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29"/>
  <workbookPr/>
  <mc:AlternateContent xmlns:mc="http://schemas.openxmlformats.org/markup-compatibility/2006">
    <mc:Choice Requires="x15">
      <x15ac:absPath xmlns:x15ac="http://schemas.microsoft.com/office/spreadsheetml/2010/11/ac" url="E:\zhengba\trunk\csv2json\xls\"/>
    </mc:Choice>
  </mc:AlternateContent>
  <xr:revisionPtr revIDLastSave="0" documentId="13_ncr:1_{88FEA5D1-A939-4267-875B-DF5D3A4E321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3" sheetId="8" r:id="rId2"/>
    <sheet name="基础技能" sheetId="5" r:id="rId3"/>
    <sheet name="升星技能" sheetId="3" r:id="rId4"/>
    <sheet name="Sheet2" sheetId="7" r:id="rId5"/>
    <sheet name="升星技能（真）" sheetId="6" r:id="rId6"/>
    <sheet name="ID测试表" sheetId="4" r:id="rId7"/>
    <sheet name="计算辅助表" sheetId="2" r:id="rId8"/>
  </sheets>
  <externalReferences>
    <externalReference r:id="rId9"/>
    <externalReference r:id="rId10"/>
  </externalReferences>
  <definedNames>
    <definedName name="_xlnm._FilterDatabase" localSheetId="6" hidden="1">ID测试表!$A$1:$U$44</definedName>
    <definedName name="_xlnm._FilterDatabase" localSheetId="0" hidden="1">Sheet1!$A$1:$Y$691</definedName>
    <definedName name="_xlnm._FilterDatabase" localSheetId="3" hidden="1">升星技能!$A$1:$O$80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06" i="1" l="1"/>
  <c r="O207" i="1"/>
  <c r="O208" i="1"/>
  <c r="O209" i="1"/>
  <c r="O210" i="1"/>
  <c r="O211" i="1"/>
  <c r="O212" i="1"/>
  <c r="O213" i="1"/>
  <c r="O214" i="1"/>
  <c r="N206" i="1"/>
  <c r="P206" i="1"/>
  <c r="Q206" i="1"/>
  <c r="R206" i="1"/>
  <c r="S206" i="1"/>
  <c r="T206" i="1"/>
  <c r="U206" i="1"/>
  <c r="V206" i="1"/>
  <c r="W206" i="1"/>
  <c r="X206" i="1"/>
  <c r="Y206" i="1"/>
  <c r="N207" i="1"/>
  <c r="P207" i="1"/>
  <c r="Q207" i="1"/>
  <c r="R207" i="1"/>
  <c r="S207" i="1"/>
  <c r="T207" i="1"/>
  <c r="U207" i="1"/>
  <c r="V207" i="1"/>
  <c r="W207" i="1"/>
  <c r="X207" i="1"/>
  <c r="Y207" i="1"/>
  <c r="N208" i="1"/>
  <c r="P208" i="1"/>
  <c r="Q208" i="1"/>
  <c r="R208" i="1"/>
  <c r="S208" i="1"/>
  <c r="T208" i="1"/>
  <c r="U208" i="1"/>
  <c r="V208" i="1"/>
  <c r="W208" i="1"/>
  <c r="X208" i="1"/>
  <c r="Y208" i="1"/>
  <c r="N209" i="1"/>
  <c r="P209" i="1"/>
  <c r="Q209" i="1"/>
  <c r="R209" i="1"/>
  <c r="S209" i="1"/>
  <c r="T209" i="1"/>
  <c r="U209" i="1"/>
  <c r="V209" i="1"/>
  <c r="W209" i="1"/>
  <c r="X209" i="1"/>
  <c r="Y209" i="1"/>
  <c r="N210" i="1"/>
  <c r="P210" i="1"/>
  <c r="Q210" i="1"/>
  <c r="R210" i="1"/>
  <c r="S210" i="1"/>
  <c r="T210" i="1"/>
  <c r="U210" i="1"/>
  <c r="V210" i="1"/>
  <c r="W210" i="1"/>
  <c r="X210" i="1"/>
  <c r="Y210" i="1"/>
  <c r="N211" i="1"/>
  <c r="P211" i="1"/>
  <c r="Q211" i="1"/>
  <c r="R211" i="1"/>
  <c r="S211" i="1"/>
  <c r="T211" i="1"/>
  <c r="U211" i="1"/>
  <c r="V211" i="1"/>
  <c r="W211" i="1"/>
  <c r="X211" i="1"/>
  <c r="Y211" i="1"/>
  <c r="N212" i="1"/>
  <c r="P212" i="1"/>
  <c r="Q212" i="1"/>
  <c r="R212" i="1"/>
  <c r="S212" i="1"/>
  <c r="T212" i="1"/>
  <c r="U212" i="1"/>
  <c r="V212" i="1"/>
  <c r="W212" i="1"/>
  <c r="X212" i="1"/>
  <c r="Y212" i="1"/>
  <c r="N213" i="1"/>
  <c r="P213" i="1"/>
  <c r="Q213" i="1"/>
  <c r="R213" i="1"/>
  <c r="S213" i="1"/>
  <c r="T213" i="1"/>
  <c r="U213" i="1"/>
  <c r="V213" i="1"/>
  <c r="W213" i="1"/>
  <c r="X213" i="1"/>
  <c r="Y213" i="1"/>
  <c r="N214" i="1"/>
  <c r="P214" i="1"/>
  <c r="Q214" i="1"/>
  <c r="R214" i="1"/>
  <c r="S214" i="1"/>
  <c r="T214" i="1"/>
  <c r="U214" i="1"/>
  <c r="V214" i="1"/>
  <c r="W214" i="1"/>
  <c r="X214" i="1"/>
  <c r="Y214" i="1"/>
  <c r="M214" i="1"/>
  <c r="M213" i="1"/>
  <c r="M212" i="1"/>
  <c r="M211" i="1"/>
  <c r="M210" i="1"/>
  <c r="M209" i="1"/>
  <c r="M208" i="1"/>
  <c r="M207" i="1"/>
  <c r="M206" i="1"/>
  <c r="S692" i="1"/>
  <c r="U691" i="1"/>
  <c r="M688" i="1"/>
  <c r="M692" i="1"/>
  <c r="M693" i="1"/>
  <c r="M696" i="1"/>
  <c r="M697" i="1"/>
  <c r="W692" i="1"/>
  <c r="Y692" i="1"/>
  <c r="W693" i="1"/>
  <c r="Y693" i="1"/>
  <c r="W694" i="1"/>
  <c r="Y694" i="1"/>
  <c r="W695" i="1"/>
  <c r="Y695" i="1"/>
  <c r="W696" i="1"/>
  <c r="Y696" i="1"/>
  <c r="W697" i="1"/>
  <c r="Y697" i="1"/>
  <c r="N692" i="1"/>
  <c r="Q692" i="1"/>
  <c r="T692" i="1"/>
  <c r="N693" i="1"/>
  <c r="Q693" i="1"/>
  <c r="S693" i="1"/>
  <c r="T693" i="1"/>
  <c r="N694" i="1"/>
  <c r="Q694" i="1"/>
  <c r="S694" i="1"/>
  <c r="T694" i="1"/>
  <c r="N695" i="1"/>
  <c r="Q695" i="1"/>
  <c r="S695" i="1"/>
  <c r="T695" i="1"/>
  <c r="N696" i="1"/>
  <c r="Q696" i="1"/>
  <c r="S696" i="1"/>
  <c r="T696" i="1"/>
  <c r="N697" i="1"/>
  <c r="Q697" i="1"/>
  <c r="S697" i="1"/>
  <c r="T697" i="1"/>
  <c r="N691" i="1"/>
  <c r="N506" i="1"/>
  <c r="O506" i="1"/>
  <c r="P506" i="1"/>
  <c r="Q506" i="1"/>
  <c r="R506" i="1"/>
  <c r="S506" i="1"/>
  <c r="T506" i="1"/>
  <c r="U506" i="1"/>
  <c r="V506" i="1"/>
  <c r="W506" i="1"/>
  <c r="X506" i="1"/>
  <c r="Y506" i="1"/>
  <c r="N507" i="1"/>
  <c r="O507" i="1"/>
  <c r="P507" i="1"/>
  <c r="Q507" i="1"/>
  <c r="R507" i="1"/>
  <c r="S507" i="1"/>
  <c r="T507" i="1"/>
  <c r="U507" i="1"/>
  <c r="V507" i="1"/>
  <c r="W507" i="1"/>
  <c r="X507" i="1"/>
  <c r="Y507" i="1"/>
  <c r="N508" i="1"/>
  <c r="O508" i="1"/>
  <c r="P508" i="1"/>
  <c r="Q508" i="1"/>
  <c r="R508" i="1"/>
  <c r="S508" i="1"/>
  <c r="T508" i="1"/>
  <c r="U508" i="1"/>
  <c r="V508" i="1"/>
  <c r="W508" i="1"/>
  <c r="X508" i="1"/>
  <c r="Y508" i="1"/>
  <c r="N509" i="1"/>
  <c r="O509" i="1"/>
  <c r="P509" i="1"/>
  <c r="Q509" i="1"/>
  <c r="R509" i="1"/>
  <c r="S509" i="1"/>
  <c r="T509" i="1"/>
  <c r="U509" i="1"/>
  <c r="V509" i="1"/>
  <c r="W509" i="1"/>
  <c r="X509" i="1"/>
  <c r="Y509" i="1"/>
  <c r="N510" i="1"/>
  <c r="O510" i="1"/>
  <c r="P510" i="1"/>
  <c r="Q510" i="1"/>
  <c r="R510" i="1"/>
  <c r="S510" i="1"/>
  <c r="T510" i="1"/>
  <c r="U510" i="1"/>
  <c r="V510" i="1"/>
  <c r="W510" i="1"/>
  <c r="X510" i="1"/>
  <c r="Y510" i="1"/>
  <c r="N511" i="1"/>
  <c r="O511" i="1"/>
  <c r="P511" i="1"/>
  <c r="Q511" i="1"/>
  <c r="R511" i="1"/>
  <c r="S511" i="1"/>
  <c r="T511" i="1"/>
  <c r="U511" i="1"/>
  <c r="V511" i="1"/>
  <c r="W511" i="1"/>
  <c r="X511" i="1"/>
  <c r="Y511" i="1"/>
  <c r="N512" i="1"/>
  <c r="O512" i="1"/>
  <c r="P512" i="1"/>
  <c r="Q512" i="1"/>
  <c r="R512" i="1"/>
  <c r="S512" i="1"/>
  <c r="T512" i="1"/>
  <c r="U512" i="1"/>
  <c r="V512" i="1"/>
  <c r="W512" i="1"/>
  <c r="X512" i="1"/>
  <c r="Y512" i="1"/>
  <c r="N513" i="1"/>
  <c r="O513" i="1"/>
  <c r="P513" i="1"/>
  <c r="Q513" i="1"/>
  <c r="R513" i="1"/>
  <c r="S513" i="1"/>
  <c r="T513" i="1"/>
  <c r="U513" i="1"/>
  <c r="V513" i="1"/>
  <c r="W513" i="1"/>
  <c r="X513" i="1"/>
  <c r="Y513" i="1"/>
  <c r="N514" i="1"/>
  <c r="O514" i="1"/>
  <c r="P514" i="1"/>
  <c r="Q514" i="1"/>
  <c r="R514" i="1"/>
  <c r="S514" i="1"/>
  <c r="T514" i="1"/>
  <c r="U514" i="1"/>
  <c r="V514" i="1"/>
  <c r="W514" i="1"/>
  <c r="X514" i="1"/>
  <c r="Y514" i="1"/>
  <c r="M506" i="1"/>
  <c r="M507" i="1"/>
  <c r="M508" i="1"/>
  <c r="M509" i="1"/>
  <c r="M510" i="1"/>
  <c r="M511" i="1"/>
  <c r="M512" i="1"/>
  <c r="M513" i="1"/>
  <c r="M514" i="1"/>
  <c r="Q21" i="8"/>
  <c r="M2" i="8"/>
  <c r="N2" i="8" s="1"/>
  <c r="M3" i="8"/>
  <c r="N3" i="8" s="1"/>
  <c r="M4" i="8"/>
  <c r="N4" i="8" s="1"/>
  <c r="M5" i="8"/>
  <c r="N5" i="8" s="1"/>
  <c r="M6" i="8"/>
  <c r="N6" i="8" s="1"/>
  <c r="M7" i="8"/>
  <c r="N7" i="8" s="1"/>
  <c r="M8" i="8"/>
  <c r="N8" i="8" s="1"/>
  <c r="M9" i="8"/>
  <c r="N9" i="8" s="1"/>
  <c r="M10" i="8"/>
  <c r="N10" i="8" s="1"/>
  <c r="M11" i="8"/>
  <c r="N11" i="8" s="1"/>
  <c r="M12" i="8"/>
  <c r="N12" i="8" s="1"/>
  <c r="M13" i="8"/>
  <c r="N13" i="8" s="1"/>
  <c r="M14" i="8"/>
  <c r="N14" i="8" s="1"/>
  <c r="M15" i="8"/>
  <c r="N15" i="8" s="1"/>
  <c r="M16" i="8"/>
  <c r="N16" i="8" s="1"/>
  <c r="M17" i="8"/>
  <c r="N17" i="8" s="1"/>
  <c r="M18" i="8"/>
  <c r="N18" i="8" s="1"/>
  <c r="M19" i="8"/>
  <c r="N19" i="8" s="1"/>
  <c r="M20" i="8"/>
  <c r="N20" i="8" s="1"/>
  <c r="M21" i="8"/>
  <c r="N21" i="8" s="1"/>
  <c r="M22" i="8"/>
  <c r="N22" i="8" s="1"/>
  <c r="M23" i="8"/>
  <c r="N23" i="8" s="1"/>
  <c r="M24" i="8"/>
  <c r="N24" i="8" s="1"/>
  <c r="M1" i="8"/>
  <c r="N1" i="8" s="1"/>
  <c r="J2" i="8"/>
  <c r="K2" i="8" s="1"/>
  <c r="J3" i="8"/>
  <c r="K3" i="8" s="1"/>
  <c r="J4" i="8"/>
  <c r="K4" i="8" s="1"/>
  <c r="J5" i="8"/>
  <c r="K5" i="8" s="1"/>
  <c r="J6" i="8"/>
  <c r="K6" i="8" s="1"/>
  <c r="J7" i="8"/>
  <c r="K7" i="8" s="1"/>
  <c r="J8" i="8"/>
  <c r="K8" i="8" s="1"/>
  <c r="J9" i="8"/>
  <c r="K9" i="8" s="1"/>
  <c r="J10" i="8"/>
  <c r="K10" i="8" s="1"/>
  <c r="J11" i="8"/>
  <c r="K11" i="8" s="1"/>
  <c r="J12" i="8"/>
  <c r="K12" i="8" s="1"/>
  <c r="J13" i="8"/>
  <c r="K13" i="8" s="1"/>
  <c r="J14" i="8"/>
  <c r="K14" i="8" s="1"/>
  <c r="J15" i="8"/>
  <c r="K15" i="8" s="1"/>
  <c r="J16" i="8"/>
  <c r="K16" i="8" s="1"/>
  <c r="J17" i="8"/>
  <c r="K17" i="8" s="1"/>
  <c r="J18" i="8"/>
  <c r="K18" i="8" s="1"/>
  <c r="J19" i="8"/>
  <c r="K19" i="8" s="1"/>
  <c r="J20" i="8"/>
  <c r="K20" i="8" s="1"/>
  <c r="J21" i="8"/>
  <c r="K21" i="8" s="1"/>
  <c r="J22" i="8"/>
  <c r="K22" i="8" s="1"/>
  <c r="J23" i="8"/>
  <c r="K23" i="8" s="1"/>
  <c r="J24" i="8"/>
  <c r="K24" i="8" s="1"/>
  <c r="J25" i="8"/>
  <c r="K25" i="8" s="1"/>
  <c r="J26" i="8"/>
  <c r="K26" i="8" s="1"/>
  <c r="J27" i="8"/>
  <c r="K27" i="8" s="1"/>
  <c r="J28" i="8"/>
  <c r="K28" i="8" s="1"/>
  <c r="J29" i="8"/>
  <c r="K29" i="8" s="1"/>
  <c r="J30" i="8"/>
  <c r="K30" i="8" s="1"/>
  <c r="J31" i="8"/>
  <c r="K31" i="8" s="1"/>
  <c r="J32" i="8"/>
  <c r="K32" i="8" s="1"/>
  <c r="J33" i="8"/>
  <c r="K33" i="8" s="1"/>
  <c r="J34" i="8"/>
  <c r="K34" i="8" s="1"/>
  <c r="J35" i="8"/>
  <c r="K35" i="8" s="1"/>
  <c r="J36" i="8"/>
  <c r="K36" i="8" s="1"/>
  <c r="J37" i="8"/>
  <c r="K37" i="8" s="1"/>
  <c r="J38" i="8"/>
  <c r="K38" i="8" s="1"/>
  <c r="J39" i="8"/>
  <c r="K39" i="8" s="1"/>
  <c r="J40" i="8"/>
  <c r="K40" i="8" s="1"/>
  <c r="J41" i="8"/>
  <c r="K41" i="8" s="1"/>
  <c r="J42" i="8"/>
  <c r="K42" i="8" s="1"/>
  <c r="J43" i="8"/>
  <c r="K43" i="8" s="1"/>
  <c r="J44" i="8"/>
  <c r="K44" i="8" s="1"/>
  <c r="J45" i="8"/>
  <c r="K45" i="8" s="1"/>
  <c r="J46" i="8"/>
  <c r="K46" i="8" s="1"/>
  <c r="J47" i="8"/>
  <c r="K47" i="8" s="1"/>
  <c r="J48" i="8"/>
  <c r="K48" i="8" s="1"/>
  <c r="J49" i="8"/>
  <c r="K49" i="8" s="1"/>
  <c r="J50" i="8"/>
  <c r="K50" i="8" s="1"/>
  <c r="J51" i="8"/>
  <c r="K51" i="8" s="1"/>
  <c r="J52" i="8"/>
  <c r="K52" i="8" s="1"/>
  <c r="J53" i="8"/>
  <c r="K53" i="8" s="1"/>
  <c r="J54" i="8"/>
  <c r="K54" i="8" s="1"/>
  <c r="J55" i="8"/>
  <c r="K55" i="8" s="1"/>
  <c r="J56" i="8"/>
  <c r="K56" i="8" s="1"/>
  <c r="J57" i="8"/>
  <c r="K57" i="8" s="1"/>
  <c r="J58" i="8"/>
  <c r="K58" i="8" s="1"/>
  <c r="J59" i="8"/>
  <c r="K59" i="8" s="1"/>
  <c r="J60" i="8"/>
  <c r="K60" i="8" s="1"/>
  <c r="J61" i="8"/>
  <c r="K61" i="8" s="1"/>
  <c r="J62" i="8"/>
  <c r="K62" i="8" s="1"/>
  <c r="J63" i="8"/>
  <c r="K63" i="8" s="1"/>
  <c r="J64" i="8"/>
  <c r="K64" i="8" s="1"/>
  <c r="J65" i="8"/>
  <c r="K65" i="8" s="1"/>
  <c r="J66" i="8"/>
  <c r="K66" i="8" s="1"/>
  <c r="J67" i="8"/>
  <c r="K67" i="8" s="1"/>
  <c r="J68" i="8"/>
  <c r="K68" i="8" s="1"/>
  <c r="J69" i="8"/>
  <c r="K69" i="8" s="1"/>
  <c r="J70" i="8"/>
  <c r="K70" i="8" s="1"/>
  <c r="J71" i="8"/>
  <c r="K71" i="8" s="1"/>
  <c r="J72" i="8"/>
  <c r="K72" i="8" s="1"/>
  <c r="J73" i="8"/>
  <c r="K73" i="8" s="1"/>
  <c r="J74" i="8"/>
  <c r="K74" i="8" s="1"/>
  <c r="J75" i="8"/>
  <c r="K75" i="8" s="1"/>
  <c r="J76" i="8"/>
  <c r="K76" i="8" s="1"/>
  <c r="J77" i="8"/>
  <c r="K77" i="8" s="1"/>
  <c r="J78" i="8"/>
  <c r="K78" i="8" s="1"/>
  <c r="J79" i="8"/>
  <c r="K79" i="8" s="1"/>
  <c r="J80" i="8"/>
  <c r="K80" i="8" s="1"/>
  <c r="J81" i="8"/>
  <c r="K81" i="8" s="1"/>
  <c r="J82" i="8"/>
  <c r="K82" i="8" s="1"/>
  <c r="J83" i="8"/>
  <c r="K83" i="8" s="1"/>
  <c r="J84" i="8"/>
  <c r="K84" i="8" s="1"/>
  <c r="J85" i="8"/>
  <c r="K85" i="8" s="1"/>
  <c r="J86" i="8"/>
  <c r="K86" i="8" s="1"/>
  <c r="J87" i="8"/>
  <c r="K87" i="8" s="1"/>
  <c r="J88" i="8"/>
  <c r="K88" i="8" s="1"/>
  <c r="J89" i="8"/>
  <c r="K89" i="8" s="1"/>
  <c r="J90" i="8"/>
  <c r="K90" i="8" s="1"/>
  <c r="J1" i="8"/>
  <c r="K1" i="8" s="1"/>
  <c r="T110" i="1"/>
  <c r="U110" i="1"/>
  <c r="V110" i="1"/>
  <c r="W110" i="1"/>
  <c r="X110" i="1"/>
  <c r="Y110" i="1"/>
  <c r="T111" i="1"/>
  <c r="U111" i="1"/>
  <c r="V111" i="1"/>
  <c r="W111" i="1"/>
  <c r="X111" i="1"/>
  <c r="Y111" i="1"/>
  <c r="T112" i="1"/>
  <c r="U112" i="1"/>
  <c r="V112" i="1"/>
  <c r="W112" i="1"/>
  <c r="X112" i="1"/>
  <c r="Y112" i="1"/>
  <c r="T113" i="1"/>
  <c r="U113" i="1"/>
  <c r="V113" i="1"/>
  <c r="W113" i="1"/>
  <c r="X113" i="1"/>
  <c r="Y113" i="1"/>
  <c r="T114" i="1"/>
  <c r="U114" i="1"/>
  <c r="V114" i="1"/>
  <c r="W114" i="1"/>
  <c r="X114" i="1"/>
  <c r="Y114" i="1"/>
  <c r="T115" i="1"/>
  <c r="U115" i="1"/>
  <c r="V115" i="1"/>
  <c r="W115" i="1"/>
  <c r="X115" i="1"/>
  <c r="Y115" i="1"/>
  <c r="T116" i="1"/>
  <c r="U116" i="1"/>
  <c r="V116" i="1"/>
  <c r="W116" i="1"/>
  <c r="X116" i="1"/>
  <c r="Y116" i="1"/>
  <c r="T117" i="1"/>
  <c r="U117" i="1"/>
  <c r="V117" i="1"/>
  <c r="W117" i="1"/>
  <c r="X117" i="1"/>
  <c r="Y117" i="1"/>
  <c r="T118" i="1"/>
  <c r="U118" i="1"/>
  <c r="V118" i="1"/>
  <c r="W118" i="1"/>
  <c r="X118" i="1"/>
  <c r="Y118" i="1"/>
  <c r="N110" i="1"/>
  <c r="O110" i="1"/>
  <c r="P110" i="1"/>
  <c r="Q110" i="1"/>
  <c r="R110" i="1"/>
  <c r="S110" i="1"/>
  <c r="N111" i="1"/>
  <c r="O111" i="1"/>
  <c r="P111" i="1"/>
  <c r="Q111" i="1"/>
  <c r="R111" i="1"/>
  <c r="S111" i="1"/>
  <c r="N112" i="1"/>
  <c r="O112" i="1"/>
  <c r="P112" i="1"/>
  <c r="Q112" i="1"/>
  <c r="R112" i="1"/>
  <c r="S112" i="1"/>
  <c r="N113" i="1"/>
  <c r="O113" i="1"/>
  <c r="P113" i="1"/>
  <c r="Q113" i="1"/>
  <c r="R113" i="1"/>
  <c r="S113" i="1"/>
  <c r="N114" i="1"/>
  <c r="O114" i="1"/>
  <c r="P114" i="1"/>
  <c r="Q114" i="1"/>
  <c r="R114" i="1"/>
  <c r="S114" i="1"/>
  <c r="N115" i="1"/>
  <c r="O115" i="1"/>
  <c r="P115" i="1"/>
  <c r="Q115" i="1"/>
  <c r="R115" i="1"/>
  <c r="S115" i="1"/>
  <c r="N116" i="1"/>
  <c r="O116" i="1"/>
  <c r="P116" i="1"/>
  <c r="Q116" i="1"/>
  <c r="R116" i="1"/>
  <c r="S116" i="1"/>
  <c r="N117" i="1"/>
  <c r="O117" i="1"/>
  <c r="P117" i="1"/>
  <c r="Q117" i="1"/>
  <c r="R117" i="1"/>
  <c r="S117" i="1"/>
  <c r="N118" i="1"/>
  <c r="O118" i="1"/>
  <c r="P118" i="1"/>
  <c r="Q118" i="1"/>
  <c r="R118" i="1"/>
  <c r="S118" i="1"/>
  <c r="V679" i="1"/>
  <c r="V676" i="1"/>
  <c r="V678" i="1"/>
  <c r="V680" i="1"/>
  <c r="V682" i="1"/>
  <c r="V683" i="1"/>
  <c r="V684" i="1"/>
  <c r="V685" i="1"/>
  <c r="V686" i="1"/>
  <c r="V687" i="1"/>
  <c r="V688" i="1"/>
  <c r="V689" i="1"/>
  <c r="V690" i="1"/>
  <c r="V691" i="1"/>
  <c r="V673" i="1"/>
  <c r="M691" i="1"/>
  <c r="M690" i="1"/>
  <c r="M689" i="1"/>
  <c r="M687" i="1"/>
  <c r="M686" i="1"/>
  <c r="M685" i="1"/>
  <c r="M684" i="1"/>
  <c r="M683" i="1"/>
  <c r="Y687" i="1"/>
  <c r="Y689" i="1"/>
  <c r="Y691" i="1"/>
  <c r="S685" i="1"/>
  <c r="S687" i="1"/>
  <c r="S689" i="1"/>
  <c r="S691" i="1"/>
  <c r="W687" i="1"/>
  <c r="W689" i="1"/>
  <c r="W691" i="1"/>
  <c r="T686" i="1"/>
  <c r="T688" i="1"/>
  <c r="T690" i="1"/>
  <c r="Q684" i="1"/>
  <c r="Q686" i="1"/>
  <c r="Q688" i="1"/>
  <c r="Q690" i="1"/>
  <c r="N683" i="1"/>
  <c r="N685" i="1"/>
  <c r="N687" i="1"/>
  <c r="N689" i="1"/>
  <c r="O684" i="1"/>
  <c r="P684" i="1"/>
  <c r="R684" i="1"/>
  <c r="U684" i="1"/>
  <c r="X684" i="1"/>
  <c r="O685" i="1"/>
  <c r="P685" i="1"/>
  <c r="R685" i="1"/>
  <c r="U685" i="1"/>
  <c r="X685" i="1"/>
  <c r="O686" i="1"/>
  <c r="P686" i="1"/>
  <c r="R686" i="1"/>
  <c r="U686" i="1"/>
  <c r="X686" i="1"/>
  <c r="O687" i="1"/>
  <c r="P687" i="1"/>
  <c r="R687" i="1"/>
  <c r="U687" i="1"/>
  <c r="X687" i="1"/>
  <c r="O688" i="1"/>
  <c r="P688" i="1"/>
  <c r="R688" i="1"/>
  <c r="U688" i="1"/>
  <c r="X688" i="1"/>
  <c r="O689" i="1"/>
  <c r="P689" i="1"/>
  <c r="R689" i="1"/>
  <c r="U689" i="1"/>
  <c r="X689" i="1"/>
  <c r="O690" i="1"/>
  <c r="P690" i="1"/>
  <c r="R690" i="1"/>
  <c r="U690" i="1"/>
  <c r="X690" i="1"/>
  <c r="O691" i="1"/>
  <c r="P691" i="1"/>
  <c r="R691" i="1"/>
  <c r="X691" i="1"/>
  <c r="X683" i="1"/>
  <c r="U683" i="1"/>
  <c r="R683" i="1"/>
  <c r="P683" i="1"/>
  <c r="O683" i="1"/>
  <c r="O665" i="1"/>
  <c r="N666" i="1"/>
  <c r="R666" i="1"/>
  <c r="N667" i="1"/>
  <c r="R667" i="1"/>
  <c r="T667" i="1"/>
  <c r="Q668" i="1"/>
  <c r="S668" i="1"/>
  <c r="W668" i="1"/>
  <c r="Y668" i="1"/>
  <c r="O669" i="1"/>
  <c r="Q669" i="1"/>
  <c r="S669" i="1"/>
  <c r="U669" i="1"/>
  <c r="W669" i="1"/>
  <c r="Y669" i="1"/>
  <c r="O670" i="1"/>
  <c r="Q670" i="1"/>
  <c r="S670" i="1"/>
  <c r="U670" i="1"/>
  <c r="W670" i="1"/>
  <c r="Y670" i="1"/>
  <c r="O671" i="1"/>
  <c r="Q671" i="1"/>
  <c r="S671" i="1"/>
  <c r="U671" i="1"/>
  <c r="W671" i="1"/>
  <c r="Y671" i="1"/>
  <c r="P672" i="1"/>
  <c r="R672" i="1"/>
  <c r="T672" i="1"/>
  <c r="V672" i="1"/>
  <c r="X672" i="1"/>
  <c r="N673" i="1"/>
  <c r="P673" i="1"/>
  <c r="R673" i="1"/>
  <c r="T673" i="1"/>
  <c r="W673" i="1"/>
  <c r="Y673" i="1"/>
  <c r="M673" i="1"/>
  <c r="M672" i="1"/>
  <c r="M671" i="1"/>
  <c r="M670" i="1"/>
  <c r="M669" i="1"/>
  <c r="M668" i="1"/>
  <c r="M667" i="1"/>
  <c r="M666" i="1"/>
  <c r="M665" i="1"/>
  <c r="O674" i="1"/>
  <c r="N675" i="1"/>
  <c r="O675" i="1"/>
  <c r="P675" i="1"/>
  <c r="R675" i="1"/>
  <c r="N676" i="1"/>
  <c r="O676" i="1"/>
  <c r="P676" i="1"/>
  <c r="R676" i="1"/>
  <c r="T676" i="1"/>
  <c r="U676" i="1"/>
  <c r="N677" i="1"/>
  <c r="P677" i="1"/>
  <c r="R677" i="1"/>
  <c r="S677" i="1"/>
  <c r="T677" i="1"/>
  <c r="W677" i="1"/>
  <c r="Y677" i="1"/>
  <c r="N678" i="1"/>
  <c r="O678" i="1"/>
  <c r="Q678" i="1"/>
  <c r="R678" i="1"/>
  <c r="S678" i="1"/>
  <c r="T678" i="1"/>
  <c r="U678" i="1"/>
  <c r="W678" i="1"/>
  <c r="X678" i="1"/>
  <c r="Y678" i="1"/>
  <c r="N679" i="1"/>
  <c r="O679" i="1"/>
  <c r="P679" i="1"/>
  <c r="Q679" i="1"/>
  <c r="R679" i="1"/>
  <c r="S679" i="1"/>
  <c r="T679" i="1"/>
  <c r="U679" i="1"/>
  <c r="W679" i="1"/>
  <c r="X679" i="1"/>
  <c r="Y679" i="1"/>
  <c r="N680" i="1"/>
  <c r="O680" i="1"/>
  <c r="P680" i="1"/>
  <c r="Q680" i="1"/>
  <c r="R680" i="1"/>
  <c r="S680" i="1"/>
  <c r="T680" i="1"/>
  <c r="U680" i="1"/>
  <c r="W680" i="1"/>
  <c r="X680" i="1"/>
  <c r="Y680" i="1"/>
  <c r="N681" i="1"/>
  <c r="O681" i="1"/>
  <c r="P681" i="1"/>
  <c r="Q681" i="1"/>
  <c r="R681" i="1"/>
  <c r="S681" i="1"/>
  <c r="T681" i="1"/>
  <c r="U681" i="1"/>
  <c r="W681" i="1"/>
  <c r="X681" i="1"/>
  <c r="Y681" i="1"/>
  <c r="N682" i="1"/>
  <c r="O682" i="1"/>
  <c r="P682" i="1"/>
  <c r="Q682" i="1"/>
  <c r="R682" i="1"/>
  <c r="S682" i="1"/>
  <c r="T682" i="1"/>
  <c r="U682" i="1"/>
  <c r="W682" i="1"/>
  <c r="X682" i="1"/>
  <c r="Y682" i="1"/>
  <c r="M682" i="1"/>
  <c r="L682" i="1"/>
  <c r="K682" i="1"/>
  <c r="J682" i="1"/>
  <c r="I682" i="1"/>
  <c r="H682" i="1"/>
  <c r="G682" i="1"/>
  <c r="E682" i="1"/>
  <c r="D682" i="1"/>
  <c r="M681" i="1"/>
  <c r="L681" i="1"/>
  <c r="K681" i="1"/>
  <c r="J681" i="1"/>
  <c r="I681" i="1"/>
  <c r="H681" i="1"/>
  <c r="G681" i="1"/>
  <c r="E681" i="1"/>
  <c r="D681" i="1"/>
  <c r="M680" i="1"/>
  <c r="L680" i="1"/>
  <c r="K680" i="1"/>
  <c r="J680" i="1"/>
  <c r="I680" i="1"/>
  <c r="H680" i="1"/>
  <c r="G680" i="1"/>
  <c r="E680" i="1"/>
  <c r="D680" i="1"/>
  <c r="M679" i="1"/>
  <c r="L679" i="1"/>
  <c r="K679" i="1"/>
  <c r="J679" i="1"/>
  <c r="I679" i="1"/>
  <c r="H679" i="1"/>
  <c r="G679" i="1"/>
  <c r="E679" i="1"/>
  <c r="D679" i="1"/>
  <c r="M678" i="1"/>
  <c r="L678" i="1"/>
  <c r="K678" i="1"/>
  <c r="J678" i="1"/>
  <c r="I678" i="1"/>
  <c r="H678" i="1"/>
  <c r="G678" i="1"/>
  <c r="E678" i="1"/>
  <c r="D678" i="1"/>
  <c r="M677" i="1"/>
  <c r="L677" i="1"/>
  <c r="K677" i="1"/>
  <c r="J677" i="1"/>
  <c r="I677" i="1"/>
  <c r="H677" i="1"/>
  <c r="G677" i="1"/>
  <c r="E677" i="1"/>
  <c r="D677" i="1"/>
  <c r="M676" i="1"/>
  <c r="L676" i="1"/>
  <c r="K676" i="1"/>
  <c r="J676" i="1"/>
  <c r="I676" i="1"/>
  <c r="H676" i="1"/>
  <c r="G676" i="1"/>
  <c r="F676" i="1"/>
  <c r="E676" i="1"/>
  <c r="D676" i="1"/>
  <c r="M675" i="1"/>
  <c r="L675" i="1"/>
  <c r="K675" i="1"/>
  <c r="J675" i="1"/>
  <c r="I675" i="1"/>
  <c r="H675" i="1"/>
  <c r="G675" i="1"/>
  <c r="F675" i="1"/>
  <c r="E675" i="1"/>
  <c r="D675" i="1"/>
  <c r="M674" i="1"/>
  <c r="L674" i="1"/>
  <c r="K674" i="1"/>
  <c r="J674" i="1"/>
  <c r="I674" i="1"/>
  <c r="H674" i="1"/>
  <c r="G674" i="1"/>
  <c r="F674" i="1"/>
  <c r="E674" i="1"/>
  <c r="D674" i="1"/>
  <c r="P678" i="1"/>
  <c r="U677" i="1"/>
  <c r="O677" i="1"/>
  <c r="Q676" i="1"/>
  <c r="Q675" i="1"/>
  <c r="N674" i="1"/>
  <c r="S673" i="1"/>
  <c r="Y672" i="1"/>
  <c r="S672" i="1"/>
  <c r="X671" i="1"/>
  <c r="R671" i="1"/>
  <c r="X670" i="1"/>
  <c r="R670" i="1"/>
  <c r="X669" i="1"/>
  <c r="R669" i="1"/>
  <c r="X668" i="1"/>
  <c r="N668" i="1"/>
  <c r="S666" i="1"/>
  <c r="N688" i="1"/>
  <c r="Q691" i="1"/>
  <c r="Q685" i="1"/>
  <c r="T687" i="1"/>
  <c r="W688" i="1"/>
  <c r="S688" i="1"/>
  <c r="Y690" i="1"/>
  <c r="V677" i="1"/>
  <c r="X673" i="1"/>
  <c r="Q673" i="1"/>
  <c r="W672" i="1"/>
  <c r="Q672" i="1"/>
  <c r="V671" i="1"/>
  <c r="P671" i="1"/>
  <c r="V670" i="1"/>
  <c r="P670" i="1"/>
  <c r="V669" i="1"/>
  <c r="P669" i="1"/>
  <c r="T668" i="1"/>
  <c r="S667" i="1"/>
  <c r="Q666" i="1"/>
  <c r="N686" i="1"/>
  <c r="Q689" i="1"/>
  <c r="T691" i="1"/>
  <c r="T685" i="1"/>
  <c r="W686" i="1"/>
  <c r="S686" i="1"/>
  <c r="Y688" i="1"/>
  <c r="O672" i="1"/>
  <c r="V681" i="1"/>
  <c r="P665" i="1"/>
  <c r="X677" i="1"/>
  <c r="Q677" i="1"/>
  <c r="S676" i="1"/>
  <c r="S675" i="1"/>
  <c r="P674" i="1"/>
  <c r="U673" i="1"/>
  <c r="O673" i="1"/>
  <c r="U672" i="1"/>
  <c r="N672" i="1"/>
  <c r="T671" i="1"/>
  <c r="N671" i="1"/>
  <c r="T670" i="1"/>
  <c r="N670" i="1"/>
  <c r="T669" i="1"/>
  <c r="N669" i="1"/>
  <c r="R668" i="1"/>
  <c r="Q667" i="1"/>
  <c r="N665" i="1"/>
  <c r="N690" i="1"/>
  <c r="N684" i="1"/>
  <c r="Q687" i="1"/>
  <c r="T689" i="1"/>
  <c r="W690" i="1"/>
  <c r="S690" i="1"/>
  <c r="S684" i="1"/>
  <c r="Y686" i="1"/>
  <c r="Q674" i="1"/>
  <c r="S665" i="1"/>
  <c r="R665" i="1"/>
  <c r="V668" i="1"/>
  <c r="P668" i="1"/>
  <c r="V667" i="1"/>
  <c r="P667" i="1"/>
  <c r="P666" i="1"/>
  <c r="U668" i="1"/>
  <c r="O668" i="1"/>
  <c r="U667" i="1"/>
  <c r="O667" i="1"/>
  <c r="O666" i="1"/>
  <c r="X676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N349" i="1"/>
  <c r="O349" i="1"/>
  <c r="P349" i="1"/>
  <c r="Q349" i="1"/>
  <c r="R349" i="1"/>
  <c r="S349" i="1"/>
  <c r="T349" i="1"/>
  <c r="U349" i="1"/>
  <c r="V349" i="1"/>
  <c r="W349" i="1"/>
  <c r="X349" i="1"/>
  <c r="Y349" i="1"/>
  <c r="N341" i="1"/>
  <c r="O341" i="1"/>
  <c r="P341" i="1"/>
  <c r="Q341" i="1"/>
  <c r="R341" i="1"/>
  <c r="S341" i="1"/>
  <c r="T341" i="1"/>
  <c r="U341" i="1"/>
  <c r="V341" i="1"/>
  <c r="W341" i="1"/>
  <c r="X341" i="1"/>
  <c r="Y341" i="1"/>
  <c r="N342" i="1"/>
  <c r="O342" i="1"/>
  <c r="P342" i="1"/>
  <c r="Q342" i="1"/>
  <c r="R342" i="1"/>
  <c r="S342" i="1"/>
  <c r="T342" i="1"/>
  <c r="U342" i="1"/>
  <c r="V342" i="1"/>
  <c r="W342" i="1"/>
  <c r="X342" i="1"/>
  <c r="Y342" i="1"/>
  <c r="N343" i="1"/>
  <c r="O343" i="1"/>
  <c r="P343" i="1"/>
  <c r="Q343" i="1"/>
  <c r="R343" i="1"/>
  <c r="S343" i="1"/>
  <c r="T343" i="1"/>
  <c r="U343" i="1"/>
  <c r="V343" i="1"/>
  <c r="W343" i="1"/>
  <c r="X343" i="1"/>
  <c r="Y343" i="1"/>
  <c r="N344" i="1"/>
  <c r="O344" i="1"/>
  <c r="P344" i="1"/>
  <c r="Q344" i="1"/>
  <c r="R344" i="1"/>
  <c r="S344" i="1"/>
  <c r="T344" i="1"/>
  <c r="U344" i="1"/>
  <c r="V344" i="1"/>
  <c r="W344" i="1"/>
  <c r="X344" i="1"/>
  <c r="Y344" i="1"/>
  <c r="N345" i="1"/>
  <c r="O345" i="1"/>
  <c r="P345" i="1"/>
  <c r="Q345" i="1"/>
  <c r="R345" i="1"/>
  <c r="S345" i="1"/>
  <c r="T345" i="1"/>
  <c r="U345" i="1"/>
  <c r="V345" i="1"/>
  <c r="W345" i="1"/>
  <c r="X345" i="1"/>
  <c r="Y345" i="1"/>
  <c r="N346" i="1"/>
  <c r="O346" i="1"/>
  <c r="P346" i="1"/>
  <c r="Q346" i="1"/>
  <c r="R346" i="1"/>
  <c r="S346" i="1"/>
  <c r="T346" i="1"/>
  <c r="U346" i="1"/>
  <c r="V346" i="1"/>
  <c r="W346" i="1"/>
  <c r="X346" i="1"/>
  <c r="Y346" i="1"/>
  <c r="N347" i="1"/>
  <c r="O347" i="1"/>
  <c r="P347" i="1"/>
  <c r="Q347" i="1"/>
  <c r="R347" i="1"/>
  <c r="S347" i="1"/>
  <c r="T347" i="1"/>
  <c r="U347" i="1"/>
  <c r="V347" i="1"/>
  <c r="W347" i="1"/>
  <c r="X347" i="1"/>
  <c r="Y347" i="1"/>
  <c r="N348" i="1"/>
  <c r="O348" i="1"/>
  <c r="P348" i="1"/>
  <c r="Q348" i="1"/>
  <c r="R348" i="1"/>
  <c r="S348" i="1"/>
  <c r="T348" i="1"/>
  <c r="U348" i="1"/>
  <c r="V348" i="1"/>
  <c r="W348" i="1"/>
  <c r="X348" i="1"/>
  <c r="Y348" i="1"/>
  <c r="M476" i="1"/>
  <c r="M477" i="1"/>
  <c r="M478" i="1"/>
  <c r="M479" i="1"/>
  <c r="M480" i="1"/>
  <c r="M481" i="1"/>
  <c r="M482" i="1"/>
  <c r="M483" i="1"/>
  <c r="M484" i="1"/>
  <c r="U476" i="1"/>
  <c r="U477" i="1"/>
  <c r="U478" i="1"/>
  <c r="U479" i="1"/>
  <c r="U480" i="1"/>
  <c r="U481" i="1"/>
  <c r="U482" i="1"/>
  <c r="U483" i="1"/>
  <c r="U484" i="1"/>
  <c r="Y476" i="1"/>
  <c r="Y477" i="1"/>
  <c r="Y478" i="1"/>
  <c r="Y479" i="1"/>
  <c r="Y480" i="1"/>
  <c r="Y481" i="1"/>
  <c r="Y482" i="1"/>
  <c r="Y483" i="1"/>
  <c r="Y484" i="1"/>
  <c r="V476" i="1"/>
  <c r="W476" i="1"/>
  <c r="X476" i="1"/>
  <c r="V477" i="1"/>
  <c r="W477" i="1"/>
  <c r="X477" i="1"/>
  <c r="V478" i="1"/>
  <c r="W478" i="1"/>
  <c r="X478" i="1"/>
  <c r="V479" i="1"/>
  <c r="W479" i="1"/>
  <c r="X479" i="1"/>
  <c r="V480" i="1"/>
  <c r="W480" i="1"/>
  <c r="X480" i="1"/>
  <c r="V481" i="1"/>
  <c r="W481" i="1"/>
  <c r="X481" i="1"/>
  <c r="V482" i="1"/>
  <c r="W482" i="1"/>
  <c r="X482" i="1"/>
  <c r="V483" i="1"/>
  <c r="W483" i="1"/>
  <c r="X483" i="1"/>
  <c r="V484" i="1"/>
  <c r="W484" i="1"/>
  <c r="X484" i="1"/>
  <c r="S476" i="1"/>
  <c r="T476" i="1"/>
  <c r="S477" i="1"/>
  <c r="T477" i="1"/>
  <c r="S478" i="1"/>
  <c r="T478" i="1"/>
  <c r="S479" i="1"/>
  <c r="T479" i="1"/>
  <c r="S480" i="1"/>
  <c r="T480" i="1"/>
  <c r="S481" i="1"/>
  <c r="T481" i="1"/>
  <c r="S482" i="1"/>
  <c r="T482" i="1"/>
  <c r="S483" i="1"/>
  <c r="T483" i="1"/>
  <c r="S484" i="1"/>
  <c r="T484" i="1"/>
  <c r="P476" i="1"/>
  <c r="Q476" i="1"/>
  <c r="R476" i="1"/>
  <c r="P477" i="1"/>
  <c r="Q477" i="1"/>
  <c r="R477" i="1"/>
  <c r="P478" i="1"/>
  <c r="Q478" i="1"/>
  <c r="R478" i="1"/>
  <c r="P479" i="1"/>
  <c r="Q479" i="1"/>
  <c r="R479" i="1"/>
  <c r="P480" i="1"/>
  <c r="Q480" i="1"/>
  <c r="R480" i="1"/>
  <c r="P481" i="1"/>
  <c r="Q481" i="1"/>
  <c r="R481" i="1"/>
  <c r="P482" i="1"/>
  <c r="Q482" i="1"/>
  <c r="R482" i="1"/>
  <c r="P483" i="1"/>
  <c r="Q483" i="1"/>
  <c r="R483" i="1"/>
  <c r="P484" i="1"/>
  <c r="Q484" i="1"/>
  <c r="R484" i="1"/>
  <c r="N476" i="1"/>
  <c r="O476" i="1"/>
  <c r="N477" i="1"/>
  <c r="O477" i="1"/>
  <c r="N478" i="1"/>
  <c r="O478" i="1"/>
  <c r="N479" i="1"/>
  <c r="O479" i="1"/>
  <c r="N480" i="1"/>
  <c r="O480" i="1"/>
  <c r="N481" i="1"/>
  <c r="O481" i="1"/>
  <c r="N482" i="1"/>
  <c r="O482" i="1"/>
  <c r="N483" i="1"/>
  <c r="O483" i="1"/>
  <c r="N484" i="1"/>
  <c r="O484" i="1"/>
  <c r="E158" i="1"/>
  <c r="G158" i="1"/>
  <c r="H158" i="1"/>
  <c r="I158" i="1"/>
  <c r="J158" i="1"/>
  <c r="K158" i="1"/>
  <c r="E159" i="1"/>
  <c r="G159" i="1"/>
  <c r="H159" i="1"/>
  <c r="I159" i="1"/>
  <c r="J159" i="1"/>
  <c r="K159" i="1"/>
  <c r="E160" i="1"/>
  <c r="G160" i="1"/>
  <c r="H160" i="1"/>
  <c r="I160" i="1"/>
  <c r="J160" i="1"/>
  <c r="K160" i="1"/>
  <c r="E161" i="1"/>
  <c r="G161" i="1"/>
  <c r="H161" i="1"/>
  <c r="I161" i="1"/>
  <c r="J161" i="1"/>
  <c r="K161" i="1"/>
  <c r="E162" i="1"/>
  <c r="G162" i="1"/>
  <c r="H162" i="1"/>
  <c r="I162" i="1"/>
  <c r="J162" i="1"/>
  <c r="K162" i="1"/>
  <c r="E163" i="1"/>
  <c r="G163" i="1"/>
  <c r="H163" i="1"/>
  <c r="I163" i="1"/>
  <c r="J163" i="1"/>
  <c r="K163" i="1"/>
  <c r="E164" i="1"/>
  <c r="G164" i="1"/>
  <c r="H164" i="1"/>
  <c r="I164" i="1"/>
  <c r="J164" i="1"/>
  <c r="K164" i="1"/>
  <c r="E165" i="1"/>
  <c r="G165" i="1"/>
  <c r="H165" i="1"/>
  <c r="I165" i="1"/>
  <c r="J165" i="1"/>
  <c r="K165" i="1"/>
  <c r="E166" i="1"/>
  <c r="G166" i="1"/>
  <c r="H166" i="1"/>
  <c r="I166" i="1"/>
  <c r="J166" i="1"/>
  <c r="K166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M160" i="1"/>
  <c r="M155" i="1"/>
  <c r="M156" i="1"/>
  <c r="M157" i="1"/>
  <c r="M158" i="1"/>
  <c r="M159" i="1"/>
  <c r="M161" i="1"/>
  <c r="M162" i="1"/>
  <c r="M163" i="1"/>
  <c r="M164" i="1"/>
  <c r="M165" i="1"/>
  <c r="M166" i="1"/>
  <c r="M167" i="1"/>
  <c r="W158" i="1"/>
  <c r="X158" i="1"/>
  <c r="Y158" i="1"/>
  <c r="W159" i="1"/>
  <c r="X159" i="1"/>
  <c r="Y159" i="1"/>
  <c r="W160" i="1"/>
  <c r="X160" i="1"/>
  <c r="Y160" i="1"/>
  <c r="W161" i="1"/>
  <c r="X161" i="1"/>
  <c r="Y161" i="1"/>
  <c r="W162" i="1"/>
  <c r="X162" i="1"/>
  <c r="Y162" i="1"/>
  <c r="W163" i="1"/>
  <c r="X163" i="1"/>
  <c r="Y163" i="1"/>
  <c r="W164" i="1"/>
  <c r="X164" i="1"/>
  <c r="Y164" i="1"/>
  <c r="W165" i="1"/>
  <c r="X165" i="1"/>
  <c r="Y165" i="1"/>
  <c r="W166" i="1"/>
  <c r="X166" i="1"/>
  <c r="Y166" i="1"/>
  <c r="S158" i="1"/>
  <c r="S159" i="1"/>
  <c r="S160" i="1"/>
  <c r="S161" i="1"/>
  <c r="S162" i="1"/>
  <c r="S163" i="1"/>
  <c r="S164" i="1"/>
  <c r="S165" i="1"/>
  <c r="S166" i="1"/>
  <c r="T158" i="1"/>
  <c r="U158" i="1"/>
  <c r="V158" i="1"/>
  <c r="T159" i="1"/>
  <c r="U159" i="1"/>
  <c r="V159" i="1"/>
  <c r="T160" i="1"/>
  <c r="U160" i="1"/>
  <c r="V160" i="1"/>
  <c r="T161" i="1"/>
  <c r="U161" i="1"/>
  <c r="V161" i="1"/>
  <c r="T162" i="1"/>
  <c r="U162" i="1"/>
  <c r="V162" i="1"/>
  <c r="T163" i="1"/>
  <c r="U163" i="1"/>
  <c r="V163" i="1"/>
  <c r="T164" i="1"/>
  <c r="U164" i="1"/>
  <c r="V164" i="1"/>
  <c r="T165" i="1"/>
  <c r="U165" i="1"/>
  <c r="V165" i="1"/>
  <c r="T166" i="1"/>
  <c r="U166" i="1"/>
  <c r="V166" i="1"/>
  <c r="P158" i="1"/>
  <c r="Q158" i="1"/>
  <c r="R158" i="1"/>
  <c r="P159" i="1"/>
  <c r="Q159" i="1"/>
  <c r="R159" i="1"/>
  <c r="P160" i="1"/>
  <c r="Q160" i="1"/>
  <c r="R160" i="1"/>
  <c r="P161" i="1"/>
  <c r="Q161" i="1"/>
  <c r="R161" i="1"/>
  <c r="P162" i="1"/>
  <c r="Q162" i="1"/>
  <c r="R162" i="1"/>
  <c r="P163" i="1"/>
  <c r="Q163" i="1"/>
  <c r="R163" i="1"/>
  <c r="P164" i="1"/>
  <c r="Q164" i="1"/>
  <c r="R164" i="1"/>
  <c r="P165" i="1"/>
  <c r="Q165" i="1"/>
  <c r="R165" i="1"/>
  <c r="P166" i="1"/>
  <c r="Q166" i="1"/>
  <c r="R166" i="1"/>
  <c r="N158" i="1"/>
  <c r="O158" i="1"/>
  <c r="N159" i="1"/>
  <c r="O159" i="1"/>
  <c r="N160" i="1"/>
  <c r="O160" i="1"/>
  <c r="N161" i="1"/>
  <c r="O161" i="1"/>
  <c r="N162" i="1"/>
  <c r="O162" i="1"/>
  <c r="N163" i="1"/>
  <c r="O163" i="1"/>
  <c r="N164" i="1"/>
  <c r="O164" i="1"/>
  <c r="N165" i="1"/>
  <c r="O165" i="1"/>
  <c r="N166" i="1"/>
  <c r="O166" i="1"/>
  <c r="M371" i="1"/>
  <c r="M372" i="1"/>
  <c r="M373" i="1"/>
  <c r="M374" i="1"/>
  <c r="M375" i="1"/>
  <c r="M376" i="1"/>
  <c r="M377" i="1"/>
  <c r="M378" i="1"/>
  <c r="M379" i="1"/>
  <c r="U373" i="1"/>
  <c r="U374" i="1"/>
  <c r="U375" i="1"/>
  <c r="U376" i="1"/>
  <c r="U377" i="1"/>
  <c r="U378" i="1"/>
  <c r="U379" i="1"/>
  <c r="Y374" i="1"/>
  <c r="Y375" i="1"/>
  <c r="Y376" i="1"/>
  <c r="Y377" i="1"/>
  <c r="Y378" i="1"/>
  <c r="Y379" i="1"/>
  <c r="V373" i="1"/>
  <c r="V374" i="1"/>
  <c r="W374" i="1"/>
  <c r="X374" i="1"/>
  <c r="V375" i="1"/>
  <c r="W375" i="1"/>
  <c r="X375" i="1"/>
  <c r="V376" i="1"/>
  <c r="W376" i="1"/>
  <c r="X376" i="1"/>
  <c r="V377" i="1"/>
  <c r="W377" i="1"/>
  <c r="X377" i="1"/>
  <c r="V378" i="1"/>
  <c r="W378" i="1"/>
  <c r="X378" i="1"/>
  <c r="V379" i="1"/>
  <c r="W379" i="1"/>
  <c r="X379" i="1"/>
  <c r="S372" i="1"/>
  <c r="S373" i="1"/>
  <c r="T373" i="1"/>
  <c r="S374" i="1"/>
  <c r="T374" i="1"/>
  <c r="S375" i="1"/>
  <c r="T375" i="1"/>
  <c r="S376" i="1"/>
  <c r="T376" i="1"/>
  <c r="S377" i="1"/>
  <c r="T377" i="1"/>
  <c r="S378" i="1"/>
  <c r="T378" i="1"/>
  <c r="S379" i="1"/>
  <c r="T379" i="1"/>
  <c r="P371" i="1"/>
  <c r="P372" i="1"/>
  <c r="Q372" i="1"/>
  <c r="R372" i="1"/>
  <c r="P373" i="1"/>
  <c r="Q373" i="1"/>
  <c r="R373" i="1"/>
  <c r="P374" i="1"/>
  <c r="Q374" i="1"/>
  <c r="R374" i="1"/>
  <c r="P375" i="1"/>
  <c r="Q375" i="1"/>
  <c r="R375" i="1"/>
  <c r="P376" i="1"/>
  <c r="Q376" i="1"/>
  <c r="R376" i="1"/>
  <c r="P377" i="1"/>
  <c r="Q377" i="1"/>
  <c r="R377" i="1"/>
  <c r="P378" i="1"/>
  <c r="Q378" i="1"/>
  <c r="R378" i="1"/>
  <c r="P379" i="1"/>
  <c r="Q379" i="1"/>
  <c r="R379" i="1"/>
  <c r="N379" i="1"/>
  <c r="O379" i="1"/>
  <c r="N371" i="1"/>
  <c r="O371" i="1"/>
  <c r="N372" i="1"/>
  <c r="O372" i="1"/>
  <c r="N373" i="1"/>
  <c r="O373" i="1"/>
  <c r="N374" i="1"/>
  <c r="O374" i="1"/>
  <c r="N375" i="1"/>
  <c r="O375" i="1"/>
  <c r="N376" i="1"/>
  <c r="O376" i="1"/>
  <c r="N377" i="1"/>
  <c r="O377" i="1"/>
  <c r="N378" i="1"/>
  <c r="O378" i="1"/>
  <c r="L581" i="1"/>
  <c r="M581" i="1"/>
  <c r="L582" i="1"/>
  <c r="M582" i="1"/>
  <c r="L583" i="1"/>
  <c r="M583" i="1"/>
  <c r="L584" i="1"/>
  <c r="M584" i="1"/>
  <c r="L585" i="1"/>
  <c r="M585" i="1"/>
  <c r="L586" i="1"/>
  <c r="M586" i="1"/>
  <c r="L587" i="1"/>
  <c r="M587" i="1"/>
  <c r="L588" i="1"/>
  <c r="M588" i="1"/>
  <c r="L589" i="1"/>
  <c r="M589" i="1"/>
  <c r="E581" i="1"/>
  <c r="G581" i="1"/>
  <c r="H581" i="1"/>
  <c r="I581" i="1"/>
  <c r="J581" i="1"/>
  <c r="K581" i="1"/>
  <c r="E582" i="1"/>
  <c r="G582" i="1"/>
  <c r="H582" i="1"/>
  <c r="I582" i="1"/>
  <c r="J582" i="1"/>
  <c r="K582" i="1"/>
  <c r="E583" i="1"/>
  <c r="G583" i="1"/>
  <c r="H583" i="1"/>
  <c r="I583" i="1"/>
  <c r="J583" i="1"/>
  <c r="K583" i="1"/>
  <c r="E584" i="1"/>
  <c r="G584" i="1"/>
  <c r="H584" i="1"/>
  <c r="I584" i="1"/>
  <c r="J584" i="1"/>
  <c r="K584" i="1"/>
  <c r="E585" i="1"/>
  <c r="G585" i="1"/>
  <c r="H585" i="1"/>
  <c r="I585" i="1"/>
  <c r="J585" i="1"/>
  <c r="K585" i="1"/>
  <c r="E586" i="1"/>
  <c r="G586" i="1"/>
  <c r="H586" i="1"/>
  <c r="I586" i="1"/>
  <c r="J586" i="1"/>
  <c r="K586" i="1"/>
  <c r="E587" i="1"/>
  <c r="G587" i="1"/>
  <c r="H587" i="1"/>
  <c r="I587" i="1"/>
  <c r="J587" i="1"/>
  <c r="K587" i="1"/>
  <c r="E588" i="1"/>
  <c r="G588" i="1"/>
  <c r="H588" i="1"/>
  <c r="I588" i="1"/>
  <c r="J588" i="1"/>
  <c r="K588" i="1"/>
  <c r="E589" i="1"/>
  <c r="G589" i="1"/>
  <c r="H589" i="1"/>
  <c r="I589" i="1"/>
  <c r="J589" i="1"/>
  <c r="K589" i="1"/>
  <c r="U583" i="1"/>
  <c r="U584" i="1"/>
  <c r="U585" i="1"/>
  <c r="U586" i="1"/>
  <c r="U587" i="1"/>
  <c r="U588" i="1"/>
  <c r="U589" i="1"/>
  <c r="Y584" i="1"/>
  <c r="Y585" i="1"/>
  <c r="Y586" i="1"/>
  <c r="Y587" i="1"/>
  <c r="Y588" i="1"/>
  <c r="Y589" i="1"/>
  <c r="V583" i="1"/>
  <c r="X583" i="1"/>
  <c r="V584" i="1"/>
  <c r="W584" i="1"/>
  <c r="X584" i="1"/>
  <c r="V585" i="1"/>
  <c r="W585" i="1"/>
  <c r="X585" i="1"/>
  <c r="V586" i="1"/>
  <c r="W586" i="1"/>
  <c r="X586" i="1"/>
  <c r="V587" i="1"/>
  <c r="W587" i="1"/>
  <c r="X587" i="1"/>
  <c r="V588" i="1"/>
  <c r="W588" i="1"/>
  <c r="X588" i="1"/>
  <c r="V589" i="1"/>
  <c r="W589" i="1"/>
  <c r="X589" i="1"/>
  <c r="S582" i="1"/>
  <c r="S583" i="1"/>
  <c r="T583" i="1"/>
  <c r="S584" i="1"/>
  <c r="T584" i="1"/>
  <c r="S585" i="1"/>
  <c r="T585" i="1"/>
  <c r="S586" i="1"/>
  <c r="T586" i="1"/>
  <c r="S587" i="1"/>
  <c r="T587" i="1"/>
  <c r="S588" i="1"/>
  <c r="T588" i="1"/>
  <c r="S589" i="1"/>
  <c r="T589" i="1"/>
  <c r="Q582" i="1"/>
  <c r="R582" i="1"/>
  <c r="Q583" i="1"/>
  <c r="R583" i="1"/>
  <c r="Q584" i="1"/>
  <c r="R584" i="1"/>
  <c r="Q585" i="1"/>
  <c r="R585" i="1"/>
  <c r="Q586" i="1"/>
  <c r="R586" i="1"/>
  <c r="Q587" i="1"/>
  <c r="R587" i="1"/>
  <c r="Q588" i="1"/>
  <c r="R588" i="1"/>
  <c r="Q589" i="1"/>
  <c r="R589" i="1"/>
  <c r="P581" i="1"/>
  <c r="P582" i="1"/>
  <c r="P583" i="1"/>
  <c r="P584" i="1"/>
  <c r="P585" i="1"/>
  <c r="P586" i="1"/>
  <c r="P587" i="1"/>
  <c r="P588" i="1"/>
  <c r="P589" i="1"/>
  <c r="N581" i="1"/>
  <c r="O581" i="1"/>
  <c r="N582" i="1"/>
  <c r="O582" i="1"/>
  <c r="N583" i="1"/>
  <c r="O583" i="1"/>
  <c r="N584" i="1"/>
  <c r="O584" i="1"/>
  <c r="N585" i="1"/>
  <c r="O585" i="1"/>
  <c r="N586" i="1"/>
  <c r="O586" i="1"/>
  <c r="N587" i="1"/>
  <c r="O587" i="1"/>
  <c r="N588" i="1"/>
  <c r="O588" i="1"/>
  <c r="N589" i="1"/>
  <c r="O589" i="1"/>
  <c r="E425" i="1"/>
  <c r="G425" i="1"/>
  <c r="H425" i="1"/>
  <c r="I425" i="1"/>
  <c r="J425" i="1"/>
  <c r="K425" i="1"/>
  <c r="L425" i="1"/>
  <c r="M425" i="1"/>
  <c r="N425" i="1"/>
  <c r="O425" i="1"/>
  <c r="P425" i="1"/>
  <c r="U425" i="1"/>
  <c r="E426" i="1"/>
  <c r="G426" i="1"/>
  <c r="H426" i="1"/>
  <c r="I426" i="1"/>
  <c r="J426" i="1"/>
  <c r="K426" i="1"/>
  <c r="L426" i="1"/>
  <c r="M426" i="1"/>
  <c r="N426" i="1"/>
  <c r="O426" i="1"/>
  <c r="P426" i="1"/>
  <c r="Q426" i="1"/>
  <c r="R426" i="1"/>
  <c r="S426" i="1"/>
  <c r="E427" i="1"/>
  <c r="G427" i="1"/>
  <c r="H427" i="1"/>
  <c r="I427" i="1"/>
  <c r="J427" i="1"/>
  <c r="K427" i="1"/>
  <c r="L427" i="1"/>
  <c r="M427" i="1"/>
  <c r="N427" i="1"/>
  <c r="O427" i="1"/>
  <c r="P427" i="1"/>
  <c r="Q427" i="1"/>
  <c r="R427" i="1"/>
  <c r="S427" i="1"/>
  <c r="T427" i="1"/>
  <c r="U427" i="1"/>
  <c r="V427" i="1"/>
  <c r="E428" i="1"/>
  <c r="G428" i="1"/>
  <c r="H428" i="1"/>
  <c r="I428" i="1"/>
  <c r="J428" i="1"/>
  <c r="K428" i="1"/>
  <c r="L428" i="1"/>
  <c r="M428" i="1"/>
  <c r="N428" i="1"/>
  <c r="O428" i="1"/>
  <c r="P428" i="1"/>
  <c r="Q428" i="1"/>
  <c r="R428" i="1"/>
  <c r="S428" i="1"/>
  <c r="T428" i="1"/>
  <c r="U428" i="1"/>
  <c r="V428" i="1"/>
  <c r="W428" i="1"/>
  <c r="X428" i="1"/>
  <c r="Y428" i="1"/>
  <c r="E429" i="1"/>
  <c r="G429" i="1"/>
  <c r="H429" i="1"/>
  <c r="I429" i="1"/>
  <c r="J429" i="1"/>
  <c r="K429" i="1"/>
  <c r="L429" i="1"/>
  <c r="M429" i="1"/>
  <c r="N429" i="1"/>
  <c r="O429" i="1"/>
  <c r="P429" i="1"/>
  <c r="Q429" i="1"/>
  <c r="R429" i="1"/>
  <c r="S429" i="1"/>
  <c r="T429" i="1"/>
  <c r="U429" i="1"/>
  <c r="V429" i="1"/>
  <c r="W429" i="1"/>
  <c r="X429" i="1"/>
  <c r="Y429" i="1"/>
  <c r="E430" i="1"/>
  <c r="G430" i="1"/>
  <c r="H430" i="1"/>
  <c r="I430" i="1"/>
  <c r="J430" i="1"/>
  <c r="K430" i="1"/>
  <c r="L430" i="1"/>
  <c r="M430" i="1"/>
  <c r="N430" i="1"/>
  <c r="O430" i="1"/>
  <c r="P430" i="1"/>
  <c r="Q430" i="1"/>
  <c r="R430" i="1"/>
  <c r="S430" i="1"/>
  <c r="T430" i="1"/>
  <c r="U430" i="1"/>
  <c r="V430" i="1"/>
  <c r="W430" i="1"/>
  <c r="X430" i="1"/>
  <c r="Y430" i="1"/>
  <c r="E431" i="1"/>
  <c r="G431" i="1"/>
  <c r="H431" i="1"/>
  <c r="I431" i="1"/>
  <c r="J431" i="1"/>
  <c r="K431" i="1"/>
  <c r="L431" i="1"/>
  <c r="M431" i="1"/>
  <c r="N431" i="1"/>
  <c r="O431" i="1"/>
  <c r="P431" i="1"/>
  <c r="Q431" i="1"/>
  <c r="R431" i="1"/>
  <c r="S431" i="1"/>
  <c r="T431" i="1"/>
  <c r="U431" i="1"/>
  <c r="V431" i="1"/>
  <c r="W431" i="1"/>
  <c r="X431" i="1"/>
  <c r="Y431" i="1"/>
  <c r="E432" i="1"/>
  <c r="G432" i="1"/>
  <c r="H432" i="1"/>
  <c r="I432" i="1"/>
  <c r="J432" i="1"/>
  <c r="K432" i="1"/>
  <c r="L432" i="1"/>
  <c r="M432" i="1"/>
  <c r="N432" i="1"/>
  <c r="O432" i="1"/>
  <c r="P432" i="1"/>
  <c r="Q432" i="1"/>
  <c r="R432" i="1"/>
  <c r="S432" i="1"/>
  <c r="T432" i="1"/>
  <c r="U432" i="1"/>
  <c r="V432" i="1"/>
  <c r="W432" i="1"/>
  <c r="X432" i="1"/>
  <c r="Y432" i="1"/>
  <c r="E433" i="1"/>
  <c r="G433" i="1"/>
  <c r="H433" i="1"/>
  <c r="I433" i="1"/>
  <c r="J433" i="1"/>
  <c r="K433" i="1"/>
  <c r="L433" i="1"/>
  <c r="M433" i="1"/>
  <c r="N433" i="1"/>
  <c r="O433" i="1"/>
  <c r="P433" i="1"/>
  <c r="Q433" i="1"/>
  <c r="R433" i="1"/>
  <c r="S433" i="1"/>
  <c r="T433" i="1"/>
  <c r="U433" i="1"/>
  <c r="V433" i="1"/>
  <c r="W433" i="1"/>
  <c r="X433" i="1"/>
  <c r="Y433" i="1"/>
  <c r="X427" i="1"/>
  <c r="E445" i="1"/>
  <c r="G445" i="1"/>
  <c r="H445" i="1"/>
  <c r="I445" i="1"/>
  <c r="J445" i="1"/>
  <c r="K445" i="1"/>
  <c r="E446" i="1"/>
  <c r="G446" i="1"/>
  <c r="H446" i="1"/>
  <c r="I446" i="1"/>
  <c r="J446" i="1"/>
  <c r="K446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F79" i="1"/>
  <c r="E79" i="1"/>
  <c r="D79" i="1"/>
  <c r="F78" i="1"/>
  <c r="E78" i="1"/>
  <c r="D78" i="1"/>
  <c r="F77" i="1"/>
  <c r="E77" i="1"/>
  <c r="D77" i="1"/>
  <c r="F76" i="1"/>
  <c r="E76" i="1"/>
  <c r="D76" i="1"/>
  <c r="F75" i="1"/>
  <c r="E75" i="1"/>
  <c r="D75" i="1"/>
  <c r="F74" i="1"/>
  <c r="E74" i="1"/>
  <c r="D74" i="1"/>
  <c r="F73" i="1"/>
  <c r="E73" i="1"/>
  <c r="D73" i="1"/>
  <c r="F72" i="1"/>
  <c r="E72" i="1"/>
  <c r="D72" i="1"/>
  <c r="F71" i="1"/>
  <c r="E71" i="1"/>
  <c r="D71" i="1"/>
  <c r="E259" i="1"/>
  <c r="G259" i="1"/>
  <c r="H259" i="1"/>
  <c r="I259" i="1"/>
  <c r="J259" i="1"/>
  <c r="K259" i="1"/>
  <c r="L259" i="1"/>
  <c r="M259" i="1"/>
  <c r="N259" i="1"/>
  <c r="O259" i="1"/>
  <c r="P259" i="1"/>
  <c r="Q259" i="1"/>
  <c r="R259" i="1"/>
  <c r="S259" i="1"/>
  <c r="T259" i="1"/>
  <c r="U259" i="1"/>
  <c r="V259" i="1"/>
  <c r="W259" i="1"/>
  <c r="X259" i="1"/>
  <c r="Y259" i="1"/>
  <c r="E260" i="1"/>
  <c r="G260" i="1"/>
  <c r="H260" i="1"/>
  <c r="I260" i="1"/>
  <c r="J260" i="1"/>
  <c r="K260" i="1"/>
  <c r="L260" i="1"/>
  <c r="M260" i="1"/>
  <c r="N260" i="1"/>
  <c r="O260" i="1"/>
  <c r="P260" i="1"/>
  <c r="Q260" i="1"/>
  <c r="R260" i="1"/>
  <c r="S260" i="1"/>
  <c r="T260" i="1"/>
  <c r="U260" i="1"/>
  <c r="V260" i="1"/>
  <c r="W260" i="1"/>
  <c r="X260" i="1"/>
  <c r="Y260" i="1"/>
  <c r="E261" i="1"/>
  <c r="G261" i="1"/>
  <c r="H261" i="1"/>
  <c r="I261" i="1"/>
  <c r="J261" i="1"/>
  <c r="K261" i="1"/>
  <c r="L261" i="1"/>
  <c r="M261" i="1"/>
  <c r="N261" i="1"/>
  <c r="O261" i="1"/>
  <c r="P261" i="1"/>
  <c r="Q261" i="1"/>
  <c r="R261" i="1"/>
  <c r="S261" i="1"/>
  <c r="T261" i="1"/>
  <c r="U261" i="1"/>
  <c r="V261" i="1"/>
  <c r="W261" i="1"/>
  <c r="X261" i="1"/>
  <c r="Y261" i="1"/>
  <c r="E262" i="1"/>
  <c r="G262" i="1"/>
  <c r="H262" i="1"/>
  <c r="I262" i="1"/>
  <c r="J262" i="1"/>
  <c r="K262" i="1"/>
  <c r="L262" i="1"/>
  <c r="M262" i="1"/>
  <c r="N262" i="1"/>
  <c r="O262" i="1"/>
  <c r="P262" i="1"/>
  <c r="Q262" i="1"/>
  <c r="R262" i="1"/>
  <c r="S262" i="1"/>
  <c r="T262" i="1"/>
  <c r="U262" i="1"/>
  <c r="V262" i="1"/>
  <c r="W262" i="1"/>
  <c r="X262" i="1"/>
  <c r="Y262" i="1"/>
  <c r="E263" i="1"/>
  <c r="G263" i="1"/>
  <c r="H263" i="1"/>
  <c r="I263" i="1"/>
  <c r="J263" i="1"/>
  <c r="K263" i="1"/>
  <c r="L263" i="1"/>
  <c r="M263" i="1"/>
  <c r="N263" i="1"/>
  <c r="O263" i="1"/>
  <c r="P263" i="1"/>
  <c r="E264" i="1"/>
  <c r="G264" i="1"/>
  <c r="H264" i="1"/>
  <c r="I264" i="1"/>
  <c r="J264" i="1"/>
  <c r="K264" i="1"/>
  <c r="L264" i="1"/>
  <c r="M264" i="1"/>
  <c r="N264" i="1"/>
  <c r="O264" i="1"/>
  <c r="P264" i="1"/>
  <c r="Q264" i="1"/>
  <c r="R264" i="1"/>
  <c r="S264" i="1"/>
  <c r="E265" i="1"/>
  <c r="G265" i="1"/>
  <c r="H265" i="1"/>
  <c r="I265" i="1"/>
  <c r="J265" i="1"/>
  <c r="K265" i="1"/>
  <c r="L265" i="1"/>
  <c r="M265" i="1"/>
  <c r="N265" i="1"/>
  <c r="O265" i="1"/>
  <c r="P265" i="1"/>
  <c r="Q265" i="1"/>
  <c r="R265" i="1"/>
  <c r="S265" i="1"/>
  <c r="T265" i="1"/>
  <c r="U265" i="1"/>
  <c r="V265" i="1"/>
  <c r="E266" i="1"/>
  <c r="G266" i="1"/>
  <c r="H266" i="1"/>
  <c r="I266" i="1"/>
  <c r="J266" i="1"/>
  <c r="K266" i="1"/>
  <c r="L266" i="1"/>
  <c r="M266" i="1"/>
  <c r="N266" i="1"/>
  <c r="O266" i="1"/>
  <c r="P266" i="1"/>
  <c r="Q266" i="1"/>
  <c r="R266" i="1"/>
  <c r="S266" i="1"/>
  <c r="T266" i="1"/>
  <c r="U266" i="1"/>
  <c r="V266" i="1"/>
  <c r="W266" i="1"/>
  <c r="X266" i="1"/>
  <c r="Y266" i="1"/>
  <c r="E267" i="1"/>
  <c r="G267" i="1"/>
  <c r="H267" i="1"/>
  <c r="I267" i="1"/>
  <c r="J267" i="1"/>
  <c r="K267" i="1"/>
  <c r="L267" i="1"/>
  <c r="M267" i="1"/>
  <c r="N267" i="1"/>
  <c r="O267" i="1"/>
  <c r="P267" i="1"/>
  <c r="Q267" i="1"/>
  <c r="R267" i="1"/>
  <c r="S267" i="1"/>
  <c r="T267" i="1"/>
  <c r="U267" i="1"/>
  <c r="V267" i="1"/>
  <c r="W267" i="1"/>
  <c r="X267" i="1"/>
  <c r="Y267" i="1"/>
  <c r="E268" i="1"/>
  <c r="G268" i="1"/>
  <c r="H268" i="1"/>
  <c r="I268" i="1"/>
  <c r="J268" i="1"/>
  <c r="K268" i="1"/>
  <c r="L268" i="1"/>
  <c r="M268" i="1"/>
  <c r="N268" i="1"/>
  <c r="O268" i="1"/>
  <c r="P268" i="1"/>
  <c r="Q268" i="1"/>
  <c r="R268" i="1"/>
  <c r="S268" i="1"/>
  <c r="T268" i="1"/>
  <c r="U268" i="1"/>
  <c r="V268" i="1"/>
  <c r="W268" i="1"/>
  <c r="X268" i="1"/>
  <c r="Y268" i="1"/>
  <c r="E269" i="1"/>
  <c r="G269" i="1"/>
  <c r="H269" i="1"/>
  <c r="I269" i="1"/>
  <c r="J269" i="1"/>
  <c r="K269" i="1"/>
  <c r="L269" i="1"/>
  <c r="M269" i="1"/>
  <c r="N269" i="1"/>
  <c r="O269" i="1"/>
  <c r="P269" i="1"/>
  <c r="Q269" i="1"/>
  <c r="R269" i="1"/>
  <c r="S269" i="1"/>
  <c r="T269" i="1"/>
  <c r="U269" i="1"/>
  <c r="V269" i="1"/>
  <c r="W269" i="1"/>
  <c r="X269" i="1"/>
  <c r="Y269" i="1"/>
  <c r="E270" i="1"/>
  <c r="G270" i="1"/>
  <c r="H270" i="1"/>
  <c r="I270" i="1"/>
  <c r="J270" i="1"/>
  <c r="K270" i="1"/>
  <c r="L270" i="1"/>
  <c r="M270" i="1"/>
  <c r="N270" i="1"/>
  <c r="O270" i="1"/>
  <c r="P270" i="1"/>
  <c r="Q270" i="1"/>
  <c r="R270" i="1"/>
  <c r="S270" i="1"/>
  <c r="T270" i="1"/>
  <c r="U270" i="1"/>
  <c r="V270" i="1"/>
  <c r="W270" i="1"/>
  <c r="X270" i="1"/>
  <c r="Y270" i="1"/>
  <c r="E271" i="1"/>
  <c r="G271" i="1"/>
  <c r="H271" i="1"/>
  <c r="I271" i="1"/>
  <c r="J271" i="1"/>
  <c r="K271" i="1"/>
  <c r="L271" i="1"/>
  <c r="M271" i="1"/>
  <c r="N271" i="1"/>
  <c r="O271" i="1"/>
  <c r="P271" i="1"/>
  <c r="Q271" i="1"/>
  <c r="R271" i="1"/>
  <c r="S271" i="1"/>
  <c r="T271" i="1"/>
  <c r="U271" i="1"/>
  <c r="V271" i="1"/>
  <c r="W271" i="1"/>
  <c r="X271" i="1"/>
  <c r="Y271" i="1"/>
  <c r="H64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2" i="1"/>
  <c r="E443" i="1"/>
  <c r="G443" i="1"/>
  <c r="H443" i="1"/>
  <c r="I443" i="1"/>
  <c r="J443" i="1"/>
  <c r="K443" i="1"/>
  <c r="E444" i="1"/>
  <c r="G444" i="1"/>
  <c r="H444" i="1"/>
  <c r="I444" i="1"/>
  <c r="J444" i="1"/>
  <c r="K444" i="1"/>
  <c r="E447" i="1"/>
  <c r="G447" i="1"/>
  <c r="H447" i="1"/>
  <c r="I447" i="1"/>
  <c r="J447" i="1"/>
  <c r="K447" i="1"/>
  <c r="E448" i="1"/>
  <c r="G448" i="1"/>
  <c r="H448" i="1"/>
  <c r="I448" i="1"/>
  <c r="J448" i="1"/>
  <c r="K448" i="1"/>
  <c r="E449" i="1"/>
  <c r="G449" i="1"/>
  <c r="H449" i="1"/>
  <c r="I449" i="1"/>
  <c r="J449" i="1"/>
  <c r="K449" i="1"/>
  <c r="E450" i="1"/>
  <c r="G450" i="1"/>
  <c r="H450" i="1"/>
  <c r="I450" i="1"/>
  <c r="J450" i="1"/>
  <c r="K450" i="1"/>
  <c r="E451" i="1"/>
  <c r="G451" i="1"/>
  <c r="H451" i="1"/>
  <c r="I451" i="1"/>
  <c r="J451" i="1"/>
  <c r="K451" i="1"/>
  <c r="N443" i="1"/>
  <c r="O443" i="1"/>
  <c r="P443" i="1"/>
  <c r="N444" i="1"/>
  <c r="O444" i="1"/>
  <c r="P444" i="1"/>
  <c r="Q444" i="1"/>
  <c r="R444" i="1"/>
  <c r="S444" i="1"/>
  <c r="N445" i="1"/>
  <c r="O445" i="1"/>
  <c r="P445" i="1"/>
  <c r="Q445" i="1"/>
  <c r="R445" i="1"/>
  <c r="S445" i="1"/>
  <c r="T445" i="1"/>
  <c r="U445" i="1"/>
  <c r="V445" i="1"/>
  <c r="W445" i="1"/>
  <c r="N446" i="1"/>
  <c r="O446" i="1"/>
  <c r="P446" i="1"/>
  <c r="Q446" i="1"/>
  <c r="R446" i="1"/>
  <c r="S446" i="1"/>
  <c r="T446" i="1"/>
  <c r="U446" i="1"/>
  <c r="V446" i="1"/>
  <c r="W446" i="1"/>
  <c r="X446" i="1"/>
  <c r="Y446" i="1"/>
  <c r="N447" i="1"/>
  <c r="O447" i="1"/>
  <c r="P447" i="1"/>
  <c r="Q447" i="1"/>
  <c r="R447" i="1"/>
  <c r="S447" i="1"/>
  <c r="T447" i="1"/>
  <c r="U447" i="1"/>
  <c r="V447" i="1"/>
  <c r="W447" i="1"/>
  <c r="X447" i="1"/>
  <c r="Y447" i="1"/>
  <c r="N448" i="1"/>
  <c r="O448" i="1"/>
  <c r="P448" i="1"/>
  <c r="Q448" i="1"/>
  <c r="R448" i="1"/>
  <c r="S448" i="1"/>
  <c r="T448" i="1"/>
  <c r="U448" i="1"/>
  <c r="V448" i="1"/>
  <c r="W448" i="1"/>
  <c r="X448" i="1"/>
  <c r="Y448" i="1"/>
  <c r="N449" i="1"/>
  <c r="O449" i="1"/>
  <c r="P449" i="1"/>
  <c r="Q449" i="1"/>
  <c r="R449" i="1"/>
  <c r="S449" i="1"/>
  <c r="T449" i="1"/>
  <c r="U449" i="1"/>
  <c r="V449" i="1"/>
  <c r="W449" i="1"/>
  <c r="X449" i="1"/>
  <c r="Y449" i="1"/>
  <c r="N450" i="1"/>
  <c r="O450" i="1"/>
  <c r="P450" i="1"/>
  <c r="Q450" i="1"/>
  <c r="R450" i="1"/>
  <c r="S450" i="1"/>
  <c r="T450" i="1"/>
  <c r="U450" i="1"/>
  <c r="V450" i="1"/>
  <c r="W450" i="1"/>
  <c r="X450" i="1"/>
  <c r="Y450" i="1"/>
  <c r="N451" i="1"/>
  <c r="O451" i="1"/>
  <c r="P451" i="1"/>
  <c r="Q451" i="1"/>
  <c r="R451" i="1"/>
  <c r="S451" i="1"/>
  <c r="T451" i="1"/>
  <c r="U451" i="1"/>
  <c r="V451" i="1"/>
  <c r="W451" i="1"/>
  <c r="X451" i="1"/>
  <c r="Y451" i="1"/>
  <c r="L451" i="1"/>
  <c r="L450" i="1"/>
  <c r="L449" i="1"/>
  <c r="L448" i="1"/>
  <c r="L447" i="1"/>
  <c r="L446" i="1"/>
  <c r="L445" i="1"/>
  <c r="L444" i="1"/>
  <c r="L443" i="1"/>
  <c r="L628" i="1"/>
  <c r="K628" i="1"/>
  <c r="J628" i="1"/>
  <c r="I628" i="1"/>
  <c r="H628" i="1"/>
  <c r="G628" i="1"/>
  <c r="E628" i="1"/>
  <c r="L627" i="1"/>
  <c r="K627" i="1"/>
  <c r="J627" i="1"/>
  <c r="I627" i="1"/>
  <c r="H627" i="1"/>
  <c r="G627" i="1"/>
  <c r="E627" i="1"/>
  <c r="L626" i="1"/>
  <c r="K626" i="1"/>
  <c r="J626" i="1"/>
  <c r="I626" i="1"/>
  <c r="H626" i="1"/>
  <c r="G626" i="1"/>
  <c r="E626" i="1"/>
  <c r="L625" i="1"/>
  <c r="K625" i="1"/>
  <c r="J625" i="1"/>
  <c r="I625" i="1"/>
  <c r="H625" i="1"/>
  <c r="G625" i="1"/>
  <c r="E625" i="1"/>
  <c r="L624" i="1"/>
  <c r="K624" i="1"/>
  <c r="J624" i="1"/>
  <c r="I624" i="1"/>
  <c r="H624" i="1"/>
  <c r="G624" i="1"/>
  <c r="E624" i="1"/>
  <c r="L623" i="1"/>
  <c r="K623" i="1"/>
  <c r="J623" i="1"/>
  <c r="I623" i="1"/>
  <c r="H623" i="1"/>
  <c r="G623" i="1"/>
  <c r="E623" i="1"/>
  <c r="L622" i="1"/>
  <c r="K622" i="1"/>
  <c r="J622" i="1"/>
  <c r="I622" i="1"/>
  <c r="H622" i="1"/>
  <c r="G622" i="1"/>
  <c r="E622" i="1"/>
  <c r="L621" i="1"/>
  <c r="K621" i="1"/>
  <c r="J621" i="1"/>
  <c r="I621" i="1"/>
  <c r="H621" i="1"/>
  <c r="G621" i="1"/>
  <c r="E621" i="1"/>
  <c r="P620" i="1"/>
  <c r="O620" i="1"/>
  <c r="L620" i="1"/>
  <c r="K620" i="1"/>
  <c r="J620" i="1"/>
  <c r="I620" i="1"/>
  <c r="H620" i="1"/>
  <c r="G620" i="1"/>
  <c r="E620" i="1"/>
  <c r="S621" i="1"/>
  <c r="R621" i="1"/>
  <c r="Q621" i="1"/>
  <c r="P621" i="1"/>
  <c r="N621" i="1"/>
  <c r="O621" i="1"/>
  <c r="N620" i="1"/>
  <c r="S622" i="1"/>
  <c r="Q622" i="1"/>
  <c r="R622" i="1"/>
  <c r="V622" i="1"/>
  <c r="P622" i="1"/>
  <c r="T622" i="1"/>
  <c r="N622" i="1"/>
  <c r="U622" i="1"/>
  <c r="O622" i="1"/>
  <c r="S623" i="1"/>
  <c r="Q623" i="1"/>
  <c r="X623" i="1"/>
  <c r="R623" i="1"/>
  <c r="W623" i="1"/>
  <c r="V623" i="1"/>
  <c r="P623" i="1"/>
  <c r="U623" i="1"/>
  <c r="O623" i="1"/>
  <c r="T623" i="1"/>
  <c r="N623" i="1"/>
  <c r="Y623" i="1"/>
  <c r="W624" i="1"/>
  <c r="Q624" i="1"/>
  <c r="V624" i="1"/>
  <c r="P624" i="1"/>
  <c r="U624" i="1"/>
  <c r="O624" i="1"/>
  <c r="T624" i="1"/>
  <c r="N624" i="1"/>
  <c r="Y624" i="1"/>
  <c r="S624" i="1"/>
  <c r="X624" i="1"/>
  <c r="R624" i="1"/>
  <c r="X625" i="1"/>
  <c r="W625" i="1"/>
  <c r="Q625" i="1"/>
  <c r="V625" i="1"/>
  <c r="P625" i="1"/>
  <c r="U625" i="1"/>
  <c r="O625" i="1"/>
  <c r="T625" i="1"/>
  <c r="N625" i="1"/>
  <c r="Y625" i="1"/>
  <c r="S625" i="1"/>
  <c r="R625" i="1"/>
  <c r="E29" i="1"/>
  <c r="G29" i="1"/>
  <c r="H29" i="1"/>
  <c r="I29" i="1"/>
  <c r="J29" i="1"/>
  <c r="K29" i="1"/>
  <c r="E30" i="1"/>
  <c r="G30" i="1"/>
  <c r="H30" i="1"/>
  <c r="I30" i="1"/>
  <c r="J30" i="1"/>
  <c r="K30" i="1"/>
  <c r="E31" i="1"/>
  <c r="G31" i="1"/>
  <c r="H31" i="1"/>
  <c r="I31" i="1"/>
  <c r="J31" i="1"/>
  <c r="K31" i="1"/>
  <c r="E32" i="1"/>
  <c r="G32" i="1"/>
  <c r="H32" i="1"/>
  <c r="I32" i="1"/>
  <c r="J32" i="1"/>
  <c r="K32" i="1"/>
  <c r="E33" i="1"/>
  <c r="G33" i="1"/>
  <c r="H33" i="1"/>
  <c r="I33" i="1"/>
  <c r="J33" i="1"/>
  <c r="K33" i="1"/>
  <c r="E34" i="1"/>
  <c r="G34" i="1"/>
  <c r="H34" i="1"/>
  <c r="I34" i="1"/>
  <c r="J34" i="1"/>
  <c r="K34" i="1"/>
  <c r="E35" i="1"/>
  <c r="G35" i="1"/>
  <c r="H35" i="1"/>
  <c r="I35" i="1"/>
  <c r="J35" i="1"/>
  <c r="K35" i="1"/>
  <c r="E36" i="1"/>
  <c r="G36" i="1"/>
  <c r="H36" i="1"/>
  <c r="I36" i="1"/>
  <c r="J36" i="1"/>
  <c r="K36" i="1"/>
  <c r="E37" i="1"/>
  <c r="G37" i="1"/>
  <c r="H37" i="1"/>
  <c r="I37" i="1"/>
  <c r="J37" i="1"/>
  <c r="K37" i="1"/>
  <c r="L29" i="1"/>
  <c r="N29" i="1"/>
  <c r="O29" i="1"/>
  <c r="P29" i="1"/>
  <c r="Q29" i="1"/>
  <c r="R29" i="1"/>
  <c r="S29" i="1"/>
  <c r="T29" i="1"/>
  <c r="U29" i="1"/>
  <c r="V29" i="1"/>
  <c r="W29" i="1"/>
  <c r="X29" i="1"/>
  <c r="Y29" i="1"/>
  <c r="L30" i="1"/>
  <c r="N30" i="1"/>
  <c r="O30" i="1"/>
  <c r="P30" i="1"/>
  <c r="Q30" i="1"/>
  <c r="R30" i="1"/>
  <c r="S30" i="1"/>
  <c r="T30" i="1"/>
  <c r="U30" i="1"/>
  <c r="V30" i="1"/>
  <c r="W30" i="1"/>
  <c r="X30" i="1"/>
  <c r="Y30" i="1"/>
  <c r="L31" i="1"/>
  <c r="N31" i="1"/>
  <c r="O31" i="1"/>
  <c r="P31" i="1"/>
  <c r="Q31" i="1"/>
  <c r="R31" i="1"/>
  <c r="S31" i="1"/>
  <c r="T31" i="1"/>
  <c r="U31" i="1"/>
  <c r="V31" i="1"/>
  <c r="W31" i="1"/>
  <c r="X31" i="1"/>
  <c r="Y31" i="1"/>
  <c r="L32" i="1"/>
  <c r="N32" i="1"/>
  <c r="O32" i="1"/>
  <c r="P32" i="1"/>
  <c r="Q32" i="1"/>
  <c r="R32" i="1"/>
  <c r="S32" i="1"/>
  <c r="T32" i="1"/>
  <c r="U32" i="1"/>
  <c r="V32" i="1"/>
  <c r="W32" i="1"/>
  <c r="X32" i="1"/>
  <c r="Y32" i="1"/>
  <c r="L33" i="1"/>
  <c r="N33" i="1"/>
  <c r="O33" i="1"/>
  <c r="P33" i="1"/>
  <c r="Q33" i="1"/>
  <c r="R33" i="1"/>
  <c r="S33" i="1"/>
  <c r="T33" i="1"/>
  <c r="U33" i="1"/>
  <c r="V33" i="1"/>
  <c r="W33" i="1"/>
  <c r="X33" i="1"/>
  <c r="Y33" i="1"/>
  <c r="L34" i="1"/>
  <c r="N34" i="1"/>
  <c r="O34" i="1"/>
  <c r="P34" i="1"/>
  <c r="Q34" i="1"/>
  <c r="R34" i="1"/>
  <c r="S34" i="1"/>
  <c r="T34" i="1"/>
  <c r="U34" i="1"/>
  <c r="V34" i="1"/>
  <c r="W34" i="1"/>
  <c r="X34" i="1"/>
  <c r="Y34" i="1"/>
  <c r="L35" i="1"/>
  <c r="N35" i="1"/>
  <c r="O35" i="1"/>
  <c r="P35" i="1"/>
  <c r="Q35" i="1"/>
  <c r="R35" i="1"/>
  <c r="S35" i="1"/>
  <c r="T35" i="1"/>
  <c r="U35" i="1"/>
  <c r="V35" i="1"/>
  <c r="W35" i="1"/>
  <c r="X35" i="1"/>
  <c r="Y35" i="1"/>
  <c r="L36" i="1"/>
  <c r="N36" i="1"/>
  <c r="O36" i="1"/>
  <c r="P36" i="1"/>
  <c r="Q36" i="1"/>
  <c r="R36" i="1"/>
  <c r="S36" i="1"/>
  <c r="T36" i="1"/>
  <c r="U36" i="1"/>
  <c r="V36" i="1"/>
  <c r="W36" i="1"/>
  <c r="X36" i="1"/>
  <c r="Y36" i="1"/>
  <c r="L37" i="1"/>
  <c r="N37" i="1"/>
  <c r="O37" i="1"/>
  <c r="P37" i="1"/>
  <c r="Q37" i="1"/>
  <c r="R37" i="1"/>
  <c r="S37" i="1"/>
  <c r="T37" i="1"/>
  <c r="U37" i="1"/>
  <c r="V37" i="1"/>
  <c r="W37" i="1"/>
  <c r="X37" i="1"/>
  <c r="Y37" i="1"/>
  <c r="Y626" i="1"/>
  <c r="S626" i="1"/>
  <c r="R626" i="1"/>
  <c r="W626" i="1"/>
  <c r="Q626" i="1"/>
  <c r="V626" i="1"/>
  <c r="P626" i="1"/>
  <c r="U626" i="1"/>
  <c r="O626" i="1"/>
  <c r="T626" i="1"/>
  <c r="N626" i="1"/>
  <c r="X626" i="1"/>
  <c r="G399" i="1"/>
  <c r="H399" i="1"/>
  <c r="I399" i="1"/>
  <c r="J399" i="1"/>
  <c r="K399" i="1"/>
  <c r="L399" i="1"/>
  <c r="N399" i="1"/>
  <c r="O399" i="1"/>
  <c r="P399" i="1"/>
  <c r="Q399" i="1"/>
  <c r="R399" i="1"/>
  <c r="S399" i="1"/>
  <c r="G400" i="1"/>
  <c r="H400" i="1"/>
  <c r="I400" i="1"/>
  <c r="J400" i="1"/>
  <c r="K400" i="1"/>
  <c r="L400" i="1"/>
  <c r="N400" i="1"/>
  <c r="O400" i="1"/>
  <c r="P400" i="1"/>
  <c r="Q400" i="1"/>
  <c r="R400" i="1"/>
  <c r="S400" i="1"/>
  <c r="T400" i="1"/>
  <c r="U400" i="1"/>
  <c r="V400" i="1"/>
  <c r="G401" i="1"/>
  <c r="H401" i="1"/>
  <c r="I401" i="1"/>
  <c r="J401" i="1"/>
  <c r="K401" i="1"/>
  <c r="L401" i="1"/>
  <c r="N401" i="1"/>
  <c r="O401" i="1"/>
  <c r="P401" i="1"/>
  <c r="Q401" i="1"/>
  <c r="R401" i="1"/>
  <c r="S401" i="1"/>
  <c r="T401" i="1"/>
  <c r="U401" i="1"/>
  <c r="V401" i="1"/>
  <c r="W401" i="1"/>
  <c r="X401" i="1"/>
  <c r="Y401" i="1"/>
  <c r="G402" i="1"/>
  <c r="H402" i="1"/>
  <c r="I402" i="1"/>
  <c r="J402" i="1"/>
  <c r="K402" i="1"/>
  <c r="L402" i="1"/>
  <c r="N402" i="1"/>
  <c r="O402" i="1"/>
  <c r="P402" i="1"/>
  <c r="Q402" i="1"/>
  <c r="R402" i="1"/>
  <c r="S402" i="1"/>
  <c r="T402" i="1"/>
  <c r="U402" i="1"/>
  <c r="V402" i="1"/>
  <c r="W402" i="1"/>
  <c r="X402" i="1"/>
  <c r="Y402" i="1"/>
  <c r="G403" i="1"/>
  <c r="H403" i="1"/>
  <c r="I403" i="1"/>
  <c r="J403" i="1"/>
  <c r="K403" i="1"/>
  <c r="L403" i="1"/>
  <c r="N403" i="1"/>
  <c r="O403" i="1"/>
  <c r="P403" i="1"/>
  <c r="Q403" i="1"/>
  <c r="R403" i="1"/>
  <c r="S403" i="1"/>
  <c r="T403" i="1"/>
  <c r="U403" i="1"/>
  <c r="V403" i="1"/>
  <c r="W403" i="1"/>
  <c r="X403" i="1"/>
  <c r="Y403" i="1"/>
  <c r="G404" i="1"/>
  <c r="H404" i="1"/>
  <c r="I404" i="1"/>
  <c r="J404" i="1"/>
  <c r="K404" i="1"/>
  <c r="L404" i="1"/>
  <c r="N404" i="1"/>
  <c r="O404" i="1"/>
  <c r="P404" i="1"/>
  <c r="Q404" i="1"/>
  <c r="R404" i="1"/>
  <c r="S404" i="1"/>
  <c r="T404" i="1"/>
  <c r="U404" i="1"/>
  <c r="V404" i="1"/>
  <c r="W404" i="1"/>
  <c r="X404" i="1"/>
  <c r="Y404" i="1"/>
  <c r="G405" i="1"/>
  <c r="H405" i="1"/>
  <c r="I405" i="1"/>
  <c r="J405" i="1"/>
  <c r="K405" i="1"/>
  <c r="L405" i="1"/>
  <c r="N405" i="1"/>
  <c r="O405" i="1"/>
  <c r="P405" i="1"/>
  <c r="Q405" i="1"/>
  <c r="R405" i="1"/>
  <c r="S405" i="1"/>
  <c r="T405" i="1"/>
  <c r="U405" i="1"/>
  <c r="V405" i="1"/>
  <c r="W405" i="1"/>
  <c r="X405" i="1"/>
  <c r="Y405" i="1"/>
  <c r="G406" i="1"/>
  <c r="H406" i="1"/>
  <c r="I406" i="1"/>
  <c r="J406" i="1"/>
  <c r="K406" i="1"/>
  <c r="L406" i="1"/>
  <c r="N406" i="1"/>
  <c r="O406" i="1"/>
  <c r="P406" i="1"/>
  <c r="Q406" i="1"/>
  <c r="R406" i="1"/>
  <c r="S406" i="1"/>
  <c r="T406" i="1"/>
  <c r="U406" i="1"/>
  <c r="V406" i="1"/>
  <c r="W406" i="1"/>
  <c r="X406" i="1"/>
  <c r="Y406" i="1"/>
  <c r="P398" i="1"/>
  <c r="O398" i="1"/>
  <c r="N398" i="1"/>
  <c r="L398" i="1"/>
  <c r="K398" i="1"/>
  <c r="J398" i="1"/>
  <c r="I398" i="1"/>
  <c r="H398" i="1"/>
  <c r="G398" i="1"/>
  <c r="Y627" i="1"/>
  <c r="S627" i="1"/>
  <c r="X627" i="1"/>
  <c r="R627" i="1"/>
  <c r="W627" i="1"/>
  <c r="Q627" i="1"/>
  <c r="V627" i="1"/>
  <c r="P627" i="1"/>
  <c r="U627" i="1"/>
  <c r="O627" i="1"/>
  <c r="T627" i="1"/>
  <c r="N627" i="1"/>
  <c r="E237" i="1"/>
  <c r="G237" i="1"/>
  <c r="H237" i="1"/>
  <c r="I237" i="1"/>
  <c r="J237" i="1"/>
  <c r="K237" i="1"/>
  <c r="L237" i="1"/>
  <c r="N237" i="1"/>
  <c r="O237" i="1"/>
  <c r="P237" i="1"/>
  <c r="Q237" i="1"/>
  <c r="R237" i="1"/>
  <c r="S237" i="1"/>
  <c r="E238" i="1"/>
  <c r="G238" i="1"/>
  <c r="H238" i="1"/>
  <c r="I238" i="1"/>
  <c r="J238" i="1"/>
  <c r="K238" i="1"/>
  <c r="L238" i="1"/>
  <c r="N238" i="1"/>
  <c r="O238" i="1"/>
  <c r="P238" i="1"/>
  <c r="Q238" i="1"/>
  <c r="R238" i="1"/>
  <c r="S238" i="1"/>
  <c r="T238" i="1"/>
  <c r="U238" i="1"/>
  <c r="V238" i="1"/>
  <c r="E239" i="1"/>
  <c r="G239" i="1"/>
  <c r="H239" i="1"/>
  <c r="I239" i="1"/>
  <c r="J239" i="1"/>
  <c r="K239" i="1"/>
  <c r="L239" i="1"/>
  <c r="N239" i="1"/>
  <c r="O239" i="1"/>
  <c r="P239" i="1"/>
  <c r="Q239" i="1"/>
  <c r="R239" i="1"/>
  <c r="S239" i="1"/>
  <c r="T239" i="1"/>
  <c r="U239" i="1"/>
  <c r="V239" i="1"/>
  <c r="W239" i="1"/>
  <c r="X239" i="1"/>
  <c r="Y239" i="1"/>
  <c r="E240" i="1"/>
  <c r="G240" i="1"/>
  <c r="H240" i="1"/>
  <c r="I240" i="1"/>
  <c r="J240" i="1"/>
  <c r="K240" i="1"/>
  <c r="L240" i="1"/>
  <c r="N240" i="1"/>
  <c r="O240" i="1"/>
  <c r="P240" i="1"/>
  <c r="Q240" i="1"/>
  <c r="R240" i="1"/>
  <c r="S240" i="1"/>
  <c r="T240" i="1"/>
  <c r="U240" i="1"/>
  <c r="V240" i="1"/>
  <c r="W240" i="1"/>
  <c r="X240" i="1"/>
  <c r="Y240" i="1"/>
  <c r="E241" i="1"/>
  <c r="G241" i="1"/>
  <c r="H241" i="1"/>
  <c r="I241" i="1"/>
  <c r="J241" i="1"/>
  <c r="K241" i="1"/>
  <c r="L241" i="1"/>
  <c r="N241" i="1"/>
  <c r="O241" i="1"/>
  <c r="P241" i="1"/>
  <c r="Q241" i="1"/>
  <c r="R241" i="1"/>
  <c r="S241" i="1"/>
  <c r="T241" i="1"/>
  <c r="U241" i="1"/>
  <c r="V241" i="1"/>
  <c r="W241" i="1"/>
  <c r="X241" i="1"/>
  <c r="Y241" i="1"/>
  <c r="E242" i="1"/>
  <c r="G242" i="1"/>
  <c r="H242" i="1"/>
  <c r="I242" i="1"/>
  <c r="J242" i="1"/>
  <c r="K242" i="1"/>
  <c r="L242" i="1"/>
  <c r="N242" i="1"/>
  <c r="O242" i="1"/>
  <c r="P242" i="1"/>
  <c r="Q242" i="1"/>
  <c r="R242" i="1"/>
  <c r="S242" i="1"/>
  <c r="T242" i="1"/>
  <c r="U242" i="1"/>
  <c r="V242" i="1"/>
  <c r="W242" i="1"/>
  <c r="X242" i="1"/>
  <c r="Y242" i="1"/>
  <c r="E243" i="1"/>
  <c r="G243" i="1"/>
  <c r="H243" i="1"/>
  <c r="I243" i="1"/>
  <c r="J243" i="1"/>
  <c r="K243" i="1"/>
  <c r="L243" i="1"/>
  <c r="N243" i="1"/>
  <c r="O243" i="1"/>
  <c r="P243" i="1"/>
  <c r="Q243" i="1"/>
  <c r="R243" i="1"/>
  <c r="S243" i="1"/>
  <c r="T243" i="1"/>
  <c r="U243" i="1"/>
  <c r="V243" i="1"/>
  <c r="W243" i="1"/>
  <c r="X243" i="1"/>
  <c r="Y243" i="1"/>
  <c r="E244" i="1"/>
  <c r="G244" i="1"/>
  <c r="H244" i="1"/>
  <c r="I244" i="1"/>
  <c r="J244" i="1"/>
  <c r="K244" i="1"/>
  <c r="L244" i="1"/>
  <c r="N244" i="1"/>
  <c r="O244" i="1"/>
  <c r="P244" i="1"/>
  <c r="Q244" i="1"/>
  <c r="R244" i="1"/>
  <c r="S244" i="1"/>
  <c r="T244" i="1"/>
  <c r="U244" i="1"/>
  <c r="V244" i="1"/>
  <c r="W244" i="1"/>
  <c r="X244" i="1"/>
  <c r="Y244" i="1"/>
  <c r="U236" i="1"/>
  <c r="P236" i="1"/>
  <c r="O236" i="1"/>
  <c r="N236" i="1"/>
  <c r="L236" i="1"/>
  <c r="K236" i="1"/>
  <c r="J236" i="1"/>
  <c r="I236" i="1"/>
  <c r="H236" i="1"/>
  <c r="G236" i="1"/>
  <c r="E236" i="1"/>
  <c r="Y628" i="1"/>
  <c r="S628" i="1"/>
  <c r="X628" i="1"/>
  <c r="R628" i="1"/>
  <c r="W628" i="1"/>
  <c r="Q628" i="1"/>
  <c r="V628" i="1"/>
  <c r="P628" i="1"/>
  <c r="U628" i="1"/>
  <c r="O628" i="1"/>
  <c r="T628" i="1"/>
  <c r="N628" i="1"/>
  <c r="D10" i="2"/>
  <c r="F433" i="1"/>
  <c r="B10" i="2"/>
  <c r="D166" i="1"/>
  <c r="D9" i="2"/>
  <c r="F261" i="1"/>
  <c r="B9" i="2"/>
  <c r="D165" i="1"/>
  <c r="D8" i="2"/>
  <c r="F260" i="1"/>
  <c r="B8" i="2"/>
  <c r="D260" i="1"/>
  <c r="D7" i="2"/>
  <c r="F241" i="1"/>
  <c r="B7" i="2"/>
  <c r="D34" i="1"/>
  <c r="D6" i="2"/>
  <c r="F429" i="1"/>
  <c r="B6" i="2"/>
  <c r="D429" i="1"/>
  <c r="P5" i="2"/>
  <c r="P6" i="2"/>
  <c r="D5" i="2"/>
  <c r="F239" i="1"/>
  <c r="B5" i="2"/>
  <c r="D446" i="1"/>
  <c r="D4" i="2"/>
  <c r="F445" i="1"/>
  <c r="B4" i="2"/>
  <c r="D160" i="1"/>
  <c r="D3" i="2"/>
  <c r="F426" i="1"/>
  <c r="B3" i="2"/>
  <c r="D159" i="1"/>
  <c r="D2" i="2"/>
  <c r="F590" i="1"/>
  <c r="B2" i="2"/>
  <c r="D443" i="1"/>
  <c r="Y664" i="1"/>
  <c r="X664" i="1"/>
  <c r="W664" i="1"/>
  <c r="V664" i="1"/>
  <c r="U664" i="1"/>
  <c r="T664" i="1"/>
  <c r="S664" i="1"/>
  <c r="R664" i="1"/>
  <c r="Q664" i="1"/>
  <c r="P664" i="1"/>
  <c r="O664" i="1"/>
  <c r="N664" i="1"/>
  <c r="L664" i="1"/>
  <c r="K664" i="1"/>
  <c r="J664" i="1"/>
  <c r="I664" i="1"/>
  <c r="H664" i="1"/>
  <c r="G664" i="1"/>
  <c r="E664" i="1"/>
  <c r="Y663" i="1"/>
  <c r="X663" i="1"/>
  <c r="W663" i="1"/>
  <c r="V663" i="1"/>
  <c r="U663" i="1"/>
  <c r="T663" i="1"/>
  <c r="S663" i="1"/>
  <c r="R663" i="1"/>
  <c r="Q663" i="1"/>
  <c r="P663" i="1"/>
  <c r="O663" i="1"/>
  <c r="N663" i="1"/>
  <c r="L663" i="1"/>
  <c r="K663" i="1"/>
  <c r="J663" i="1"/>
  <c r="I663" i="1"/>
  <c r="H663" i="1"/>
  <c r="G663" i="1"/>
  <c r="E663" i="1"/>
  <c r="Y662" i="1"/>
  <c r="X662" i="1"/>
  <c r="W662" i="1"/>
  <c r="V662" i="1"/>
  <c r="U662" i="1"/>
  <c r="T662" i="1"/>
  <c r="S662" i="1"/>
  <c r="R662" i="1"/>
  <c r="Q662" i="1"/>
  <c r="P662" i="1"/>
  <c r="O662" i="1"/>
  <c r="N662" i="1"/>
  <c r="L662" i="1"/>
  <c r="K662" i="1"/>
  <c r="J662" i="1"/>
  <c r="I662" i="1"/>
  <c r="H662" i="1"/>
  <c r="G662" i="1"/>
  <c r="E662" i="1"/>
  <c r="Y661" i="1"/>
  <c r="X661" i="1"/>
  <c r="W661" i="1"/>
  <c r="V661" i="1"/>
  <c r="U661" i="1"/>
  <c r="T661" i="1"/>
  <c r="S661" i="1"/>
  <c r="R661" i="1"/>
  <c r="Q661" i="1"/>
  <c r="P661" i="1"/>
  <c r="O661" i="1"/>
  <c r="N661" i="1"/>
  <c r="L661" i="1"/>
  <c r="K661" i="1"/>
  <c r="J661" i="1"/>
  <c r="I661" i="1"/>
  <c r="H661" i="1"/>
  <c r="G661" i="1"/>
  <c r="E661" i="1"/>
  <c r="Y660" i="1"/>
  <c r="X660" i="1"/>
  <c r="W660" i="1"/>
  <c r="V660" i="1"/>
  <c r="U660" i="1"/>
  <c r="T660" i="1"/>
  <c r="S660" i="1"/>
  <c r="R660" i="1"/>
  <c r="Q660" i="1"/>
  <c r="P660" i="1"/>
  <c r="O660" i="1"/>
  <c r="N660" i="1"/>
  <c r="L660" i="1"/>
  <c r="K660" i="1"/>
  <c r="J660" i="1"/>
  <c r="I660" i="1"/>
  <c r="H660" i="1"/>
  <c r="G660" i="1"/>
  <c r="E660" i="1"/>
  <c r="Y659" i="1"/>
  <c r="X659" i="1"/>
  <c r="W659" i="1"/>
  <c r="V659" i="1"/>
  <c r="U659" i="1"/>
  <c r="T659" i="1"/>
  <c r="S659" i="1"/>
  <c r="R659" i="1"/>
  <c r="Q659" i="1"/>
  <c r="P659" i="1"/>
  <c r="O659" i="1"/>
  <c r="N659" i="1"/>
  <c r="L659" i="1"/>
  <c r="K659" i="1"/>
  <c r="J659" i="1"/>
  <c r="I659" i="1"/>
  <c r="H659" i="1"/>
  <c r="G659" i="1"/>
  <c r="E659" i="1"/>
  <c r="V658" i="1"/>
  <c r="U658" i="1"/>
  <c r="T658" i="1"/>
  <c r="S658" i="1"/>
  <c r="R658" i="1"/>
  <c r="Q658" i="1"/>
  <c r="P658" i="1"/>
  <c r="O658" i="1"/>
  <c r="N658" i="1"/>
  <c r="L658" i="1"/>
  <c r="K658" i="1"/>
  <c r="J658" i="1"/>
  <c r="I658" i="1"/>
  <c r="H658" i="1"/>
  <c r="G658" i="1"/>
  <c r="E658" i="1"/>
  <c r="S657" i="1"/>
  <c r="R657" i="1"/>
  <c r="Q657" i="1"/>
  <c r="P657" i="1"/>
  <c r="O657" i="1"/>
  <c r="N657" i="1"/>
  <c r="L657" i="1"/>
  <c r="K657" i="1"/>
  <c r="J657" i="1"/>
  <c r="I657" i="1"/>
  <c r="H657" i="1"/>
  <c r="G657" i="1"/>
  <c r="E657" i="1"/>
  <c r="P656" i="1"/>
  <c r="O656" i="1"/>
  <c r="N656" i="1"/>
  <c r="L656" i="1"/>
  <c r="K656" i="1"/>
  <c r="J656" i="1"/>
  <c r="I656" i="1"/>
  <c r="H656" i="1"/>
  <c r="G656" i="1"/>
  <c r="E656" i="1"/>
  <c r="Y655" i="1"/>
  <c r="X655" i="1"/>
  <c r="W655" i="1"/>
  <c r="V655" i="1"/>
  <c r="U655" i="1"/>
  <c r="T655" i="1"/>
  <c r="S655" i="1"/>
  <c r="R655" i="1"/>
  <c r="Q655" i="1"/>
  <c r="P655" i="1"/>
  <c r="O655" i="1"/>
  <c r="N655" i="1"/>
  <c r="L655" i="1"/>
  <c r="K655" i="1"/>
  <c r="J655" i="1"/>
  <c r="I655" i="1"/>
  <c r="H655" i="1"/>
  <c r="G655" i="1"/>
  <c r="E655" i="1"/>
  <c r="Y654" i="1"/>
  <c r="X654" i="1"/>
  <c r="W654" i="1"/>
  <c r="V654" i="1"/>
  <c r="U654" i="1"/>
  <c r="T654" i="1"/>
  <c r="S654" i="1"/>
  <c r="R654" i="1"/>
  <c r="Q654" i="1"/>
  <c r="P654" i="1"/>
  <c r="O654" i="1"/>
  <c r="N654" i="1"/>
  <c r="L654" i="1"/>
  <c r="K654" i="1"/>
  <c r="J654" i="1"/>
  <c r="I654" i="1"/>
  <c r="H654" i="1"/>
  <c r="G654" i="1"/>
  <c r="E654" i="1"/>
  <c r="Y653" i="1"/>
  <c r="X653" i="1"/>
  <c r="W653" i="1"/>
  <c r="V653" i="1"/>
  <c r="U653" i="1"/>
  <c r="T653" i="1"/>
  <c r="S653" i="1"/>
  <c r="R653" i="1"/>
  <c r="Q653" i="1"/>
  <c r="P653" i="1"/>
  <c r="O653" i="1"/>
  <c r="N653" i="1"/>
  <c r="L653" i="1"/>
  <c r="K653" i="1"/>
  <c r="J653" i="1"/>
  <c r="I653" i="1"/>
  <c r="H653" i="1"/>
  <c r="G653" i="1"/>
  <c r="E653" i="1"/>
  <c r="Y652" i="1"/>
  <c r="X652" i="1"/>
  <c r="W652" i="1"/>
  <c r="V652" i="1"/>
  <c r="U652" i="1"/>
  <c r="T652" i="1"/>
  <c r="S652" i="1"/>
  <c r="R652" i="1"/>
  <c r="Q652" i="1"/>
  <c r="P652" i="1"/>
  <c r="O652" i="1"/>
  <c r="N652" i="1"/>
  <c r="L652" i="1"/>
  <c r="K652" i="1"/>
  <c r="J652" i="1"/>
  <c r="I652" i="1"/>
  <c r="H652" i="1"/>
  <c r="G652" i="1"/>
  <c r="E652" i="1"/>
  <c r="Y651" i="1"/>
  <c r="X651" i="1"/>
  <c r="W651" i="1"/>
  <c r="V651" i="1"/>
  <c r="U651" i="1"/>
  <c r="T651" i="1"/>
  <c r="S651" i="1"/>
  <c r="R651" i="1"/>
  <c r="Q651" i="1"/>
  <c r="P651" i="1"/>
  <c r="O651" i="1"/>
  <c r="N651" i="1"/>
  <c r="L651" i="1"/>
  <c r="K651" i="1"/>
  <c r="J651" i="1"/>
  <c r="I651" i="1"/>
  <c r="H651" i="1"/>
  <c r="G651" i="1"/>
  <c r="E651" i="1"/>
  <c r="Y650" i="1"/>
  <c r="X650" i="1"/>
  <c r="W650" i="1"/>
  <c r="V650" i="1"/>
  <c r="U650" i="1"/>
  <c r="T650" i="1"/>
  <c r="S650" i="1"/>
  <c r="R650" i="1"/>
  <c r="Q650" i="1"/>
  <c r="P650" i="1"/>
  <c r="O650" i="1"/>
  <c r="N650" i="1"/>
  <c r="L650" i="1"/>
  <c r="K650" i="1"/>
  <c r="J650" i="1"/>
  <c r="I650" i="1"/>
  <c r="H650" i="1"/>
  <c r="G650" i="1"/>
  <c r="E650" i="1"/>
  <c r="V649" i="1"/>
  <c r="U649" i="1"/>
  <c r="T649" i="1"/>
  <c r="S649" i="1"/>
  <c r="R649" i="1"/>
  <c r="Q649" i="1"/>
  <c r="P649" i="1"/>
  <c r="O649" i="1"/>
  <c r="N649" i="1"/>
  <c r="L649" i="1"/>
  <c r="K649" i="1"/>
  <c r="J649" i="1"/>
  <c r="I649" i="1"/>
  <c r="H649" i="1"/>
  <c r="G649" i="1"/>
  <c r="E649" i="1"/>
  <c r="S648" i="1"/>
  <c r="R648" i="1"/>
  <c r="Q648" i="1"/>
  <c r="P648" i="1"/>
  <c r="O648" i="1"/>
  <c r="N648" i="1"/>
  <c r="L648" i="1"/>
  <c r="K648" i="1"/>
  <c r="J648" i="1"/>
  <c r="I648" i="1"/>
  <c r="H648" i="1"/>
  <c r="G648" i="1"/>
  <c r="E648" i="1"/>
  <c r="P647" i="1"/>
  <c r="O647" i="1"/>
  <c r="N647" i="1"/>
  <c r="L647" i="1"/>
  <c r="K647" i="1"/>
  <c r="J647" i="1"/>
  <c r="I647" i="1"/>
  <c r="H647" i="1"/>
  <c r="G647" i="1"/>
  <c r="E647" i="1"/>
  <c r="Y646" i="1"/>
  <c r="X646" i="1"/>
  <c r="W646" i="1"/>
  <c r="V646" i="1"/>
  <c r="U646" i="1"/>
  <c r="T646" i="1"/>
  <c r="S646" i="1"/>
  <c r="R646" i="1"/>
  <c r="Q646" i="1"/>
  <c r="P646" i="1"/>
  <c r="O646" i="1"/>
  <c r="N646" i="1"/>
  <c r="L646" i="1"/>
  <c r="K646" i="1"/>
  <c r="J646" i="1"/>
  <c r="I646" i="1"/>
  <c r="H646" i="1"/>
  <c r="G646" i="1"/>
  <c r="E646" i="1"/>
  <c r="Y645" i="1"/>
  <c r="X645" i="1"/>
  <c r="W645" i="1"/>
  <c r="V645" i="1"/>
  <c r="U645" i="1"/>
  <c r="T645" i="1"/>
  <c r="S645" i="1"/>
  <c r="R645" i="1"/>
  <c r="Q645" i="1"/>
  <c r="P645" i="1"/>
  <c r="O645" i="1"/>
  <c r="N645" i="1"/>
  <c r="L645" i="1"/>
  <c r="K645" i="1"/>
  <c r="J645" i="1"/>
  <c r="I645" i="1"/>
  <c r="H645" i="1"/>
  <c r="G645" i="1"/>
  <c r="E645" i="1"/>
  <c r="Y644" i="1"/>
  <c r="X644" i="1"/>
  <c r="W644" i="1"/>
  <c r="V644" i="1"/>
  <c r="U644" i="1"/>
  <c r="T644" i="1"/>
  <c r="S644" i="1"/>
  <c r="R644" i="1"/>
  <c r="Q644" i="1"/>
  <c r="P644" i="1"/>
  <c r="O644" i="1"/>
  <c r="N644" i="1"/>
  <c r="L644" i="1"/>
  <c r="K644" i="1"/>
  <c r="J644" i="1"/>
  <c r="I644" i="1"/>
  <c r="H644" i="1"/>
  <c r="G644" i="1"/>
  <c r="E644" i="1"/>
  <c r="Y643" i="1"/>
  <c r="X643" i="1"/>
  <c r="W643" i="1"/>
  <c r="V643" i="1"/>
  <c r="U643" i="1"/>
  <c r="T643" i="1"/>
  <c r="S643" i="1"/>
  <c r="R643" i="1"/>
  <c r="Q643" i="1"/>
  <c r="P643" i="1"/>
  <c r="O643" i="1"/>
  <c r="N643" i="1"/>
  <c r="L643" i="1"/>
  <c r="K643" i="1"/>
  <c r="J643" i="1"/>
  <c r="I643" i="1"/>
  <c r="H643" i="1"/>
  <c r="G643" i="1"/>
  <c r="F643" i="1"/>
  <c r="E643" i="1"/>
  <c r="Y642" i="1"/>
  <c r="X642" i="1"/>
  <c r="W642" i="1"/>
  <c r="V642" i="1"/>
  <c r="U642" i="1"/>
  <c r="T642" i="1"/>
  <c r="S642" i="1"/>
  <c r="R642" i="1"/>
  <c r="Q642" i="1"/>
  <c r="P642" i="1"/>
  <c r="O642" i="1"/>
  <c r="N642" i="1"/>
  <c r="L642" i="1"/>
  <c r="K642" i="1"/>
  <c r="J642" i="1"/>
  <c r="I642" i="1"/>
  <c r="G642" i="1"/>
  <c r="E642" i="1"/>
  <c r="Y641" i="1"/>
  <c r="X641" i="1"/>
  <c r="W641" i="1"/>
  <c r="V641" i="1"/>
  <c r="U641" i="1"/>
  <c r="T641" i="1"/>
  <c r="S641" i="1"/>
  <c r="R641" i="1"/>
  <c r="Q641" i="1"/>
  <c r="P641" i="1"/>
  <c r="O641" i="1"/>
  <c r="N641" i="1"/>
  <c r="L641" i="1"/>
  <c r="K641" i="1"/>
  <c r="J641" i="1"/>
  <c r="I641" i="1"/>
  <c r="H641" i="1"/>
  <c r="G641" i="1"/>
  <c r="E641" i="1"/>
  <c r="V640" i="1"/>
  <c r="U640" i="1"/>
  <c r="T640" i="1"/>
  <c r="S640" i="1"/>
  <c r="R640" i="1"/>
  <c r="Q640" i="1"/>
  <c r="P640" i="1"/>
  <c r="O640" i="1"/>
  <c r="N640" i="1"/>
  <c r="L640" i="1"/>
  <c r="K640" i="1"/>
  <c r="J640" i="1"/>
  <c r="I640" i="1"/>
  <c r="H640" i="1"/>
  <c r="G640" i="1"/>
  <c r="E640" i="1"/>
  <c r="S639" i="1"/>
  <c r="R639" i="1"/>
  <c r="Q639" i="1"/>
  <c r="P639" i="1"/>
  <c r="O639" i="1"/>
  <c r="N639" i="1"/>
  <c r="L639" i="1"/>
  <c r="K639" i="1"/>
  <c r="J639" i="1"/>
  <c r="I639" i="1"/>
  <c r="H639" i="1"/>
  <c r="G639" i="1"/>
  <c r="F639" i="1"/>
  <c r="E639" i="1"/>
  <c r="P638" i="1"/>
  <c r="O638" i="1"/>
  <c r="N638" i="1"/>
  <c r="L638" i="1"/>
  <c r="K638" i="1"/>
  <c r="J638" i="1"/>
  <c r="I638" i="1"/>
  <c r="H638" i="1"/>
  <c r="G638" i="1"/>
  <c r="E638" i="1"/>
  <c r="Y637" i="1"/>
  <c r="X637" i="1"/>
  <c r="W637" i="1"/>
  <c r="V637" i="1"/>
  <c r="U637" i="1"/>
  <c r="T637" i="1"/>
  <c r="S637" i="1"/>
  <c r="R637" i="1"/>
  <c r="Q637" i="1"/>
  <c r="P637" i="1"/>
  <c r="O637" i="1"/>
  <c r="N637" i="1"/>
  <c r="L637" i="1"/>
  <c r="K637" i="1"/>
  <c r="J637" i="1"/>
  <c r="I637" i="1"/>
  <c r="H637" i="1"/>
  <c r="G637" i="1"/>
  <c r="E637" i="1"/>
  <c r="Y636" i="1"/>
  <c r="X636" i="1"/>
  <c r="W636" i="1"/>
  <c r="V636" i="1"/>
  <c r="U636" i="1"/>
  <c r="T636" i="1"/>
  <c r="S636" i="1"/>
  <c r="R636" i="1"/>
  <c r="Q636" i="1"/>
  <c r="P636" i="1"/>
  <c r="O636" i="1"/>
  <c r="N636" i="1"/>
  <c r="L636" i="1"/>
  <c r="K636" i="1"/>
  <c r="J636" i="1"/>
  <c r="I636" i="1"/>
  <c r="H636" i="1"/>
  <c r="G636" i="1"/>
  <c r="E636" i="1"/>
  <c r="Y635" i="1"/>
  <c r="X635" i="1"/>
  <c r="W635" i="1"/>
  <c r="V635" i="1"/>
  <c r="U635" i="1"/>
  <c r="T635" i="1"/>
  <c r="S635" i="1"/>
  <c r="R635" i="1"/>
  <c r="Q635" i="1"/>
  <c r="P635" i="1"/>
  <c r="O635" i="1"/>
  <c r="N635" i="1"/>
  <c r="L635" i="1"/>
  <c r="K635" i="1"/>
  <c r="J635" i="1"/>
  <c r="I635" i="1"/>
  <c r="H635" i="1"/>
  <c r="G635" i="1"/>
  <c r="E635" i="1"/>
  <c r="Y634" i="1"/>
  <c r="X634" i="1"/>
  <c r="W634" i="1"/>
  <c r="V634" i="1"/>
  <c r="U634" i="1"/>
  <c r="T634" i="1"/>
  <c r="S634" i="1"/>
  <c r="R634" i="1"/>
  <c r="Q634" i="1"/>
  <c r="P634" i="1"/>
  <c r="O634" i="1"/>
  <c r="N634" i="1"/>
  <c r="L634" i="1"/>
  <c r="K634" i="1"/>
  <c r="J634" i="1"/>
  <c r="I634" i="1"/>
  <c r="H634" i="1"/>
  <c r="G634" i="1"/>
  <c r="F634" i="1"/>
  <c r="E634" i="1"/>
  <c r="Y633" i="1"/>
  <c r="X633" i="1"/>
  <c r="W633" i="1"/>
  <c r="V633" i="1"/>
  <c r="U633" i="1"/>
  <c r="T633" i="1"/>
  <c r="S633" i="1"/>
  <c r="R633" i="1"/>
  <c r="Q633" i="1"/>
  <c r="P633" i="1"/>
  <c r="O633" i="1"/>
  <c r="N633" i="1"/>
  <c r="L633" i="1"/>
  <c r="K633" i="1"/>
  <c r="J633" i="1"/>
  <c r="I633" i="1"/>
  <c r="H633" i="1"/>
  <c r="G633" i="1"/>
  <c r="E633" i="1"/>
  <c r="Y632" i="1"/>
  <c r="X632" i="1"/>
  <c r="W632" i="1"/>
  <c r="V632" i="1"/>
  <c r="U632" i="1"/>
  <c r="T632" i="1"/>
  <c r="S632" i="1"/>
  <c r="R632" i="1"/>
  <c r="Q632" i="1"/>
  <c r="P632" i="1"/>
  <c r="O632" i="1"/>
  <c r="N632" i="1"/>
  <c r="L632" i="1"/>
  <c r="K632" i="1"/>
  <c r="J632" i="1"/>
  <c r="I632" i="1"/>
  <c r="H632" i="1"/>
  <c r="G632" i="1"/>
  <c r="E632" i="1"/>
  <c r="D632" i="1"/>
  <c r="V631" i="1"/>
  <c r="U631" i="1"/>
  <c r="T631" i="1"/>
  <c r="S631" i="1"/>
  <c r="R631" i="1"/>
  <c r="Q631" i="1"/>
  <c r="P631" i="1"/>
  <c r="O631" i="1"/>
  <c r="N631" i="1"/>
  <c r="L631" i="1"/>
  <c r="K631" i="1"/>
  <c r="J631" i="1"/>
  <c r="I631" i="1"/>
  <c r="H631" i="1"/>
  <c r="G631" i="1"/>
  <c r="E631" i="1"/>
  <c r="S630" i="1"/>
  <c r="R630" i="1"/>
  <c r="Q630" i="1"/>
  <c r="P630" i="1"/>
  <c r="O630" i="1"/>
  <c r="N630" i="1"/>
  <c r="L630" i="1"/>
  <c r="K630" i="1"/>
  <c r="J630" i="1"/>
  <c r="I630" i="1"/>
  <c r="H630" i="1"/>
  <c r="G630" i="1"/>
  <c r="E630" i="1"/>
  <c r="P629" i="1"/>
  <c r="O629" i="1"/>
  <c r="N629" i="1"/>
  <c r="L629" i="1"/>
  <c r="K629" i="1"/>
  <c r="J629" i="1"/>
  <c r="I629" i="1"/>
  <c r="H629" i="1"/>
  <c r="G629" i="1"/>
  <c r="E629" i="1"/>
  <c r="V619" i="1"/>
  <c r="U619" i="1"/>
  <c r="T619" i="1"/>
  <c r="S619" i="1"/>
  <c r="R619" i="1"/>
  <c r="Q619" i="1"/>
  <c r="P619" i="1"/>
  <c r="O619" i="1"/>
  <c r="N619" i="1"/>
  <c r="L619" i="1"/>
  <c r="K619" i="1"/>
  <c r="J619" i="1"/>
  <c r="I619" i="1"/>
  <c r="H619" i="1"/>
  <c r="G619" i="1"/>
  <c r="E619" i="1"/>
  <c r="S618" i="1"/>
  <c r="R618" i="1"/>
  <c r="Q618" i="1"/>
  <c r="P618" i="1"/>
  <c r="O618" i="1"/>
  <c r="N618" i="1"/>
  <c r="L618" i="1"/>
  <c r="K618" i="1"/>
  <c r="J618" i="1"/>
  <c r="I618" i="1"/>
  <c r="H618" i="1"/>
  <c r="G618" i="1"/>
  <c r="E618" i="1"/>
  <c r="P617" i="1"/>
  <c r="O617" i="1"/>
  <c r="N617" i="1"/>
  <c r="L617" i="1"/>
  <c r="K617" i="1"/>
  <c r="J617" i="1"/>
  <c r="I617" i="1"/>
  <c r="H617" i="1"/>
  <c r="G617" i="1"/>
  <c r="E617" i="1"/>
  <c r="Y616" i="1"/>
  <c r="X616" i="1"/>
  <c r="W616" i="1"/>
  <c r="V616" i="1"/>
  <c r="U616" i="1"/>
  <c r="T616" i="1"/>
  <c r="S616" i="1"/>
  <c r="R616" i="1"/>
  <c r="Q616" i="1"/>
  <c r="P616" i="1"/>
  <c r="O616" i="1"/>
  <c r="N616" i="1"/>
  <c r="L616" i="1"/>
  <c r="K616" i="1"/>
  <c r="J616" i="1"/>
  <c r="I616" i="1"/>
  <c r="H616" i="1"/>
  <c r="G616" i="1"/>
  <c r="E616" i="1"/>
  <c r="Y615" i="1"/>
  <c r="X615" i="1"/>
  <c r="W615" i="1"/>
  <c r="V615" i="1"/>
  <c r="U615" i="1"/>
  <c r="T615" i="1"/>
  <c r="S615" i="1"/>
  <c r="R615" i="1"/>
  <c r="Q615" i="1"/>
  <c r="P615" i="1"/>
  <c r="O615" i="1"/>
  <c r="N615" i="1"/>
  <c r="L615" i="1"/>
  <c r="K615" i="1"/>
  <c r="J615" i="1"/>
  <c r="I615" i="1"/>
  <c r="H615" i="1"/>
  <c r="G615" i="1"/>
  <c r="E615" i="1"/>
  <c r="Y614" i="1"/>
  <c r="X614" i="1"/>
  <c r="W614" i="1"/>
  <c r="V614" i="1"/>
  <c r="U614" i="1"/>
  <c r="T614" i="1"/>
  <c r="S614" i="1"/>
  <c r="R614" i="1"/>
  <c r="Q614" i="1"/>
  <c r="P614" i="1"/>
  <c r="O614" i="1"/>
  <c r="N614" i="1"/>
  <c r="L614" i="1"/>
  <c r="K614" i="1"/>
  <c r="J614" i="1"/>
  <c r="I614" i="1"/>
  <c r="H614" i="1"/>
  <c r="G614" i="1"/>
  <c r="E614" i="1"/>
  <c r="Y613" i="1"/>
  <c r="X613" i="1"/>
  <c r="W613" i="1"/>
  <c r="V613" i="1"/>
  <c r="U613" i="1"/>
  <c r="T613" i="1"/>
  <c r="S613" i="1"/>
  <c r="R613" i="1"/>
  <c r="Q613" i="1"/>
  <c r="P613" i="1"/>
  <c r="O613" i="1"/>
  <c r="N613" i="1"/>
  <c r="L613" i="1"/>
  <c r="K613" i="1"/>
  <c r="J613" i="1"/>
  <c r="I613" i="1"/>
  <c r="H613" i="1"/>
  <c r="G613" i="1"/>
  <c r="F613" i="1"/>
  <c r="E613" i="1"/>
  <c r="Y612" i="1"/>
  <c r="X612" i="1"/>
  <c r="W612" i="1"/>
  <c r="V612" i="1"/>
  <c r="U612" i="1"/>
  <c r="T612" i="1"/>
  <c r="S612" i="1"/>
  <c r="R612" i="1"/>
  <c r="Q612" i="1"/>
  <c r="P612" i="1"/>
  <c r="O612" i="1"/>
  <c r="N612" i="1"/>
  <c r="L612" i="1"/>
  <c r="K612" i="1"/>
  <c r="J612" i="1"/>
  <c r="I612" i="1"/>
  <c r="H612" i="1"/>
  <c r="G612" i="1"/>
  <c r="E612" i="1"/>
  <c r="Y611" i="1"/>
  <c r="X611" i="1"/>
  <c r="W611" i="1"/>
  <c r="V611" i="1"/>
  <c r="U611" i="1"/>
  <c r="T611" i="1"/>
  <c r="S611" i="1"/>
  <c r="R611" i="1"/>
  <c r="Q611" i="1"/>
  <c r="P611" i="1"/>
  <c r="O611" i="1"/>
  <c r="N611" i="1"/>
  <c r="L611" i="1"/>
  <c r="K611" i="1"/>
  <c r="J611" i="1"/>
  <c r="I611" i="1"/>
  <c r="H611" i="1"/>
  <c r="G611" i="1"/>
  <c r="F611" i="1"/>
  <c r="E611" i="1"/>
  <c r="D611" i="1"/>
  <c r="V610" i="1"/>
  <c r="U610" i="1"/>
  <c r="T610" i="1"/>
  <c r="S610" i="1"/>
  <c r="R610" i="1"/>
  <c r="Q610" i="1"/>
  <c r="P610" i="1"/>
  <c r="O610" i="1"/>
  <c r="N610" i="1"/>
  <c r="L610" i="1"/>
  <c r="K610" i="1"/>
  <c r="J610" i="1"/>
  <c r="I610" i="1"/>
  <c r="H610" i="1"/>
  <c r="G610" i="1"/>
  <c r="E610" i="1"/>
  <c r="S609" i="1"/>
  <c r="R609" i="1"/>
  <c r="Q609" i="1"/>
  <c r="P609" i="1"/>
  <c r="O609" i="1"/>
  <c r="N609" i="1"/>
  <c r="L609" i="1"/>
  <c r="K609" i="1"/>
  <c r="J609" i="1"/>
  <c r="I609" i="1"/>
  <c r="H609" i="1"/>
  <c r="G609" i="1"/>
  <c r="E609" i="1"/>
  <c r="P608" i="1"/>
  <c r="O608" i="1"/>
  <c r="N608" i="1"/>
  <c r="L608" i="1"/>
  <c r="K608" i="1"/>
  <c r="J608" i="1"/>
  <c r="I608" i="1"/>
  <c r="H608" i="1"/>
  <c r="G608" i="1"/>
  <c r="E608" i="1"/>
  <c r="Y607" i="1"/>
  <c r="X607" i="1"/>
  <c r="W607" i="1"/>
  <c r="V607" i="1"/>
  <c r="U607" i="1"/>
  <c r="T607" i="1"/>
  <c r="S607" i="1"/>
  <c r="R607" i="1"/>
  <c r="Q607" i="1"/>
  <c r="P607" i="1"/>
  <c r="O607" i="1"/>
  <c r="N607" i="1"/>
  <c r="L607" i="1"/>
  <c r="K607" i="1"/>
  <c r="J607" i="1"/>
  <c r="I607" i="1"/>
  <c r="H607" i="1"/>
  <c r="G607" i="1"/>
  <c r="E607" i="1"/>
  <c r="Y606" i="1"/>
  <c r="X606" i="1"/>
  <c r="W606" i="1"/>
  <c r="V606" i="1"/>
  <c r="U606" i="1"/>
  <c r="T606" i="1"/>
  <c r="S606" i="1"/>
  <c r="R606" i="1"/>
  <c r="Q606" i="1"/>
  <c r="P606" i="1"/>
  <c r="O606" i="1"/>
  <c r="N606" i="1"/>
  <c r="L606" i="1"/>
  <c r="K606" i="1"/>
  <c r="J606" i="1"/>
  <c r="I606" i="1"/>
  <c r="H606" i="1"/>
  <c r="G606" i="1"/>
  <c r="E606" i="1"/>
  <c r="Y605" i="1"/>
  <c r="X605" i="1"/>
  <c r="W605" i="1"/>
  <c r="V605" i="1"/>
  <c r="U605" i="1"/>
  <c r="T605" i="1"/>
  <c r="S605" i="1"/>
  <c r="R605" i="1"/>
  <c r="Q605" i="1"/>
  <c r="P605" i="1"/>
  <c r="O605" i="1"/>
  <c r="N605" i="1"/>
  <c r="L605" i="1"/>
  <c r="K605" i="1"/>
  <c r="J605" i="1"/>
  <c r="I605" i="1"/>
  <c r="H605" i="1"/>
  <c r="G605" i="1"/>
  <c r="E605" i="1"/>
  <c r="Y604" i="1"/>
  <c r="X604" i="1"/>
  <c r="W604" i="1"/>
  <c r="V604" i="1"/>
  <c r="U604" i="1"/>
  <c r="T604" i="1"/>
  <c r="S604" i="1"/>
  <c r="R604" i="1"/>
  <c r="Q604" i="1"/>
  <c r="P604" i="1"/>
  <c r="O604" i="1"/>
  <c r="N604" i="1"/>
  <c r="L604" i="1"/>
  <c r="K604" i="1"/>
  <c r="J604" i="1"/>
  <c r="I604" i="1"/>
  <c r="H604" i="1"/>
  <c r="G604" i="1"/>
  <c r="F604" i="1"/>
  <c r="E604" i="1"/>
  <c r="Y603" i="1"/>
  <c r="X603" i="1"/>
  <c r="W603" i="1"/>
  <c r="V603" i="1"/>
  <c r="U603" i="1"/>
  <c r="T603" i="1"/>
  <c r="S603" i="1"/>
  <c r="R603" i="1"/>
  <c r="Q603" i="1"/>
  <c r="P603" i="1"/>
  <c r="O603" i="1"/>
  <c r="N603" i="1"/>
  <c r="L603" i="1"/>
  <c r="K603" i="1"/>
  <c r="J603" i="1"/>
  <c r="I603" i="1"/>
  <c r="H603" i="1"/>
  <c r="G603" i="1"/>
  <c r="E603" i="1"/>
  <c r="Y602" i="1"/>
  <c r="X602" i="1"/>
  <c r="W602" i="1"/>
  <c r="V602" i="1"/>
  <c r="U602" i="1"/>
  <c r="T602" i="1"/>
  <c r="S602" i="1"/>
  <c r="R602" i="1"/>
  <c r="Q602" i="1"/>
  <c r="P602" i="1"/>
  <c r="O602" i="1"/>
  <c r="N602" i="1"/>
  <c r="L602" i="1"/>
  <c r="K602" i="1"/>
  <c r="J602" i="1"/>
  <c r="I602" i="1"/>
  <c r="H602" i="1"/>
  <c r="G602" i="1"/>
  <c r="F602" i="1"/>
  <c r="E602" i="1"/>
  <c r="D602" i="1"/>
  <c r="V601" i="1"/>
  <c r="U601" i="1"/>
  <c r="T601" i="1"/>
  <c r="S601" i="1"/>
  <c r="R601" i="1"/>
  <c r="Q601" i="1"/>
  <c r="P601" i="1"/>
  <c r="O601" i="1"/>
  <c r="N601" i="1"/>
  <c r="L601" i="1"/>
  <c r="K601" i="1"/>
  <c r="J601" i="1"/>
  <c r="I601" i="1"/>
  <c r="H601" i="1"/>
  <c r="G601" i="1"/>
  <c r="E601" i="1"/>
  <c r="S600" i="1"/>
  <c r="R600" i="1"/>
  <c r="Q600" i="1"/>
  <c r="P600" i="1"/>
  <c r="O600" i="1"/>
  <c r="N600" i="1"/>
  <c r="L600" i="1"/>
  <c r="K600" i="1"/>
  <c r="J600" i="1"/>
  <c r="I600" i="1"/>
  <c r="H600" i="1"/>
  <c r="G600" i="1"/>
  <c r="E600" i="1"/>
  <c r="D600" i="1"/>
  <c r="P599" i="1"/>
  <c r="O599" i="1"/>
  <c r="N599" i="1"/>
  <c r="L599" i="1"/>
  <c r="K599" i="1"/>
  <c r="J599" i="1"/>
  <c r="I599" i="1"/>
  <c r="H599" i="1"/>
  <c r="G599" i="1"/>
  <c r="E599" i="1"/>
  <c r="Y598" i="1"/>
  <c r="X598" i="1"/>
  <c r="W598" i="1"/>
  <c r="V598" i="1"/>
  <c r="U598" i="1"/>
  <c r="T598" i="1"/>
  <c r="S598" i="1"/>
  <c r="R598" i="1"/>
  <c r="Q598" i="1"/>
  <c r="P598" i="1"/>
  <c r="O598" i="1"/>
  <c r="N598" i="1"/>
  <c r="L598" i="1"/>
  <c r="K598" i="1"/>
  <c r="J598" i="1"/>
  <c r="I598" i="1"/>
  <c r="H598" i="1"/>
  <c r="G598" i="1"/>
  <c r="E598" i="1"/>
  <c r="Y597" i="1"/>
  <c r="X597" i="1"/>
  <c r="W597" i="1"/>
  <c r="V597" i="1"/>
  <c r="U597" i="1"/>
  <c r="T597" i="1"/>
  <c r="S597" i="1"/>
  <c r="R597" i="1"/>
  <c r="Q597" i="1"/>
  <c r="P597" i="1"/>
  <c r="O597" i="1"/>
  <c r="N597" i="1"/>
  <c r="L597" i="1"/>
  <c r="K597" i="1"/>
  <c r="J597" i="1"/>
  <c r="I597" i="1"/>
  <c r="H597" i="1"/>
  <c r="G597" i="1"/>
  <c r="E597" i="1"/>
  <c r="Y596" i="1"/>
  <c r="X596" i="1"/>
  <c r="W596" i="1"/>
  <c r="V596" i="1"/>
  <c r="U596" i="1"/>
  <c r="T596" i="1"/>
  <c r="S596" i="1"/>
  <c r="R596" i="1"/>
  <c r="Q596" i="1"/>
  <c r="P596" i="1"/>
  <c r="O596" i="1"/>
  <c r="N596" i="1"/>
  <c r="L596" i="1"/>
  <c r="K596" i="1"/>
  <c r="J596" i="1"/>
  <c r="I596" i="1"/>
  <c r="H596" i="1"/>
  <c r="G596" i="1"/>
  <c r="E596" i="1"/>
  <c r="Y595" i="1"/>
  <c r="X595" i="1"/>
  <c r="W595" i="1"/>
  <c r="V595" i="1"/>
  <c r="U595" i="1"/>
  <c r="T595" i="1"/>
  <c r="S595" i="1"/>
  <c r="R595" i="1"/>
  <c r="Q595" i="1"/>
  <c r="P595" i="1"/>
  <c r="O595" i="1"/>
  <c r="N595" i="1"/>
  <c r="L595" i="1"/>
  <c r="K595" i="1"/>
  <c r="J595" i="1"/>
  <c r="I595" i="1"/>
  <c r="H595" i="1"/>
  <c r="G595" i="1"/>
  <c r="F595" i="1"/>
  <c r="E595" i="1"/>
  <c r="Y594" i="1"/>
  <c r="X594" i="1"/>
  <c r="W594" i="1"/>
  <c r="V594" i="1"/>
  <c r="U594" i="1"/>
  <c r="T594" i="1"/>
  <c r="S594" i="1"/>
  <c r="R594" i="1"/>
  <c r="Q594" i="1"/>
  <c r="P594" i="1"/>
  <c r="O594" i="1"/>
  <c r="N594" i="1"/>
  <c r="L594" i="1"/>
  <c r="K594" i="1"/>
  <c r="J594" i="1"/>
  <c r="I594" i="1"/>
  <c r="H594" i="1"/>
  <c r="G594" i="1"/>
  <c r="E594" i="1"/>
  <c r="Y593" i="1"/>
  <c r="X593" i="1"/>
  <c r="W593" i="1"/>
  <c r="V593" i="1"/>
  <c r="U593" i="1"/>
  <c r="T593" i="1"/>
  <c r="S593" i="1"/>
  <c r="R593" i="1"/>
  <c r="Q593" i="1"/>
  <c r="P593" i="1"/>
  <c r="O593" i="1"/>
  <c r="N593" i="1"/>
  <c r="L593" i="1"/>
  <c r="K593" i="1"/>
  <c r="J593" i="1"/>
  <c r="I593" i="1"/>
  <c r="H593" i="1"/>
  <c r="G593" i="1"/>
  <c r="F593" i="1"/>
  <c r="E593" i="1"/>
  <c r="D593" i="1"/>
  <c r="V592" i="1"/>
  <c r="U592" i="1"/>
  <c r="T592" i="1"/>
  <c r="S592" i="1"/>
  <c r="R592" i="1"/>
  <c r="Q592" i="1"/>
  <c r="P592" i="1"/>
  <c r="O592" i="1"/>
  <c r="N592" i="1"/>
  <c r="L592" i="1"/>
  <c r="K592" i="1"/>
  <c r="J592" i="1"/>
  <c r="I592" i="1"/>
  <c r="H592" i="1"/>
  <c r="G592" i="1"/>
  <c r="E592" i="1"/>
  <c r="S591" i="1"/>
  <c r="R591" i="1"/>
  <c r="Q591" i="1"/>
  <c r="P591" i="1"/>
  <c r="O591" i="1"/>
  <c r="N591" i="1"/>
  <c r="L591" i="1"/>
  <c r="K591" i="1"/>
  <c r="J591" i="1"/>
  <c r="I591" i="1"/>
  <c r="H591" i="1"/>
  <c r="G591" i="1"/>
  <c r="E591" i="1"/>
  <c r="P590" i="1"/>
  <c r="O590" i="1"/>
  <c r="N590" i="1"/>
  <c r="L590" i="1"/>
  <c r="K590" i="1"/>
  <c r="J590" i="1"/>
  <c r="I590" i="1"/>
  <c r="H590" i="1"/>
  <c r="G590" i="1"/>
  <c r="E590" i="1"/>
  <c r="V580" i="1"/>
  <c r="U580" i="1"/>
  <c r="T580" i="1"/>
  <c r="S580" i="1"/>
  <c r="R580" i="1"/>
  <c r="Q580" i="1"/>
  <c r="P580" i="1"/>
  <c r="O580" i="1"/>
  <c r="N580" i="1"/>
  <c r="L580" i="1"/>
  <c r="K580" i="1"/>
  <c r="J580" i="1"/>
  <c r="I580" i="1"/>
  <c r="H580" i="1"/>
  <c r="G580" i="1"/>
  <c r="E580" i="1"/>
  <c r="S579" i="1"/>
  <c r="R579" i="1"/>
  <c r="Q579" i="1"/>
  <c r="P579" i="1"/>
  <c r="O579" i="1"/>
  <c r="N579" i="1"/>
  <c r="L579" i="1"/>
  <c r="K579" i="1"/>
  <c r="J579" i="1"/>
  <c r="I579" i="1"/>
  <c r="H579" i="1"/>
  <c r="G579" i="1"/>
  <c r="E579" i="1"/>
  <c r="P578" i="1"/>
  <c r="O578" i="1"/>
  <c r="N578" i="1"/>
  <c r="L578" i="1"/>
  <c r="K578" i="1"/>
  <c r="J578" i="1"/>
  <c r="I578" i="1"/>
  <c r="H578" i="1"/>
  <c r="G578" i="1"/>
  <c r="E578" i="1"/>
  <c r="Y577" i="1"/>
  <c r="X577" i="1"/>
  <c r="W577" i="1"/>
  <c r="V577" i="1"/>
  <c r="U577" i="1"/>
  <c r="T577" i="1"/>
  <c r="S577" i="1"/>
  <c r="R577" i="1"/>
  <c r="Q577" i="1"/>
  <c r="P577" i="1"/>
  <c r="O577" i="1"/>
  <c r="N577" i="1"/>
  <c r="L577" i="1"/>
  <c r="K577" i="1"/>
  <c r="J577" i="1"/>
  <c r="I577" i="1"/>
  <c r="H577" i="1"/>
  <c r="G577" i="1"/>
  <c r="E577" i="1"/>
  <c r="Y576" i="1"/>
  <c r="X576" i="1"/>
  <c r="W576" i="1"/>
  <c r="V576" i="1"/>
  <c r="U576" i="1"/>
  <c r="T576" i="1"/>
  <c r="S576" i="1"/>
  <c r="R576" i="1"/>
  <c r="Q576" i="1"/>
  <c r="P576" i="1"/>
  <c r="O576" i="1"/>
  <c r="N576" i="1"/>
  <c r="L576" i="1"/>
  <c r="K576" i="1"/>
  <c r="J576" i="1"/>
  <c r="I576" i="1"/>
  <c r="H576" i="1"/>
  <c r="G576" i="1"/>
  <c r="E576" i="1"/>
  <c r="Y575" i="1"/>
  <c r="X575" i="1"/>
  <c r="W575" i="1"/>
  <c r="V575" i="1"/>
  <c r="U575" i="1"/>
  <c r="T575" i="1"/>
  <c r="S575" i="1"/>
  <c r="R575" i="1"/>
  <c r="Q575" i="1"/>
  <c r="P575" i="1"/>
  <c r="O575" i="1"/>
  <c r="N575" i="1"/>
  <c r="L575" i="1"/>
  <c r="K575" i="1"/>
  <c r="J575" i="1"/>
  <c r="I575" i="1"/>
  <c r="H575" i="1"/>
  <c r="G575" i="1"/>
  <c r="E575" i="1"/>
  <c r="Y574" i="1"/>
  <c r="X574" i="1"/>
  <c r="W574" i="1"/>
  <c r="V574" i="1"/>
  <c r="U574" i="1"/>
  <c r="T574" i="1"/>
  <c r="S574" i="1"/>
  <c r="R574" i="1"/>
  <c r="Q574" i="1"/>
  <c r="P574" i="1"/>
  <c r="O574" i="1"/>
  <c r="N574" i="1"/>
  <c r="L574" i="1"/>
  <c r="K574" i="1"/>
  <c r="J574" i="1"/>
  <c r="I574" i="1"/>
  <c r="H574" i="1"/>
  <c r="G574" i="1"/>
  <c r="F574" i="1"/>
  <c r="E574" i="1"/>
  <c r="Y573" i="1"/>
  <c r="X573" i="1"/>
  <c r="W573" i="1"/>
  <c r="V573" i="1"/>
  <c r="U573" i="1"/>
  <c r="T573" i="1"/>
  <c r="S573" i="1"/>
  <c r="R573" i="1"/>
  <c r="Q573" i="1"/>
  <c r="P573" i="1"/>
  <c r="O573" i="1"/>
  <c r="N573" i="1"/>
  <c r="L573" i="1"/>
  <c r="K573" i="1"/>
  <c r="J573" i="1"/>
  <c r="I573" i="1"/>
  <c r="H573" i="1"/>
  <c r="G573" i="1"/>
  <c r="E573" i="1"/>
  <c r="Y572" i="1"/>
  <c r="X572" i="1"/>
  <c r="W572" i="1"/>
  <c r="V572" i="1"/>
  <c r="U572" i="1"/>
  <c r="T572" i="1"/>
  <c r="S572" i="1"/>
  <c r="R572" i="1"/>
  <c r="Q572" i="1"/>
  <c r="P572" i="1"/>
  <c r="O572" i="1"/>
  <c r="N572" i="1"/>
  <c r="L572" i="1"/>
  <c r="K572" i="1"/>
  <c r="J572" i="1"/>
  <c r="I572" i="1"/>
  <c r="H572" i="1"/>
  <c r="G572" i="1"/>
  <c r="E572" i="1"/>
  <c r="D572" i="1"/>
  <c r="V571" i="1"/>
  <c r="U571" i="1"/>
  <c r="T571" i="1"/>
  <c r="S571" i="1"/>
  <c r="R571" i="1"/>
  <c r="Q571" i="1"/>
  <c r="P571" i="1"/>
  <c r="O571" i="1"/>
  <c r="N571" i="1"/>
  <c r="L571" i="1"/>
  <c r="K571" i="1"/>
  <c r="J571" i="1"/>
  <c r="I571" i="1"/>
  <c r="H571" i="1"/>
  <c r="G571" i="1"/>
  <c r="E571" i="1"/>
  <c r="S570" i="1"/>
  <c r="R570" i="1"/>
  <c r="Q570" i="1"/>
  <c r="P570" i="1"/>
  <c r="O570" i="1"/>
  <c r="N570" i="1"/>
  <c r="L570" i="1"/>
  <c r="K570" i="1"/>
  <c r="J570" i="1"/>
  <c r="I570" i="1"/>
  <c r="H570" i="1"/>
  <c r="G570" i="1"/>
  <c r="E570" i="1"/>
  <c r="P569" i="1"/>
  <c r="O569" i="1"/>
  <c r="N569" i="1"/>
  <c r="L569" i="1"/>
  <c r="K569" i="1"/>
  <c r="J569" i="1"/>
  <c r="I569" i="1"/>
  <c r="H569" i="1"/>
  <c r="G569" i="1"/>
  <c r="F569" i="1"/>
  <c r="E569" i="1"/>
  <c r="Y568" i="1"/>
  <c r="X568" i="1"/>
  <c r="W568" i="1"/>
  <c r="V568" i="1"/>
  <c r="U568" i="1"/>
  <c r="T568" i="1"/>
  <c r="S568" i="1"/>
  <c r="R568" i="1"/>
  <c r="Q568" i="1"/>
  <c r="P568" i="1"/>
  <c r="O568" i="1"/>
  <c r="N568" i="1"/>
  <c r="L568" i="1"/>
  <c r="K568" i="1"/>
  <c r="J568" i="1"/>
  <c r="I568" i="1"/>
  <c r="H568" i="1"/>
  <c r="G568" i="1"/>
  <c r="E568" i="1"/>
  <c r="Y567" i="1"/>
  <c r="X567" i="1"/>
  <c r="W567" i="1"/>
  <c r="V567" i="1"/>
  <c r="U567" i="1"/>
  <c r="T567" i="1"/>
  <c r="S567" i="1"/>
  <c r="R567" i="1"/>
  <c r="Q567" i="1"/>
  <c r="P567" i="1"/>
  <c r="O567" i="1"/>
  <c r="N567" i="1"/>
  <c r="L567" i="1"/>
  <c r="K567" i="1"/>
  <c r="J567" i="1"/>
  <c r="I567" i="1"/>
  <c r="H567" i="1"/>
  <c r="G567" i="1"/>
  <c r="E567" i="1"/>
  <c r="Y566" i="1"/>
  <c r="X566" i="1"/>
  <c r="W566" i="1"/>
  <c r="V566" i="1"/>
  <c r="U566" i="1"/>
  <c r="T566" i="1"/>
  <c r="S566" i="1"/>
  <c r="R566" i="1"/>
  <c r="Q566" i="1"/>
  <c r="P566" i="1"/>
  <c r="O566" i="1"/>
  <c r="N566" i="1"/>
  <c r="L566" i="1"/>
  <c r="K566" i="1"/>
  <c r="J566" i="1"/>
  <c r="I566" i="1"/>
  <c r="H566" i="1"/>
  <c r="G566" i="1"/>
  <c r="E566" i="1"/>
  <c r="Y565" i="1"/>
  <c r="X565" i="1"/>
  <c r="W565" i="1"/>
  <c r="V565" i="1"/>
  <c r="U565" i="1"/>
  <c r="T565" i="1"/>
  <c r="S565" i="1"/>
  <c r="R565" i="1"/>
  <c r="Q565" i="1"/>
  <c r="P565" i="1"/>
  <c r="O565" i="1"/>
  <c r="N565" i="1"/>
  <c r="L565" i="1"/>
  <c r="K565" i="1"/>
  <c r="J565" i="1"/>
  <c r="I565" i="1"/>
  <c r="H565" i="1"/>
  <c r="G565" i="1"/>
  <c r="F565" i="1"/>
  <c r="E565" i="1"/>
  <c r="Y564" i="1"/>
  <c r="X564" i="1"/>
  <c r="W564" i="1"/>
  <c r="V564" i="1"/>
  <c r="U564" i="1"/>
  <c r="T564" i="1"/>
  <c r="S564" i="1"/>
  <c r="R564" i="1"/>
  <c r="Q564" i="1"/>
  <c r="P564" i="1"/>
  <c r="O564" i="1"/>
  <c r="N564" i="1"/>
  <c r="L564" i="1"/>
  <c r="K564" i="1"/>
  <c r="J564" i="1"/>
  <c r="I564" i="1"/>
  <c r="H564" i="1"/>
  <c r="G564" i="1"/>
  <c r="E564" i="1"/>
  <c r="Y563" i="1"/>
  <c r="X563" i="1"/>
  <c r="W563" i="1"/>
  <c r="V563" i="1"/>
  <c r="U563" i="1"/>
  <c r="T563" i="1"/>
  <c r="S563" i="1"/>
  <c r="R563" i="1"/>
  <c r="Q563" i="1"/>
  <c r="P563" i="1"/>
  <c r="O563" i="1"/>
  <c r="N563" i="1"/>
  <c r="L563" i="1"/>
  <c r="K563" i="1"/>
  <c r="J563" i="1"/>
  <c r="I563" i="1"/>
  <c r="H563" i="1"/>
  <c r="G563" i="1"/>
  <c r="E563" i="1"/>
  <c r="D563" i="1"/>
  <c r="V562" i="1"/>
  <c r="U562" i="1"/>
  <c r="T562" i="1"/>
  <c r="S562" i="1"/>
  <c r="R562" i="1"/>
  <c r="Q562" i="1"/>
  <c r="P562" i="1"/>
  <c r="O562" i="1"/>
  <c r="N562" i="1"/>
  <c r="L562" i="1"/>
  <c r="K562" i="1"/>
  <c r="J562" i="1"/>
  <c r="I562" i="1"/>
  <c r="H562" i="1"/>
  <c r="G562" i="1"/>
  <c r="E562" i="1"/>
  <c r="S561" i="1"/>
  <c r="R561" i="1"/>
  <c r="Q561" i="1"/>
  <c r="P561" i="1"/>
  <c r="O561" i="1"/>
  <c r="N561" i="1"/>
  <c r="L561" i="1"/>
  <c r="K561" i="1"/>
  <c r="J561" i="1"/>
  <c r="I561" i="1"/>
  <c r="H561" i="1"/>
  <c r="G561" i="1"/>
  <c r="E561" i="1"/>
  <c r="P560" i="1"/>
  <c r="O560" i="1"/>
  <c r="N560" i="1"/>
  <c r="L560" i="1"/>
  <c r="K560" i="1"/>
  <c r="J560" i="1"/>
  <c r="I560" i="1"/>
  <c r="H560" i="1"/>
  <c r="G560" i="1"/>
  <c r="E560" i="1"/>
  <c r="Y559" i="1"/>
  <c r="X559" i="1"/>
  <c r="W559" i="1"/>
  <c r="V559" i="1"/>
  <c r="U559" i="1"/>
  <c r="T559" i="1"/>
  <c r="S559" i="1"/>
  <c r="R559" i="1"/>
  <c r="Q559" i="1"/>
  <c r="P559" i="1"/>
  <c r="O559" i="1"/>
  <c r="N559" i="1"/>
  <c r="L559" i="1"/>
  <c r="K559" i="1"/>
  <c r="J559" i="1"/>
  <c r="I559" i="1"/>
  <c r="H559" i="1"/>
  <c r="G559" i="1"/>
  <c r="E559" i="1"/>
  <c r="Y558" i="1"/>
  <c r="X558" i="1"/>
  <c r="W558" i="1"/>
  <c r="V558" i="1"/>
  <c r="U558" i="1"/>
  <c r="T558" i="1"/>
  <c r="S558" i="1"/>
  <c r="R558" i="1"/>
  <c r="Q558" i="1"/>
  <c r="P558" i="1"/>
  <c r="O558" i="1"/>
  <c r="N558" i="1"/>
  <c r="L558" i="1"/>
  <c r="K558" i="1"/>
  <c r="J558" i="1"/>
  <c r="I558" i="1"/>
  <c r="H558" i="1"/>
  <c r="G558" i="1"/>
  <c r="E558" i="1"/>
  <c r="Y557" i="1"/>
  <c r="X557" i="1"/>
  <c r="W557" i="1"/>
  <c r="V557" i="1"/>
  <c r="U557" i="1"/>
  <c r="T557" i="1"/>
  <c r="S557" i="1"/>
  <c r="R557" i="1"/>
  <c r="Q557" i="1"/>
  <c r="P557" i="1"/>
  <c r="O557" i="1"/>
  <c r="N557" i="1"/>
  <c r="L557" i="1"/>
  <c r="K557" i="1"/>
  <c r="J557" i="1"/>
  <c r="I557" i="1"/>
  <c r="H557" i="1"/>
  <c r="G557" i="1"/>
  <c r="E557" i="1"/>
  <c r="Y556" i="1"/>
  <c r="X556" i="1"/>
  <c r="W556" i="1"/>
  <c r="V556" i="1"/>
  <c r="U556" i="1"/>
  <c r="T556" i="1"/>
  <c r="S556" i="1"/>
  <c r="R556" i="1"/>
  <c r="Q556" i="1"/>
  <c r="P556" i="1"/>
  <c r="O556" i="1"/>
  <c r="N556" i="1"/>
  <c r="L556" i="1"/>
  <c r="K556" i="1"/>
  <c r="J556" i="1"/>
  <c r="I556" i="1"/>
  <c r="H556" i="1"/>
  <c r="G556" i="1"/>
  <c r="E556" i="1"/>
  <c r="Y555" i="1"/>
  <c r="X555" i="1"/>
  <c r="W555" i="1"/>
  <c r="V555" i="1"/>
  <c r="U555" i="1"/>
  <c r="T555" i="1"/>
  <c r="S555" i="1"/>
  <c r="R555" i="1"/>
  <c r="Q555" i="1"/>
  <c r="P555" i="1"/>
  <c r="O555" i="1"/>
  <c r="N555" i="1"/>
  <c r="L555" i="1"/>
  <c r="K555" i="1"/>
  <c r="J555" i="1"/>
  <c r="I555" i="1"/>
  <c r="H555" i="1"/>
  <c r="G555" i="1"/>
  <c r="E555" i="1"/>
  <c r="Y554" i="1"/>
  <c r="X554" i="1"/>
  <c r="W554" i="1"/>
  <c r="V554" i="1"/>
  <c r="U554" i="1"/>
  <c r="T554" i="1"/>
  <c r="S554" i="1"/>
  <c r="R554" i="1"/>
  <c r="Q554" i="1"/>
  <c r="P554" i="1"/>
  <c r="O554" i="1"/>
  <c r="N554" i="1"/>
  <c r="L554" i="1"/>
  <c r="K554" i="1"/>
  <c r="J554" i="1"/>
  <c r="I554" i="1"/>
  <c r="H554" i="1"/>
  <c r="G554" i="1"/>
  <c r="E554" i="1"/>
  <c r="V553" i="1"/>
  <c r="U553" i="1"/>
  <c r="T553" i="1"/>
  <c r="S553" i="1"/>
  <c r="R553" i="1"/>
  <c r="Q553" i="1"/>
  <c r="P553" i="1"/>
  <c r="O553" i="1"/>
  <c r="N553" i="1"/>
  <c r="L553" i="1"/>
  <c r="K553" i="1"/>
  <c r="J553" i="1"/>
  <c r="I553" i="1"/>
  <c r="H553" i="1"/>
  <c r="G553" i="1"/>
  <c r="E553" i="1"/>
  <c r="S552" i="1"/>
  <c r="R552" i="1"/>
  <c r="Q552" i="1"/>
  <c r="P552" i="1"/>
  <c r="O552" i="1"/>
  <c r="N552" i="1"/>
  <c r="L552" i="1"/>
  <c r="K552" i="1"/>
  <c r="J552" i="1"/>
  <c r="I552" i="1"/>
  <c r="H552" i="1"/>
  <c r="G552" i="1"/>
  <c r="E552" i="1"/>
  <c r="P551" i="1"/>
  <c r="O551" i="1"/>
  <c r="N551" i="1"/>
  <c r="L551" i="1"/>
  <c r="K551" i="1"/>
  <c r="J551" i="1"/>
  <c r="I551" i="1"/>
  <c r="H551" i="1"/>
  <c r="G551" i="1"/>
  <c r="E551" i="1"/>
  <c r="Y550" i="1"/>
  <c r="X550" i="1"/>
  <c r="W550" i="1"/>
  <c r="V550" i="1"/>
  <c r="U550" i="1"/>
  <c r="T550" i="1"/>
  <c r="S550" i="1"/>
  <c r="R550" i="1"/>
  <c r="Q550" i="1"/>
  <c r="P550" i="1"/>
  <c r="O550" i="1"/>
  <c r="N550" i="1"/>
  <c r="L550" i="1"/>
  <c r="K550" i="1"/>
  <c r="J550" i="1"/>
  <c r="I550" i="1"/>
  <c r="H550" i="1"/>
  <c r="G550" i="1"/>
  <c r="E550" i="1"/>
  <c r="Y549" i="1"/>
  <c r="X549" i="1"/>
  <c r="W549" i="1"/>
  <c r="V549" i="1"/>
  <c r="U549" i="1"/>
  <c r="T549" i="1"/>
  <c r="S549" i="1"/>
  <c r="R549" i="1"/>
  <c r="Q549" i="1"/>
  <c r="P549" i="1"/>
  <c r="O549" i="1"/>
  <c r="N549" i="1"/>
  <c r="L549" i="1"/>
  <c r="K549" i="1"/>
  <c r="J549" i="1"/>
  <c r="I549" i="1"/>
  <c r="H549" i="1"/>
  <c r="G549" i="1"/>
  <c r="E549" i="1"/>
  <c r="Y548" i="1"/>
  <c r="X548" i="1"/>
  <c r="W548" i="1"/>
  <c r="V548" i="1"/>
  <c r="U548" i="1"/>
  <c r="T548" i="1"/>
  <c r="S548" i="1"/>
  <c r="R548" i="1"/>
  <c r="Q548" i="1"/>
  <c r="P548" i="1"/>
  <c r="O548" i="1"/>
  <c r="N548" i="1"/>
  <c r="L548" i="1"/>
  <c r="K548" i="1"/>
  <c r="J548" i="1"/>
  <c r="I548" i="1"/>
  <c r="H548" i="1"/>
  <c r="G548" i="1"/>
  <c r="E548" i="1"/>
  <c r="D548" i="1"/>
  <c r="Y547" i="1"/>
  <c r="X547" i="1"/>
  <c r="W547" i="1"/>
  <c r="V547" i="1"/>
  <c r="U547" i="1"/>
  <c r="T547" i="1"/>
  <c r="S547" i="1"/>
  <c r="R547" i="1"/>
  <c r="Q547" i="1"/>
  <c r="P547" i="1"/>
  <c r="O547" i="1"/>
  <c r="N547" i="1"/>
  <c r="L547" i="1"/>
  <c r="K547" i="1"/>
  <c r="J547" i="1"/>
  <c r="I547" i="1"/>
  <c r="H547" i="1"/>
  <c r="G547" i="1"/>
  <c r="F547" i="1"/>
  <c r="E547" i="1"/>
  <c r="D547" i="1"/>
  <c r="Y546" i="1"/>
  <c r="X546" i="1"/>
  <c r="W546" i="1"/>
  <c r="V546" i="1"/>
  <c r="U546" i="1"/>
  <c r="T546" i="1"/>
  <c r="S546" i="1"/>
  <c r="R546" i="1"/>
  <c r="Q546" i="1"/>
  <c r="P546" i="1"/>
  <c r="O546" i="1"/>
  <c r="N546" i="1"/>
  <c r="L546" i="1"/>
  <c r="K546" i="1"/>
  <c r="J546" i="1"/>
  <c r="I546" i="1"/>
  <c r="H546" i="1"/>
  <c r="G546" i="1"/>
  <c r="E546" i="1"/>
  <c r="Y545" i="1"/>
  <c r="X545" i="1"/>
  <c r="W545" i="1"/>
  <c r="V545" i="1"/>
  <c r="U545" i="1"/>
  <c r="T545" i="1"/>
  <c r="S545" i="1"/>
  <c r="R545" i="1"/>
  <c r="Q545" i="1"/>
  <c r="P545" i="1"/>
  <c r="O545" i="1"/>
  <c r="N545" i="1"/>
  <c r="L545" i="1"/>
  <c r="K545" i="1"/>
  <c r="J545" i="1"/>
  <c r="I545" i="1"/>
  <c r="H545" i="1"/>
  <c r="G545" i="1"/>
  <c r="E545" i="1"/>
  <c r="D545" i="1"/>
  <c r="V544" i="1"/>
  <c r="U544" i="1"/>
  <c r="T544" i="1"/>
  <c r="S544" i="1"/>
  <c r="R544" i="1"/>
  <c r="Q544" i="1"/>
  <c r="P544" i="1"/>
  <c r="O544" i="1"/>
  <c r="N544" i="1"/>
  <c r="L544" i="1"/>
  <c r="K544" i="1"/>
  <c r="J544" i="1"/>
  <c r="I544" i="1"/>
  <c r="H544" i="1"/>
  <c r="G544" i="1"/>
  <c r="E544" i="1"/>
  <c r="S543" i="1"/>
  <c r="R543" i="1"/>
  <c r="Q543" i="1"/>
  <c r="P543" i="1"/>
  <c r="O543" i="1"/>
  <c r="N543" i="1"/>
  <c r="L543" i="1"/>
  <c r="K543" i="1"/>
  <c r="J543" i="1"/>
  <c r="I543" i="1"/>
  <c r="H543" i="1"/>
  <c r="G543" i="1"/>
  <c r="E543" i="1"/>
  <c r="P542" i="1"/>
  <c r="O542" i="1"/>
  <c r="N542" i="1"/>
  <c r="L542" i="1"/>
  <c r="K542" i="1"/>
  <c r="J542" i="1"/>
  <c r="I542" i="1"/>
  <c r="H542" i="1"/>
  <c r="G542" i="1"/>
  <c r="F542" i="1"/>
  <c r="E542" i="1"/>
  <c r="Y541" i="1"/>
  <c r="X541" i="1"/>
  <c r="W541" i="1"/>
  <c r="V541" i="1"/>
  <c r="U541" i="1"/>
  <c r="T541" i="1"/>
  <c r="S541" i="1"/>
  <c r="R541" i="1"/>
  <c r="Q541" i="1"/>
  <c r="P541" i="1"/>
  <c r="O541" i="1"/>
  <c r="N541" i="1"/>
  <c r="L541" i="1"/>
  <c r="K541" i="1"/>
  <c r="J541" i="1"/>
  <c r="I541" i="1"/>
  <c r="H541" i="1"/>
  <c r="G541" i="1"/>
  <c r="E541" i="1"/>
  <c r="Y540" i="1"/>
  <c r="X540" i="1"/>
  <c r="W540" i="1"/>
  <c r="V540" i="1"/>
  <c r="U540" i="1"/>
  <c r="T540" i="1"/>
  <c r="S540" i="1"/>
  <c r="R540" i="1"/>
  <c r="Q540" i="1"/>
  <c r="P540" i="1"/>
  <c r="O540" i="1"/>
  <c r="N540" i="1"/>
  <c r="L540" i="1"/>
  <c r="K540" i="1"/>
  <c r="J540" i="1"/>
  <c r="I540" i="1"/>
  <c r="H540" i="1"/>
  <c r="G540" i="1"/>
  <c r="E540" i="1"/>
  <c r="Y539" i="1"/>
  <c r="X539" i="1"/>
  <c r="W539" i="1"/>
  <c r="V539" i="1"/>
  <c r="U539" i="1"/>
  <c r="T539" i="1"/>
  <c r="S539" i="1"/>
  <c r="R539" i="1"/>
  <c r="Q539" i="1"/>
  <c r="P539" i="1"/>
  <c r="O539" i="1"/>
  <c r="N539" i="1"/>
  <c r="L539" i="1"/>
  <c r="K539" i="1"/>
  <c r="J539" i="1"/>
  <c r="I539" i="1"/>
  <c r="H539" i="1"/>
  <c r="G539" i="1"/>
  <c r="E539" i="1"/>
  <c r="Y538" i="1"/>
  <c r="X538" i="1"/>
  <c r="W538" i="1"/>
  <c r="V538" i="1"/>
  <c r="U538" i="1"/>
  <c r="T538" i="1"/>
  <c r="S538" i="1"/>
  <c r="R538" i="1"/>
  <c r="Q538" i="1"/>
  <c r="P538" i="1"/>
  <c r="O538" i="1"/>
  <c r="N538" i="1"/>
  <c r="L538" i="1"/>
  <c r="K538" i="1"/>
  <c r="J538" i="1"/>
  <c r="I538" i="1"/>
  <c r="H538" i="1"/>
  <c r="G538" i="1"/>
  <c r="F538" i="1"/>
  <c r="E538" i="1"/>
  <c r="D538" i="1"/>
  <c r="Y537" i="1"/>
  <c r="X537" i="1"/>
  <c r="W537" i="1"/>
  <c r="V537" i="1"/>
  <c r="U537" i="1"/>
  <c r="T537" i="1"/>
  <c r="S537" i="1"/>
  <c r="R537" i="1"/>
  <c r="Q537" i="1"/>
  <c r="P537" i="1"/>
  <c r="O537" i="1"/>
  <c r="N537" i="1"/>
  <c r="L537" i="1"/>
  <c r="K537" i="1"/>
  <c r="J537" i="1"/>
  <c r="I537" i="1"/>
  <c r="H537" i="1"/>
  <c r="G537" i="1"/>
  <c r="E537" i="1"/>
  <c r="Y536" i="1"/>
  <c r="X536" i="1"/>
  <c r="W536" i="1"/>
  <c r="V536" i="1"/>
  <c r="U536" i="1"/>
  <c r="T536" i="1"/>
  <c r="S536" i="1"/>
  <c r="R536" i="1"/>
  <c r="Q536" i="1"/>
  <c r="P536" i="1"/>
  <c r="O536" i="1"/>
  <c r="N536" i="1"/>
  <c r="L536" i="1"/>
  <c r="K536" i="1"/>
  <c r="J536" i="1"/>
  <c r="I536" i="1"/>
  <c r="H536" i="1"/>
  <c r="G536" i="1"/>
  <c r="E536" i="1"/>
  <c r="D536" i="1"/>
  <c r="V535" i="1"/>
  <c r="U535" i="1"/>
  <c r="T535" i="1"/>
  <c r="S535" i="1"/>
  <c r="R535" i="1"/>
  <c r="Q535" i="1"/>
  <c r="P535" i="1"/>
  <c r="O535" i="1"/>
  <c r="N535" i="1"/>
  <c r="L535" i="1"/>
  <c r="K535" i="1"/>
  <c r="J535" i="1"/>
  <c r="I535" i="1"/>
  <c r="H535" i="1"/>
  <c r="G535" i="1"/>
  <c r="E535" i="1"/>
  <c r="S534" i="1"/>
  <c r="R534" i="1"/>
  <c r="Q534" i="1"/>
  <c r="P534" i="1"/>
  <c r="O534" i="1"/>
  <c r="N534" i="1"/>
  <c r="L534" i="1"/>
  <c r="K534" i="1"/>
  <c r="J534" i="1"/>
  <c r="I534" i="1"/>
  <c r="H534" i="1"/>
  <c r="G534" i="1"/>
  <c r="E534" i="1"/>
  <c r="D534" i="1"/>
  <c r="P533" i="1"/>
  <c r="O533" i="1"/>
  <c r="N533" i="1"/>
  <c r="L533" i="1"/>
  <c r="K533" i="1"/>
  <c r="J533" i="1"/>
  <c r="I533" i="1"/>
  <c r="H533" i="1"/>
  <c r="G533" i="1"/>
  <c r="E533" i="1"/>
  <c r="Y532" i="1"/>
  <c r="X532" i="1"/>
  <c r="W532" i="1"/>
  <c r="V532" i="1"/>
  <c r="U532" i="1"/>
  <c r="T532" i="1"/>
  <c r="S532" i="1"/>
  <c r="R532" i="1"/>
  <c r="Q532" i="1"/>
  <c r="P532" i="1"/>
  <c r="O532" i="1"/>
  <c r="N532" i="1"/>
  <c r="L532" i="1"/>
  <c r="K532" i="1"/>
  <c r="J532" i="1"/>
  <c r="I532" i="1"/>
  <c r="H532" i="1"/>
  <c r="G532" i="1"/>
  <c r="E532" i="1"/>
  <c r="Y531" i="1"/>
  <c r="X531" i="1"/>
  <c r="W531" i="1"/>
  <c r="V531" i="1"/>
  <c r="U531" i="1"/>
  <c r="T531" i="1"/>
  <c r="S531" i="1"/>
  <c r="R531" i="1"/>
  <c r="Q531" i="1"/>
  <c r="P531" i="1"/>
  <c r="O531" i="1"/>
  <c r="N531" i="1"/>
  <c r="L531" i="1"/>
  <c r="K531" i="1"/>
  <c r="J531" i="1"/>
  <c r="I531" i="1"/>
  <c r="H531" i="1"/>
  <c r="G531" i="1"/>
  <c r="E531" i="1"/>
  <c r="Y530" i="1"/>
  <c r="X530" i="1"/>
  <c r="W530" i="1"/>
  <c r="V530" i="1"/>
  <c r="U530" i="1"/>
  <c r="T530" i="1"/>
  <c r="S530" i="1"/>
  <c r="R530" i="1"/>
  <c r="Q530" i="1"/>
  <c r="P530" i="1"/>
  <c r="O530" i="1"/>
  <c r="N530" i="1"/>
  <c r="L530" i="1"/>
  <c r="K530" i="1"/>
  <c r="J530" i="1"/>
  <c r="I530" i="1"/>
  <c r="H530" i="1"/>
  <c r="G530" i="1"/>
  <c r="E530" i="1"/>
  <c r="Y529" i="1"/>
  <c r="X529" i="1"/>
  <c r="W529" i="1"/>
  <c r="V529" i="1"/>
  <c r="U529" i="1"/>
  <c r="T529" i="1"/>
  <c r="S529" i="1"/>
  <c r="R529" i="1"/>
  <c r="Q529" i="1"/>
  <c r="P529" i="1"/>
  <c r="O529" i="1"/>
  <c r="N529" i="1"/>
  <c r="L529" i="1"/>
  <c r="K529" i="1"/>
  <c r="J529" i="1"/>
  <c r="I529" i="1"/>
  <c r="H529" i="1"/>
  <c r="G529" i="1"/>
  <c r="F529" i="1"/>
  <c r="E529" i="1"/>
  <c r="Y528" i="1"/>
  <c r="X528" i="1"/>
  <c r="W528" i="1"/>
  <c r="V528" i="1"/>
  <c r="U528" i="1"/>
  <c r="T528" i="1"/>
  <c r="S528" i="1"/>
  <c r="R528" i="1"/>
  <c r="Q528" i="1"/>
  <c r="P528" i="1"/>
  <c r="O528" i="1"/>
  <c r="N528" i="1"/>
  <c r="L528" i="1"/>
  <c r="K528" i="1"/>
  <c r="J528" i="1"/>
  <c r="I528" i="1"/>
  <c r="H528" i="1"/>
  <c r="G528" i="1"/>
  <c r="E528" i="1"/>
  <c r="Y527" i="1"/>
  <c r="X527" i="1"/>
  <c r="W527" i="1"/>
  <c r="V527" i="1"/>
  <c r="U527" i="1"/>
  <c r="T527" i="1"/>
  <c r="S527" i="1"/>
  <c r="R527" i="1"/>
  <c r="Q527" i="1"/>
  <c r="P527" i="1"/>
  <c r="O527" i="1"/>
  <c r="N527" i="1"/>
  <c r="L527" i="1"/>
  <c r="K527" i="1"/>
  <c r="J527" i="1"/>
  <c r="I527" i="1"/>
  <c r="H527" i="1"/>
  <c r="G527" i="1"/>
  <c r="F527" i="1"/>
  <c r="E527" i="1"/>
  <c r="D527" i="1"/>
  <c r="V526" i="1"/>
  <c r="U526" i="1"/>
  <c r="T526" i="1"/>
  <c r="S526" i="1"/>
  <c r="R526" i="1"/>
  <c r="Q526" i="1"/>
  <c r="P526" i="1"/>
  <c r="O526" i="1"/>
  <c r="N526" i="1"/>
  <c r="L526" i="1"/>
  <c r="K526" i="1"/>
  <c r="J526" i="1"/>
  <c r="I526" i="1"/>
  <c r="H526" i="1"/>
  <c r="G526" i="1"/>
  <c r="E526" i="1"/>
  <c r="S525" i="1"/>
  <c r="R525" i="1"/>
  <c r="Q525" i="1"/>
  <c r="P525" i="1"/>
  <c r="O525" i="1"/>
  <c r="N525" i="1"/>
  <c r="L525" i="1"/>
  <c r="K525" i="1"/>
  <c r="J525" i="1"/>
  <c r="I525" i="1"/>
  <c r="H525" i="1"/>
  <c r="G525" i="1"/>
  <c r="E525" i="1"/>
  <c r="P524" i="1"/>
  <c r="O524" i="1"/>
  <c r="N524" i="1"/>
  <c r="L524" i="1"/>
  <c r="K524" i="1"/>
  <c r="J524" i="1"/>
  <c r="I524" i="1"/>
  <c r="H524" i="1"/>
  <c r="G524" i="1"/>
  <c r="E524" i="1"/>
  <c r="Y523" i="1"/>
  <c r="X523" i="1"/>
  <c r="W523" i="1"/>
  <c r="V523" i="1"/>
  <c r="U523" i="1"/>
  <c r="T523" i="1"/>
  <c r="S523" i="1"/>
  <c r="R523" i="1"/>
  <c r="Q523" i="1"/>
  <c r="P523" i="1"/>
  <c r="O523" i="1"/>
  <c r="N523" i="1"/>
  <c r="L523" i="1"/>
  <c r="K523" i="1"/>
  <c r="J523" i="1"/>
  <c r="I523" i="1"/>
  <c r="H523" i="1"/>
  <c r="G523" i="1"/>
  <c r="E523" i="1"/>
  <c r="Y522" i="1"/>
  <c r="X522" i="1"/>
  <c r="W522" i="1"/>
  <c r="V522" i="1"/>
  <c r="U522" i="1"/>
  <c r="T522" i="1"/>
  <c r="S522" i="1"/>
  <c r="R522" i="1"/>
  <c r="Q522" i="1"/>
  <c r="P522" i="1"/>
  <c r="O522" i="1"/>
  <c r="N522" i="1"/>
  <c r="L522" i="1"/>
  <c r="K522" i="1"/>
  <c r="J522" i="1"/>
  <c r="I522" i="1"/>
  <c r="H522" i="1"/>
  <c r="G522" i="1"/>
  <c r="E522" i="1"/>
  <c r="Y521" i="1"/>
  <c r="X521" i="1"/>
  <c r="W521" i="1"/>
  <c r="V521" i="1"/>
  <c r="U521" i="1"/>
  <c r="T521" i="1"/>
  <c r="S521" i="1"/>
  <c r="R521" i="1"/>
  <c r="Q521" i="1"/>
  <c r="P521" i="1"/>
  <c r="O521" i="1"/>
  <c r="N521" i="1"/>
  <c r="L521" i="1"/>
  <c r="K521" i="1"/>
  <c r="J521" i="1"/>
  <c r="I521" i="1"/>
  <c r="H521" i="1"/>
  <c r="G521" i="1"/>
  <c r="E521" i="1"/>
  <c r="D521" i="1"/>
  <c r="Y520" i="1"/>
  <c r="X520" i="1"/>
  <c r="W520" i="1"/>
  <c r="V520" i="1"/>
  <c r="U520" i="1"/>
  <c r="T520" i="1"/>
  <c r="S520" i="1"/>
  <c r="R520" i="1"/>
  <c r="Q520" i="1"/>
  <c r="P520" i="1"/>
  <c r="O520" i="1"/>
  <c r="N520" i="1"/>
  <c r="L520" i="1"/>
  <c r="K520" i="1"/>
  <c r="J520" i="1"/>
  <c r="I520" i="1"/>
  <c r="H520" i="1"/>
  <c r="G520" i="1"/>
  <c r="F520" i="1"/>
  <c r="E520" i="1"/>
  <c r="Y519" i="1"/>
  <c r="X519" i="1"/>
  <c r="W519" i="1"/>
  <c r="V519" i="1"/>
  <c r="U519" i="1"/>
  <c r="T519" i="1"/>
  <c r="S519" i="1"/>
  <c r="R519" i="1"/>
  <c r="Q519" i="1"/>
  <c r="P519" i="1"/>
  <c r="O519" i="1"/>
  <c r="N519" i="1"/>
  <c r="L519" i="1"/>
  <c r="K519" i="1"/>
  <c r="J519" i="1"/>
  <c r="I519" i="1"/>
  <c r="H519" i="1"/>
  <c r="G519" i="1"/>
  <c r="E519" i="1"/>
  <c r="Y518" i="1"/>
  <c r="X518" i="1"/>
  <c r="W518" i="1"/>
  <c r="V518" i="1"/>
  <c r="U518" i="1"/>
  <c r="T518" i="1"/>
  <c r="S518" i="1"/>
  <c r="R518" i="1"/>
  <c r="Q518" i="1"/>
  <c r="P518" i="1"/>
  <c r="O518" i="1"/>
  <c r="N518" i="1"/>
  <c r="L518" i="1"/>
  <c r="K518" i="1"/>
  <c r="J518" i="1"/>
  <c r="I518" i="1"/>
  <c r="H518" i="1"/>
  <c r="G518" i="1"/>
  <c r="E518" i="1"/>
  <c r="D518" i="1"/>
  <c r="V517" i="1"/>
  <c r="U517" i="1"/>
  <c r="T517" i="1"/>
  <c r="S517" i="1"/>
  <c r="R517" i="1"/>
  <c r="Q517" i="1"/>
  <c r="P517" i="1"/>
  <c r="O517" i="1"/>
  <c r="N517" i="1"/>
  <c r="L517" i="1"/>
  <c r="K517" i="1"/>
  <c r="J517" i="1"/>
  <c r="I517" i="1"/>
  <c r="H517" i="1"/>
  <c r="G517" i="1"/>
  <c r="E517" i="1"/>
  <c r="D517" i="1"/>
  <c r="S516" i="1"/>
  <c r="R516" i="1"/>
  <c r="Q516" i="1"/>
  <c r="P516" i="1"/>
  <c r="O516" i="1"/>
  <c r="N516" i="1"/>
  <c r="L516" i="1"/>
  <c r="K516" i="1"/>
  <c r="J516" i="1"/>
  <c r="I516" i="1"/>
  <c r="H516" i="1"/>
  <c r="G516" i="1"/>
  <c r="E516" i="1"/>
  <c r="P515" i="1"/>
  <c r="O515" i="1"/>
  <c r="N515" i="1"/>
  <c r="L515" i="1"/>
  <c r="K515" i="1"/>
  <c r="J515" i="1"/>
  <c r="I515" i="1"/>
  <c r="H515" i="1"/>
  <c r="G515" i="1"/>
  <c r="F515" i="1"/>
  <c r="E515" i="1"/>
  <c r="Y505" i="1"/>
  <c r="X505" i="1"/>
  <c r="W505" i="1"/>
  <c r="V505" i="1"/>
  <c r="U505" i="1"/>
  <c r="T505" i="1"/>
  <c r="S505" i="1"/>
  <c r="R505" i="1"/>
  <c r="Q505" i="1"/>
  <c r="P505" i="1"/>
  <c r="O505" i="1"/>
  <c r="N505" i="1"/>
  <c r="L505" i="1"/>
  <c r="K505" i="1"/>
  <c r="J505" i="1"/>
  <c r="I505" i="1"/>
  <c r="H505" i="1"/>
  <c r="G505" i="1"/>
  <c r="E505" i="1"/>
  <c r="Y504" i="1"/>
  <c r="X504" i="1"/>
  <c r="W504" i="1"/>
  <c r="V504" i="1"/>
  <c r="U504" i="1"/>
  <c r="T504" i="1"/>
  <c r="S504" i="1"/>
  <c r="R504" i="1"/>
  <c r="Q504" i="1"/>
  <c r="P504" i="1"/>
  <c r="O504" i="1"/>
  <c r="N504" i="1"/>
  <c r="L504" i="1"/>
  <c r="K504" i="1"/>
  <c r="J504" i="1"/>
  <c r="I504" i="1"/>
  <c r="H504" i="1"/>
  <c r="G504" i="1"/>
  <c r="E504" i="1"/>
  <c r="Y503" i="1"/>
  <c r="X503" i="1"/>
  <c r="W503" i="1"/>
  <c r="V503" i="1"/>
  <c r="U503" i="1"/>
  <c r="T503" i="1"/>
  <c r="S503" i="1"/>
  <c r="R503" i="1"/>
  <c r="Q503" i="1"/>
  <c r="P503" i="1"/>
  <c r="O503" i="1"/>
  <c r="N503" i="1"/>
  <c r="L503" i="1"/>
  <c r="K503" i="1"/>
  <c r="J503" i="1"/>
  <c r="I503" i="1"/>
  <c r="H503" i="1"/>
  <c r="G503" i="1"/>
  <c r="E503" i="1"/>
  <c r="Y502" i="1"/>
  <c r="X502" i="1"/>
  <c r="W502" i="1"/>
  <c r="V502" i="1"/>
  <c r="U502" i="1"/>
  <c r="T502" i="1"/>
  <c r="S502" i="1"/>
  <c r="R502" i="1"/>
  <c r="Q502" i="1"/>
  <c r="P502" i="1"/>
  <c r="O502" i="1"/>
  <c r="N502" i="1"/>
  <c r="L502" i="1"/>
  <c r="K502" i="1"/>
  <c r="J502" i="1"/>
  <c r="I502" i="1"/>
  <c r="H502" i="1"/>
  <c r="G502" i="1"/>
  <c r="E502" i="1"/>
  <c r="Y501" i="1"/>
  <c r="X501" i="1"/>
  <c r="W501" i="1"/>
  <c r="V501" i="1"/>
  <c r="U501" i="1"/>
  <c r="T501" i="1"/>
  <c r="S501" i="1"/>
  <c r="R501" i="1"/>
  <c r="Q501" i="1"/>
  <c r="P501" i="1"/>
  <c r="O501" i="1"/>
  <c r="N501" i="1"/>
  <c r="L501" i="1"/>
  <c r="K501" i="1"/>
  <c r="J501" i="1"/>
  <c r="I501" i="1"/>
  <c r="H501" i="1"/>
  <c r="G501" i="1"/>
  <c r="E501" i="1"/>
  <c r="Y500" i="1"/>
  <c r="X500" i="1"/>
  <c r="W500" i="1"/>
  <c r="V500" i="1"/>
  <c r="U500" i="1"/>
  <c r="T500" i="1"/>
  <c r="S500" i="1"/>
  <c r="R500" i="1"/>
  <c r="Q500" i="1"/>
  <c r="P500" i="1"/>
  <c r="O500" i="1"/>
  <c r="N500" i="1"/>
  <c r="L500" i="1"/>
  <c r="K500" i="1"/>
  <c r="J500" i="1"/>
  <c r="I500" i="1"/>
  <c r="H500" i="1"/>
  <c r="G500" i="1"/>
  <c r="E500" i="1"/>
  <c r="Y499" i="1"/>
  <c r="V499" i="1"/>
  <c r="U499" i="1"/>
  <c r="T499" i="1"/>
  <c r="S499" i="1"/>
  <c r="R499" i="1"/>
  <c r="Q499" i="1"/>
  <c r="P499" i="1"/>
  <c r="O499" i="1"/>
  <c r="N499" i="1"/>
  <c r="L499" i="1"/>
  <c r="K499" i="1"/>
  <c r="J499" i="1"/>
  <c r="I499" i="1"/>
  <c r="H499" i="1"/>
  <c r="G499" i="1"/>
  <c r="E499" i="1"/>
  <c r="U498" i="1"/>
  <c r="S498" i="1"/>
  <c r="R498" i="1"/>
  <c r="Q498" i="1"/>
  <c r="P498" i="1"/>
  <c r="O498" i="1"/>
  <c r="N498" i="1"/>
  <c r="L498" i="1"/>
  <c r="K498" i="1"/>
  <c r="J498" i="1"/>
  <c r="I498" i="1"/>
  <c r="H498" i="1"/>
  <c r="G498" i="1"/>
  <c r="E498" i="1"/>
  <c r="U497" i="1"/>
  <c r="P497" i="1"/>
  <c r="O497" i="1"/>
  <c r="N497" i="1"/>
  <c r="L497" i="1"/>
  <c r="K497" i="1"/>
  <c r="J497" i="1"/>
  <c r="I497" i="1"/>
  <c r="H497" i="1"/>
  <c r="G497" i="1"/>
  <c r="E497" i="1"/>
  <c r="Y496" i="1"/>
  <c r="X496" i="1"/>
  <c r="W496" i="1"/>
  <c r="V496" i="1"/>
  <c r="U496" i="1"/>
  <c r="T496" i="1"/>
  <c r="S496" i="1"/>
  <c r="R496" i="1"/>
  <c r="Q496" i="1"/>
  <c r="P496" i="1"/>
  <c r="O496" i="1"/>
  <c r="N496" i="1"/>
  <c r="L496" i="1"/>
  <c r="K496" i="1"/>
  <c r="J496" i="1"/>
  <c r="I496" i="1"/>
  <c r="H496" i="1"/>
  <c r="G496" i="1"/>
  <c r="E496" i="1"/>
  <c r="Y495" i="1"/>
  <c r="X495" i="1"/>
  <c r="W495" i="1"/>
  <c r="V495" i="1"/>
  <c r="U495" i="1"/>
  <c r="T495" i="1"/>
  <c r="S495" i="1"/>
  <c r="R495" i="1"/>
  <c r="Q495" i="1"/>
  <c r="P495" i="1"/>
  <c r="O495" i="1"/>
  <c r="N495" i="1"/>
  <c r="L495" i="1"/>
  <c r="K495" i="1"/>
  <c r="J495" i="1"/>
  <c r="I495" i="1"/>
  <c r="H495" i="1"/>
  <c r="G495" i="1"/>
  <c r="E495" i="1"/>
  <c r="Y494" i="1"/>
  <c r="X494" i="1"/>
  <c r="W494" i="1"/>
  <c r="V494" i="1"/>
  <c r="U494" i="1"/>
  <c r="T494" i="1"/>
  <c r="S494" i="1"/>
  <c r="R494" i="1"/>
  <c r="Q494" i="1"/>
  <c r="P494" i="1"/>
  <c r="O494" i="1"/>
  <c r="N494" i="1"/>
  <c r="L494" i="1"/>
  <c r="K494" i="1"/>
  <c r="J494" i="1"/>
  <c r="I494" i="1"/>
  <c r="H494" i="1"/>
  <c r="G494" i="1"/>
  <c r="E494" i="1"/>
  <c r="Y493" i="1"/>
  <c r="X493" i="1"/>
  <c r="W493" i="1"/>
  <c r="V493" i="1"/>
  <c r="U493" i="1"/>
  <c r="T493" i="1"/>
  <c r="S493" i="1"/>
  <c r="R493" i="1"/>
  <c r="Q493" i="1"/>
  <c r="P493" i="1"/>
  <c r="O493" i="1"/>
  <c r="N493" i="1"/>
  <c r="L493" i="1"/>
  <c r="K493" i="1"/>
  <c r="J493" i="1"/>
  <c r="I493" i="1"/>
  <c r="H493" i="1"/>
  <c r="G493" i="1"/>
  <c r="F493" i="1"/>
  <c r="E493" i="1"/>
  <c r="Y492" i="1"/>
  <c r="X492" i="1"/>
  <c r="W492" i="1"/>
  <c r="V492" i="1"/>
  <c r="U492" i="1"/>
  <c r="T492" i="1"/>
  <c r="S492" i="1"/>
  <c r="R492" i="1"/>
  <c r="Q492" i="1"/>
  <c r="P492" i="1"/>
  <c r="O492" i="1"/>
  <c r="N492" i="1"/>
  <c r="L492" i="1"/>
  <c r="K492" i="1"/>
  <c r="J492" i="1"/>
  <c r="I492" i="1"/>
  <c r="H492" i="1"/>
  <c r="G492" i="1"/>
  <c r="E492" i="1"/>
  <c r="Y491" i="1"/>
  <c r="X491" i="1"/>
  <c r="W491" i="1"/>
  <c r="V491" i="1"/>
  <c r="U491" i="1"/>
  <c r="T491" i="1"/>
  <c r="S491" i="1"/>
  <c r="R491" i="1"/>
  <c r="Q491" i="1"/>
  <c r="P491" i="1"/>
  <c r="O491" i="1"/>
  <c r="N491" i="1"/>
  <c r="L491" i="1"/>
  <c r="K491" i="1"/>
  <c r="J491" i="1"/>
  <c r="I491" i="1"/>
  <c r="H491" i="1"/>
  <c r="G491" i="1"/>
  <c r="E491" i="1"/>
  <c r="D491" i="1"/>
  <c r="X490" i="1"/>
  <c r="V490" i="1"/>
  <c r="U490" i="1"/>
  <c r="T490" i="1"/>
  <c r="S490" i="1"/>
  <c r="R490" i="1"/>
  <c r="Q490" i="1"/>
  <c r="P490" i="1"/>
  <c r="O490" i="1"/>
  <c r="N490" i="1"/>
  <c r="L490" i="1"/>
  <c r="K490" i="1"/>
  <c r="J490" i="1"/>
  <c r="I490" i="1"/>
  <c r="H490" i="1"/>
  <c r="G490" i="1"/>
  <c r="E490" i="1"/>
  <c r="S489" i="1"/>
  <c r="R489" i="1"/>
  <c r="Q489" i="1"/>
  <c r="P489" i="1"/>
  <c r="O489" i="1"/>
  <c r="N489" i="1"/>
  <c r="L489" i="1"/>
  <c r="K489" i="1"/>
  <c r="J489" i="1"/>
  <c r="I489" i="1"/>
  <c r="H489" i="1"/>
  <c r="G489" i="1"/>
  <c r="E489" i="1"/>
  <c r="Y488" i="1"/>
  <c r="Q488" i="1"/>
  <c r="P488" i="1"/>
  <c r="O488" i="1"/>
  <c r="N488" i="1"/>
  <c r="L488" i="1"/>
  <c r="K488" i="1"/>
  <c r="J488" i="1"/>
  <c r="I488" i="1"/>
  <c r="H488" i="1"/>
  <c r="G488" i="1"/>
  <c r="F488" i="1"/>
  <c r="E488" i="1"/>
  <c r="D488" i="1"/>
  <c r="V487" i="1"/>
  <c r="U487" i="1"/>
  <c r="T487" i="1"/>
  <c r="S487" i="1"/>
  <c r="R487" i="1"/>
  <c r="Q487" i="1"/>
  <c r="P487" i="1"/>
  <c r="O487" i="1"/>
  <c r="N487" i="1"/>
  <c r="L487" i="1"/>
  <c r="K487" i="1"/>
  <c r="J487" i="1"/>
  <c r="I487" i="1"/>
  <c r="H487" i="1"/>
  <c r="G487" i="1"/>
  <c r="E487" i="1"/>
  <c r="S486" i="1"/>
  <c r="R486" i="1"/>
  <c r="Q486" i="1"/>
  <c r="P486" i="1"/>
  <c r="O486" i="1"/>
  <c r="N486" i="1"/>
  <c r="L486" i="1"/>
  <c r="K486" i="1"/>
  <c r="J486" i="1"/>
  <c r="I486" i="1"/>
  <c r="H486" i="1"/>
  <c r="G486" i="1"/>
  <c r="F486" i="1"/>
  <c r="E486" i="1"/>
  <c r="Y485" i="1"/>
  <c r="P485" i="1"/>
  <c r="O485" i="1"/>
  <c r="N485" i="1"/>
  <c r="L485" i="1"/>
  <c r="K485" i="1"/>
  <c r="J485" i="1"/>
  <c r="I485" i="1"/>
  <c r="H485" i="1"/>
  <c r="G485" i="1"/>
  <c r="E485" i="1"/>
  <c r="Y475" i="1"/>
  <c r="X475" i="1"/>
  <c r="W475" i="1"/>
  <c r="V475" i="1"/>
  <c r="U475" i="1"/>
  <c r="T475" i="1"/>
  <c r="S475" i="1"/>
  <c r="R475" i="1"/>
  <c r="Q475" i="1"/>
  <c r="P475" i="1"/>
  <c r="O475" i="1"/>
  <c r="N475" i="1"/>
  <c r="L475" i="1"/>
  <c r="K475" i="1"/>
  <c r="J475" i="1"/>
  <c r="I475" i="1"/>
  <c r="H475" i="1"/>
  <c r="G475" i="1"/>
  <c r="E475" i="1"/>
  <c r="Y474" i="1"/>
  <c r="X474" i="1"/>
  <c r="W474" i="1"/>
  <c r="V474" i="1"/>
  <c r="U474" i="1"/>
  <c r="T474" i="1"/>
  <c r="S474" i="1"/>
  <c r="R474" i="1"/>
  <c r="Q474" i="1"/>
  <c r="P474" i="1"/>
  <c r="O474" i="1"/>
  <c r="N474" i="1"/>
  <c r="L474" i="1"/>
  <c r="K474" i="1"/>
  <c r="J474" i="1"/>
  <c r="I474" i="1"/>
  <c r="H474" i="1"/>
  <c r="G474" i="1"/>
  <c r="E474" i="1"/>
  <c r="Y473" i="1"/>
  <c r="X473" i="1"/>
  <c r="W473" i="1"/>
  <c r="V473" i="1"/>
  <c r="U473" i="1"/>
  <c r="T473" i="1"/>
  <c r="S473" i="1"/>
  <c r="R473" i="1"/>
  <c r="Q473" i="1"/>
  <c r="P473" i="1"/>
  <c r="O473" i="1"/>
  <c r="N473" i="1"/>
  <c r="L473" i="1"/>
  <c r="K473" i="1"/>
  <c r="J473" i="1"/>
  <c r="I473" i="1"/>
  <c r="H473" i="1"/>
  <c r="G473" i="1"/>
  <c r="E473" i="1"/>
  <c r="Y472" i="1"/>
  <c r="X472" i="1"/>
  <c r="W472" i="1"/>
  <c r="V472" i="1"/>
  <c r="U472" i="1"/>
  <c r="T472" i="1"/>
  <c r="S472" i="1"/>
  <c r="R472" i="1"/>
  <c r="Q472" i="1"/>
  <c r="P472" i="1"/>
  <c r="O472" i="1"/>
  <c r="N472" i="1"/>
  <c r="L472" i="1"/>
  <c r="K472" i="1"/>
  <c r="J472" i="1"/>
  <c r="I472" i="1"/>
  <c r="H472" i="1"/>
  <c r="G472" i="1"/>
  <c r="E472" i="1"/>
  <c r="Y471" i="1"/>
  <c r="X471" i="1"/>
  <c r="W471" i="1"/>
  <c r="V471" i="1"/>
  <c r="U471" i="1"/>
  <c r="T471" i="1"/>
  <c r="S471" i="1"/>
  <c r="R471" i="1"/>
  <c r="Q471" i="1"/>
  <c r="P471" i="1"/>
  <c r="O471" i="1"/>
  <c r="N471" i="1"/>
  <c r="L471" i="1"/>
  <c r="K471" i="1"/>
  <c r="J471" i="1"/>
  <c r="I471" i="1"/>
  <c r="H471" i="1"/>
  <c r="G471" i="1"/>
  <c r="E471" i="1"/>
  <c r="Y470" i="1"/>
  <c r="X470" i="1"/>
  <c r="W470" i="1"/>
  <c r="V470" i="1"/>
  <c r="U470" i="1"/>
  <c r="T470" i="1"/>
  <c r="S470" i="1"/>
  <c r="R470" i="1"/>
  <c r="Q470" i="1"/>
  <c r="P470" i="1"/>
  <c r="O470" i="1"/>
  <c r="N470" i="1"/>
  <c r="L470" i="1"/>
  <c r="K470" i="1"/>
  <c r="J470" i="1"/>
  <c r="I470" i="1"/>
  <c r="H470" i="1"/>
  <c r="G470" i="1"/>
  <c r="E470" i="1"/>
  <c r="D470" i="1"/>
  <c r="V469" i="1"/>
  <c r="U469" i="1"/>
  <c r="T469" i="1"/>
  <c r="S469" i="1"/>
  <c r="R469" i="1"/>
  <c r="Q469" i="1"/>
  <c r="P469" i="1"/>
  <c r="O469" i="1"/>
  <c r="N469" i="1"/>
  <c r="L469" i="1"/>
  <c r="K469" i="1"/>
  <c r="J469" i="1"/>
  <c r="I469" i="1"/>
  <c r="H469" i="1"/>
  <c r="G469" i="1"/>
  <c r="E469" i="1"/>
  <c r="V468" i="1"/>
  <c r="S468" i="1"/>
  <c r="R468" i="1"/>
  <c r="Q468" i="1"/>
  <c r="P468" i="1"/>
  <c r="O468" i="1"/>
  <c r="N468" i="1"/>
  <c r="L468" i="1"/>
  <c r="K468" i="1"/>
  <c r="J468" i="1"/>
  <c r="I468" i="1"/>
  <c r="H468" i="1"/>
  <c r="G468" i="1"/>
  <c r="E468" i="1"/>
  <c r="Y467" i="1"/>
  <c r="P467" i="1"/>
  <c r="O467" i="1"/>
  <c r="N467" i="1"/>
  <c r="L467" i="1"/>
  <c r="K467" i="1"/>
  <c r="J467" i="1"/>
  <c r="I467" i="1"/>
  <c r="H467" i="1"/>
  <c r="G467" i="1"/>
  <c r="E467" i="1"/>
  <c r="Y466" i="1"/>
  <c r="X466" i="1"/>
  <c r="W466" i="1"/>
  <c r="V466" i="1"/>
  <c r="U466" i="1"/>
  <c r="T466" i="1"/>
  <c r="S466" i="1"/>
  <c r="R466" i="1"/>
  <c r="Q466" i="1"/>
  <c r="P466" i="1"/>
  <c r="O466" i="1"/>
  <c r="N466" i="1"/>
  <c r="L466" i="1"/>
  <c r="K466" i="1"/>
  <c r="J466" i="1"/>
  <c r="I466" i="1"/>
  <c r="H466" i="1"/>
  <c r="G466" i="1"/>
  <c r="E466" i="1"/>
  <c r="Y465" i="1"/>
  <c r="X465" i="1"/>
  <c r="W465" i="1"/>
  <c r="V465" i="1"/>
  <c r="U465" i="1"/>
  <c r="T465" i="1"/>
  <c r="S465" i="1"/>
  <c r="R465" i="1"/>
  <c r="Q465" i="1"/>
  <c r="P465" i="1"/>
  <c r="O465" i="1"/>
  <c r="N465" i="1"/>
  <c r="L465" i="1"/>
  <c r="K465" i="1"/>
  <c r="J465" i="1"/>
  <c r="I465" i="1"/>
  <c r="H465" i="1"/>
  <c r="G465" i="1"/>
  <c r="E465" i="1"/>
  <c r="Y464" i="1"/>
  <c r="X464" i="1"/>
  <c r="W464" i="1"/>
  <c r="V464" i="1"/>
  <c r="U464" i="1"/>
  <c r="T464" i="1"/>
  <c r="S464" i="1"/>
  <c r="R464" i="1"/>
  <c r="Q464" i="1"/>
  <c r="P464" i="1"/>
  <c r="O464" i="1"/>
  <c r="N464" i="1"/>
  <c r="L464" i="1"/>
  <c r="K464" i="1"/>
  <c r="J464" i="1"/>
  <c r="I464" i="1"/>
  <c r="H464" i="1"/>
  <c r="G464" i="1"/>
  <c r="E464" i="1"/>
  <c r="Y463" i="1"/>
  <c r="X463" i="1"/>
  <c r="W463" i="1"/>
  <c r="V463" i="1"/>
  <c r="U463" i="1"/>
  <c r="T463" i="1"/>
  <c r="S463" i="1"/>
  <c r="R463" i="1"/>
  <c r="Q463" i="1"/>
  <c r="P463" i="1"/>
  <c r="O463" i="1"/>
  <c r="N463" i="1"/>
  <c r="L463" i="1"/>
  <c r="K463" i="1"/>
  <c r="J463" i="1"/>
  <c r="I463" i="1"/>
  <c r="H463" i="1"/>
  <c r="G463" i="1"/>
  <c r="F463" i="1"/>
  <c r="E463" i="1"/>
  <c r="Y462" i="1"/>
  <c r="X462" i="1"/>
  <c r="W462" i="1"/>
  <c r="V462" i="1"/>
  <c r="U462" i="1"/>
  <c r="T462" i="1"/>
  <c r="S462" i="1"/>
  <c r="R462" i="1"/>
  <c r="Q462" i="1"/>
  <c r="P462" i="1"/>
  <c r="O462" i="1"/>
  <c r="N462" i="1"/>
  <c r="L462" i="1"/>
  <c r="K462" i="1"/>
  <c r="J462" i="1"/>
  <c r="I462" i="1"/>
  <c r="H462" i="1"/>
  <c r="G462" i="1"/>
  <c r="E462" i="1"/>
  <c r="Y461" i="1"/>
  <c r="X461" i="1"/>
  <c r="W461" i="1"/>
  <c r="V461" i="1"/>
  <c r="U461" i="1"/>
  <c r="T461" i="1"/>
  <c r="S461" i="1"/>
  <c r="R461" i="1"/>
  <c r="Q461" i="1"/>
  <c r="P461" i="1"/>
  <c r="O461" i="1"/>
  <c r="N461" i="1"/>
  <c r="L461" i="1"/>
  <c r="K461" i="1"/>
  <c r="J461" i="1"/>
  <c r="I461" i="1"/>
  <c r="H461" i="1"/>
  <c r="G461" i="1"/>
  <c r="E461" i="1"/>
  <c r="D461" i="1"/>
  <c r="V460" i="1"/>
  <c r="U460" i="1"/>
  <c r="T460" i="1"/>
  <c r="S460" i="1"/>
  <c r="R460" i="1"/>
  <c r="Q460" i="1"/>
  <c r="P460" i="1"/>
  <c r="O460" i="1"/>
  <c r="N460" i="1"/>
  <c r="L460" i="1"/>
  <c r="K460" i="1"/>
  <c r="J460" i="1"/>
  <c r="I460" i="1"/>
  <c r="H460" i="1"/>
  <c r="G460" i="1"/>
  <c r="E460" i="1"/>
  <c r="W459" i="1"/>
  <c r="S459" i="1"/>
  <c r="R459" i="1"/>
  <c r="Q459" i="1"/>
  <c r="P459" i="1"/>
  <c r="O459" i="1"/>
  <c r="N459" i="1"/>
  <c r="L459" i="1"/>
  <c r="K459" i="1"/>
  <c r="J459" i="1"/>
  <c r="I459" i="1"/>
  <c r="H459" i="1"/>
  <c r="G459" i="1"/>
  <c r="F459" i="1"/>
  <c r="E459" i="1"/>
  <c r="Y458" i="1"/>
  <c r="S458" i="1"/>
  <c r="P458" i="1"/>
  <c r="O458" i="1"/>
  <c r="N458" i="1"/>
  <c r="L458" i="1"/>
  <c r="K458" i="1"/>
  <c r="J458" i="1"/>
  <c r="I458" i="1"/>
  <c r="H458" i="1"/>
  <c r="G458" i="1"/>
  <c r="F458" i="1"/>
  <c r="E458" i="1"/>
  <c r="V457" i="1"/>
  <c r="U457" i="1"/>
  <c r="T457" i="1"/>
  <c r="S457" i="1"/>
  <c r="R457" i="1"/>
  <c r="Q457" i="1"/>
  <c r="P457" i="1"/>
  <c r="O457" i="1"/>
  <c r="N457" i="1"/>
  <c r="L457" i="1"/>
  <c r="K457" i="1"/>
  <c r="J457" i="1"/>
  <c r="I457" i="1"/>
  <c r="H457" i="1"/>
  <c r="G457" i="1"/>
  <c r="E457" i="1"/>
  <c r="Y456" i="1"/>
  <c r="S456" i="1"/>
  <c r="R456" i="1"/>
  <c r="Q456" i="1"/>
  <c r="P456" i="1"/>
  <c r="O456" i="1"/>
  <c r="N456" i="1"/>
  <c r="L456" i="1"/>
  <c r="K456" i="1"/>
  <c r="J456" i="1"/>
  <c r="I456" i="1"/>
  <c r="H456" i="1"/>
  <c r="G456" i="1"/>
  <c r="E456" i="1"/>
  <c r="W455" i="1"/>
  <c r="Q455" i="1"/>
  <c r="P455" i="1"/>
  <c r="O455" i="1"/>
  <c r="N455" i="1"/>
  <c r="L455" i="1"/>
  <c r="K455" i="1"/>
  <c r="J455" i="1"/>
  <c r="I455" i="1"/>
  <c r="H455" i="1"/>
  <c r="G455" i="1"/>
  <c r="F455" i="1"/>
  <c r="E455" i="1"/>
  <c r="V454" i="1"/>
  <c r="U454" i="1"/>
  <c r="T454" i="1"/>
  <c r="S454" i="1"/>
  <c r="R454" i="1"/>
  <c r="Q454" i="1"/>
  <c r="P454" i="1"/>
  <c r="O454" i="1"/>
  <c r="N454" i="1"/>
  <c r="L454" i="1"/>
  <c r="K454" i="1"/>
  <c r="J454" i="1"/>
  <c r="I454" i="1"/>
  <c r="H454" i="1"/>
  <c r="G454" i="1"/>
  <c r="F454" i="1"/>
  <c r="E454" i="1"/>
  <c r="W453" i="1"/>
  <c r="S453" i="1"/>
  <c r="R453" i="1"/>
  <c r="Q453" i="1"/>
  <c r="P453" i="1"/>
  <c r="O453" i="1"/>
  <c r="N453" i="1"/>
  <c r="L453" i="1"/>
  <c r="K453" i="1"/>
  <c r="J453" i="1"/>
  <c r="I453" i="1"/>
  <c r="H453" i="1"/>
  <c r="G453" i="1"/>
  <c r="F453" i="1"/>
  <c r="E453" i="1"/>
  <c r="Y452" i="1"/>
  <c r="S452" i="1"/>
  <c r="P452" i="1"/>
  <c r="O452" i="1"/>
  <c r="N452" i="1"/>
  <c r="L452" i="1"/>
  <c r="K452" i="1"/>
  <c r="J452" i="1"/>
  <c r="I452" i="1"/>
  <c r="H452" i="1"/>
  <c r="G452" i="1"/>
  <c r="F452" i="1"/>
  <c r="E452" i="1"/>
  <c r="Y442" i="1"/>
  <c r="X442" i="1"/>
  <c r="W442" i="1"/>
  <c r="V442" i="1"/>
  <c r="U442" i="1"/>
  <c r="T442" i="1"/>
  <c r="S442" i="1"/>
  <c r="R442" i="1"/>
  <c r="Q442" i="1"/>
  <c r="P442" i="1"/>
  <c r="O442" i="1"/>
  <c r="N442" i="1"/>
  <c r="L442" i="1"/>
  <c r="K442" i="1"/>
  <c r="J442" i="1"/>
  <c r="I442" i="1"/>
  <c r="H442" i="1"/>
  <c r="G442" i="1"/>
  <c r="E442" i="1"/>
  <c r="Y441" i="1"/>
  <c r="X441" i="1"/>
  <c r="W441" i="1"/>
  <c r="V441" i="1"/>
  <c r="U441" i="1"/>
  <c r="T441" i="1"/>
  <c r="S441" i="1"/>
  <c r="R441" i="1"/>
  <c r="Q441" i="1"/>
  <c r="P441" i="1"/>
  <c r="O441" i="1"/>
  <c r="N441" i="1"/>
  <c r="L441" i="1"/>
  <c r="K441" i="1"/>
  <c r="J441" i="1"/>
  <c r="I441" i="1"/>
  <c r="H441" i="1"/>
  <c r="G441" i="1"/>
  <c r="E441" i="1"/>
  <c r="Y440" i="1"/>
  <c r="X440" i="1"/>
  <c r="W440" i="1"/>
  <c r="V440" i="1"/>
  <c r="U440" i="1"/>
  <c r="T440" i="1"/>
  <c r="S440" i="1"/>
  <c r="R440" i="1"/>
  <c r="Q440" i="1"/>
  <c r="P440" i="1"/>
  <c r="O440" i="1"/>
  <c r="N440" i="1"/>
  <c r="L440" i="1"/>
  <c r="K440" i="1"/>
  <c r="J440" i="1"/>
  <c r="I440" i="1"/>
  <c r="H440" i="1"/>
  <c r="G440" i="1"/>
  <c r="F440" i="1"/>
  <c r="E440" i="1"/>
  <c r="Y439" i="1"/>
  <c r="X439" i="1"/>
  <c r="W439" i="1"/>
  <c r="V439" i="1"/>
  <c r="U439" i="1"/>
  <c r="T439" i="1"/>
  <c r="S439" i="1"/>
  <c r="R439" i="1"/>
  <c r="Q439" i="1"/>
  <c r="P439" i="1"/>
  <c r="O439" i="1"/>
  <c r="N439" i="1"/>
  <c r="L439" i="1"/>
  <c r="K439" i="1"/>
  <c r="J439" i="1"/>
  <c r="I439" i="1"/>
  <c r="H439" i="1"/>
  <c r="G439" i="1"/>
  <c r="F439" i="1"/>
  <c r="E439" i="1"/>
  <c r="D439" i="1"/>
  <c r="Y438" i="1"/>
  <c r="X438" i="1"/>
  <c r="W438" i="1"/>
  <c r="V438" i="1"/>
  <c r="U438" i="1"/>
  <c r="T438" i="1"/>
  <c r="S438" i="1"/>
  <c r="R438" i="1"/>
  <c r="Q438" i="1"/>
  <c r="P438" i="1"/>
  <c r="O438" i="1"/>
  <c r="N438" i="1"/>
  <c r="L438" i="1"/>
  <c r="K438" i="1"/>
  <c r="J438" i="1"/>
  <c r="I438" i="1"/>
  <c r="H438" i="1"/>
  <c r="G438" i="1"/>
  <c r="E438" i="1"/>
  <c r="Y437" i="1"/>
  <c r="X437" i="1"/>
  <c r="W437" i="1"/>
  <c r="V437" i="1"/>
  <c r="U437" i="1"/>
  <c r="T437" i="1"/>
  <c r="S437" i="1"/>
  <c r="R437" i="1"/>
  <c r="Q437" i="1"/>
  <c r="P437" i="1"/>
  <c r="O437" i="1"/>
  <c r="N437" i="1"/>
  <c r="L437" i="1"/>
  <c r="K437" i="1"/>
  <c r="J437" i="1"/>
  <c r="I437" i="1"/>
  <c r="H437" i="1"/>
  <c r="G437" i="1"/>
  <c r="E437" i="1"/>
  <c r="D437" i="1"/>
  <c r="X436" i="1"/>
  <c r="V436" i="1"/>
  <c r="U436" i="1"/>
  <c r="T436" i="1"/>
  <c r="S436" i="1"/>
  <c r="R436" i="1"/>
  <c r="Q436" i="1"/>
  <c r="P436" i="1"/>
  <c r="O436" i="1"/>
  <c r="N436" i="1"/>
  <c r="L436" i="1"/>
  <c r="K436" i="1"/>
  <c r="J436" i="1"/>
  <c r="I436" i="1"/>
  <c r="H436" i="1"/>
  <c r="G436" i="1"/>
  <c r="E436" i="1"/>
  <c r="Y435" i="1"/>
  <c r="T435" i="1"/>
  <c r="S435" i="1"/>
  <c r="R435" i="1"/>
  <c r="Q435" i="1"/>
  <c r="P435" i="1"/>
  <c r="O435" i="1"/>
  <c r="N435" i="1"/>
  <c r="L435" i="1"/>
  <c r="K435" i="1"/>
  <c r="J435" i="1"/>
  <c r="I435" i="1"/>
  <c r="H435" i="1"/>
  <c r="G435" i="1"/>
  <c r="E435" i="1"/>
  <c r="W434" i="1"/>
  <c r="S434" i="1"/>
  <c r="R434" i="1"/>
  <c r="P434" i="1"/>
  <c r="O434" i="1"/>
  <c r="N434" i="1"/>
  <c r="L434" i="1"/>
  <c r="K434" i="1"/>
  <c r="J434" i="1"/>
  <c r="I434" i="1"/>
  <c r="H434" i="1"/>
  <c r="G434" i="1"/>
  <c r="E434" i="1"/>
  <c r="Y424" i="1"/>
  <c r="X424" i="1"/>
  <c r="W424" i="1"/>
  <c r="V424" i="1"/>
  <c r="U424" i="1"/>
  <c r="T424" i="1"/>
  <c r="S424" i="1"/>
  <c r="R424" i="1"/>
  <c r="Q424" i="1"/>
  <c r="P424" i="1"/>
  <c r="O424" i="1"/>
  <c r="N424" i="1"/>
  <c r="L424" i="1"/>
  <c r="K424" i="1"/>
  <c r="J424" i="1"/>
  <c r="I424" i="1"/>
  <c r="H424" i="1"/>
  <c r="G424" i="1"/>
  <c r="E424" i="1"/>
  <c r="Y423" i="1"/>
  <c r="X423" i="1"/>
  <c r="W423" i="1"/>
  <c r="V423" i="1"/>
  <c r="U423" i="1"/>
  <c r="T423" i="1"/>
  <c r="S423" i="1"/>
  <c r="R423" i="1"/>
  <c r="Q423" i="1"/>
  <c r="P423" i="1"/>
  <c r="O423" i="1"/>
  <c r="N423" i="1"/>
  <c r="L423" i="1"/>
  <c r="K423" i="1"/>
  <c r="J423" i="1"/>
  <c r="I423" i="1"/>
  <c r="H423" i="1"/>
  <c r="G423" i="1"/>
  <c r="E423" i="1"/>
  <c r="Y422" i="1"/>
  <c r="X422" i="1"/>
  <c r="W422" i="1"/>
  <c r="V422" i="1"/>
  <c r="U422" i="1"/>
  <c r="T422" i="1"/>
  <c r="S422" i="1"/>
  <c r="R422" i="1"/>
  <c r="Q422" i="1"/>
  <c r="P422" i="1"/>
  <c r="O422" i="1"/>
  <c r="N422" i="1"/>
  <c r="L422" i="1"/>
  <c r="K422" i="1"/>
  <c r="J422" i="1"/>
  <c r="I422" i="1"/>
  <c r="H422" i="1"/>
  <c r="G422" i="1"/>
  <c r="E422" i="1"/>
  <c r="Y421" i="1"/>
  <c r="X421" i="1"/>
  <c r="W421" i="1"/>
  <c r="V421" i="1"/>
  <c r="U421" i="1"/>
  <c r="T421" i="1"/>
  <c r="S421" i="1"/>
  <c r="R421" i="1"/>
  <c r="Q421" i="1"/>
  <c r="P421" i="1"/>
  <c r="O421" i="1"/>
  <c r="N421" i="1"/>
  <c r="L421" i="1"/>
  <c r="K421" i="1"/>
  <c r="J421" i="1"/>
  <c r="I421" i="1"/>
  <c r="H421" i="1"/>
  <c r="G421" i="1"/>
  <c r="F421" i="1"/>
  <c r="E421" i="1"/>
  <c r="Y420" i="1"/>
  <c r="X420" i="1"/>
  <c r="W420" i="1"/>
  <c r="V420" i="1"/>
  <c r="U420" i="1"/>
  <c r="T420" i="1"/>
  <c r="S420" i="1"/>
  <c r="R420" i="1"/>
  <c r="Q420" i="1"/>
  <c r="P420" i="1"/>
  <c r="O420" i="1"/>
  <c r="N420" i="1"/>
  <c r="L420" i="1"/>
  <c r="K420" i="1"/>
  <c r="J420" i="1"/>
  <c r="I420" i="1"/>
  <c r="H420" i="1"/>
  <c r="G420" i="1"/>
  <c r="E420" i="1"/>
  <c r="Y419" i="1"/>
  <c r="X419" i="1"/>
  <c r="W419" i="1"/>
  <c r="V419" i="1"/>
  <c r="U419" i="1"/>
  <c r="T419" i="1"/>
  <c r="S419" i="1"/>
  <c r="R419" i="1"/>
  <c r="Q419" i="1"/>
  <c r="P419" i="1"/>
  <c r="O419" i="1"/>
  <c r="N419" i="1"/>
  <c r="L419" i="1"/>
  <c r="K419" i="1"/>
  <c r="J419" i="1"/>
  <c r="I419" i="1"/>
  <c r="H419" i="1"/>
  <c r="G419" i="1"/>
  <c r="E419" i="1"/>
  <c r="D419" i="1"/>
  <c r="W418" i="1"/>
  <c r="V418" i="1"/>
  <c r="U418" i="1"/>
  <c r="T418" i="1"/>
  <c r="S418" i="1"/>
  <c r="R418" i="1"/>
  <c r="Q418" i="1"/>
  <c r="P418" i="1"/>
  <c r="O418" i="1"/>
  <c r="N418" i="1"/>
  <c r="L418" i="1"/>
  <c r="K418" i="1"/>
  <c r="J418" i="1"/>
  <c r="I418" i="1"/>
  <c r="H418" i="1"/>
  <c r="G418" i="1"/>
  <c r="E418" i="1"/>
  <c r="Y417" i="1"/>
  <c r="X417" i="1"/>
  <c r="T417" i="1"/>
  <c r="S417" i="1"/>
  <c r="R417" i="1"/>
  <c r="Q417" i="1"/>
  <c r="P417" i="1"/>
  <c r="O417" i="1"/>
  <c r="N417" i="1"/>
  <c r="L417" i="1"/>
  <c r="K417" i="1"/>
  <c r="J417" i="1"/>
  <c r="I417" i="1"/>
  <c r="H417" i="1"/>
  <c r="G417" i="1"/>
  <c r="E417" i="1"/>
  <c r="D417" i="1"/>
  <c r="X416" i="1"/>
  <c r="V416" i="1"/>
  <c r="R416" i="1"/>
  <c r="Q416" i="1"/>
  <c r="P416" i="1"/>
  <c r="O416" i="1"/>
  <c r="N416" i="1"/>
  <c r="L416" i="1"/>
  <c r="K416" i="1"/>
  <c r="J416" i="1"/>
  <c r="I416" i="1"/>
  <c r="H416" i="1"/>
  <c r="G416" i="1"/>
  <c r="F416" i="1"/>
  <c r="E416" i="1"/>
  <c r="D416" i="1"/>
  <c r="Y415" i="1"/>
  <c r="X415" i="1"/>
  <c r="W415" i="1"/>
  <c r="V415" i="1"/>
  <c r="U415" i="1"/>
  <c r="T415" i="1"/>
  <c r="S415" i="1"/>
  <c r="R415" i="1"/>
  <c r="Q415" i="1"/>
  <c r="P415" i="1"/>
  <c r="O415" i="1"/>
  <c r="N415" i="1"/>
  <c r="L415" i="1"/>
  <c r="K415" i="1"/>
  <c r="J415" i="1"/>
  <c r="I415" i="1"/>
  <c r="H415" i="1"/>
  <c r="G415" i="1"/>
  <c r="E415" i="1"/>
  <c r="Y414" i="1"/>
  <c r="X414" i="1"/>
  <c r="W414" i="1"/>
  <c r="V414" i="1"/>
  <c r="U414" i="1"/>
  <c r="T414" i="1"/>
  <c r="S414" i="1"/>
  <c r="R414" i="1"/>
  <c r="Q414" i="1"/>
  <c r="P414" i="1"/>
  <c r="O414" i="1"/>
  <c r="N414" i="1"/>
  <c r="L414" i="1"/>
  <c r="K414" i="1"/>
  <c r="J414" i="1"/>
  <c r="I414" i="1"/>
  <c r="H414" i="1"/>
  <c r="G414" i="1"/>
  <c r="E414" i="1"/>
  <c r="Y413" i="1"/>
  <c r="X413" i="1"/>
  <c r="W413" i="1"/>
  <c r="V413" i="1"/>
  <c r="U413" i="1"/>
  <c r="T413" i="1"/>
  <c r="S413" i="1"/>
  <c r="R413" i="1"/>
  <c r="Q413" i="1"/>
  <c r="P413" i="1"/>
  <c r="O413" i="1"/>
  <c r="N413" i="1"/>
  <c r="L413" i="1"/>
  <c r="K413" i="1"/>
  <c r="J413" i="1"/>
  <c r="I413" i="1"/>
  <c r="H413" i="1"/>
  <c r="G413" i="1"/>
  <c r="E413" i="1"/>
  <c r="Y412" i="1"/>
  <c r="X412" i="1"/>
  <c r="W412" i="1"/>
  <c r="V412" i="1"/>
  <c r="U412" i="1"/>
  <c r="T412" i="1"/>
  <c r="S412" i="1"/>
  <c r="R412" i="1"/>
  <c r="Q412" i="1"/>
  <c r="P412" i="1"/>
  <c r="O412" i="1"/>
  <c r="N412" i="1"/>
  <c r="L412" i="1"/>
  <c r="K412" i="1"/>
  <c r="J412" i="1"/>
  <c r="I412" i="1"/>
  <c r="H412" i="1"/>
  <c r="G412" i="1"/>
  <c r="F412" i="1"/>
  <c r="E412" i="1"/>
  <c r="Y411" i="1"/>
  <c r="X411" i="1"/>
  <c r="W411" i="1"/>
  <c r="V411" i="1"/>
  <c r="U411" i="1"/>
  <c r="T411" i="1"/>
  <c r="S411" i="1"/>
  <c r="R411" i="1"/>
  <c r="Q411" i="1"/>
  <c r="P411" i="1"/>
  <c r="O411" i="1"/>
  <c r="N411" i="1"/>
  <c r="L411" i="1"/>
  <c r="K411" i="1"/>
  <c r="J411" i="1"/>
  <c r="I411" i="1"/>
  <c r="H411" i="1"/>
  <c r="G411" i="1"/>
  <c r="E411" i="1"/>
  <c r="Y410" i="1"/>
  <c r="X410" i="1"/>
  <c r="W410" i="1"/>
  <c r="V410" i="1"/>
  <c r="U410" i="1"/>
  <c r="T410" i="1"/>
  <c r="S410" i="1"/>
  <c r="R410" i="1"/>
  <c r="Q410" i="1"/>
  <c r="P410" i="1"/>
  <c r="O410" i="1"/>
  <c r="N410" i="1"/>
  <c r="L410" i="1"/>
  <c r="K410" i="1"/>
  <c r="J410" i="1"/>
  <c r="I410" i="1"/>
  <c r="H410" i="1"/>
  <c r="G410" i="1"/>
  <c r="E410" i="1"/>
  <c r="D410" i="1"/>
  <c r="W409" i="1"/>
  <c r="V409" i="1"/>
  <c r="U409" i="1"/>
  <c r="T409" i="1"/>
  <c r="S409" i="1"/>
  <c r="R409" i="1"/>
  <c r="Q409" i="1"/>
  <c r="P409" i="1"/>
  <c r="O409" i="1"/>
  <c r="N409" i="1"/>
  <c r="L409" i="1"/>
  <c r="K409" i="1"/>
  <c r="J409" i="1"/>
  <c r="I409" i="1"/>
  <c r="H409" i="1"/>
  <c r="G409" i="1"/>
  <c r="E409" i="1"/>
  <c r="D409" i="1"/>
  <c r="X408" i="1"/>
  <c r="W408" i="1"/>
  <c r="T408" i="1"/>
  <c r="S408" i="1"/>
  <c r="R408" i="1"/>
  <c r="Q408" i="1"/>
  <c r="P408" i="1"/>
  <c r="O408" i="1"/>
  <c r="N408" i="1"/>
  <c r="L408" i="1"/>
  <c r="K408" i="1"/>
  <c r="J408" i="1"/>
  <c r="I408" i="1"/>
  <c r="H408" i="1"/>
  <c r="G408" i="1"/>
  <c r="E408" i="1"/>
  <c r="D408" i="1"/>
  <c r="W407" i="1"/>
  <c r="V407" i="1"/>
  <c r="U407" i="1"/>
  <c r="T407" i="1"/>
  <c r="Q407" i="1"/>
  <c r="P407" i="1"/>
  <c r="O407" i="1"/>
  <c r="N407" i="1"/>
  <c r="L407" i="1"/>
  <c r="K407" i="1"/>
  <c r="J407" i="1"/>
  <c r="I407" i="1"/>
  <c r="H407" i="1"/>
  <c r="G407" i="1"/>
  <c r="E407" i="1"/>
  <c r="Y397" i="1"/>
  <c r="X397" i="1"/>
  <c r="W397" i="1"/>
  <c r="V397" i="1"/>
  <c r="U397" i="1"/>
  <c r="T397" i="1"/>
  <c r="S397" i="1"/>
  <c r="R397" i="1"/>
  <c r="Q397" i="1"/>
  <c r="P397" i="1"/>
  <c r="O397" i="1"/>
  <c r="N397" i="1"/>
  <c r="L397" i="1"/>
  <c r="K397" i="1"/>
  <c r="J397" i="1"/>
  <c r="I397" i="1"/>
  <c r="H397" i="1"/>
  <c r="G397" i="1"/>
  <c r="E397" i="1"/>
  <c r="Y396" i="1"/>
  <c r="X396" i="1"/>
  <c r="W396" i="1"/>
  <c r="V396" i="1"/>
  <c r="U396" i="1"/>
  <c r="T396" i="1"/>
  <c r="S396" i="1"/>
  <c r="R396" i="1"/>
  <c r="Q396" i="1"/>
  <c r="P396" i="1"/>
  <c r="O396" i="1"/>
  <c r="N396" i="1"/>
  <c r="L396" i="1"/>
  <c r="K396" i="1"/>
  <c r="J396" i="1"/>
  <c r="I396" i="1"/>
  <c r="H396" i="1"/>
  <c r="G396" i="1"/>
  <c r="E396" i="1"/>
  <c r="Y395" i="1"/>
  <c r="X395" i="1"/>
  <c r="W395" i="1"/>
  <c r="V395" i="1"/>
  <c r="U395" i="1"/>
  <c r="T395" i="1"/>
  <c r="S395" i="1"/>
  <c r="R395" i="1"/>
  <c r="Q395" i="1"/>
  <c r="P395" i="1"/>
  <c r="O395" i="1"/>
  <c r="N395" i="1"/>
  <c r="L395" i="1"/>
  <c r="K395" i="1"/>
  <c r="J395" i="1"/>
  <c r="I395" i="1"/>
  <c r="H395" i="1"/>
  <c r="G395" i="1"/>
  <c r="F395" i="1"/>
  <c r="E395" i="1"/>
  <c r="Y394" i="1"/>
  <c r="X394" i="1"/>
  <c r="W394" i="1"/>
  <c r="V394" i="1"/>
  <c r="U394" i="1"/>
  <c r="T394" i="1"/>
  <c r="S394" i="1"/>
  <c r="R394" i="1"/>
  <c r="Q394" i="1"/>
  <c r="P394" i="1"/>
  <c r="O394" i="1"/>
  <c r="N394" i="1"/>
  <c r="L394" i="1"/>
  <c r="K394" i="1"/>
  <c r="J394" i="1"/>
  <c r="I394" i="1"/>
  <c r="H394" i="1"/>
  <c r="G394" i="1"/>
  <c r="F394" i="1"/>
  <c r="E394" i="1"/>
  <c r="Y393" i="1"/>
  <c r="X393" i="1"/>
  <c r="W393" i="1"/>
  <c r="V393" i="1"/>
  <c r="U393" i="1"/>
  <c r="T393" i="1"/>
  <c r="S393" i="1"/>
  <c r="R393" i="1"/>
  <c r="Q393" i="1"/>
  <c r="P393" i="1"/>
  <c r="O393" i="1"/>
  <c r="N393" i="1"/>
  <c r="L393" i="1"/>
  <c r="K393" i="1"/>
  <c r="J393" i="1"/>
  <c r="I393" i="1"/>
  <c r="H393" i="1"/>
  <c r="G393" i="1"/>
  <c r="E393" i="1"/>
  <c r="Y392" i="1"/>
  <c r="X392" i="1"/>
  <c r="W392" i="1"/>
  <c r="V392" i="1"/>
  <c r="U392" i="1"/>
  <c r="T392" i="1"/>
  <c r="S392" i="1"/>
  <c r="R392" i="1"/>
  <c r="Q392" i="1"/>
  <c r="P392" i="1"/>
  <c r="O392" i="1"/>
  <c r="N392" i="1"/>
  <c r="L392" i="1"/>
  <c r="K392" i="1"/>
  <c r="J392" i="1"/>
  <c r="I392" i="1"/>
  <c r="H392" i="1"/>
  <c r="G392" i="1"/>
  <c r="E392" i="1"/>
  <c r="D392" i="1"/>
  <c r="Y391" i="1"/>
  <c r="V391" i="1"/>
  <c r="U391" i="1"/>
  <c r="T391" i="1"/>
  <c r="S391" i="1"/>
  <c r="R391" i="1"/>
  <c r="Q391" i="1"/>
  <c r="P391" i="1"/>
  <c r="O391" i="1"/>
  <c r="N391" i="1"/>
  <c r="L391" i="1"/>
  <c r="K391" i="1"/>
  <c r="J391" i="1"/>
  <c r="I391" i="1"/>
  <c r="H391" i="1"/>
  <c r="G391" i="1"/>
  <c r="E391" i="1"/>
  <c r="Y390" i="1"/>
  <c r="X390" i="1"/>
  <c r="W390" i="1"/>
  <c r="S390" i="1"/>
  <c r="R390" i="1"/>
  <c r="Q390" i="1"/>
  <c r="P390" i="1"/>
  <c r="O390" i="1"/>
  <c r="N390" i="1"/>
  <c r="L390" i="1"/>
  <c r="K390" i="1"/>
  <c r="J390" i="1"/>
  <c r="I390" i="1"/>
  <c r="H390" i="1"/>
  <c r="G390" i="1"/>
  <c r="E390" i="1"/>
  <c r="Y389" i="1"/>
  <c r="V389" i="1"/>
  <c r="U389" i="1"/>
  <c r="T389" i="1"/>
  <c r="S389" i="1"/>
  <c r="P389" i="1"/>
  <c r="O389" i="1"/>
  <c r="N389" i="1"/>
  <c r="L389" i="1"/>
  <c r="K389" i="1"/>
  <c r="J389" i="1"/>
  <c r="I389" i="1"/>
  <c r="H389" i="1"/>
  <c r="G389" i="1"/>
  <c r="E389" i="1"/>
  <c r="D389" i="1"/>
  <c r="Y388" i="1"/>
  <c r="X388" i="1"/>
  <c r="W388" i="1"/>
  <c r="V388" i="1"/>
  <c r="U388" i="1"/>
  <c r="T388" i="1"/>
  <c r="S388" i="1"/>
  <c r="R388" i="1"/>
  <c r="Q388" i="1"/>
  <c r="P388" i="1"/>
  <c r="O388" i="1"/>
  <c r="N388" i="1"/>
  <c r="L388" i="1"/>
  <c r="K388" i="1"/>
  <c r="J388" i="1"/>
  <c r="I388" i="1"/>
  <c r="H388" i="1"/>
  <c r="G388" i="1"/>
  <c r="E388" i="1"/>
  <c r="Y387" i="1"/>
  <c r="X387" i="1"/>
  <c r="W387" i="1"/>
  <c r="V387" i="1"/>
  <c r="U387" i="1"/>
  <c r="T387" i="1"/>
  <c r="S387" i="1"/>
  <c r="R387" i="1"/>
  <c r="Q387" i="1"/>
  <c r="P387" i="1"/>
  <c r="O387" i="1"/>
  <c r="N387" i="1"/>
  <c r="L387" i="1"/>
  <c r="K387" i="1"/>
  <c r="J387" i="1"/>
  <c r="I387" i="1"/>
  <c r="H387" i="1"/>
  <c r="G387" i="1"/>
  <c r="E387" i="1"/>
  <c r="Y386" i="1"/>
  <c r="X386" i="1"/>
  <c r="W386" i="1"/>
  <c r="V386" i="1"/>
  <c r="U386" i="1"/>
  <c r="T386" i="1"/>
  <c r="S386" i="1"/>
  <c r="R386" i="1"/>
  <c r="Q386" i="1"/>
  <c r="P386" i="1"/>
  <c r="O386" i="1"/>
  <c r="N386" i="1"/>
  <c r="L386" i="1"/>
  <c r="K386" i="1"/>
  <c r="J386" i="1"/>
  <c r="I386" i="1"/>
  <c r="H386" i="1"/>
  <c r="G386" i="1"/>
  <c r="F386" i="1"/>
  <c r="E386" i="1"/>
  <c r="Y385" i="1"/>
  <c r="X385" i="1"/>
  <c r="W385" i="1"/>
  <c r="V385" i="1"/>
  <c r="U385" i="1"/>
  <c r="T385" i="1"/>
  <c r="S385" i="1"/>
  <c r="R385" i="1"/>
  <c r="Q385" i="1"/>
  <c r="P385" i="1"/>
  <c r="O385" i="1"/>
  <c r="N385" i="1"/>
  <c r="L385" i="1"/>
  <c r="K385" i="1"/>
  <c r="J385" i="1"/>
  <c r="I385" i="1"/>
  <c r="H385" i="1"/>
  <c r="G385" i="1"/>
  <c r="F385" i="1"/>
  <c r="E385" i="1"/>
  <c r="Y384" i="1"/>
  <c r="X384" i="1"/>
  <c r="W384" i="1"/>
  <c r="V384" i="1"/>
  <c r="U384" i="1"/>
  <c r="T384" i="1"/>
  <c r="S384" i="1"/>
  <c r="R384" i="1"/>
  <c r="Q384" i="1"/>
  <c r="P384" i="1"/>
  <c r="O384" i="1"/>
  <c r="N384" i="1"/>
  <c r="L384" i="1"/>
  <c r="K384" i="1"/>
  <c r="J384" i="1"/>
  <c r="I384" i="1"/>
  <c r="H384" i="1"/>
  <c r="G384" i="1"/>
  <c r="E384" i="1"/>
  <c r="Y383" i="1"/>
  <c r="X383" i="1"/>
  <c r="W383" i="1"/>
  <c r="V383" i="1"/>
  <c r="U383" i="1"/>
  <c r="T383" i="1"/>
  <c r="S383" i="1"/>
  <c r="R383" i="1"/>
  <c r="Q383" i="1"/>
  <c r="P383" i="1"/>
  <c r="O383" i="1"/>
  <c r="N383" i="1"/>
  <c r="L383" i="1"/>
  <c r="K383" i="1"/>
  <c r="J383" i="1"/>
  <c r="I383" i="1"/>
  <c r="H383" i="1"/>
  <c r="G383" i="1"/>
  <c r="E383" i="1"/>
  <c r="D383" i="1"/>
  <c r="Y382" i="1"/>
  <c r="X382" i="1"/>
  <c r="V382" i="1"/>
  <c r="U382" i="1"/>
  <c r="T382" i="1"/>
  <c r="S382" i="1"/>
  <c r="R382" i="1"/>
  <c r="Q382" i="1"/>
  <c r="P382" i="1"/>
  <c r="O382" i="1"/>
  <c r="N382" i="1"/>
  <c r="L382" i="1"/>
  <c r="K382" i="1"/>
  <c r="J382" i="1"/>
  <c r="I382" i="1"/>
  <c r="H382" i="1"/>
  <c r="G382" i="1"/>
  <c r="E382" i="1"/>
  <c r="X381" i="1"/>
  <c r="W381" i="1"/>
  <c r="V381" i="1"/>
  <c r="U381" i="1"/>
  <c r="S381" i="1"/>
  <c r="R381" i="1"/>
  <c r="Q381" i="1"/>
  <c r="P381" i="1"/>
  <c r="O381" i="1"/>
  <c r="N381" i="1"/>
  <c r="L381" i="1"/>
  <c r="K381" i="1"/>
  <c r="J381" i="1"/>
  <c r="I381" i="1"/>
  <c r="H381" i="1"/>
  <c r="G381" i="1"/>
  <c r="E381" i="1"/>
  <c r="Y380" i="1"/>
  <c r="X380" i="1"/>
  <c r="U380" i="1"/>
  <c r="T380" i="1"/>
  <c r="S380" i="1"/>
  <c r="R380" i="1"/>
  <c r="P380" i="1"/>
  <c r="O380" i="1"/>
  <c r="N380" i="1"/>
  <c r="L380" i="1"/>
  <c r="K380" i="1"/>
  <c r="J380" i="1"/>
  <c r="I380" i="1"/>
  <c r="H380" i="1"/>
  <c r="G380" i="1"/>
  <c r="E380" i="1"/>
  <c r="D380" i="1"/>
  <c r="Y370" i="1"/>
  <c r="X370" i="1"/>
  <c r="W370" i="1"/>
  <c r="V370" i="1"/>
  <c r="U370" i="1"/>
  <c r="T370" i="1"/>
  <c r="S370" i="1"/>
  <c r="R370" i="1"/>
  <c r="Q370" i="1"/>
  <c r="P370" i="1"/>
  <c r="O370" i="1"/>
  <c r="N370" i="1"/>
  <c r="L370" i="1"/>
  <c r="K370" i="1"/>
  <c r="J370" i="1"/>
  <c r="I370" i="1"/>
  <c r="H370" i="1"/>
  <c r="G370" i="1"/>
  <c r="E370" i="1"/>
  <c r="Y369" i="1"/>
  <c r="X369" i="1"/>
  <c r="W369" i="1"/>
  <c r="V369" i="1"/>
  <c r="U369" i="1"/>
  <c r="T369" i="1"/>
  <c r="S369" i="1"/>
  <c r="R369" i="1"/>
  <c r="Q369" i="1"/>
  <c r="P369" i="1"/>
  <c r="O369" i="1"/>
  <c r="N369" i="1"/>
  <c r="L369" i="1"/>
  <c r="K369" i="1"/>
  <c r="J369" i="1"/>
  <c r="I369" i="1"/>
  <c r="H369" i="1"/>
  <c r="G369" i="1"/>
  <c r="E369" i="1"/>
  <c r="Y368" i="1"/>
  <c r="X368" i="1"/>
  <c r="W368" i="1"/>
  <c r="V368" i="1"/>
  <c r="U368" i="1"/>
  <c r="T368" i="1"/>
  <c r="S368" i="1"/>
  <c r="R368" i="1"/>
  <c r="Q368" i="1"/>
  <c r="P368" i="1"/>
  <c r="O368" i="1"/>
  <c r="N368" i="1"/>
  <c r="L368" i="1"/>
  <c r="K368" i="1"/>
  <c r="J368" i="1"/>
  <c r="I368" i="1"/>
  <c r="H368" i="1"/>
  <c r="G368" i="1"/>
  <c r="E368" i="1"/>
  <c r="Y367" i="1"/>
  <c r="X367" i="1"/>
  <c r="W367" i="1"/>
  <c r="V367" i="1"/>
  <c r="U367" i="1"/>
  <c r="T367" i="1"/>
  <c r="S367" i="1"/>
  <c r="R367" i="1"/>
  <c r="Q367" i="1"/>
  <c r="P367" i="1"/>
  <c r="O367" i="1"/>
  <c r="N367" i="1"/>
  <c r="L367" i="1"/>
  <c r="K367" i="1"/>
  <c r="J367" i="1"/>
  <c r="I367" i="1"/>
  <c r="H367" i="1"/>
  <c r="G367" i="1"/>
  <c r="F367" i="1"/>
  <c r="E367" i="1"/>
  <c r="D367" i="1"/>
  <c r="Y366" i="1"/>
  <c r="X366" i="1"/>
  <c r="W366" i="1"/>
  <c r="V366" i="1"/>
  <c r="U366" i="1"/>
  <c r="T366" i="1"/>
  <c r="S366" i="1"/>
  <c r="R366" i="1"/>
  <c r="Q366" i="1"/>
  <c r="P366" i="1"/>
  <c r="O366" i="1"/>
  <c r="N366" i="1"/>
  <c r="L366" i="1"/>
  <c r="K366" i="1"/>
  <c r="J366" i="1"/>
  <c r="I366" i="1"/>
  <c r="H366" i="1"/>
  <c r="G366" i="1"/>
  <c r="E366" i="1"/>
  <c r="Y365" i="1"/>
  <c r="X365" i="1"/>
  <c r="W365" i="1"/>
  <c r="V365" i="1"/>
  <c r="U365" i="1"/>
  <c r="T365" i="1"/>
  <c r="S365" i="1"/>
  <c r="R365" i="1"/>
  <c r="Q365" i="1"/>
  <c r="P365" i="1"/>
  <c r="O365" i="1"/>
  <c r="N365" i="1"/>
  <c r="L365" i="1"/>
  <c r="K365" i="1"/>
  <c r="J365" i="1"/>
  <c r="I365" i="1"/>
  <c r="H365" i="1"/>
  <c r="G365" i="1"/>
  <c r="E365" i="1"/>
  <c r="D365" i="1"/>
  <c r="Y364" i="1"/>
  <c r="X364" i="1"/>
  <c r="W364" i="1"/>
  <c r="V364" i="1"/>
  <c r="U364" i="1"/>
  <c r="T364" i="1"/>
  <c r="S364" i="1"/>
  <c r="R364" i="1"/>
  <c r="Q364" i="1"/>
  <c r="P364" i="1"/>
  <c r="O364" i="1"/>
  <c r="N364" i="1"/>
  <c r="L364" i="1"/>
  <c r="K364" i="1"/>
  <c r="J364" i="1"/>
  <c r="I364" i="1"/>
  <c r="H364" i="1"/>
  <c r="G364" i="1"/>
  <c r="E364" i="1"/>
  <c r="W363" i="1"/>
  <c r="V363" i="1"/>
  <c r="U363" i="1"/>
  <c r="T363" i="1"/>
  <c r="S363" i="1"/>
  <c r="R363" i="1"/>
  <c r="Q363" i="1"/>
  <c r="P363" i="1"/>
  <c r="O363" i="1"/>
  <c r="N363" i="1"/>
  <c r="L363" i="1"/>
  <c r="K363" i="1"/>
  <c r="J363" i="1"/>
  <c r="I363" i="1"/>
  <c r="H363" i="1"/>
  <c r="G363" i="1"/>
  <c r="E363" i="1"/>
  <c r="Y362" i="1"/>
  <c r="X362" i="1"/>
  <c r="W362" i="1"/>
  <c r="T362" i="1"/>
  <c r="S362" i="1"/>
  <c r="R362" i="1"/>
  <c r="Q362" i="1"/>
  <c r="P362" i="1"/>
  <c r="O362" i="1"/>
  <c r="N362" i="1"/>
  <c r="L362" i="1"/>
  <c r="K362" i="1"/>
  <c r="J362" i="1"/>
  <c r="I362" i="1"/>
  <c r="H362" i="1"/>
  <c r="G362" i="1"/>
  <c r="E362" i="1"/>
  <c r="Y361" i="1"/>
  <c r="X361" i="1"/>
  <c r="W361" i="1"/>
  <c r="V361" i="1"/>
  <c r="U361" i="1"/>
  <c r="T361" i="1"/>
  <c r="S361" i="1"/>
  <c r="R361" i="1"/>
  <c r="Q361" i="1"/>
  <c r="P361" i="1"/>
  <c r="O361" i="1"/>
  <c r="N361" i="1"/>
  <c r="L361" i="1"/>
  <c r="K361" i="1"/>
  <c r="J361" i="1"/>
  <c r="I361" i="1"/>
  <c r="H361" i="1"/>
  <c r="G361" i="1"/>
  <c r="E361" i="1"/>
  <c r="Y360" i="1"/>
  <c r="X360" i="1"/>
  <c r="W360" i="1"/>
  <c r="V360" i="1"/>
  <c r="U360" i="1"/>
  <c r="T360" i="1"/>
  <c r="S360" i="1"/>
  <c r="R360" i="1"/>
  <c r="Q360" i="1"/>
  <c r="P360" i="1"/>
  <c r="O360" i="1"/>
  <c r="N360" i="1"/>
  <c r="L360" i="1"/>
  <c r="K360" i="1"/>
  <c r="J360" i="1"/>
  <c r="I360" i="1"/>
  <c r="H360" i="1"/>
  <c r="G360" i="1"/>
  <c r="E360" i="1"/>
  <c r="Y359" i="1"/>
  <c r="X359" i="1"/>
  <c r="W359" i="1"/>
  <c r="V359" i="1"/>
  <c r="U359" i="1"/>
  <c r="T359" i="1"/>
  <c r="S359" i="1"/>
  <c r="R359" i="1"/>
  <c r="Q359" i="1"/>
  <c r="P359" i="1"/>
  <c r="O359" i="1"/>
  <c r="N359" i="1"/>
  <c r="L359" i="1"/>
  <c r="K359" i="1"/>
  <c r="J359" i="1"/>
  <c r="I359" i="1"/>
  <c r="H359" i="1"/>
  <c r="G359" i="1"/>
  <c r="E359" i="1"/>
  <c r="Y358" i="1"/>
  <c r="X358" i="1"/>
  <c r="W358" i="1"/>
  <c r="V358" i="1"/>
  <c r="U358" i="1"/>
  <c r="T358" i="1"/>
  <c r="S358" i="1"/>
  <c r="R358" i="1"/>
  <c r="Q358" i="1"/>
  <c r="P358" i="1"/>
  <c r="O358" i="1"/>
  <c r="N358" i="1"/>
  <c r="L358" i="1"/>
  <c r="K358" i="1"/>
  <c r="J358" i="1"/>
  <c r="I358" i="1"/>
  <c r="H358" i="1"/>
  <c r="G358" i="1"/>
  <c r="E358" i="1"/>
  <c r="Y357" i="1"/>
  <c r="X357" i="1"/>
  <c r="W357" i="1"/>
  <c r="V357" i="1"/>
  <c r="U357" i="1"/>
  <c r="T357" i="1"/>
  <c r="S357" i="1"/>
  <c r="R357" i="1"/>
  <c r="Q357" i="1"/>
  <c r="P357" i="1"/>
  <c r="O357" i="1"/>
  <c r="N357" i="1"/>
  <c r="L357" i="1"/>
  <c r="K357" i="1"/>
  <c r="J357" i="1"/>
  <c r="I357" i="1"/>
  <c r="H357" i="1"/>
  <c r="G357" i="1"/>
  <c r="E357" i="1"/>
  <c r="Y356" i="1"/>
  <c r="X356" i="1"/>
  <c r="W356" i="1"/>
  <c r="V356" i="1"/>
  <c r="U356" i="1"/>
  <c r="T356" i="1"/>
  <c r="S356" i="1"/>
  <c r="R356" i="1"/>
  <c r="Q356" i="1"/>
  <c r="P356" i="1"/>
  <c r="O356" i="1"/>
  <c r="N356" i="1"/>
  <c r="L356" i="1"/>
  <c r="K356" i="1"/>
  <c r="J356" i="1"/>
  <c r="I356" i="1"/>
  <c r="H356" i="1"/>
  <c r="G356" i="1"/>
  <c r="E356" i="1"/>
  <c r="W355" i="1"/>
  <c r="V355" i="1"/>
  <c r="U355" i="1"/>
  <c r="T355" i="1"/>
  <c r="S355" i="1"/>
  <c r="R355" i="1"/>
  <c r="Q355" i="1"/>
  <c r="P355" i="1"/>
  <c r="O355" i="1"/>
  <c r="N355" i="1"/>
  <c r="L355" i="1"/>
  <c r="K355" i="1"/>
  <c r="J355" i="1"/>
  <c r="I355" i="1"/>
  <c r="H355" i="1"/>
  <c r="G355" i="1"/>
  <c r="E355" i="1"/>
  <c r="X354" i="1"/>
  <c r="W354" i="1"/>
  <c r="V354" i="1"/>
  <c r="U354" i="1"/>
  <c r="S354" i="1"/>
  <c r="R354" i="1"/>
  <c r="Q354" i="1"/>
  <c r="P354" i="1"/>
  <c r="O354" i="1"/>
  <c r="N354" i="1"/>
  <c r="L354" i="1"/>
  <c r="K354" i="1"/>
  <c r="J354" i="1"/>
  <c r="I354" i="1"/>
  <c r="H354" i="1"/>
  <c r="G354" i="1"/>
  <c r="E354" i="1"/>
  <c r="Y353" i="1"/>
  <c r="X353" i="1"/>
  <c r="W353" i="1"/>
  <c r="V353" i="1"/>
  <c r="S353" i="1"/>
  <c r="R353" i="1"/>
  <c r="Q353" i="1"/>
  <c r="P353" i="1"/>
  <c r="O353" i="1"/>
  <c r="N353" i="1"/>
  <c r="L353" i="1"/>
  <c r="K353" i="1"/>
  <c r="J353" i="1"/>
  <c r="I353" i="1"/>
  <c r="H353" i="1"/>
  <c r="G353" i="1"/>
  <c r="E353" i="1"/>
  <c r="Y352" i="1"/>
  <c r="X352" i="1"/>
  <c r="W352" i="1"/>
  <c r="V352" i="1"/>
  <c r="U352" i="1"/>
  <c r="T352" i="1"/>
  <c r="S352" i="1"/>
  <c r="R352" i="1"/>
  <c r="Q352" i="1"/>
  <c r="P352" i="1"/>
  <c r="O352" i="1"/>
  <c r="N352" i="1"/>
  <c r="L352" i="1"/>
  <c r="K352" i="1"/>
  <c r="J352" i="1"/>
  <c r="I352" i="1"/>
  <c r="H352" i="1"/>
  <c r="G352" i="1"/>
  <c r="E352" i="1"/>
  <c r="W351" i="1"/>
  <c r="V351" i="1"/>
  <c r="U351" i="1"/>
  <c r="T351" i="1"/>
  <c r="S351" i="1"/>
  <c r="R351" i="1"/>
  <c r="Q351" i="1"/>
  <c r="P351" i="1"/>
  <c r="O351" i="1"/>
  <c r="N351" i="1"/>
  <c r="L351" i="1"/>
  <c r="K351" i="1"/>
  <c r="J351" i="1"/>
  <c r="I351" i="1"/>
  <c r="H351" i="1"/>
  <c r="G351" i="1"/>
  <c r="E351" i="1"/>
  <c r="D351" i="1"/>
  <c r="Y350" i="1"/>
  <c r="X350" i="1"/>
  <c r="W350" i="1"/>
  <c r="T350" i="1"/>
  <c r="S350" i="1"/>
  <c r="R350" i="1"/>
  <c r="Q350" i="1"/>
  <c r="P350" i="1"/>
  <c r="O350" i="1"/>
  <c r="N350" i="1"/>
  <c r="L350" i="1"/>
  <c r="K350" i="1"/>
  <c r="J350" i="1"/>
  <c r="I350" i="1"/>
  <c r="H350" i="1"/>
  <c r="G350" i="1"/>
  <c r="F350" i="1"/>
  <c r="E350" i="1"/>
  <c r="Y340" i="1"/>
  <c r="X340" i="1"/>
  <c r="W340" i="1"/>
  <c r="V340" i="1"/>
  <c r="U340" i="1"/>
  <c r="T340" i="1"/>
  <c r="S340" i="1"/>
  <c r="R340" i="1"/>
  <c r="Q340" i="1"/>
  <c r="P340" i="1"/>
  <c r="O340" i="1"/>
  <c r="N340" i="1"/>
  <c r="L340" i="1"/>
  <c r="K340" i="1"/>
  <c r="J340" i="1"/>
  <c r="I340" i="1"/>
  <c r="H340" i="1"/>
  <c r="G340" i="1"/>
  <c r="E340" i="1"/>
  <c r="Y339" i="1"/>
  <c r="X339" i="1"/>
  <c r="W339" i="1"/>
  <c r="V339" i="1"/>
  <c r="U339" i="1"/>
  <c r="T339" i="1"/>
  <c r="S339" i="1"/>
  <c r="R339" i="1"/>
  <c r="Q339" i="1"/>
  <c r="P339" i="1"/>
  <c r="O339" i="1"/>
  <c r="N339" i="1"/>
  <c r="L339" i="1"/>
  <c r="K339" i="1"/>
  <c r="J339" i="1"/>
  <c r="I339" i="1"/>
  <c r="H339" i="1"/>
  <c r="G339" i="1"/>
  <c r="E339" i="1"/>
  <c r="Y338" i="1"/>
  <c r="X338" i="1"/>
  <c r="W338" i="1"/>
  <c r="V338" i="1"/>
  <c r="U338" i="1"/>
  <c r="T338" i="1"/>
  <c r="S338" i="1"/>
  <c r="R338" i="1"/>
  <c r="Q338" i="1"/>
  <c r="P338" i="1"/>
  <c r="O338" i="1"/>
  <c r="N338" i="1"/>
  <c r="L338" i="1"/>
  <c r="K338" i="1"/>
  <c r="J338" i="1"/>
  <c r="I338" i="1"/>
  <c r="H338" i="1"/>
  <c r="G338" i="1"/>
  <c r="E338" i="1"/>
  <c r="Y337" i="1"/>
  <c r="X337" i="1"/>
  <c r="W337" i="1"/>
  <c r="V337" i="1"/>
  <c r="U337" i="1"/>
  <c r="T337" i="1"/>
  <c r="S337" i="1"/>
  <c r="R337" i="1"/>
  <c r="Q337" i="1"/>
  <c r="P337" i="1"/>
  <c r="O337" i="1"/>
  <c r="N337" i="1"/>
  <c r="L337" i="1"/>
  <c r="K337" i="1"/>
  <c r="J337" i="1"/>
  <c r="I337" i="1"/>
  <c r="H337" i="1"/>
  <c r="G337" i="1"/>
  <c r="E337" i="1"/>
  <c r="Y336" i="1"/>
  <c r="X336" i="1"/>
  <c r="W336" i="1"/>
  <c r="V336" i="1"/>
  <c r="U336" i="1"/>
  <c r="T336" i="1"/>
  <c r="S336" i="1"/>
  <c r="R336" i="1"/>
  <c r="Q336" i="1"/>
  <c r="P336" i="1"/>
  <c r="O336" i="1"/>
  <c r="N336" i="1"/>
  <c r="L336" i="1"/>
  <c r="K336" i="1"/>
  <c r="J336" i="1"/>
  <c r="I336" i="1"/>
  <c r="H336" i="1"/>
  <c r="G336" i="1"/>
  <c r="E336" i="1"/>
  <c r="Y335" i="1"/>
  <c r="X335" i="1"/>
  <c r="W335" i="1"/>
  <c r="V335" i="1"/>
  <c r="U335" i="1"/>
  <c r="T335" i="1"/>
  <c r="S335" i="1"/>
  <c r="R335" i="1"/>
  <c r="Q335" i="1"/>
  <c r="P335" i="1"/>
  <c r="O335" i="1"/>
  <c r="N335" i="1"/>
  <c r="L335" i="1"/>
  <c r="K335" i="1"/>
  <c r="J335" i="1"/>
  <c r="I335" i="1"/>
  <c r="H335" i="1"/>
  <c r="G335" i="1"/>
  <c r="E335" i="1"/>
  <c r="W334" i="1"/>
  <c r="V334" i="1"/>
  <c r="U334" i="1"/>
  <c r="T334" i="1"/>
  <c r="S334" i="1"/>
  <c r="R334" i="1"/>
  <c r="Q334" i="1"/>
  <c r="P334" i="1"/>
  <c r="O334" i="1"/>
  <c r="N334" i="1"/>
  <c r="L334" i="1"/>
  <c r="K334" i="1"/>
  <c r="J334" i="1"/>
  <c r="I334" i="1"/>
  <c r="H334" i="1"/>
  <c r="G334" i="1"/>
  <c r="E334" i="1"/>
  <c r="X333" i="1"/>
  <c r="W333" i="1"/>
  <c r="V333" i="1"/>
  <c r="U333" i="1"/>
  <c r="S333" i="1"/>
  <c r="R333" i="1"/>
  <c r="Q333" i="1"/>
  <c r="P333" i="1"/>
  <c r="O333" i="1"/>
  <c r="N333" i="1"/>
  <c r="L333" i="1"/>
  <c r="K333" i="1"/>
  <c r="J333" i="1"/>
  <c r="I333" i="1"/>
  <c r="H333" i="1"/>
  <c r="G333" i="1"/>
  <c r="E333" i="1"/>
  <c r="Y332" i="1"/>
  <c r="X332" i="1"/>
  <c r="W332" i="1"/>
  <c r="V332" i="1"/>
  <c r="S332" i="1"/>
  <c r="R332" i="1"/>
  <c r="Q332" i="1"/>
  <c r="P332" i="1"/>
  <c r="O332" i="1"/>
  <c r="N332" i="1"/>
  <c r="L332" i="1"/>
  <c r="K332" i="1"/>
  <c r="J332" i="1"/>
  <c r="I332" i="1"/>
  <c r="H332" i="1"/>
  <c r="G332" i="1"/>
  <c r="E332" i="1"/>
  <c r="Y331" i="1"/>
  <c r="X331" i="1"/>
  <c r="W331" i="1"/>
  <c r="V331" i="1"/>
  <c r="U331" i="1"/>
  <c r="T331" i="1"/>
  <c r="S331" i="1"/>
  <c r="R331" i="1"/>
  <c r="Q331" i="1"/>
  <c r="P331" i="1"/>
  <c r="O331" i="1"/>
  <c r="N331" i="1"/>
  <c r="L331" i="1"/>
  <c r="K331" i="1"/>
  <c r="J331" i="1"/>
  <c r="I331" i="1"/>
  <c r="H331" i="1"/>
  <c r="G331" i="1"/>
  <c r="E331" i="1"/>
  <c r="Y330" i="1"/>
  <c r="X330" i="1"/>
  <c r="W330" i="1"/>
  <c r="V330" i="1"/>
  <c r="U330" i="1"/>
  <c r="T330" i="1"/>
  <c r="S330" i="1"/>
  <c r="R330" i="1"/>
  <c r="Q330" i="1"/>
  <c r="P330" i="1"/>
  <c r="O330" i="1"/>
  <c r="N330" i="1"/>
  <c r="L330" i="1"/>
  <c r="K330" i="1"/>
  <c r="J330" i="1"/>
  <c r="I330" i="1"/>
  <c r="H330" i="1"/>
  <c r="G330" i="1"/>
  <c r="E330" i="1"/>
  <c r="Y329" i="1"/>
  <c r="X329" i="1"/>
  <c r="W329" i="1"/>
  <c r="V329" i="1"/>
  <c r="U329" i="1"/>
  <c r="T329" i="1"/>
  <c r="S329" i="1"/>
  <c r="R329" i="1"/>
  <c r="Q329" i="1"/>
  <c r="P329" i="1"/>
  <c r="O329" i="1"/>
  <c r="N329" i="1"/>
  <c r="L329" i="1"/>
  <c r="K329" i="1"/>
  <c r="J329" i="1"/>
  <c r="I329" i="1"/>
  <c r="H329" i="1"/>
  <c r="G329" i="1"/>
  <c r="F329" i="1"/>
  <c r="E329" i="1"/>
  <c r="Y328" i="1"/>
  <c r="X328" i="1"/>
  <c r="W328" i="1"/>
  <c r="V328" i="1"/>
  <c r="U328" i="1"/>
  <c r="T328" i="1"/>
  <c r="S328" i="1"/>
  <c r="R328" i="1"/>
  <c r="Q328" i="1"/>
  <c r="P328" i="1"/>
  <c r="O328" i="1"/>
  <c r="N328" i="1"/>
  <c r="L328" i="1"/>
  <c r="K328" i="1"/>
  <c r="J328" i="1"/>
  <c r="I328" i="1"/>
  <c r="H328" i="1"/>
  <c r="G328" i="1"/>
  <c r="F328" i="1"/>
  <c r="E328" i="1"/>
  <c r="Y327" i="1"/>
  <c r="X327" i="1"/>
  <c r="W327" i="1"/>
  <c r="V327" i="1"/>
  <c r="U327" i="1"/>
  <c r="T327" i="1"/>
  <c r="S327" i="1"/>
  <c r="R327" i="1"/>
  <c r="Q327" i="1"/>
  <c r="P327" i="1"/>
  <c r="O327" i="1"/>
  <c r="N327" i="1"/>
  <c r="L327" i="1"/>
  <c r="K327" i="1"/>
  <c r="J327" i="1"/>
  <c r="I327" i="1"/>
  <c r="H327" i="1"/>
  <c r="G327" i="1"/>
  <c r="F327" i="1"/>
  <c r="E327" i="1"/>
  <c r="Y326" i="1"/>
  <c r="X326" i="1"/>
  <c r="W326" i="1"/>
  <c r="V326" i="1"/>
  <c r="U326" i="1"/>
  <c r="T326" i="1"/>
  <c r="S326" i="1"/>
  <c r="R326" i="1"/>
  <c r="Q326" i="1"/>
  <c r="P326" i="1"/>
  <c r="O326" i="1"/>
  <c r="N326" i="1"/>
  <c r="L326" i="1"/>
  <c r="K326" i="1"/>
  <c r="J326" i="1"/>
  <c r="I326" i="1"/>
  <c r="H326" i="1"/>
  <c r="G326" i="1"/>
  <c r="E326" i="1"/>
  <c r="D326" i="1"/>
  <c r="Y325" i="1"/>
  <c r="V325" i="1"/>
  <c r="U325" i="1"/>
  <c r="T325" i="1"/>
  <c r="S325" i="1"/>
  <c r="R325" i="1"/>
  <c r="Q325" i="1"/>
  <c r="P325" i="1"/>
  <c r="O325" i="1"/>
  <c r="N325" i="1"/>
  <c r="L325" i="1"/>
  <c r="K325" i="1"/>
  <c r="J325" i="1"/>
  <c r="I325" i="1"/>
  <c r="H325" i="1"/>
  <c r="G325" i="1"/>
  <c r="E325" i="1"/>
  <c r="Y324" i="1"/>
  <c r="X324" i="1"/>
  <c r="W324" i="1"/>
  <c r="V324" i="1"/>
  <c r="S324" i="1"/>
  <c r="R324" i="1"/>
  <c r="Q324" i="1"/>
  <c r="P324" i="1"/>
  <c r="O324" i="1"/>
  <c r="N324" i="1"/>
  <c r="L324" i="1"/>
  <c r="K324" i="1"/>
  <c r="J324" i="1"/>
  <c r="I324" i="1"/>
  <c r="H324" i="1"/>
  <c r="G324" i="1"/>
  <c r="E324" i="1"/>
  <c r="D324" i="1"/>
  <c r="Y323" i="1"/>
  <c r="V323" i="1"/>
  <c r="U323" i="1"/>
  <c r="T323" i="1"/>
  <c r="S323" i="1"/>
  <c r="P323" i="1"/>
  <c r="O323" i="1"/>
  <c r="N323" i="1"/>
  <c r="L323" i="1"/>
  <c r="K323" i="1"/>
  <c r="J323" i="1"/>
  <c r="I323" i="1"/>
  <c r="H323" i="1"/>
  <c r="G323" i="1"/>
  <c r="F323" i="1"/>
  <c r="E323" i="1"/>
  <c r="D323" i="1"/>
  <c r="Y322" i="1"/>
  <c r="X322" i="1"/>
  <c r="W322" i="1"/>
  <c r="V322" i="1"/>
  <c r="U322" i="1"/>
  <c r="T322" i="1"/>
  <c r="S322" i="1"/>
  <c r="R322" i="1"/>
  <c r="Q322" i="1"/>
  <c r="P322" i="1"/>
  <c r="O322" i="1"/>
  <c r="N322" i="1"/>
  <c r="L322" i="1"/>
  <c r="K322" i="1"/>
  <c r="J322" i="1"/>
  <c r="I322" i="1"/>
  <c r="H322" i="1"/>
  <c r="G322" i="1"/>
  <c r="E322" i="1"/>
  <c r="Y321" i="1"/>
  <c r="V321" i="1"/>
  <c r="U321" i="1"/>
  <c r="T321" i="1"/>
  <c r="S321" i="1"/>
  <c r="R321" i="1"/>
  <c r="Q321" i="1"/>
  <c r="P321" i="1"/>
  <c r="O321" i="1"/>
  <c r="N321" i="1"/>
  <c r="L321" i="1"/>
  <c r="K321" i="1"/>
  <c r="J321" i="1"/>
  <c r="I321" i="1"/>
  <c r="H321" i="1"/>
  <c r="G321" i="1"/>
  <c r="F321" i="1"/>
  <c r="E321" i="1"/>
  <c r="Y320" i="1"/>
  <c r="X320" i="1"/>
  <c r="W320" i="1"/>
  <c r="V320" i="1"/>
  <c r="S320" i="1"/>
  <c r="R320" i="1"/>
  <c r="Q320" i="1"/>
  <c r="P320" i="1"/>
  <c r="O320" i="1"/>
  <c r="N320" i="1"/>
  <c r="L320" i="1"/>
  <c r="K320" i="1"/>
  <c r="J320" i="1"/>
  <c r="I320" i="1"/>
  <c r="H320" i="1"/>
  <c r="G320" i="1"/>
  <c r="E320" i="1"/>
  <c r="Y319" i="1"/>
  <c r="V319" i="1"/>
  <c r="U319" i="1"/>
  <c r="T319" i="1"/>
  <c r="S319" i="1"/>
  <c r="R319" i="1"/>
  <c r="Q319" i="1"/>
  <c r="P319" i="1"/>
  <c r="O319" i="1"/>
  <c r="N319" i="1"/>
  <c r="L319" i="1"/>
  <c r="K319" i="1"/>
  <c r="J319" i="1"/>
  <c r="I319" i="1"/>
  <c r="H319" i="1"/>
  <c r="G319" i="1"/>
  <c r="E319" i="1"/>
  <c r="Y318" i="1"/>
  <c r="X318" i="1"/>
  <c r="W318" i="1"/>
  <c r="V318" i="1"/>
  <c r="S318" i="1"/>
  <c r="R318" i="1"/>
  <c r="Q318" i="1"/>
  <c r="P318" i="1"/>
  <c r="O318" i="1"/>
  <c r="N318" i="1"/>
  <c r="L318" i="1"/>
  <c r="K318" i="1"/>
  <c r="J318" i="1"/>
  <c r="I318" i="1"/>
  <c r="H318" i="1"/>
  <c r="G318" i="1"/>
  <c r="E318" i="1"/>
  <c r="Y317" i="1"/>
  <c r="V317" i="1"/>
  <c r="U317" i="1"/>
  <c r="T317" i="1"/>
  <c r="S317" i="1"/>
  <c r="P317" i="1"/>
  <c r="O317" i="1"/>
  <c r="N317" i="1"/>
  <c r="L317" i="1"/>
  <c r="K317" i="1"/>
  <c r="J317" i="1"/>
  <c r="I317" i="1"/>
  <c r="H317" i="1"/>
  <c r="G317" i="1"/>
  <c r="F317" i="1"/>
  <c r="E317" i="1"/>
  <c r="Y316" i="1"/>
  <c r="X316" i="1"/>
  <c r="W316" i="1"/>
  <c r="V316" i="1"/>
  <c r="U316" i="1"/>
  <c r="T316" i="1"/>
  <c r="S316" i="1"/>
  <c r="R316" i="1"/>
  <c r="Q316" i="1"/>
  <c r="P316" i="1"/>
  <c r="O316" i="1"/>
  <c r="N316" i="1"/>
  <c r="L316" i="1"/>
  <c r="K316" i="1"/>
  <c r="H316" i="1"/>
  <c r="G316" i="1"/>
  <c r="E316" i="1"/>
  <c r="Y315" i="1"/>
  <c r="X315" i="1"/>
  <c r="W315" i="1"/>
  <c r="V315" i="1"/>
  <c r="U315" i="1"/>
  <c r="T315" i="1"/>
  <c r="S315" i="1"/>
  <c r="R315" i="1"/>
  <c r="Q315" i="1"/>
  <c r="P315" i="1"/>
  <c r="O315" i="1"/>
  <c r="N315" i="1"/>
  <c r="L315" i="1"/>
  <c r="K315" i="1"/>
  <c r="H315" i="1"/>
  <c r="G315" i="1"/>
  <c r="E315" i="1"/>
  <c r="Y314" i="1"/>
  <c r="X314" i="1"/>
  <c r="W314" i="1"/>
  <c r="V314" i="1"/>
  <c r="U314" i="1"/>
  <c r="T314" i="1"/>
  <c r="S314" i="1"/>
  <c r="R314" i="1"/>
  <c r="Q314" i="1"/>
  <c r="P314" i="1"/>
  <c r="O314" i="1"/>
  <c r="N314" i="1"/>
  <c r="L314" i="1"/>
  <c r="K314" i="1"/>
  <c r="H314" i="1"/>
  <c r="G314" i="1"/>
  <c r="E314" i="1"/>
  <c r="Y313" i="1"/>
  <c r="X313" i="1"/>
  <c r="W313" i="1"/>
  <c r="V313" i="1"/>
  <c r="U313" i="1"/>
  <c r="T313" i="1"/>
  <c r="S313" i="1"/>
  <c r="R313" i="1"/>
  <c r="Q313" i="1"/>
  <c r="P313" i="1"/>
  <c r="O313" i="1"/>
  <c r="N313" i="1"/>
  <c r="L313" i="1"/>
  <c r="K313" i="1"/>
  <c r="H313" i="1"/>
  <c r="G313" i="1"/>
  <c r="E313" i="1"/>
  <c r="D313" i="1"/>
  <c r="Y312" i="1"/>
  <c r="X312" i="1"/>
  <c r="W312" i="1"/>
  <c r="V312" i="1"/>
  <c r="U312" i="1"/>
  <c r="T312" i="1"/>
  <c r="S312" i="1"/>
  <c r="R312" i="1"/>
  <c r="Q312" i="1"/>
  <c r="P312" i="1"/>
  <c r="O312" i="1"/>
  <c r="N312" i="1"/>
  <c r="L312" i="1"/>
  <c r="K312" i="1"/>
  <c r="H312" i="1"/>
  <c r="G312" i="1"/>
  <c r="E312" i="1"/>
  <c r="Y311" i="1"/>
  <c r="X311" i="1"/>
  <c r="W311" i="1"/>
  <c r="V311" i="1"/>
  <c r="U311" i="1"/>
  <c r="T311" i="1"/>
  <c r="S311" i="1"/>
  <c r="R311" i="1"/>
  <c r="Q311" i="1"/>
  <c r="P311" i="1"/>
  <c r="O311" i="1"/>
  <c r="N311" i="1"/>
  <c r="L311" i="1"/>
  <c r="K311" i="1"/>
  <c r="H311" i="1"/>
  <c r="G311" i="1"/>
  <c r="E311" i="1"/>
  <c r="D311" i="1"/>
  <c r="W310" i="1"/>
  <c r="V310" i="1"/>
  <c r="U310" i="1"/>
  <c r="T310" i="1"/>
  <c r="S310" i="1"/>
  <c r="R310" i="1"/>
  <c r="Q310" i="1"/>
  <c r="P310" i="1"/>
  <c r="O310" i="1"/>
  <c r="N310" i="1"/>
  <c r="L310" i="1"/>
  <c r="K310" i="1"/>
  <c r="H310" i="1"/>
  <c r="G310" i="1"/>
  <c r="E310" i="1"/>
  <c r="W309" i="1"/>
  <c r="V309" i="1"/>
  <c r="U309" i="1"/>
  <c r="T309" i="1"/>
  <c r="S309" i="1"/>
  <c r="R309" i="1"/>
  <c r="Q309" i="1"/>
  <c r="P309" i="1"/>
  <c r="O309" i="1"/>
  <c r="N309" i="1"/>
  <c r="L309" i="1"/>
  <c r="K309" i="1"/>
  <c r="H309" i="1"/>
  <c r="G309" i="1"/>
  <c r="E309" i="1"/>
  <c r="D309" i="1"/>
  <c r="W308" i="1"/>
  <c r="V308" i="1"/>
  <c r="U308" i="1"/>
  <c r="T308" i="1"/>
  <c r="Q308" i="1"/>
  <c r="P308" i="1"/>
  <c r="O308" i="1"/>
  <c r="N308" i="1"/>
  <c r="L308" i="1"/>
  <c r="K308" i="1"/>
  <c r="H308" i="1"/>
  <c r="G308" i="1"/>
  <c r="E308" i="1"/>
  <c r="Y307" i="1"/>
  <c r="X307" i="1"/>
  <c r="W307" i="1"/>
  <c r="V307" i="1"/>
  <c r="U307" i="1"/>
  <c r="T307" i="1"/>
  <c r="S307" i="1"/>
  <c r="R307" i="1"/>
  <c r="Q307" i="1"/>
  <c r="P307" i="1"/>
  <c r="O307" i="1"/>
  <c r="N307" i="1"/>
  <c r="L307" i="1"/>
  <c r="K307" i="1"/>
  <c r="H307" i="1"/>
  <c r="G307" i="1"/>
  <c r="E307" i="1"/>
  <c r="Y306" i="1"/>
  <c r="X306" i="1"/>
  <c r="W306" i="1"/>
  <c r="V306" i="1"/>
  <c r="U306" i="1"/>
  <c r="T306" i="1"/>
  <c r="S306" i="1"/>
  <c r="R306" i="1"/>
  <c r="Q306" i="1"/>
  <c r="P306" i="1"/>
  <c r="O306" i="1"/>
  <c r="N306" i="1"/>
  <c r="L306" i="1"/>
  <c r="K306" i="1"/>
  <c r="H306" i="1"/>
  <c r="G306" i="1"/>
  <c r="E306" i="1"/>
  <c r="Y305" i="1"/>
  <c r="X305" i="1"/>
  <c r="W305" i="1"/>
  <c r="V305" i="1"/>
  <c r="U305" i="1"/>
  <c r="T305" i="1"/>
  <c r="S305" i="1"/>
  <c r="R305" i="1"/>
  <c r="Q305" i="1"/>
  <c r="P305" i="1"/>
  <c r="O305" i="1"/>
  <c r="N305" i="1"/>
  <c r="L305" i="1"/>
  <c r="K305" i="1"/>
  <c r="H305" i="1"/>
  <c r="G305" i="1"/>
  <c r="E305" i="1"/>
  <c r="Y304" i="1"/>
  <c r="X304" i="1"/>
  <c r="W304" i="1"/>
  <c r="V304" i="1"/>
  <c r="U304" i="1"/>
  <c r="T304" i="1"/>
  <c r="S304" i="1"/>
  <c r="R304" i="1"/>
  <c r="Q304" i="1"/>
  <c r="P304" i="1"/>
  <c r="O304" i="1"/>
  <c r="N304" i="1"/>
  <c r="L304" i="1"/>
  <c r="K304" i="1"/>
  <c r="H304" i="1"/>
  <c r="G304" i="1"/>
  <c r="E304" i="1"/>
  <c r="Y303" i="1"/>
  <c r="X303" i="1"/>
  <c r="W303" i="1"/>
  <c r="V303" i="1"/>
  <c r="U303" i="1"/>
  <c r="T303" i="1"/>
  <c r="S303" i="1"/>
  <c r="R303" i="1"/>
  <c r="Q303" i="1"/>
  <c r="P303" i="1"/>
  <c r="O303" i="1"/>
  <c r="N303" i="1"/>
  <c r="L303" i="1"/>
  <c r="K303" i="1"/>
  <c r="H303" i="1"/>
  <c r="G303" i="1"/>
  <c r="E303" i="1"/>
  <c r="Y302" i="1"/>
  <c r="X302" i="1"/>
  <c r="W302" i="1"/>
  <c r="V302" i="1"/>
  <c r="U302" i="1"/>
  <c r="T302" i="1"/>
  <c r="S302" i="1"/>
  <c r="R302" i="1"/>
  <c r="Q302" i="1"/>
  <c r="P302" i="1"/>
  <c r="O302" i="1"/>
  <c r="N302" i="1"/>
  <c r="L302" i="1"/>
  <c r="K302" i="1"/>
  <c r="H302" i="1"/>
  <c r="G302" i="1"/>
  <c r="E302" i="1"/>
  <c r="D302" i="1"/>
  <c r="Y301" i="1"/>
  <c r="X301" i="1"/>
  <c r="V301" i="1"/>
  <c r="U301" i="1"/>
  <c r="T301" i="1"/>
  <c r="S301" i="1"/>
  <c r="R301" i="1"/>
  <c r="Q301" i="1"/>
  <c r="P301" i="1"/>
  <c r="O301" i="1"/>
  <c r="N301" i="1"/>
  <c r="L301" i="1"/>
  <c r="K301" i="1"/>
  <c r="H301" i="1"/>
  <c r="G301" i="1"/>
  <c r="E301" i="1"/>
  <c r="Y300" i="1"/>
  <c r="X300" i="1"/>
  <c r="U300" i="1"/>
  <c r="T300" i="1"/>
  <c r="S300" i="1"/>
  <c r="R300" i="1"/>
  <c r="Q300" i="1"/>
  <c r="P300" i="1"/>
  <c r="O300" i="1"/>
  <c r="N300" i="1"/>
  <c r="L300" i="1"/>
  <c r="K300" i="1"/>
  <c r="H300" i="1"/>
  <c r="G300" i="1"/>
  <c r="E300" i="1"/>
  <c r="Y299" i="1"/>
  <c r="X299" i="1"/>
  <c r="U299" i="1"/>
  <c r="T299" i="1"/>
  <c r="S299" i="1"/>
  <c r="R299" i="1"/>
  <c r="Q299" i="1"/>
  <c r="P299" i="1"/>
  <c r="O299" i="1"/>
  <c r="N299" i="1"/>
  <c r="L299" i="1"/>
  <c r="K299" i="1"/>
  <c r="H299" i="1"/>
  <c r="G299" i="1"/>
  <c r="E299" i="1"/>
  <c r="Y298" i="1"/>
  <c r="X298" i="1"/>
  <c r="W298" i="1"/>
  <c r="V298" i="1"/>
  <c r="U298" i="1"/>
  <c r="T298" i="1"/>
  <c r="S298" i="1"/>
  <c r="R298" i="1"/>
  <c r="Q298" i="1"/>
  <c r="P298" i="1"/>
  <c r="O298" i="1"/>
  <c r="N298" i="1"/>
  <c r="L298" i="1"/>
  <c r="K298" i="1"/>
  <c r="H298" i="1"/>
  <c r="G298" i="1"/>
  <c r="E298" i="1"/>
  <c r="Y297" i="1"/>
  <c r="X297" i="1"/>
  <c r="W297" i="1"/>
  <c r="V297" i="1"/>
  <c r="U297" i="1"/>
  <c r="T297" i="1"/>
  <c r="S297" i="1"/>
  <c r="R297" i="1"/>
  <c r="Q297" i="1"/>
  <c r="P297" i="1"/>
  <c r="O297" i="1"/>
  <c r="N297" i="1"/>
  <c r="L297" i="1"/>
  <c r="K297" i="1"/>
  <c r="H297" i="1"/>
  <c r="G297" i="1"/>
  <c r="E297" i="1"/>
  <c r="Y296" i="1"/>
  <c r="X296" i="1"/>
  <c r="W296" i="1"/>
  <c r="V296" i="1"/>
  <c r="U296" i="1"/>
  <c r="T296" i="1"/>
  <c r="S296" i="1"/>
  <c r="R296" i="1"/>
  <c r="Q296" i="1"/>
  <c r="P296" i="1"/>
  <c r="O296" i="1"/>
  <c r="N296" i="1"/>
  <c r="L296" i="1"/>
  <c r="K296" i="1"/>
  <c r="H296" i="1"/>
  <c r="G296" i="1"/>
  <c r="E296" i="1"/>
  <c r="Y295" i="1"/>
  <c r="X295" i="1"/>
  <c r="W295" i="1"/>
  <c r="V295" i="1"/>
  <c r="U295" i="1"/>
  <c r="T295" i="1"/>
  <c r="S295" i="1"/>
  <c r="R295" i="1"/>
  <c r="Q295" i="1"/>
  <c r="P295" i="1"/>
  <c r="O295" i="1"/>
  <c r="N295" i="1"/>
  <c r="L295" i="1"/>
  <c r="K295" i="1"/>
  <c r="H295" i="1"/>
  <c r="G295" i="1"/>
  <c r="F295" i="1"/>
  <c r="E295" i="1"/>
  <c r="Y294" i="1"/>
  <c r="X294" i="1"/>
  <c r="W294" i="1"/>
  <c r="V294" i="1"/>
  <c r="U294" i="1"/>
  <c r="T294" i="1"/>
  <c r="S294" i="1"/>
  <c r="R294" i="1"/>
  <c r="Q294" i="1"/>
  <c r="P294" i="1"/>
  <c r="O294" i="1"/>
  <c r="N294" i="1"/>
  <c r="L294" i="1"/>
  <c r="K294" i="1"/>
  <c r="H294" i="1"/>
  <c r="G294" i="1"/>
  <c r="E294" i="1"/>
  <c r="Y293" i="1"/>
  <c r="X293" i="1"/>
  <c r="W293" i="1"/>
  <c r="V293" i="1"/>
  <c r="U293" i="1"/>
  <c r="T293" i="1"/>
  <c r="S293" i="1"/>
  <c r="R293" i="1"/>
  <c r="Q293" i="1"/>
  <c r="P293" i="1"/>
  <c r="O293" i="1"/>
  <c r="N293" i="1"/>
  <c r="L293" i="1"/>
  <c r="K293" i="1"/>
  <c r="H293" i="1"/>
  <c r="G293" i="1"/>
  <c r="E293" i="1"/>
  <c r="D293" i="1"/>
  <c r="Y292" i="1"/>
  <c r="W292" i="1"/>
  <c r="V292" i="1"/>
  <c r="U292" i="1"/>
  <c r="T292" i="1"/>
  <c r="S292" i="1"/>
  <c r="R292" i="1"/>
  <c r="Q292" i="1"/>
  <c r="P292" i="1"/>
  <c r="O292" i="1"/>
  <c r="N292" i="1"/>
  <c r="L292" i="1"/>
  <c r="K292" i="1"/>
  <c r="H292" i="1"/>
  <c r="G292" i="1"/>
  <c r="E292" i="1"/>
  <c r="X291" i="1"/>
  <c r="W291" i="1"/>
  <c r="V291" i="1"/>
  <c r="U291" i="1"/>
  <c r="T291" i="1"/>
  <c r="S291" i="1"/>
  <c r="R291" i="1"/>
  <c r="Q291" i="1"/>
  <c r="P291" i="1"/>
  <c r="O291" i="1"/>
  <c r="N291" i="1"/>
  <c r="L291" i="1"/>
  <c r="K291" i="1"/>
  <c r="H291" i="1"/>
  <c r="G291" i="1"/>
  <c r="E291" i="1"/>
  <c r="Y290" i="1"/>
  <c r="X290" i="1"/>
  <c r="W290" i="1"/>
  <c r="V290" i="1"/>
  <c r="U290" i="1"/>
  <c r="S290" i="1"/>
  <c r="R290" i="1"/>
  <c r="Q290" i="1"/>
  <c r="P290" i="1"/>
  <c r="O290" i="1"/>
  <c r="N290" i="1"/>
  <c r="L290" i="1"/>
  <c r="K290" i="1"/>
  <c r="H290" i="1"/>
  <c r="G290" i="1"/>
  <c r="E290" i="1"/>
  <c r="D290" i="1"/>
  <c r="Y289" i="1"/>
  <c r="X289" i="1"/>
  <c r="W289" i="1"/>
  <c r="V289" i="1"/>
  <c r="U289" i="1"/>
  <c r="T289" i="1"/>
  <c r="S289" i="1"/>
  <c r="R289" i="1"/>
  <c r="Q289" i="1"/>
  <c r="P289" i="1"/>
  <c r="O289" i="1"/>
  <c r="N289" i="1"/>
  <c r="L289" i="1"/>
  <c r="K289" i="1"/>
  <c r="J289" i="1"/>
  <c r="I289" i="1"/>
  <c r="H289" i="1"/>
  <c r="G289" i="1"/>
  <c r="E289" i="1"/>
  <c r="Y288" i="1"/>
  <c r="X288" i="1"/>
  <c r="W288" i="1"/>
  <c r="V288" i="1"/>
  <c r="U288" i="1"/>
  <c r="T288" i="1"/>
  <c r="S288" i="1"/>
  <c r="R288" i="1"/>
  <c r="Q288" i="1"/>
  <c r="P288" i="1"/>
  <c r="O288" i="1"/>
  <c r="N288" i="1"/>
  <c r="L288" i="1"/>
  <c r="K288" i="1"/>
  <c r="J288" i="1"/>
  <c r="I288" i="1"/>
  <c r="H288" i="1"/>
  <c r="G288" i="1"/>
  <c r="E288" i="1"/>
  <c r="Y287" i="1"/>
  <c r="X287" i="1"/>
  <c r="W287" i="1"/>
  <c r="V287" i="1"/>
  <c r="U287" i="1"/>
  <c r="T287" i="1"/>
  <c r="S287" i="1"/>
  <c r="R287" i="1"/>
  <c r="Q287" i="1"/>
  <c r="P287" i="1"/>
  <c r="O287" i="1"/>
  <c r="N287" i="1"/>
  <c r="L287" i="1"/>
  <c r="K287" i="1"/>
  <c r="J287" i="1"/>
  <c r="I287" i="1"/>
  <c r="H287" i="1"/>
  <c r="G287" i="1"/>
  <c r="E287" i="1"/>
  <c r="Y286" i="1"/>
  <c r="X286" i="1"/>
  <c r="W286" i="1"/>
  <c r="V286" i="1"/>
  <c r="U286" i="1"/>
  <c r="T286" i="1"/>
  <c r="S286" i="1"/>
  <c r="R286" i="1"/>
  <c r="Q286" i="1"/>
  <c r="P286" i="1"/>
  <c r="O286" i="1"/>
  <c r="N286" i="1"/>
  <c r="L286" i="1"/>
  <c r="K286" i="1"/>
  <c r="J286" i="1"/>
  <c r="I286" i="1"/>
  <c r="H286" i="1"/>
  <c r="G286" i="1"/>
  <c r="E286" i="1"/>
  <c r="Y285" i="1"/>
  <c r="X285" i="1"/>
  <c r="W285" i="1"/>
  <c r="V285" i="1"/>
  <c r="U285" i="1"/>
  <c r="T285" i="1"/>
  <c r="S285" i="1"/>
  <c r="R285" i="1"/>
  <c r="Q285" i="1"/>
  <c r="P285" i="1"/>
  <c r="O285" i="1"/>
  <c r="N285" i="1"/>
  <c r="L285" i="1"/>
  <c r="K285" i="1"/>
  <c r="J285" i="1"/>
  <c r="I285" i="1"/>
  <c r="H285" i="1"/>
  <c r="G285" i="1"/>
  <c r="E285" i="1"/>
  <c r="Y284" i="1"/>
  <c r="X284" i="1"/>
  <c r="W284" i="1"/>
  <c r="V284" i="1"/>
  <c r="U284" i="1"/>
  <c r="T284" i="1"/>
  <c r="S284" i="1"/>
  <c r="R284" i="1"/>
  <c r="Q284" i="1"/>
  <c r="P284" i="1"/>
  <c r="O284" i="1"/>
  <c r="N284" i="1"/>
  <c r="L284" i="1"/>
  <c r="K284" i="1"/>
  <c r="J284" i="1"/>
  <c r="I284" i="1"/>
  <c r="H284" i="1"/>
  <c r="G284" i="1"/>
  <c r="E284" i="1"/>
  <c r="D284" i="1"/>
  <c r="X283" i="1"/>
  <c r="W283" i="1"/>
  <c r="V283" i="1"/>
  <c r="U283" i="1"/>
  <c r="T283" i="1"/>
  <c r="S283" i="1"/>
  <c r="R283" i="1"/>
  <c r="Q283" i="1"/>
  <c r="P283" i="1"/>
  <c r="O283" i="1"/>
  <c r="N283" i="1"/>
  <c r="L283" i="1"/>
  <c r="K283" i="1"/>
  <c r="J283" i="1"/>
  <c r="I283" i="1"/>
  <c r="H283" i="1"/>
  <c r="G283" i="1"/>
  <c r="E283" i="1"/>
  <c r="Y282" i="1"/>
  <c r="X282" i="1"/>
  <c r="W282" i="1"/>
  <c r="V282" i="1"/>
  <c r="T282" i="1"/>
  <c r="S282" i="1"/>
  <c r="R282" i="1"/>
  <c r="Q282" i="1"/>
  <c r="P282" i="1"/>
  <c r="O282" i="1"/>
  <c r="N282" i="1"/>
  <c r="L282" i="1"/>
  <c r="K282" i="1"/>
  <c r="J282" i="1"/>
  <c r="I282" i="1"/>
  <c r="H282" i="1"/>
  <c r="G282" i="1"/>
  <c r="E282" i="1"/>
  <c r="Y281" i="1"/>
  <c r="X281" i="1"/>
  <c r="V281" i="1"/>
  <c r="U281" i="1"/>
  <c r="T281" i="1"/>
  <c r="S281" i="1"/>
  <c r="R281" i="1"/>
  <c r="P281" i="1"/>
  <c r="O281" i="1"/>
  <c r="N281" i="1"/>
  <c r="L281" i="1"/>
  <c r="K281" i="1"/>
  <c r="J281" i="1"/>
  <c r="I281" i="1"/>
  <c r="H281" i="1"/>
  <c r="G281" i="1"/>
  <c r="E281" i="1"/>
  <c r="Y280" i="1"/>
  <c r="X280" i="1"/>
  <c r="W280" i="1"/>
  <c r="V280" i="1"/>
  <c r="U280" i="1"/>
  <c r="T280" i="1"/>
  <c r="S280" i="1"/>
  <c r="R280" i="1"/>
  <c r="Q280" i="1"/>
  <c r="P280" i="1"/>
  <c r="O280" i="1"/>
  <c r="N280" i="1"/>
  <c r="L280" i="1"/>
  <c r="K280" i="1"/>
  <c r="J280" i="1"/>
  <c r="I280" i="1"/>
  <c r="H280" i="1"/>
  <c r="G280" i="1"/>
  <c r="E280" i="1"/>
  <c r="Y279" i="1"/>
  <c r="X279" i="1"/>
  <c r="W279" i="1"/>
  <c r="V279" i="1"/>
  <c r="U279" i="1"/>
  <c r="T279" i="1"/>
  <c r="S279" i="1"/>
  <c r="R279" i="1"/>
  <c r="Q279" i="1"/>
  <c r="P279" i="1"/>
  <c r="O279" i="1"/>
  <c r="N279" i="1"/>
  <c r="L279" i="1"/>
  <c r="K279" i="1"/>
  <c r="J279" i="1"/>
  <c r="I279" i="1"/>
  <c r="H279" i="1"/>
  <c r="G279" i="1"/>
  <c r="E279" i="1"/>
  <c r="Y278" i="1"/>
  <c r="X278" i="1"/>
  <c r="W278" i="1"/>
  <c r="V278" i="1"/>
  <c r="U278" i="1"/>
  <c r="T278" i="1"/>
  <c r="S278" i="1"/>
  <c r="R278" i="1"/>
  <c r="Q278" i="1"/>
  <c r="P278" i="1"/>
  <c r="O278" i="1"/>
  <c r="N278" i="1"/>
  <c r="L278" i="1"/>
  <c r="K278" i="1"/>
  <c r="J278" i="1"/>
  <c r="I278" i="1"/>
  <c r="H278" i="1"/>
  <c r="G278" i="1"/>
  <c r="E278" i="1"/>
  <c r="Y277" i="1"/>
  <c r="X277" i="1"/>
  <c r="W277" i="1"/>
  <c r="V277" i="1"/>
  <c r="U277" i="1"/>
  <c r="T277" i="1"/>
  <c r="S277" i="1"/>
  <c r="R277" i="1"/>
  <c r="Q277" i="1"/>
  <c r="P277" i="1"/>
  <c r="O277" i="1"/>
  <c r="N277" i="1"/>
  <c r="L277" i="1"/>
  <c r="K277" i="1"/>
  <c r="J277" i="1"/>
  <c r="I277" i="1"/>
  <c r="H277" i="1"/>
  <c r="G277" i="1"/>
  <c r="F277" i="1"/>
  <c r="E277" i="1"/>
  <c r="D277" i="1"/>
  <c r="Y276" i="1"/>
  <c r="X276" i="1"/>
  <c r="W276" i="1"/>
  <c r="V276" i="1"/>
  <c r="U276" i="1"/>
  <c r="T276" i="1"/>
  <c r="S276" i="1"/>
  <c r="R276" i="1"/>
  <c r="Q276" i="1"/>
  <c r="P276" i="1"/>
  <c r="O276" i="1"/>
  <c r="N276" i="1"/>
  <c r="L276" i="1"/>
  <c r="K276" i="1"/>
  <c r="J276" i="1"/>
  <c r="I276" i="1"/>
  <c r="H276" i="1"/>
  <c r="G276" i="1"/>
  <c r="E276" i="1"/>
  <c r="Y275" i="1"/>
  <c r="X275" i="1"/>
  <c r="W275" i="1"/>
  <c r="V275" i="1"/>
  <c r="U275" i="1"/>
  <c r="T275" i="1"/>
  <c r="S275" i="1"/>
  <c r="R275" i="1"/>
  <c r="Q275" i="1"/>
  <c r="P275" i="1"/>
  <c r="O275" i="1"/>
  <c r="N275" i="1"/>
  <c r="L275" i="1"/>
  <c r="K275" i="1"/>
  <c r="J275" i="1"/>
  <c r="I275" i="1"/>
  <c r="H275" i="1"/>
  <c r="G275" i="1"/>
  <c r="E275" i="1"/>
  <c r="D275" i="1"/>
  <c r="Y274" i="1"/>
  <c r="X274" i="1"/>
  <c r="W274" i="1"/>
  <c r="V274" i="1"/>
  <c r="U274" i="1"/>
  <c r="T274" i="1"/>
  <c r="S274" i="1"/>
  <c r="R274" i="1"/>
  <c r="Q274" i="1"/>
  <c r="P274" i="1"/>
  <c r="O274" i="1"/>
  <c r="N274" i="1"/>
  <c r="L274" i="1"/>
  <c r="K274" i="1"/>
  <c r="J274" i="1"/>
  <c r="I274" i="1"/>
  <c r="H274" i="1"/>
  <c r="G274" i="1"/>
  <c r="E274" i="1"/>
  <c r="Y273" i="1"/>
  <c r="W273" i="1"/>
  <c r="V273" i="1"/>
  <c r="U273" i="1"/>
  <c r="T273" i="1"/>
  <c r="S273" i="1"/>
  <c r="R273" i="1"/>
  <c r="Q273" i="1"/>
  <c r="P273" i="1"/>
  <c r="O273" i="1"/>
  <c r="N273" i="1"/>
  <c r="L273" i="1"/>
  <c r="K273" i="1"/>
  <c r="J273" i="1"/>
  <c r="I273" i="1"/>
  <c r="H273" i="1"/>
  <c r="G273" i="1"/>
  <c r="E273" i="1"/>
  <c r="Y272" i="1"/>
  <c r="X272" i="1"/>
  <c r="W272" i="1"/>
  <c r="V272" i="1"/>
  <c r="T272" i="1"/>
  <c r="S272" i="1"/>
  <c r="R272" i="1"/>
  <c r="Q272" i="1"/>
  <c r="P272" i="1"/>
  <c r="O272" i="1"/>
  <c r="N272" i="1"/>
  <c r="L272" i="1"/>
  <c r="K272" i="1"/>
  <c r="J272" i="1"/>
  <c r="I272" i="1"/>
  <c r="H272" i="1"/>
  <c r="G272" i="1"/>
  <c r="F272" i="1"/>
  <c r="E272" i="1"/>
  <c r="Y258" i="1"/>
  <c r="X258" i="1"/>
  <c r="W258" i="1"/>
  <c r="V258" i="1"/>
  <c r="U258" i="1"/>
  <c r="T258" i="1"/>
  <c r="S258" i="1"/>
  <c r="R258" i="1"/>
  <c r="Q258" i="1"/>
  <c r="P258" i="1"/>
  <c r="O258" i="1"/>
  <c r="N258" i="1"/>
  <c r="L258" i="1"/>
  <c r="K258" i="1"/>
  <c r="J258" i="1"/>
  <c r="I258" i="1"/>
  <c r="H258" i="1"/>
  <c r="G258" i="1"/>
  <c r="E258" i="1"/>
  <c r="Y257" i="1"/>
  <c r="X257" i="1"/>
  <c r="W257" i="1"/>
  <c r="V257" i="1"/>
  <c r="U257" i="1"/>
  <c r="T257" i="1"/>
  <c r="S257" i="1"/>
  <c r="R257" i="1"/>
  <c r="Q257" i="1"/>
  <c r="P257" i="1"/>
  <c r="O257" i="1"/>
  <c r="N257" i="1"/>
  <c r="L257" i="1"/>
  <c r="K257" i="1"/>
  <c r="J257" i="1"/>
  <c r="I257" i="1"/>
  <c r="H257" i="1"/>
  <c r="G257" i="1"/>
  <c r="E257" i="1"/>
  <c r="D257" i="1"/>
  <c r="Y256" i="1"/>
  <c r="W256" i="1"/>
  <c r="V256" i="1"/>
  <c r="U256" i="1"/>
  <c r="T256" i="1"/>
  <c r="S256" i="1"/>
  <c r="R256" i="1"/>
  <c r="Q256" i="1"/>
  <c r="P256" i="1"/>
  <c r="O256" i="1"/>
  <c r="N256" i="1"/>
  <c r="L256" i="1"/>
  <c r="K256" i="1"/>
  <c r="J256" i="1"/>
  <c r="I256" i="1"/>
  <c r="H256" i="1"/>
  <c r="G256" i="1"/>
  <c r="E256" i="1"/>
  <c r="Y255" i="1"/>
  <c r="X255" i="1"/>
  <c r="W255" i="1"/>
  <c r="V255" i="1"/>
  <c r="T255" i="1"/>
  <c r="S255" i="1"/>
  <c r="R255" i="1"/>
  <c r="Q255" i="1"/>
  <c r="P255" i="1"/>
  <c r="O255" i="1"/>
  <c r="N255" i="1"/>
  <c r="L255" i="1"/>
  <c r="K255" i="1"/>
  <c r="J255" i="1"/>
  <c r="I255" i="1"/>
  <c r="H255" i="1"/>
  <c r="G255" i="1"/>
  <c r="F255" i="1"/>
  <c r="E255" i="1"/>
  <c r="Y254" i="1"/>
  <c r="W254" i="1"/>
  <c r="V254" i="1"/>
  <c r="U254" i="1"/>
  <c r="T254" i="1"/>
  <c r="S254" i="1"/>
  <c r="Q254" i="1"/>
  <c r="P254" i="1"/>
  <c r="O254" i="1"/>
  <c r="N254" i="1"/>
  <c r="L254" i="1"/>
  <c r="K254" i="1"/>
  <c r="J254" i="1"/>
  <c r="I254" i="1"/>
  <c r="H254" i="1"/>
  <c r="G254" i="1"/>
  <c r="E254" i="1"/>
  <c r="Y253" i="1"/>
  <c r="X253" i="1"/>
  <c r="W253" i="1"/>
  <c r="V253" i="1"/>
  <c r="U253" i="1"/>
  <c r="T253" i="1"/>
  <c r="S253" i="1"/>
  <c r="R253" i="1"/>
  <c r="Q253" i="1"/>
  <c r="P253" i="1"/>
  <c r="O253" i="1"/>
  <c r="N253" i="1"/>
  <c r="L253" i="1"/>
  <c r="K253" i="1"/>
  <c r="J253" i="1"/>
  <c r="I253" i="1"/>
  <c r="H253" i="1"/>
  <c r="G253" i="1"/>
  <c r="E253" i="1"/>
  <c r="Y252" i="1"/>
  <c r="X252" i="1"/>
  <c r="W252" i="1"/>
  <c r="V252" i="1"/>
  <c r="U252" i="1"/>
  <c r="T252" i="1"/>
  <c r="S252" i="1"/>
  <c r="R252" i="1"/>
  <c r="Q252" i="1"/>
  <c r="P252" i="1"/>
  <c r="O252" i="1"/>
  <c r="N252" i="1"/>
  <c r="L252" i="1"/>
  <c r="K252" i="1"/>
  <c r="J252" i="1"/>
  <c r="I252" i="1"/>
  <c r="H252" i="1"/>
  <c r="G252" i="1"/>
  <c r="E252" i="1"/>
  <c r="Y251" i="1"/>
  <c r="X251" i="1"/>
  <c r="W251" i="1"/>
  <c r="V251" i="1"/>
  <c r="U251" i="1"/>
  <c r="T251" i="1"/>
  <c r="S251" i="1"/>
  <c r="R251" i="1"/>
  <c r="Q251" i="1"/>
  <c r="P251" i="1"/>
  <c r="O251" i="1"/>
  <c r="N251" i="1"/>
  <c r="L251" i="1"/>
  <c r="K251" i="1"/>
  <c r="J251" i="1"/>
  <c r="I251" i="1"/>
  <c r="H251" i="1"/>
  <c r="G251" i="1"/>
  <c r="E251" i="1"/>
  <c r="D251" i="1"/>
  <c r="Y250" i="1"/>
  <c r="X250" i="1"/>
  <c r="W250" i="1"/>
  <c r="V250" i="1"/>
  <c r="U250" i="1"/>
  <c r="T250" i="1"/>
  <c r="S250" i="1"/>
  <c r="R250" i="1"/>
  <c r="Q250" i="1"/>
  <c r="P250" i="1"/>
  <c r="O250" i="1"/>
  <c r="N250" i="1"/>
  <c r="L250" i="1"/>
  <c r="K250" i="1"/>
  <c r="J250" i="1"/>
  <c r="I250" i="1"/>
  <c r="H250" i="1"/>
  <c r="G250" i="1"/>
  <c r="F250" i="1"/>
  <c r="E250" i="1"/>
  <c r="Y249" i="1"/>
  <c r="X249" i="1"/>
  <c r="W249" i="1"/>
  <c r="V249" i="1"/>
  <c r="U249" i="1"/>
  <c r="T249" i="1"/>
  <c r="S249" i="1"/>
  <c r="R249" i="1"/>
  <c r="Q249" i="1"/>
  <c r="P249" i="1"/>
  <c r="O249" i="1"/>
  <c r="N249" i="1"/>
  <c r="L249" i="1"/>
  <c r="K249" i="1"/>
  <c r="J249" i="1"/>
  <c r="I249" i="1"/>
  <c r="H249" i="1"/>
  <c r="G249" i="1"/>
  <c r="E249" i="1"/>
  <c r="Y248" i="1"/>
  <c r="X248" i="1"/>
  <c r="W248" i="1"/>
  <c r="V248" i="1"/>
  <c r="U248" i="1"/>
  <c r="T248" i="1"/>
  <c r="S248" i="1"/>
  <c r="R248" i="1"/>
  <c r="Q248" i="1"/>
  <c r="P248" i="1"/>
  <c r="O248" i="1"/>
  <c r="N248" i="1"/>
  <c r="L248" i="1"/>
  <c r="K248" i="1"/>
  <c r="J248" i="1"/>
  <c r="I248" i="1"/>
  <c r="H248" i="1"/>
  <c r="G248" i="1"/>
  <c r="E248" i="1"/>
  <c r="D248" i="1"/>
  <c r="Y247" i="1"/>
  <c r="X247" i="1"/>
  <c r="V247" i="1"/>
  <c r="U247" i="1"/>
  <c r="T247" i="1"/>
  <c r="S247" i="1"/>
  <c r="R247" i="1"/>
  <c r="Q247" i="1"/>
  <c r="P247" i="1"/>
  <c r="O247" i="1"/>
  <c r="N247" i="1"/>
  <c r="L247" i="1"/>
  <c r="K247" i="1"/>
  <c r="J247" i="1"/>
  <c r="I247" i="1"/>
  <c r="H247" i="1"/>
  <c r="G247" i="1"/>
  <c r="E247" i="1"/>
  <c r="Y246" i="1"/>
  <c r="X246" i="1"/>
  <c r="W246" i="1"/>
  <c r="V246" i="1"/>
  <c r="U246" i="1"/>
  <c r="S246" i="1"/>
  <c r="R246" i="1"/>
  <c r="Q246" i="1"/>
  <c r="P246" i="1"/>
  <c r="O246" i="1"/>
  <c r="N246" i="1"/>
  <c r="L246" i="1"/>
  <c r="K246" i="1"/>
  <c r="J246" i="1"/>
  <c r="I246" i="1"/>
  <c r="H246" i="1"/>
  <c r="G246" i="1"/>
  <c r="F246" i="1"/>
  <c r="E246" i="1"/>
  <c r="Y245" i="1"/>
  <c r="X245" i="1"/>
  <c r="V245" i="1"/>
  <c r="U245" i="1"/>
  <c r="T245" i="1"/>
  <c r="S245" i="1"/>
  <c r="R245" i="1"/>
  <c r="P245" i="1"/>
  <c r="O245" i="1"/>
  <c r="N245" i="1"/>
  <c r="L245" i="1"/>
  <c r="K245" i="1"/>
  <c r="J245" i="1"/>
  <c r="I245" i="1"/>
  <c r="H245" i="1"/>
  <c r="G245" i="1"/>
  <c r="F245" i="1"/>
  <c r="E245" i="1"/>
  <c r="Y235" i="1"/>
  <c r="X235" i="1"/>
  <c r="W235" i="1"/>
  <c r="V235" i="1"/>
  <c r="U235" i="1"/>
  <c r="T235" i="1"/>
  <c r="S235" i="1"/>
  <c r="R235" i="1"/>
  <c r="Q235" i="1"/>
  <c r="P235" i="1"/>
  <c r="O235" i="1"/>
  <c r="N235" i="1"/>
  <c r="L235" i="1"/>
  <c r="K235" i="1"/>
  <c r="J235" i="1"/>
  <c r="I235" i="1"/>
  <c r="H235" i="1"/>
  <c r="G235" i="1"/>
  <c r="E235" i="1"/>
  <c r="Y234" i="1"/>
  <c r="X234" i="1"/>
  <c r="W234" i="1"/>
  <c r="V234" i="1"/>
  <c r="U234" i="1"/>
  <c r="T234" i="1"/>
  <c r="S234" i="1"/>
  <c r="R234" i="1"/>
  <c r="Q234" i="1"/>
  <c r="P234" i="1"/>
  <c r="O234" i="1"/>
  <c r="N234" i="1"/>
  <c r="L234" i="1"/>
  <c r="K234" i="1"/>
  <c r="J234" i="1"/>
  <c r="I234" i="1"/>
  <c r="H234" i="1"/>
  <c r="G234" i="1"/>
  <c r="E234" i="1"/>
  <c r="Y233" i="1"/>
  <c r="X233" i="1"/>
  <c r="W233" i="1"/>
  <c r="V233" i="1"/>
  <c r="U233" i="1"/>
  <c r="T233" i="1"/>
  <c r="S233" i="1"/>
  <c r="R233" i="1"/>
  <c r="Q233" i="1"/>
  <c r="P233" i="1"/>
  <c r="O233" i="1"/>
  <c r="N233" i="1"/>
  <c r="L233" i="1"/>
  <c r="K233" i="1"/>
  <c r="J233" i="1"/>
  <c r="I233" i="1"/>
  <c r="H233" i="1"/>
  <c r="G233" i="1"/>
  <c r="E233" i="1"/>
  <c r="Y232" i="1"/>
  <c r="X232" i="1"/>
  <c r="W232" i="1"/>
  <c r="V232" i="1"/>
  <c r="U232" i="1"/>
  <c r="T232" i="1"/>
  <c r="S232" i="1"/>
  <c r="R232" i="1"/>
  <c r="Q232" i="1"/>
  <c r="P232" i="1"/>
  <c r="O232" i="1"/>
  <c r="N232" i="1"/>
  <c r="L232" i="1"/>
  <c r="K232" i="1"/>
  <c r="J232" i="1"/>
  <c r="I232" i="1"/>
  <c r="H232" i="1"/>
  <c r="G232" i="1"/>
  <c r="F232" i="1"/>
  <c r="E232" i="1"/>
  <c r="Y231" i="1"/>
  <c r="X231" i="1"/>
  <c r="W231" i="1"/>
  <c r="V231" i="1"/>
  <c r="U231" i="1"/>
  <c r="T231" i="1"/>
  <c r="S231" i="1"/>
  <c r="R231" i="1"/>
  <c r="Q231" i="1"/>
  <c r="P231" i="1"/>
  <c r="O231" i="1"/>
  <c r="N231" i="1"/>
  <c r="L231" i="1"/>
  <c r="K231" i="1"/>
  <c r="J231" i="1"/>
  <c r="I231" i="1"/>
  <c r="H231" i="1"/>
  <c r="G231" i="1"/>
  <c r="F231" i="1"/>
  <c r="E231" i="1"/>
  <c r="Y230" i="1"/>
  <c r="X230" i="1"/>
  <c r="W230" i="1"/>
  <c r="V230" i="1"/>
  <c r="U230" i="1"/>
  <c r="T230" i="1"/>
  <c r="S230" i="1"/>
  <c r="R230" i="1"/>
  <c r="Q230" i="1"/>
  <c r="P230" i="1"/>
  <c r="O230" i="1"/>
  <c r="N230" i="1"/>
  <c r="L230" i="1"/>
  <c r="K230" i="1"/>
  <c r="J230" i="1"/>
  <c r="I230" i="1"/>
  <c r="H230" i="1"/>
  <c r="G230" i="1"/>
  <c r="E230" i="1"/>
  <c r="D230" i="1"/>
  <c r="Y229" i="1"/>
  <c r="X229" i="1"/>
  <c r="W229" i="1"/>
  <c r="V229" i="1"/>
  <c r="U229" i="1"/>
  <c r="T229" i="1"/>
  <c r="S229" i="1"/>
  <c r="R229" i="1"/>
  <c r="Q229" i="1"/>
  <c r="P229" i="1"/>
  <c r="O229" i="1"/>
  <c r="N229" i="1"/>
  <c r="L229" i="1"/>
  <c r="K229" i="1"/>
  <c r="J229" i="1"/>
  <c r="I229" i="1"/>
  <c r="H229" i="1"/>
  <c r="G229" i="1"/>
  <c r="E229" i="1"/>
  <c r="X228" i="1"/>
  <c r="W228" i="1"/>
  <c r="V228" i="1"/>
  <c r="U228" i="1"/>
  <c r="T228" i="1"/>
  <c r="S228" i="1"/>
  <c r="R228" i="1"/>
  <c r="Q228" i="1"/>
  <c r="P228" i="1"/>
  <c r="O228" i="1"/>
  <c r="N228" i="1"/>
  <c r="L228" i="1"/>
  <c r="K228" i="1"/>
  <c r="J228" i="1"/>
  <c r="I228" i="1"/>
  <c r="H228" i="1"/>
  <c r="G228" i="1"/>
  <c r="F228" i="1"/>
  <c r="E228" i="1"/>
  <c r="Y227" i="1"/>
  <c r="X227" i="1"/>
  <c r="W227" i="1"/>
  <c r="U227" i="1"/>
  <c r="T227" i="1"/>
  <c r="S227" i="1"/>
  <c r="R227" i="1"/>
  <c r="Q227" i="1"/>
  <c r="P227" i="1"/>
  <c r="O227" i="1"/>
  <c r="N227" i="1"/>
  <c r="L227" i="1"/>
  <c r="K227" i="1"/>
  <c r="J227" i="1"/>
  <c r="I227" i="1"/>
  <c r="H227" i="1"/>
  <c r="G227" i="1"/>
  <c r="E227" i="1"/>
  <c r="X226" i="1"/>
  <c r="W226" i="1"/>
  <c r="V226" i="1"/>
  <c r="U226" i="1"/>
  <c r="T226" i="1"/>
  <c r="S226" i="1"/>
  <c r="R226" i="1"/>
  <c r="Q226" i="1"/>
  <c r="P226" i="1"/>
  <c r="O226" i="1"/>
  <c r="N226" i="1"/>
  <c r="L226" i="1"/>
  <c r="K226" i="1"/>
  <c r="J226" i="1"/>
  <c r="I226" i="1"/>
  <c r="H226" i="1"/>
  <c r="G226" i="1"/>
  <c r="E226" i="1"/>
  <c r="Y225" i="1"/>
  <c r="X225" i="1"/>
  <c r="W225" i="1"/>
  <c r="U225" i="1"/>
  <c r="T225" i="1"/>
  <c r="S225" i="1"/>
  <c r="R225" i="1"/>
  <c r="Q225" i="1"/>
  <c r="P225" i="1"/>
  <c r="O225" i="1"/>
  <c r="N225" i="1"/>
  <c r="L225" i="1"/>
  <c r="K225" i="1"/>
  <c r="J225" i="1"/>
  <c r="I225" i="1"/>
  <c r="H225" i="1"/>
  <c r="G225" i="1"/>
  <c r="E225" i="1"/>
  <c r="X224" i="1"/>
  <c r="W224" i="1"/>
  <c r="V224" i="1"/>
  <c r="U224" i="1"/>
  <c r="T224" i="1"/>
  <c r="R224" i="1"/>
  <c r="Q224" i="1"/>
  <c r="P224" i="1"/>
  <c r="O224" i="1"/>
  <c r="N224" i="1"/>
  <c r="L224" i="1"/>
  <c r="K224" i="1"/>
  <c r="J224" i="1"/>
  <c r="I224" i="1"/>
  <c r="H224" i="1"/>
  <c r="G224" i="1"/>
  <c r="E224" i="1"/>
  <c r="D224" i="1"/>
  <c r="Y223" i="1"/>
  <c r="X223" i="1"/>
  <c r="W223" i="1"/>
  <c r="V223" i="1"/>
  <c r="U223" i="1"/>
  <c r="T223" i="1"/>
  <c r="S223" i="1"/>
  <c r="R223" i="1"/>
  <c r="Q223" i="1"/>
  <c r="P223" i="1"/>
  <c r="O223" i="1"/>
  <c r="N223" i="1"/>
  <c r="L223" i="1"/>
  <c r="K223" i="1"/>
  <c r="J223" i="1"/>
  <c r="I223" i="1"/>
  <c r="H223" i="1"/>
  <c r="G223" i="1"/>
  <c r="E223" i="1"/>
  <c r="Y222" i="1"/>
  <c r="X222" i="1"/>
  <c r="W222" i="1"/>
  <c r="V222" i="1"/>
  <c r="U222" i="1"/>
  <c r="T222" i="1"/>
  <c r="S222" i="1"/>
  <c r="R222" i="1"/>
  <c r="Q222" i="1"/>
  <c r="P222" i="1"/>
  <c r="O222" i="1"/>
  <c r="N222" i="1"/>
  <c r="L222" i="1"/>
  <c r="K222" i="1"/>
  <c r="J222" i="1"/>
  <c r="I222" i="1"/>
  <c r="H222" i="1"/>
  <c r="G222" i="1"/>
  <c r="E222" i="1"/>
  <c r="Y221" i="1"/>
  <c r="X221" i="1"/>
  <c r="W221" i="1"/>
  <c r="V221" i="1"/>
  <c r="U221" i="1"/>
  <c r="T221" i="1"/>
  <c r="S221" i="1"/>
  <c r="R221" i="1"/>
  <c r="Q221" i="1"/>
  <c r="P221" i="1"/>
  <c r="O221" i="1"/>
  <c r="N221" i="1"/>
  <c r="L221" i="1"/>
  <c r="K221" i="1"/>
  <c r="J221" i="1"/>
  <c r="I221" i="1"/>
  <c r="H221" i="1"/>
  <c r="G221" i="1"/>
  <c r="F221" i="1"/>
  <c r="E221" i="1"/>
  <c r="Y220" i="1"/>
  <c r="X220" i="1"/>
  <c r="W220" i="1"/>
  <c r="V220" i="1"/>
  <c r="U220" i="1"/>
  <c r="T220" i="1"/>
  <c r="S220" i="1"/>
  <c r="R220" i="1"/>
  <c r="Q220" i="1"/>
  <c r="P220" i="1"/>
  <c r="O220" i="1"/>
  <c r="N220" i="1"/>
  <c r="L220" i="1"/>
  <c r="K220" i="1"/>
  <c r="J220" i="1"/>
  <c r="I220" i="1"/>
  <c r="H220" i="1"/>
  <c r="G220" i="1"/>
  <c r="F220" i="1"/>
  <c r="E220" i="1"/>
  <c r="Y219" i="1"/>
  <c r="X219" i="1"/>
  <c r="W219" i="1"/>
  <c r="V219" i="1"/>
  <c r="U219" i="1"/>
  <c r="T219" i="1"/>
  <c r="S219" i="1"/>
  <c r="R219" i="1"/>
  <c r="Q219" i="1"/>
  <c r="P219" i="1"/>
  <c r="O219" i="1"/>
  <c r="N219" i="1"/>
  <c r="L219" i="1"/>
  <c r="K219" i="1"/>
  <c r="J219" i="1"/>
  <c r="I219" i="1"/>
  <c r="H219" i="1"/>
  <c r="G219" i="1"/>
  <c r="E219" i="1"/>
  <c r="Y218" i="1"/>
  <c r="X218" i="1"/>
  <c r="W218" i="1"/>
  <c r="V218" i="1"/>
  <c r="U218" i="1"/>
  <c r="T218" i="1"/>
  <c r="S218" i="1"/>
  <c r="R218" i="1"/>
  <c r="Q218" i="1"/>
  <c r="P218" i="1"/>
  <c r="O218" i="1"/>
  <c r="N218" i="1"/>
  <c r="L218" i="1"/>
  <c r="K218" i="1"/>
  <c r="J218" i="1"/>
  <c r="I218" i="1"/>
  <c r="H218" i="1"/>
  <c r="G218" i="1"/>
  <c r="F218" i="1"/>
  <c r="E218" i="1"/>
  <c r="D218" i="1"/>
  <c r="Y217" i="1"/>
  <c r="X217" i="1"/>
  <c r="W217" i="1"/>
  <c r="V217" i="1"/>
  <c r="U217" i="1"/>
  <c r="T217" i="1"/>
  <c r="S217" i="1"/>
  <c r="R217" i="1"/>
  <c r="Q217" i="1"/>
  <c r="P217" i="1"/>
  <c r="O217" i="1"/>
  <c r="N217" i="1"/>
  <c r="L217" i="1"/>
  <c r="K217" i="1"/>
  <c r="J217" i="1"/>
  <c r="I217" i="1"/>
  <c r="H217" i="1"/>
  <c r="G217" i="1"/>
  <c r="E217" i="1"/>
  <c r="Y216" i="1"/>
  <c r="X216" i="1"/>
  <c r="W216" i="1"/>
  <c r="V216" i="1"/>
  <c r="U216" i="1"/>
  <c r="T216" i="1"/>
  <c r="S216" i="1"/>
  <c r="R216" i="1"/>
  <c r="Q216" i="1"/>
  <c r="P216" i="1"/>
  <c r="O216" i="1"/>
  <c r="N216" i="1"/>
  <c r="L216" i="1"/>
  <c r="K216" i="1"/>
  <c r="J216" i="1"/>
  <c r="I216" i="1"/>
  <c r="H216" i="1"/>
  <c r="G216" i="1"/>
  <c r="E216" i="1"/>
  <c r="Y215" i="1"/>
  <c r="X215" i="1"/>
  <c r="W215" i="1"/>
  <c r="V215" i="1"/>
  <c r="U215" i="1"/>
  <c r="T215" i="1"/>
  <c r="S215" i="1"/>
  <c r="R215" i="1"/>
  <c r="Q215" i="1"/>
  <c r="P215" i="1"/>
  <c r="O215" i="1"/>
  <c r="N215" i="1"/>
  <c r="L215" i="1"/>
  <c r="K215" i="1"/>
  <c r="J215" i="1"/>
  <c r="I215" i="1"/>
  <c r="H215" i="1"/>
  <c r="G215" i="1"/>
  <c r="E215" i="1"/>
  <c r="D215" i="1"/>
  <c r="Y205" i="1"/>
  <c r="X205" i="1"/>
  <c r="W205" i="1"/>
  <c r="V205" i="1"/>
  <c r="U205" i="1"/>
  <c r="T205" i="1"/>
  <c r="S205" i="1"/>
  <c r="R205" i="1"/>
  <c r="Q205" i="1"/>
  <c r="P205" i="1"/>
  <c r="O205" i="1"/>
  <c r="N205" i="1"/>
  <c r="L205" i="1"/>
  <c r="K205" i="1"/>
  <c r="J205" i="1"/>
  <c r="I205" i="1"/>
  <c r="H205" i="1"/>
  <c r="G205" i="1"/>
  <c r="E205" i="1"/>
  <c r="Y204" i="1"/>
  <c r="X204" i="1"/>
  <c r="W204" i="1"/>
  <c r="V204" i="1"/>
  <c r="U204" i="1"/>
  <c r="T204" i="1"/>
  <c r="S204" i="1"/>
  <c r="R204" i="1"/>
  <c r="Q204" i="1"/>
  <c r="P204" i="1"/>
  <c r="O204" i="1"/>
  <c r="N204" i="1"/>
  <c r="L204" i="1"/>
  <c r="K204" i="1"/>
  <c r="J204" i="1"/>
  <c r="I204" i="1"/>
  <c r="H204" i="1"/>
  <c r="G204" i="1"/>
  <c r="E204" i="1"/>
  <c r="Y203" i="1"/>
  <c r="X203" i="1"/>
  <c r="W203" i="1"/>
  <c r="V203" i="1"/>
  <c r="U203" i="1"/>
  <c r="T203" i="1"/>
  <c r="S203" i="1"/>
  <c r="R203" i="1"/>
  <c r="Q203" i="1"/>
  <c r="P203" i="1"/>
  <c r="O203" i="1"/>
  <c r="N203" i="1"/>
  <c r="L203" i="1"/>
  <c r="K203" i="1"/>
  <c r="J203" i="1"/>
  <c r="I203" i="1"/>
  <c r="H203" i="1"/>
  <c r="G203" i="1"/>
  <c r="E203" i="1"/>
  <c r="Y202" i="1"/>
  <c r="X202" i="1"/>
  <c r="W202" i="1"/>
  <c r="V202" i="1"/>
  <c r="U202" i="1"/>
  <c r="T202" i="1"/>
  <c r="S202" i="1"/>
  <c r="R202" i="1"/>
  <c r="Q202" i="1"/>
  <c r="P202" i="1"/>
  <c r="O202" i="1"/>
  <c r="N202" i="1"/>
  <c r="L202" i="1"/>
  <c r="K202" i="1"/>
  <c r="J202" i="1"/>
  <c r="I202" i="1"/>
  <c r="H202" i="1"/>
  <c r="G202" i="1"/>
  <c r="E202" i="1"/>
  <c r="Y201" i="1"/>
  <c r="X201" i="1"/>
  <c r="W201" i="1"/>
  <c r="V201" i="1"/>
  <c r="U201" i="1"/>
  <c r="T201" i="1"/>
  <c r="S201" i="1"/>
  <c r="R201" i="1"/>
  <c r="Q201" i="1"/>
  <c r="P201" i="1"/>
  <c r="O201" i="1"/>
  <c r="N201" i="1"/>
  <c r="L201" i="1"/>
  <c r="K201" i="1"/>
  <c r="J201" i="1"/>
  <c r="I201" i="1"/>
  <c r="H201" i="1"/>
  <c r="G201" i="1"/>
  <c r="E201" i="1"/>
  <c r="Y200" i="1"/>
  <c r="X200" i="1"/>
  <c r="W200" i="1"/>
  <c r="V200" i="1"/>
  <c r="U200" i="1"/>
  <c r="T200" i="1"/>
  <c r="S200" i="1"/>
  <c r="R200" i="1"/>
  <c r="Q200" i="1"/>
  <c r="P200" i="1"/>
  <c r="O200" i="1"/>
  <c r="N200" i="1"/>
  <c r="L200" i="1"/>
  <c r="K200" i="1"/>
  <c r="J200" i="1"/>
  <c r="I200" i="1"/>
  <c r="H200" i="1"/>
  <c r="G200" i="1"/>
  <c r="E200" i="1"/>
  <c r="Y199" i="1"/>
  <c r="X199" i="1"/>
  <c r="W199" i="1"/>
  <c r="V199" i="1"/>
  <c r="U199" i="1"/>
  <c r="T199" i="1"/>
  <c r="S199" i="1"/>
  <c r="R199" i="1"/>
  <c r="Q199" i="1"/>
  <c r="P199" i="1"/>
  <c r="O199" i="1"/>
  <c r="N199" i="1"/>
  <c r="L199" i="1"/>
  <c r="K199" i="1"/>
  <c r="J199" i="1"/>
  <c r="I199" i="1"/>
  <c r="H199" i="1"/>
  <c r="G199" i="1"/>
  <c r="E199" i="1"/>
  <c r="Y198" i="1"/>
  <c r="X198" i="1"/>
  <c r="W198" i="1"/>
  <c r="V198" i="1"/>
  <c r="U198" i="1"/>
  <c r="T198" i="1"/>
  <c r="S198" i="1"/>
  <c r="R198" i="1"/>
  <c r="Q198" i="1"/>
  <c r="P198" i="1"/>
  <c r="O198" i="1"/>
  <c r="N198" i="1"/>
  <c r="L198" i="1"/>
  <c r="K198" i="1"/>
  <c r="J198" i="1"/>
  <c r="I198" i="1"/>
  <c r="H198" i="1"/>
  <c r="G198" i="1"/>
  <c r="E198" i="1"/>
  <c r="Y197" i="1"/>
  <c r="X197" i="1"/>
  <c r="W197" i="1"/>
  <c r="V197" i="1"/>
  <c r="U197" i="1"/>
  <c r="T197" i="1"/>
  <c r="S197" i="1"/>
  <c r="R197" i="1"/>
  <c r="Q197" i="1"/>
  <c r="P197" i="1"/>
  <c r="O197" i="1"/>
  <c r="N197" i="1"/>
  <c r="L197" i="1"/>
  <c r="K197" i="1"/>
  <c r="J197" i="1"/>
  <c r="I197" i="1"/>
  <c r="H197" i="1"/>
  <c r="G197" i="1"/>
  <c r="E197" i="1"/>
  <c r="Y196" i="1"/>
  <c r="X196" i="1"/>
  <c r="W196" i="1"/>
  <c r="V196" i="1"/>
  <c r="U196" i="1"/>
  <c r="T196" i="1"/>
  <c r="S196" i="1"/>
  <c r="R196" i="1"/>
  <c r="Q196" i="1"/>
  <c r="P196" i="1"/>
  <c r="O196" i="1"/>
  <c r="N196" i="1"/>
  <c r="L196" i="1"/>
  <c r="K196" i="1"/>
  <c r="J196" i="1"/>
  <c r="I196" i="1"/>
  <c r="H196" i="1"/>
  <c r="G196" i="1"/>
  <c r="E196" i="1"/>
  <c r="Y195" i="1"/>
  <c r="X195" i="1"/>
  <c r="W195" i="1"/>
  <c r="V195" i="1"/>
  <c r="U195" i="1"/>
  <c r="T195" i="1"/>
  <c r="S195" i="1"/>
  <c r="R195" i="1"/>
  <c r="Q195" i="1"/>
  <c r="P195" i="1"/>
  <c r="O195" i="1"/>
  <c r="N195" i="1"/>
  <c r="L195" i="1"/>
  <c r="K195" i="1"/>
  <c r="J195" i="1"/>
  <c r="I195" i="1"/>
  <c r="H195" i="1"/>
  <c r="G195" i="1"/>
  <c r="E195" i="1"/>
  <c r="Y194" i="1"/>
  <c r="X194" i="1"/>
  <c r="W194" i="1"/>
  <c r="V194" i="1"/>
  <c r="U194" i="1"/>
  <c r="T194" i="1"/>
  <c r="S194" i="1"/>
  <c r="R194" i="1"/>
  <c r="Q194" i="1"/>
  <c r="P194" i="1"/>
  <c r="O194" i="1"/>
  <c r="N194" i="1"/>
  <c r="L194" i="1"/>
  <c r="K194" i="1"/>
  <c r="J194" i="1"/>
  <c r="I194" i="1"/>
  <c r="H194" i="1"/>
  <c r="G194" i="1"/>
  <c r="E194" i="1"/>
  <c r="Y193" i="1"/>
  <c r="X193" i="1"/>
  <c r="W193" i="1"/>
  <c r="V193" i="1"/>
  <c r="U193" i="1"/>
  <c r="T193" i="1"/>
  <c r="S193" i="1"/>
  <c r="R193" i="1"/>
  <c r="Q193" i="1"/>
  <c r="P193" i="1"/>
  <c r="O193" i="1"/>
  <c r="N193" i="1"/>
  <c r="L193" i="1"/>
  <c r="K193" i="1"/>
  <c r="J193" i="1"/>
  <c r="I193" i="1"/>
  <c r="H193" i="1"/>
  <c r="G193" i="1"/>
  <c r="E193" i="1"/>
  <c r="Y192" i="1"/>
  <c r="X192" i="1"/>
  <c r="W192" i="1"/>
  <c r="V192" i="1"/>
  <c r="U192" i="1"/>
  <c r="T192" i="1"/>
  <c r="S192" i="1"/>
  <c r="R192" i="1"/>
  <c r="Q192" i="1"/>
  <c r="P192" i="1"/>
  <c r="O192" i="1"/>
  <c r="N192" i="1"/>
  <c r="L192" i="1"/>
  <c r="K192" i="1"/>
  <c r="J192" i="1"/>
  <c r="I192" i="1"/>
  <c r="H192" i="1"/>
  <c r="G192" i="1"/>
  <c r="E192" i="1"/>
  <c r="Y191" i="1"/>
  <c r="X191" i="1"/>
  <c r="W191" i="1"/>
  <c r="V191" i="1"/>
  <c r="U191" i="1"/>
  <c r="T191" i="1"/>
  <c r="S191" i="1"/>
  <c r="R191" i="1"/>
  <c r="Q191" i="1"/>
  <c r="P191" i="1"/>
  <c r="O191" i="1"/>
  <c r="N191" i="1"/>
  <c r="L191" i="1"/>
  <c r="K191" i="1"/>
  <c r="J191" i="1"/>
  <c r="I191" i="1"/>
  <c r="H191" i="1"/>
  <c r="G191" i="1"/>
  <c r="E191" i="1"/>
  <c r="Y190" i="1"/>
  <c r="X190" i="1"/>
  <c r="W190" i="1"/>
  <c r="V190" i="1"/>
  <c r="U190" i="1"/>
  <c r="T190" i="1"/>
  <c r="S190" i="1"/>
  <c r="R190" i="1"/>
  <c r="Q190" i="1"/>
  <c r="P190" i="1"/>
  <c r="O190" i="1"/>
  <c r="N190" i="1"/>
  <c r="L190" i="1"/>
  <c r="K190" i="1"/>
  <c r="J190" i="1"/>
  <c r="I190" i="1"/>
  <c r="H190" i="1"/>
  <c r="G190" i="1"/>
  <c r="E190" i="1"/>
  <c r="Y189" i="1"/>
  <c r="X189" i="1"/>
  <c r="W189" i="1"/>
  <c r="V189" i="1"/>
  <c r="U189" i="1"/>
  <c r="T189" i="1"/>
  <c r="S189" i="1"/>
  <c r="R189" i="1"/>
  <c r="Q189" i="1"/>
  <c r="P189" i="1"/>
  <c r="O189" i="1"/>
  <c r="N189" i="1"/>
  <c r="L189" i="1"/>
  <c r="K189" i="1"/>
  <c r="J189" i="1"/>
  <c r="I189" i="1"/>
  <c r="H189" i="1"/>
  <c r="G189" i="1"/>
  <c r="E189" i="1"/>
  <c r="Y188" i="1"/>
  <c r="X188" i="1"/>
  <c r="W188" i="1"/>
  <c r="V188" i="1"/>
  <c r="U188" i="1"/>
  <c r="T188" i="1"/>
  <c r="S188" i="1"/>
  <c r="R188" i="1"/>
  <c r="Q188" i="1"/>
  <c r="P188" i="1"/>
  <c r="O188" i="1"/>
  <c r="N188" i="1"/>
  <c r="L188" i="1"/>
  <c r="K188" i="1"/>
  <c r="J188" i="1"/>
  <c r="I188" i="1"/>
  <c r="H188" i="1"/>
  <c r="G188" i="1"/>
  <c r="E188" i="1"/>
  <c r="Y187" i="1"/>
  <c r="X187" i="1"/>
  <c r="W187" i="1"/>
  <c r="V187" i="1"/>
  <c r="U187" i="1"/>
  <c r="T187" i="1"/>
  <c r="S187" i="1"/>
  <c r="R187" i="1"/>
  <c r="Q187" i="1"/>
  <c r="P187" i="1"/>
  <c r="O187" i="1"/>
  <c r="N187" i="1"/>
  <c r="L187" i="1"/>
  <c r="K187" i="1"/>
  <c r="J187" i="1"/>
  <c r="I187" i="1"/>
  <c r="H187" i="1"/>
  <c r="G187" i="1"/>
  <c r="E187" i="1"/>
  <c r="Y186" i="1"/>
  <c r="X186" i="1"/>
  <c r="W186" i="1"/>
  <c r="V186" i="1"/>
  <c r="U186" i="1"/>
  <c r="T186" i="1"/>
  <c r="S186" i="1"/>
  <c r="R186" i="1"/>
  <c r="Q186" i="1"/>
  <c r="P186" i="1"/>
  <c r="O186" i="1"/>
  <c r="N186" i="1"/>
  <c r="L186" i="1"/>
  <c r="K186" i="1"/>
  <c r="J186" i="1"/>
  <c r="I186" i="1"/>
  <c r="H186" i="1"/>
  <c r="G186" i="1"/>
  <c r="E186" i="1"/>
  <c r="Y185" i="1"/>
  <c r="X185" i="1"/>
  <c r="W185" i="1"/>
  <c r="V185" i="1"/>
  <c r="U185" i="1"/>
  <c r="T185" i="1"/>
  <c r="S185" i="1"/>
  <c r="R185" i="1"/>
  <c r="Q185" i="1"/>
  <c r="P185" i="1"/>
  <c r="O185" i="1"/>
  <c r="N185" i="1"/>
  <c r="L185" i="1"/>
  <c r="K185" i="1"/>
  <c r="J185" i="1"/>
  <c r="I185" i="1"/>
  <c r="H185" i="1"/>
  <c r="G185" i="1"/>
  <c r="E185" i="1"/>
  <c r="Y184" i="1"/>
  <c r="X184" i="1"/>
  <c r="W184" i="1"/>
  <c r="V184" i="1"/>
  <c r="U184" i="1"/>
  <c r="T184" i="1"/>
  <c r="S184" i="1"/>
  <c r="R184" i="1"/>
  <c r="Q184" i="1"/>
  <c r="P184" i="1"/>
  <c r="O184" i="1"/>
  <c r="N184" i="1"/>
  <c r="L184" i="1"/>
  <c r="K184" i="1"/>
  <c r="J184" i="1"/>
  <c r="I184" i="1"/>
  <c r="H184" i="1"/>
  <c r="G184" i="1"/>
  <c r="F184" i="1"/>
  <c r="E184" i="1"/>
  <c r="D184" i="1"/>
  <c r="Y183" i="1"/>
  <c r="X183" i="1"/>
  <c r="W183" i="1"/>
  <c r="V183" i="1"/>
  <c r="U183" i="1"/>
  <c r="T183" i="1"/>
  <c r="S183" i="1"/>
  <c r="R183" i="1"/>
  <c r="Q183" i="1"/>
  <c r="P183" i="1"/>
  <c r="O183" i="1"/>
  <c r="N183" i="1"/>
  <c r="L183" i="1"/>
  <c r="K183" i="1"/>
  <c r="J183" i="1"/>
  <c r="I183" i="1"/>
  <c r="H183" i="1"/>
  <c r="G183" i="1"/>
  <c r="E183" i="1"/>
  <c r="Y182" i="1"/>
  <c r="X182" i="1"/>
  <c r="W182" i="1"/>
  <c r="V182" i="1"/>
  <c r="U182" i="1"/>
  <c r="T182" i="1"/>
  <c r="S182" i="1"/>
  <c r="R182" i="1"/>
  <c r="Q182" i="1"/>
  <c r="P182" i="1"/>
  <c r="O182" i="1"/>
  <c r="N182" i="1"/>
  <c r="L182" i="1"/>
  <c r="K182" i="1"/>
  <c r="J182" i="1"/>
  <c r="I182" i="1"/>
  <c r="H182" i="1"/>
  <c r="G182" i="1"/>
  <c r="E182" i="1"/>
  <c r="D182" i="1"/>
  <c r="Y181" i="1"/>
  <c r="X181" i="1"/>
  <c r="W181" i="1"/>
  <c r="V181" i="1"/>
  <c r="U181" i="1"/>
  <c r="T181" i="1"/>
  <c r="S181" i="1"/>
  <c r="R181" i="1"/>
  <c r="Q181" i="1"/>
  <c r="P181" i="1"/>
  <c r="O181" i="1"/>
  <c r="N181" i="1"/>
  <c r="L181" i="1"/>
  <c r="K181" i="1"/>
  <c r="J181" i="1"/>
  <c r="I181" i="1"/>
  <c r="H181" i="1"/>
  <c r="G181" i="1"/>
  <c r="F181" i="1"/>
  <c r="E181" i="1"/>
  <c r="Y180" i="1"/>
  <c r="X180" i="1"/>
  <c r="W180" i="1"/>
  <c r="V180" i="1"/>
  <c r="U180" i="1"/>
  <c r="T180" i="1"/>
  <c r="S180" i="1"/>
  <c r="R180" i="1"/>
  <c r="Q180" i="1"/>
  <c r="P180" i="1"/>
  <c r="O180" i="1"/>
  <c r="N180" i="1"/>
  <c r="L180" i="1"/>
  <c r="K180" i="1"/>
  <c r="J180" i="1"/>
  <c r="I180" i="1"/>
  <c r="H180" i="1"/>
  <c r="G180" i="1"/>
  <c r="E180" i="1"/>
  <c r="Y179" i="1"/>
  <c r="X179" i="1"/>
  <c r="W179" i="1"/>
  <c r="V179" i="1"/>
  <c r="U179" i="1"/>
  <c r="T179" i="1"/>
  <c r="S179" i="1"/>
  <c r="R179" i="1"/>
  <c r="Q179" i="1"/>
  <c r="P179" i="1"/>
  <c r="O179" i="1"/>
  <c r="N179" i="1"/>
  <c r="L179" i="1"/>
  <c r="K179" i="1"/>
  <c r="J179" i="1"/>
  <c r="I179" i="1"/>
  <c r="H179" i="1"/>
  <c r="G179" i="1"/>
  <c r="F179" i="1"/>
  <c r="E179" i="1"/>
  <c r="Y178" i="1"/>
  <c r="X178" i="1"/>
  <c r="W178" i="1"/>
  <c r="V178" i="1"/>
  <c r="U178" i="1"/>
  <c r="T178" i="1"/>
  <c r="S178" i="1"/>
  <c r="R178" i="1"/>
  <c r="Q178" i="1"/>
  <c r="P178" i="1"/>
  <c r="O178" i="1"/>
  <c r="N178" i="1"/>
  <c r="L178" i="1"/>
  <c r="K178" i="1"/>
  <c r="J178" i="1"/>
  <c r="I178" i="1"/>
  <c r="H178" i="1"/>
  <c r="G178" i="1"/>
  <c r="E178" i="1"/>
  <c r="Y177" i="1"/>
  <c r="X177" i="1"/>
  <c r="W177" i="1"/>
  <c r="V177" i="1"/>
  <c r="U177" i="1"/>
  <c r="T177" i="1"/>
  <c r="S177" i="1"/>
  <c r="R177" i="1"/>
  <c r="Q177" i="1"/>
  <c r="P177" i="1"/>
  <c r="O177" i="1"/>
  <c r="N177" i="1"/>
  <c r="L177" i="1"/>
  <c r="K177" i="1"/>
  <c r="J177" i="1"/>
  <c r="I177" i="1"/>
  <c r="H177" i="1"/>
  <c r="G177" i="1"/>
  <c r="E177" i="1"/>
  <c r="Y176" i="1"/>
  <c r="X176" i="1"/>
  <c r="W176" i="1"/>
  <c r="V176" i="1"/>
  <c r="U176" i="1"/>
  <c r="T176" i="1"/>
  <c r="S176" i="1"/>
  <c r="R176" i="1"/>
  <c r="Q176" i="1"/>
  <c r="P176" i="1"/>
  <c r="O176" i="1"/>
  <c r="N176" i="1"/>
  <c r="L176" i="1"/>
  <c r="K176" i="1"/>
  <c r="J176" i="1"/>
  <c r="I176" i="1"/>
  <c r="H176" i="1"/>
  <c r="G176" i="1"/>
  <c r="E176" i="1"/>
  <c r="Y175" i="1"/>
  <c r="X175" i="1"/>
  <c r="W175" i="1"/>
  <c r="V175" i="1"/>
  <c r="U175" i="1"/>
  <c r="T175" i="1"/>
  <c r="S175" i="1"/>
  <c r="R175" i="1"/>
  <c r="Q175" i="1"/>
  <c r="P175" i="1"/>
  <c r="O175" i="1"/>
  <c r="N175" i="1"/>
  <c r="L175" i="1"/>
  <c r="K175" i="1"/>
  <c r="J175" i="1"/>
  <c r="I175" i="1"/>
  <c r="H175" i="1"/>
  <c r="G175" i="1"/>
  <c r="F175" i="1"/>
  <c r="E175" i="1"/>
  <c r="Y174" i="1"/>
  <c r="X174" i="1"/>
  <c r="W174" i="1"/>
  <c r="V174" i="1"/>
  <c r="U174" i="1"/>
  <c r="T174" i="1"/>
  <c r="S174" i="1"/>
  <c r="R174" i="1"/>
  <c r="Q174" i="1"/>
  <c r="P174" i="1"/>
  <c r="O174" i="1"/>
  <c r="N174" i="1"/>
  <c r="L174" i="1"/>
  <c r="K174" i="1"/>
  <c r="J174" i="1"/>
  <c r="I174" i="1"/>
  <c r="H174" i="1"/>
  <c r="G174" i="1"/>
  <c r="E174" i="1"/>
  <c r="Y173" i="1"/>
  <c r="X173" i="1"/>
  <c r="W173" i="1"/>
  <c r="V173" i="1"/>
  <c r="U173" i="1"/>
  <c r="T173" i="1"/>
  <c r="S173" i="1"/>
  <c r="R173" i="1"/>
  <c r="Q173" i="1"/>
  <c r="P173" i="1"/>
  <c r="O173" i="1"/>
  <c r="N173" i="1"/>
  <c r="L173" i="1"/>
  <c r="K173" i="1"/>
  <c r="J173" i="1"/>
  <c r="I173" i="1"/>
  <c r="H173" i="1"/>
  <c r="G173" i="1"/>
  <c r="E173" i="1"/>
  <c r="D173" i="1"/>
  <c r="Y172" i="1"/>
  <c r="X172" i="1"/>
  <c r="W172" i="1"/>
  <c r="V172" i="1"/>
  <c r="U172" i="1"/>
  <c r="T172" i="1"/>
  <c r="S172" i="1"/>
  <c r="R172" i="1"/>
  <c r="Q172" i="1"/>
  <c r="P172" i="1"/>
  <c r="O172" i="1"/>
  <c r="N172" i="1"/>
  <c r="L172" i="1"/>
  <c r="K172" i="1"/>
  <c r="J172" i="1"/>
  <c r="I172" i="1"/>
  <c r="H172" i="1"/>
  <c r="G172" i="1"/>
  <c r="E172" i="1"/>
  <c r="Y171" i="1"/>
  <c r="X171" i="1"/>
  <c r="W171" i="1"/>
  <c r="V171" i="1"/>
  <c r="U171" i="1"/>
  <c r="T171" i="1"/>
  <c r="S171" i="1"/>
  <c r="R171" i="1"/>
  <c r="Q171" i="1"/>
  <c r="P171" i="1"/>
  <c r="O171" i="1"/>
  <c r="N171" i="1"/>
  <c r="K171" i="1"/>
  <c r="J171" i="1"/>
  <c r="I171" i="1"/>
  <c r="H171" i="1"/>
  <c r="G171" i="1"/>
  <c r="E171" i="1"/>
  <c r="Y170" i="1"/>
  <c r="X170" i="1"/>
  <c r="W170" i="1"/>
  <c r="V170" i="1"/>
  <c r="U170" i="1"/>
  <c r="T170" i="1"/>
  <c r="S170" i="1"/>
  <c r="R170" i="1"/>
  <c r="Q170" i="1"/>
  <c r="P170" i="1"/>
  <c r="O170" i="1"/>
  <c r="N170" i="1"/>
  <c r="K170" i="1"/>
  <c r="J170" i="1"/>
  <c r="I170" i="1"/>
  <c r="H170" i="1"/>
  <c r="G170" i="1"/>
  <c r="E170" i="1"/>
  <c r="Y169" i="1"/>
  <c r="X169" i="1"/>
  <c r="W169" i="1"/>
  <c r="V169" i="1"/>
  <c r="U169" i="1"/>
  <c r="T169" i="1"/>
  <c r="S169" i="1"/>
  <c r="R169" i="1"/>
  <c r="Q169" i="1"/>
  <c r="P169" i="1"/>
  <c r="O169" i="1"/>
  <c r="N169" i="1"/>
  <c r="K169" i="1"/>
  <c r="J169" i="1"/>
  <c r="I169" i="1"/>
  <c r="H169" i="1"/>
  <c r="G169" i="1"/>
  <c r="E169" i="1"/>
  <c r="Y168" i="1"/>
  <c r="X168" i="1"/>
  <c r="W168" i="1"/>
  <c r="V168" i="1"/>
  <c r="U168" i="1"/>
  <c r="T168" i="1"/>
  <c r="S168" i="1"/>
  <c r="R168" i="1"/>
  <c r="Q168" i="1"/>
  <c r="P168" i="1"/>
  <c r="O168" i="1"/>
  <c r="N168" i="1"/>
  <c r="K168" i="1"/>
  <c r="J168" i="1"/>
  <c r="I168" i="1"/>
  <c r="H168" i="1"/>
  <c r="G168" i="1"/>
  <c r="E168" i="1"/>
  <c r="D168" i="1"/>
  <c r="Y167" i="1"/>
  <c r="X167" i="1"/>
  <c r="W167" i="1"/>
  <c r="V167" i="1"/>
  <c r="U167" i="1"/>
  <c r="T167" i="1"/>
  <c r="S167" i="1"/>
  <c r="R167" i="1"/>
  <c r="Q167" i="1"/>
  <c r="P167" i="1"/>
  <c r="O167" i="1"/>
  <c r="N167" i="1"/>
  <c r="K167" i="1"/>
  <c r="J167" i="1"/>
  <c r="I167" i="1"/>
  <c r="H167" i="1"/>
  <c r="G167" i="1"/>
  <c r="E167" i="1"/>
  <c r="Y157" i="1"/>
  <c r="X157" i="1"/>
  <c r="W157" i="1"/>
  <c r="V157" i="1"/>
  <c r="U157" i="1"/>
  <c r="T157" i="1"/>
  <c r="S157" i="1"/>
  <c r="R157" i="1"/>
  <c r="Q157" i="1"/>
  <c r="P157" i="1"/>
  <c r="O157" i="1"/>
  <c r="N157" i="1"/>
  <c r="K157" i="1"/>
  <c r="J157" i="1"/>
  <c r="I157" i="1"/>
  <c r="H157" i="1"/>
  <c r="G157" i="1"/>
  <c r="E157" i="1"/>
  <c r="Y156" i="1"/>
  <c r="X156" i="1"/>
  <c r="W156" i="1"/>
  <c r="V156" i="1"/>
  <c r="U156" i="1"/>
  <c r="T156" i="1"/>
  <c r="S156" i="1"/>
  <c r="R156" i="1"/>
  <c r="Q156" i="1"/>
  <c r="P156" i="1"/>
  <c r="O156" i="1"/>
  <c r="N156" i="1"/>
  <c r="K156" i="1"/>
  <c r="J156" i="1"/>
  <c r="I156" i="1"/>
  <c r="H156" i="1"/>
  <c r="G156" i="1"/>
  <c r="E156" i="1"/>
  <c r="Y155" i="1"/>
  <c r="X155" i="1"/>
  <c r="W155" i="1"/>
  <c r="V155" i="1"/>
  <c r="U155" i="1"/>
  <c r="T155" i="1"/>
  <c r="S155" i="1"/>
  <c r="R155" i="1"/>
  <c r="Q155" i="1"/>
  <c r="P155" i="1"/>
  <c r="O155" i="1"/>
  <c r="N155" i="1"/>
  <c r="K155" i="1"/>
  <c r="J155" i="1"/>
  <c r="I155" i="1"/>
  <c r="H155" i="1"/>
  <c r="G155" i="1"/>
  <c r="E155" i="1"/>
  <c r="Y154" i="1"/>
  <c r="X154" i="1"/>
  <c r="W154" i="1"/>
  <c r="V154" i="1"/>
  <c r="U154" i="1"/>
  <c r="T154" i="1"/>
  <c r="S154" i="1"/>
  <c r="R154" i="1"/>
  <c r="Q154" i="1"/>
  <c r="P154" i="1"/>
  <c r="O154" i="1"/>
  <c r="N154" i="1"/>
  <c r="K154" i="1"/>
  <c r="J154" i="1"/>
  <c r="I154" i="1"/>
  <c r="H154" i="1"/>
  <c r="G154" i="1"/>
  <c r="E154" i="1"/>
  <c r="Y153" i="1"/>
  <c r="X153" i="1"/>
  <c r="W153" i="1"/>
  <c r="V153" i="1"/>
  <c r="U153" i="1"/>
  <c r="T153" i="1"/>
  <c r="S153" i="1"/>
  <c r="R153" i="1"/>
  <c r="Q153" i="1"/>
  <c r="P153" i="1"/>
  <c r="O153" i="1"/>
  <c r="N153" i="1"/>
  <c r="K153" i="1"/>
  <c r="J153" i="1"/>
  <c r="I153" i="1"/>
  <c r="H153" i="1"/>
  <c r="G153" i="1"/>
  <c r="E153" i="1"/>
  <c r="Y152" i="1"/>
  <c r="X152" i="1"/>
  <c r="W152" i="1"/>
  <c r="V152" i="1"/>
  <c r="U152" i="1"/>
  <c r="T152" i="1"/>
  <c r="S152" i="1"/>
  <c r="R152" i="1"/>
  <c r="Q152" i="1"/>
  <c r="P152" i="1"/>
  <c r="O152" i="1"/>
  <c r="N152" i="1"/>
  <c r="L152" i="1"/>
  <c r="K152" i="1"/>
  <c r="J152" i="1"/>
  <c r="I152" i="1"/>
  <c r="H152" i="1"/>
  <c r="G152" i="1"/>
  <c r="E152" i="1"/>
  <c r="D152" i="1"/>
  <c r="Y151" i="1"/>
  <c r="X151" i="1"/>
  <c r="W151" i="1"/>
  <c r="V151" i="1"/>
  <c r="U151" i="1"/>
  <c r="T151" i="1"/>
  <c r="S151" i="1"/>
  <c r="R151" i="1"/>
  <c r="Q151" i="1"/>
  <c r="P151" i="1"/>
  <c r="O151" i="1"/>
  <c r="N151" i="1"/>
  <c r="L151" i="1"/>
  <c r="K151" i="1"/>
  <c r="J151" i="1"/>
  <c r="I151" i="1"/>
  <c r="H151" i="1"/>
  <c r="G151" i="1"/>
  <c r="E151" i="1"/>
  <c r="Y150" i="1"/>
  <c r="X150" i="1"/>
  <c r="W150" i="1"/>
  <c r="V150" i="1"/>
  <c r="U150" i="1"/>
  <c r="T150" i="1"/>
  <c r="S150" i="1"/>
  <c r="R150" i="1"/>
  <c r="Q150" i="1"/>
  <c r="P150" i="1"/>
  <c r="O150" i="1"/>
  <c r="N150" i="1"/>
  <c r="L150" i="1"/>
  <c r="K150" i="1"/>
  <c r="J150" i="1"/>
  <c r="I150" i="1"/>
  <c r="H150" i="1"/>
  <c r="G150" i="1"/>
  <c r="E150" i="1"/>
  <c r="D150" i="1"/>
  <c r="Y149" i="1"/>
  <c r="X149" i="1"/>
  <c r="W149" i="1"/>
  <c r="V149" i="1"/>
  <c r="U149" i="1"/>
  <c r="T149" i="1"/>
  <c r="S149" i="1"/>
  <c r="R149" i="1"/>
  <c r="Q149" i="1"/>
  <c r="P149" i="1"/>
  <c r="O149" i="1"/>
  <c r="N149" i="1"/>
  <c r="L149" i="1"/>
  <c r="K149" i="1"/>
  <c r="J149" i="1"/>
  <c r="I149" i="1"/>
  <c r="H149" i="1"/>
  <c r="G149" i="1"/>
  <c r="E149" i="1"/>
  <c r="Y148" i="1"/>
  <c r="X148" i="1"/>
  <c r="W148" i="1"/>
  <c r="V148" i="1"/>
  <c r="U148" i="1"/>
  <c r="T148" i="1"/>
  <c r="S148" i="1"/>
  <c r="R148" i="1"/>
  <c r="Q148" i="1"/>
  <c r="P148" i="1"/>
  <c r="O148" i="1"/>
  <c r="N148" i="1"/>
  <c r="L148" i="1"/>
  <c r="K148" i="1"/>
  <c r="J148" i="1"/>
  <c r="I148" i="1"/>
  <c r="H148" i="1"/>
  <c r="G148" i="1"/>
  <c r="E148" i="1"/>
  <c r="Y147" i="1"/>
  <c r="X147" i="1"/>
  <c r="W147" i="1"/>
  <c r="V147" i="1"/>
  <c r="U147" i="1"/>
  <c r="T147" i="1"/>
  <c r="S147" i="1"/>
  <c r="R147" i="1"/>
  <c r="Q147" i="1"/>
  <c r="P147" i="1"/>
  <c r="O147" i="1"/>
  <c r="N147" i="1"/>
  <c r="L147" i="1"/>
  <c r="K147" i="1"/>
  <c r="J147" i="1"/>
  <c r="I147" i="1"/>
  <c r="H147" i="1"/>
  <c r="G147" i="1"/>
  <c r="E147" i="1"/>
  <c r="Y146" i="1"/>
  <c r="X146" i="1"/>
  <c r="W146" i="1"/>
  <c r="V146" i="1"/>
  <c r="U146" i="1"/>
  <c r="T146" i="1"/>
  <c r="S146" i="1"/>
  <c r="R146" i="1"/>
  <c r="Q146" i="1"/>
  <c r="P146" i="1"/>
  <c r="O146" i="1"/>
  <c r="N146" i="1"/>
  <c r="L146" i="1"/>
  <c r="K146" i="1"/>
  <c r="J146" i="1"/>
  <c r="I146" i="1"/>
  <c r="H146" i="1"/>
  <c r="G146" i="1"/>
  <c r="E146" i="1"/>
  <c r="Y145" i="1"/>
  <c r="X145" i="1"/>
  <c r="W145" i="1"/>
  <c r="V145" i="1"/>
  <c r="U145" i="1"/>
  <c r="T145" i="1"/>
  <c r="S145" i="1"/>
  <c r="R145" i="1"/>
  <c r="Q145" i="1"/>
  <c r="P145" i="1"/>
  <c r="O145" i="1"/>
  <c r="N145" i="1"/>
  <c r="L145" i="1"/>
  <c r="K145" i="1"/>
  <c r="J145" i="1"/>
  <c r="I145" i="1"/>
  <c r="H145" i="1"/>
  <c r="G145" i="1"/>
  <c r="F145" i="1"/>
  <c r="E145" i="1"/>
  <c r="Y144" i="1"/>
  <c r="X144" i="1"/>
  <c r="W144" i="1"/>
  <c r="V144" i="1"/>
  <c r="U144" i="1"/>
  <c r="T144" i="1"/>
  <c r="S144" i="1"/>
  <c r="R144" i="1"/>
  <c r="Q144" i="1"/>
  <c r="P144" i="1"/>
  <c r="O144" i="1"/>
  <c r="N144" i="1"/>
  <c r="L144" i="1"/>
  <c r="K144" i="1"/>
  <c r="J144" i="1"/>
  <c r="I144" i="1"/>
  <c r="H144" i="1"/>
  <c r="G144" i="1"/>
  <c r="E144" i="1"/>
  <c r="Y143" i="1"/>
  <c r="X143" i="1"/>
  <c r="W143" i="1"/>
  <c r="V143" i="1"/>
  <c r="U143" i="1"/>
  <c r="T143" i="1"/>
  <c r="S143" i="1"/>
  <c r="R143" i="1"/>
  <c r="Q143" i="1"/>
  <c r="P143" i="1"/>
  <c r="O143" i="1"/>
  <c r="N143" i="1"/>
  <c r="L143" i="1"/>
  <c r="K143" i="1"/>
  <c r="J143" i="1"/>
  <c r="I143" i="1"/>
  <c r="H143" i="1"/>
  <c r="G143" i="1"/>
  <c r="F143" i="1"/>
  <c r="E143" i="1"/>
  <c r="D143" i="1"/>
  <c r="Y142" i="1"/>
  <c r="X142" i="1"/>
  <c r="W142" i="1"/>
  <c r="V142" i="1"/>
  <c r="U142" i="1"/>
  <c r="T142" i="1"/>
  <c r="S142" i="1"/>
  <c r="R142" i="1"/>
  <c r="Q142" i="1"/>
  <c r="P142" i="1"/>
  <c r="O142" i="1"/>
  <c r="N142" i="1"/>
  <c r="L142" i="1"/>
  <c r="K142" i="1"/>
  <c r="J142" i="1"/>
  <c r="I142" i="1"/>
  <c r="H142" i="1"/>
  <c r="G142" i="1"/>
  <c r="E142" i="1"/>
  <c r="Y141" i="1"/>
  <c r="X141" i="1"/>
  <c r="W141" i="1"/>
  <c r="V141" i="1"/>
  <c r="U141" i="1"/>
  <c r="T141" i="1"/>
  <c r="S141" i="1"/>
  <c r="R141" i="1"/>
  <c r="Q141" i="1"/>
  <c r="P141" i="1"/>
  <c r="O141" i="1"/>
  <c r="N141" i="1"/>
  <c r="L141" i="1"/>
  <c r="K141" i="1"/>
  <c r="J141" i="1"/>
  <c r="I141" i="1"/>
  <c r="H141" i="1"/>
  <c r="G141" i="1"/>
  <c r="F141" i="1"/>
  <c r="E141" i="1"/>
  <c r="Y140" i="1"/>
  <c r="X140" i="1"/>
  <c r="W140" i="1"/>
  <c r="V140" i="1"/>
  <c r="U140" i="1"/>
  <c r="T140" i="1"/>
  <c r="S140" i="1"/>
  <c r="R140" i="1"/>
  <c r="Q140" i="1"/>
  <c r="P140" i="1"/>
  <c r="O140" i="1"/>
  <c r="N140" i="1"/>
  <c r="L140" i="1"/>
  <c r="K140" i="1"/>
  <c r="J140" i="1"/>
  <c r="I140" i="1"/>
  <c r="H140" i="1"/>
  <c r="G140" i="1"/>
  <c r="E140" i="1"/>
  <c r="Y139" i="1"/>
  <c r="X139" i="1"/>
  <c r="W139" i="1"/>
  <c r="V139" i="1"/>
  <c r="U139" i="1"/>
  <c r="T139" i="1"/>
  <c r="S139" i="1"/>
  <c r="R139" i="1"/>
  <c r="Q139" i="1"/>
  <c r="P139" i="1"/>
  <c r="O139" i="1"/>
  <c r="N139" i="1"/>
  <c r="L139" i="1"/>
  <c r="K139" i="1"/>
  <c r="J139" i="1"/>
  <c r="I139" i="1"/>
  <c r="H139" i="1"/>
  <c r="G139" i="1"/>
  <c r="E139" i="1"/>
  <c r="Y138" i="1"/>
  <c r="X138" i="1"/>
  <c r="W138" i="1"/>
  <c r="V138" i="1"/>
  <c r="U138" i="1"/>
  <c r="T138" i="1"/>
  <c r="S138" i="1"/>
  <c r="R138" i="1"/>
  <c r="Q138" i="1"/>
  <c r="P138" i="1"/>
  <c r="O138" i="1"/>
  <c r="N138" i="1"/>
  <c r="L138" i="1"/>
  <c r="K138" i="1"/>
  <c r="J138" i="1"/>
  <c r="I138" i="1"/>
  <c r="H138" i="1"/>
  <c r="G138" i="1"/>
  <c r="F138" i="1"/>
  <c r="E138" i="1"/>
  <c r="Y137" i="1"/>
  <c r="X137" i="1"/>
  <c r="W137" i="1"/>
  <c r="V137" i="1"/>
  <c r="U137" i="1"/>
  <c r="T137" i="1"/>
  <c r="S137" i="1"/>
  <c r="R137" i="1"/>
  <c r="Q137" i="1"/>
  <c r="P137" i="1"/>
  <c r="O137" i="1"/>
  <c r="N137" i="1"/>
  <c r="L137" i="1"/>
  <c r="K137" i="1"/>
  <c r="J137" i="1"/>
  <c r="I137" i="1"/>
  <c r="H137" i="1"/>
  <c r="G137" i="1"/>
  <c r="E137" i="1"/>
  <c r="D137" i="1"/>
  <c r="Y136" i="1"/>
  <c r="X136" i="1"/>
  <c r="W136" i="1"/>
  <c r="V136" i="1"/>
  <c r="U136" i="1"/>
  <c r="T136" i="1"/>
  <c r="S136" i="1"/>
  <c r="R136" i="1"/>
  <c r="Q136" i="1"/>
  <c r="P136" i="1"/>
  <c r="O136" i="1"/>
  <c r="N136" i="1"/>
  <c r="L136" i="1"/>
  <c r="K136" i="1"/>
  <c r="J136" i="1"/>
  <c r="I136" i="1"/>
  <c r="H136" i="1"/>
  <c r="G136" i="1"/>
  <c r="E136" i="1"/>
  <c r="Y135" i="1"/>
  <c r="X135" i="1"/>
  <c r="W135" i="1"/>
  <c r="V135" i="1"/>
  <c r="U135" i="1"/>
  <c r="T135" i="1"/>
  <c r="S135" i="1"/>
  <c r="R135" i="1"/>
  <c r="Q135" i="1"/>
  <c r="P135" i="1"/>
  <c r="O135" i="1"/>
  <c r="N135" i="1"/>
  <c r="L135" i="1"/>
  <c r="K135" i="1"/>
  <c r="J135" i="1"/>
  <c r="I135" i="1"/>
  <c r="H135" i="1"/>
  <c r="G135" i="1"/>
  <c r="E135" i="1"/>
  <c r="Y134" i="1"/>
  <c r="X134" i="1"/>
  <c r="W134" i="1"/>
  <c r="V134" i="1"/>
  <c r="U134" i="1"/>
  <c r="T134" i="1"/>
  <c r="S134" i="1"/>
  <c r="R134" i="1"/>
  <c r="Q134" i="1"/>
  <c r="P134" i="1"/>
  <c r="O134" i="1"/>
  <c r="N134" i="1"/>
  <c r="L134" i="1"/>
  <c r="K134" i="1"/>
  <c r="J134" i="1"/>
  <c r="I134" i="1"/>
  <c r="H134" i="1"/>
  <c r="G134" i="1"/>
  <c r="F134" i="1"/>
  <c r="E134" i="1"/>
  <c r="Y133" i="1"/>
  <c r="X133" i="1"/>
  <c r="W133" i="1"/>
  <c r="V133" i="1"/>
  <c r="U133" i="1"/>
  <c r="T133" i="1"/>
  <c r="S133" i="1"/>
  <c r="R133" i="1"/>
  <c r="Q133" i="1"/>
  <c r="P133" i="1"/>
  <c r="O133" i="1"/>
  <c r="N133" i="1"/>
  <c r="L133" i="1"/>
  <c r="K133" i="1"/>
  <c r="J133" i="1"/>
  <c r="I133" i="1"/>
  <c r="H133" i="1"/>
  <c r="G133" i="1"/>
  <c r="F133" i="1"/>
  <c r="E133" i="1"/>
  <c r="D133" i="1"/>
  <c r="Y132" i="1"/>
  <c r="X132" i="1"/>
  <c r="W132" i="1"/>
  <c r="V132" i="1"/>
  <c r="U132" i="1"/>
  <c r="T132" i="1"/>
  <c r="S132" i="1"/>
  <c r="R132" i="1"/>
  <c r="Q132" i="1"/>
  <c r="P132" i="1"/>
  <c r="O132" i="1"/>
  <c r="N132" i="1"/>
  <c r="L132" i="1"/>
  <c r="K132" i="1"/>
  <c r="J132" i="1"/>
  <c r="I132" i="1"/>
  <c r="H132" i="1"/>
  <c r="G132" i="1"/>
  <c r="E132" i="1"/>
  <c r="Y131" i="1"/>
  <c r="X131" i="1"/>
  <c r="W131" i="1"/>
  <c r="V131" i="1"/>
  <c r="U131" i="1"/>
  <c r="T131" i="1"/>
  <c r="S131" i="1"/>
  <c r="R131" i="1"/>
  <c r="Q131" i="1"/>
  <c r="P131" i="1"/>
  <c r="O131" i="1"/>
  <c r="N131" i="1"/>
  <c r="L131" i="1"/>
  <c r="K131" i="1"/>
  <c r="J131" i="1"/>
  <c r="I131" i="1"/>
  <c r="H131" i="1"/>
  <c r="G131" i="1"/>
  <c r="E131" i="1"/>
  <c r="D131" i="1"/>
  <c r="Y130" i="1"/>
  <c r="X130" i="1"/>
  <c r="W130" i="1"/>
  <c r="V130" i="1"/>
  <c r="U130" i="1"/>
  <c r="T130" i="1"/>
  <c r="S130" i="1"/>
  <c r="R130" i="1"/>
  <c r="Q130" i="1"/>
  <c r="P130" i="1"/>
  <c r="O130" i="1"/>
  <c r="N130" i="1"/>
  <c r="L130" i="1"/>
  <c r="K130" i="1"/>
  <c r="J130" i="1"/>
  <c r="I130" i="1"/>
  <c r="H130" i="1"/>
  <c r="G130" i="1"/>
  <c r="E130" i="1"/>
  <c r="Y129" i="1"/>
  <c r="X129" i="1"/>
  <c r="W129" i="1"/>
  <c r="V129" i="1"/>
  <c r="U129" i="1"/>
  <c r="T129" i="1"/>
  <c r="S129" i="1"/>
  <c r="R129" i="1"/>
  <c r="Q129" i="1"/>
  <c r="P129" i="1"/>
  <c r="O129" i="1"/>
  <c r="N129" i="1"/>
  <c r="L129" i="1"/>
  <c r="K129" i="1"/>
  <c r="J129" i="1"/>
  <c r="I129" i="1"/>
  <c r="H129" i="1"/>
  <c r="G129" i="1"/>
  <c r="E129" i="1"/>
  <c r="Y128" i="1"/>
  <c r="X128" i="1"/>
  <c r="W128" i="1"/>
  <c r="V128" i="1"/>
  <c r="U128" i="1"/>
  <c r="T128" i="1"/>
  <c r="S128" i="1"/>
  <c r="R128" i="1"/>
  <c r="Q128" i="1"/>
  <c r="P128" i="1"/>
  <c r="O128" i="1"/>
  <c r="N128" i="1"/>
  <c r="L128" i="1"/>
  <c r="K128" i="1"/>
  <c r="J128" i="1"/>
  <c r="I128" i="1"/>
  <c r="H128" i="1"/>
  <c r="G128" i="1"/>
  <c r="E128" i="1"/>
  <c r="Y127" i="1"/>
  <c r="X127" i="1"/>
  <c r="W127" i="1"/>
  <c r="V127" i="1"/>
  <c r="U127" i="1"/>
  <c r="T127" i="1"/>
  <c r="S127" i="1"/>
  <c r="R127" i="1"/>
  <c r="Q127" i="1"/>
  <c r="P127" i="1"/>
  <c r="O127" i="1"/>
  <c r="N127" i="1"/>
  <c r="L127" i="1"/>
  <c r="K127" i="1"/>
  <c r="J127" i="1"/>
  <c r="I127" i="1"/>
  <c r="H127" i="1"/>
  <c r="G127" i="1"/>
  <c r="E127" i="1"/>
  <c r="Y126" i="1"/>
  <c r="X126" i="1"/>
  <c r="W126" i="1"/>
  <c r="V126" i="1"/>
  <c r="U126" i="1"/>
  <c r="T126" i="1"/>
  <c r="S126" i="1"/>
  <c r="R126" i="1"/>
  <c r="Q126" i="1"/>
  <c r="P126" i="1"/>
  <c r="O126" i="1"/>
  <c r="N126" i="1"/>
  <c r="L126" i="1"/>
  <c r="K126" i="1"/>
  <c r="J126" i="1"/>
  <c r="I126" i="1"/>
  <c r="H126" i="1"/>
  <c r="G126" i="1"/>
  <c r="E126" i="1"/>
  <c r="Y125" i="1"/>
  <c r="X125" i="1"/>
  <c r="W125" i="1"/>
  <c r="V125" i="1"/>
  <c r="U125" i="1"/>
  <c r="T125" i="1"/>
  <c r="S125" i="1"/>
  <c r="R125" i="1"/>
  <c r="Q125" i="1"/>
  <c r="P125" i="1"/>
  <c r="O125" i="1"/>
  <c r="N125" i="1"/>
  <c r="L125" i="1"/>
  <c r="K125" i="1"/>
  <c r="J125" i="1"/>
  <c r="I125" i="1"/>
  <c r="H125" i="1"/>
  <c r="G125" i="1"/>
  <c r="E125" i="1"/>
  <c r="Y124" i="1"/>
  <c r="X124" i="1"/>
  <c r="W124" i="1"/>
  <c r="V124" i="1"/>
  <c r="U124" i="1"/>
  <c r="T124" i="1"/>
  <c r="S124" i="1"/>
  <c r="R124" i="1"/>
  <c r="Q124" i="1"/>
  <c r="P124" i="1"/>
  <c r="O124" i="1"/>
  <c r="N124" i="1"/>
  <c r="L124" i="1"/>
  <c r="K124" i="1"/>
  <c r="J124" i="1"/>
  <c r="I124" i="1"/>
  <c r="H124" i="1"/>
  <c r="G124" i="1"/>
  <c r="F124" i="1"/>
  <c r="E124" i="1"/>
  <c r="Y123" i="1"/>
  <c r="X123" i="1"/>
  <c r="W123" i="1"/>
  <c r="V123" i="1"/>
  <c r="U123" i="1"/>
  <c r="T123" i="1"/>
  <c r="S123" i="1"/>
  <c r="R123" i="1"/>
  <c r="Q123" i="1"/>
  <c r="P123" i="1"/>
  <c r="O123" i="1"/>
  <c r="N123" i="1"/>
  <c r="L123" i="1"/>
  <c r="K123" i="1"/>
  <c r="J123" i="1"/>
  <c r="I123" i="1"/>
  <c r="H123" i="1"/>
  <c r="G123" i="1"/>
  <c r="E123" i="1"/>
  <c r="Y122" i="1"/>
  <c r="X122" i="1"/>
  <c r="W122" i="1"/>
  <c r="V122" i="1"/>
  <c r="U122" i="1"/>
  <c r="T122" i="1"/>
  <c r="S122" i="1"/>
  <c r="R122" i="1"/>
  <c r="Q122" i="1"/>
  <c r="P122" i="1"/>
  <c r="O122" i="1"/>
  <c r="N122" i="1"/>
  <c r="L122" i="1"/>
  <c r="K122" i="1"/>
  <c r="J122" i="1"/>
  <c r="I122" i="1"/>
  <c r="H122" i="1"/>
  <c r="G122" i="1"/>
  <c r="E122" i="1"/>
  <c r="D122" i="1"/>
  <c r="Y121" i="1"/>
  <c r="X121" i="1"/>
  <c r="W121" i="1"/>
  <c r="V121" i="1"/>
  <c r="U121" i="1"/>
  <c r="T121" i="1"/>
  <c r="S121" i="1"/>
  <c r="R121" i="1"/>
  <c r="Q121" i="1"/>
  <c r="P121" i="1"/>
  <c r="O121" i="1"/>
  <c r="N121" i="1"/>
  <c r="L121" i="1"/>
  <c r="K121" i="1"/>
  <c r="J121" i="1"/>
  <c r="I121" i="1"/>
  <c r="H121" i="1"/>
  <c r="G121" i="1"/>
  <c r="E121" i="1"/>
  <c r="Y120" i="1"/>
  <c r="X120" i="1"/>
  <c r="W120" i="1"/>
  <c r="V120" i="1"/>
  <c r="U120" i="1"/>
  <c r="T120" i="1"/>
  <c r="S120" i="1"/>
  <c r="R120" i="1"/>
  <c r="Q120" i="1"/>
  <c r="P120" i="1"/>
  <c r="O120" i="1"/>
  <c r="N120" i="1"/>
  <c r="L120" i="1"/>
  <c r="K120" i="1"/>
  <c r="J120" i="1"/>
  <c r="I120" i="1"/>
  <c r="H120" i="1"/>
  <c r="G120" i="1"/>
  <c r="F120" i="1"/>
  <c r="E120" i="1"/>
  <c r="Y119" i="1"/>
  <c r="X119" i="1"/>
  <c r="W119" i="1"/>
  <c r="V119" i="1"/>
  <c r="U119" i="1"/>
  <c r="T119" i="1"/>
  <c r="S119" i="1"/>
  <c r="R119" i="1"/>
  <c r="Q119" i="1"/>
  <c r="P119" i="1"/>
  <c r="O119" i="1"/>
  <c r="N119" i="1"/>
  <c r="L119" i="1"/>
  <c r="K119" i="1"/>
  <c r="J119" i="1"/>
  <c r="I119" i="1"/>
  <c r="H119" i="1"/>
  <c r="G119" i="1"/>
  <c r="E119" i="1"/>
  <c r="D119" i="1"/>
  <c r="Y109" i="1"/>
  <c r="X109" i="1"/>
  <c r="W109" i="1"/>
  <c r="V109" i="1"/>
  <c r="U109" i="1"/>
  <c r="T109" i="1"/>
  <c r="S109" i="1"/>
  <c r="R109" i="1"/>
  <c r="Q109" i="1"/>
  <c r="P109" i="1"/>
  <c r="O109" i="1"/>
  <c r="N109" i="1"/>
  <c r="L109" i="1"/>
  <c r="K109" i="1"/>
  <c r="J109" i="1"/>
  <c r="I109" i="1"/>
  <c r="H109" i="1"/>
  <c r="G109" i="1"/>
  <c r="E109" i="1"/>
  <c r="Y108" i="1"/>
  <c r="X108" i="1"/>
  <c r="W108" i="1"/>
  <c r="V108" i="1"/>
  <c r="U108" i="1"/>
  <c r="T108" i="1"/>
  <c r="S108" i="1"/>
  <c r="R108" i="1"/>
  <c r="Q108" i="1"/>
  <c r="P108" i="1"/>
  <c r="O108" i="1"/>
  <c r="N108" i="1"/>
  <c r="L108" i="1"/>
  <c r="K108" i="1"/>
  <c r="J108" i="1"/>
  <c r="I108" i="1"/>
  <c r="H108" i="1"/>
  <c r="G108" i="1"/>
  <c r="E108" i="1"/>
  <c r="Y107" i="1"/>
  <c r="X107" i="1"/>
  <c r="W107" i="1"/>
  <c r="V107" i="1"/>
  <c r="U107" i="1"/>
  <c r="T107" i="1"/>
  <c r="S107" i="1"/>
  <c r="R107" i="1"/>
  <c r="Q107" i="1"/>
  <c r="P107" i="1"/>
  <c r="O107" i="1"/>
  <c r="N107" i="1"/>
  <c r="L107" i="1"/>
  <c r="K107" i="1"/>
  <c r="J107" i="1"/>
  <c r="I107" i="1"/>
  <c r="H107" i="1"/>
  <c r="G107" i="1"/>
  <c r="E107" i="1"/>
  <c r="Y106" i="1"/>
  <c r="X106" i="1"/>
  <c r="W106" i="1"/>
  <c r="V106" i="1"/>
  <c r="U106" i="1"/>
  <c r="T106" i="1"/>
  <c r="S106" i="1"/>
  <c r="R106" i="1"/>
  <c r="Q106" i="1"/>
  <c r="P106" i="1"/>
  <c r="O106" i="1"/>
  <c r="N106" i="1"/>
  <c r="L106" i="1"/>
  <c r="K106" i="1"/>
  <c r="J106" i="1"/>
  <c r="I106" i="1"/>
  <c r="H106" i="1"/>
  <c r="G106" i="1"/>
  <c r="E106" i="1"/>
  <c r="Y105" i="1"/>
  <c r="X105" i="1"/>
  <c r="W105" i="1"/>
  <c r="V105" i="1"/>
  <c r="U105" i="1"/>
  <c r="T105" i="1"/>
  <c r="S105" i="1"/>
  <c r="R105" i="1"/>
  <c r="Q105" i="1"/>
  <c r="P105" i="1"/>
  <c r="O105" i="1"/>
  <c r="N105" i="1"/>
  <c r="L105" i="1"/>
  <c r="K105" i="1"/>
  <c r="J105" i="1"/>
  <c r="I105" i="1"/>
  <c r="H105" i="1"/>
  <c r="G105" i="1"/>
  <c r="E105" i="1"/>
  <c r="Y104" i="1"/>
  <c r="X104" i="1"/>
  <c r="W104" i="1"/>
  <c r="V104" i="1"/>
  <c r="U104" i="1"/>
  <c r="T104" i="1"/>
  <c r="S104" i="1"/>
  <c r="R104" i="1"/>
  <c r="Q104" i="1"/>
  <c r="P104" i="1"/>
  <c r="O104" i="1"/>
  <c r="N104" i="1"/>
  <c r="L104" i="1"/>
  <c r="K104" i="1"/>
  <c r="J104" i="1"/>
  <c r="I104" i="1"/>
  <c r="H104" i="1"/>
  <c r="G104" i="1"/>
  <c r="E104" i="1"/>
  <c r="D104" i="1"/>
  <c r="Y103" i="1"/>
  <c r="X103" i="1"/>
  <c r="W103" i="1"/>
  <c r="V103" i="1"/>
  <c r="U103" i="1"/>
  <c r="T103" i="1"/>
  <c r="S103" i="1"/>
  <c r="R103" i="1"/>
  <c r="Q103" i="1"/>
  <c r="P103" i="1"/>
  <c r="O103" i="1"/>
  <c r="N103" i="1"/>
  <c r="L103" i="1"/>
  <c r="K103" i="1"/>
  <c r="J103" i="1"/>
  <c r="I103" i="1"/>
  <c r="H103" i="1"/>
  <c r="G103" i="1"/>
  <c r="E103" i="1"/>
  <c r="Y102" i="1"/>
  <c r="X102" i="1"/>
  <c r="W102" i="1"/>
  <c r="V102" i="1"/>
  <c r="U102" i="1"/>
  <c r="T102" i="1"/>
  <c r="S102" i="1"/>
  <c r="R102" i="1"/>
  <c r="Q102" i="1"/>
  <c r="P102" i="1"/>
  <c r="O102" i="1"/>
  <c r="N102" i="1"/>
  <c r="L102" i="1"/>
  <c r="K102" i="1"/>
  <c r="J102" i="1"/>
  <c r="I102" i="1"/>
  <c r="H102" i="1"/>
  <c r="G102" i="1"/>
  <c r="E102" i="1"/>
  <c r="Y101" i="1"/>
  <c r="X101" i="1"/>
  <c r="W101" i="1"/>
  <c r="V101" i="1"/>
  <c r="U101" i="1"/>
  <c r="T101" i="1"/>
  <c r="S101" i="1"/>
  <c r="R101" i="1"/>
  <c r="Q101" i="1"/>
  <c r="P101" i="1"/>
  <c r="O101" i="1"/>
  <c r="N101" i="1"/>
  <c r="L101" i="1"/>
  <c r="K101" i="1"/>
  <c r="J101" i="1"/>
  <c r="I101" i="1"/>
  <c r="H101" i="1"/>
  <c r="G101" i="1"/>
  <c r="E101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L100" i="1"/>
  <c r="K100" i="1"/>
  <c r="J100" i="1"/>
  <c r="I100" i="1"/>
  <c r="H100" i="1"/>
  <c r="G100" i="1"/>
  <c r="E100" i="1"/>
  <c r="Y99" i="1"/>
  <c r="X99" i="1"/>
  <c r="W99" i="1"/>
  <c r="V99" i="1"/>
  <c r="U99" i="1"/>
  <c r="T99" i="1"/>
  <c r="S99" i="1"/>
  <c r="R99" i="1"/>
  <c r="Q99" i="1"/>
  <c r="P99" i="1"/>
  <c r="O99" i="1"/>
  <c r="N99" i="1"/>
  <c r="L99" i="1"/>
  <c r="K99" i="1"/>
  <c r="J99" i="1"/>
  <c r="I99" i="1"/>
  <c r="H99" i="1"/>
  <c r="G99" i="1"/>
  <c r="E99" i="1"/>
  <c r="Y98" i="1"/>
  <c r="X98" i="1"/>
  <c r="W98" i="1"/>
  <c r="V98" i="1"/>
  <c r="U98" i="1"/>
  <c r="T98" i="1"/>
  <c r="S98" i="1"/>
  <c r="R98" i="1"/>
  <c r="Q98" i="1"/>
  <c r="P98" i="1"/>
  <c r="O98" i="1"/>
  <c r="N98" i="1"/>
  <c r="L98" i="1"/>
  <c r="K98" i="1"/>
  <c r="J98" i="1"/>
  <c r="I98" i="1"/>
  <c r="H98" i="1"/>
  <c r="G98" i="1"/>
  <c r="F98" i="1"/>
  <c r="E98" i="1"/>
  <c r="Y97" i="1"/>
  <c r="X97" i="1"/>
  <c r="W97" i="1"/>
  <c r="V97" i="1"/>
  <c r="U97" i="1"/>
  <c r="T97" i="1"/>
  <c r="S97" i="1"/>
  <c r="R97" i="1"/>
  <c r="Q97" i="1"/>
  <c r="P97" i="1"/>
  <c r="O97" i="1"/>
  <c r="N97" i="1"/>
  <c r="L97" i="1"/>
  <c r="K97" i="1"/>
  <c r="J97" i="1"/>
  <c r="I97" i="1"/>
  <c r="H97" i="1"/>
  <c r="G97" i="1"/>
  <c r="F97" i="1"/>
  <c r="E97" i="1"/>
  <c r="Y96" i="1"/>
  <c r="X96" i="1"/>
  <c r="W96" i="1"/>
  <c r="V96" i="1"/>
  <c r="U96" i="1"/>
  <c r="T96" i="1"/>
  <c r="S96" i="1"/>
  <c r="R96" i="1"/>
  <c r="Q96" i="1"/>
  <c r="P96" i="1"/>
  <c r="O96" i="1"/>
  <c r="N96" i="1"/>
  <c r="L96" i="1"/>
  <c r="K96" i="1"/>
  <c r="J96" i="1"/>
  <c r="I96" i="1"/>
  <c r="H96" i="1"/>
  <c r="G96" i="1"/>
  <c r="F96" i="1"/>
  <c r="E96" i="1"/>
  <c r="Y95" i="1"/>
  <c r="X95" i="1"/>
  <c r="W95" i="1"/>
  <c r="V95" i="1"/>
  <c r="U95" i="1"/>
  <c r="T95" i="1"/>
  <c r="S95" i="1"/>
  <c r="R95" i="1"/>
  <c r="Q95" i="1"/>
  <c r="P95" i="1"/>
  <c r="O95" i="1"/>
  <c r="N95" i="1"/>
  <c r="L95" i="1"/>
  <c r="K95" i="1"/>
  <c r="J95" i="1"/>
  <c r="I95" i="1"/>
  <c r="H95" i="1"/>
  <c r="G95" i="1"/>
  <c r="E95" i="1"/>
  <c r="D95" i="1"/>
  <c r="Y94" i="1"/>
  <c r="X94" i="1"/>
  <c r="W94" i="1"/>
  <c r="V94" i="1"/>
  <c r="U94" i="1"/>
  <c r="T94" i="1"/>
  <c r="S94" i="1"/>
  <c r="R94" i="1"/>
  <c r="Q94" i="1"/>
  <c r="P94" i="1"/>
  <c r="O94" i="1"/>
  <c r="N94" i="1"/>
  <c r="L94" i="1"/>
  <c r="K94" i="1"/>
  <c r="J94" i="1"/>
  <c r="I94" i="1"/>
  <c r="H94" i="1"/>
  <c r="G94" i="1"/>
  <c r="E94" i="1"/>
  <c r="Y93" i="1"/>
  <c r="X93" i="1"/>
  <c r="W93" i="1"/>
  <c r="V93" i="1"/>
  <c r="U93" i="1"/>
  <c r="T93" i="1"/>
  <c r="S93" i="1"/>
  <c r="R93" i="1"/>
  <c r="Q93" i="1"/>
  <c r="P93" i="1"/>
  <c r="O93" i="1"/>
  <c r="N93" i="1"/>
  <c r="L93" i="1"/>
  <c r="K93" i="1"/>
  <c r="J93" i="1"/>
  <c r="I93" i="1"/>
  <c r="H93" i="1"/>
  <c r="G93" i="1"/>
  <c r="E93" i="1"/>
  <c r="D93" i="1"/>
  <c r="Y92" i="1"/>
  <c r="X92" i="1"/>
  <c r="W92" i="1"/>
  <c r="V92" i="1"/>
  <c r="U92" i="1"/>
  <c r="T92" i="1"/>
  <c r="S92" i="1"/>
  <c r="R92" i="1"/>
  <c r="Q92" i="1"/>
  <c r="P92" i="1"/>
  <c r="O92" i="1"/>
  <c r="N92" i="1"/>
  <c r="L92" i="1"/>
  <c r="K92" i="1"/>
  <c r="J92" i="1"/>
  <c r="I92" i="1"/>
  <c r="H92" i="1"/>
  <c r="G92" i="1"/>
  <c r="E92" i="1"/>
  <c r="Y91" i="1"/>
  <c r="X91" i="1"/>
  <c r="W91" i="1"/>
  <c r="V91" i="1"/>
  <c r="U91" i="1"/>
  <c r="T91" i="1"/>
  <c r="S91" i="1"/>
  <c r="R91" i="1"/>
  <c r="Q91" i="1"/>
  <c r="P91" i="1"/>
  <c r="O91" i="1"/>
  <c r="N91" i="1"/>
  <c r="L91" i="1"/>
  <c r="K91" i="1"/>
  <c r="J91" i="1"/>
  <c r="I91" i="1"/>
  <c r="H91" i="1"/>
  <c r="G91" i="1"/>
  <c r="E91" i="1"/>
  <c r="Y90" i="1"/>
  <c r="X90" i="1"/>
  <c r="W90" i="1"/>
  <c r="V90" i="1"/>
  <c r="U90" i="1"/>
  <c r="T90" i="1"/>
  <c r="S90" i="1"/>
  <c r="R90" i="1"/>
  <c r="Q90" i="1"/>
  <c r="P90" i="1"/>
  <c r="O90" i="1"/>
  <c r="N90" i="1"/>
  <c r="L90" i="1"/>
  <c r="K90" i="1"/>
  <c r="J90" i="1"/>
  <c r="I90" i="1"/>
  <c r="H90" i="1"/>
  <c r="G90" i="1"/>
  <c r="E90" i="1"/>
  <c r="Y89" i="1"/>
  <c r="X89" i="1"/>
  <c r="W89" i="1"/>
  <c r="V89" i="1"/>
  <c r="U89" i="1"/>
  <c r="T89" i="1"/>
  <c r="S89" i="1"/>
  <c r="R89" i="1"/>
  <c r="Q89" i="1"/>
  <c r="P89" i="1"/>
  <c r="O89" i="1"/>
  <c r="N89" i="1"/>
  <c r="L89" i="1"/>
  <c r="K89" i="1"/>
  <c r="J89" i="1"/>
  <c r="I89" i="1"/>
  <c r="H89" i="1"/>
  <c r="G89" i="1"/>
  <c r="F89" i="1"/>
  <c r="E89" i="1"/>
  <c r="D89" i="1"/>
  <c r="Y88" i="1"/>
  <c r="X88" i="1"/>
  <c r="W88" i="1"/>
  <c r="V88" i="1"/>
  <c r="U88" i="1"/>
  <c r="T88" i="1"/>
  <c r="S88" i="1"/>
  <c r="R88" i="1"/>
  <c r="Q88" i="1"/>
  <c r="P88" i="1"/>
  <c r="O88" i="1"/>
  <c r="N88" i="1"/>
  <c r="L88" i="1"/>
  <c r="K88" i="1"/>
  <c r="J88" i="1"/>
  <c r="I88" i="1"/>
  <c r="H88" i="1"/>
  <c r="G88" i="1"/>
  <c r="F88" i="1"/>
  <c r="E88" i="1"/>
  <c r="Y87" i="1"/>
  <c r="X87" i="1"/>
  <c r="W87" i="1"/>
  <c r="V87" i="1"/>
  <c r="U87" i="1"/>
  <c r="T87" i="1"/>
  <c r="S87" i="1"/>
  <c r="R87" i="1"/>
  <c r="Q87" i="1"/>
  <c r="P87" i="1"/>
  <c r="O87" i="1"/>
  <c r="N87" i="1"/>
  <c r="L87" i="1"/>
  <c r="K87" i="1"/>
  <c r="J87" i="1"/>
  <c r="I87" i="1"/>
  <c r="H87" i="1"/>
  <c r="G87" i="1"/>
  <c r="E87" i="1"/>
  <c r="Y86" i="1"/>
  <c r="X86" i="1"/>
  <c r="W86" i="1"/>
  <c r="V86" i="1"/>
  <c r="U86" i="1"/>
  <c r="T86" i="1"/>
  <c r="S86" i="1"/>
  <c r="R86" i="1"/>
  <c r="Q86" i="1"/>
  <c r="P86" i="1"/>
  <c r="O86" i="1"/>
  <c r="N86" i="1"/>
  <c r="L86" i="1"/>
  <c r="K86" i="1"/>
  <c r="J86" i="1"/>
  <c r="I86" i="1"/>
  <c r="H86" i="1"/>
  <c r="G86" i="1"/>
  <c r="F86" i="1"/>
  <c r="E86" i="1"/>
  <c r="D86" i="1"/>
  <c r="Y85" i="1"/>
  <c r="X85" i="1"/>
  <c r="W85" i="1"/>
  <c r="V85" i="1"/>
  <c r="U85" i="1"/>
  <c r="T85" i="1"/>
  <c r="S85" i="1"/>
  <c r="R85" i="1"/>
  <c r="Q85" i="1"/>
  <c r="P85" i="1"/>
  <c r="O85" i="1"/>
  <c r="N85" i="1"/>
  <c r="L85" i="1"/>
  <c r="K85" i="1"/>
  <c r="J85" i="1"/>
  <c r="I85" i="1"/>
  <c r="H85" i="1"/>
  <c r="G85" i="1"/>
  <c r="E85" i="1"/>
  <c r="Y84" i="1"/>
  <c r="X84" i="1"/>
  <c r="W84" i="1"/>
  <c r="V84" i="1"/>
  <c r="U84" i="1"/>
  <c r="T84" i="1"/>
  <c r="S84" i="1"/>
  <c r="R84" i="1"/>
  <c r="Q84" i="1"/>
  <c r="P84" i="1"/>
  <c r="O84" i="1"/>
  <c r="N84" i="1"/>
  <c r="L84" i="1"/>
  <c r="K84" i="1"/>
  <c r="J84" i="1"/>
  <c r="I84" i="1"/>
  <c r="H84" i="1"/>
  <c r="G84" i="1"/>
  <c r="E84" i="1"/>
  <c r="Y83" i="1"/>
  <c r="X83" i="1"/>
  <c r="W83" i="1"/>
  <c r="V83" i="1"/>
  <c r="U83" i="1"/>
  <c r="T83" i="1"/>
  <c r="S83" i="1"/>
  <c r="R83" i="1"/>
  <c r="Q83" i="1"/>
  <c r="P83" i="1"/>
  <c r="O83" i="1"/>
  <c r="N83" i="1"/>
  <c r="L83" i="1"/>
  <c r="K83" i="1"/>
  <c r="J83" i="1"/>
  <c r="I83" i="1"/>
  <c r="H83" i="1"/>
  <c r="G83" i="1"/>
  <c r="E83" i="1"/>
  <c r="D83" i="1"/>
  <c r="Y82" i="1"/>
  <c r="X82" i="1"/>
  <c r="W82" i="1"/>
  <c r="V82" i="1"/>
  <c r="U82" i="1"/>
  <c r="T82" i="1"/>
  <c r="S82" i="1"/>
  <c r="R82" i="1"/>
  <c r="Q82" i="1"/>
  <c r="P82" i="1"/>
  <c r="O82" i="1"/>
  <c r="N82" i="1"/>
  <c r="L82" i="1"/>
  <c r="K82" i="1"/>
  <c r="J82" i="1"/>
  <c r="I82" i="1"/>
  <c r="H82" i="1"/>
  <c r="G82" i="1"/>
  <c r="E82" i="1"/>
  <c r="Y81" i="1"/>
  <c r="X81" i="1"/>
  <c r="W81" i="1"/>
  <c r="V81" i="1"/>
  <c r="U81" i="1"/>
  <c r="T81" i="1"/>
  <c r="S81" i="1"/>
  <c r="R81" i="1"/>
  <c r="Q81" i="1"/>
  <c r="P81" i="1"/>
  <c r="O81" i="1"/>
  <c r="N81" i="1"/>
  <c r="L81" i="1"/>
  <c r="K81" i="1"/>
  <c r="J81" i="1"/>
  <c r="I81" i="1"/>
  <c r="H81" i="1"/>
  <c r="G81" i="1"/>
  <c r="F81" i="1"/>
  <c r="E81" i="1"/>
  <c r="Y80" i="1"/>
  <c r="X80" i="1"/>
  <c r="W80" i="1"/>
  <c r="V80" i="1"/>
  <c r="U80" i="1"/>
  <c r="T80" i="1"/>
  <c r="S80" i="1"/>
  <c r="R80" i="1"/>
  <c r="Q80" i="1"/>
  <c r="P80" i="1"/>
  <c r="O80" i="1"/>
  <c r="N80" i="1"/>
  <c r="L80" i="1"/>
  <c r="K80" i="1"/>
  <c r="J80" i="1"/>
  <c r="I80" i="1"/>
  <c r="H80" i="1"/>
  <c r="G80" i="1"/>
  <c r="E80" i="1"/>
  <c r="Y70" i="1"/>
  <c r="X70" i="1"/>
  <c r="W70" i="1"/>
  <c r="V70" i="1"/>
  <c r="U70" i="1"/>
  <c r="T70" i="1"/>
  <c r="S70" i="1"/>
  <c r="R70" i="1"/>
  <c r="Q70" i="1"/>
  <c r="P70" i="1"/>
  <c r="O70" i="1"/>
  <c r="N70" i="1"/>
  <c r="L70" i="1"/>
  <c r="K70" i="1"/>
  <c r="J70" i="1"/>
  <c r="I70" i="1"/>
  <c r="H70" i="1"/>
  <c r="G70" i="1"/>
  <c r="E70" i="1"/>
  <c r="Y69" i="1"/>
  <c r="X69" i="1"/>
  <c r="W69" i="1"/>
  <c r="V69" i="1"/>
  <c r="U69" i="1"/>
  <c r="T69" i="1"/>
  <c r="S69" i="1"/>
  <c r="R69" i="1"/>
  <c r="Q69" i="1"/>
  <c r="P69" i="1"/>
  <c r="O69" i="1"/>
  <c r="N69" i="1"/>
  <c r="L69" i="1"/>
  <c r="K69" i="1"/>
  <c r="J69" i="1"/>
  <c r="I69" i="1"/>
  <c r="H69" i="1"/>
  <c r="G69" i="1"/>
  <c r="E69" i="1"/>
  <c r="Y68" i="1"/>
  <c r="X68" i="1"/>
  <c r="W68" i="1"/>
  <c r="V68" i="1"/>
  <c r="U68" i="1"/>
  <c r="T68" i="1"/>
  <c r="S68" i="1"/>
  <c r="R68" i="1"/>
  <c r="Q68" i="1"/>
  <c r="P68" i="1"/>
  <c r="O68" i="1"/>
  <c r="N68" i="1"/>
  <c r="L68" i="1"/>
  <c r="K68" i="1"/>
  <c r="J68" i="1"/>
  <c r="I68" i="1"/>
  <c r="H68" i="1"/>
  <c r="G68" i="1"/>
  <c r="F68" i="1"/>
  <c r="E68" i="1"/>
  <c r="Y67" i="1"/>
  <c r="X67" i="1"/>
  <c r="W67" i="1"/>
  <c r="V67" i="1"/>
  <c r="U67" i="1"/>
  <c r="T67" i="1"/>
  <c r="S67" i="1"/>
  <c r="R67" i="1"/>
  <c r="Q67" i="1"/>
  <c r="P67" i="1"/>
  <c r="O67" i="1"/>
  <c r="N67" i="1"/>
  <c r="L67" i="1"/>
  <c r="K67" i="1"/>
  <c r="J67" i="1"/>
  <c r="I67" i="1"/>
  <c r="H67" i="1"/>
  <c r="G67" i="1"/>
  <c r="F67" i="1"/>
  <c r="E67" i="1"/>
  <c r="D67" i="1"/>
  <c r="Y66" i="1"/>
  <c r="X66" i="1"/>
  <c r="W66" i="1"/>
  <c r="V66" i="1"/>
  <c r="U66" i="1"/>
  <c r="T66" i="1"/>
  <c r="S66" i="1"/>
  <c r="R66" i="1"/>
  <c r="Q66" i="1"/>
  <c r="P66" i="1"/>
  <c r="O66" i="1"/>
  <c r="N66" i="1"/>
  <c r="L66" i="1"/>
  <c r="K66" i="1"/>
  <c r="J66" i="1"/>
  <c r="I66" i="1"/>
  <c r="H66" i="1"/>
  <c r="G66" i="1"/>
  <c r="E66" i="1"/>
  <c r="D66" i="1"/>
  <c r="Y65" i="1"/>
  <c r="X65" i="1"/>
  <c r="W65" i="1"/>
  <c r="V65" i="1"/>
  <c r="U65" i="1"/>
  <c r="T65" i="1"/>
  <c r="S65" i="1"/>
  <c r="R65" i="1"/>
  <c r="Q65" i="1"/>
  <c r="P65" i="1"/>
  <c r="O65" i="1"/>
  <c r="N65" i="1"/>
  <c r="L65" i="1"/>
  <c r="K65" i="1"/>
  <c r="J65" i="1"/>
  <c r="I65" i="1"/>
  <c r="H65" i="1"/>
  <c r="G65" i="1"/>
  <c r="E65" i="1"/>
  <c r="D65" i="1"/>
  <c r="Y64" i="1"/>
  <c r="X64" i="1"/>
  <c r="W64" i="1"/>
  <c r="V64" i="1"/>
  <c r="U64" i="1"/>
  <c r="T64" i="1"/>
  <c r="S64" i="1"/>
  <c r="R64" i="1"/>
  <c r="Q64" i="1"/>
  <c r="P64" i="1"/>
  <c r="O64" i="1"/>
  <c r="N64" i="1"/>
  <c r="L64" i="1"/>
  <c r="K64" i="1"/>
  <c r="J64" i="1"/>
  <c r="I64" i="1"/>
  <c r="H64" i="1"/>
  <c r="G64" i="1"/>
  <c r="F64" i="1"/>
  <c r="E64" i="1"/>
  <c r="Y63" i="1"/>
  <c r="X63" i="1"/>
  <c r="W63" i="1"/>
  <c r="V63" i="1"/>
  <c r="U63" i="1"/>
  <c r="T63" i="1"/>
  <c r="S63" i="1"/>
  <c r="R63" i="1"/>
  <c r="Q63" i="1"/>
  <c r="P63" i="1"/>
  <c r="O63" i="1"/>
  <c r="N63" i="1"/>
  <c r="L63" i="1"/>
  <c r="K63" i="1"/>
  <c r="J63" i="1"/>
  <c r="I63" i="1"/>
  <c r="H63" i="1"/>
  <c r="G63" i="1"/>
  <c r="E63" i="1"/>
  <c r="Y62" i="1"/>
  <c r="X62" i="1"/>
  <c r="W62" i="1"/>
  <c r="V62" i="1"/>
  <c r="U62" i="1"/>
  <c r="T62" i="1"/>
  <c r="S62" i="1"/>
  <c r="R62" i="1"/>
  <c r="Q62" i="1"/>
  <c r="P62" i="1"/>
  <c r="O62" i="1"/>
  <c r="N62" i="1"/>
  <c r="L62" i="1"/>
  <c r="K62" i="1"/>
  <c r="J62" i="1"/>
  <c r="I62" i="1"/>
  <c r="H62" i="1"/>
  <c r="G62" i="1"/>
  <c r="F62" i="1"/>
  <c r="E62" i="1"/>
  <c r="D62" i="1"/>
  <c r="Y61" i="1"/>
  <c r="X61" i="1"/>
  <c r="W61" i="1"/>
  <c r="V61" i="1"/>
  <c r="U61" i="1"/>
  <c r="T61" i="1"/>
  <c r="S61" i="1"/>
  <c r="R61" i="1"/>
  <c r="Q61" i="1"/>
  <c r="P61" i="1"/>
  <c r="O61" i="1"/>
  <c r="N61" i="1"/>
  <c r="L61" i="1"/>
  <c r="K61" i="1"/>
  <c r="J61" i="1"/>
  <c r="I61" i="1"/>
  <c r="H61" i="1"/>
  <c r="G61" i="1"/>
  <c r="E61" i="1"/>
  <c r="D61" i="1"/>
  <c r="Y60" i="1"/>
  <c r="X60" i="1"/>
  <c r="W60" i="1"/>
  <c r="V60" i="1"/>
  <c r="U60" i="1"/>
  <c r="T60" i="1"/>
  <c r="S60" i="1"/>
  <c r="R60" i="1"/>
  <c r="Q60" i="1"/>
  <c r="P60" i="1"/>
  <c r="O60" i="1"/>
  <c r="N60" i="1"/>
  <c r="L60" i="1"/>
  <c r="K60" i="1"/>
  <c r="J60" i="1"/>
  <c r="I60" i="1"/>
  <c r="H60" i="1"/>
  <c r="G60" i="1"/>
  <c r="F60" i="1"/>
  <c r="E60" i="1"/>
  <c r="Y59" i="1"/>
  <c r="X59" i="1"/>
  <c r="W59" i="1"/>
  <c r="V59" i="1"/>
  <c r="U59" i="1"/>
  <c r="T59" i="1"/>
  <c r="S59" i="1"/>
  <c r="R59" i="1"/>
  <c r="Q59" i="1"/>
  <c r="P59" i="1"/>
  <c r="O59" i="1"/>
  <c r="N59" i="1"/>
  <c r="L59" i="1"/>
  <c r="K59" i="1"/>
  <c r="J59" i="1"/>
  <c r="I59" i="1"/>
  <c r="H59" i="1"/>
  <c r="G59" i="1"/>
  <c r="E59" i="1"/>
  <c r="D59" i="1"/>
  <c r="Y58" i="1"/>
  <c r="X58" i="1"/>
  <c r="W58" i="1"/>
  <c r="V58" i="1"/>
  <c r="U58" i="1"/>
  <c r="T58" i="1"/>
  <c r="S58" i="1"/>
  <c r="R58" i="1"/>
  <c r="Q58" i="1"/>
  <c r="P58" i="1"/>
  <c r="O58" i="1"/>
  <c r="N58" i="1"/>
  <c r="L58" i="1"/>
  <c r="K58" i="1"/>
  <c r="J58" i="1"/>
  <c r="I58" i="1"/>
  <c r="H58" i="1"/>
  <c r="G58" i="1"/>
  <c r="E58" i="1"/>
  <c r="Y57" i="1"/>
  <c r="X57" i="1"/>
  <c r="W57" i="1"/>
  <c r="V57" i="1"/>
  <c r="U57" i="1"/>
  <c r="T57" i="1"/>
  <c r="S57" i="1"/>
  <c r="R57" i="1"/>
  <c r="Q57" i="1"/>
  <c r="P57" i="1"/>
  <c r="O57" i="1"/>
  <c r="N57" i="1"/>
  <c r="L57" i="1"/>
  <c r="K57" i="1"/>
  <c r="J57" i="1"/>
  <c r="I57" i="1"/>
  <c r="H57" i="1"/>
  <c r="G57" i="1"/>
  <c r="E57" i="1"/>
  <c r="Y56" i="1"/>
  <c r="X56" i="1"/>
  <c r="W56" i="1"/>
  <c r="V56" i="1"/>
  <c r="U56" i="1"/>
  <c r="T56" i="1"/>
  <c r="S56" i="1"/>
  <c r="R56" i="1"/>
  <c r="Q56" i="1"/>
  <c r="P56" i="1"/>
  <c r="O56" i="1"/>
  <c r="N56" i="1"/>
  <c r="L56" i="1"/>
  <c r="K56" i="1"/>
  <c r="J56" i="1"/>
  <c r="I56" i="1"/>
  <c r="H56" i="1"/>
  <c r="G56" i="1"/>
  <c r="E56" i="1"/>
  <c r="Y55" i="1"/>
  <c r="X55" i="1"/>
  <c r="W55" i="1"/>
  <c r="V55" i="1"/>
  <c r="U55" i="1"/>
  <c r="T55" i="1"/>
  <c r="S55" i="1"/>
  <c r="R55" i="1"/>
  <c r="Q55" i="1"/>
  <c r="P55" i="1"/>
  <c r="O55" i="1"/>
  <c r="N55" i="1"/>
  <c r="L55" i="1"/>
  <c r="K55" i="1"/>
  <c r="J55" i="1"/>
  <c r="I55" i="1"/>
  <c r="H55" i="1"/>
  <c r="G55" i="1"/>
  <c r="E55" i="1"/>
  <c r="Y54" i="1"/>
  <c r="X54" i="1"/>
  <c r="W54" i="1"/>
  <c r="V54" i="1"/>
  <c r="U54" i="1"/>
  <c r="T54" i="1"/>
  <c r="S54" i="1"/>
  <c r="R54" i="1"/>
  <c r="Q54" i="1"/>
  <c r="P54" i="1"/>
  <c r="O54" i="1"/>
  <c r="N54" i="1"/>
  <c r="L54" i="1"/>
  <c r="K54" i="1"/>
  <c r="J54" i="1"/>
  <c r="I54" i="1"/>
  <c r="H54" i="1"/>
  <c r="G54" i="1"/>
  <c r="E54" i="1"/>
  <c r="Y53" i="1"/>
  <c r="X53" i="1"/>
  <c r="W53" i="1"/>
  <c r="V53" i="1"/>
  <c r="U53" i="1"/>
  <c r="T53" i="1"/>
  <c r="S53" i="1"/>
  <c r="R53" i="1"/>
  <c r="Q53" i="1"/>
  <c r="P53" i="1"/>
  <c r="O53" i="1"/>
  <c r="N53" i="1"/>
  <c r="L53" i="1"/>
  <c r="K53" i="1"/>
  <c r="J53" i="1"/>
  <c r="I53" i="1"/>
  <c r="H53" i="1"/>
  <c r="G53" i="1"/>
  <c r="E53" i="1"/>
  <c r="Y52" i="1"/>
  <c r="X52" i="1"/>
  <c r="W52" i="1"/>
  <c r="V52" i="1"/>
  <c r="U52" i="1"/>
  <c r="T52" i="1"/>
  <c r="S52" i="1"/>
  <c r="R52" i="1"/>
  <c r="Q52" i="1"/>
  <c r="P52" i="1"/>
  <c r="O52" i="1"/>
  <c r="N52" i="1"/>
  <c r="L52" i="1"/>
  <c r="K52" i="1"/>
  <c r="J52" i="1"/>
  <c r="I52" i="1"/>
  <c r="H52" i="1"/>
  <c r="G52" i="1"/>
  <c r="F52" i="1"/>
  <c r="E52" i="1"/>
  <c r="Y51" i="1"/>
  <c r="X51" i="1"/>
  <c r="W51" i="1"/>
  <c r="V51" i="1"/>
  <c r="U51" i="1"/>
  <c r="T51" i="1"/>
  <c r="S51" i="1"/>
  <c r="R51" i="1"/>
  <c r="Q51" i="1"/>
  <c r="P51" i="1"/>
  <c r="O51" i="1"/>
  <c r="N51" i="1"/>
  <c r="L51" i="1"/>
  <c r="K51" i="1"/>
  <c r="J51" i="1"/>
  <c r="I51" i="1"/>
  <c r="H51" i="1"/>
  <c r="G51" i="1"/>
  <c r="F51" i="1"/>
  <c r="E51" i="1"/>
  <c r="Y50" i="1"/>
  <c r="X50" i="1"/>
  <c r="W50" i="1"/>
  <c r="V50" i="1"/>
  <c r="U50" i="1"/>
  <c r="T50" i="1"/>
  <c r="S50" i="1"/>
  <c r="R50" i="1"/>
  <c r="Q50" i="1"/>
  <c r="P50" i="1"/>
  <c r="O50" i="1"/>
  <c r="N50" i="1"/>
  <c r="L50" i="1"/>
  <c r="K50" i="1"/>
  <c r="J50" i="1"/>
  <c r="I50" i="1"/>
  <c r="H50" i="1"/>
  <c r="G50" i="1"/>
  <c r="E50" i="1"/>
  <c r="Y49" i="1"/>
  <c r="X49" i="1"/>
  <c r="W49" i="1"/>
  <c r="V49" i="1"/>
  <c r="U49" i="1"/>
  <c r="T49" i="1"/>
  <c r="S49" i="1"/>
  <c r="R49" i="1"/>
  <c r="Q49" i="1"/>
  <c r="P49" i="1"/>
  <c r="O49" i="1"/>
  <c r="N49" i="1"/>
  <c r="L49" i="1"/>
  <c r="K49" i="1"/>
  <c r="J49" i="1"/>
  <c r="I49" i="1"/>
  <c r="H49" i="1"/>
  <c r="G49" i="1"/>
  <c r="F49" i="1"/>
  <c r="E49" i="1"/>
  <c r="Y48" i="1"/>
  <c r="X48" i="1"/>
  <c r="W48" i="1"/>
  <c r="V48" i="1"/>
  <c r="U48" i="1"/>
  <c r="T48" i="1"/>
  <c r="S48" i="1"/>
  <c r="R48" i="1"/>
  <c r="Q48" i="1"/>
  <c r="P48" i="1"/>
  <c r="O48" i="1"/>
  <c r="N48" i="1"/>
  <c r="L48" i="1"/>
  <c r="K48" i="1"/>
  <c r="J48" i="1"/>
  <c r="I48" i="1"/>
  <c r="H48" i="1"/>
  <c r="G48" i="1"/>
  <c r="F48" i="1"/>
  <c r="E48" i="1"/>
  <c r="Y47" i="1"/>
  <c r="X47" i="1"/>
  <c r="W47" i="1"/>
  <c r="V47" i="1"/>
  <c r="U47" i="1"/>
  <c r="T47" i="1"/>
  <c r="S47" i="1"/>
  <c r="R47" i="1"/>
  <c r="Q47" i="1"/>
  <c r="P47" i="1"/>
  <c r="O47" i="1"/>
  <c r="N47" i="1"/>
  <c r="L47" i="1"/>
  <c r="K47" i="1"/>
  <c r="J47" i="1"/>
  <c r="I47" i="1"/>
  <c r="H47" i="1"/>
  <c r="G47" i="1"/>
  <c r="F47" i="1"/>
  <c r="E47" i="1"/>
  <c r="D47" i="1"/>
  <c r="Y46" i="1"/>
  <c r="X46" i="1"/>
  <c r="W46" i="1"/>
  <c r="V46" i="1"/>
  <c r="U46" i="1"/>
  <c r="T46" i="1"/>
  <c r="S46" i="1"/>
  <c r="R46" i="1"/>
  <c r="Q46" i="1"/>
  <c r="P46" i="1"/>
  <c r="O46" i="1"/>
  <c r="N46" i="1"/>
  <c r="L46" i="1"/>
  <c r="K46" i="1"/>
  <c r="J46" i="1"/>
  <c r="I46" i="1"/>
  <c r="H46" i="1"/>
  <c r="G46" i="1"/>
  <c r="F46" i="1"/>
  <c r="E46" i="1"/>
  <c r="Y45" i="1"/>
  <c r="X45" i="1"/>
  <c r="W45" i="1"/>
  <c r="V45" i="1"/>
  <c r="U45" i="1"/>
  <c r="T45" i="1"/>
  <c r="S45" i="1"/>
  <c r="R45" i="1"/>
  <c r="Q45" i="1"/>
  <c r="P45" i="1"/>
  <c r="O45" i="1"/>
  <c r="N45" i="1"/>
  <c r="L45" i="1"/>
  <c r="K45" i="1"/>
  <c r="J45" i="1"/>
  <c r="I45" i="1"/>
  <c r="H45" i="1"/>
  <c r="G45" i="1"/>
  <c r="E45" i="1"/>
  <c r="D45" i="1"/>
  <c r="Y44" i="1"/>
  <c r="X44" i="1"/>
  <c r="W44" i="1"/>
  <c r="V44" i="1"/>
  <c r="U44" i="1"/>
  <c r="T44" i="1"/>
  <c r="S44" i="1"/>
  <c r="R44" i="1"/>
  <c r="Q44" i="1"/>
  <c r="P44" i="1"/>
  <c r="O44" i="1"/>
  <c r="N44" i="1"/>
  <c r="L44" i="1"/>
  <c r="K44" i="1"/>
  <c r="J44" i="1"/>
  <c r="I44" i="1"/>
  <c r="H44" i="1"/>
  <c r="G44" i="1"/>
  <c r="F44" i="1"/>
  <c r="E44" i="1"/>
  <c r="D44" i="1"/>
  <c r="Y43" i="1"/>
  <c r="X43" i="1"/>
  <c r="W43" i="1"/>
  <c r="V43" i="1"/>
  <c r="U43" i="1"/>
  <c r="T43" i="1"/>
  <c r="S43" i="1"/>
  <c r="R43" i="1"/>
  <c r="Q43" i="1"/>
  <c r="P43" i="1"/>
  <c r="O43" i="1"/>
  <c r="N43" i="1"/>
  <c r="L43" i="1"/>
  <c r="K43" i="1"/>
  <c r="J43" i="1"/>
  <c r="I43" i="1"/>
  <c r="H43" i="1"/>
  <c r="G43" i="1"/>
  <c r="F43" i="1"/>
  <c r="E43" i="1"/>
  <c r="Y42" i="1"/>
  <c r="X42" i="1"/>
  <c r="W42" i="1"/>
  <c r="V42" i="1"/>
  <c r="U42" i="1"/>
  <c r="T42" i="1"/>
  <c r="S42" i="1"/>
  <c r="R42" i="1"/>
  <c r="Q42" i="1"/>
  <c r="P42" i="1"/>
  <c r="O42" i="1"/>
  <c r="N42" i="1"/>
  <c r="L42" i="1"/>
  <c r="K42" i="1"/>
  <c r="J42" i="1"/>
  <c r="I42" i="1"/>
  <c r="H42" i="1"/>
  <c r="G42" i="1"/>
  <c r="F42" i="1"/>
  <c r="E42" i="1"/>
  <c r="D42" i="1"/>
  <c r="Y41" i="1"/>
  <c r="X41" i="1"/>
  <c r="W41" i="1"/>
  <c r="V41" i="1"/>
  <c r="U41" i="1"/>
  <c r="T41" i="1"/>
  <c r="S41" i="1"/>
  <c r="R41" i="1"/>
  <c r="Q41" i="1"/>
  <c r="P41" i="1"/>
  <c r="O41" i="1"/>
  <c r="N41" i="1"/>
  <c r="L41" i="1"/>
  <c r="K41" i="1"/>
  <c r="J41" i="1"/>
  <c r="I41" i="1"/>
  <c r="H41" i="1"/>
  <c r="G41" i="1"/>
  <c r="F41" i="1"/>
  <c r="E41" i="1"/>
  <c r="D41" i="1"/>
  <c r="Y40" i="1"/>
  <c r="X40" i="1"/>
  <c r="W40" i="1"/>
  <c r="V40" i="1"/>
  <c r="U40" i="1"/>
  <c r="T40" i="1"/>
  <c r="S40" i="1"/>
  <c r="R40" i="1"/>
  <c r="Q40" i="1"/>
  <c r="P40" i="1"/>
  <c r="O40" i="1"/>
  <c r="N40" i="1"/>
  <c r="L40" i="1"/>
  <c r="K40" i="1"/>
  <c r="J40" i="1"/>
  <c r="I40" i="1"/>
  <c r="H40" i="1"/>
  <c r="G40" i="1"/>
  <c r="E40" i="1"/>
  <c r="D40" i="1"/>
  <c r="Y39" i="1"/>
  <c r="X39" i="1"/>
  <c r="W39" i="1"/>
  <c r="V39" i="1"/>
  <c r="U39" i="1"/>
  <c r="T39" i="1"/>
  <c r="S39" i="1"/>
  <c r="R39" i="1"/>
  <c r="Q39" i="1"/>
  <c r="P39" i="1"/>
  <c r="O39" i="1"/>
  <c r="N39" i="1"/>
  <c r="L39" i="1"/>
  <c r="K39" i="1"/>
  <c r="J39" i="1"/>
  <c r="I39" i="1"/>
  <c r="H39" i="1"/>
  <c r="G39" i="1"/>
  <c r="E39" i="1"/>
  <c r="Y38" i="1"/>
  <c r="X38" i="1"/>
  <c r="W38" i="1"/>
  <c r="V38" i="1"/>
  <c r="U38" i="1"/>
  <c r="T38" i="1"/>
  <c r="S38" i="1"/>
  <c r="R38" i="1"/>
  <c r="Q38" i="1"/>
  <c r="P38" i="1"/>
  <c r="O38" i="1"/>
  <c r="N38" i="1"/>
  <c r="L38" i="1"/>
  <c r="K38" i="1"/>
  <c r="J38" i="1"/>
  <c r="I38" i="1"/>
  <c r="H38" i="1"/>
  <c r="G38" i="1"/>
  <c r="E38" i="1"/>
  <c r="D38" i="1"/>
  <c r="Y28" i="1"/>
  <c r="X28" i="1"/>
  <c r="W28" i="1"/>
  <c r="V28" i="1"/>
  <c r="U28" i="1"/>
  <c r="T28" i="1"/>
  <c r="S28" i="1"/>
  <c r="R28" i="1"/>
  <c r="Q28" i="1"/>
  <c r="P28" i="1"/>
  <c r="O28" i="1"/>
  <c r="N28" i="1"/>
  <c r="L28" i="1"/>
  <c r="K28" i="1"/>
  <c r="J28" i="1"/>
  <c r="I28" i="1"/>
  <c r="H28" i="1"/>
  <c r="G28" i="1"/>
  <c r="E28" i="1"/>
  <c r="Y27" i="1"/>
  <c r="X27" i="1"/>
  <c r="W27" i="1"/>
  <c r="V27" i="1"/>
  <c r="U27" i="1"/>
  <c r="T27" i="1"/>
  <c r="S27" i="1"/>
  <c r="R27" i="1"/>
  <c r="Q27" i="1"/>
  <c r="P27" i="1"/>
  <c r="O27" i="1"/>
  <c r="N27" i="1"/>
  <c r="L27" i="1"/>
  <c r="K27" i="1"/>
  <c r="J27" i="1"/>
  <c r="I27" i="1"/>
  <c r="H27" i="1"/>
  <c r="G27" i="1"/>
  <c r="E27" i="1"/>
  <c r="Y26" i="1"/>
  <c r="X26" i="1"/>
  <c r="W26" i="1"/>
  <c r="V26" i="1"/>
  <c r="U26" i="1"/>
  <c r="T26" i="1"/>
  <c r="S26" i="1"/>
  <c r="R26" i="1"/>
  <c r="Q26" i="1"/>
  <c r="P26" i="1"/>
  <c r="O26" i="1"/>
  <c r="N26" i="1"/>
  <c r="L26" i="1"/>
  <c r="K26" i="1"/>
  <c r="J26" i="1"/>
  <c r="I26" i="1"/>
  <c r="H26" i="1"/>
  <c r="G26" i="1"/>
  <c r="F26" i="1"/>
  <c r="E26" i="1"/>
  <c r="Y25" i="1"/>
  <c r="X25" i="1"/>
  <c r="W25" i="1"/>
  <c r="V25" i="1"/>
  <c r="U25" i="1"/>
  <c r="T25" i="1"/>
  <c r="S25" i="1"/>
  <c r="R25" i="1"/>
  <c r="Q25" i="1"/>
  <c r="P25" i="1"/>
  <c r="O25" i="1"/>
  <c r="N25" i="1"/>
  <c r="L25" i="1"/>
  <c r="K25" i="1"/>
  <c r="J25" i="1"/>
  <c r="I25" i="1"/>
  <c r="H25" i="1"/>
  <c r="G25" i="1"/>
  <c r="F25" i="1"/>
  <c r="E25" i="1"/>
  <c r="Y24" i="1"/>
  <c r="X24" i="1"/>
  <c r="W24" i="1"/>
  <c r="V24" i="1"/>
  <c r="U24" i="1"/>
  <c r="T24" i="1"/>
  <c r="S24" i="1"/>
  <c r="R24" i="1"/>
  <c r="Q24" i="1"/>
  <c r="P24" i="1"/>
  <c r="O24" i="1"/>
  <c r="N24" i="1"/>
  <c r="L24" i="1"/>
  <c r="K24" i="1"/>
  <c r="J24" i="1"/>
  <c r="I24" i="1"/>
  <c r="H24" i="1"/>
  <c r="G24" i="1"/>
  <c r="F24" i="1"/>
  <c r="E24" i="1"/>
  <c r="D24" i="1"/>
  <c r="Y23" i="1"/>
  <c r="X23" i="1"/>
  <c r="W23" i="1"/>
  <c r="V23" i="1"/>
  <c r="U23" i="1"/>
  <c r="T23" i="1"/>
  <c r="S23" i="1"/>
  <c r="R23" i="1"/>
  <c r="Q23" i="1"/>
  <c r="P23" i="1"/>
  <c r="O23" i="1"/>
  <c r="N23" i="1"/>
  <c r="L23" i="1"/>
  <c r="K23" i="1"/>
  <c r="J23" i="1"/>
  <c r="I23" i="1"/>
  <c r="H23" i="1"/>
  <c r="G23" i="1"/>
  <c r="F23" i="1"/>
  <c r="E23" i="1"/>
  <c r="D23" i="1"/>
  <c r="Y22" i="1"/>
  <c r="X22" i="1"/>
  <c r="W22" i="1"/>
  <c r="V22" i="1"/>
  <c r="U22" i="1"/>
  <c r="T22" i="1"/>
  <c r="S22" i="1"/>
  <c r="R22" i="1"/>
  <c r="Q22" i="1"/>
  <c r="P22" i="1"/>
  <c r="O22" i="1"/>
  <c r="N22" i="1"/>
  <c r="L22" i="1"/>
  <c r="K22" i="1"/>
  <c r="J22" i="1"/>
  <c r="I22" i="1"/>
  <c r="H22" i="1"/>
  <c r="G22" i="1"/>
  <c r="E22" i="1"/>
  <c r="Y21" i="1"/>
  <c r="X21" i="1"/>
  <c r="W21" i="1"/>
  <c r="V21" i="1"/>
  <c r="U21" i="1"/>
  <c r="T21" i="1"/>
  <c r="S21" i="1"/>
  <c r="R21" i="1"/>
  <c r="Q21" i="1"/>
  <c r="P21" i="1"/>
  <c r="O21" i="1"/>
  <c r="N21" i="1"/>
  <c r="L21" i="1"/>
  <c r="K21" i="1"/>
  <c r="J21" i="1"/>
  <c r="I21" i="1"/>
  <c r="H21" i="1"/>
  <c r="G21" i="1"/>
  <c r="F21" i="1"/>
  <c r="E21" i="1"/>
  <c r="Y20" i="1"/>
  <c r="X20" i="1"/>
  <c r="W20" i="1"/>
  <c r="V20" i="1"/>
  <c r="U20" i="1"/>
  <c r="T20" i="1"/>
  <c r="S20" i="1"/>
  <c r="R20" i="1"/>
  <c r="Q20" i="1"/>
  <c r="P20" i="1"/>
  <c r="O20" i="1"/>
  <c r="N20" i="1"/>
  <c r="L20" i="1"/>
  <c r="K20" i="1"/>
  <c r="J20" i="1"/>
  <c r="I20" i="1"/>
  <c r="H20" i="1"/>
  <c r="G20" i="1"/>
  <c r="E20" i="1"/>
  <c r="D20" i="1"/>
  <c r="Y19" i="1"/>
  <c r="X19" i="1"/>
  <c r="W19" i="1"/>
  <c r="V19" i="1"/>
  <c r="U19" i="1"/>
  <c r="T19" i="1"/>
  <c r="S19" i="1"/>
  <c r="R19" i="1"/>
  <c r="Q19" i="1"/>
  <c r="P19" i="1"/>
  <c r="O19" i="1"/>
  <c r="N19" i="1"/>
  <c r="L19" i="1"/>
  <c r="K19" i="1"/>
  <c r="J19" i="1"/>
  <c r="I19" i="1"/>
  <c r="H19" i="1"/>
  <c r="G19" i="1"/>
  <c r="E19" i="1"/>
  <c r="Y18" i="1"/>
  <c r="X18" i="1"/>
  <c r="W18" i="1"/>
  <c r="V18" i="1"/>
  <c r="U18" i="1"/>
  <c r="T18" i="1"/>
  <c r="S18" i="1"/>
  <c r="R18" i="1"/>
  <c r="Q18" i="1"/>
  <c r="P18" i="1"/>
  <c r="O18" i="1"/>
  <c r="N18" i="1"/>
  <c r="L18" i="1"/>
  <c r="K18" i="1"/>
  <c r="J18" i="1"/>
  <c r="I18" i="1"/>
  <c r="H18" i="1"/>
  <c r="G18" i="1"/>
  <c r="E18" i="1"/>
  <c r="Y17" i="1"/>
  <c r="X17" i="1"/>
  <c r="W17" i="1"/>
  <c r="V17" i="1"/>
  <c r="U17" i="1"/>
  <c r="T17" i="1"/>
  <c r="S17" i="1"/>
  <c r="R17" i="1"/>
  <c r="Q17" i="1"/>
  <c r="P17" i="1"/>
  <c r="O17" i="1"/>
  <c r="N17" i="1"/>
  <c r="L17" i="1"/>
  <c r="K17" i="1"/>
  <c r="J17" i="1"/>
  <c r="I17" i="1"/>
  <c r="H17" i="1"/>
  <c r="G17" i="1"/>
  <c r="F17" i="1"/>
  <c r="E17" i="1"/>
  <c r="Y16" i="1"/>
  <c r="X16" i="1"/>
  <c r="W16" i="1"/>
  <c r="V16" i="1"/>
  <c r="U16" i="1"/>
  <c r="T16" i="1"/>
  <c r="S16" i="1"/>
  <c r="R16" i="1"/>
  <c r="Q16" i="1"/>
  <c r="P16" i="1"/>
  <c r="O16" i="1"/>
  <c r="N16" i="1"/>
  <c r="L16" i="1"/>
  <c r="K16" i="1"/>
  <c r="J16" i="1"/>
  <c r="I16" i="1"/>
  <c r="H16" i="1"/>
  <c r="G16" i="1"/>
  <c r="F16" i="1"/>
  <c r="E16" i="1"/>
  <c r="D16" i="1"/>
  <c r="Y15" i="1"/>
  <c r="X15" i="1"/>
  <c r="W15" i="1"/>
  <c r="V15" i="1"/>
  <c r="U15" i="1"/>
  <c r="T15" i="1"/>
  <c r="S15" i="1"/>
  <c r="R15" i="1"/>
  <c r="Q15" i="1"/>
  <c r="P15" i="1"/>
  <c r="O15" i="1"/>
  <c r="N15" i="1"/>
  <c r="L15" i="1"/>
  <c r="K15" i="1"/>
  <c r="J15" i="1"/>
  <c r="I15" i="1"/>
  <c r="H15" i="1"/>
  <c r="G15" i="1"/>
  <c r="E15" i="1"/>
  <c r="D15" i="1"/>
  <c r="Y14" i="1"/>
  <c r="X14" i="1"/>
  <c r="W14" i="1"/>
  <c r="V14" i="1"/>
  <c r="U14" i="1"/>
  <c r="T14" i="1"/>
  <c r="S14" i="1"/>
  <c r="R14" i="1"/>
  <c r="Q14" i="1"/>
  <c r="P14" i="1"/>
  <c r="O14" i="1"/>
  <c r="N14" i="1"/>
  <c r="L14" i="1"/>
  <c r="K14" i="1"/>
  <c r="J14" i="1"/>
  <c r="I14" i="1"/>
  <c r="H14" i="1"/>
  <c r="G14" i="1"/>
  <c r="E14" i="1"/>
  <c r="D14" i="1"/>
  <c r="Y13" i="1"/>
  <c r="X13" i="1"/>
  <c r="W13" i="1"/>
  <c r="V13" i="1"/>
  <c r="U13" i="1"/>
  <c r="T13" i="1"/>
  <c r="S13" i="1"/>
  <c r="R13" i="1"/>
  <c r="Q13" i="1"/>
  <c r="P13" i="1"/>
  <c r="O13" i="1"/>
  <c r="N13" i="1"/>
  <c r="L13" i="1"/>
  <c r="K13" i="1"/>
  <c r="J13" i="1"/>
  <c r="I13" i="1"/>
  <c r="H13" i="1"/>
  <c r="G13" i="1"/>
  <c r="E13" i="1"/>
  <c r="Y12" i="1"/>
  <c r="X12" i="1"/>
  <c r="W12" i="1"/>
  <c r="V12" i="1"/>
  <c r="U12" i="1"/>
  <c r="T12" i="1"/>
  <c r="S12" i="1"/>
  <c r="R12" i="1"/>
  <c r="Q12" i="1"/>
  <c r="P12" i="1"/>
  <c r="O12" i="1"/>
  <c r="N12" i="1"/>
  <c r="L12" i="1"/>
  <c r="K12" i="1"/>
  <c r="J12" i="1"/>
  <c r="I12" i="1"/>
  <c r="H12" i="1"/>
  <c r="G12" i="1"/>
  <c r="E12" i="1"/>
  <c r="Y11" i="1"/>
  <c r="X11" i="1"/>
  <c r="W11" i="1"/>
  <c r="V11" i="1"/>
  <c r="U11" i="1"/>
  <c r="T11" i="1"/>
  <c r="S11" i="1"/>
  <c r="R11" i="1"/>
  <c r="Q11" i="1"/>
  <c r="P11" i="1"/>
  <c r="O11" i="1"/>
  <c r="N11" i="1"/>
  <c r="L11" i="1"/>
  <c r="K11" i="1"/>
  <c r="J11" i="1"/>
  <c r="I11" i="1"/>
  <c r="H11" i="1"/>
  <c r="G11" i="1"/>
  <c r="E11" i="1"/>
  <c r="D11" i="1"/>
  <c r="Y10" i="1"/>
  <c r="X10" i="1"/>
  <c r="W10" i="1"/>
  <c r="V10" i="1"/>
  <c r="U10" i="1"/>
  <c r="T10" i="1"/>
  <c r="S10" i="1"/>
  <c r="R10" i="1"/>
  <c r="Q10" i="1"/>
  <c r="P10" i="1"/>
  <c r="O10" i="1"/>
  <c r="N10" i="1"/>
  <c r="L10" i="1"/>
  <c r="K10" i="1"/>
  <c r="J10" i="1"/>
  <c r="I10" i="1"/>
  <c r="H10" i="1"/>
  <c r="G10" i="1"/>
  <c r="E10" i="1"/>
  <c r="Y9" i="1"/>
  <c r="X9" i="1"/>
  <c r="W9" i="1"/>
  <c r="V9" i="1"/>
  <c r="U9" i="1"/>
  <c r="T9" i="1"/>
  <c r="S9" i="1"/>
  <c r="R9" i="1"/>
  <c r="Q9" i="1"/>
  <c r="P9" i="1"/>
  <c r="O9" i="1"/>
  <c r="N9" i="1"/>
  <c r="L9" i="1"/>
  <c r="K9" i="1"/>
  <c r="J9" i="1"/>
  <c r="I9" i="1"/>
  <c r="H9" i="1"/>
  <c r="G9" i="1"/>
  <c r="E9" i="1"/>
  <c r="Y8" i="1"/>
  <c r="X8" i="1"/>
  <c r="W8" i="1"/>
  <c r="V8" i="1"/>
  <c r="U8" i="1"/>
  <c r="T8" i="1"/>
  <c r="S8" i="1"/>
  <c r="R8" i="1"/>
  <c r="Q8" i="1"/>
  <c r="P8" i="1"/>
  <c r="O8" i="1"/>
  <c r="N8" i="1"/>
  <c r="L8" i="1"/>
  <c r="K8" i="1"/>
  <c r="J8" i="1"/>
  <c r="I8" i="1"/>
  <c r="H8" i="1"/>
  <c r="G8" i="1"/>
  <c r="F8" i="1"/>
  <c r="E8" i="1"/>
  <c r="Y7" i="1"/>
  <c r="X7" i="1"/>
  <c r="W7" i="1"/>
  <c r="V7" i="1"/>
  <c r="U7" i="1"/>
  <c r="T7" i="1"/>
  <c r="S7" i="1"/>
  <c r="R7" i="1"/>
  <c r="Q7" i="1"/>
  <c r="P7" i="1"/>
  <c r="O7" i="1"/>
  <c r="N7" i="1"/>
  <c r="L7" i="1"/>
  <c r="K7" i="1"/>
  <c r="J7" i="1"/>
  <c r="I7" i="1"/>
  <c r="H7" i="1"/>
  <c r="G7" i="1"/>
  <c r="F7" i="1"/>
  <c r="E7" i="1"/>
  <c r="Y6" i="1"/>
  <c r="X6" i="1"/>
  <c r="W6" i="1"/>
  <c r="V6" i="1"/>
  <c r="U6" i="1"/>
  <c r="T6" i="1"/>
  <c r="S6" i="1"/>
  <c r="R6" i="1"/>
  <c r="Q6" i="1"/>
  <c r="P6" i="1"/>
  <c r="O6" i="1"/>
  <c r="N6" i="1"/>
  <c r="L6" i="1"/>
  <c r="K6" i="1"/>
  <c r="J6" i="1"/>
  <c r="I6" i="1"/>
  <c r="H6" i="1"/>
  <c r="G6" i="1"/>
  <c r="E6" i="1"/>
  <c r="D6" i="1"/>
  <c r="Y5" i="1"/>
  <c r="X5" i="1"/>
  <c r="W5" i="1"/>
  <c r="V5" i="1"/>
  <c r="U5" i="1"/>
  <c r="T5" i="1"/>
  <c r="S5" i="1"/>
  <c r="R5" i="1"/>
  <c r="Q5" i="1"/>
  <c r="P5" i="1"/>
  <c r="O5" i="1"/>
  <c r="N5" i="1"/>
  <c r="L5" i="1"/>
  <c r="K5" i="1"/>
  <c r="J5" i="1"/>
  <c r="I5" i="1"/>
  <c r="H5" i="1"/>
  <c r="G5" i="1"/>
  <c r="F5" i="1"/>
  <c r="E5" i="1"/>
  <c r="D5" i="1"/>
  <c r="Y4" i="1"/>
  <c r="X4" i="1"/>
  <c r="W4" i="1"/>
  <c r="V4" i="1"/>
  <c r="U4" i="1"/>
  <c r="T4" i="1"/>
  <c r="S4" i="1"/>
  <c r="R4" i="1"/>
  <c r="Q4" i="1"/>
  <c r="P4" i="1"/>
  <c r="O4" i="1"/>
  <c r="N4" i="1"/>
  <c r="L4" i="1"/>
  <c r="K4" i="1"/>
  <c r="J4" i="1"/>
  <c r="I4" i="1"/>
  <c r="H4" i="1"/>
  <c r="G4" i="1"/>
  <c r="F4" i="1"/>
  <c r="E4" i="1"/>
  <c r="Y3" i="1"/>
  <c r="X3" i="1"/>
  <c r="W3" i="1"/>
  <c r="V3" i="1"/>
  <c r="U3" i="1"/>
  <c r="T3" i="1"/>
  <c r="S3" i="1"/>
  <c r="R3" i="1"/>
  <c r="Q3" i="1"/>
  <c r="P3" i="1"/>
  <c r="O3" i="1"/>
  <c r="N3" i="1"/>
  <c r="L3" i="1"/>
  <c r="K3" i="1"/>
  <c r="J3" i="1"/>
  <c r="I3" i="1"/>
  <c r="H3" i="1"/>
  <c r="G3" i="1"/>
  <c r="F3" i="1"/>
  <c r="E3" i="1"/>
  <c r="Y2" i="1"/>
  <c r="X2" i="1"/>
  <c r="W2" i="1"/>
  <c r="V2" i="1"/>
  <c r="U2" i="1"/>
  <c r="T2" i="1"/>
  <c r="S2" i="1"/>
  <c r="R2" i="1"/>
  <c r="Q2" i="1"/>
  <c r="P2" i="1"/>
  <c r="O2" i="1"/>
  <c r="N2" i="1"/>
  <c r="L2" i="1"/>
  <c r="K2" i="1"/>
  <c r="J2" i="1"/>
  <c r="I2" i="1"/>
  <c r="H2" i="1"/>
  <c r="G2" i="1"/>
  <c r="F2" i="1"/>
  <c r="E2" i="1"/>
  <c r="D2" i="1"/>
  <c r="F494" i="1"/>
  <c r="D528" i="1"/>
  <c r="D537" i="1"/>
  <c r="D546" i="1"/>
  <c r="F566" i="1"/>
  <c r="F573" i="1"/>
  <c r="D594" i="1"/>
  <c r="F605" i="1"/>
  <c r="D633" i="1"/>
  <c r="D640" i="1"/>
  <c r="F644" i="1"/>
  <c r="F662" i="1"/>
  <c r="D492" i="1"/>
  <c r="F521" i="1"/>
  <c r="F528" i="1"/>
  <c r="F534" i="1"/>
  <c r="D564" i="1"/>
  <c r="F575" i="1"/>
  <c r="D603" i="1"/>
  <c r="F618" i="1"/>
  <c r="Y371" i="1"/>
  <c r="V372" i="1"/>
  <c r="S371" i="1"/>
  <c r="Y427" i="1"/>
  <c r="V426" i="1"/>
  <c r="W425" i="1"/>
  <c r="Q263" i="1"/>
  <c r="W263" i="1"/>
  <c r="U264" i="1"/>
  <c r="Y265" i="1"/>
  <c r="R443" i="1"/>
  <c r="X443" i="1"/>
  <c r="X444" i="1"/>
  <c r="X445" i="1"/>
  <c r="Y621" i="1"/>
  <c r="X399" i="1"/>
  <c r="X400" i="1"/>
  <c r="U398" i="1"/>
  <c r="V237" i="1"/>
  <c r="Y238" i="1"/>
  <c r="T236" i="1"/>
  <c r="W647" i="1"/>
  <c r="Q647" i="1"/>
  <c r="W640" i="1"/>
  <c r="V630" i="1"/>
  <c r="Y609" i="1"/>
  <c r="U608" i="1"/>
  <c r="X601" i="1"/>
  <c r="W591" i="1"/>
  <c r="Y372" i="1"/>
  <c r="W372" i="1"/>
  <c r="T371" i="1"/>
  <c r="Q371" i="1"/>
  <c r="T425" i="1"/>
  <c r="W427" i="1"/>
  <c r="Q425" i="1"/>
  <c r="S398" i="1"/>
  <c r="R263" i="1"/>
  <c r="X263" i="1"/>
  <c r="V264" i="1"/>
  <c r="S443" i="1"/>
  <c r="Y443" i="1"/>
  <c r="Y444" i="1"/>
  <c r="Y445" i="1"/>
  <c r="Y399" i="1"/>
  <c r="Y400" i="1"/>
  <c r="T398" i="1"/>
  <c r="W237" i="1"/>
  <c r="Y236" i="1"/>
  <c r="S236" i="1"/>
  <c r="X656" i="1"/>
  <c r="U648" i="1"/>
  <c r="X631" i="1"/>
  <c r="U630" i="1"/>
  <c r="X609" i="1"/>
  <c r="T608" i="1"/>
  <c r="Y592" i="1"/>
  <c r="V591" i="1"/>
  <c r="Y570" i="1"/>
  <c r="U569" i="1"/>
  <c r="Q560" i="1"/>
  <c r="Y373" i="1"/>
  <c r="X372" i="1"/>
  <c r="R371" i="1"/>
  <c r="U426" i="1"/>
  <c r="T426" i="1"/>
  <c r="X426" i="1"/>
  <c r="S263" i="1"/>
  <c r="Y263" i="1"/>
  <c r="W264" i="1"/>
  <c r="T443" i="1"/>
  <c r="T444" i="1"/>
  <c r="X620" i="1"/>
  <c r="Q620" i="1"/>
  <c r="T399" i="1"/>
  <c r="Y398" i="1"/>
  <c r="R398" i="1"/>
  <c r="X237" i="1"/>
  <c r="X236" i="1"/>
  <c r="R236" i="1"/>
  <c r="Q656" i="1"/>
  <c r="U371" i="1"/>
  <c r="V371" i="1"/>
  <c r="T372" i="1"/>
  <c r="T582" i="1"/>
  <c r="V425" i="1"/>
  <c r="Y425" i="1"/>
  <c r="X425" i="1"/>
  <c r="T263" i="1"/>
  <c r="X264" i="1"/>
  <c r="U443" i="1"/>
  <c r="U444" i="1"/>
  <c r="W622" i="1"/>
  <c r="U399" i="1"/>
  <c r="X398" i="1"/>
  <c r="Q398" i="1"/>
  <c r="Y237" i="1"/>
  <c r="W236" i="1"/>
  <c r="Q236" i="1"/>
  <c r="X658" i="1"/>
  <c r="V639" i="1"/>
  <c r="Y638" i="1"/>
  <c r="X619" i="1"/>
  <c r="U618" i="1"/>
  <c r="W600" i="1"/>
  <c r="T599" i="1"/>
  <c r="Y580" i="1"/>
  <c r="V579" i="1"/>
  <c r="X561" i="1"/>
  <c r="U560" i="1"/>
  <c r="X543" i="1"/>
  <c r="T542" i="1"/>
  <c r="X524" i="1"/>
  <c r="R524" i="1"/>
  <c r="X499" i="1"/>
  <c r="Y498" i="1"/>
  <c r="T497" i="1"/>
  <c r="X489" i="1"/>
  <c r="U488" i="1"/>
  <c r="X487" i="1"/>
  <c r="U486" i="1"/>
  <c r="X485" i="1"/>
  <c r="R485" i="1"/>
  <c r="Y469" i="1"/>
  <c r="U468" i="1"/>
  <c r="W467" i="1"/>
  <c r="Q467" i="1"/>
  <c r="U372" i="1"/>
  <c r="W371" i="1"/>
  <c r="W373" i="1"/>
  <c r="W426" i="1"/>
  <c r="S425" i="1"/>
  <c r="R425" i="1"/>
  <c r="U263" i="1"/>
  <c r="Y264" i="1"/>
  <c r="W265" i="1"/>
  <c r="V443" i="1"/>
  <c r="V444" i="1"/>
  <c r="V620" i="1"/>
  <c r="V399" i="1"/>
  <c r="W398" i="1"/>
  <c r="T237" i="1"/>
  <c r="W238" i="1"/>
  <c r="V236" i="1"/>
  <c r="W649" i="1"/>
  <c r="X648" i="1"/>
  <c r="R638" i="1"/>
  <c r="X630" i="1"/>
  <c r="V617" i="1"/>
  <c r="Y610" i="1"/>
  <c r="S599" i="1"/>
  <c r="Y591" i="1"/>
  <c r="W578" i="1"/>
  <c r="Q578" i="1"/>
  <c r="W553" i="1"/>
  <c r="X552" i="1"/>
  <c r="Y542" i="1"/>
  <c r="S542" i="1"/>
  <c r="U525" i="1"/>
  <c r="W524" i="1"/>
  <c r="W499" i="1"/>
  <c r="X498" i="1"/>
  <c r="Y497" i="1"/>
  <c r="S497" i="1"/>
  <c r="W489" i="1"/>
  <c r="T488" i="1"/>
  <c r="W487" i="1"/>
  <c r="T486" i="1"/>
  <c r="W485" i="1"/>
  <c r="Q485" i="1"/>
  <c r="X469" i="1"/>
  <c r="T468" i="1"/>
  <c r="V467" i="1"/>
  <c r="X373" i="1"/>
  <c r="V263" i="1"/>
  <c r="W399" i="1"/>
  <c r="U237" i="1"/>
  <c r="X657" i="1"/>
  <c r="U647" i="1"/>
  <c r="Y601" i="1"/>
  <c r="X600" i="1"/>
  <c r="U599" i="1"/>
  <c r="U578" i="1"/>
  <c r="V551" i="1"/>
  <c r="W542" i="1"/>
  <c r="X238" i="1"/>
  <c r="R647" i="1"/>
  <c r="R599" i="1"/>
  <c r="T579" i="1"/>
  <c r="S578" i="1"/>
  <c r="W562" i="1"/>
  <c r="U543" i="1"/>
  <c r="V542" i="1"/>
  <c r="T533" i="1"/>
  <c r="Y524" i="1"/>
  <c r="T498" i="1"/>
  <c r="R497" i="1"/>
  <c r="Y490" i="1"/>
  <c r="T489" i="1"/>
  <c r="W488" i="1"/>
  <c r="Y486" i="1"/>
  <c r="W468" i="1"/>
  <c r="U467" i="1"/>
  <c r="X460" i="1"/>
  <c r="U459" i="1"/>
  <c r="X458" i="1"/>
  <c r="R458" i="1"/>
  <c r="X456" i="1"/>
  <c r="U455" i="1"/>
  <c r="X454" i="1"/>
  <c r="U453" i="1"/>
  <c r="X452" i="1"/>
  <c r="R452" i="1"/>
  <c r="W436" i="1"/>
  <c r="Y426" i="1"/>
  <c r="T264" i="1"/>
  <c r="X265" i="1"/>
  <c r="W443" i="1"/>
  <c r="Y649" i="1"/>
  <c r="T648" i="1"/>
  <c r="T630" i="1"/>
  <c r="U617" i="1"/>
  <c r="X571" i="1"/>
  <c r="V569" i="1"/>
  <c r="V560" i="1"/>
  <c r="Q551" i="1"/>
  <c r="U524" i="1"/>
  <c r="W517" i="1"/>
  <c r="R515" i="1"/>
  <c r="X497" i="1"/>
  <c r="W490" i="1"/>
  <c r="S488" i="1"/>
  <c r="W486" i="1"/>
  <c r="V485" i="1"/>
  <c r="S467" i="1"/>
  <c r="Y459" i="1"/>
  <c r="V458" i="1"/>
  <c r="Y457" i="1"/>
  <c r="V456" i="1"/>
  <c r="Y455" i="1"/>
  <c r="S455" i="1"/>
  <c r="Y453" i="1"/>
  <c r="V452" i="1"/>
  <c r="X435" i="1"/>
  <c r="U434" i="1"/>
  <c r="W417" i="1"/>
  <c r="T416" i="1"/>
  <c r="Y409" i="1"/>
  <c r="V408" i="1"/>
  <c r="Y407" i="1"/>
  <c r="S407" i="1"/>
  <c r="X391" i="1"/>
  <c r="U390" i="1"/>
  <c r="X389" i="1"/>
  <c r="R389" i="1"/>
  <c r="W382" i="1"/>
  <c r="T381" i="1"/>
  <c r="W380" i="1"/>
  <c r="Q380" i="1"/>
  <c r="Y363" i="1"/>
  <c r="V362" i="1"/>
  <c r="Y355" i="1"/>
  <c r="T354" i="1"/>
  <c r="U353" i="1"/>
  <c r="Y351" i="1"/>
  <c r="V350" i="1"/>
  <c r="Y334" i="1"/>
  <c r="T333" i="1"/>
  <c r="U332" i="1"/>
  <c r="X325" i="1"/>
  <c r="U324" i="1"/>
  <c r="X323" i="1"/>
  <c r="R323" i="1"/>
  <c r="X321" i="1"/>
  <c r="U320" i="1"/>
  <c r="X319" i="1"/>
  <c r="U318" i="1"/>
  <c r="X317" i="1"/>
  <c r="R317" i="1"/>
  <c r="Y310" i="1"/>
  <c r="Y309" i="1"/>
  <c r="Y308" i="1"/>
  <c r="S308" i="1"/>
  <c r="W301" i="1"/>
  <c r="W300" i="1"/>
  <c r="W299" i="1"/>
  <c r="X371" i="1"/>
  <c r="W444" i="1"/>
  <c r="W400" i="1"/>
  <c r="Y618" i="1"/>
  <c r="W580" i="1"/>
  <c r="U570" i="1"/>
  <c r="S560" i="1"/>
  <c r="X551" i="1"/>
  <c r="T525" i="1"/>
  <c r="T524" i="1"/>
  <c r="W516" i="1"/>
  <c r="Q515" i="1"/>
  <c r="W498" i="1"/>
  <c r="W497" i="1"/>
  <c r="Y489" i="1"/>
  <c r="R488" i="1"/>
  <c r="V486" i="1"/>
  <c r="U485" i="1"/>
  <c r="R467" i="1"/>
  <c r="X459" i="1"/>
  <c r="U458" i="1"/>
  <c r="X457" i="1"/>
  <c r="U456" i="1"/>
  <c r="X455" i="1"/>
  <c r="R455" i="1"/>
  <c r="X453" i="1"/>
  <c r="U452" i="1"/>
  <c r="W435" i="1"/>
  <c r="T434" i="1"/>
  <c r="Y418" i="1"/>
  <c r="V417" i="1"/>
  <c r="Y416" i="1"/>
  <c r="S416" i="1"/>
  <c r="X409" i="1"/>
  <c r="U408" i="1"/>
  <c r="X407" i="1"/>
  <c r="R407" i="1"/>
  <c r="W391" i="1"/>
  <c r="T390" i="1"/>
  <c r="W389" i="1"/>
  <c r="Q389" i="1"/>
  <c r="Y381" i="1"/>
  <c r="V380" i="1"/>
  <c r="X363" i="1"/>
  <c r="U362" i="1"/>
  <c r="X355" i="1"/>
  <c r="Y354" i="1"/>
  <c r="T353" i="1"/>
  <c r="X351" i="1"/>
  <c r="U350" i="1"/>
  <c r="X334" i="1"/>
  <c r="Y333" i="1"/>
  <c r="T332" i="1"/>
  <c r="W325" i="1"/>
  <c r="T324" i="1"/>
  <c r="W323" i="1"/>
  <c r="Q323" i="1"/>
  <c r="W321" i="1"/>
  <c r="T320" i="1"/>
  <c r="W319" i="1"/>
  <c r="T318" i="1"/>
  <c r="W317" i="1"/>
  <c r="Q317" i="1"/>
  <c r="X310" i="1"/>
  <c r="X309" i="1"/>
  <c r="X308" i="1"/>
  <c r="R308" i="1"/>
  <c r="V300" i="1"/>
  <c r="V299" i="1"/>
  <c r="X292" i="1"/>
  <c r="Y291" i="1"/>
  <c r="T290" i="1"/>
  <c r="Y283" i="1"/>
  <c r="U282" i="1"/>
  <c r="W281" i="1"/>
  <c r="Q281" i="1"/>
  <c r="X273" i="1"/>
  <c r="U272" i="1"/>
  <c r="X256" i="1"/>
  <c r="U255" i="1"/>
  <c r="X254" i="1"/>
  <c r="R254" i="1"/>
  <c r="W247" i="1"/>
  <c r="T246" i="1"/>
  <c r="W245" i="1"/>
  <c r="Q245" i="1"/>
  <c r="Y228" i="1"/>
  <c r="V227" i="1"/>
  <c r="Y226" i="1"/>
  <c r="V225" i="1"/>
  <c r="Y224" i="1"/>
  <c r="S224" i="1"/>
  <c r="W416" i="1"/>
  <c r="U417" i="1"/>
  <c r="X434" i="1"/>
  <c r="U435" i="1"/>
  <c r="W454" i="1"/>
  <c r="W457" i="1"/>
  <c r="W460" i="1"/>
  <c r="V488" i="1"/>
  <c r="U489" i="1"/>
  <c r="V498" i="1"/>
  <c r="X534" i="1"/>
  <c r="V561" i="1"/>
  <c r="X592" i="1"/>
  <c r="S629" i="1"/>
  <c r="V398" i="1"/>
  <c r="Q434" i="1"/>
  <c r="Y434" i="1"/>
  <c r="V435" i="1"/>
  <c r="Q452" i="1"/>
  <c r="Y454" i="1"/>
  <c r="Q458" i="1"/>
  <c r="Y460" i="1"/>
  <c r="X488" i="1"/>
  <c r="V489" i="1"/>
  <c r="Q497" i="1"/>
  <c r="X535" i="1"/>
  <c r="T552" i="1"/>
  <c r="R560" i="1"/>
  <c r="X599" i="1"/>
  <c r="T452" i="1"/>
  <c r="T453" i="1"/>
  <c r="T455" i="1"/>
  <c r="T456" i="1"/>
  <c r="T458" i="1"/>
  <c r="T459" i="1"/>
  <c r="T467" i="1"/>
  <c r="X468" i="1"/>
  <c r="S485" i="1"/>
  <c r="X486" i="1"/>
  <c r="V497" i="1"/>
  <c r="T590" i="1"/>
  <c r="Q443" i="1"/>
  <c r="V390" i="1"/>
  <c r="Y408" i="1"/>
  <c r="U416" i="1"/>
  <c r="X418" i="1"/>
  <c r="V434" i="1"/>
  <c r="Y436" i="1"/>
  <c r="W452" i="1"/>
  <c r="V453" i="1"/>
  <c r="V455" i="1"/>
  <c r="W456" i="1"/>
  <c r="W458" i="1"/>
  <c r="V459" i="1"/>
  <c r="X467" i="1"/>
  <c r="Y468" i="1"/>
  <c r="W469" i="1"/>
  <c r="T485" i="1"/>
  <c r="Y487" i="1"/>
  <c r="V524" i="1"/>
  <c r="R551" i="1"/>
  <c r="T570" i="1"/>
  <c r="D381" i="1"/>
  <c r="D216" i="1"/>
  <c r="D60" i="1"/>
  <c r="F146" i="1"/>
  <c r="F185" i="1"/>
  <c r="F233" i="1"/>
  <c r="F251" i="1"/>
  <c r="D258" i="1"/>
  <c r="F278" i="1"/>
  <c r="F296" i="1"/>
  <c r="D300" i="1"/>
  <c r="D390" i="1"/>
  <c r="D435" i="1"/>
  <c r="D456" i="1"/>
  <c r="F464" i="1"/>
  <c r="D489" i="1"/>
  <c r="D525" i="1"/>
  <c r="F539" i="1"/>
  <c r="F548" i="1"/>
  <c r="F600" i="1"/>
  <c r="D609" i="1"/>
  <c r="D635" i="1"/>
  <c r="D641" i="1"/>
  <c r="D125" i="1"/>
  <c r="D17" i="1"/>
  <c r="D68" i="1"/>
  <c r="D81" i="1"/>
  <c r="D84" i="1"/>
  <c r="D98" i="1"/>
  <c r="D102" i="1"/>
  <c r="F125" i="1"/>
  <c r="D141" i="1"/>
  <c r="F171" i="1"/>
  <c r="D180" i="1"/>
  <c r="F216" i="1"/>
  <c r="D225" i="1"/>
  <c r="D363" i="1"/>
  <c r="D462" i="1"/>
  <c r="D561" i="1"/>
  <c r="D630" i="1"/>
  <c r="D129" i="1"/>
  <c r="D171" i="1"/>
  <c r="D3" i="1"/>
  <c r="D8" i="1"/>
  <c r="D21" i="1"/>
  <c r="D26" i="1"/>
  <c r="D63" i="1"/>
  <c r="D107" i="1"/>
  <c r="D120" i="1"/>
  <c r="D138" i="1"/>
  <c r="F176" i="1"/>
  <c r="D228" i="1"/>
  <c r="D255" i="1"/>
  <c r="D282" i="1"/>
  <c r="F422" i="1"/>
  <c r="D453" i="1"/>
  <c r="F456" i="1"/>
  <c r="D468" i="1"/>
  <c r="F530" i="1"/>
  <c r="D570" i="1"/>
  <c r="D591" i="1"/>
  <c r="D618" i="1"/>
  <c r="F635" i="1"/>
  <c r="D318" i="1"/>
  <c r="D12" i="1"/>
  <c r="D39" i="1"/>
  <c r="D155" i="1"/>
  <c r="D246" i="1"/>
  <c r="D273" i="1"/>
  <c r="D291" i="1"/>
  <c r="D321" i="1"/>
  <c r="F368" i="1"/>
  <c r="F413" i="1"/>
  <c r="D459" i="1"/>
  <c r="D486" i="1"/>
  <c r="D516" i="1"/>
  <c r="D543" i="1"/>
  <c r="D579" i="1"/>
  <c r="F596" i="1"/>
  <c r="D639" i="1"/>
  <c r="D4" i="1"/>
  <c r="D64" i="1"/>
  <c r="F249" i="1"/>
  <c r="F612" i="1"/>
  <c r="D562" i="1"/>
  <c r="D43" i="1"/>
  <c r="F66" i="1"/>
  <c r="F132" i="1"/>
  <c r="D142" i="1"/>
  <c r="F144" i="1"/>
  <c r="F258" i="1"/>
  <c r="F519" i="1"/>
  <c r="D544" i="1"/>
  <c r="F564" i="1"/>
  <c r="F603" i="1"/>
  <c r="D571" i="1"/>
  <c r="F546" i="1"/>
  <c r="F6" i="1"/>
  <c r="D13" i="1"/>
  <c r="F15" i="1"/>
  <c r="D82" i="1"/>
  <c r="D85" i="1"/>
  <c r="F87" i="1"/>
  <c r="D247" i="1"/>
  <c r="F384" i="1"/>
  <c r="F393" i="1"/>
  <c r="F411" i="1"/>
  <c r="F420" i="1"/>
  <c r="F460" i="1"/>
  <c r="D487" i="1"/>
  <c r="F492" i="1"/>
  <c r="F537" i="1"/>
  <c r="F660" i="1"/>
  <c r="D601" i="1"/>
  <c r="F45" i="1"/>
  <c r="D181" i="1"/>
  <c r="F183" i="1"/>
  <c r="F219" i="1"/>
  <c r="F276" i="1"/>
  <c r="F294" i="1"/>
  <c r="F319" i="1"/>
  <c r="F325" i="1"/>
  <c r="F540" i="1"/>
  <c r="F594" i="1"/>
  <c r="D22" i="1"/>
  <c r="F123" i="1"/>
  <c r="F174" i="1"/>
  <c r="D274" i="1"/>
  <c r="F366" i="1"/>
  <c r="F438" i="1"/>
  <c r="F457" i="1"/>
  <c r="F462" i="1"/>
  <c r="F487" i="1"/>
  <c r="F531" i="1"/>
  <c r="D533" i="1"/>
  <c r="F630" i="1"/>
  <c r="F562" i="1"/>
  <c r="D643" i="1"/>
  <c r="D540" i="1"/>
  <c r="D87" i="1"/>
  <c r="D96" i="1"/>
  <c r="D105" i="1"/>
  <c r="D121" i="1"/>
  <c r="D130" i="1"/>
  <c r="D149" i="1"/>
  <c r="D169" i="1"/>
  <c r="D179" i="1"/>
  <c r="D221" i="1"/>
  <c r="D226" i="1"/>
  <c r="D245" i="1"/>
  <c r="D249" i="1"/>
  <c r="D256" i="1"/>
  <c r="D272" i="1"/>
  <c r="D281" i="1"/>
  <c r="D308" i="1"/>
  <c r="D310" i="1"/>
  <c r="D329" i="1"/>
  <c r="D366" i="1"/>
  <c r="D368" i="1"/>
  <c r="D386" i="1"/>
  <c r="D413" i="1"/>
  <c r="D469" i="1"/>
  <c r="D519" i="1"/>
  <c r="D541" i="1"/>
  <c r="D578" i="1"/>
  <c r="D608" i="1"/>
  <c r="D614" i="1"/>
  <c r="D629" i="1"/>
  <c r="D644" i="1"/>
  <c r="F633" i="1"/>
  <c r="F614" i="1"/>
  <c r="D146" i="1"/>
  <c r="D170" i="1"/>
  <c r="D176" i="1"/>
  <c r="D219" i="1"/>
  <c r="D227" i="1"/>
  <c r="D233" i="1"/>
  <c r="D276" i="1"/>
  <c r="D278" i="1"/>
  <c r="D283" i="1"/>
  <c r="D287" i="1"/>
  <c r="D319" i="1"/>
  <c r="D327" i="1"/>
  <c r="D384" i="1"/>
  <c r="D411" i="1"/>
  <c r="D471" i="1"/>
  <c r="D515" i="1"/>
  <c r="D539" i="1"/>
  <c r="D599" i="1"/>
  <c r="D619" i="1"/>
  <c r="D631" i="1"/>
  <c r="D49" i="1"/>
  <c r="D80" i="1"/>
  <c r="D94" i="1"/>
  <c r="D103" i="1"/>
  <c r="D128" i="1"/>
  <c r="D139" i="1"/>
  <c r="D144" i="1"/>
  <c r="D153" i="1"/>
  <c r="D174" i="1"/>
  <c r="D217" i="1"/>
  <c r="D231" i="1"/>
  <c r="D294" i="1"/>
  <c r="D299" i="1"/>
  <c r="D305" i="1"/>
  <c r="D317" i="1"/>
  <c r="D320" i="1"/>
  <c r="D350" i="1"/>
  <c r="D362" i="1"/>
  <c r="D364" i="1"/>
  <c r="D391" i="1"/>
  <c r="D407" i="1"/>
  <c r="D418" i="1"/>
  <c r="D434" i="1"/>
  <c r="D436" i="1"/>
  <c r="D485" i="1"/>
  <c r="D535" i="1"/>
  <c r="D542" i="1"/>
  <c r="D569" i="1"/>
  <c r="D575" i="1"/>
  <c r="D590" i="1"/>
  <c r="D596" i="1"/>
  <c r="D605" i="1"/>
  <c r="D612" i="1"/>
  <c r="F242" i="1"/>
  <c r="D292" i="1"/>
  <c r="D296" i="1"/>
  <c r="D303" i="1"/>
  <c r="D322" i="1"/>
  <c r="D352" i="1"/>
  <c r="D395" i="1"/>
  <c r="D422" i="1"/>
  <c r="D452" i="1"/>
  <c r="D454" i="1"/>
  <c r="D455" i="1"/>
  <c r="D457" i="1"/>
  <c r="D458" i="1"/>
  <c r="D460" i="1"/>
  <c r="D467" i="1"/>
  <c r="D490" i="1"/>
  <c r="D494" i="1"/>
  <c r="D524" i="1"/>
  <c r="D532" i="1"/>
  <c r="D560" i="1"/>
  <c r="D580" i="1"/>
  <c r="D592" i="1"/>
  <c r="F642" i="1"/>
  <c r="D92" i="1"/>
  <c r="D101" i="1"/>
  <c r="D123" i="1"/>
  <c r="D132" i="1"/>
  <c r="D134" i="1"/>
  <c r="D140" i="1"/>
  <c r="D151" i="1"/>
  <c r="D167" i="1"/>
  <c r="D172" i="1"/>
  <c r="D183" i="1"/>
  <c r="D185" i="1"/>
  <c r="D229" i="1"/>
  <c r="D254" i="1"/>
  <c r="D285" i="1"/>
  <c r="D301" i="1"/>
  <c r="D312" i="1"/>
  <c r="D314" i="1"/>
  <c r="D325" i="1"/>
  <c r="D382" i="1"/>
  <c r="D393" i="1"/>
  <c r="D420" i="1"/>
  <c r="D438" i="1"/>
  <c r="D440" i="1"/>
  <c r="D464" i="1"/>
  <c r="D473" i="1"/>
  <c r="D526" i="1"/>
  <c r="D530" i="1"/>
  <c r="D566" i="1"/>
  <c r="D573" i="1"/>
  <c r="D617" i="1"/>
  <c r="D638" i="1"/>
  <c r="D610" i="1"/>
  <c r="D642" i="1"/>
  <c r="D433" i="1"/>
  <c r="F428" i="1"/>
  <c r="F525" i="1"/>
  <c r="F84" i="1"/>
  <c r="D97" i="1"/>
  <c r="D106" i="1"/>
  <c r="F131" i="1"/>
  <c r="F168" i="1"/>
  <c r="D175" i="1"/>
  <c r="F225" i="1"/>
  <c r="D232" i="1"/>
  <c r="D250" i="1"/>
  <c r="F365" i="1"/>
  <c r="F437" i="1"/>
  <c r="D463" i="1"/>
  <c r="F491" i="1"/>
  <c r="D565" i="1"/>
  <c r="D574" i="1"/>
  <c r="F632" i="1"/>
  <c r="D430" i="1"/>
  <c r="D531" i="1"/>
  <c r="F14" i="1"/>
  <c r="F63" i="1"/>
  <c r="F65" i="1"/>
  <c r="D124" i="1"/>
  <c r="F129" i="1"/>
  <c r="D154" i="1"/>
  <c r="F180" i="1"/>
  <c r="F182" i="1"/>
  <c r="F257" i="1"/>
  <c r="F275" i="1"/>
  <c r="D286" i="1"/>
  <c r="F293" i="1"/>
  <c r="D295" i="1"/>
  <c r="F324" i="1"/>
  <c r="D328" i="1"/>
  <c r="F381" i="1"/>
  <c r="D385" i="1"/>
  <c r="D394" i="1"/>
  <c r="D412" i="1"/>
  <c r="D421" i="1"/>
  <c r="F435" i="1"/>
  <c r="D520" i="1"/>
  <c r="D529" i="1"/>
  <c r="F561" i="1"/>
  <c r="D595" i="1"/>
  <c r="D613" i="1"/>
  <c r="D242" i="1"/>
  <c r="D164" i="1"/>
  <c r="F591" i="1"/>
  <c r="F543" i="1"/>
  <c r="F570" i="1"/>
  <c r="D7" i="1"/>
  <c r="F12" i="1"/>
  <c r="D25" i="1"/>
  <c r="F39" i="1"/>
  <c r="D46" i="1"/>
  <c r="D48" i="1"/>
  <c r="F95" i="1"/>
  <c r="D145" i="1"/>
  <c r="F173" i="1"/>
  <c r="D220" i="1"/>
  <c r="F230" i="1"/>
  <c r="F248" i="1"/>
  <c r="F291" i="1"/>
  <c r="D304" i="1"/>
  <c r="F461" i="1"/>
  <c r="D472" i="1"/>
  <c r="F545" i="1"/>
  <c r="D604" i="1"/>
  <c r="D634" i="1"/>
  <c r="F641" i="1"/>
  <c r="F657" i="1"/>
  <c r="D33" i="1"/>
  <c r="F431" i="1"/>
  <c r="D158" i="1"/>
  <c r="F579" i="1"/>
  <c r="F609" i="1"/>
  <c r="F516" i="1"/>
  <c r="D88" i="1"/>
  <c r="F93" i="1"/>
  <c r="F122" i="1"/>
  <c r="F273" i="1"/>
  <c r="F318" i="1"/>
  <c r="F326" i="1"/>
  <c r="F351" i="1"/>
  <c r="F363" i="1"/>
  <c r="F383" i="1"/>
  <c r="F390" i="1"/>
  <c r="F392" i="1"/>
  <c r="F408" i="1"/>
  <c r="F410" i="1"/>
  <c r="F417" i="1"/>
  <c r="F419" i="1"/>
  <c r="F489" i="1"/>
  <c r="D493" i="1"/>
  <c r="F518" i="1"/>
  <c r="F536" i="1"/>
  <c r="F563" i="1"/>
  <c r="F572" i="1"/>
  <c r="D244" i="1"/>
  <c r="F240" i="1"/>
  <c r="F92" i="1"/>
  <c r="F94" i="1"/>
  <c r="F169" i="1"/>
  <c r="F172" i="1"/>
  <c r="F226" i="1"/>
  <c r="F229" i="1"/>
  <c r="F254" i="1"/>
  <c r="F320" i="1"/>
  <c r="F391" i="1"/>
  <c r="F434" i="1"/>
  <c r="F526" i="1"/>
  <c r="F571" i="1"/>
  <c r="F578" i="1"/>
  <c r="F592" i="1"/>
  <c r="F599" i="1"/>
  <c r="F640" i="1"/>
  <c r="F661" i="1"/>
  <c r="D236" i="1"/>
  <c r="D243" i="1"/>
  <c r="D241" i="1"/>
  <c r="D239" i="1"/>
  <c r="D238" i="1"/>
  <c r="D32" i="1"/>
  <c r="D451" i="1"/>
  <c r="F448" i="1"/>
  <c r="F262" i="1"/>
  <c r="D261" i="1"/>
  <c r="F259" i="1"/>
  <c r="D445" i="1"/>
  <c r="F427" i="1"/>
  <c r="D426" i="1"/>
  <c r="F425" i="1"/>
  <c r="D163" i="1"/>
  <c r="F50" i="1"/>
  <c r="F83" i="1"/>
  <c r="F85" i="1"/>
  <c r="F137" i="1"/>
  <c r="F139" i="1"/>
  <c r="F352" i="1"/>
  <c r="F362" i="1"/>
  <c r="F389" i="1"/>
  <c r="F485" i="1"/>
  <c r="F532" i="1"/>
  <c r="F619" i="1"/>
  <c r="F629" i="1"/>
  <c r="F244" i="1"/>
  <c r="F237" i="1"/>
  <c r="D37" i="1"/>
  <c r="D31" i="1"/>
  <c r="D448" i="1"/>
  <c r="F447" i="1"/>
  <c r="F432" i="1"/>
  <c r="D431" i="1"/>
  <c r="D428" i="1"/>
  <c r="D162" i="1"/>
  <c r="F451" i="1"/>
  <c r="F130" i="1"/>
  <c r="F167" i="1"/>
  <c r="F170" i="1"/>
  <c r="F227" i="1"/>
  <c r="F247" i="1"/>
  <c r="F290" i="1"/>
  <c r="F292" i="1"/>
  <c r="F322" i="1"/>
  <c r="F380" i="1"/>
  <c r="F409" i="1"/>
  <c r="F436" i="1"/>
  <c r="F535" i="1"/>
  <c r="F541" i="1"/>
  <c r="F544" i="1"/>
  <c r="F560" i="1"/>
  <c r="F601" i="1"/>
  <c r="F608" i="1"/>
  <c r="F236" i="1"/>
  <c r="D36" i="1"/>
  <c r="D30" i="1"/>
  <c r="D447" i="1"/>
  <c r="F444" i="1"/>
  <c r="D262" i="1"/>
  <c r="D259" i="1"/>
  <c r="F446" i="1"/>
  <c r="D427" i="1"/>
  <c r="D425" i="1"/>
  <c r="D161" i="1"/>
  <c r="F38" i="1"/>
  <c r="F59" i="1"/>
  <c r="F61" i="1"/>
  <c r="F128" i="1"/>
  <c r="F20" i="1"/>
  <c r="F22" i="1"/>
  <c r="F119" i="1"/>
  <c r="F121" i="1"/>
  <c r="F224" i="1"/>
  <c r="F256" i="1"/>
  <c r="F274" i="1"/>
  <c r="F364" i="1"/>
  <c r="F382" i="1"/>
  <c r="F407" i="1"/>
  <c r="F418" i="1"/>
  <c r="F517" i="1"/>
  <c r="F610" i="1"/>
  <c r="F617" i="1"/>
  <c r="F631" i="1"/>
  <c r="F638" i="1"/>
  <c r="F656" i="1"/>
  <c r="F659" i="1"/>
  <c r="D240" i="1"/>
  <c r="D237" i="1"/>
  <c r="D35" i="1"/>
  <c r="D29" i="1"/>
  <c r="D444" i="1"/>
  <c r="F443" i="1"/>
  <c r="F263" i="1"/>
  <c r="D432" i="1"/>
  <c r="F430" i="1"/>
  <c r="F40" i="1"/>
  <c r="F11" i="1"/>
  <c r="F13" i="1"/>
  <c r="F80" i="1"/>
  <c r="F82" i="1"/>
  <c r="F140" i="1"/>
  <c r="F142" i="1"/>
  <c r="F215" i="1"/>
  <c r="F217" i="1"/>
  <c r="F490" i="1"/>
  <c r="F524" i="1"/>
  <c r="F533" i="1"/>
  <c r="F580" i="1"/>
  <c r="F658" i="1"/>
  <c r="F243" i="1"/>
  <c r="F238" i="1"/>
  <c r="W666" i="1" l="1"/>
  <c r="S683" i="1"/>
  <c r="Y685" i="1"/>
  <c r="W684" i="1"/>
  <c r="Q665" i="1"/>
  <c r="Y676" i="1"/>
  <c r="X674" i="1"/>
  <c r="W551" i="1"/>
  <c r="U665" i="1"/>
  <c r="Y667" i="1"/>
  <c r="V675" i="1"/>
  <c r="Y684" i="1"/>
  <c r="Q683" i="1"/>
  <c r="Y675" i="1"/>
  <c r="R674" i="1"/>
  <c r="W639" i="1"/>
  <c r="X617" i="1"/>
  <c r="V578" i="1"/>
  <c r="X560" i="1"/>
  <c r="V533" i="1"/>
  <c r="V582" i="1"/>
  <c r="Y656" i="1"/>
  <c r="Y639" i="1"/>
  <c r="X618" i="1"/>
  <c r="T600" i="1"/>
  <c r="R581" i="1"/>
  <c r="Y620" i="1"/>
  <c r="V647" i="1"/>
  <c r="Q629" i="1"/>
  <c r="W601" i="1"/>
  <c r="R590" i="1"/>
  <c r="X562" i="1"/>
  <c r="U621" i="1"/>
  <c r="V656" i="1"/>
  <c r="S638" i="1"/>
  <c r="Q617" i="1"/>
  <c r="W592" i="1"/>
  <c r="R578" i="1"/>
  <c r="X553" i="1"/>
  <c r="Y533" i="1"/>
  <c r="Y516" i="1"/>
  <c r="U582" i="1"/>
  <c r="W621" i="1"/>
  <c r="W658" i="1"/>
  <c r="S647" i="1"/>
  <c r="T629" i="1"/>
  <c r="W608" i="1"/>
  <c r="U590" i="1"/>
  <c r="X569" i="1"/>
  <c r="Y551" i="1"/>
  <c r="V534" i="1"/>
  <c r="Q524" i="1"/>
  <c r="Q638" i="1"/>
  <c r="W579" i="1"/>
  <c r="V543" i="1"/>
  <c r="U600" i="1"/>
  <c r="Y561" i="1"/>
  <c r="T534" i="1"/>
  <c r="V515" i="1"/>
  <c r="X622" i="1"/>
  <c r="Y619" i="1"/>
  <c r="X570" i="1"/>
  <c r="R542" i="1"/>
  <c r="W638" i="1"/>
  <c r="Y578" i="1"/>
  <c r="Q542" i="1"/>
  <c r="Y515" i="1"/>
  <c r="X542" i="1"/>
  <c r="X517" i="1"/>
  <c r="W569" i="1"/>
  <c r="W630" i="1"/>
  <c r="S608" i="1"/>
  <c r="W620" i="1"/>
  <c r="X649" i="1"/>
  <c r="Y630" i="1"/>
  <c r="V609" i="1"/>
  <c r="T591" i="1"/>
  <c r="W570" i="1"/>
  <c r="Y552" i="1"/>
  <c r="S533" i="1"/>
  <c r="U515" i="1"/>
  <c r="W581" i="1"/>
  <c r="Y657" i="1"/>
  <c r="Y640" i="1"/>
  <c r="W619" i="1"/>
  <c r="Q608" i="1"/>
  <c r="X580" i="1"/>
  <c r="R569" i="1"/>
  <c r="S551" i="1"/>
  <c r="X533" i="1"/>
  <c r="X516" i="1"/>
  <c r="Y581" i="1"/>
  <c r="X666" i="1"/>
  <c r="T684" i="1"/>
  <c r="U666" i="1"/>
  <c r="X667" i="1"/>
  <c r="V674" i="1"/>
  <c r="W683" i="1"/>
  <c r="U675" i="1"/>
  <c r="Y674" i="1"/>
  <c r="W676" i="1"/>
  <c r="U620" i="1"/>
  <c r="W648" i="1"/>
  <c r="X640" i="1"/>
  <c r="S581" i="1"/>
  <c r="S656" i="1"/>
  <c r="V638" i="1"/>
  <c r="T617" i="1"/>
  <c r="W599" i="1"/>
  <c r="R620" i="1"/>
  <c r="X639" i="1"/>
  <c r="W618" i="1"/>
  <c r="Y600" i="1"/>
  <c r="X579" i="1"/>
  <c r="T561" i="1"/>
  <c r="X582" i="1"/>
  <c r="T621" i="1"/>
  <c r="Y582" i="1"/>
  <c r="V666" i="1"/>
  <c r="T665" i="1"/>
  <c r="Y665" i="1"/>
  <c r="T666" i="1"/>
  <c r="W667" i="1"/>
  <c r="Y683" i="1"/>
  <c r="U674" i="1"/>
  <c r="S674" i="1"/>
  <c r="W675" i="1"/>
  <c r="Y544" i="1"/>
  <c r="U542" i="1"/>
  <c r="W526" i="1"/>
  <c r="U516" i="1"/>
  <c r="Q581" i="1"/>
  <c r="S620" i="1"/>
  <c r="V648" i="1"/>
  <c r="Y631" i="1"/>
  <c r="W610" i="1"/>
  <c r="Q599" i="1"/>
  <c r="T620" i="1"/>
  <c r="U638" i="1"/>
  <c r="Y617" i="1"/>
  <c r="V599" i="1"/>
  <c r="T578" i="1"/>
  <c r="W560" i="1"/>
  <c r="Y658" i="1"/>
  <c r="X621" i="1"/>
  <c r="Y648" i="1"/>
  <c r="U629" i="1"/>
  <c r="X608" i="1"/>
  <c r="V590" i="1"/>
  <c r="Y569" i="1"/>
  <c r="T551" i="1"/>
  <c r="Y526" i="1"/>
  <c r="W583" i="1"/>
  <c r="U656" i="1"/>
  <c r="U639" i="1"/>
  <c r="T618" i="1"/>
  <c r="V600" i="1"/>
  <c r="U579" i="1"/>
  <c r="W561" i="1"/>
  <c r="W543" i="1"/>
  <c r="R533" i="1"/>
  <c r="T515" i="1"/>
  <c r="T609" i="1"/>
  <c r="Y562" i="1"/>
  <c r="W590" i="1"/>
  <c r="U552" i="1"/>
  <c r="Y525" i="1"/>
  <c r="T656" i="1"/>
  <c r="Y608" i="1"/>
  <c r="U561" i="1"/>
  <c r="W525" i="1"/>
  <c r="R617" i="1"/>
  <c r="T569" i="1"/>
  <c r="W533" i="1"/>
  <c r="S515" i="1"/>
  <c r="Q569" i="1"/>
  <c r="U533" i="1"/>
  <c r="W609" i="1"/>
  <c r="Y543" i="1"/>
  <c r="T638" i="1"/>
  <c r="T543" i="1"/>
  <c r="X525" i="1"/>
  <c r="Q533" i="1"/>
  <c r="Y534" i="1"/>
  <c r="U591" i="1"/>
  <c r="W535" i="1"/>
  <c r="Q590" i="1"/>
  <c r="Y622" i="1"/>
  <c r="T516" i="1"/>
  <c r="U551" i="1"/>
  <c r="V629" i="1"/>
  <c r="V552" i="1"/>
  <c r="Y629" i="1"/>
  <c r="X526" i="1"/>
  <c r="T560" i="1"/>
  <c r="Y599" i="1"/>
  <c r="X638" i="1"/>
  <c r="V525" i="1"/>
  <c r="S569" i="1"/>
  <c r="R608" i="1"/>
  <c r="T647" i="1"/>
  <c r="V581" i="1"/>
  <c r="W656" i="1"/>
  <c r="W571" i="1"/>
  <c r="S617" i="1"/>
  <c r="V657" i="1"/>
  <c r="T581" i="1"/>
  <c r="S590" i="1"/>
  <c r="R629" i="1"/>
  <c r="W657" i="1"/>
  <c r="V618" i="1"/>
  <c r="T674" i="1"/>
  <c r="W665" i="1"/>
  <c r="T683" i="1"/>
  <c r="Y571" i="1"/>
  <c r="S524" i="1"/>
  <c r="X610" i="1"/>
  <c r="W515" i="1"/>
  <c r="X647" i="1"/>
  <c r="V516" i="1"/>
  <c r="W544" i="1"/>
  <c r="V608" i="1"/>
  <c r="X544" i="1"/>
  <c r="X591" i="1"/>
  <c r="Y517" i="1"/>
  <c r="Y560" i="1"/>
  <c r="W631" i="1"/>
  <c r="Y553" i="1"/>
  <c r="T639" i="1"/>
  <c r="X581" i="1"/>
  <c r="Y535" i="1"/>
  <c r="V570" i="1"/>
  <c r="U609" i="1"/>
  <c r="Y647" i="1"/>
  <c r="W534" i="1"/>
  <c r="X578" i="1"/>
  <c r="W617" i="1"/>
  <c r="T657" i="1"/>
  <c r="U581" i="1"/>
  <c r="U657" i="1"/>
  <c r="X590" i="1"/>
  <c r="W629" i="1"/>
  <c r="W582" i="1"/>
  <c r="Y590" i="1"/>
  <c r="X629" i="1"/>
  <c r="V621" i="1"/>
  <c r="U534" i="1"/>
  <c r="Y579" i="1"/>
  <c r="T675" i="1"/>
  <c r="Y666" i="1"/>
  <c r="R656" i="1"/>
  <c r="Y583" i="1"/>
  <c r="X515" i="1"/>
  <c r="W674" i="1"/>
  <c r="X665" i="1"/>
  <c r="V665" i="1"/>
  <c r="W552" i="1"/>
  <c r="X675" i="1"/>
  <c r="W685" i="1"/>
</calcChain>
</file>

<file path=xl/sharedStrings.xml><?xml version="1.0" encoding="utf-8"?>
<sst xmlns="http://schemas.openxmlformats.org/spreadsheetml/2006/main" count="7171" uniqueCount="4316">
  <si>
    <t>英雄ID</t>
  </si>
  <si>
    <t>英雄名称</t>
  </si>
  <si>
    <t>英雄星级</t>
  </si>
  <si>
    <t>攻击系数</t>
  </si>
  <si>
    <t>防御系数</t>
  </si>
  <si>
    <t>生命系数</t>
  </si>
  <si>
    <t>速度系数</t>
  </si>
  <si>
    <t>雕文插槽</t>
  </si>
  <si>
    <t>攻击百分比</t>
  </si>
  <si>
    <t>生命百分比</t>
  </si>
  <si>
    <t>最大等级</t>
  </si>
  <si>
    <t>升星材料</t>
  </si>
  <si>
    <t>额外材料</t>
  </si>
  <si>
    <t>被动1名称</t>
  </si>
  <si>
    <t>被动1</t>
  </si>
  <si>
    <t>被动1描述</t>
  </si>
  <si>
    <t>被动2名称</t>
  </si>
  <si>
    <t>被动2</t>
  </si>
  <si>
    <t>被动2描述</t>
  </si>
  <si>
    <t>被动3名称</t>
  </si>
  <si>
    <t>被动3</t>
  </si>
  <si>
    <t>被动3描述</t>
  </si>
  <si>
    <t>怒气名称</t>
  </si>
  <si>
    <t>怒气</t>
  </si>
  <si>
    <t>怒气描述</t>
  </si>
  <si>
    <t>主宰者</t>
  </si>
  <si>
    <t>巴德</t>
  </si>
  <si>
    <t>尸妖</t>
  </si>
  <si>
    <t>死誓</t>
  </si>
  <si>
    <t>艾丹</t>
  </si>
  <si>
    <t>凯尔文</t>
  </si>
  <si>
    <t>格伦</t>
  </si>
  <si>
    <t>卡尔玛</t>
  </si>
  <si>
    <t>敛骨者</t>
  </si>
  <si>
    <t>鲁特兹</t>
  </si>
  <si>
    <t>沃尔特</t>
  </si>
  <si>
    <t>血刃</t>
  </si>
  <si>
    <t>菲尔德</t>
  </si>
  <si>
    <t>艾莲娜</t>
  </si>
  <si>
    <t>克里斯蒂安</t>
  </si>
  <si>
    <t>荣耀守卫</t>
  </si>
  <si>
    <t>西格蒙德</t>
  </si>
  <si>
    <t>塞拉</t>
  </si>
  <si>
    <t>布利</t>
  </si>
  <si>
    <t>OD-01</t>
  </si>
  <si>
    <t>烈焰风暴</t>
  </si>
  <si>
    <t>狂雷囚徒</t>
  </si>
  <si>
    <t>奥玛斯</t>
  </si>
  <si>
    <t>罗伊</t>
  </si>
  <si>
    <t>幻影</t>
  </si>
  <si>
    <t>冰闪</t>
  </si>
  <si>
    <t>美树</t>
  </si>
  <si>
    <t>巴洛克领主</t>
  </si>
  <si>
    <t>古斯塔</t>
  </si>
  <si>
    <t>丹特里安</t>
  </si>
  <si>
    <t>巴里亚</t>
  </si>
  <si>
    <t>巴顿国王</t>
  </si>
  <si>
    <t>毁灭者</t>
  </si>
  <si>
    <t>阿勒里亚</t>
  </si>
  <si>
    <t>玛格丽特</t>
  </si>
  <si>
    <t>巨魔领袖</t>
  </si>
  <si>
    <t>诺玛</t>
  </si>
  <si>
    <t>克罗斯</t>
  </si>
  <si>
    <t>克里姆</t>
  </si>
  <si>
    <t>女王</t>
  </si>
  <si>
    <t>肥姆</t>
  </si>
  <si>
    <t>屠龙者</t>
  </si>
  <si>
    <t>格鲁</t>
  </si>
  <si>
    <t>星光</t>
  </si>
  <si>
    <t>泰勒</t>
  </si>
  <si>
    <t>泽基斯</t>
  </si>
  <si>
    <t>罗萨</t>
  </si>
  <si>
    <t>维萨</t>
  </si>
  <si>
    <t>灰眼</t>
  </si>
  <si>
    <t>无面者</t>
  </si>
  <si>
    <t>观心者</t>
  </si>
  <si>
    <t>恶魔猎手</t>
  </si>
  <si>
    <t>马拉萨</t>
  </si>
  <si>
    <t>伊赫拉</t>
  </si>
  <si>
    <t>不眠者</t>
  </si>
  <si>
    <t>颤栗之翼</t>
  </si>
  <si>
    <t>黑暗阿辛多</t>
  </si>
  <si>
    <t>米姆</t>
  </si>
  <si>
    <t>黑暗之灵</t>
  </si>
  <si>
    <t>奥沃</t>
  </si>
  <si>
    <t>达斯莫格</t>
  </si>
  <si>
    <t>阿斯莫德</t>
  </si>
  <si>
    <t>神圣之灵</t>
  </si>
  <si>
    <t>基尔克</t>
  </si>
  <si>
    <t>安德鲁斯</t>
  </si>
  <si>
    <t>信仰之刃</t>
  </si>
  <si>
    <t>审判之刃</t>
  </si>
  <si>
    <t>放置名称</t>
  </si>
  <si>
    <t>软泥怪</t>
  </si>
  <si>
    <t>阿呆</t>
  </si>
  <si>
    <t>11011012</t>
  </si>
  <si>
    <t>软泥冲击</t>
  </si>
  <si>
    <t>怒气技能：对单个敌人造成125%伤害，并有30%概率眩晕敌人2回合</t>
  </si>
  <si>
    <t/>
  </si>
  <si>
    <t>石像鬼</t>
  </si>
  <si>
    <t>链锤</t>
  </si>
  <si>
    <t>11023012</t>
  </si>
  <si>
    <t>石突打击</t>
  </si>
  <si>
    <t>怒气技能：对敌方后排随机2名角色造成90%攻击伤害，并有25%概率石化目标1回合</t>
  </si>
  <si>
    <t>"11023114"</t>
  </si>
  <si>
    <t>反击</t>
  </si>
  <si>
    <t>被动效果：受到攻击身体会渐渐硬化，防御提升5%，持续1回合</t>
  </si>
  <si>
    <t>獠牙猎手</t>
  </si>
  <si>
    <t>冰巨魔</t>
  </si>
  <si>
    <t>11033012</t>
  </si>
  <si>
    <t>寒冰打击</t>
  </si>
  <si>
    <t>怒气技能：对血量最少的敌人造成160%攻击伤害，并使得英雄命中提升20%，持续2回合</t>
  </si>
  <si>
    <t>"11033111"</t>
  </si>
  <si>
    <t>防御</t>
  </si>
  <si>
    <t>被动效果：受到攻击时30%概率反击，造成60%攻击伤害</t>
  </si>
  <si>
    <t>被动效果：受到暴击伤害时，恢复英雄50%攻击的生命</t>
  </si>
  <si>
    <t>巨镰马洛萨</t>
  </si>
  <si>
    <t>暴躁的尸体</t>
  </si>
  <si>
    <t>11044012</t>
  </si>
  <si>
    <t>骸骨旋风</t>
  </si>
  <si>
    <t>怒气技能：对血量最少的敌人造成180%攻击伤害，并偷取敌人20%防御2回合</t>
  </si>
  <si>
    <t>"11044114"</t>
  </si>
  <si>
    <t>生机迸发</t>
  </si>
  <si>
    <t>被动效果：受到伤害，提升英雄10%格挡，持续1回合</t>
  </si>
  <si>
    <t>"11044211"</t>
  </si>
  <si>
    <t>生命</t>
  </si>
  <si>
    <t>被动效果：拥有坚韧的身躯，使得自身生命增加30%</t>
  </si>
  <si>
    <t>11045012</t>
  </si>
  <si>
    <t>怒气技能：对血量最少的敌人造成200%攻击伤害，并偷取敌人30%防御2回合</t>
  </si>
  <si>
    <t>"11045114"</t>
  </si>
  <si>
    <t>被动效果：受到伤害，提升英雄15%格挡，持续1回合</t>
  </si>
  <si>
    <t>"11045211"</t>
  </si>
  <si>
    <t>被动效果：拥有坚韧的身躯，使得自身生命增加40%</t>
  </si>
  <si>
    <t>骷髅王扎卡</t>
  </si>
  <si>
    <t>梦魇骑士</t>
  </si>
  <si>
    <t>11054012</t>
  </si>
  <si>
    <t>流星打击</t>
  </si>
  <si>
    <t>怒气技能：对敌方后排随机3名敌人造成125%攻击伤害，并使自己暴击提升10%，持续2回合</t>
  </si>
  <si>
    <t>"11054114"</t>
  </si>
  <si>
    <t>破防之力</t>
  </si>
  <si>
    <t>被动效果：骷髅王血量提升20%，攻击提升15%</t>
  </si>
  <si>
    <t>"11054211","11054221"</t>
  </si>
  <si>
    <t>骷髅意志</t>
  </si>
  <si>
    <t>被动效果：受到伤害时25%概率反击，造成50%攻击伤害</t>
  </si>
  <si>
    <t>11055012</t>
  </si>
  <si>
    <t>怒气技能：对敌方后排敌人造成130%攻击伤害，并使自己暴击提升15%，持续2回合</t>
  </si>
  <si>
    <t>"11055114"</t>
  </si>
  <si>
    <t>被动效果：骷髅王血量提升25%，攻击提升20%</t>
  </si>
  <si>
    <t>"11055211","11055221"</t>
  </si>
  <si>
    <t>被动效果：受到伤害时30%概率反击，造成60%攻击伤害</t>
  </si>
  <si>
    <t>缝合收割者</t>
  </si>
  <si>
    <t>骸骨将军</t>
  </si>
  <si>
    <t>11064012</t>
  </si>
  <si>
    <t>腐蚀软泥</t>
  </si>
  <si>
    <t>怒气技能：对后排敌人造成100%攻击伤害，并有50%概率使其受到30%流血伤害持续2回合</t>
  </si>
  <si>
    <t>"11064114"</t>
  </si>
  <si>
    <t>奇异身体</t>
  </si>
  <si>
    <t>被动效果：防御提升25%</t>
  </si>
  <si>
    <t>"11064214"</t>
  </si>
  <si>
    <t>孤注一掷</t>
  </si>
  <si>
    <t>被动效果：每当我方英雄死亡，伤害减免增加7%</t>
  </si>
  <si>
    <t>11065012</t>
  </si>
  <si>
    <t>怒气技能：对后排敌人造成120%攻击伤害，并有50%概率使其受到50%流血伤害持续2回合</t>
  </si>
  <si>
    <t>"11065114"</t>
  </si>
  <si>
    <t>被动效果：防御提升35%</t>
  </si>
  <si>
    <t>"11065214"</t>
  </si>
  <si>
    <t>被动效果：每当我方英雄死亡，伤害减免增加10%</t>
  </si>
  <si>
    <t>冰霜骨龙</t>
  </si>
  <si>
    <t>11075012</t>
  </si>
  <si>
    <t>冰霜吐息</t>
  </si>
  <si>
    <t>怒气技能：对敌方后排造成自身攻击76%的伤害并恢复自身78%攻击的等量生命</t>
  </si>
  <si>
    <t>"11075111","11075121"</t>
  </si>
  <si>
    <t>不死亡灵</t>
  </si>
  <si>
    <t>被动效果：冰霜巨龙转化为的亡灵生物，身体强度大幅增加，生命增加24%，命中增加20%</t>
  </si>
  <si>
    <t>"11075214"</t>
  </si>
  <si>
    <t>生命仪式</t>
  </si>
  <si>
    <t>被动效果：敌方英雄发生格挡时，吸收敌方生命，使自己恢复44%攻击的等量生命（受控不可触发恢复效果）</t>
  </si>
  <si>
    <t>"11075314"</t>
  </si>
  <si>
    <t>源生之血</t>
  </si>
  <si>
    <t>被动效果：冰霜骨龙身体里流淌着原生之血，每次普攻恢复自己24%攻击等量生命</t>
  </si>
  <si>
    <t>11076012</t>
  </si>
  <si>
    <t>冰霜吐息2</t>
  </si>
  <si>
    <t>怒气技能：对敌方后排造成自身攻击100%的伤害并恢复自身100%攻击的等量生命</t>
  </si>
  <si>
    <t>"11076111","11076121"</t>
  </si>
  <si>
    <t>不死亡灵2</t>
  </si>
  <si>
    <t>被动效果：冰霜巨龙转化为的亡灵生物，身体强度大幅增加，生命增加36%，命中增加20%</t>
  </si>
  <si>
    <t>"11076214"</t>
  </si>
  <si>
    <t>生命仪式2</t>
  </si>
  <si>
    <t>被动效果：敌方英雄发生格挡时，吸收敌方生命，使自己恢复66%攻击的等量生命（受控不可触发恢复效果）</t>
  </si>
  <si>
    <t>"11076314"</t>
  </si>
  <si>
    <t>源生之血2</t>
  </si>
  <si>
    <t>被动效果：冰霜骨龙身体里流淌着原生之血，每次普攻恢复自己36%攻击等量生命</t>
  </si>
  <si>
    <t>亡灵领主</t>
  </si>
  <si>
    <t>11085012</t>
  </si>
  <si>
    <t>死寂重斩</t>
  </si>
  <si>
    <t>怒气技能：对敌方生命最少的目标造成自身攻击180%的伤害并恢复自身攻击60%的生命</t>
  </si>
  <si>
    <r>
      <rPr>
        <sz val="12"/>
        <color theme="1"/>
        <rFont val="微软雅黑"/>
        <family val="2"/>
        <charset val="134"/>
      </rPr>
      <t>"11085111","11085121"</t>
    </r>
    <r>
      <rPr>
        <sz val="12"/>
        <color theme="1"/>
        <rFont val="微软雅黑"/>
        <family val="2"/>
        <charset val="134"/>
      </rPr>
      <t>,"11085131"</t>
    </r>
  </si>
  <si>
    <t>被动效果：人类领主转化为的亡灵生物，身体强度大幅增加，生命增加24%，破防增加20%，攻击+10%</t>
  </si>
  <si>
    <t>"11085214","11085224"</t>
  </si>
  <si>
    <t>狂暴意志</t>
  </si>
  <si>
    <t>被动效果：站得住才有输出！每次普攻提升自己8.8%破防和8.8%暴击</t>
  </si>
  <si>
    <r>
      <rPr>
        <sz val="12"/>
        <color theme="1"/>
        <rFont val="微软雅黑"/>
        <family val="2"/>
        <charset val="134"/>
      </rPr>
      <t>"1108</t>
    </r>
    <r>
      <rPr>
        <sz val="12"/>
        <color theme="1"/>
        <rFont val="微软雅黑"/>
        <family val="2"/>
        <charset val="134"/>
      </rPr>
      <t>5</t>
    </r>
    <r>
      <rPr>
        <sz val="12"/>
        <color theme="1"/>
        <rFont val="微软雅黑"/>
        <family val="2"/>
        <charset val="134"/>
      </rPr>
      <t>314"</t>
    </r>
  </si>
  <si>
    <t>伤痛咆哮1</t>
  </si>
  <si>
    <t>被动效果：普攻变为对生命最低的敌人造成110%攻击伤害，并有80%概率造成额外60%伤害</t>
  </si>
  <si>
    <t>11086012</t>
  </si>
  <si>
    <t>死寂重斩2</t>
  </si>
  <si>
    <t>怒气技能：对敌方生命最少的目标造成自身攻击210%的伤害并恢复自身攻击150%的生命</t>
  </si>
  <si>
    <t>"11086111","11086121","11086131"</t>
  </si>
  <si>
    <t>被动效果：人类领主转化为的亡灵生物，身体强度大幅增加，生命增加36%，破防增加28%，攻击+15%</t>
  </si>
  <si>
    <t>"11086214","11086224"</t>
  </si>
  <si>
    <t>狂暴意志2</t>
  </si>
  <si>
    <t>被动效果：站得住才有输出！每次普攻提升自己11.1%破防11.1%暴击</t>
  </si>
  <si>
    <t>"11086314"</t>
  </si>
  <si>
    <t>伤痛咆哮2</t>
  </si>
  <si>
    <t>被动效果：普攻变为对生命最低的敌人造成120%攻击伤害，并有80%概率造成额外90%伤害</t>
  </si>
  <si>
    <t>冷血督军</t>
  </si>
  <si>
    <t>永冻之镰</t>
  </si>
  <si>
    <t>怒气技能：对前排敌人造成122%攻击伤害并有40%几率使目标冰冻2回合，同时恢复自身生命上限10%等量生命</t>
  </si>
  <si>
    <t>"11095104"</t>
  </si>
  <si>
    <t>冰霜护甲</t>
  </si>
  <si>
    <r>
      <rPr>
        <sz val="12"/>
        <color theme="1"/>
        <rFont val="微软雅黑"/>
        <family val="2"/>
        <charset val="134"/>
      </rPr>
      <t>被动效果：受到攻击有1</t>
    </r>
    <r>
      <rPr>
        <sz val="12"/>
        <color theme="1"/>
        <rFont val="微软雅黑"/>
        <family val="2"/>
        <charset val="134"/>
      </rPr>
      <t>1.5</t>
    </r>
    <r>
      <rPr>
        <sz val="12"/>
        <color theme="1"/>
        <rFont val="微软雅黑"/>
        <family val="2"/>
        <charset val="134"/>
      </rPr>
      <t>%几率使攻击者冰冻2回合</t>
    </r>
  </si>
  <si>
    <t>"11095201","11095211","11095221","11095204"</t>
  </si>
  <si>
    <t>冷血天性</t>
  </si>
  <si>
    <t>被动效果：格挡增加15%，生命增加20%，护甲增加15%，免疫冰冻</t>
  </si>
  <si>
    <t>"11095304"</t>
  </si>
  <si>
    <t>被动效果：当生命低于50%，恢复自身240%攻击等量生命，持续3回合（只触发一次）</t>
  </si>
  <si>
    <t>永冻之镰2</t>
  </si>
  <si>
    <t>怒气技能：对前排敌人造成155%攻击伤害并有55%几率使目标冰冻2回合，同时恢复自身生命上限15%等量生命</t>
  </si>
  <si>
    <t>"11096104"</t>
  </si>
  <si>
    <t>冰霜护甲2</t>
  </si>
  <si>
    <t>被动效果：受到攻击有17%几率使攻击者冰冻2回合</t>
  </si>
  <si>
    <t>"11096201","11096211","11096204"</t>
  </si>
  <si>
    <t>冷血天性2</t>
  </si>
  <si>
    <t>被动效果：格挡增加25%，生命增加30%，免疫冰冻</t>
  </si>
  <si>
    <t>"11096304"</t>
  </si>
  <si>
    <t>被动效果：当生命低于50%，恢复自身340%攻击等量生命，持续3回合（只触发一次）</t>
  </si>
  <si>
    <t>噩梦女妖</t>
  </si>
  <si>
    <t>雪莉</t>
  </si>
  <si>
    <t>12013012</t>
  </si>
  <si>
    <t>尖叫冲击</t>
  </si>
  <si>
    <t>怒气技能：对后排敌人造成100%攻击的伤害</t>
  </si>
  <si>
    <t>"12013114"</t>
  </si>
  <si>
    <t>冰冻</t>
  </si>
  <si>
    <t>被动效果：巫妖转换后的身体，使得攻击提升18%，血量提升15%</t>
  </si>
  <si>
    <t>"12013211"</t>
  </si>
  <si>
    <t>攻击</t>
  </si>
  <si>
    <t>骸骨法师</t>
  </si>
  <si>
    <t>12024012</t>
  </si>
  <si>
    <t>死亡尖叫</t>
  </si>
  <si>
    <t>怒气技能：对敌方随机2名目标造成自身攻击145%的伤害，每回合额外造成自身攻击10%的伤害，直至目标死亡</t>
  </si>
  <si>
    <t>"12024114"</t>
  </si>
  <si>
    <t>死亡火焰</t>
  </si>
  <si>
    <t>被动效果：普攻有100%概率施放点燃灵魂的火焰，使目标燃烧，每回合造成8%攻击的伤害，直至敌方英雄死亡</t>
  </si>
  <si>
    <t>"12024214"</t>
  </si>
  <si>
    <t>冥火斗篷</t>
  </si>
  <si>
    <t>被动效果：穿有用冥火制造的斗篷，受到攻击时100%概率使目标燃烧，每回合造成11%攻击的伤害，直至敌方英雄死亡</t>
  </si>
  <si>
    <t>12025012</t>
  </si>
  <si>
    <t>怒气技能：对敌方随机3名目标造成120%攻击伤害，每回合额外造成20%攻击的伤害，直至敌方英雄死亡</t>
  </si>
  <si>
    <t>"12025114"</t>
  </si>
  <si>
    <t>被动效果：普攻有100%概率施放点燃灵魂的火焰，使目标燃烧，每回合造成16%攻击的伤害，直至敌方英雄死亡</t>
  </si>
  <si>
    <t>"12025214"</t>
  </si>
  <si>
    <t>被动效果：穿有用冥火制造的斗篷，受到攻击时100%概率使目标燃烧，每回合造成13%攻击的伤害，直至敌方英雄死亡</t>
  </si>
  <si>
    <t>12026012</t>
  </si>
  <si>
    <t>死亡尖叫2</t>
  </si>
  <si>
    <t>怒气技能：对敌方随机4名目标造成100%攻击伤害，每回合额外造成30%攻击的伤害，直至敌方英雄死亡</t>
  </si>
  <si>
    <t>"12026114"</t>
  </si>
  <si>
    <t>死亡火焰2</t>
  </si>
  <si>
    <t>被动效果：普攻有100%概率施放点燃灵魂的火焰，使目标燃烧，每回合造成22%攻击的伤害，直至敌方英雄死亡</t>
  </si>
  <si>
    <t>"12026214"</t>
  </si>
  <si>
    <t>冥火斗篷2</t>
  </si>
  <si>
    <t>被动效果：穿有用冥火制造的斗篷，受到攻击时100%概率使目标燃烧，每回合造成15%攻击的伤害，直至敌方英雄死亡</t>
  </si>
  <si>
    <t>"12026314"</t>
  </si>
  <si>
    <t>无烬燃烧2</t>
  </si>
  <si>
    <t>被动效果：英雄死亡时创造出不会熄灭的火焰，可使所有敌人燃烧，每回合造成25%攻击伤害，直至敌方英雄死亡</t>
  </si>
  <si>
    <t>血衣骨法</t>
  </si>
  <si>
    <t>12035012</t>
  </si>
  <si>
    <t>暗影射线</t>
  </si>
  <si>
    <t>怒气技能：对敌方全体造成77%攻击的伤害并有78%概率使战士目标沉默2回合</t>
  </si>
  <si>
    <t>"12035114","12035124"</t>
  </si>
  <si>
    <t>亡灵意志</t>
  </si>
  <si>
    <t>被动效果：我方英雄死亡时，产生亡灵的意志，提升自己15.7%破防和10.2%攻击</t>
  </si>
  <si>
    <t>"12035211","12035221","12035231"</t>
  </si>
  <si>
    <t>疯狂之力</t>
  </si>
  <si>
    <t>被动效果：拥有狂暴之心，破防增加32%，生命增加24%，攻击增加24%</t>
  </si>
  <si>
    <t>12036012</t>
  </si>
  <si>
    <t>暗影射线2</t>
  </si>
  <si>
    <t>怒气技能：对敌方全体造成92%攻击的伤害并有78%概率使战士目标沉默2回合</t>
  </si>
  <si>
    <t>"12036114","12035124"</t>
  </si>
  <si>
    <t>亡灵意志2</t>
  </si>
  <si>
    <t>被动效果：我方英雄死亡时，产生亡灵的意志，提升自己19.5%破防和15%攻击</t>
  </si>
  <si>
    <t>"12036211","12036221","12036231"</t>
  </si>
  <si>
    <t>疯狂之力2</t>
  </si>
  <si>
    <t>"12036314"</t>
  </si>
  <si>
    <t>死亡波动2</t>
  </si>
  <si>
    <t>被动效果：英雄死亡时，血衣骨法发出死亡波动，使全体敌方每回合受到28%攻击燃烧伤害，持续3回合</t>
  </si>
  <si>
    <t>杰赫拉</t>
  </si>
  <si>
    <t>三色法球</t>
  </si>
  <si>
    <t>怒气技能：对随机4名敌人造成125%攻击伤害，每回合额外造成75%中毒伤害，持续3回合，同时有12%几率冰冻目标2回合，12%几率石化目标2回合</t>
  </si>
  <si>
    <t>"12045104"</t>
  </si>
  <si>
    <t>不死者秘法</t>
  </si>
  <si>
    <t>被动效果：普攻变成对前排敌人造成95%攻击伤害，并有100%几率偷取目标10%攻击3回合</t>
  </si>
  <si>
    <t>"12045201","12045211","12045221","12045231","12045204","12045214"</t>
  </si>
  <si>
    <t>亡灵术士</t>
  </si>
  <si>
    <t>被动效果：攻击增加10%，暴击增加15%，生命增加15%，速度增加15，对石化和冰冻敌人造成的伤害提高20%</t>
  </si>
  <si>
    <t>"12045304","12045314"</t>
  </si>
  <si>
    <t>追击诅咒</t>
  </si>
  <si>
    <t>被动效果：当有敌方英雄被石化时，提高自身5%攻击3回合并恢复自身150%攻击等量生命，当有敌方英雄被冰冻时，提高自身5%攻击3回合并恢复自身10点怒气</t>
  </si>
  <si>
    <t>三色法球2</t>
  </si>
  <si>
    <t>怒气技能：对随机4名敌人造成165%攻击伤害，每回合额外造成100%中毒伤害，持续3回合，同时有15%几率冰冻目标2回合，15%几率石化目标2回合</t>
  </si>
  <si>
    <t>"12046104"</t>
  </si>
  <si>
    <t>不死者秘法2</t>
  </si>
  <si>
    <t>被动效果：普攻变成对前排敌人造成105%攻击伤害，并有100%几率偷取目标12%攻击3回合</t>
  </si>
  <si>
    <t>"12046201","12046211","12046221","12046231","12046204","12046214"</t>
  </si>
  <si>
    <t>亡灵术士2</t>
  </si>
  <si>
    <t>被动效果：攻击增加15%，暴击增加20%，生命增加20%，速度增加25，对石化和冰冻敌人造成的伤害提高40%</t>
  </si>
  <si>
    <t>"12046304","12046314"</t>
  </si>
  <si>
    <t>追击诅咒2</t>
  </si>
  <si>
    <t>被动效果：当有敌方英雄被石化时，提高自身7%攻击3回合并恢复自身200%攻击等量生命，当有敌方英雄被冰冻时，提高自身7%攻击3回合并恢复自身15点怒气</t>
  </si>
  <si>
    <t>亡灵侍卫</t>
  </si>
  <si>
    <t>马克娜</t>
  </si>
  <si>
    <t>13012012</t>
  </si>
  <si>
    <t>邪恶火焰</t>
  </si>
  <si>
    <t>怒气技能：对所有敌人造成40%伤害</t>
  </si>
  <si>
    <t>"13012114"</t>
  </si>
  <si>
    <t>毒性攻击</t>
  </si>
  <si>
    <t>被动效果：释放怒气技能时摄取敌人生命之力，使我方所有英雄恢复35%攻击的生命</t>
  </si>
  <si>
    <t>黑暗牧师</t>
  </si>
  <si>
    <t>暗黑牧师</t>
  </si>
  <si>
    <t>13023012</t>
  </si>
  <si>
    <t>神秘能量</t>
  </si>
  <si>
    <t>怒气技能：对敌方前排造成120%攻击伤害，并回复我方前排英雄55%攻击的血量</t>
  </si>
  <si>
    <t>"13023114"</t>
  </si>
  <si>
    <t>沉默</t>
  </si>
  <si>
    <t>被动效果：普攻有15%概率释放出黑暗震击，使目标眩晕，持续1回合</t>
  </si>
  <si>
    <t>凋零法师</t>
  </si>
  <si>
    <t>13034012</t>
  </si>
  <si>
    <t>凋零冲击</t>
  </si>
  <si>
    <t>怒气技能：对敌方前排造成125%攻击伤害并有32%的概率冰冻2回合，使生命最少的友军恢复100%攻击的等量生命</t>
  </si>
  <si>
    <t>"13034111","13034121"</t>
  </si>
  <si>
    <t>被动效果：使用了自己调制的混合药剂，使生命增加18%，命中增加15%</t>
  </si>
  <si>
    <t>"13034214"</t>
  </si>
  <si>
    <t>神秘解放</t>
  </si>
  <si>
    <t>被动效果：自身生命低于30%时，解放神秘的力量，提升自己攻击55%，持续3回合（只能触发一次）</t>
  </si>
  <si>
    <t>13035012</t>
  </si>
  <si>
    <t>怒气技能：对敌方前排造成136%攻击伤害并有36%的概率冰冻2回合，使生命最少的友军恢复140%攻击的等量生命</t>
  </si>
  <si>
    <t>"13035111","13035121"</t>
  </si>
  <si>
    <t>被动效果：使用了自己调制的混合药剂，使生命增加24%，命中增加20%</t>
  </si>
  <si>
    <t>"13035214"</t>
  </si>
  <si>
    <t>被动效果：自身生命低于30%时，解放神秘的力量，提升自己攻击66%，持续3回合（只能触发一次）</t>
  </si>
  <si>
    <t>13036012</t>
  </si>
  <si>
    <t>凋零冲击2</t>
  </si>
  <si>
    <t>怒气技能：对敌方前排造成147%攻击伤害并有40%的概率冰冻2回合，使生命最少的友军恢复180%攻击的等量生命</t>
  </si>
  <si>
    <t>"13036111","13036121"</t>
  </si>
  <si>
    <t>被动效果：使用了自己调制的混合药剂，使生命增加32%，命中增加30%</t>
  </si>
  <si>
    <t>"13036214"</t>
  </si>
  <si>
    <t>神秘解放2</t>
  </si>
  <si>
    <t>被动效果：自身生命低于30%时，解放神秘的力量，提升自己攻击88%，持续3回合（只能触发一次）</t>
  </si>
  <si>
    <t>"13036314"</t>
  </si>
  <si>
    <t>疗伤2</t>
  </si>
  <si>
    <t>被动效果：凋零法师领悟到了魔法的真谛，普攻有100%概率使随机1名友军恢复88%自身攻击的等量生命</t>
  </si>
  <si>
    <t>亡魂医者</t>
  </si>
  <si>
    <t>13045012</t>
  </si>
  <si>
    <t>石化能量</t>
  </si>
  <si>
    <t>怒气技能：对敌方后排造成115%攻击伤害并有20%概率使目标石化2回合</t>
  </si>
  <si>
    <t>"13045114"</t>
  </si>
  <si>
    <t>集中打击</t>
  </si>
  <si>
    <t>被动效果：就算是亡魂，也有不喜欢杀戮的存在，医者将普通攻击变为攻击前排敌人，效果为88%的攻击伤害，并减少目标12%格挡3回合</t>
  </si>
  <si>
    <t>"13045211","13045221"</t>
  </si>
  <si>
    <t>命中打击</t>
  </si>
  <si>
    <t>被动效果：身为医者，能准确的激发自身的潜力，使得自身命中增加25%，攻击增加24%</t>
  </si>
  <si>
    <t>"13045314"</t>
  </si>
  <si>
    <t>伤痛咆哮</t>
  </si>
  <si>
    <t>完全激发了自身的潜力，自身生命低于50%，提升自己攻击61.1%，持续3回合（只触发一次）</t>
  </si>
  <si>
    <t>13046012</t>
  </si>
  <si>
    <t>石化能量2</t>
  </si>
  <si>
    <t>怒气技能：对敌方后排造成140%攻击伤害并有35%概率使目标石化2回合</t>
  </si>
  <si>
    <t>"13046114"</t>
  </si>
  <si>
    <t>集中打击2</t>
  </si>
  <si>
    <t>被动效果：就算是亡魂，也有不喜欢杀戮的存在，医者将普通攻击变为攻击前排敌人，效果为99%的攻击伤害，并减少目标18%格挡3回合</t>
  </si>
  <si>
    <t>"13046211","13046221"</t>
  </si>
  <si>
    <t>命中打击2</t>
  </si>
  <si>
    <t>被动效果：身为医者，能准确的激发自身的潜力，使得自身命中增加35%，攻击增加36%</t>
  </si>
  <si>
    <t>"13046314"</t>
  </si>
  <si>
    <t>完全激发了自身的潜力，自身生命低于50%，提升自己攻击78.8%，持续3回合（只触发一次）</t>
  </si>
  <si>
    <t>食尸鬼</t>
  </si>
  <si>
    <t>毒舌</t>
  </si>
  <si>
    <t>14013012</t>
  </si>
  <si>
    <t>腐蚀重击</t>
  </si>
  <si>
    <t>怒气技能：对敌方单体造成160%攻击伤害，并使敌人流血3回合，每回合造成45%攻击伤害</t>
  </si>
  <si>
    <t>"14013114"</t>
  </si>
  <si>
    <t>被动效果：生活在阴暗世界的食尸鬼，啃噬生命精华，攻击永久增加25%</t>
  </si>
  <si>
    <t>暗影收割者</t>
  </si>
  <si>
    <t>14024012</t>
  </si>
  <si>
    <t>暗影之袭</t>
  </si>
  <si>
    <t>怒气技能：对敌方随机1名后排目标造成202%攻击伤害并增加自身12%破防2回合</t>
  </si>
  <si>
    <t>"14024111"</t>
  </si>
  <si>
    <t>破防</t>
  </si>
  <si>
    <t>被动效果：手中武器极其锋利，提升收割者40%的破防</t>
  </si>
  <si>
    <t>"14024214"</t>
  </si>
  <si>
    <t>狂暴</t>
  </si>
  <si>
    <t>被动效果：敌方的死亡使得自己变得狂暴，提升自己暴击12%</t>
  </si>
  <si>
    <t>怒气技能：对敌方随机2名后排目标造成156%攻击伤害并增加自身24%破防2回合</t>
  </si>
  <si>
    <t>"14025111"</t>
  </si>
  <si>
    <t>被动效果：手中武器极其锋利，提升收割者64%的破防</t>
  </si>
  <si>
    <t>"14025214"</t>
  </si>
  <si>
    <t>被动效果：敌方的死亡使得自己变得狂暴，提升自己暴击18%</t>
  </si>
  <si>
    <t>14026012</t>
  </si>
  <si>
    <t>暗影之袭2</t>
  </si>
  <si>
    <t>怒气技能：对敌方随机2名后排目标造成195%攻击伤害并增加自身24%破防2回合</t>
  </si>
  <si>
    <t>"14026111","14026121"</t>
  </si>
  <si>
    <t>破防2</t>
  </si>
  <si>
    <t>被动效果：手中武器极其锋利，提升收割者64%的破防，及12%的生命</t>
  </si>
  <si>
    <t>"14026214"</t>
  </si>
  <si>
    <t>狂暴2</t>
  </si>
  <si>
    <t>被动效果：敌方的死亡使得自己变得狂暴，提升自己暴击24%</t>
  </si>
  <si>
    <t>"14026314"</t>
  </si>
  <si>
    <t>越战越勇2</t>
  </si>
  <si>
    <t>被动效果：对于力量掌握到了极致，每次普攻提升自己22.2%暴击伤害</t>
  </si>
  <si>
    <t>死亡刺客</t>
  </si>
  <si>
    <t>14035012</t>
  </si>
  <si>
    <t>疾影突袭</t>
  </si>
  <si>
    <t>怒气技能：对敌方随机3名目标造成120%攻击伤害，对法师类目标有75%概率眩晕2回合</t>
  </si>
  <si>
    <t>"14035111","14035121"</t>
  </si>
  <si>
    <t>刺客之心</t>
  </si>
  <si>
    <t>被动效果：拥有刺客之心，抛弃一切恐惧，破防增加32%，攻击增加24%</t>
  </si>
  <si>
    <t>"14035214"</t>
  </si>
  <si>
    <t>追击</t>
  </si>
  <si>
    <t>被动效果：追杀弱小的猎物，普通攻击变成攻击敌方生命最少的英雄，伤害为101%攻击效果，并减少目标12%防御</t>
  </si>
  <si>
    <t>14036012</t>
  </si>
  <si>
    <t>疾影突袭2</t>
  </si>
  <si>
    <t>怒气技能：对敌方随机4名目标造成136%攻击伤害，对法师类目标有75%概率眩晕2回合</t>
  </si>
  <si>
    <t>"14036111","14036121","14036131"</t>
  </si>
  <si>
    <t>刺客之心2</t>
  </si>
  <si>
    <r>
      <rPr>
        <sz val="12"/>
        <color theme="1"/>
        <rFont val="微软雅黑"/>
        <family val="2"/>
        <charset val="134"/>
      </rPr>
      <t>被动效果：拥有刺客之心，抛弃一切恐惧，破防增加36%，攻击增加24%，生命增加</t>
    </r>
    <r>
      <rPr>
        <sz val="12"/>
        <color theme="1"/>
        <rFont val="微软雅黑"/>
        <family val="2"/>
        <charset val="134"/>
      </rPr>
      <t>2</t>
    </r>
    <r>
      <rPr>
        <sz val="12"/>
        <color theme="1"/>
        <rFont val="微软雅黑"/>
        <family val="2"/>
        <charset val="134"/>
      </rPr>
      <t>2%</t>
    </r>
  </si>
  <si>
    <t>"14036214"</t>
  </si>
  <si>
    <t>追击2</t>
  </si>
  <si>
    <t>被动效果：追杀弱小的猎物，普通攻击变成攻击敌方生命最少的英雄，伤害为111%攻击效果，并减少目标16%防御</t>
  </si>
  <si>
    <t>"14036314","14036324"</t>
  </si>
  <si>
    <t>血腥狂舞2</t>
  </si>
  <si>
    <t>被动效果：行走在死亡的边缘，自身生命低于80%，提升自己破防33%，并持续回复自己303%攻击的等量生命5回合（只触发一次）</t>
  </si>
  <si>
    <t>幽冥狼王</t>
  </si>
  <si>
    <t>狼牙天冲</t>
  </si>
  <si>
    <t>怒气技能：对随机1名后排敌人造成181%攻击伤害，每回合额外造成35%中毒伤害，持续6回合，并有35%概率眩晕目标2回合。</t>
  </si>
  <si>
    <t>"14045111","14045121","14045131","14045114"</t>
  </si>
  <si>
    <t>毒刃锁定</t>
  </si>
  <si>
    <t>被动技能：天生拥有狼之敏锐，破防增加11%，攻击增加19%，生命增加14%，对中毒目标伤害增加10.5%</t>
  </si>
  <si>
    <t>"14045214"</t>
  </si>
  <si>
    <t>野性咆哮</t>
  </si>
  <si>
    <t>被动效果：体内携带特殊的病毒，普攻有25%概率眩晕目标2回合并100%概率使目标中毒，每回合持续造成32.5%攻击伤害持续6回合。</t>
  </si>
  <si>
    <t>"14045314"</t>
  </si>
  <si>
    <t>幽冥护体</t>
  </si>
  <si>
    <t>被动效果：损失的鲜血，要用敌人的鲜血偿还，当生命低于60%时，使敌方后排随机2名目标中毒，每回合造成80%的攻击伤害，持续4回合。（只触发1次）</t>
  </si>
  <si>
    <t>狼牙天冲2</t>
  </si>
  <si>
    <t>怒气技能：对随机2名后排敌人造成192%攻击伤害，每回合额外造成45%中毒伤害，持续6回合，并有42.5%概率眩晕目标2回合。</t>
  </si>
  <si>
    <t>"14046111","14046121","14046131","14046114"</t>
  </si>
  <si>
    <t>毒刃锁定2</t>
  </si>
  <si>
    <t>被动技能：天生拥有狼之敏锐，破防增加16%，攻击增加29%，生命增加18%，对中毒目标伤害增加15.5%</t>
  </si>
  <si>
    <t>"14046214"</t>
  </si>
  <si>
    <t>野性咆哮2</t>
  </si>
  <si>
    <t>被动效果：体内携带特殊的病毒，普攻有40%概率眩晕目标2回合并100%概率使目标中毒，每回合持续造成42.5%攻击伤害持续6回合。</t>
  </si>
  <si>
    <t>"14046314"</t>
  </si>
  <si>
    <t>幽冥护体2</t>
  </si>
  <si>
    <t>被动效果：损失的鲜血，要用敌人的鲜血偿还，当生命低于60%时，使敌方后排随机2名目标中毒，每回合造成130%的攻击伤害，持续4回合。（只触发1次）</t>
  </si>
  <si>
    <t>地狱拳师</t>
  </si>
  <si>
    <t>百裂拳</t>
  </si>
  <si>
    <t>主动技能：对随机2名敌人造成140%攻击伤害，每回合额外造成65%攻击伤害，持续2回合，并对战士类目标造成额外32%流血伤害，持续2回合。</t>
  </si>
  <si>
    <t>"14055114"</t>
  </si>
  <si>
    <t>噬血狂袭</t>
  </si>
  <si>
    <t>被动技能：普攻攻击生命最少的1个目标，每回合造成25%流血伤害，持续4回合，并提升自己11.2%破防4回合。</t>
  </si>
  <si>
    <t>"14055214","14055211","14055221","14055231","14055241"</t>
  </si>
  <si>
    <t>地狱意志</t>
  </si>
  <si>
    <t>被动技能：命中增加20%、攻击增加20%、破防增加24%、生命增加10%、对流血目标伤害增加60%</t>
  </si>
  <si>
    <t>"14055314"</t>
  </si>
  <si>
    <t>血能再生</t>
  </si>
  <si>
    <t>被动技能：敌方英雄死亡恢复自己80%攻击等量生命。</t>
  </si>
  <si>
    <t>百裂拳2</t>
  </si>
  <si>
    <t>主动技能：对随机3名敌人造成150%攻击伤害，每回合额外造成110%攻击伤害，持续2回合，并对战士类目标造成额外48%流血伤害，持续2回合。</t>
  </si>
  <si>
    <t>"14056114"</t>
  </si>
  <si>
    <t>噬血狂袭2</t>
  </si>
  <si>
    <t>被动技能：普攻攻击生命最少的1个目标，每回合造成35%流血伤害，持续4回合，并提升自己14%破防4回合。</t>
  </si>
  <si>
    <t>"14056214","14056211","14056221","14056231","14056241"</t>
  </si>
  <si>
    <t>地狱意志2</t>
  </si>
  <si>
    <t>被动技能：命中增加35%、攻击增加25%、破防增加28%、生命增加15%、对流血目标伤害增加100%</t>
  </si>
  <si>
    <t>"14056314"</t>
  </si>
  <si>
    <t>血能再生2</t>
  </si>
  <si>
    <t>被动技能：敌方英雄死亡恢复自己120%攻击等量生命。</t>
  </si>
  <si>
    <t>鲜血女王</t>
  </si>
  <si>
    <t>巴博</t>
  </si>
  <si>
    <t>15014012</t>
  </si>
  <si>
    <t>血腥穿刺</t>
  </si>
  <si>
    <t>怒气技能：对全体敌人造成50%攻击伤害，并使自己伤害增加30%，持续2回合</t>
  </si>
  <si>
    <t>"15014114","15014124"</t>
  </si>
  <si>
    <t>攻守一体</t>
  </si>
  <si>
    <t>被动效果：攻击提升20%</t>
  </si>
  <si>
    <t>"15014214"</t>
  </si>
  <si>
    <t>流血</t>
  </si>
  <si>
    <t>被动效果：每当我方英雄死亡，英雄技能伤害提升15%</t>
  </si>
  <si>
    <t>15015012</t>
  </si>
  <si>
    <t>怒气技能：对全体敌人造成65%攻击伤害，并使自己伤害增加40%，持续2回合</t>
  </si>
  <si>
    <t>"15015114","15015124"</t>
  </si>
  <si>
    <t>"15015214"</t>
  </si>
  <si>
    <t>地穴领主</t>
  </si>
  <si>
    <t>兰姆</t>
  </si>
  <si>
    <t>15024012</t>
  </si>
  <si>
    <t>地穴突袭</t>
  </si>
  <si>
    <t>怒气技能：对敌方前排造成145%攻击伤害并有45%概率沉默目标1回合</t>
  </si>
  <si>
    <t>"15024111","15024121"</t>
  </si>
  <si>
    <t>射手之心</t>
  </si>
  <si>
    <t>被动效果：普攻有20%概率眩晕目标1回合</t>
  </si>
  <si>
    <t>"15024214"</t>
  </si>
  <si>
    <t>战土克星</t>
  </si>
  <si>
    <t>被动效果：破防提升15%，暴击提升15%</t>
  </si>
  <si>
    <t>15025012</t>
  </si>
  <si>
    <t>怒气技能：对敌方前排造成155%攻击伤害并有25%概率沉默目标2回合</t>
  </si>
  <si>
    <t>"15025111","15025121"</t>
  </si>
  <si>
    <t>"15025214"</t>
  </si>
  <si>
    <t>暗影猎手</t>
  </si>
  <si>
    <t>15035012</t>
  </si>
  <si>
    <t>致命箭雨</t>
  </si>
  <si>
    <t>怒气技能：对敌方随机3名目标造成100%攻击伤害并有66%概率使刺客类目标眩晕2回合</t>
  </si>
  <si>
    <t>"15035114"</t>
  </si>
  <si>
    <t>眩晕</t>
  </si>
  <si>
    <t>被动效果：敏锐的猎手，擅长找到敌人的弱点，普攻有36%概率使目标眩晕，持续1回合</t>
  </si>
  <si>
    <t>"15035214"</t>
  </si>
  <si>
    <t>乘胜追击</t>
  </si>
  <si>
    <t>被动效果：对眩晕的目标乘胜追击，增加55%的额外伤害</t>
  </si>
  <si>
    <t>"15035311","15035321"</t>
  </si>
  <si>
    <t>被动效果：天生猎手，专找弱点，破防增加32%，攻击增加22%</t>
  </si>
  <si>
    <t>15036012</t>
  </si>
  <si>
    <t>致命箭雨2</t>
  </si>
  <si>
    <t>怒气技能：对敌方随机4名目标造成99%攻击伤害并有77%概率使刺客类目标眩晕2回合</t>
  </si>
  <si>
    <t>"15036114"</t>
  </si>
  <si>
    <t>眩晕2</t>
  </si>
  <si>
    <t>被动效果：敏锐的猎手，擅长找到敌人的弱点，普攻有48%概率使目标眩晕，持续1回合</t>
  </si>
  <si>
    <t>"15036214"</t>
  </si>
  <si>
    <t>乘胜追击2</t>
  </si>
  <si>
    <t>被动效果：对眩晕的目标乘胜追击，增加77%的额外伤害</t>
  </si>
  <si>
    <t>"15036311","15036321"</t>
  </si>
  <si>
    <t>射手之心2</t>
  </si>
  <si>
    <t>被动效果：天生猎手，专找弱点，破防增加32%，攻击增加33%</t>
  </si>
  <si>
    <t>卡姆斯</t>
  </si>
  <si>
    <t>死亡箭雨</t>
  </si>
  <si>
    <t>怒气技能：对后排敌人造成103%攻击伤害并降低目标15%护甲3回合，同时有22%几率使目标石化2回合</t>
  </si>
  <si>
    <t>"15045101","15045111","15045121","15045104"</t>
  </si>
  <si>
    <t>娜迦之血</t>
  </si>
  <si>
    <t>被动效果：攻击增加15%，生命增加20%，护甲增加10%，免疫石化</t>
  </si>
  <si>
    <t>"15045204","15045214"</t>
  </si>
  <si>
    <t>蛇妖视线</t>
  </si>
  <si>
    <t>被动效果：对石化的目标伤害增加80%，普攻变为对后排敌人造成75%攻击伤害并有10%几率石化敌人2回合</t>
  </si>
  <si>
    <t>"15045304"</t>
  </si>
  <si>
    <t>危险探知</t>
  </si>
  <si>
    <t>被动效果：当生命低于50%时，增加自身30%减伤率3回合（仅触发一次）</t>
  </si>
  <si>
    <t>死亡箭雨2</t>
  </si>
  <si>
    <t>怒气技能：对后排敌人造成138%攻击伤害并降低目标22%护甲3回合，同时有29%几率使目标石化2回合</t>
  </si>
  <si>
    <t>"15046101","15046111","15046121","15046104"</t>
  </si>
  <si>
    <t>娜迦之血2</t>
  </si>
  <si>
    <t>被动效果：攻击增加20%，生命增加20%，护甲增加15%，免疫石化</t>
  </si>
  <si>
    <t>"15046204","15046214"</t>
  </si>
  <si>
    <t>蛇妖视线2</t>
  </si>
  <si>
    <t>被动效果：对石化的目标伤害增加110%，普攻变为对后排敌人造成85%攻击伤害并有15%几率石化敌人2回合</t>
  </si>
  <si>
    <t>"15046304"</t>
  </si>
  <si>
    <t>危险探知2</t>
  </si>
  <si>
    <t>被动效果：当生命低于50%时，增加自身40%减伤率3回合（仅触发一次）</t>
  </si>
  <si>
    <t>山丘领主</t>
  </si>
  <si>
    <t>风暴战斧</t>
  </si>
  <si>
    <t>21014012</t>
  </si>
  <si>
    <t>重锤雷击</t>
  </si>
  <si>
    <t>怒气技能：对随机3个目标造成140%攻击伤害，并使自己伤害减免提升10%持续2回合</t>
  </si>
  <si>
    <t>"21014111"</t>
  </si>
  <si>
    <t>被动效果：身披重甲，伤害减免增加10%，生命增加10%</t>
  </si>
  <si>
    <t>"21014214"</t>
  </si>
  <si>
    <t>生命之力</t>
  </si>
  <si>
    <t>被动技能：普攻有40%概率眩晕目标1回合</t>
  </si>
  <si>
    <t>21015012</t>
  </si>
  <si>
    <t>怒气技能：对随机3个目标造成150%攻击伤害，并使自己伤害减免提升15%持续2回合</t>
  </si>
  <si>
    <t>"21015111"</t>
  </si>
  <si>
    <t>"21015214"</t>
  </si>
  <si>
    <t>山岩巨人</t>
  </si>
  <si>
    <t>钢铁斑比</t>
  </si>
  <si>
    <t>21024012</t>
  </si>
  <si>
    <t>巨岩打击</t>
  </si>
  <si>
    <t>怒气技能：对敌方后排造成自身攻击110%的伤害，并使自己伤害减免提升10%持续2回合</t>
  </si>
  <si>
    <t>"21024111"</t>
  </si>
  <si>
    <t>被动效果：岩石组成的身躯，防御提升35%</t>
  </si>
  <si>
    <t>"21024214"</t>
  </si>
  <si>
    <t>岩石防御</t>
  </si>
  <si>
    <t>被动效果：普攻提升自身防御20%，持续2回合</t>
  </si>
  <si>
    <t>21025012</t>
  </si>
  <si>
    <t>怒气技能：对敌方后排造成自身攻击120%的伤害，并使自己伤害减免提升15%持续2回合</t>
  </si>
  <si>
    <t>"21025111"</t>
  </si>
  <si>
    <t>被动效果：岩石组成的身躯，防御提升55%</t>
  </si>
  <si>
    <t>"21025214"</t>
  </si>
  <si>
    <t>被动效果：普攻提升自身防御40%，持续2回合</t>
  </si>
  <si>
    <t>奥丁战神</t>
  </si>
  <si>
    <t>21034012</t>
  </si>
  <si>
    <t>守护圣击</t>
  </si>
  <si>
    <t>怒气技能：对敌方生命最少的目标造成180%攻击伤害并对刺客类目标造成53%攻击的额外伤害</t>
  </si>
  <si>
    <t>"21034111","21034121"</t>
  </si>
  <si>
    <t>战斗血液</t>
  </si>
  <si>
    <t>被动效果：战斗的热血使得自身攻击增加12%，生命增加14%</t>
  </si>
  <si>
    <t>"21034214"</t>
  </si>
  <si>
    <t>被动效果：强大的战士不需要懂得魔法！普攻有22%概率使目标沉默，持续2回合</t>
  </si>
  <si>
    <t>21035012</t>
  </si>
  <si>
    <t>怒气技能：对敌方生命最少的目标造成200%攻击伤害并对刺客类目标造成83%攻击的额外伤害</t>
  </si>
  <si>
    <t>"21035111","21035121"</t>
  </si>
  <si>
    <t>被动效果：战斗的热血使得自身攻击增加22%，生命增加24%</t>
  </si>
  <si>
    <t>"21035214"</t>
  </si>
  <si>
    <t>被动效果：强大的战士不需要懂得魔法！普攻有33%概率使目标沉默，持续2回合</t>
  </si>
  <si>
    <t>21036012</t>
  </si>
  <si>
    <t>守护圣击2</t>
  </si>
  <si>
    <t>怒气技能：对敌方生命最少的目标造成216%攻击伤害并对刺客类目标造成100%额外伤害</t>
  </si>
  <si>
    <t>"21036111","21036121"</t>
  </si>
  <si>
    <t>战斗血液2</t>
  </si>
  <si>
    <t>被动效果：战斗的热血使得自身攻击增加28%，生命增加32%</t>
  </si>
  <si>
    <t>"21036214"</t>
  </si>
  <si>
    <t>沉默2</t>
  </si>
  <si>
    <t>被动效果：强大的战士不需要懂得魔法！普攻有44%概率使目标沉默，持续2回合</t>
  </si>
  <si>
    <t>"21036314"</t>
  </si>
  <si>
    <t>身坚如铁2</t>
  </si>
  <si>
    <t>被动效果：想干掉我？没这么容易！自身生命低于50%，提高自己伤害减免24.5%，持续4回合（只触发一次）</t>
  </si>
  <si>
    <t>暴风领主</t>
  </si>
  <si>
    <t>烈焰之剑</t>
  </si>
  <si>
    <t>怒气技能：对敌方后排造成77%攻击伤害并有18%概率使目标眩晕2回合</t>
  </si>
  <si>
    <t>"21045111","21045121"</t>
  </si>
  <si>
    <r>
      <rPr>
        <sz val="12"/>
        <color theme="1"/>
        <rFont val="微软雅黑"/>
        <family val="2"/>
        <charset val="134"/>
      </rPr>
      <t>被动效果：身为守卫者，强大的意志使得自身防御增加33%，生命增加</t>
    </r>
    <r>
      <rPr>
        <sz val="12"/>
        <color theme="1"/>
        <rFont val="微软雅黑"/>
        <family val="2"/>
        <charset val="134"/>
      </rPr>
      <t>35</t>
    </r>
    <r>
      <rPr>
        <sz val="12"/>
        <color theme="1"/>
        <rFont val="微软雅黑"/>
        <family val="2"/>
        <charset val="134"/>
      </rPr>
      <t>%</t>
    </r>
  </si>
  <si>
    <t>"21045214"</t>
  </si>
  <si>
    <r>
      <rPr>
        <sz val="12"/>
        <color theme="1"/>
        <rFont val="微软雅黑"/>
        <family val="2"/>
        <charset val="134"/>
      </rPr>
      <t>被动效果：你打疼我了！受到暴击有100%概率发动一次反击，造成</t>
    </r>
    <r>
      <rPr>
        <sz val="12"/>
        <color theme="1"/>
        <rFont val="微软雅黑"/>
        <family val="2"/>
        <charset val="134"/>
      </rPr>
      <t>200</t>
    </r>
    <r>
      <rPr>
        <sz val="12"/>
        <color theme="1"/>
        <rFont val="微软雅黑"/>
        <family val="2"/>
        <charset val="134"/>
      </rPr>
      <t>%的攻击伤害</t>
    </r>
  </si>
  <si>
    <t>21046012</t>
  </si>
  <si>
    <t>烈焰之剑2</t>
  </si>
  <si>
    <t>怒气技能：对敌方后排造成88%攻击伤害并有28%概率使目标眩晕2回合</t>
  </si>
  <si>
    <t>"21046111","21046121"</t>
  </si>
  <si>
    <r>
      <rPr>
        <sz val="12"/>
        <color theme="1"/>
        <rFont val="微软雅黑"/>
        <family val="2"/>
        <charset val="134"/>
      </rPr>
      <t>被动效果：身为守卫者，强大的意志使得自身防御增加44%，生命增加</t>
    </r>
    <r>
      <rPr>
        <sz val="12"/>
        <color theme="1"/>
        <rFont val="微软雅黑"/>
        <family val="2"/>
        <charset val="134"/>
      </rPr>
      <t>50</t>
    </r>
    <r>
      <rPr>
        <sz val="12"/>
        <color theme="1"/>
        <rFont val="微软雅黑"/>
        <family val="2"/>
        <charset val="134"/>
      </rPr>
      <t>%</t>
    </r>
  </si>
  <si>
    <t>"21046214"</t>
  </si>
  <si>
    <t>反击2</t>
  </si>
  <si>
    <r>
      <rPr>
        <sz val="12"/>
        <color theme="1"/>
        <rFont val="微软雅黑"/>
        <family val="2"/>
        <charset val="134"/>
      </rPr>
      <t>被动效果：你打疼我了！受到暴击有100%概率发动一次反击，造成</t>
    </r>
    <r>
      <rPr>
        <sz val="12"/>
        <color theme="1"/>
        <rFont val="微软雅黑"/>
        <family val="2"/>
        <charset val="134"/>
      </rPr>
      <t>30</t>
    </r>
    <r>
      <rPr>
        <sz val="12"/>
        <color theme="1"/>
        <rFont val="微软雅黑"/>
        <family val="2"/>
        <charset val="134"/>
      </rPr>
      <t>0%的攻击伤害</t>
    </r>
  </si>
  <si>
    <t>"21046314"</t>
  </si>
  <si>
    <t>守护圣光2</t>
  </si>
  <si>
    <t>被动效果：我的领民由我守护！自身生命低于50%，提升友军防御62.1%，持续3回合（只触发一次）</t>
  </si>
  <si>
    <t>巨岩神使</t>
  </si>
  <si>
    <t>神之怒火</t>
  </si>
  <si>
    <t>怒气技能：对随机3名敌人造成126%攻击伤害，增加自身10%格挡并减少目标24%防御和10%格挡，每回合额外造成50%燃烧伤害，持续3回合，并对目标附加一层100%攻击的死亡印记（死亡印记在叠加到3层后会在下回合开始时触发伤害）</t>
  </si>
  <si>
    <t>"21055114"</t>
  </si>
  <si>
    <t>神之制裁</t>
  </si>
  <si>
    <t>被动效果：普攻有100%几率减少目标12%防御，每回合造成25%的燃烧伤害，持续4回合，并提升自身对燃烧目标30%伤害4回合</t>
  </si>
  <si>
    <t>"21055211","21055221","21055231","21055241","21055251"</t>
  </si>
  <si>
    <t>神之躯体</t>
  </si>
  <si>
    <t>被动效果：防御增加30%，攻击增加10%，生命增加15%，暴击增加10%，格挡增加10%</t>
  </si>
  <si>
    <t>"21055314","21055334"</t>
  </si>
  <si>
    <t>神之领域</t>
  </si>
  <si>
    <t>被动效果：受到攻击时有100%几率发动一次反击，造成100%攻击伤害，并对目标附加一层100%攻击的死亡印记（死亡印记在叠加到3层后会在下回合开始时结算伤害）</t>
  </si>
  <si>
    <t>神之怒火2</t>
  </si>
  <si>
    <t>怒气技能：对随机3名敌人造成144%攻击伤害，增加自身20%格挡并减少目标30%防御和20%格挡，每回合额外造成60%燃烧伤害，持续3回合，并对目标附加一层200%攻击的死亡印记（死亡印记在叠加到3层后会在下回合开始时触发伤害）</t>
  </si>
  <si>
    <t>"21056114"</t>
  </si>
  <si>
    <t>神之制裁2</t>
  </si>
  <si>
    <t>被动效果：普攻有100%几率减少目标20%防御，每回合造成35%的燃烧伤害，持续4回合，并提升自身对燃烧目标45%伤害4回合</t>
  </si>
  <si>
    <t>"21056211","21056221","21056231","21056241","21056251"</t>
  </si>
  <si>
    <t>神之躯体2</t>
  </si>
  <si>
    <t>被动效果：防御增加45%，攻击增加15%，生命增加20%，暴击增加20%，格挡增加15%</t>
  </si>
  <si>
    <t>"21056314","21056324","21056334"</t>
  </si>
  <si>
    <t>神之领域2</t>
  </si>
  <si>
    <t>被动效果：受到攻击时有100%几率发动一次反击，造成140%攻击伤害，并恢复生命上限1%生命（受控不可触发恢复效果），并对目标附加一层150%攻击的死亡印记（死亡印记在叠加到3层后会在下回合开始时结算伤害）</t>
  </si>
  <si>
    <t>虚灵飞龙</t>
  </si>
  <si>
    <t>灰袍法师</t>
  </si>
  <si>
    <t>22012012</t>
  </si>
  <si>
    <t>法力吸取</t>
  </si>
  <si>
    <t>怒气技能：对随机1名敌人造成160%伤害，并有50%概率冰冻敌人1回合</t>
  </si>
  <si>
    <t>"22012111"</t>
  </si>
  <si>
    <t>被动效果：身体介于虚无与真实之间，生命永久提升25%</t>
  </si>
  <si>
    <t>火焰凤凰</t>
  </si>
  <si>
    <t>时间法师</t>
  </si>
  <si>
    <t>22024012</t>
  </si>
  <si>
    <t>烈焰冲击</t>
  </si>
  <si>
    <t>怒气技能：对随机3名敌人造成125%攻击伤害，并使自身攻击增加10%，持续2回合</t>
  </si>
  <si>
    <t>"22024111","22024121"</t>
  </si>
  <si>
    <t>奥术之心</t>
  </si>
  <si>
    <t>被动效果：领会了奥术，自身攻击增加20%</t>
  </si>
  <si>
    <t>被动效果：英雄死亡时使得全体敌人燃烧2回合，造成45%攻击伤害</t>
  </si>
  <si>
    <t>22025012</t>
  </si>
  <si>
    <t>怒气技能：对随机4名敌人造成125%攻击伤害，并使自身攻击增加20%，持续2回合</t>
  </si>
  <si>
    <t>"22025111","22025121"</t>
  </si>
  <si>
    <t>"22025214"</t>
  </si>
  <si>
    <t>烈焰溅射</t>
  </si>
  <si>
    <t>寒冰法师</t>
  </si>
  <si>
    <t>22034012</t>
  </si>
  <si>
    <t>冰冻箭雨</t>
  </si>
  <si>
    <t>怒气技能：对敌方全体造成50%攻击伤害并有10%概率使目标冰冻2回合</t>
  </si>
  <si>
    <t>"22034111","22034121"</t>
  </si>
  <si>
    <t>被动效果：拥有魔法师的意志，攻击增加24%，生命增加18%</t>
  </si>
  <si>
    <t>"22034214"</t>
  </si>
  <si>
    <t>被动效果：运用寒冰之力，普攻有12%概率使目标冰冻，持续1回合</t>
  </si>
  <si>
    <t>22035012</t>
  </si>
  <si>
    <t>怒气技能：对敌方全体造成57%攻击伤害并有16%概率使目标冰冻2回合</t>
  </si>
  <si>
    <t>"22035111","22035121"</t>
  </si>
  <si>
    <t>被动效果：拥有魔法师的意志，攻击增加32%，生命增加28%</t>
  </si>
  <si>
    <t>"22035214"</t>
  </si>
  <si>
    <t>被动效果：运用寒冰之力，普攻有24%概率使目标冰冻，持续1回合</t>
  </si>
  <si>
    <t>22036012</t>
  </si>
  <si>
    <t>冰冻箭雨2</t>
  </si>
  <si>
    <t>怒气技能：对敌方全体造成69%攻击伤害并有24%概率使目标冰冻2回合</t>
  </si>
  <si>
    <t>"22036111","22036121"</t>
  </si>
  <si>
    <t>奥术之心2</t>
  </si>
  <si>
    <t>"22036214"</t>
  </si>
  <si>
    <t>冰冻2</t>
  </si>
  <si>
    <t>"22036314"</t>
  </si>
  <si>
    <t>冰冻诅咒2</t>
  </si>
  <si>
    <t>被动效果：英雄死亡时诅咒敌方全体，有11.1%概率使所有敌人冰冻，持续2回合</t>
  </si>
  <si>
    <t>守望法师</t>
  </si>
  <si>
    <t>22045012</t>
  </si>
  <si>
    <t>能量轰炸</t>
  </si>
  <si>
    <t>怒气技能：对敌方随机3名目标造成120%攻击伤害并有20%概率使目标眩晕2回合</t>
  </si>
  <si>
    <t>"22045111","22045121"</t>
  </si>
  <si>
    <t>被动效果：拥有魔法师的意志，攻击增加18%，生命增加18%</t>
  </si>
  <si>
    <t>"22045214"</t>
  </si>
  <si>
    <t>奥术爆破</t>
  </si>
  <si>
    <t>被动效果：英雄死亡后运用奥术，18%的机率使敌方后排目标眩晕，持续2回合</t>
  </si>
  <si>
    <t>22046012</t>
  </si>
  <si>
    <t>能量轰炸2</t>
  </si>
  <si>
    <t>怒气技能：对敌方随机4名目标造成120%攻击伤害并有30%概率使目标眩晕2回合</t>
  </si>
  <si>
    <t>"22046111","22046121"</t>
  </si>
  <si>
    <t>被动效果：拥有魔法师的意志，攻击增加18%，生命增加32%</t>
  </si>
  <si>
    <t>"22046214"</t>
  </si>
  <si>
    <t>奥术爆破2</t>
  </si>
  <si>
    <t>被动效果：英雄死亡后运用奥术，30%的机率使敌方后排目标眩晕，持续2回合</t>
  </si>
  <si>
    <t>"22046314"</t>
  </si>
  <si>
    <t>被动效果：掌握了时灵时不灵的魔法力量，普攻有25%概率使目标眩晕，持续2回合</t>
  </si>
  <si>
    <t>冰蓝巨龙</t>
  </si>
  <si>
    <t>22055012</t>
  </si>
  <si>
    <t>蓝龙吐息</t>
  </si>
  <si>
    <t>怒气技能：对敌方全体造成90%攻击伤害并有70%概率使辅助类目标沉默3回合</t>
  </si>
  <si>
    <t>"22055114"</t>
  </si>
  <si>
    <t>巨龙秘法</t>
  </si>
  <si>
    <t>被动效果：施展巨龙族的的秘法，普攻时降低目标4%的攻击，持续3回合</t>
  </si>
  <si>
    <t>"22055211","22055221","22055231"</t>
  </si>
  <si>
    <t>巨龙之力</t>
  </si>
  <si>
    <t>被动效果：身为巨龙之一，自身的技能伤害增加60%，生命增加24%，命中增加10%</t>
  </si>
  <si>
    <t>"22055314","22055324"</t>
  </si>
  <si>
    <t>奥术秘法</t>
  </si>
  <si>
    <t>被动效果：龙族天生拥有魔法亲和，普攻有33%概率降低目标12%暴击，并提升自己22%攻击，持续2回合，可叠加</t>
  </si>
  <si>
    <t>22056012</t>
  </si>
  <si>
    <t>蓝龙吐息2</t>
  </si>
  <si>
    <t>怒气技能：对敌方全体造成110%攻击伤害并有80%概率使辅助类目标沉默3回合</t>
  </si>
  <si>
    <t>"22056114"</t>
  </si>
  <si>
    <t>巨龙秘法2</t>
  </si>
  <si>
    <t>被动效果：施展巨龙族的的秘法，普攻时降低目标8%的攻击，持续3回合</t>
  </si>
  <si>
    <t>"22056211","22056221","22056231"</t>
  </si>
  <si>
    <t>巨龙之力2</t>
  </si>
  <si>
    <t>被动效果：身为巨龙之一，自身的技能伤害增加75%，生命增加36%，命中增加20%</t>
  </si>
  <si>
    <t>"22056314","22056324"</t>
  </si>
  <si>
    <t>奥术秘法2</t>
  </si>
  <si>
    <t>被动效果：龙族天生拥有魔法亲和，普攻有77%概率降低目标12%暴击，并提升自己22%攻击，持续3回合</t>
  </si>
  <si>
    <t>火焰魔导士</t>
  </si>
  <si>
    <t>烈焰焚天</t>
  </si>
  <si>
    <t>主动技能：对所有敌人造成90%攻击伤害，每回合造成25%燃烧伤害，持续3回合</t>
  </si>
  <si>
    <t>"22065114","22065124"</t>
  </si>
  <si>
    <t>魔导之力</t>
  </si>
  <si>
    <t>被动技能：敌方英雄死亡，增加自己5%伤害加成和5%技能伤害加成</t>
  </si>
  <si>
    <t>"22065211","22065221","22065231","22065241"</t>
  </si>
  <si>
    <t>英雄之力</t>
  </si>
  <si>
    <t>被动技能：生命增加15%、攻击增加10%、暴击伤害增加10%，暴击率增加10%</t>
  </si>
  <si>
    <t>"22065314"</t>
  </si>
  <si>
    <t>复仇之心</t>
  </si>
  <si>
    <t>被动技能：每回合开始时，对敌方全体造成12%燃烧伤害，持续4回合。（受控不触发）</t>
  </si>
  <si>
    <t>烈焰焚天2</t>
  </si>
  <si>
    <t>主动技能：对所有敌人造成120%攻击伤害，每回合造成40%燃烧伤害，持续3回合</t>
  </si>
  <si>
    <t>"22066114","22066124"</t>
  </si>
  <si>
    <t>魔导之力2</t>
  </si>
  <si>
    <t>被动技能：敌方英雄死亡，增加自己10%伤害加成和10%技能伤害加成</t>
  </si>
  <si>
    <t>"22066211","22066221","22066231","22066241"</t>
  </si>
  <si>
    <t>英雄之力2</t>
  </si>
  <si>
    <t>被动技能：生命增加22.5%、攻击增加15%、暴击伤害增加17.5%，暴击率增加15%</t>
  </si>
  <si>
    <t>"22066314"</t>
  </si>
  <si>
    <t>复仇之心2</t>
  </si>
  <si>
    <t>被动技能：每回合开始时，对敌方全体造成18%燃烧伤害，持续4回合。（受控不触发）</t>
  </si>
  <si>
    <t>瓦伦丁</t>
  </si>
  <si>
    <t>电闪雷鸣</t>
  </si>
  <si>
    <t>怒气技能：对随机4名敌人造成伤害，对第一个目标造成85%攻击伤害并有60%几率眩晕2回合，对第二个目标造成115%攻击伤害并有30%几率眩晕2回合，对第三个目标造成135%攻击伤害并有15%概率眩晕2回合，对第四个目标造成185%攻击伤害</t>
  </si>
  <si>
    <t>"22075104"</t>
  </si>
  <si>
    <t>能量共鸣</t>
  </si>
  <si>
    <t>被动效果：当我方英雄释放技能后，对随机1个目标造成80%攻击伤害2回合，并有10%的几率造成眩晕2回合</t>
  </si>
  <si>
    <t>"22075201","22075211","22075221","22075204"</t>
  </si>
  <si>
    <t>能量体</t>
  </si>
  <si>
    <t>被动效果：速度增加15点，生命增加15%，暴击率增加10%，免疫眩晕</t>
  </si>
  <si>
    <t>"22075304"</t>
  </si>
  <si>
    <t>拘束器</t>
  </si>
  <si>
    <t>被动效果：当生命低于80%时，增加20%减伤率，持续5回合（仅触发一次）</t>
  </si>
  <si>
    <t>电闪雷鸣2</t>
  </si>
  <si>
    <t>怒气技能：对随机4名敌人造成伤害，对第一个目标造成120%攻击伤害并有80%几率眩晕2回合，对第二个目标造成140%攻击伤害并有40%几率眩晕2回合，对第三个目标造成160%攻击伤害并有20%概率眩晕2回合，对第四个目标造成200%攻击伤害</t>
  </si>
  <si>
    <t>"22076104"</t>
  </si>
  <si>
    <t>能量共鸣2</t>
  </si>
  <si>
    <t>被动效果：当我方英雄释放技能后，对随机1个目标造成125%攻击伤害2回合，并有15%的几率造成眩晕2回合</t>
  </si>
  <si>
    <t>"22076201","22076211","22076221","22076204"</t>
  </si>
  <si>
    <t>能量体2</t>
  </si>
  <si>
    <t>被动效果：速度增加25点，生命增加25%，暴击率增加15%，免疫眩晕</t>
  </si>
  <si>
    <t>"22076304"</t>
  </si>
  <si>
    <t>拘束器2</t>
  </si>
  <si>
    <t>被动效果：当生命低于80%时，增加30%减伤率，持续5回合（仅触发一次）</t>
  </si>
  <si>
    <t>木精灵</t>
  </si>
  <si>
    <t>雷吉</t>
  </si>
  <si>
    <t>生命之光</t>
  </si>
  <si>
    <t>怒气技能：对随机2名敌人造成120%攻击伤害，并恢复我方血量最少英雄85%攻击生命</t>
  </si>
  <si>
    <t>"23013114"</t>
  </si>
  <si>
    <t>命中削弱</t>
  </si>
  <si>
    <t>被动效果：受到大自然的眷顾，每次普攻恢复25%攻击的生命</t>
  </si>
  <si>
    <t>灵魂祭祀</t>
  </si>
  <si>
    <t>泰拉的仆人</t>
  </si>
  <si>
    <t>23023012</t>
  </si>
  <si>
    <t>奥术火球</t>
  </si>
  <si>
    <t>怒气技能：对敌方后排造成90%攻击伤害，并恢复我方后排40%攻击生命</t>
  </si>
  <si>
    <t>"23023111"</t>
  </si>
  <si>
    <t>法术精通</t>
  </si>
  <si>
    <t>被动效果：对灵魂之力的精通使自身每次普攻后恢复30%攻击的生命</t>
  </si>
  <si>
    <t>"23023214"</t>
  </si>
  <si>
    <t>削弱</t>
  </si>
  <si>
    <t>奥赛隆</t>
  </si>
  <si>
    <t>23035012</t>
  </si>
  <si>
    <t>潮汐海浪</t>
  </si>
  <si>
    <t>怒气技能：对敌方随机1名后排目标造成111%攻击伤害并持续恢复全体友军60%攻击效果的生命3回合</t>
  </si>
  <si>
    <t>"23035114","23035124"</t>
  </si>
  <si>
    <t>治疗</t>
  </si>
  <si>
    <t>被动效果：水生种族，普攻有100%概率对目标造成33%攻击的额外伤害并持续恢复随机1名友军24%攻击的等量生命，持续3回合</t>
  </si>
  <si>
    <t>"23035211","23035221"</t>
  </si>
  <si>
    <t>潮汐之力</t>
  </si>
  <si>
    <r>
      <rPr>
        <sz val="12"/>
        <color theme="1"/>
        <rFont val="微软雅黑"/>
        <family val="2"/>
        <charset val="134"/>
      </rPr>
      <t>被动效果：借用潮汐的力量，自身生命增加3</t>
    </r>
    <r>
      <rPr>
        <sz val="12"/>
        <color theme="1"/>
        <rFont val="微软雅黑"/>
        <family val="2"/>
        <charset val="134"/>
      </rPr>
      <t>0</t>
    </r>
    <r>
      <rPr>
        <sz val="12"/>
        <color theme="1"/>
        <rFont val="微软雅黑"/>
        <family val="2"/>
        <charset val="134"/>
      </rPr>
      <t>%，攻击增加22%</t>
    </r>
  </si>
  <si>
    <t>"23035314"</t>
  </si>
  <si>
    <t>水系治愈</t>
  </si>
  <si>
    <t>被动效果：当自身生命低于50%时，回复己方全体150%攻击的等量生命（只触发一次）</t>
  </si>
  <si>
    <t>23036012</t>
  </si>
  <si>
    <t>潮汐海浪2</t>
  </si>
  <si>
    <t>怒气技能：对敌方随机2名后排目标造成85%攻击伤害并持续恢复全体友军80%攻击效果的生命3回合</t>
  </si>
  <si>
    <t>"23036114","23036124"</t>
  </si>
  <si>
    <t>治疗2</t>
  </si>
  <si>
    <t>被动效果：水生种族，普攻有100%概率对目标造成44%攻击的额外伤害并持续恢复随机1名友军36%攻击的等量生命，持续3回合</t>
  </si>
  <si>
    <t>"23036211","23036221"</t>
  </si>
  <si>
    <t>潮汐之力2</t>
  </si>
  <si>
    <r>
      <rPr>
        <sz val="12"/>
        <color theme="1"/>
        <rFont val="微软雅黑"/>
        <family val="2"/>
        <charset val="134"/>
      </rPr>
      <t>被动效果：借用潮汐的力量，自身生命增加40%，攻击增加22</t>
    </r>
    <r>
      <rPr>
        <sz val="12"/>
        <color theme="1"/>
        <rFont val="微软雅黑"/>
        <family val="2"/>
        <charset val="134"/>
      </rPr>
      <t>%</t>
    </r>
  </si>
  <si>
    <t>"23036314"</t>
  </si>
  <si>
    <t>水系治愈2</t>
  </si>
  <si>
    <t>被动效果：当自身生命低于50%时，回复己方全体200%攻击的等量生命（只触发一次）</t>
  </si>
  <si>
    <t>虚灵贤者</t>
  </si>
  <si>
    <t>卡佛</t>
  </si>
  <si>
    <t>24013012</t>
  </si>
  <si>
    <t>虚灵冲击</t>
  </si>
  <si>
    <t>怒气技能：对敌方后排随机2名角色造成160%攻击伤害，并使敌人防御降低30%持续2回合</t>
  </si>
  <si>
    <t>"24013114"</t>
  </si>
  <si>
    <t>奥术破防</t>
  </si>
  <si>
    <t>被动效果：血量提升10%，格挡提升10%</t>
  </si>
  <si>
    <t>虚空刺客</t>
  </si>
  <si>
    <t>24024012</t>
  </si>
  <si>
    <t>破防烈焰</t>
  </si>
  <si>
    <t>怒气技能：对敌方后排造成88%攻击伤害并降低其16%防御2回合</t>
  </si>
  <si>
    <t>"24024111","24024121"</t>
  </si>
  <si>
    <t>神秘力量</t>
  </si>
  <si>
    <t>被动效果：释放体内神秘的力量，使得自身格挡增加20%，攻击增加28%</t>
  </si>
  <si>
    <t>24025012</t>
  </si>
  <si>
    <t>怒气技能：对敌方后排造成111%攻击伤害并降低其19%防御2回合</t>
  </si>
  <si>
    <t>"24025111","24025121"</t>
  </si>
  <si>
    <t>被动效果：释放体内神秘的力量，使得自身格挡增加20%，攻击增加32%</t>
  </si>
  <si>
    <t>"24025214"</t>
  </si>
  <si>
    <t>被动效果：一击杀不死，也能让你流血流死！普攻有50%概率使目标流血，每回合造成44%的攻击伤害，持续2回合</t>
  </si>
  <si>
    <t>24026012</t>
  </si>
  <si>
    <t>破防烈焰2</t>
  </si>
  <si>
    <t>怒气技能：对敌方后排造成111%攻击伤害并降低其24.5%防御2回合</t>
  </si>
  <si>
    <t>"24026111","24026121"</t>
  </si>
  <si>
    <t>神秘力量2</t>
  </si>
  <si>
    <t>被动效果：释放体内神秘的力量，使得自身格挡增加20%，攻击增加36%</t>
  </si>
  <si>
    <t>"24026214"</t>
  </si>
  <si>
    <t>流血2</t>
  </si>
  <si>
    <t>被动效果：一击杀不死，也能让你流血流死！普攻有50%概率使目标流血，每回合造成66%的攻击伤害，持续2回合</t>
  </si>
  <si>
    <t>"24026314"</t>
  </si>
  <si>
    <t>虚无之力2</t>
  </si>
  <si>
    <t>被动效果：化身虚无，格挡成功时，提升自己攻击12.5%，持续3回合</t>
  </si>
  <si>
    <t>虚灵杀手蟹</t>
  </si>
  <si>
    <t>24035012</t>
  </si>
  <si>
    <t>冷焰冲击</t>
  </si>
  <si>
    <t>怒气技能：对敌方随机2名后排目标造成101%攻击伤害，每回合额外造成66%攻击伤害，持续2回合</t>
  </si>
  <si>
    <t>"24035114"</t>
  </si>
  <si>
    <t>被动效果：硕大的蟹钳，普攻有54%概率使目标流血，每回合造成55%攻击伤害，持续2回合</t>
  </si>
  <si>
    <t>"24035211","24035221"</t>
  </si>
  <si>
    <t>巨蟹之力</t>
  </si>
  <si>
    <r>
      <rPr>
        <sz val="12"/>
        <color theme="1"/>
        <rFont val="微软雅黑"/>
        <family val="2"/>
        <charset val="134"/>
      </rPr>
      <t>被动效果：巨蟹一族的力量，自身格挡增加25%，攻击增加2</t>
    </r>
    <r>
      <rPr>
        <sz val="12"/>
        <color theme="1"/>
        <rFont val="微软雅黑"/>
        <family val="2"/>
        <charset val="134"/>
      </rPr>
      <t>5</t>
    </r>
    <r>
      <rPr>
        <sz val="12"/>
        <color theme="1"/>
        <rFont val="微软雅黑"/>
        <family val="2"/>
        <charset val="134"/>
      </rPr>
      <t>%</t>
    </r>
  </si>
  <si>
    <t>24036012</t>
  </si>
  <si>
    <t>冷焰冲击2</t>
  </si>
  <si>
    <t>怒气技能：对敌方随机2名后排目标造成151%攻击伤害，每回合额外造成88%攻击伤害，持续2回合</t>
  </si>
  <si>
    <t>"24036114"</t>
  </si>
  <si>
    <t>被动效果：硕大的蟹钳，普攻有72%概率使目标流血，每回合造成66%的攻击伤害，持续2回合</t>
  </si>
  <si>
    <t>"24036211","24036221"</t>
  </si>
  <si>
    <t>巨蟹之力2</t>
  </si>
  <si>
    <r>
      <rPr>
        <sz val="12"/>
        <color theme="1"/>
        <rFont val="微软雅黑"/>
        <family val="2"/>
        <charset val="134"/>
      </rPr>
      <t>被动效果：巨蟹一族的力量，自身格挡增加30%，攻击增加3</t>
    </r>
    <r>
      <rPr>
        <sz val="12"/>
        <color theme="1"/>
        <rFont val="微软雅黑"/>
        <family val="2"/>
        <charset val="134"/>
      </rPr>
      <t>5</t>
    </r>
    <r>
      <rPr>
        <sz val="12"/>
        <color theme="1"/>
        <rFont val="微软雅黑"/>
        <family val="2"/>
        <charset val="134"/>
      </rPr>
      <t>%</t>
    </r>
  </si>
  <si>
    <t>"24036314"</t>
  </si>
  <si>
    <t>力量窃取2</t>
  </si>
  <si>
    <t>被动效果：专门欺负弱小，普通攻击变成攻击敌方生命最少的英雄，并窃取目标11.1%攻击3回合</t>
  </si>
  <si>
    <t>皇家狮鹫</t>
  </si>
  <si>
    <t>老矿工</t>
  </si>
  <si>
    <t>25011012</t>
  </si>
  <si>
    <t>俯身直冲</t>
  </si>
  <si>
    <t>怒气技能：对单个敌人造成160%伤害，并有30%概率冰冻敌人2回合</t>
  </si>
  <si>
    <t>火焰元素</t>
  </si>
  <si>
    <t>火拳</t>
  </si>
  <si>
    <t>25023012</t>
  </si>
  <si>
    <t>火焰投掷</t>
  </si>
  <si>
    <t>怒气技能：对敌方随机3个目标造成75%伤害，并使得敌人流血2回合，每回合造成35%攻击伤害</t>
  </si>
  <si>
    <t>"25023111"</t>
  </si>
  <si>
    <t>格挡</t>
  </si>
  <si>
    <t>"25023211","25023221"</t>
  </si>
  <si>
    <t>火焰身躯</t>
  </si>
  <si>
    <t>水滴元素</t>
  </si>
  <si>
    <t>MK-05</t>
  </si>
  <si>
    <t>25033012</t>
  </si>
  <si>
    <t>寒冰侵袭</t>
  </si>
  <si>
    <t>怒气技能：对敌方随机3个目标造成95%攻击伤害，并降低敌人防御15%，持续1回合。如果对方是法师，则有40%概率冰冻对方1回合</t>
  </si>
  <si>
    <t>"25033114"</t>
  </si>
  <si>
    <t>石化</t>
  </si>
  <si>
    <t>被动效果：受到伤害有50%概率恢复英雄30%攻击的生命</t>
  </si>
  <si>
    <t>探险家</t>
  </si>
  <si>
    <t>烈酒</t>
  </si>
  <si>
    <t>25044012</t>
  </si>
  <si>
    <t>绝命射击</t>
  </si>
  <si>
    <t>怒气技能：对随机2名后排敌人造成90%攻击伤害，每回合造成50%流血伤害，并使自己命中提升10%持续2回合。</t>
  </si>
  <si>
    <t>"25044114"</t>
  </si>
  <si>
    <t>压制</t>
  </si>
  <si>
    <t>被动效果：格挡提升10%，破防提升10%</t>
  </si>
  <si>
    <t>"25044211","25044221","25044231"</t>
  </si>
  <si>
    <t>勇者之心</t>
  </si>
  <si>
    <t>被动效果：暴击提升20%</t>
  </si>
  <si>
    <t>25045012</t>
  </si>
  <si>
    <t>怒气技能：对随机2名后排敌人造成100%攻击伤害，每回合造成60%流血伤害，并使自己命中提升20%持续2回合。</t>
  </si>
  <si>
    <t>"25045114"</t>
  </si>
  <si>
    <t>被动效果：格挡提升15%，破防提升15%</t>
  </si>
  <si>
    <t>"25045211","25045221","25045231"</t>
  </si>
  <si>
    <t>被动效果：暴击提升30%</t>
  </si>
  <si>
    <t>虚灵狼</t>
  </si>
  <si>
    <t>LM-02</t>
  </si>
  <si>
    <t>25054012</t>
  </si>
  <si>
    <t>幻影绞杀</t>
  </si>
  <si>
    <t>怒气技能：普攻对随机3个敌人造成120%攻击伤害，并每回合造成35%流血伤害持续2回合</t>
  </si>
  <si>
    <t>"25054114","25054124"</t>
  </si>
  <si>
    <t>狼族天赋</t>
  </si>
  <si>
    <t>被动效果：攻击提升10%，格挡提升10%</t>
  </si>
  <si>
    <t>"25054214"</t>
  </si>
  <si>
    <t>被动效果：每当我方英雄死亡，增加10%格挡概率</t>
  </si>
  <si>
    <t>25055012</t>
  </si>
  <si>
    <t>怒气技能：普攻对随机3个敌人造成140%攻击伤害，并每回合造成50%流血伤害持续2回合</t>
  </si>
  <si>
    <t>"25055114","25055124"</t>
  </si>
  <si>
    <t>被动效果：攻击提升15%，格挡提升15%</t>
  </si>
  <si>
    <t>"25055214"</t>
  </si>
  <si>
    <t>风领主</t>
  </si>
  <si>
    <t>25065012</t>
  </si>
  <si>
    <t>风灵突袭</t>
  </si>
  <si>
    <t>怒气技能：对敌方后排造成95%攻击伤害并有25%概率使目标冰冻2回合</t>
  </si>
  <si>
    <t>"25065111","25065121"</t>
  </si>
  <si>
    <t>风灵力量</t>
  </si>
  <si>
    <t>被动效果：风灵的力量让自身破防增加32%，攻击增加22%</t>
  </si>
  <si>
    <t>"25065214","25065224"</t>
  </si>
  <si>
    <t>御风</t>
  </si>
  <si>
    <t>被动效果：统御狂风，受到攻击时降低攻击者3.3%攻击并增加自己3.3%攻击，持续3回合</t>
  </si>
  <si>
    <t>"25065314"</t>
  </si>
  <si>
    <t>风灵秘技</t>
  </si>
  <si>
    <t>被动效果：掌握风雪的力量，对冰冻的目标，增加38%的额外伤害</t>
  </si>
  <si>
    <t>25066012</t>
  </si>
  <si>
    <t>风灵突袭2</t>
  </si>
  <si>
    <t>怒气技能：对敌方全体造成120%攻击伤害并有25%概率使目标冰冻2回合</t>
  </si>
  <si>
    <t>"25066111","25066121"</t>
  </si>
  <si>
    <t>风灵力量2</t>
  </si>
  <si>
    <t>被动效果：风灵的力量让自身破防增加32%，攻击增加33%</t>
  </si>
  <si>
    <t>"25066214","25066224"</t>
  </si>
  <si>
    <t>御风2</t>
  </si>
  <si>
    <t>被动效果：统御狂风，受到攻击时降低攻击者7.7%攻击并增加自己7.7%攻击，持续3回合</t>
  </si>
  <si>
    <t>"25066314"</t>
  </si>
  <si>
    <t>风灵秘技2</t>
  </si>
  <si>
    <t>被动效果：掌握风雪的力量，对冰冻的目标，增加62%的额外伤害</t>
  </si>
  <si>
    <t>奥秘管理员</t>
  </si>
  <si>
    <t>25075012</t>
  </si>
  <si>
    <t>奥术冲击</t>
  </si>
  <si>
    <t>怒气技能：对敌方前排造成150%攻击伤害并增加自身22.5%攻击2回合</t>
  </si>
  <si>
    <t>"25075111","25075121","25075131"</t>
  </si>
  <si>
    <t>机械能量</t>
  </si>
  <si>
    <r>
      <rPr>
        <sz val="12"/>
        <color theme="1"/>
        <rFont val="微软雅黑"/>
        <family val="2"/>
        <charset val="134"/>
      </rPr>
      <t>被动效果：使用科技力量打造的机械身躯，使得格挡增加25%，速度增加40，生命增加1</t>
    </r>
    <r>
      <rPr>
        <sz val="12"/>
        <color theme="1"/>
        <rFont val="微软雅黑"/>
        <family val="2"/>
        <charset val="134"/>
      </rPr>
      <t>5</t>
    </r>
    <r>
      <rPr>
        <sz val="12"/>
        <color theme="1"/>
        <rFont val="微软雅黑"/>
        <family val="2"/>
        <charset val="134"/>
      </rPr>
      <t>%</t>
    </r>
  </si>
  <si>
    <t>"25075214"</t>
  </si>
  <si>
    <t>自我修复</t>
  </si>
  <si>
    <t>被动效果：每次格挡时自我修复，回复自身120%攻击等量生命（受控不可触发恢复效果）</t>
  </si>
  <si>
    <t>"25075314"</t>
  </si>
  <si>
    <t>乱攻</t>
  </si>
  <si>
    <t>被动效果：我都不知道我能打着谁，普通攻击变为攻击敌方随机1名目标，同时减少目标9.9%命中2回合</t>
  </si>
  <si>
    <t>25076012</t>
  </si>
  <si>
    <t>奥术冲击2</t>
  </si>
  <si>
    <t>怒气技能：对敌方前排造成225%攻击伤害并增加自身45%攻击2回合</t>
  </si>
  <si>
    <t>"25076111","25076121","25076131"</t>
  </si>
  <si>
    <t>机械能量2</t>
  </si>
  <si>
    <r>
      <rPr>
        <sz val="12"/>
        <color theme="1"/>
        <rFont val="微软雅黑"/>
        <family val="2"/>
        <charset val="134"/>
      </rPr>
      <t>被动效果：使用科技力量打造的机械身躯，使得格挡增加30%，速度增加50，生命增加</t>
    </r>
    <r>
      <rPr>
        <sz val="12"/>
        <color theme="1"/>
        <rFont val="微软雅黑"/>
        <family val="2"/>
        <charset val="134"/>
      </rPr>
      <t>20</t>
    </r>
    <r>
      <rPr>
        <sz val="12"/>
        <color theme="1"/>
        <rFont val="微软雅黑"/>
        <family val="2"/>
        <charset val="134"/>
      </rPr>
      <t>%</t>
    </r>
  </si>
  <si>
    <t>"25076214"</t>
  </si>
  <si>
    <t>自我修复2</t>
  </si>
  <si>
    <t>被动效果：每次格挡时自我修复，回复自身156%攻击等量生命（受控不可触发恢复效果）</t>
  </si>
  <si>
    <t>"25076314"</t>
  </si>
  <si>
    <t>乱攻2</t>
  </si>
  <si>
    <t>被动效果：我都不知道我能打着谁，普通攻击变为攻击前排敌人，伤害为88%攻击效果，同时减少目标16%命中2回合</t>
  </si>
  <si>
    <t>暗影行者</t>
  </si>
  <si>
    <t>强森</t>
  </si>
  <si>
    <t>31012012</t>
  </si>
  <si>
    <t>深渊之拳</t>
  </si>
  <si>
    <t>怒气技能：对单个敌人造成140%伤害，并使敌人防御降低35%，持续2回合</t>
  </si>
  <si>
    <t>"31012111"</t>
  </si>
  <si>
    <t>被动效果：祭祀邪能之力，生命永久提升25%</t>
  </si>
  <si>
    <t>邪能石魔</t>
  </si>
  <si>
    <t>深渊守卫</t>
  </si>
  <si>
    <t>31023012</t>
  </si>
  <si>
    <t>地狱重击</t>
  </si>
  <si>
    <t>怒气技能：对敌方血量最少的目标造成140%攻击伤害，并使自己攻击增加10%，持续3回合</t>
  </si>
  <si>
    <t>"31023111","31023121"</t>
  </si>
  <si>
    <t>恶魔之心</t>
  </si>
  <si>
    <t>双头地狱犬</t>
  </si>
  <si>
    <t>烈焰红唇</t>
  </si>
  <si>
    <t>31033012</t>
  </si>
  <si>
    <t>熔犬头槌</t>
  </si>
  <si>
    <t>怒气技能：对敌方单个目标造成160%攻击伤害，并使自己格挡提升15%，持续2回合</t>
  </si>
  <si>
    <t>"31033114"</t>
  </si>
  <si>
    <t>被动效果：攻击永久提升20%</t>
  </si>
  <si>
    <t>魔王格莱斯顿</t>
  </si>
  <si>
    <t>坦纳</t>
  </si>
  <si>
    <t>31044012</t>
  </si>
  <si>
    <t>邪能火球</t>
  </si>
  <si>
    <t>怒气技能：对随机单个敌人造成160%攻击伤害，并增加自身10%伤害减免2回合</t>
  </si>
  <si>
    <t>"31044111","31044121"</t>
  </si>
  <si>
    <t>被动效果：防御增加35%</t>
  </si>
  <si>
    <t>"31044214"</t>
  </si>
  <si>
    <t>不屈之心</t>
  </si>
  <si>
    <t>被动效果：魔王从不屈服，受到伤害有50%几率恢复70%攻击的生命（受控可触发恢复效果）</t>
  </si>
  <si>
    <t>31045012</t>
  </si>
  <si>
    <t>怒气技能：对随机单个敌人造成180%攻击伤害，并增加自身15%伤害减免2回合</t>
  </si>
  <si>
    <t>"31045111","31045121"</t>
  </si>
  <si>
    <t>被动效果：防御增加45%</t>
  </si>
  <si>
    <t>"31045214"</t>
  </si>
  <si>
    <t>被动效果：魔王从不屈服，受到伤害有50%几率恢复120%攻击的生命（受控可触发恢复效果）</t>
  </si>
  <si>
    <t>深渊机甲</t>
  </si>
  <si>
    <t>雷蒙盖顿</t>
  </si>
  <si>
    <t>31054012</t>
  </si>
  <si>
    <t>魔能爆裂</t>
  </si>
  <si>
    <t>怒气技能：对敌方后排造成90%攻击伤害，并有40%概率沉默目标1回合</t>
  </si>
  <si>
    <t>"31054114"</t>
  </si>
  <si>
    <t>特殊防御</t>
  </si>
  <si>
    <t>被动效果：每次普攻提升自己10%暴击率</t>
  </si>
  <si>
    <t>"31054214","31054224"</t>
  </si>
  <si>
    <t>魔能吸收</t>
  </si>
  <si>
    <t>被动效果：暴击提升10%，攻击提升15%</t>
  </si>
  <si>
    <t>31055012</t>
  </si>
  <si>
    <t>怒气技能：对敌方后排造成100%攻击伤害，并有30%概率沉默目标2回合</t>
  </si>
  <si>
    <t>"31055114"</t>
  </si>
  <si>
    <t>"31055214","31055224"</t>
  </si>
  <si>
    <t>颤栗魔王</t>
  </si>
  <si>
    <t>伊姆拉图斯</t>
  </si>
  <si>
    <t>31064012</t>
  </si>
  <si>
    <t>邪能冲击</t>
  </si>
  <si>
    <t>怒气技能：对敌方后排造成100%攻击伤害，如果敌人是法师则造成额外60%伤害</t>
  </si>
  <si>
    <t>"31064111"</t>
  </si>
  <si>
    <t>被动效果：如果魔王普攻的目标格挡，则对目标造成60%流血伤害，持续2回合</t>
  </si>
  <si>
    <t>"31064214"</t>
  </si>
  <si>
    <t>精通</t>
  </si>
  <si>
    <t>被动效果：格挡增加10%，攻击增加10%</t>
  </si>
  <si>
    <t>31065012</t>
  </si>
  <si>
    <t>怒气技能：对敌方后排造成120%攻击伤害，如果敌人是法师则造成额外90%伤害</t>
  </si>
  <si>
    <t>"31065111"</t>
  </si>
  <si>
    <t>被动效果：如果魔王普攻的目标格挡，则对目标造成80%流血伤害，持续2回合</t>
  </si>
  <si>
    <t>"31065214"</t>
  </si>
  <si>
    <t>理查兹领主</t>
  </si>
  <si>
    <t>31075012</t>
  </si>
  <si>
    <t>火焰雨</t>
  </si>
  <si>
    <t>怒气技能：对敌方单个目标造成253%攻击伤害并使生命最少的友军回复181%攻击等量生命</t>
  </si>
  <si>
    <t>"31075114"</t>
  </si>
  <si>
    <t>恐惧</t>
  </si>
  <si>
    <t>被动效果：让敌人感到恐惧，受到攻击降低攻击者10%暴击，持续3回合</t>
  </si>
  <si>
    <t>"31075211","31075221"</t>
  </si>
  <si>
    <t>被动效果：强大的恶魔身躯，使得自身防御增加31%，生命增加22%</t>
  </si>
  <si>
    <t>"31075314"</t>
  </si>
  <si>
    <t>恶魔铠甲</t>
  </si>
  <si>
    <t>被动效果：穿着恶魔铠甲，使得自身生命低于30%时，提升自己防御63%，持续3回合（只触发一次）</t>
  </si>
  <si>
    <t>31076012</t>
  </si>
  <si>
    <t>火焰雨2</t>
  </si>
  <si>
    <t>怒气技能：对敌方单个目标造成281%攻击伤害并使生命最少的友军回复253%攻击等量生命</t>
  </si>
  <si>
    <t>"31076114"</t>
  </si>
  <si>
    <t>恐惧2</t>
  </si>
  <si>
    <t>被动效果：让敌人感到恐惧，受到攻击降低攻击者16%暴击，持续3回合</t>
  </si>
  <si>
    <t>"31076211","31076221"</t>
  </si>
  <si>
    <t>恶魔之心2</t>
  </si>
  <si>
    <t>被动效果：强大的恶魔身躯，使得自身防御增加31%，生命增加29%</t>
  </si>
  <si>
    <t>"31076314"</t>
  </si>
  <si>
    <t>恶魔铠甲2</t>
  </si>
  <si>
    <t>被动效果：穿着恶魔铠甲，使得自身生命低于30%时，提升自己防御102%，持续3回合（只触发一次）</t>
  </si>
  <si>
    <t>毁灭巨龙</t>
  </si>
  <si>
    <t>31085012</t>
  </si>
  <si>
    <t>死亡吐息</t>
  </si>
  <si>
    <t>怒气技能：对敌方后排造成76%攻击伤害并有25%概率使目标眩晕2回合</t>
  </si>
  <si>
    <t>"31085111","31085121"</t>
  </si>
  <si>
    <t>被动效果：恶魔的身躯非常强大，自身的防御增加33%，生命增加19%</t>
  </si>
  <si>
    <t>"31085214"</t>
  </si>
  <si>
    <t>被动效果：你咬疼我了，蚂蚁！受到暴击有100%概率发动一次反击，造成152%的攻击伤害</t>
  </si>
  <si>
    <t>31086012</t>
  </si>
  <si>
    <t>死亡吐息2</t>
  </si>
  <si>
    <t>怒气技能：对敌方后排造成91%攻击伤害并有29%概率使目标眩晕2回合</t>
  </si>
  <si>
    <t>"31086111","31086121"</t>
  </si>
  <si>
    <t>被动效果：恶魔的身躯非常强大，自身的防御增加34%，生命增加28%</t>
  </si>
  <si>
    <t>"31086214"</t>
  </si>
  <si>
    <t>被动效果：你咬疼我了，蚂蚁！受到暴击有100%概率发动一次反击，造成243%的攻击伤害</t>
  </si>
  <si>
    <t>"31086314"</t>
  </si>
  <si>
    <t>魔力护体2</t>
  </si>
  <si>
    <t>被动效果：自身生命低于75%时，施放魔力守护自己，提升自己伤害减免34%，持续3回合（只触发一次）</t>
  </si>
  <si>
    <t>黑暗骑士</t>
  </si>
  <si>
    <t>炎枪爆裂</t>
  </si>
  <si>
    <t>怒气技能：对随机2名敌人造成170%攻击伤害，每回合额外造成30%燃烧伤害，持续4回合</t>
  </si>
  <si>
    <t>"31095111","31095124"</t>
  </si>
  <si>
    <t>骑士荣誉</t>
  </si>
  <si>
    <t>被动效果：伤害减免增加6%。黑锋骑士攻击时，如果目标是游侠，则造成额外60%伤害。</t>
  </si>
  <si>
    <t>"31095211","31095214"</t>
  </si>
  <si>
    <t>枪术精通</t>
  </si>
  <si>
    <t>被动效果：攻击永久增加15%，每次出手伤害增加20%，持续6回合</t>
  </si>
  <si>
    <t>"31095311","31095314","31095321"</t>
  </si>
  <si>
    <t>不屈</t>
  </si>
  <si>
    <t>被动效果：防御增加30%，生命增加30%，受到任何攻击恢复生命上限1%生命（受控不可触发恢复效果）</t>
  </si>
  <si>
    <t>炎枪爆裂2</t>
  </si>
  <si>
    <t>怒气技能：对随机3名敌人造成185%攻击伤害，每回合额外造成50%燃烧伤害，持续4回合</t>
  </si>
  <si>
    <t>"31096111","31096124"</t>
  </si>
  <si>
    <t>骑士荣誉2</t>
  </si>
  <si>
    <t>被动效果：伤害减免增加9%。黑锋骑士攻击时，如果目标是游侠，则造成额外80%伤害。</t>
  </si>
  <si>
    <t>"31096211","31096214"</t>
  </si>
  <si>
    <t>枪术精通2</t>
  </si>
  <si>
    <t>被动效果：攻击永久增加20%，每次出手伤害增加30%，持续6回合</t>
  </si>
  <si>
    <t>"31096311","31096314","31096321"</t>
  </si>
  <si>
    <t>不屈2</t>
  </si>
  <si>
    <t>被动效果：防御增加35%，生命增加40%，受到任何攻击恢复生命上限2%生命（受控不可触发恢复效果）</t>
  </si>
  <si>
    <t>腥红女爵</t>
  </si>
  <si>
    <t>暴虐打击</t>
  </si>
  <si>
    <t>主动技能：对前排敌人造成155%攻击伤害并对生命低于自身的目标额外造成目标生命上限5%伤害(最高不超过攻击力的15倍,PVE效果减半）</t>
  </si>
  <si>
    <t>"31105114"</t>
  </si>
  <si>
    <t>刻骨刀锋</t>
  </si>
  <si>
    <t>被动技能：普攻将攻击1个目标，如果目标处于燃烧状态，则40%概率眩晕目标2回合</t>
  </si>
  <si>
    <t>"31105211","31105221","31105231"</t>
  </si>
  <si>
    <t>坚韧血甲</t>
  </si>
  <si>
    <t>被动技能：生命增加20%、攻击增加15%、伤害增加20%。</t>
  </si>
  <si>
    <t>"31105314","31105324","31105334"</t>
  </si>
  <si>
    <t>嗜血冲动</t>
  </si>
  <si>
    <t>被动技能：战斗中每回合提升自身5%破防，10%暴击，15%暴击伤害。</t>
  </si>
  <si>
    <t>暴虐打击2</t>
  </si>
  <si>
    <t>主动技能：对前排敌人造成175%攻击伤害并对生命低于自身的目标额外造成目标生命上限10%伤害(最高不超过攻击力的15倍,PVE效果减半）</t>
  </si>
  <si>
    <t>"31106114"</t>
  </si>
  <si>
    <t>刻骨刀锋2</t>
  </si>
  <si>
    <t>被动技能：普攻将攻击2个目标，如果目标处于燃烧状态，则40%概率眩晕目标2回合</t>
  </si>
  <si>
    <t>"31106211","31106221","31106231"</t>
  </si>
  <si>
    <t>坚韧血甲2</t>
  </si>
  <si>
    <t>被动技能：生命增加30%、攻击增加25%、伤害增加30%。</t>
  </si>
  <si>
    <t>"31106314","31106324","31106334"</t>
  </si>
  <si>
    <t>嗜血冲动2</t>
  </si>
  <si>
    <t>被动技能：战斗中每回合提升自身7.5%破防，15%暴击，20%暴击伤害。</t>
  </si>
  <si>
    <t>剑术大师</t>
  </si>
  <si>
    <t>剑刃风暴</t>
  </si>
  <si>
    <t>怒气技能：对前排敌人造成150%攻击伤害，同时增加自身10%减伤和20%攻击3回合，并给我方全体英雄施加剑圣庇护3回合（提升5%减伤，不可叠加）</t>
  </si>
  <si>
    <t>"31115104"</t>
  </si>
  <si>
    <t>疾风步</t>
  </si>
  <si>
    <t>被动效果：普攻变为随机攻击4名敌人，造成95%攻击伤害，并有12%几率使目标眩晕2回合</t>
  </si>
  <si>
    <t>"31115201","31115211","31115221","31115204"</t>
  </si>
  <si>
    <t>火刃氏族</t>
  </si>
  <si>
    <t>被动效果：生命增加15%，攻击增加15%，免控率增加20%，对眩晕目标伤害增加30%</t>
  </si>
  <si>
    <t>"31115304","31115314"</t>
  </si>
  <si>
    <t>武者之心</t>
  </si>
  <si>
    <t>被动效果：受到攻击时，提高自身10%攻击力一回合，并对敌方随机4个敌人分别有45%概率进行一次反击，造成70%攻击伤害</t>
  </si>
  <si>
    <t>剑刃风暴2</t>
  </si>
  <si>
    <t>怒气技能：对前排敌人造成212%攻击伤害，同时增加自身15%减伤和30%攻击3回合，并给我方全体英雄施加剑圣庇护3回合（提升7%减伤，不可叠加）</t>
  </si>
  <si>
    <t>"31116104"</t>
  </si>
  <si>
    <t>疾风步2</t>
  </si>
  <si>
    <t>被动效果：普攻变为随机攻击4名敌人，造成110%攻击伤害，并有18%几率使目标眩晕2回合</t>
  </si>
  <si>
    <t>"31116201","31116211","31116221","31116204"</t>
  </si>
  <si>
    <t>火刃氏族2</t>
  </si>
  <si>
    <t>被动效果：生命增加25%，攻击增加25%，免控率增加25%，对眩晕目标伤害增加60%</t>
  </si>
  <si>
    <t>"31116304","31116314"</t>
  </si>
  <si>
    <t>武者之心2</t>
  </si>
  <si>
    <t>被动效果：受到攻击时，提高自身15%攻击力一回合，并对敌方随机5个敌人分别有60%概率进行一次反击，造成95%攻击伤害</t>
  </si>
  <si>
    <t>火焰小鬼</t>
  </si>
  <si>
    <t>火焰之子</t>
  </si>
  <si>
    <t>32011012</t>
  </si>
  <si>
    <t>火球轰炸</t>
  </si>
  <si>
    <t>怒气技能：对后排敌人造成90%伤害</t>
  </si>
  <si>
    <t>地狱守卫者</t>
  </si>
  <si>
    <t>狂暴兽</t>
  </si>
  <si>
    <t>32023012</t>
  </si>
  <si>
    <t>火焰爆炸</t>
  </si>
  <si>
    <t>怒气技能：对前排敌人造成120%攻击伤害，并使得目标防御降低25%，持续2回合</t>
  </si>
  <si>
    <t>"32023114"</t>
  </si>
  <si>
    <t>吸血</t>
  </si>
  <si>
    <t>被动效果：每次普攻恢复自身30%攻击的生命</t>
  </si>
  <si>
    <t>逐日法师</t>
  </si>
  <si>
    <t>32034012</t>
  </si>
  <si>
    <t>邪能射线</t>
  </si>
  <si>
    <t>怒气技能：对敌方全体造成70%攻击伤害</t>
  </si>
  <si>
    <t>"32034114"</t>
  </si>
  <si>
    <t>越战越勇</t>
  </si>
  <si>
    <t>被动效果：身体里流淌着逐日者家族的血液，每次普攻增加自己11%攻击</t>
  </si>
  <si>
    <t>32035012</t>
  </si>
  <si>
    <t>怒气技能：对敌方全体造成76%攻击伤害</t>
  </si>
  <si>
    <t>"32035114"</t>
  </si>
  <si>
    <t>"32035214"</t>
  </si>
  <si>
    <t>热忱</t>
  </si>
  <si>
    <t>被动效果：掌控火焰的力量，对燃烧的目标，增加24%的额外伤害</t>
  </si>
  <si>
    <t>32036012</t>
  </si>
  <si>
    <t>邪能射线2</t>
  </si>
  <si>
    <t>怒气技能：对敌方全体造成85%攻击伤害</t>
  </si>
  <si>
    <t>"32036111"</t>
  </si>
  <si>
    <t>被动效果：身体里流淌着逐日者家族的血液，攻击增加21%</t>
  </si>
  <si>
    <t>"32036214"</t>
  </si>
  <si>
    <t>热忱2</t>
  </si>
  <si>
    <t>被动效果：掌控火焰的力量，对燃烧的目标，增加36%的额外伤害</t>
  </si>
  <si>
    <t>"32036314"</t>
  </si>
  <si>
    <t>沸腾之血2</t>
  </si>
  <si>
    <t>被动效果：英雄死亡释放逐日之力，使得全体敌方每回合受到68%伤害，持续3回合</t>
  </si>
  <si>
    <t>毁灭之主</t>
  </si>
  <si>
    <t>32044012</t>
  </si>
  <si>
    <t>死亡一击</t>
  </si>
  <si>
    <t>怒气技能：对敌方随机2名目标造成185%攻击伤害并对刺客类目标造成61%额外伤害</t>
  </si>
  <si>
    <t>"32044114","32044124"</t>
  </si>
  <si>
    <t>吸攻</t>
  </si>
  <si>
    <t>被动效果：外域生物，能够控制灵魂的力量，普攻时偷取目标15%攻击</t>
  </si>
  <si>
    <t>32045012</t>
  </si>
  <si>
    <t>怒气技能：对敌方随机3名目标造成166%攻击伤害并对刺客类目标造成61%额外伤害</t>
  </si>
  <si>
    <t>"32045114","32045124"</t>
  </si>
  <si>
    <t>被动效果：外域生物，能够控制灵魂的力量，普攻时偷取目标19%攻击</t>
  </si>
  <si>
    <t>"32045214"</t>
  </si>
  <si>
    <t>刺客杀手</t>
  </si>
  <si>
    <t>被动效果：作为刺客的克星，对刺客增加21%的额外伤害</t>
  </si>
  <si>
    <t>32046012</t>
  </si>
  <si>
    <t>死亡一击2</t>
  </si>
  <si>
    <t>怒气技能：对敌方随机4名目标造成141%攻击伤害并对刺客类目标造成61%额外伤害</t>
  </si>
  <si>
    <t>"32046114","32046124"</t>
  </si>
  <si>
    <t>吸攻2</t>
  </si>
  <si>
    <t>"32046214"</t>
  </si>
  <si>
    <t>刺客杀手2</t>
  </si>
  <si>
    <t>被动效果：作为刺客的克星，对刺客增加31%的额外伤害</t>
  </si>
  <si>
    <t>"32046314"</t>
  </si>
  <si>
    <t>恶魔之血2</t>
  </si>
  <si>
    <t>被动效果：自身生命低于50%，激发恶魔的血液，提升自己暴击12%，持续3回合（只触发一次）</t>
  </si>
  <si>
    <t>火焰魔王</t>
  </si>
  <si>
    <t>32055012</t>
  </si>
  <si>
    <t>火焰大爆炸</t>
  </si>
  <si>
    <t>怒气技能：对敌方随机4名目标造成51%攻击伤害，每回合额外造成54%攻击伤害，持续3回合</t>
  </si>
  <si>
    <t>"32055114"</t>
  </si>
  <si>
    <t>火毒</t>
  </si>
  <si>
    <t>被动效果：不只是单纯的火焰，普攻有72%概率使目标中毒，每回合造成64%攻击伤害，持续2回合</t>
  </si>
  <si>
    <t>"32055214"</t>
  </si>
  <si>
    <t>火毒爆裂</t>
  </si>
  <si>
    <t>被动效果：英雄死亡后将自身献祭，使敌方全体中毒，每回合造成56%攻击伤害，持续3回合</t>
  </si>
  <si>
    <t>32056012</t>
  </si>
  <si>
    <t>火焰大爆炸2</t>
  </si>
  <si>
    <t>怒气技能：对敌方全体造成43%攻击伤害，每回合额外造成61%攻击伤害，持续3回合</t>
  </si>
  <si>
    <t>"32056114"</t>
  </si>
  <si>
    <t>火毒2</t>
  </si>
  <si>
    <t>被动效果：不只是单纯的火焰，普攻有81%概率使目标中毒，每回合造成71%攻击伤害，持续2回合</t>
  </si>
  <si>
    <t>"32056214"</t>
  </si>
  <si>
    <t>火毒爆裂2</t>
  </si>
  <si>
    <t>被动效果：英雄死亡后将自身献祭，使敌方全体中毒，每回合造成64%攻击伤害，持续3回合</t>
  </si>
  <si>
    <t>"32056314"</t>
  </si>
  <si>
    <t>毒性皮肤2</t>
  </si>
  <si>
    <t>被动效果：皮肤含有毒素，受到攻击时61%概率使目标中毒，每回合造成53%攻击伤害，持续3回合</t>
  </si>
  <si>
    <t>斯克雷</t>
  </si>
  <si>
    <t>致命毒药</t>
  </si>
  <si>
    <t>怒气技能：对所有敌人造成95%攻击伤害并附加巨魔标记和巨魔诅咒，并有10%概率对目标造成眩晕2回合（巨魔标记：增加15%自身主动技能对目标的伤害；巨魔诅咒：减少1%目标对巨魔战将的伤害，最多叠加10层）</t>
  </si>
  <si>
    <t>"32065101","32065111","32065121"</t>
  </si>
  <si>
    <t>领袖光辉</t>
  </si>
  <si>
    <t>被动效果：减伤率增加15%，生命增加20%，暴击率增加15%</t>
  </si>
  <si>
    <t>"32065204"</t>
  </si>
  <si>
    <t>身经百战</t>
  </si>
  <si>
    <t>被动效果：普攻对目标附加一个巨魔标记和巨魔诅咒（巨魔标记：增加15%自身主动技能对目标的伤害；巨魔诅咒：减少1%目标对巨魔战将的伤害，最多叠加10层）</t>
  </si>
  <si>
    <t>"32065304"</t>
  </si>
  <si>
    <t>以牙还牙</t>
  </si>
  <si>
    <t>被动效果：受到攻击时，对攻击者增加一个巨魔标记和巨魔诅咒，并增加自身15%暴击伤害3回合（巨魔标记：增加15%自身主动技能对目标的伤害；巨魔诅咒：减少1%目标对巨魔战将的伤害，最多叠加10层）</t>
  </si>
  <si>
    <t>致命毒药2</t>
  </si>
  <si>
    <t>怒气技能：对所有敌人造成100%攻击伤害并附加巨魔标记和巨魔诅咒，并有20%概率对目标造成眩晕2回合（巨魔标记：增加25%自身主动技能对目标的伤害；巨魔诅咒：减少2%目标对巨魔战将的伤害，最多叠加10层）</t>
  </si>
  <si>
    <t>"32066101","32066111","32066121"</t>
  </si>
  <si>
    <t>领袖光辉2</t>
  </si>
  <si>
    <t>被动效果：减伤率增加20%，生命增加27%，暴击率增加20%</t>
  </si>
  <si>
    <t>"32066204"</t>
  </si>
  <si>
    <t>身经百战2</t>
  </si>
  <si>
    <t>被动效果：普攻对目标附加一个巨魔标记和巨魔诅咒（巨魔标记：增加25%自身主动技能对目标的伤害；巨魔诅咒：减少2%目标对巨魔战将的伤害，最多叠加10层）</t>
  </si>
  <si>
    <t>"32066304"</t>
  </si>
  <si>
    <t>以牙还牙2</t>
  </si>
  <si>
    <t>被动效果：受到攻击时，对攻击者增加一个巨魔标记和巨魔诅咒，并增加自身20%暴击伤害3回合（巨魔标记：增加25%自身主动技能对目标的伤害；巨魔诅咒：减少2%目标对巨魔战将的伤害，最多叠加10层）</t>
  </si>
  <si>
    <t>魅影女妖</t>
  </si>
  <si>
    <t>罗格</t>
  </si>
  <si>
    <t>33014012</t>
  </si>
  <si>
    <t>痛苦流星</t>
  </si>
  <si>
    <t>怒气技能：对敌方前排造成120%攻击伤害，并恢复我方前排英雄75%攻击生命</t>
  </si>
  <si>
    <t>"33014111"</t>
  </si>
  <si>
    <t>被动效果：拥有美丽的外表，每次普攻增加5%攻击，5%暴击，持续6回合</t>
  </si>
  <si>
    <t>"33014214"</t>
  </si>
  <si>
    <t>流星火雨</t>
  </si>
  <si>
    <t>被动效果：魅影女妖魅惑敌人，普攻有50%概率降低对方攻击20%，持续2回合</t>
  </si>
  <si>
    <t>33015012</t>
  </si>
  <si>
    <t>怒气技能：对敌方随机3个目标130%攻击伤害，并恢复我方前排英雄85%攻击生命</t>
  </si>
  <si>
    <t>"33015111"</t>
  </si>
  <si>
    <t>被动效果：拥有美丽的外表，每次普攻增加10%攻击，10%暴击，持续6回合</t>
  </si>
  <si>
    <t>"33015214"</t>
  </si>
  <si>
    <t>邪灵术士</t>
  </si>
  <si>
    <t>33024012</t>
  </si>
  <si>
    <t>生命虹吸</t>
  </si>
  <si>
    <t>怒气技能：对敌方生命最少的目标造成145%攻击伤害并回复生命最少的友军攻击181%生命</t>
  </si>
  <si>
    <t>"33024114"</t>
  </si>
  <si>
    <t>赋予生机</t>
  </si>
  <si>
    <t>被动效果：身为术士，拥有各种奇特的攻击手段，普攻有51%概率赋予友军生机，使生命最少的友军恢复49%攻击等量生命</t>
  </si>
  <si>
    <t>"33024214"</t>
  </si>
  <si>
    <t>自愈</t>
  </si>
  <si>
    <t>被动效果：在自己身上做的实验太多了，身体已经变异了，受到攻击时100%概率使自己恢复36%攻击等量生命</t>
  </si>
  <si>
    <t>33025012</t>
  </si>
  <si>
    <t>怒气技能：对敌方生命最少的目标造成154%攻击伤害并回复生命最少的友军攻击281%生命</t>
  </si>
  <si>
    <t>"33025114"</t>
  </si>
  <si>
    <t>被动效果：身为术士，拥有各种奇特的攻击手段，普攻有51%概率赋予友军生机，使生命最少的友军恢复91%攻击等量生命</t>
  </si>
  <si>
    <t>"33025214"</t>
  </si>
  <si>
    <t>被动效果：在自己身上做的实验太多了，身体已经变异了，受到攻击时100%概率使自己恢复44%攻击等量生命（受控可触发恢复效果）</t>
  </si>
  <si>
    <t>33026012</t>
  </si>
  <si>
    <t>生命虹吸2</t>
  </si>
  <si>
    <t>怒气技能：对敌方生命最少的目标造成172%攻击伤害并回复生命最少的友军402%攻击等量生命</t>
  </si>
  <si>
    <t>"33026114"</t>
  </si>
  <si>
    <t>赋予生机2</t>
  </si>
  <si>
    <t>被动效果：身为术士，拥有各种奇特的攻击手段，普攻有51%概率赋予友军生机，使生命最少的友军恢复112%攻击等量生命</t>
  </si>
  <si>
    <t>"33026214"</t>
  </si>
  <si>
    <t>自愈2</t>
  </si>
  <si>
    <t>被动效果：在自己身上做的实验太多了，身体已经变异了，受到攻击时100%概率使自己恢复52%攻击等量生命（受控可触发恢复效果）</t>
  </si>
  <si>
    <t>"33026311","33026321"</t>
  </si>
  <si>
    <t>邪能之力2</t>
  </si>
  <si>
    <t>被动效果：掌握了邪能的奥秘，攻击增加21%，生命增加16%</t>
  </si>
  <si>
    <t>王牌地精</t>
  </si>
  <si>
    <t>跟踪导弹</t>
  </si>
  <si>
    <t>怒气技能：对随机4名敌人造成110%攻击伤害并虚弱3回合，同时为一名随机己方英雄恢复50点怒气（虚弱会使目标额外受到50%伤害，不可叠加）</t>
  </si>
  <si>
    <t>"33035104"</t>
  </si>
  <si>
    <t>地精射线</t>
  </si>
  <si>
    <t>被动效果：普攻变为攻击后排敌人，造成75%攻击伤害并减少目标5%护甲3回合，同时为我方生命最低2名英雄恢复生命上限10%生命</t>
  </si>
  <si>
    <t>"33035201","33035211","33035221"</t>
  </si>
  <si>
    <t>地精科技</t>
  </si>
  <si>
    <t>被动效果：生命增加20%，速度增加20，减伤率增加10%</t>
  </si>
  <si>
    <t>"33035304"</t>
  </si>
  <si>
    <t>紧急脱出</t>
  </si>
  <si>
    <t>被动效果：当生命低于50%时，对所有敌人有25%几率造成眩晕2回合（仅触发一次）</t>
  </si>
  <si>
    <t>跟踪导弹2</t>
  </si>
  <si>
    <t>怒气技能：对随机4名敌人造成128%攻击伤害并虚弱3回合，同时为一名随机己方英雄恢复75点怒气（虚弱会使目标额外受到50%伤害，不可叠加）</t>
  </si>
  <si>
    <t>"33036104"</t>
  </si>
  <si>
    <t>地精射线2</t>
  </si>
  <si>
    <t>被动效果：普攻变为攻击后排敌人，造成80%攻击伤害并减少目标10%护甲3回合，同时为我方生命最低2名英雄恢复生命上限15%生命</t>
  </si>
  <si>
    <t>"33036201","33036211","33036221"</t>
  </si>
  <si>
    <t>地精科技2</t>
  </si>
  <si>
    <t>被动效果：生命增加25%，速度增加40，减伤率增加15%</t>
  </si>
  <si>
    <t>"33036304"</t>
  </si>
  <si>
    <t>紧急脱出2</t>
  </si>
  <si>
    <t>被动效果：当生命低于50%时，对所有敌人有40%几率造成眩晕2回合（仅触发一次）</t>
  </si>
  <si>
    <t>莎拉夫人</t>
  </si>
  <si>
    <t>阿卡莎</t>
  </si>
  <si>
    <t>34014012</t>
  </si>
  <si>
    <t>暗影腐蚀</t>
  </si>
  <si>
    <t>怒气技能：对随机1名敌人造成220%攻击伤害，并使敌人防御降低30%，持续2回合</t>
  </si>
  <si>
    <t>"34014111"</t>
  </si>
  <si>
    <t>恶魔力量</t>
  </si>
  <si>
    <t>被动效果：身体里有恶魔的力量，技能伤害增加25%</t>
  </si>
  <si>
    <t>"34014214"</t>
  </si>
  <si>
    <t>点燃</t>
  </si>
  <si>
    <t>被动效果：每次普攻增加自身破防10%，持续5回合</t>
  </si>
  <si>
    <t>34015012</t>
  </si>
  <si>
    <t>怒气技能：对随机2名敌人造成150%攻击伤害，并使敌人防御降低35%，持续2回合</t>
  </si>
  <si>
    <t>"34015111","34015121"</t>
  </si>
  <si>
    <t>被动效果：身体里有恶魔的力量，技能伤害增加30%</t>
  </si>
  <si>
    <t>"34015214"</t>
  </si>
  <si>
    <t>恶魔刺客</t>
  </si>
  <si>
    <t>34025012</t>
  </si>
  <si>
    <t>噬魂斩击</t>
  </si>
  <si>
    <t>怒气技能：对敌方生命最少的目标造成202%攻击伤害并吸取其21%攻击2回合</t>
  </si>
  <si>
    <t>"34025111","34025121","34025131"</t>
  </si>
  <si>
    <r>
      <rPr>
        <sz val="12"/>
        <color theme="1"/>
        <rFont val="微软雅黑"/>
        <family val="2"/>
        <charset val="134"/>
      </rPr>
      <t>被动效果：身体里隐藏着强大的魔王之力，攻击增加21%，暴击增加20%，生命增加</t>
    </r>
    <r>
      <rPr>
        <sz val="12"/>
        <color theme="1"/>
        <rFont val="微软雅黑"/>
        <family val="2"/>
        <charset val="134"/>
      </rPr>
      <t>30%</t>
    </r>
  </si>
  <si>
    <t>"34025214"</t>
  </si>
  <si>
    <t>力量窃取</t>
  </si>
  <si>
    <t>被动效果：恶魔刺客最喜欢敌人的鲜血，敌方英雄死亡时，吸收其力量增加自己16%攻击</t>
  </si>
  <si>
    <t>34026012</t>
  </si>
  <si>
    <t>噬魂斩击2</t>
  </si>
  <si>
    <t>怒气技能：对敌方随机2名后排目标造成182%攻击伤害并吸取其22%攻击2回合</t>
  </si>
  <si>
    <t>"34026111","34026121","34026131"</t>
  </si>
  <si>
    <t>恶魔力量2</t>
  </si>
  <si>
    <r>
      <rPr>
        <sz val="12"/>
        <color theme="1"/>
        <rFont val="微软雅黑"/>
        <family val="2"/>
        <charset val="134"/>
      </rPr>
      <t>被动效果：身体里隐藏着强大的魔王之力，攻击增加26%，暴击增加30%，生命增加</t>
    </r>
    <r>
      <rPr>
        <sz val="12"/>
        <color theme="1"/>
        <rFont val="微软雅黑"/>
        <family val="2"/>
        <charset val="134"/>
      </rPr>
      <t>40%</t>
    </r>
  </si>
  <si>
    <t>"34026214"</t>
  </si>
  <si>
    <t>被动效果：恶魔刺客最喜欢敌人的鲜血，敌方英雄死亡时，吸收其力量增加自己21%攻击</t>
  </si>
  <si>
    <t>"34026314"</t>
  </si>
  <si>
    <t>虚弱打击2</t>
  </si>
  <si>
    <t>被动效果：专门欺负弱小，普通攻击变成攻击敌方生命最少的英雄，效果为113%</t>
  </si>
  <si>
    <t>独眼魔</t>
  </si>
  <si>
    <t>魅魔</t>
  </si>
  <si>
    <t>35013012</t>
  </si>
  <si>
    <t>邪能黑球</t>
  </si>
  <si>
    <t>怒气技能：对随机3名敌人造成80%攻击伤害，并有20%概率眩晕目标1回合</t>
  </si>
  <si>
    <t>"35013111"</t>
  </si>
  <si>
    <t>"35013214"</t>
  </si>
  <si>
    <t>邪能压制</t>
  </si>
  <si>
    <t>被动效果：普攻有60%概率沉默目标1回合</t>
  </si>
  <si>
    <t>火焰守卫</t>
  </si>
  <si>
    <t>米尔科</t>
  </si>
  <si>
    <t>35023012</t>
  </si>
  <si>
    <t>烈焰焚烧</t>
  </si>
  <si>
    <t>怒气技能：对敌方全体造成45%伤害，使自己防御提升20%，持续1回合</t>
  </si>
  <si>
    <t>"35023111"</t>
  </si>
  <si>
    <t>被动效果：普攻有100%概率降低敌方防御20%，持续1回合</t>
  </si>
  <si>
    <t>"35023214"</t>
  </si>
  <si>
    <t>火焰皮肤</t>
  </si>
  <si>
    <t>深渊猎手</t>
  </si>
  <si>
    <t>35035012</t>
  </si>
  <si>
    <t>死亡激射</t>
  </si>
  <si>
    <t>怒气技能：对敌方全体造成92%攻击伤害并降低目标19%暴击，持续3回合</t>
  </si>
  <si>
    <t>"35035114","35035124","35035134"</t>
  </si>
  <si>
    <t>以暴制暴</t>
  </si>
  <si>
    <t>被动效果：酷爱以暴制暴，每次普攻提升自己12%暴击，降低目标9%暴击，持续3回合，并有32%概率提升自己16%暴击伤害，持续2回合</t>
  </si>
  <si>
    <t>"35035211","35035221","35035231"</t>
  </si>
  <si>
    <t>被动效果：天生的猎手，攻击增加31%，暴击伤害增加10%，生命增加7.5%</t>
  </si>
  <si>
    <t>"35035314"</t>
  </si>
  <si>
    <t>被动效果：来打我呀！受到攻击时36%概率发动一次反击，造成72%的攻击伤害</t>
  </si>
  <si>
    <t>35036012</t>
  </si>
  <si>
    <t>死亡激射2</t>
  </si>
  <si>
    <t>怒气技能：对敌方全体造成103%攻击伤害并降低其25%暴击，持续3回合</t>
  </si>
  <si>
    <t>"35036114","35036124","35036134"</t>
  </si>
  <si>
    <t>以暴制暴2</t>
  </si>
  <si>
    <t>被动效果：酷爱以暴制暴，每次普攻提升自己18%暴击，降低目标13%暴击，持续4回合，并有39%概率提升自己21%暴击伤害，持续2回合</t>
  </si>
  <si>
    <t>"35036211","35036221","35036231"</t>
  </si>
  <si>
    <t>被动效果：天生的猎手，攻击增加41.5%，暴击伤害增加20%，生命增加11%</t>
  </si>
  <si>
    <t>"35036314"</t>
  </si>
  <si>
    <t>被动效果：来打我呀！受到攻击时100%概率发动一次反击造成83%的攻击伤害</t>
  </si>
  <si>
    <t>黑暗阿西卡</t>
  </si>
  <si>
    <t>35045012</t>
  </si>
  <si>
    <t>深渊咆哮</t>
  </si>
  <si>
    <t>怒气技能：对敌方前排造成141%攻击伤害，每回合额外造成43%攻击伤害，持续2回合</t>
  </si>
  <si>
    <t>"35045111","35045121"</t>
  </si>
  <si>
    <t>被动效果：身体里有恶魔的力量，攻击增加21%，生命增加14%</t>
  </si>
  <si>
    <t>"35045214"</t>
  </si>
  <si>
    <t>被动效果：操控火焰的恶魔，普攻有36%概率点燃目标，使目标燃烧，每回合造成79%攻击伤害，持续2回合</t>
  </si>
  <si>
    <t>35046012</t>
  </si>
  <si>
    <t>深渊咆哮2</t>
  </si>
  <si>
    <t>怒气技能：对敌方随机3名目标造成154%攻击伤害，每回合额外造成43%攻击伤害，持续2回合</t>
  </si>
  <si>
    <t>"35046111","35046121"</t>
  </si>
  <si>
    <t>被动效果：身体里有恶魔的力量，攻击增加26%，生命增加19%</t>
  </si>
  <si>
    <t>"35046214"</t>
  </si>
  <si>
    <t>点燃2</t>
  </si>
  <si>
    <t>被动效果：操控火焰的恶魔，普攻有56%概率点燃目标，使目标燃烧，每回合造成91%攻击伤害，持续2回合</t>
  </si>
  <si>
    <t>"35046314"</t>
  </si>
  <si>
    <t>火焰皮肤2</t>
  </si>
  <si>
    <t>被动效果：皮肤上附着火焰，受到攻击时82%概率使目标燃烧，每回合造成81%攻击伤害，持续1回合</t>
  </si>
  <si>
    <t>豺狼人战士</t>
  </si>
  <si>
    <t>安多米尔</t>
  </si>
  <si>
    <t>41013012</t>
  </si>
  <si>
    <t>火焰打击</t>
  </si>
  <si>
    <t>怒气技能：对后排敌人造成70%攻击伤害，并使其技能伤害降低5%</t>
  </si>
  <si>
    <t>"41013114","41013124"</t>
  </si>
  <si>
    <t>能屈能伸</t>
  </si>
  <si>
    <t>被动效果：狡诈的狼人，生命永久提升15%，速度提升10点</t>
  </si>
  <si>
    <t>半人马护卫</t>
  </si>
  <si>
    <t>弗雷</t>
  </si>
  <si>
    <t>41023012</t>
  </si>
  <si>
    <t>致命打击</t>
  </si>
  <si>
    <t>怒气技能：对随机3名敌人造成80%攻击伤害，并恢复英雄50%攻击生命</t>
  </si>
  <si>
    <t>"41023114"</t>
  </si>
  <si>
    <t>被动效果：血量永久提升20%</t>
  </si>
  <si>
    <t>武僧</t>
  </si>
  <si>
    <t>酋长</t>
  </si>
  <si>
    <t>41034012</t>
  </si>
  <si>
    <t>爆破流星</t>
  </si>
  <si>
    <t>怒气技能：对血量最少的敌人造成180%攻击伤害，并使敌人流血3回合，每回合造成45%攻击伤害</t>
  </si>
  <si>
    <t>"41034114"</t>
  </si>
  <si>
    <t>酒气</t>
  </si>
  <si>
    <t>被动效果：血量提升15%，防御提升15%</t>
  </si>
  <si>
    <t>"41034214"</t>
  </si>
  <si>
    <t>愈体</t>
  </si>
  <si>
    <t>被动效果：经过艰苦的修炼，武僧能轻易看破对方弱点，每次受到伤害使得敌人攻击降低15%，持续2回合</t>
  </si>
  <si>
    <t>41035012</t>
  </si>
  <si>
    <t>怒气技能：对血量最少的敌人造成200%击伤害，并使敌人流血3回合，每回合造成60%攻击伤害</t>
  </si>
  <si>
    <t>"41035114"</t>
  </si>
  <si>
    <t>"41035214"</t>
  </si>
  <si>
    <t>岩石祖母</t>
  </si>
  <si>
    <t>卡加斯</t>
  </si>
  <si>
    <t>41044012</t>
  </si>
  <si>
    <t>岩石爆破</t>
  </si>
  <si>
    <t>怒气技能：对敌方前排造成130%攻击伤害，如果敌人是战士，则有30%概率石化目标1回合</t>
  </si>
  <si>
    <t>"41044114"</t>
  </si>
  <si>
    <t>搏命</t>
  </si>
  <si>
    <t>被动效果：破防提升20%，血量提升20%</t>
  </si>
  <si>
    <t>"41044214"</t>
  </si>
  <si>
    <t>被动效果：普攻使敌人防御降低35%，持续2回合</t>
  </si>
  <si>
    <t>41045012</t>
  </si>
  <si>
    <t>怒气技能：对敌方前排造成150%攻击伤害，如果敌人是战士，则有20%概率石化目标2回合</t>
  </si>
  <si>
    <t>"41045114"</t>
  </si>
  <si>
    <t>"41045214"</t>
  </si>
  <si>
    <t>被动效果：普攻使敌人防御降低45%，持续2回合</t>
  </si>
  <si>
    <t>火焰女王</t>
  </si>
  <si>
    <t>41055012</t>
  </si>
  <si>
    <t>烈焰流星雨</t>
  </si>
  <si>
    <t>怒气技能：对敌方全体造成72%攻击伤害，每回合额外造成26%攻击伤害，持续3回合</t>
  </si>
  <si>
    <t>"41055111","41055121"</t>
  </si>
  <si>
    <t>女王防御</t>
  </si>
  <si>
    <t>被动效果：女王穿着专属防御，自身生命增加21%，防御增加23%</t>
  </si>
  <si>
    <t>"41055214"</t>
  </si>
  <si>
    <t>备受鼓舞</t>
  </si>
  <si>
    <t>被动效果：我方英雄暴击时，受到鼓舞，使自己恢复36%攻击等量生命</t>
  </si>
  <si>
    <t>"41055314","41055324"</t>
  </si>
  <si>
    <t>禁忌领域</t>
  </si>
  <si>
    <t>被动效果：创造出禁忌领域，受到攻击降低目标12%破防并燃烧，每回合造成25%攻击伤害，持续6回合</t>
  </si>
  <si>
    <t>41056012</t>
  </si>
  <si>
    <t>烈焰流星雨2</t>
  </si>
  <si>
    <t>怒气技能：对敌方全体造成89%攻击伤害，每回合额外造成38%攻击伤害，持续3回合</t>
  </si>
  <si>
    <t>"41056111","41056121"</t>
  </si>
  <si>
    <t>女王防御2</t>
  </si>
  <si>
    <t>被动效果：女王穿着专属防御，自身生命增加32%，防御增加32%</t>
  </si>
  <si>
    <t>"41056214"</t>
  </si>
  <si>
    <t>备受鼓舞2</t>
  </si>
  <si>
    <t>被动效果：我方英雄暴击时，受到鼓舞，使自己恢复47%攻击等量生命</t>
  </si>
  <si>
    <t>"41056314","41056324"</t>
  </si>
  <si>
    <t>禁忌领域2</t>
  </si>
  <si>
    <t>被动效果：创造出禁忌领域，受到攻击降低目标14%破防并燃烧，每回合造成34%攻击伤害，持续6回合</t>
  </si>
  <si>
    <t>牛头人酋长</t>
  </si>
  <si>
    <t>41065012</t>
  </si>
  <si>
    <t>图腾爆裂</t>
  </si>
  <si>
    <t>怒气技能：对敌方前排造成118%攻击伤害并吸取目标22%防御2回合</t>
  </si>
  <si>
    <t>"41065114","41065124"</t>
  </si>
  <si>
    <t>牛头意志</t>
  </si>
  <si>
    <t>被动效果：身为酋长，拥有上位者的威严，受到攻击时降低目标9%攻击，11%暴击，持续2回合</t>
  </si>
  <si>
    <t>"41065211","41065221"</t>
  </si>
  <si>
    <t>自然坚韧</t>
  </si>
  <si>
    <t>被动效果：自然坚韧的品性，使得自身生命增加26%，防御增加33%</t>
  </si>
  <si>
    <t>"41065314"</t>
  </si>
  <si>
    <t>被动效果：来打我呀！受到攻击时59%概率发动一次反击，造成102%的攻击伤害</t>
  </si>
  <si>
    <t>41066012</t>
  </si>
  <si>
    <t>图腾爆裂2</t>
  </si>
  <si>
    <t>怒气技能：对敌方前排造成150%攻击伤害并吸取目标27%防御2回合</t>
  </si>
  <si>
    <t>"41066114","41066124"</t>
  </si>
  <si>
    <t>牛头意志2</t>
  </si>
  <si>
    <t>被动效果：身为酋长，拥有上位者的威严，受到攻击时降低目标12%攻击，16%暴击，持续2回合</t>
  </si>
  <si>
    <t>"41066211","41066221"</t>
  </si>
  <si>
    <t>自然坚韧2</t>
  </si>
  <si>
    <t>被动效果：自然坚韧的品性，使得自身生命增加33%，伤害减免增加20%</t>
  </si>
  <si>
    <t>"41066314"</t>
  </si>
  <si>
    <t>被动效果：来打我呀！受到攻击时72%概率发动一次反击，造成143%的攻击伤害</t>
  </si>
  <si>
    <t>元素萨满</t>
  </si>
  <si>
    <t>42015012</t>
  </si>
  <si>
    <t>闪电链</t>
  </si>
  <si>
    <t>怒气技能：对敌方后排造成124%攻击伤害并有41%概率使战士类目标眩晕2回合</t>
  </si>
  <si>
    <t>"42015114"</t>
  </si>
  <si>
    <t>电流打击</t>
  </si>
  <si>
    <t>被动效果：用电流打击敌人，普攻攻击变为对敌方随机2名目标造成81%攻击伤害，并有12%概率眩晕目标2回合</t>
  </si>
  <si>
    <t>"42015211","42015221","42015231"</t>
  </si>
  <si>
    <t>兽族天赋</t>
  </si>
  <si>
    <t>被动效果：身为兽族，暴击增加30%，攻击增加31%，生命增加9.5%</t>
  </si>
  <si>
    <t>42016012</t>
  </si>
  <si>
    <t>闪电链2</t>
  </si>
  <si>
    <t>怒气技能：对敌方后排造成125%攻击伤害并有62%概率使战士类目标眩晕2回合</t>
  </si>
  <si>
    <t>"42016114"</t>
  </si>
  <si>
    <t>电流打击2</t>
  </si>
  <si>
    <t>被动效果：用电流打击敌人，普攻攻击变为对敌方随机2名目标造成97%攻击伤害，并有13%概率眩晕目标2回合</t>
  </si>
  <si>
    <t>"42016211","42016221","42016231"</t>
  </si>
  <si>
    <t>兽族天赋2</t>
  </si>
  <si>
    <t>被动效果：身为兽族，暴击增加30%，攻击增加36.5%，生命增加14.5%</t>
  </si>
  <si>
    <t>"42016314"</t>
  </si>
  <si>
    <t>灵魂共振2</t>
  </si>
  <si>
    <t>被动效果：萨满掌握了灵魂的奥秘，当敌方英雄死亡时，恢复己方生命最低的单位19%生命上限的生命</t>
  </si>
  <si>
    <t>鱼人先知</t>
  </si>
  <si>
    <t>树精</t>
  </si>
  <si>
    <t>43012012</t>
  </si>
  <si>
    <t>雷电冲击</t>
  </si>
  <si>
    <t>怒气技能：对前排敌人造成110%伤害，并回复英雄80%攻击血量</t>
  </si>
  <si>
    <t>"43012114"</t>
  </si>
  <si>
    <t>被动效果：普攻有20%概率沉默对手2回合</t>
  </si>
  <si>
    <t>深林贤者</t>
  </si>
  <si>
    <t>蓝萨满</t>
  </si>
  <si>
    <t>43023012</t>
  </si>
  <si>
    <t>生命祝福</t>
  </si>
  <si>
    <t>怒气技能：对敌方血量最少的目标造成120%攻击伤害，并恢复我方随机3个目标35%攻击生命，持续2回合</t>
  </si>
  <si>
    <t>"43023114"</t>
  </si>
  <si>
    <t>被动效果：受到大自然的眷顾，每次普攻恢复自己25%攻击生命</t>
  </si>
  <si>
    <t>自然贤者</t>
  </si>
  <si>
    <t>树精长老</t>
  </si>
  <si>
    <t>43034012</t>
  </si>
  <si>
    <t>自然能量</t>
  </si>
  <si>
    <t>怒气技能：对血量最少的敌人造成150%攻击伤害，并恢复我方血量最少的英雄120%攻击生命</t>
  </si>
  <si>
    <t>"43034114"</t>
  </si>
  <si>
    <t>弱点打击</t>
  </si>
  <si>
    <t>被动效果：每次普攻恢复我方前排英雄15%攻击的生命</t>
  </si>
  <si>
    <t>"43034214"</t>
  </si>
  <si>
    <t>被动效果：每当我方英雄死亡，恢复我方所有英雄10%攻击生命</t>
  </si>
  <si>
    <t>43035012</t>
  </si>
  <si>
    <t>怒气技能：对血量最少的敌人造成170%攻击伤害，并恢复我方血量最少的英雄140%攻击生命</t>
  </si>
  <si>
    <t>"43035114"</t>
  </si>
  <si>
    <t>"43035214"</t>
  </si>
  <si>
    <t>月之女神</t>
  </si>
  <si>
    <t>43044012</t>
  </si>
  <si>
    <t>治愈之光</t>
  </si>
  <si>
    <t>怒气技能：对敌方前排造成71%攻击伤害并使我方英雄恢复43%攻击等量生命，持续3回合</t>
  </si>
  <si>
    <t>"43044111","43044121"</t>
  </si>
  <si>
    <t>自然之力</t>
  </si>
  <si>
    <t>被动效果：掌握自然的力量，攻击增加31.5%，暴击增加30%</t>
  </si>
  <si>
    <t>43045012</t>
  </si>
  <si>
    <t>怒气技能：对敌方全体造成46%攻击伤害并使我方英雄恢复56%攻击等量生命，持续3回合</t>
  </si>
  <si>
    <t>"43045111","43045121"</t>
  </si>
  <si>
    <t>"43045214"</t>
  </si>
  <si>
    <t>法术掌握</t>
  </si>
  <si>
    <t>被动效果：每次普攻提升自己对法术的掌握，增加自己23%对敌人造成的伤害</t>
  </si>
  <si>
    <t>43046012</t>
  </si>
  <si>
    <t>治愈之光2</t>
  </si>
  <si>
    <t>怒气技能：对敌方全体造成55%攻击伤害并使我方英雄恢复63%攻击等量生命，持续3回合</t>
  </si>
  <si>
    <t>"43046111","43046121"</t>
  </si>
  <si>
    <t>自然之力2</t>
  </si>
  <si>
    <t>"43046214"</t>
  </si>
  <si>
    <t>法术掌握2</t>
  </si>
  <si>
    <t>被动效果：每次普攻提升自己对法术的掌握，增加自己25%对敌人造成的伤害</t>
  </si>
  <si>
    <t>"43046314"</t>
  </si>
  <si>
    <t>暗月反击2</t>
  </si>
  <si>
    <t>被动效果：当生命低于50%时，使用暗月反击敌人，给敌方全体附加暴击印记，印记暴击后触发造成58%攻击伤害（只触发一次）</t>
  </si>
  <si>
    <t>深林之神</t>
  </si>
  <si>
    <t>43054012</t>
  </si>
  <si>
    <t>光能爆破</t>
  </si>
  <si>
    <t>怒气技能：对敌方随机2名后排目标造成133%攻击伤害并回复随机2名后排友军攻击161%生命</t>
  </si>
  <si>
    <t>"43054114"</t>
  </si>
  <si>
    <t>被动效果：掌控着大自然的力量，普攻有100%概率使随机1名前排友军恢复36%攻击等量生命</t>
  </si>
  <si>
    <t>"43054214","43054224"</t>
  </si>
  <si>
    <t>灵魂助力</t>
  </si>
  <si>
    <t>被动效果：英雄死亡时，借助灵魂的力量，可使己方全体恢复71%攻击等量生命并增加6%暴击3回合</t>
  </si>
  <si>
    <t>43055012</t>
  </si>
  <si>
    <t>怒气技能：对敌方后排造成71%攻击伤害并回复后排友军攻击172%生命</t>
  </si>
  <si>
    <t>"43055114"</t>
  </si>
  <si>
    <t>被动效果：掌控着大自然的力量，普攻有100%概率使前排友军恢复54%攻击等量生命</t>
  </si>
  <si>
    <t>"43055214","43055224"</t>
  </si>
  <si>
    <t>被动效果：英雄死亡时，借助灵魂的力量，可使己方全体恢复94%攻击等量生命并增加9%暴击3回合</t>
  </si>
  <si>
    <t>43056012</t>
  </si>
  <si>
    <t>光能爆破2</t>
  </si>
  <si>
    <t>怒气技能：对敌方全体造成75%攻击伤害并使我方英雄恢复186%攻击等量生命</t>
  </si>
  <si>
    <t>"43056114"</t>
  </si>
  <si>
    <t>被动效果：掌控着大自然的力量，普攻有100%概率使前排友军恢复76%攻击等量生命</t>
  </si>
  <si>
    <t>"43056214","43056224"</t>
  </si>
  <si>
    <t>灵魂助力2</t>
  </si>
  <si>
    <t>被动效果：英雄死亡时，借助灵魂的力量，使己方全体恢复122%攻击量生命并增加12%的暴击3回合</t>
  </si>
  <si>
    <t>"43056311"</t>
  </si>
  <si>
    <t>生命2</t>
  </si>
  <si>
    <t>被动效果：集合了自然生物的信仰之力，使得自身生命增加32%</t>
  </si>
  <si>
    <t>卡琳娜</t>
  </si>
  <si>
    <t>自然律动</t>
  </si>
  <si>
    <t>怒气技能：对所有敌人造成60%攻击伤害，为随机1个友军提供20%卡琳娜当前生命的护盾2回合（护盾破损时将吸收本次所有伤害，多个护盾不可叠加）。</t>
  </si>
  <si>
    <t>"43065114"</t>
  </si>
  <si>
    <t>祝福与诅咒</t>
  </si>
  <si>
    <t>被动效果：每次普攻有30%概率对随机敌人释放缩小状态2回合（缩小：体型缩小50%，同时受到伤害增加30%，造成的伤害减少50%，缩小状态不可叠加）</t>
  </si>
  <si>
    <t>"43065214"</t>
  </si>
  <si>
    <t>自然守护</t>
  </si>
  <si>
    <t>被动效果：每次出手增加自己20点速度，持续2回合</t>
  </si>
  <si>
    <t>"43065311","43065314"</t>
  </si>
  <si>
    <t>生命誓言</t>
  </si>
  <si>
    <t>被动效果：生命永久增加20%；当生命低于60%时，提升我方友军25%防御，持续3回合（只触发一次）</t>
  </si>
  <si>
    <t>自然律动2</t>
  </si>
  <si>
    <t>怒气技能：对所有敌人造成65%攻击伤害，为随机2个友军提供20%卡琳娜当前生命的护盾2回合（护盾破损时将吸收本次所有伤害，多个护盾不可叠加）。</t>
  </si>
  <si>
    <t>"43066114"</t>
  </si>
  <si>
    <t>祝福与诅咒2</t>
  </si>
  <si>
    <t>被动效果：每次普攻有50%概率对随机敌人释放缩小状态2回合（缩小：体型缩小50%，同时受到伤害增加30%，造成的伤害减少50%，缩小状态不可叠加）</t>
  </si>
  <si>
    <t>"43066214"</t>
  </si>
  <si>
    <t>自然守护2</t>
  </si>
  <si>
    <t>被动效果：每次出手增加自己35点速度，持续2回合</t>
  </si>
  <si>
    <t>"43066311","43066314"</t>
  </si>
  <si>
    <t>生命誓言2</t>
  </si>
  <si>
    <t>被动效果：生命永久增加30%；当生命低于60%时，提升我方友军35%防御，持续3回合（只触发一次）</t>
  </si>
  <si>
    <t>艾琳</t>
  </si>
  <si>
    <t>荆棘缠绕</t>
  </si>
  <si>
    <t>怒气技能：对随机4名敌人造成106%攻击伤害，恢复全体友军攻击效果180%攻击等量生命，并持续恢复全体友军攻击效果40%攻击等量生命6回合。</t>
  </si>
  <si>
    <t>"43075114","43075124","43075134","43075144"</t>
  </si>
  <si>
    <t>圣女教条</t>
  </si>
  <si>
    <t>被动技能：攻击增加15%、生命增加15%、暴击增加15%、命中增加20%</t>
  </si>
  <si>
    <t>"43075214"</t>
  </si>
  <si>
    <t>庇护之森</t>
  </si>
  <si>
    <t>被动效果：普通攻击恢复自己60%攻击等量生命3回合，并使自身攻击增加10%和造成的治疗效果增加2%持续4回合</t>
  </si>
  <si>
    <t>"43075314"</t>
  </si>
  <si>
    <t>自然惩戒</t>
  </si>
  <si>
    <t>被动效果：自身生命低于50%，对所有敌人有50%几率沉默1回合，并增加自己20%暴击伤害8回合（只能触发一次）</t>
  </si>
  <si>
    <t>荆棘缠绕2</t>
  </si>
  <si>
    <t>怒气技能：对随机4名敌人造成162%攻击伤害，恢复全体友军攻击效果200%攻击等量生命，并持续恢复全体友军攻击效果55%攻击等量生命6回合。</t>
  </si>
  <si>
    <t>"43076114","43076124","43076134","43076144"</t>
  </si>
  <si>
    <t>圣女教条2</t>
  </si>
  <si>
    <t>被动技能：攻击增加20%、生命增加20%、暴击增加20%、命中增加35%</t>
  </si>
  <si>
    <t>"43076214"</t>
  </si>
  <si>
    <t>庇护之森2</t>
  </si>
  <si>
    <t>被动效果：普通攻击恢复自己100%攻击等量生命3回合，并使自身攻击增加15%和造成的治疗效果增加5%持续4回合</t>
  </si>
  <si>
    <t>"43076314"</t>
  </si>
  <si>
    <t>自然惩戒2</t>
  </si>
  <si>
    <t>被动效果：自身生命低于50%，对所有敌人有75%几率沉默1回合，并增加自己40%暴击伤害8回合（只能触发一次）</t>
  </si>
  <si>
    <t>海妖战士</t>
  </si>
  <si>
    <t>贝拉</t>
  </si>
  <si>
    <t>44011012</t>
  </si>
  <si>
    <t>大力怒斩</t>
  </si>
  <si>
    <t>怒气技能：对单个敌人造成160%伤害，并有50%概率石化目标1回合</t>
  </si>
  <si>
    <t>豹骑士凯伦</t>
  </si>
  <si>
    <t>猎头者</t>
  </si>
  <si>
    <t>44024012</t>
  </si>
  <si>
    <t>利刃回旋</t>
  </si>
  <si>
    <t>怒气技能：对敌方随机1个后排造成220%攻击伤害</t>
  </si>
  <si>
    <t>"44024114"</t>
  </si>
  <si>
    <t>毒镖</t>
  </si>
  <si>
    <t>被动效果：破防提升20%，攻击提升20%</t>
  </si>
  <si>
    <t>"44024214"</t>
  </si>
  <si>
    <t>虚弱打击</t>
  </si>
  <si>
    <t>被动效果：每次普攻增加自己25%破防，持续2回合</t>
  </si>
  <si>
    <t>44025012</t>
  </si>
  <si>
    <t>怒气技能：对敌方随机2个后排造成180%攻击伤害</t>
  </si>
  <si>
    <t>"44025114"</t>
  </si>
  <si>
    <t>"44025214"</t>
  </si>
  <si>
    <t>被动效果：每次普攻增加自己30%破防，持续2回合</t>
  </si>
  <si>
    <t>影袭刺客</t>
  </si>
  <si>
    <t>44034012</t>
  </si>
  <si>
    <t>暗影瞬杀</t>
  </si>
  <si>
    <t>怒气技能：对敌方生命最少的目标造成182%攻击伤害，如果是法师，每回合额外造成45%攻击伤害，持续2回合</t>
  </si>
  <si>
    <t>"44034114","44034124","44034134"</t>
  </si>
  <si>
    <t>能量窃取</t>
  </si>
  <si>
    <t>被动效果：善于偷袭的刺客，普攻有100%概率偷取目标21点怒气并增加自己对敌人造成的伤害21%</t>
  </si>
  <si>
    <t>"44034214"</t>
  </si>
  <si>
    <t>后排打击</t>
  </si>
  <si>
    <t>被动效果：专治不敢露头的远程英雄，普通攻击变为攻击敌方随机1名后排目标</t>
  </si>
  <si>
    <t>44035012</t>
  </si>
  <si>
    <t>怒气技能：对敌方生命最少的目标造成199%攻击伤害，如果是法师，每回合额外造成63%攻击伤害，持续2回合</t>
  </si>
  <si>
    <t>"44035114","44035124","44035134"</t>
  </si>
  <si>
    <t>被动效果：善于偷袭的刺客，普攻有100%概率偷取目标32点怒气增加自己对敌人造成的伤害27%</t>
  </si>
  <si>
    <t>"44035214"</t>
  </si>
  <si>
    <t>"44035311","44035321"</t>
  </si>
  <si>
    <t>灰眼之力</t>
  </si>
  <si>
    <t>被动效果：影袭刺客的灰眼具有特别的力量，命中增加10%，攻击增加14%</t>
  </si>
  <si>
    <t>44036012</t>
  </si>
  <si>
    <t>暗影瞬杀2</t>
  </si>
  <si>
    <t>怒气技能：对敌方生命最少的目标造成218%攻击伤害并对法师类目标造成85%额外伤害，持续2回合</t>
  </si>
  <si>
    <t>"44036114","44036124","44036134"</t>
  </si>
  <si>
    <t>能量窃取2</t>
  </si>
  <si>
    <t>被动效果：善于偷袭的刺客，普攻有100%概率偷取目标45点怒气并增加自己对敌人造成的伤害32%</t>
  </si>
  <si>
    <t>"44036214"</t>
  </si>
  <si>
    <t>后排打击2</t>
  </si>
  <si>
    <t>被动效果：专治不敢露头的远程英雄，普通攻击变为攻击敌方随机1名后排目标，伤害为115%</t>
  </si>
  <si>
    <t>"44036311","44036321"</t>
  </si>
  <si>
    <t>灰眼之力2</t>
  </si>
  <si>
    <t>被动效果：影袭刺客的灰眼具有特别的力量，命中增加15%，攻击增加19.5%</t>
  </si>
  <si>
    <t>僧侣</t>
  </si>
  <si>
    <t>44045012</t>
  </si>
  <si>
    <t>死亡瞬斩</t>
  </si>
  <si>
    <t>怒气技能：对敌方随机2名后排目标造成202%攻击伤害，如果是法师，每回合额外造成33%的攻击伤害，持续2回合</t>
  </si>
  <si>
    <t>"44045111","44045121"</t>
  </si>
  <si>
    <t>被动效果：长期深山苦修，使得自身暴击增加30%，暴击伤害增加30%</t>
  </si>
  <si>
    <t>"44045214"</t>
  </si>
  <si>
    <t>被动效果：僧侣善于找到敌方的弱点，普通攻击会选择敌方生命最少的英雄作为目标，并降低目标11%攻击3回合</t>
  </si>
  <si>
    <t>44046012</t>
  </si>
  <si>
    <t>死亡瞬斩2</t>
  </si>
  <si>
    <t>怒气技能：对敌方随机3名后排目标造成203%攻击伤害，如果是法师，每回合额外造成42%攻击伤害，持续2回合</t>
  </si>
  <si>
    <t>"44046111","44046121"</t>
  </si>
  <si>
    <t>被动效果：长期深山苦修，使得自身暴击增加30%，暴击伤害增加40%</t>
  </si>
  <si>
    <t>"44046214"</t>
  </si>
  <si>
    <t>被动效果：僧侣善于找到敌方的弱点，普通攻击变成攻击敌方生命最少的英雄，效果为106%，并降低目标16%攻击3回合</t>
  </si>
  <si>
    <t>"44046314"</t>
  </si>
  <si>
    <t>毒性攻击2</t>
  </si>
  <si>
    <t>被动效果：僧侣通过艰苦的修炼，使得普攻有52%概率使目标中毒，每回合造成85%攻击伤害，持续2回合</t>
  </si>
  <si>
    <t>展翅之鹰</t>
  </si>
  <si>
    <t>雄鹰怒火</t>
  </si>
  <si>
    <t>怒气技能：对随机2名敌人造成165%攻击伤害，降低目标15%攻击2回合并附加鹰眼印记。附带鹰眼印记的目标被攻击时额外受到15%伤害（对单一目标最高叠加至300%攻击伤害）</t>
  </si>
  <si>
    <t>"44055101","44055111","44055121"</t>
  </si>
  <si>
    <t>丛林守护者</t>
  </si>
  <si>
    <t>被动效果：攻击增加20%，暴击增加20%，生命增加10%</t>
  </si>
  <si>
    <t>"44055204"</t>
  </si>
  <si>
    <t>生存法则</t>
  </si>
  <si>
    <t>被动效果：暴击有100%几率恢复自身160%攻击等量生命</t>
  </si>
  <si>
    <t>"44055304"</t>
  </si>
  <si>
    <t>鹰眼洞察</t>
  </si>
  <si>
    <t>被动效果：普通攻击变为，攻击随机2名敌人，造成80%攻击伤害并附加鹰眼印记。附带鹰眼印记的目标被攻击时额外受到15%伤害（对单一目标最高叠加至300%攻击伤害）</t>
  </si>
  <si>
    <t>雄鹰怒火2</t>
  </si>
  <si>
    <t>怒气技能：对随机2名敌人造成195%攻击伤害，降低目标20%攻击2回合并附加鹰眼印记。附带鹰眼印记的目标被攻击时额外受到25%伤害（对单一目标最高叠加至300%攻击伤害）</t>
  </si>
  <si>
    <t>"44056101","44056111","44056121"</t>
  </si>
  <si>
    <t>丛林守护者2</t>
  </si>
  <si>
    <t>被动效果：攻击增加25%，暴击增加25%，生命增加15%</t>
  </si>
  <si>
    <t>"44056204"</t>
  </si>
  <si>
    <t>生存法则2</t>
  </si>
  <si>
    <t>被动效果：暴击有100%几率恢复自身200%攻击等量生命</t>
  </si>
  <si>
    <t>"44056304"</t>
  </si>
  <si>
    <t>鹰眼洞察2</t>
  </si>
  <si>
    <t>被动效果：普通攻击变为，攻击随机2名敌人，造成90%攻击伤害并附加鹰眼印记。附带鹰眼印记的目标被攻击时额外受到25%伤害（对单一目标最高叠加至300%攻击伤害）</t>
  </si>
  <si>
    <t>咕咕鸟</t>
  </si>
  <si>
    <t>希维尔</t>
  </si>
  <si>
    <t>45013012</t>
  </si>
  <si>
    <t>星辰坠落</t>
  </si>
  <si>
    <t>怒气技能：对后排敌人造成70%攻击伤害，并使得敌人技能伤害降低10%，持续3回合</t>
  </si>
  <si>
    <t>"45013111"</t>
  </si>
  <si>
    <t>暴击</t>
  </si>
  <si>
    <t>被动效果：丰满的羽毛，使得咕咕鸟防御增加20%</t>
  </si>
  <si>
    <t>"45013214"</t>
  </si>
  <si>
    <t>爆裂毒素</t>
  </si>
  <si>
    <t>密林队长</t>
  </si>
  <si>
    <t>45023012</t>
  </si>
  <si>
    <t>狮鹫急吼</t>
  </si>
  <si>
    <t>怒气技能：对单个敌人造成170%攻击伤害，并使自己防御增加40%，持续2回合</t>
  </si>
  <si>
    <t>"45023114"</t>
  </si>
  <si>
    <t>被动效果：生命低于50%，使得全体敌方流血，每回合造成30%攻击伤害，持续3回合</t>
  </si>
  <si>
    <t>维拉妮卡</t>
  </si>
  <si>
    <t>风行者</t>
  </si>
  <si>
    <t>45034012</t>
  </si>
  <si>
    <t>命中投掷</t>
  </si>
  <si>
    <t>怒气技能：对敌方随机3个敌人造成120%攻击伤害，如果敌人是刺客类目标，则有40%概率冰冻1回合</t>
  </si>
  <si>
    <t>"45034111"</t>
  </si>
  <si>
    <t>被动效果：破防增加35%</t>
  </si>
  <si>
    <t>"45034211"</t>
  </si>
  <si>
    <t>暴击伤害</t>
  </si>
  <si>
    <t>被动效果：我方英雄死亡，破防增加15%，技能伤害增加15%</t>
  </si>
  <si>
    <t>45035012</t>
  </si>
  <si>
    <t>怒气技能：对敌方随机3个敌人造成140%攻击伤害，如果敌人是刺客类目标，则有30%概率冰冻2回合</t>
  </si>
  <si>
    <t>"45035111"</t>
  </si>
  <si>
    <t>"45035211"</t>
  </si>
  <si>
    <t>被动效果：我方英雄死亡，破防增加20%，技能伤害增加20%</t>
  </si>
  <si>
    <t>森林猎手</t>
  </si>
  <si>
    <t>45045012</t>
  </si>
  <si>
    <t>飞斧冲击</t>
  </si>
  <si>
    <t>怒气技能：对敌方全体造成74%攻击伤害并有16%概率使目标沉默2回合（附加被动：普攻攻击3个目标）</t>
  </si>
  <si>
    <r>
      <rPr>
        <sz val="12"/>
        <color theme="1"/>
        <rFont val="微软雅黑"/>
        <family val="2"/>
        <charset val="134"/>
      </rPr>
      <t>"45045111","45045121","45045131"</t>
    </r>
    <r>
      <rPr>
        <sz val="12"/>
        <color theme="1"/>
        <rFont val="微软雅黑"/>
        <family val="2"/>
        <charset val="134"/>
      </rPr>
      <t>,"45045141"</t>
    </r>
  </si>
  <si>
    <t>猎手本能</t>
  </si>
  <si>
    <r>
      <rPr>
        <sz val="12"/>
        <color theme="1"/>
        <rFont val="微软雅黑"/>
        <family val="2"/>
        <charset val="134"/>
      </rPr>
      <t>被动效果：猎手的本能使得自身暴击增加30%，暴击伤害增加20%，攻击增加9%，生命增加</t>
    </r>
    <r>
      <rPr>
        <sz val="12"/>
        <color theme="1"/>
        <rFont val="微软雅黑"/>
        <family val="2"/>
        <charset val="134"/>
      </rPr>
      <t>10%</t>
    </r>
  </si>
  <si>
    <t>"45045214","45045224"</t>
  </si>
  <si>
    <t>杀戮本能</t>
  </si>
  <si>
    <t>被动效果：敌方英雄死亡时，刺激杀戮天性，增加自己11%暴击伤害和9%攻击</t>
  </si>
  <si>
    <t>"45045314","45045324"</t>
  </si>
  <si>
    <t>致命咆哮</t>
  </si>
  <si>
    <t>被动效果：猎手掌握了自然之力，普攻有65%概率对目标施放致命咆哮，额外造成120%中毒伤害并有9%概率沉默目标2回合</t>
  </si>
  <si>
    <t>45046012</t>
  </si>
  <si>
    <t>飞斧冲击2</t>
  </si>
  <si>
    <t>怒气技能：对敌方全体造成86%攻击伤害并有52%概率使目标沉默2回合（附加被动：普攻攻击3个目标）</t>
  </si>
  <si>
    <r>
      <rPr>
        <sz val="12"/>
        <color theme="1"/>
        <rFont val="微软雅黑"/>
        <family val="2"/>
        <charset val="134"/>
      </rPr>
      <t>"45046111","45046121","45046131"</t>
    </r>
    <r>
      <rPr>
        <sz val="12"/>
        <color theme="1"/>
        <rFont val="微软雅黑"/>
        <family val="2"/>
        <charset val="134"/>
      </rPr>
      <t>,"45046141"</t>
    </r>
  </si>
  <si>
    <t>猎手本能2</t>
  </si>
  <si>
    <r>
      <rPr>
        <sz val="12"/>
        <color theme="1"/>
        <rFont val="微软雅黑"/>
        <family val="2"/>
        <charset val="134"/>
      </rPr>
      <t>被动效果：猎手的本能使得自身暴击增加30%，暴击伤害增加25%，攻击增加21%，生命增加</t>
    </r>
    <r>
      <rPr>
        <sz val="12"/>
        <color theme="1"/>
        <rFont val="微软雅黑"/>
        <family val="2"/>
        <charset val="134"/>
      </rPr>
      <t>20%</t>
    </r>
  </si>
  <si>
    <t>"45046214","45046224"</t>
  </si>
  <si>
    <t>杀戮本能2</t>
  </si>
  <si>
    <t>被动效果：敌方英雄死亡时，刺激杀戮天性，增加自己16%暴击伤害和13%攻击</t>
  </si>
  <si>
    <t>"45046314","45046324"</t>
  </si>
  <si>
    <t>致命咆哮2</t>
  </si>
  <si>
    <t>被动效果：猎手掌握了自然之力，普攻有70%概率对目标施放致命咆哮，额外造成175%中毒伤害并有15%概率沉默目标2回合</t>
  </si>
  <si>
    <t>风语者</t>
  </si>
  <si>
    <t>45055012</t>
  </si>
  <si>
    <t>生命之箭</t>
  </si>
  <si>
    <t>怒气技能：对敌方随机3名目标造成120%攻击伤害，每回合额外造成21%攻击伤害，持续2回合（附加被动：普攻攻击3个目标）</t>
  </si>
  <si>
    <t>"45055111","45055121"</t>
  </si>
  <si>
    <t>射手本能</t>
  </si>
  <si>
    <t>被动效果：射手的本能使得自身暴击增加30%，攻击增加21%</t>
  </si>
  <si>
    <t>"45055214"</t>
  </si>
  <si>
    <t>中毒</t>
  </si>
  <si>
    <t>被动效果：拥有特殊的箭矢，暴击有100%概率使目标中毒，每回合造成49%攻击伤害，持续2回合</t>
  </si>
  <si>
    <t>"45055314"</t>
  </si>
  <si>
    <t>毒性掌握</t>
  </si>
  <si>
    <t>被动效果：风语者掌握各种毒性，对中毒的目标，增加36%的额外伤害</t>
  </si>
  <si>
    <t>45056012</t>
  </si>
  <si>
    <t>生命之箭2</t>
  </si>
  <si>
    <t>怒气技能：对敌方随机4名目标造成81%攻击伤害，每回合额外造成29%攻击伤害，持续2回合（附加被动：普攻攻击3个目标）</t>
  </si>
  <si>
    <t>"45056111","45056121"</t>
  </si>
  <si>
    <t>射手本能2</t>
  </si>
  <si>
    <t>被动效果：射手的本能使得自身暴击增加30%，攻击增加26%</t>
  </si>
  <si>
    <t>"45056214"</t>
  </si>
  <si>
    <t>中毒2</t>
  </si>
  <si>
    <t>被动效果：拥有特殊的箭矢，暴击有100%概率使目标中毒，每回造成65%攻击伤害，持续2回合</t>
  </si>
  <si>
    <t>"45056314"</t>
  </si>
  <si>
    <t>毒性掌握2</t>
  </si>
  <si>
    <t>被动效果：风语者掌握各种毒性，对中毒的目标，增加52%的额外伤害</t>
  </si>
  <si>
    <t>瓦尔基里</t>
  </si>
  <si>
    <t>巨龙之心</t>
  </si>
  <si>
    <t>怒气技能：对随机3名敌人造成123%攻击伤害，并偷取目标9%攻击3回合，同时对生命最高的敌人造成伊赫拉生命上限8%的燃烧伤害，持续2回合</t>
  </si>
  <si>
    <t>"45065104","45065114","45065124"</t>
  </si>
  <si>
    <t>绿龙女王</t>
  </si>
  <si>
    <t>被动效果：生命增加15%，攻击增加10%，暴击增加15%</t>
  </si>
  <si>
    <t>"45065204"</t>
  </si>
  <si>
    <t>古龙之怒</t>
  </si>
  <si>
    <t>被动效果：普攻变成对随机3名目标造成75%攻击伤害，降低目标6%攻击并造成伊赫拉生命上限2%的燃烧伤害，持续1回合</t>
  </si>
  <si>
    <t>"45065304"</t>
  </si>
  <si>
    <t>翡翠梦魇</t>
  </si>
  <si>
    <t>被动效果：被控制后，持续恢复自身100%攻击等量生命3回合，并对随机3名敌人造成伊赫拉生命上限1%的燃烧伤害，持续1回合</t>
  </si>
  <si>
    <t>巨龙之心2</t>
  </si>
  <si>
    <t>怒气技能：对随机3名敌人造成147%攻击伤害，并偷取目标12%攻击3回合，同时对生命最高的敌人造成伊赫拉生命上限13%的燃烧伤害，持续2回合</t>
  </si>
  <si>
    <t>"45066104","45066114","45066124"</t>
  </si>
  <si>
    <t>绿龙女王2</t>
  </si>
  <si>
    <t>被动效果：生命增加25%，攻击增加15%，暴击增加20%</t>
  </si>
  <si>
    <t>"45066204"</t>
  </si>
  <si>
    <t>古龙之怒2</t>
  </si>
  <si>
    <t>被动效果：普攻变成对随机3名目标造成85%攻击伤害，降低目标9%攻击并造成伊赫拉生命上限4%的燃烧伤害，持续1回合</t>
  </si>
  <si>
    <t>"45066304"</t>
  </si>
  <si>
    <t>翡翠梦魇2</t>
  </si>
  <si>
    <t>被动效果：被控制后，持续恢复自身150%攻击等量生命3回合，并对随机3名敌人造成伊赫拉生命上限2%的燃烧伤害，持续1回合</t>
  </si>
  <si>
    <t>食人魔领袖</t>
  </si>
  <si>
    <t>51015012</t>
  </si>
  <si>
    <t>暗影诅咒</t>
  </si>
  <si>
    <r>
      <rPr>
        <sz val="12"/>
        <color theme="1"/>
        <rFont val="微软雅黑"/>
        <family val="2"/>
        <charset val="134"/>
      </rPr>
      <t>怒气技能：对敌方后排造成85</t>
    </r>
    <r>
      <rPr>
        <sz val="12"/>
        <color theme="1"/>
        <rFont val="微软雅黑"/>
        <family val="2"/>
        <charset val="134"/>
      </rPr>
      <t>%攻击伤害并有42%概率附加时间诅咒，时间诅咒1回合后触发造成</t>
    </r>
    <r>
      <rPr>
        <sz val="12"/>
        <color theme="1"/>
        <rFont val="微软雅黑"/>
        <family val="2"/>
        <charset val="134"/>
      </rPr>
      <t>130</t>
    </r>
    <r>
      <rPr>
        <sz val="12"/>
        <color theme="1"/>
        <rFont val="微软雅黑"/>
        <family val="2"/>
        <charset val="134"/>
      </rPr>
      <t>%的攻击伤害，并提升自身10%伤害减免3回合</t>
    </r>
  </si>
  <si>
    <t>"51015114","51015124"</t>
  </si>
  <si>
    <t>石化诅咒</t>
  </si>
  <si>
    <t>被动效果：普攻有44%概率给目标附加时间诅咒，并有22%概率使目标石化1回合，时间诅咒1回合后触发造成66%的攻击伤害</t>
  </si>
  <si>
    <t>"51015214","51015224"</t>
  </si>
  <si>
    <t>时间诅咒</t>
  </si>
  <si>
    <t>被动效果：受到攻击时，给攻击者附加时间诅咒，时间诅咒1回合后触发造成66%攻击伤害，同时有33%概率恢复自身5%的生命（受控可触发恢复效果）</t>
  </si>
  <si>
    <t>"51015314"</t>
  </si>
  <si>
    <t>重生</t>
  </si>
  <si>
    <r>
      <rPr>
        <sz val="12"/>
        <color theme="1"/>
        <rFont val="微软雅黑"/>
        <family val="2"/>
        <charset val="134"/>
      </rPr>
      <t>被动效果：食人魔祭祀先祖图腾，拥有了复活的能力，复活后恢复自身6</t>
    </r>
    <r>
      <rPr>
        <sz val="12"/>
        <color theme="1"/>
        <rFont val="微软雅黑"/>
        <family val="2"/>
        <charset val="134"/>
      </rPr>
      <t>0</t>
    </r>
    <r>
      <rPr>
        <sz val="12"/>
        <color theme="1"/>
        <rFont val="微软雅黑"/>
        <family val="2"/>
        <charset val="134"/>
      </rPr>
      <t>%的生命</t>
    </r>
  </si>
  <si>
    <t>51016012</t>
  </si>
  <si>
    <r>
      <rPr>
        <sz val="12"/>
        <color theme="1"/>
        <rFont val="微软雅黑"/>
        <family val="2"/>
        <charset val="134"/>
      </rPr>
      <t>怒气技能：对敌方后排造成100</t>
    </r>
    <r>
      <rPr>
        <sz val="12"/>
        <color theme="1"/>
        <rFont val="微软雅黑"/>
        <family val="2"/>
        <charset val="134"/>
      </rPr>
      <t>%攻击伤害并有63%概率附加时间诅咒，时间诅咒1回合后触发造成</t>
    </r>
    <r>
      <rPr>
        <sz val="12"/>
        <color theme="1"/>
        <rFont val="微软雅黑"/>
        <family val="2"/>
        <charset val="134"/>
      </rPr>
      <t>166</t>
    </r>
    <r>
      <rPr>
        <sz val="12"/>
        <color theme="1"/>
        <rFont val="微软雅黑"/>
        <family val="2"/>
        <charset val="134"/>
      </rPr>
      <t>%的攻击伤害，并提升自身17.5%伤害减免3回合</t>
    </r>
  </si>
  <si>
    <t>"51016114","51016124"</t>
  </si>
  <si>
    <t>石化诅咒2</t>
  </si>
  <si>
    <t>被动效果：普攻有63%概率给目标附加时间诅咒，并有33%概率使目标石化1回合，时间诅咒1回合后触发造成84%的攻击伤害</t>
  </si>
  <si>
    <t>"51016214","51016224"</t>
  </si>
  <si>
    <t>时间诅咒2</t>
  </si>
  <si>
    <t>被动效果：受到攻击时，给攻击者附加时间诅咒，时间诅咒1回合后触发造成84%攻击伤害，同时有33%概率恢复自身7%的生命（受控可触发恢复效果）</t>
  </si>
  <si>
    <t>"51016314"</t>
  </si>
  <si>
    <t>重生2</t>
  </si>
  <si>
    <r>
      <rPr>
        <sz val="12"/>
        <color theme="1"/>
        <rFont val="微软雅黑"/>
        <family val="2"/>
        <charset val="134"/>
      </rPr>
      <t>被动效果：食人魔祭祀先祖图腾，拥有了复活的能力，复活后恢复自身8</t>
    </r>
    <r>
      <rPr>
        <sz val="12"/>
        <color theme="1"/>
        <rFont val="微软雅黑"/>
        <family val="2"/>
        <charset val="134"/>
      </rPr>
      <t>0</t>
    </r>
    <r>
      <rPr>
        <sz val="12"/>
        <color theme="1"/>
        <rFont val="微软雅黑"/>
        <family val="2"/>
        <charset val="134"/>
      </rPr>
      <t>%的生命</t>
    </r>
  </si>
  <si>
    <t>阿斯布</t>
  </si>
  <si>
    <t>颤栗射线</t>
  </si>
  <si>
    <t>"51025101","51025111","51025121","51025131"</t>
  </si>
  <si>
    <t>巨龙之翼</t>
  </si>
  <si>
    <t>被动效果：生命增加20%，攻击增加10%，暴击增加15%，破甲增加20%</t>
  </si>
  <si>
    <t>"51025204"</t>
  </si>
  <si>
    <t>燃烧大地</t>
  </si>
  <si>
    <t>"51025304","51025314"</t>
  </si>
  <si>
    <t>古龙逆鳞</t>
  </si>
  <si>
    <t>颤栗射线2</t>
  </si>
  <si>
    <t>"51026101","51026111","51026121","51026131"</t>
  </si>
  <si>
    <t>巨龙之翼2</t>
  </si>
  <si>
    <t>被动效果：生命增加30%，攻击增加15%，暴击增加25%，破甲增加35%</t>
  </si>
  <si>
    <t>"51026204"</t>
  </si>
  <si>
    <t>燃烧大地2</t>
  </si>
  <si>
    <t>"51026304","51026314"</t>
  </si>
  <si>
    <t>古龙逆鳞2</t>
  </si>
  <si>
    <t>暗影渡鸦</t>
  </si>
  <si>
    <t>阿斯布幽灵</t>
  </si>
  <si>
    <t>52013012</t>
  </si>
  <si>
    <t>石化冲击</t>
  </si>
  <si>
    <t>怒气技能：对随机3名敌人造成80%攻击伤害，并有20%概率石化目标1回合</t>
  </si>
  <si>
    <t>"52013111","52013121"</t>
  </si>
  <si>
    <t>暗影能量</t>
  </si>
  <si>
    <t>被动效果：体内充斥着暗影怒气，攻击增加20%，生命增加20%</t>
  </si>
  <si>
    <t>"52013214","52013224"</t>
  </si>
  <si>
    <t>黑暗防御</t>
  </si>
  <si>
    <t>被动效果：身上的防御非常诡异，普攻有30%概率石化目标2回合</t>
  </si>
  <si>
    <t>美杜莎女王</t>
  </si>
  <si>
    <t>暗黑的方德拉</t>
  </si>
  <si>
    <t>52024012</t>
  </si>
  <si>
    <t>石化之眼</t>
  </si>
  <si>
    <t>怒气技能：对敌方随机3个敌人造成140%攻击伤害，如果敌人是刺客类目标，则有60%概率石化1回合</t>
  </si>
  <si>
    <t>"52024111","52024121"</t>
  </si>
  <si>
    <t>被动效果：身为美杜莎一族的女王，攻击提升20%，生命增加20%</t>
  </si>
  <si>
    <t>"52024214"</t>
  </si>
  <si>
    <t>被动效果：普攻的目标如果是刺客，则80%概率石化目标1回合</t>
  </si>
  <si>
    <t>52025012</t>
  </si>
  <si>
    <t>怒气技能：对敌方随机3个敌人造成160%攻击伤害，如果敌人是刺客类目标，则有30%概率石化2回合</t>
  </si>
  <si>
    <t>"52025111","52025121"</t>
  </si>
  <si>
    <t>被动效果：身为美杜莎一族的女王，攻击提升30%，生命增加30%</t>
  </si>
  <si>
    <t>"52025214"</t>
  </si>
  <si>
    <t>暗影巫医</t>
  </si>
  <si>
    <t>洛根</t>
  </si>
  <si>
    <t>52034012</t>
  </si>
  <si>
    <t>制裁冲击</t>
  </si>
  <si>
    <t>怒气技能：对全体敌方造成70%攻击伤害，并有10%概率沉默目标2回合</t>
  </si>
  <si>
    <t>"52034111","52034121"</t>
  </si>
  <si>
    <t>被动效果：长时间研究暗影能力，使得攻击提升25%，生命增加20.5%</t>
  </si>
  <si>
    <t>"52034214"</t>
  </si>
  <si>
    <t>虚弱之力</t>
  </si>
  <si>
    <t>被动效果：普攻命中敌人时，有20%概率沉默敌人2回合</t>
  </si>
  <si>
    <t>52035012</t>
  </si>
  <si>
    <t>怒气技能：对全体敌方造成90%攻击伤害，并有15%概率沉默目标2回合</t>
  </si>
  <si>
    <t>"52035111","52035121"</t>
  </si>
  <si>
    <t>"52035214"</t>
  </si>
  <si>
    <t>帕米尔隆</t>
  </si>
  <si>
    <t>52045012</t>
  </si>
  <si>
    <t>暗影混乱</t>
  </si>
  <si>
    <r>
      <rPr>
        <sz val="12"/>
        <color theme="1"/>
        <rFont val="微软雅黑"/>
        <family val="2"/>
        <charset val="134"/>
      </rPr>
      <t>怒气技能：对敌方随机4名目标造成77%攻击伤害并增加自身</t>
    </r>
    <r>
      <rPr>
        <sz val="12"/>
        <color theme="1"/>
        <rFont val="微软雅黑"/>
        <family val="2"/>
        <charset val="134"/>
      </rPr>
      <t>10%伤害减免2回合，</t>
    </r>
    <r>
      <rPr>
        <sz val="12"/>
        <color theme="1"/>
        <rFont val="微软雅黑"/>
        <family val="2"/>
        <charset val="134"/>
      </rPr>
      <t>并有18%概率使目标石化2回合</t>
    </r>
  </si>
  <si>
    <t>"52045114"</t>
  </si>
  <si>
    <t>被动效果：恶心的触手怪，普攻有33%概率使目标石化，持续1回合</t>
  </si>
  <si>
    <t>"52045211","52045221","52045231"</t>
  </si>
  <si>
    <t>领域</t>
  </si>
  <si>
    <r>
      <rPr>
        <sz val="12"/>
        <color theme="1"/>
        <rFont val="微软雅黑"/>
        <family val="2"/>
        <charset val="134"/>
      </rPr>
      <t>被动效果：在自己的领域中，技能伤害增加62.5%，生命增加30</t>
    </r>
    <r>
      <rPr>
        <sz val="12"/>
        <color theme="1"/>
        <rFont val="微软雅黑"/>
        <family val="2"/>
        <charset val="134"/>
      </rPr>
      <t>%，速度增加4</t>
    </r>
    <r>
      <rPr>
        <sz val="12"/>
        <color theme="1"/>
        <rFont val="微软雅黑"/>
        <family val="2"/>
        <charset val="134"/>
      </rPr>
      <t>3</t>
    </r>
  </si>
  <si>
    <t>"52045314","52045324"</t>
  </si>
  <si>
    <t>转守为攻</t>
  </si>
  <si>
    <t>被动效果：受到攻击时转守为攻，45%概率提升自身33%攻击力2回合，并有24%概率降低攻击者15点怒气</t>
  </si>
  <si>
    <t>52046012</t>
  </si>
  <si>
    <t>暗影混乱2</t>
  </si>
  <si>
    <r>
      <rPr>
        <sz val="12"/>
        <color theme="1"/>
        <rFont val="微软雅黑"/>
        <family val="2"/>
        <charset val="134"/>
      </rPr>
      <t>怒气技能：对敌方全体造成55%攻击伤害并增加自身</t>
    </r>
    <r>
      <rPr>
        <sz val="12"/>
        <color theme="1"/>
        <rFont val="微软雅黑"/>
        <family val="2"/>
        <charset val="134"/>
      </rPr>
      <t>20%</t>
    </r>
    <r>
      <rPr>
        <sz val="12"/>
        <color theme="1"/>
        <rFont val="微软雅黑"/>
        <family val="2"/>
        <charset val="134"/>
      </rPr>
      <t>伤害减免</t>
    </r>
    <r>
      <rPr>
        <sz val="12"/>
        <color theme="1"/>
        <rFont val="微软雅黑"/>
        <family val="2"/>
        <charset val="134"/>
      </rPr>
      <t>2</t>
    </r>
    <r>
      <rPr>
        <sz val="12"/>
        <color theme="1"/>
        <rFont val="微软雅黑"/>
        <family val="2"/>
        <charset val="134"/>
      </rPr>
      <t>回合，并有18%概率使目标石化2回合</t>
    </r>
  </si>
  <si>
    <t>"52046114"</t>
  </si>
  <si>
    <t>石化2</t>
  </si>
  <si>
    <t>被动效果：恶心的触手怪，普攻有44%概率使目标石化，持续1回合</t>
  </si>
  <si>
    <t>"52046211","52046221","52046231"</t>
  </si>
  <si>
    <t>领域2</t>
  </si>
  <si>
    <r>
      <rPr>
        <sz val="12"/>
        <color theme="1"/>
        <rFont val="微软雅黑"/>
        <family val="2"/>
        <charset val="134"/>
      </rPr>
      <t>被动效果：在自己的领域中，技能伤害增加87.5%，生命增加45</t>
    </r>
    <r>
      <rPr>
        <sz val="12"/>
        <color theme="1"/>
        <rFont val="微软雅黑"/>
        <family val="2"/>
        <charset val="134"/>
      </rPr>
      <t>%，速度增加5</t>
    </r>
    <r>
      <rPr>
        <sz val="12"/>
        <color theme="1"/>
        <rFont val="微软雅黑"/>
        <family val="2"/>
        <charset val="134"/>
      </rPr>
      <t>3</t>
    </r>
  </si>
  <si>
    <t>"52046314","52046324"</t>
  </si>
  <si>
    <t>转守为攻2</t>
  </si>
  <si>
    <t>被动效果：受到攻击时转守为攻，55%概率提升自身44%攻击力2回合，并有24%概率降低攻击者20点怒气</t>
  </si>
  <si>
    <t>黑鸦</t>
  </si>
  <si>
    <t>冥火飓风</t>
  </si>
  <si>
    <t>怒气技能：对随机1名敌人造成200%攻击伤害，若目标为前排，则降低其35%护甲3回合，并石化2回合，目标为后排，则降低其15%攻击和30点速度3回合</t>
  </si>
  <si>
    <t>"52055201","52055211","52055221","52055231"</t>
  </si>
  <si>
    <t>天才法师</t>
  </si>
  <si>
    <t>被动效果：生命增加20%，伤害减免增加10%，速度增加20点，免控率增加50%</t>
  </si>
  <si>
    <t>"52055204"</t>
  </si>
  <si>
    <t>邪恶心念</t>
  </si>
  <si>
    <t>被动效果：普通攻击变为攻击生命最低的敌人，造成110%攻击伤害并减少目标20点怒气</t>
  </si>
  <si>
    <t>"52055304","52055314"</t>
  </si>
  <si>
    <t>死亡实验</t>
  </si>
  <si>
    <t>被动效果：敌方英雄死亡时，每回合对所有敌人造成120%攻击伤害，持续2回合；友方英雄死亡时，每回合对所有敌人造成80%攻击伤害，持续2回合</t>
  </si>
  <si>
    <t>冥火飓风2</t>
  </si>
  <si>
    <t>怒气技能：对随机1名敌人造成300%攻击伤害，若目标为前排，则降低其55%护甲3回合，并石化2回合，目标为后排，则降低其20%攻击和60点速度3回合</t>
  </si>
  <si>
    <t>"52056201","52056211","52056221","52056231"</t>
  </si>
  <si>
    <t>天才法师2</t>
  </si>
  <si>
    <t>被动效果：生命增加30%，伤害减免增加20%，速度增加40点，免控率增加75%</t>
  </si>
  <si>
    <t>"52056204"</t>
  </si>
  <si>
    <t>邪恶心念2</t>
  </si>
  <si>
    <t>被动效果：普通攻击变为攻击生命最低的敌人，造成120%攻击伤害并减少目标40点怒气</t>
  </si>
  <si>
    <t>"52056304","52056314"</t>
  </si>
  <si>
    <t>死亡实验2</t>
  </si>
  <si>
    <t>被动效果：敌方英雄死亡时，每回合对所有敌人造成150%攻击伤害，持续2回合；友方英雄死亡时，每回合对所有敌人造成100%攻击伤害，持续2回合</t>
  </si>
  <si>
    <t>黑暗主教</t>
  </si>
  <si>
    <t>53014012</t>
  </si>
  <si>
    <t>流星冲击</t>
  </si>
  <si>
    <t>怒气技能：对敌方随机2名目标造成145%攻击伤害并降低目标怒气20点</t>
  </si>
  <si>
    <t>"53014114"</t>
  </si>
  <si>
    <t>易怒</t>
  </si>
  <si>
    <t>被动效果：受到攻击时非常愤怒，增加自己15点怒气</t>
  </si>
  <si>
    <t>"53014214"</t>
  </si>
  <si>
    <t>怒气爆发</t>
  </si>
  <si>
    <t>被动效果：主教爆发自己的怒气，每次普攻增加自己15点怒气</t>
  </si>
  <si>
    <t>53015012</t>
  </si>
  <si>
    <t>怒气技能：对敌方随机3名目标造成123%攻击伤害并降低目标怒气30点</t>
  </si>
  <si>
    <t>"53015114"</t>
  </si>
  <si>
    <t>被动效果：受到攻击时非常愤怒，增加自己25点怒气</t>
  </si>
  <si>
    <t>"53015214"</t>
  </si>
  <si>
    <t>被动效果：主教爆发自己的怒气，每次普攻增加自己25点怒气</t>
  </si>
  <si>
    <t>53016012</t>
  </si>
  <si>
    <t>流星冲击2</t>
  </si>
  <si>
    <t>怒气技能：对敌方随机4名目标造成101%攻击伤害并降低目标怒气35点</t>
  </si>
  <si>
    <t>"53016114","53016124"</t>
  </si>
  <si>
    <t>易怒2</t>
  </si>
  <si>
    <t>被动效果：受到攻击时非常愤怒，增加自己30点怒气并增加自己6%对敌人造成的伤害，持续3回合</t>
  </si>
  <si>
    <t>"53016214","53016224"</t>
  </si>
  <si>
    <t>怒气爆发2</t>
  </si>
  <si>
    <t>被动效果：主教爆发自己的怒气，每次普攻增加自己30点怒气并增加自己7.3%对敌人造成的伤害，持续3回合</t>
  </si>
  <si>
    <t>"53016311"</t>
  </si>
  <si>
    <t>攻击2</t>
  </si>
  <si>
    <t>被动效果：掌握了黑暗之力，攻击增加22%</t>
  </si>
  <si>
    <t>暗夜主宰</t>
  </si>
  <si>
    <t>黑暗亵渎</t>
  </si>
  <si>
    <t>"55015111","55015121","55015114"</t>
  </si>
  <si>
    <t>战斗精通</t>
  </si>
  <si>
    <t>被动技能：速度增加20，破防增加20%，攻击对辅助造成额外20%伤害</t>
  </si>
  <si>
    <t>"55015214","55015224","55015234"</t>
  </si>
  <si>
    <t>静默杀手</t>
  </si>
  <si>
    <t>被动技能：永久免疫沉默效果；普攻改为攻击后排随机1个目标，造成100%伤害并减少目标30怒气</t>
  </si>
  <si>
    <t>"55015311","55015314","55015324"</t>
  </si>
  <si>
    <t>能量主宰</t>
  </si>
  <si>
    <t>被动技能：生命永久增加20%，吸收战斗中盈余的能量，每当己方英雄释放技能，获取10点怒气并恢复自己60%攻击等量生命（受控可触发）</t>
  </si>
  <si>
    <t>黑暗亵渎2</t>
  </si>
  <si>
    <t>怒气技能：对随机2名敌人造成240%攻击伤害，并增加自己20%暴击，持续4回合，对当前生命值高于自己的目标额外造成目标生命上限10%伤害（最高不超过自身攻击15倍，PVE效果减半），降低目标治疗量20%两回合</t>
  </si>
  <si>
    <t>"55016111","55016121","55016114"</t>
  </si>
  <si>
    <t>战斗精通2</t>
  </si>
  <si>
    <t>被动技能：速度增加40，破防增加30%，攻击对辅助造成额外30%伤害</t>
  </si>
  <si>
    <t>"55016214","55016224","55016234"</t>
  </si>
  <si>
    <t>静默杀手2</t>
  </si>
  <si>
    <t>被动技能：永久免疫沉默效果；普攻改为攻击后排随机1个目标，造成100%伤害并减少目标40怒气</t>
  </si>
  <si>
    <t>"55016311","55016314","55016324"</t>
  </si>
  <si>
    <t>能量主宰2</t>
  </si>
  <si>
    <t>被动技能：生命永久增加25%，吸收战斗中盈余的能量，每当己方英雄释放技能，获取20点怒气并恢复自己70%攻击等量生命（受控可触发）</t>
  </si>
  <si>
    <t>堕天大圣</t>
  </si>
  <si>
    <t>千变万化</t>
  </si>
  <si>
    <t>"55025111","55025121","55025131"</t>
  </si>
  <si>
    <t>魔神佛法</t>
  </si>
  <si>
    <t>被动技能：技能伤害增加37.5%，攻击增加20%，生命增加20%</t>
  </si>
  <si>
    <t>"55025214"</t>
  </si>
  <si>
    <t>魔海神针</t>
  </si>
  <si>
    <t>被动技能：普攻有100%几率增加自身6%攻击和5点速度，持续3回合</t>
  </si>
  <si>
    <t>"55025314","55025324"</t>
  </si>
  <si>
    <t>屠戮魔眼</t>
  </si>
  <si>
    <t>被动技能：当我方英雄释放技能时，增加自身10%技能伤害和10点怒气</t>
  </si>
  <si>
    <t>千变万化2</t>
  </si>
  <si>
    <t>"55026111","55026121","55026131"</t>
  </si>
  <si>
    <t>魔神佛法2</t>
  </si>
  <si>
    <t>被动技能：技能伤害增加50%，攻击增加25%，生命增加25%</t>
  </si>
  <si>
    <t>"55026214"</t>
  </si>
  <si>
    <t>魔海神针2</t>
  </si>
  <si>
    <t>被动技能：普攻有100%几率增加自身10%攻击和10点速度，持续3回合</t>
  </si>
  <si>
    <t>"55026314","55026324"</t>
  </si>
  <si>
    <t>屠戮魔眼2</t>
  </si>
  <si>
    <t>被动技能：当我方英雄释放技能时，增加自身15%技能伤害和20点怒气</t>
  </si>
  <si>
    <t>守卫阿帕尔</t>
  </si>
  <si>
    <t>费根</t>
  </si>
  <si>
    <t>61014012</t>
  </si>
  <si>
    <t>日照冲击</t>
  </si>
  <si>
    <t>怒气技能：对随机3个敌人造成140%攻击伤害，并恢复英雄75%攻击的生命，并有15%概率眩晕目标2回合</t>
  </si>
  <si>
    <t>"61014111","61014121"</t>
  </si>
  <si>
    <t>光明圣印</t>
  </si>
  <si>
    <t>被动效果：防御提升40%</t>
  </si>
  <si>
    <t>"61014214"</t>
  </si>
  <si>
    <t>光能压制</t>
  </si>
  <si>
    <t>受到伤害时，有50%概率恢复25%攻击的生命（受控可触发恢复效果）</t>
  </si>
  <si>
    <t>61015012</t>
  </si>
  <si>
    <t>怒气技能：对随机3个敌人造成160%攻击伤害，并恢复英雄95%攻击的生命，并有20%概率眩晕目标2回合</t>
  </si>
  <si>
    <t>"61015111","61015121"</t>
  </si>
  <si>
    <t>被动效果：防御提升45%</t>
  </si>
  <si>
    <t>"61015214"</t>
  </si>
  <si>
    <t>光之大领主</t>
  </si>
  <si>
    <t>61025012</t>
  </si>
  <si>
    <t>圣光普照</t>
  </si>
  <si>
    <r>
      <rPr>
        <sz val="12"/>
        <color theme="1"/>
        <rFont val="微软雅黑"/>
        <family val="2"/>
        <charset val="134"/>
      </rPr>
      <t>怒气技能：对敌方全体造成76%攻击伤害并有100%概率附加暴击印记，暴击印记暴击后触发造成102%的攻击伤害，并增加</t>
    </r>
    <r>
      <rPr>
        <sz val="12"/>
        <color theme="1"/>
        <rFont val="微软雅黑"/>
        <family val="2"/>
        <charset val="134"/>
      </rPr>
      <t>10%</t>
    </r>
    <r>
      <rPr>
        <sz val="12"/>
        <color theme="1"/>
        <rFont val="微软雅黑"/>
        <family val="2"/>
        <charset val="134"/>
      </rPr>
      <t>免控</t>
    </r>
    <r>
      <rPr>
        <sz val="12"/>
        <color theme="1"/>
        <rFont val="微软雅黑"/>
        <family val="2"/>
        <charset val="134"/>
      </rPr>
      <t>3</t>
    </r>
    <r>
      <rPr>
        <sz val="12"/>
        <color theme="1"/>
        <rFont val="微软雅黑"/>
        <family val="2"/>
        <charset val="134"/>
      </rPr>
      <t>回合。</t>
    </r>
  </si>
  <si>
    <t>"61025111","61025121","61025131","61025141"</t>
  </si>
  <si>
    <t>神威</t>
  </si>
  <si>
    <t>被动效果：信仰圣光的力量，生命增加21%，伤害加成增加24%，暴击增加20%，伤害减免增加5%</t>
  </si>
  <si>
    <t>"61025214","61025224"</t>
  </si>
  <si>
    <t>圣光制裁</t>
  </si>
  <si>
    <t>被动效果：普攻攻击前排目标并有100%概率使用圣光制裁，给目标附加暴击印记，并提升自己9%暴击3回合，暴击印记暴击后触发造成44%攻击伤害</t>
  </si>
  <si>
    <t>"61025314","61025324"</t>
  </si>
  <si>
    <t>圣光之御</t>
  </si>
  <si>
    <t>被动效果：身为光之领主，受到攻击时100%概率给目标附加暴击印记，并提升自己11%暴击伤害3回合，暴击印记暴击后触发造成47%攻击伤害</t>
  </si>
  <si>
    <t>61026012</t>
  </si>
  <si>
    <t>圣光普照2</t>
  </si>
  <si>
    <r>
      <rPr>
        <sz val="12"/>
        <color theme="1"/>
        <rFont val="微软雅黑"/>
        <family val="2"/>
        <charset val="134"/>
      </rPr>
      <t>怒气技能：对敌方全体造成85%攻击伤害并有100%概率附加暴击印记，暴击印记暴击后触发造成118%的攻击伤害，并增加</t>
    </r>
    <r>
      <rPr>
        <sz val="12"/>
        <color theme="1"/>
        <rFont val="微软雅黑"/>
        <family val="2"/>
        <charset val="134"/>
      </rPr>
      <t>15%</t>
    </r>
    <r>
      <rPr>
        <sz val="12"/>
        <color theme="1"/>
        <rFont val="微软雅黑"/>
        <family val="2"/>
        <charset val="134"/>
      </rPr>
      <t>免控</t>
    </r>
    <r>
      <rPr>
        <sz val="12"/>
        <color theme="1"/>
        <rFont val="微软雅黑"/>
        <family val="2"/>
        <charset val="134"/>
      </rPr>
      <t>3</t>
    </r>
    <r>
      <rPr>
        <sz val="12"/>
        <color theme="1"/>
        <rFont val="微软雅黑"/>
        <family val="2"/>
        <charset val="134"/>
      </rPr>
      <t>回合。</t>
    </r>
  </si>
  <si>
    <t>"61026111","61026121","61026131","61026141"</t>
  </si>
  <si>
    <t>神威2</t>
  </si>
  <si>
    <t>被动效果：信仰圣光的力量，生命增加32%，伤害加成增加30%，暴击增加22%，伤害减免增加10%</t>
  </si>
  <si>
    <t>"61026214","61026224"</t>
  </si>
  <si>
    <t>圣光制裁2</t>
  </si>
  <si>
    <t>被动效果：普攻攻击前排目标并有100%概率使用圣光制裁，给目标附加暴击印记，并提升自己11%暴击3回合，暴击印记暴击后触发造成54%攻击伤害</t>
  </si>
  <si>
    <t>"61026314","61026324"</t>
  </si>
  <si>
    <t>圣光之御2</t>
  </si>
  <si>
    <r>
      <rPr>
        <sz val="12"/>
        <color theme="1"/>
        <rFont val="微软雅黑"/>
        <family val="2"/>
        <charset val="134"/>
      </rPr>
      <t>被动效果：身为光之领主，受到攻击时100%概率给随机敌方</t>
    </r>
    <r>
      <rPr>
        <sz val="12"/>
        <color theme="1"/>
        <rFont val="微软雅黑"/>
        <family val="2"/>
        <charset val="134"/>
      </rPr>
      <t>2个目标</t>
    </r>
    <r>
      <rPr>
        <sz val="12"/>
        <color theme="1"/>
        <rFont val="微软雅黑"/>
        <family val="2"/>
        <charset val="134"/>
      </rPr>
      <t>附加暴击印记，并提升自己16%暴击伤害3回合，暴击印记暴击后触发造成62%攻击伤害</t>
    </r>
  </si>
  <si>
    <t>血色圣使</t>
  </si>
  <si>
    <t>62014012</t>
  </si>
  <si>
    <t>心灵冲击</t>
  </si>
  <si>
    <t>怒气技能：对敌方随机2名目标造成161%攻击伤害并有22%概率使目标眩晕2回合</t>
  </si>
  <si>
    <t>"62014114"</t>
  </si>
  <si>
    <t>光明伟力</t>
  </si>
  <si>
    <t>被动效果：受到攻击时，身体里的光明之力增强，增加自己16%对敌人造成的伤害，持续3回合</t>
  </si>
  <si>
    <t>"62014214"</t>
  </si>
  <si>
    <t>光辉圣耀</t>
  </si>
  <si>
    <t>被动效果：拥有圣光之力，每次普攻增加自己22%对敌人造成的伤害，持续3回合</t>
  </si>
  <si>
    <t>62015012</t>
  </si>
  <si>
    <t>怒气技能：对敌方随机3名目标造成148%攻击伤害并有26%概率使目标眩晕2回合</t>
  </si>
  <si>
    <t>"62015114"</t>
  </si>
  <si>
    <t>被动效果：受到攻击时，身体里的光明之力增强，增加自己26%对敌人造成的伤害，持续3回合</t>
  </si>
  <si>
    <t>"62015214"</t>
  </si>
  <si>
    <t>被动效果：拥有圣光之力，每次普攻增加自己31%对敌人造成的伤害，持续3回合</t>
  </si>
  <si>
    <t>62016012</t>
  </si>
  <si>
    <t>心灵冲击2</t>
  </si>
  <si>
    <t>怒气技能：对敌方随机4名目标造成122%攻击伤害并有32%概率使目标眩晕2回合</t>
  </si>
  <si>
    <t>"62016114","62016124"</t>
  </si>
  <si>
    <t>光明伟力2</t>
  </si>
  <si>
    <t>被动效果：受到攻击时，身体里的光明之力增强，增加自己31%对敌人造成的伤害和4%伤害加成，持续3回合</t>
  </si>
  <si>
    <t>"62016214","62016224"</t>
  </si>
  <si>
    <t>光辉圣耀2</t>
  </si>
  <si>
    <t>被动效果：拥有圣光之力，每次普攻增加自己36%对敌人造成的伤害和5%伤害加成，持续3回合</t>
  </si>
  <si>
    <t>"62016311"</t>
  </si>
  <si>
    <t>被动效果：拥有神圣的信仰之力，攻击增加24%</t>
  </si>
  <si>
    <t>门徒</t>
  </si>
  <si>
    <t>63014012</t>
  </si>
  <si>
    <t>圣光冲击</t>
  </si>
  <si>
    <t>怒气技能：对敌方后排随机2名敌人造成80%攻击伤害，并恢复我方全体英雄45%攻击生命</t>
  </si>
  <si>
    <t>"63014111","63014121"</t>
  </si>
  <si>
    <t>被动效果：攻击提升15%，伤害加成增加25%</t>
  </si>
  <si>
    <t>"63014214"</t>
  </si>
  <si>
    <t>嗜斗</t>
  </si>
  <si>
    <t>被动效果：技能伤害增加20%</t>
  </si>
  <si>
    <t>63015012</t>
  </si>
  <si>
    <t>怒气技能：对敌方后排随机3名敌人造成70%攻击伤害，并恢复我方全体英雄60%攻击生命</t>
  </si>
  <si>
    <t>"63015111","63015121"</t>
  </si>
  <si>
    <t>被动效果：攻击提升20%，伤害加成增加30%</t>
  </si>
  <si>
    <t>"63015214"</t>
  </si>
  <si>
    <t>被动效果：技能伤害增加35%</t>
  </si>
  <si>
    <t>圣光先知</t>
  </si>
  <si>
    <t>63025012</t>
  </si>
  <si>
    <t>治愈圣光</t>
  </si>
  <si>
    <t>怒气技能：对敌方随机4名目标造成82%攻击伤害并回复随机3名友军71%攻击等量生命</t>
  </si>
  <si>
    <t>"63025114","63025124"</t>
  </si>
  <si>
    <t>焕发生机</t>
  </si>
  <si>
    <t>被动效果：受到圣光的眷顾，每次普攻恢复自己46%攻击等量生命并增加伤害加成11%持续4回合</t>
  </si>
  <si>
    <t>"63025211","63025221","63025231","63025241"</t>
  </si>
  <si>
    <t>光明圣力</t>
  </si>
  <si>
    <r>
      <rPr>
        <sz val="12"/>
        <color theme="1"/>
        <rFont val="微软雅黑"/>
        <family val="2"/>
        <charset val="134"/>
      </rPr>
      <t>被动效果：身为圣光一族的先知，伤害加成增加36%，攻击增加15.7%，生命增加1</t>
    </r>
    <r>
      <rPr>
        <sz val="12"/>
        <color theme="1"/>
        <rFont val="微软雅黑"/>
        <family val="2"/>
        <charset val="134"/>
      </rPr>
      <t>6</t>
    </r>
    <r>
      <rPr>
        <sz val="12"/>
        <color theme="1"/>
        <rFont val="微软雅黑"/>
        <family val="2"/>
        <charset val="134"/>
      </rPr>
      <t>%，暴击增加10%</t>
    </r>
  </si>
  <si>
    <t>"63025314","63025324"</t>
  </si>
  <si>
    <t>圣躯</t>
  </si>
  <si>
    <t>被动效果：神圣的躯体使得自己受到攻击时，恢复自身22%攻击等量生命并增加伤害加成11%持续3回合（受控可触发恢复效果）</t>
  </si>
  <si>
    <t>63026012</t>
  </si>
  <si>
    <t>治愈圣光2</t>
  </si>
  <si>
    <t>怒气技能：对敌方随机4名目标造成110%攻击伤害并回复随机3名友军106%攻击等量生命</t>
  </si>
  <si>
    <t>"63026114","63026124"</t>
  </si>
  <si>
    <t>焕发生机2</t>
  </si>
  <si>
    <t>被动效果：受到圣光的眷顾，每次普攻恢复自己81%攻击等量生命并增加伤害加成16%持续4回合</t>
  </si>
  <si>
    <t>"63026211","63026221","63026231","63026241"</t>
  </si>
  <si>
    <t>光明圣力2</t>
  </si>
  <si>
    <r>
      <rPr>
        <sz val="12"/>
        <color theme="1"/>
        <rFont val="微软雅黑"/>
        <family val="2"/>
        <charset val="134"/>
      </rPr>
      <t>被动效果：身为圣光一族的先知，伤害加成增加48%，攻击增加21%，生命增加24</t>
    </r>
    <r>
      <rPr>
        <sz val="12"/>
        <color theme="1"/>
        <rFont val="微软雅黑"/>
        <family val="2"/>
        <charset val="134"/>
      </rPr>
      <t>%，暴击增加15%</t>
    </r>
  </si>
  <si>
    <t>"63026314","63026324"</t>
  </si>
  <si>
    <t>圣躯2</t>
  </si>
  <si>
    <t>被动效果：神圣的躯体使得自己受到攻击时，恢复自身31%攻击等量生命并增加伤害加成16%持续3回合（受控可触发恢复效果）</t>
  </si>
  <si>
    <t>贝尔兰</t>
  </si>
  <si>
    <t>神圣怒火</t>
  </si>
  <si>
    <t>怒气技能：对随机4名敌人造成134%攻击伤害，并使我方随机4名英雄攻击提升10%、速度提升10点、受到治疗效果提升10%，持续3回合，并有20%概率解除所有控制</t>
  </si>
  <si>
    <t>"63035101","63035111","63035121","63035104"</t>
  </si>
  <si>
    <t>光明之子</t>
  </si>
  <si>
    <t>被动效果：生命增加20%，攻击增加20%，免控率增加10%，治疗量提升10%</t>
  </si>
  <si>
    <t>"63035204"</t>
  </si>
  <si>
    <t>圣光护佑</t>
  </si>
  <si>
    <t>被动效果：每次出手立即恢复3名血量最低的我方英雄200%攻击的生命</t>
  </si>
  <si>
    <t>"63035304"</t>
  </si>
  <si>
    <t>灵魂献祭</t>
  </si>
  <si>
    <t>被动效果：死亡后，恢复我方全体英雄180%攻击等量生命，持续4回合</t>
  </si>
  <si>
    <t>神圣怒火2</t>
  </si>
  <si>
    <t>怒气技能：对随机4名敌人造成158%攻击伤害，并使我方随机4名英雄攻击提升20%、速度提升20点、受到治疗效果提升15%，持续3回合，并有30%概率解除所有控制</t>
  </si>
  <si>
    <t>"63036101","63036111","63036121","63036104"</t>
  </si>
  <si>
    <t>光明之子2</t>
  </si>
  <si>
    <t>被动效果：生命增加25%，攻击增加35%，免控率增加15%，治疗量提升20%</t>
  </si>
  <si>
    <t>"63036204"</t>
  </si>
  <si>
    <t>圣光护佑2</t>
  </si>
  <si>
    <t>被动效果：每次出手立即恢复3名血量最低的我方英雄300%攻击的生命</t>
  </si>
  <si>
    <t>"63036304"</t>
  </si>
  <si>
    <t>灵魂献祭2</t>
  </si>
  <si>
    <t>被动效果：死亡后，恢复我方全体英雄240%攻击等量生命，持续4回合</t>
  </si>
  <si>
    <t>光之元素</t>
  </si>
  <si>
    <t>圣童</t>
  </si>
  <si>
    <t>64013012</t>
  </si>
  <si>
    <t>光照术</t>
  </si>
  <si>
    <t>怒气技能：对血量最少的敌人造成160%攻击伤害，并使得敌人流血2回合，每回合造成45%伤害</t>
  </si>
  <si>
    <t>"64013111","64013121"</t>
  </si>
  <si>
    <t>被动效果：拥有光明的意志，血量低于70%时，防御提升50%持续3回合</t>
  </si>
  <si>
    <t>时空守卫</t>
  </si>
  <si>
    <t>卫星打击</t>
  </si>
  <si>
    <t>怒气技能：对随机2名敌人造成165%攻击伤害，对生命不低于自身的目标有50%几率眩晕2回合，生命低于自身的目标额外造成60%攻击伤害</t>
  </si>
  <si>
    <t>"64025114"</t>
  </si>
  <si>
    <t>武装驱逐</t>
  </si>
  <si>
    <t>"64025214","64025224"</t>
  </si>
  <si>
    <t>能源回收</t>
  </si>
  <si>
    <t>被动效果：敌方英雄死亡，自身获得35点怒气，并增加10%伤害3回合</t>
  </si>
  <si>
    <t>"64025314","64025311","64025321","64025331"</t>
  </si>
  <si>
    <t>最强调整者</t>
  </si>
  <si>
    <t>被动效果：伤害增加20%，速度增加20点，暴击增加15%，免疫眩晕</t>
  </si>
  <si>
    <t>卫星打击2</t>
  </si>
  <si>
    <t>怒气技能：对随机2名敌人造成210%攻击伤害，对生命不低于自身的目标有75%几率眩晕2回合，生命低于自身的目标额外造成110%攻击伤害</t>
  </si>
  <si>
    <t>"64026114"</t>
  </si>
  <si>
    <t>武装驱逐2</t>
  </si>
  <si>
    <t>"64026214","64026224"</t>
  </si>
  <si>
    <t>能源回收2</t>
  </si>
  <si>
    <t>被动效果：敌方英雄死亡，自身获得70点怒气，并增加15%伤害3回合</t>
  </si>
  <si>
    <t>"64026314","64026311","64026321","64026331"</t>
  </si>
  <si>
    <t>最强调整者2</t>
  </si>
  <si>
    <t>被动效果：伤害增加45%，速度增加40点，暴击增加20%，免疫眩晕</t>
  </si>
  <si>
    <t>米迦勒</t>
  </si>
  <si>
    <t>审判降临</t>
  </si>
  <si>
    <t>"65015114","65015124","65015134"</t>
  </si>
  <si>
    <t>圣洁意志</t>
  </si>
  <si>
    <t>被动技能：永久免疫沉默。每次出手会恢复生命最少的友方英雄60%攻击生命</t>
  </si>
  <si>
    <t>战斗天使</t>
  </si>
  <si>
    <t>信仰圣光</t>
  </si>
  <si>
    <t>被动技能：存活状态伤害每回合开始增加8%伤害，持续3回合；每场战斗首次死亡必定复活，并回复50%生命</t>
  </si>
  <si>
    <t>审判降临2</t>
  </si>
  <si>
    <t>"65016114","65016124","65016134","65016144"</t>
  </si>
  <si>
    <t>圣洁意志2</t>
  </si>
  <si>
    <t>被动技能：永久免疫沉默、眩晕。每次出手会恢复生命最少的友方英雄80%攻击生命</t>
  </si>
  <si>
    <t>战斗天使2</t>
  </si>
  <si>
    <t>"65016314","65016324"</t>
  </si>
  <si>
    <t>信仰圣光2</t>
  </si>
  <si>
    <t>被动技能：存活状态伤害每回合开始增加12%伤害，持续3回合；每场战斗首次死亡必定复活，并回复75%生命</t>
  </si>
  <si>
    <t>是否10星</t>
  </si>
  <si>
    <t>1</t>
  </si>
  <si>
    <t>不死亡灵3</t>
  </si>
  <si>
    <t>"1107a111","1107a121"</t>
  </si>
  <si>
    <t>被动效果：冰霜巨龙转化为的亡灵生物，身体强度大幅增加，生命增加60%，命中增加20%</t>
  </si>
  <si>
    <t>血源祭祀3</t>
  </si>
  <si>
    <t>"1107a214"</t>
  </si>
  <si>
    <t>被动效果：敌方英雄发生格挡时，吸收敌方生命，使自己恢复77%攻击的等量生命（受控不可触发恢复效果）</t>
  </si>
  <si>
    <t>源生之血3</t>
  </si>
  <si>
    <t>"1107a314"</t>
  </si>
  <si>
    <t>被动效果：冰霜骨龙身体里流淌着原生之血，每次普攻恢复自己111%攻击等量生命</t>
  </si>
  <si>
    <t>冰霜吐息3</t>
  </si>
  <si>
    <t>1107a012</t>
  </si>
  <si>
    <r>
      <rPr>
        <sz val="12"/>
        <color theme="1"/>
        <rFont val="微软雅黑"/>
        <family val="2"/>
        <charset val="134"/>
      </rPr>
      <t>怒气技能：对敌方全体造成220%攻击伤害并有</t>
    </r>
    <r>
      <rPr>
        <sz val="12"/>
        <color theme="1"/>
        <rFont val="微软雅黑"/>
        <family val="2"/>
        <charset val="134"/>
      </rPr>
      <t>33%概率冰冻2回合，恢复自己588%攻击等量生命</t>
    </r>
  </si>
  <si>
    <r>
      <rPr>
        <sz val="12"/>
        <color theme="1"/>
        <rFont val="微软雅黑"/>
        <family val="2"/>
        <charset val="134"/>
      </rPr>
      <t>"1108a111","1108a121"</t>
    </r>
    <r>
      <rPr>
        <sz val="12"/>
        <color theme="1"/>
        <rFont val="微软雅黑"/>
        <family val="2"/>
        <charset val="134"/>
      </rPr>
      <t>,"1108a131"</t>
    </r>
  </si>
  <si>
    <t>被动效果：人类领主转化为的亡灵生物，身体强度大幅增加，生命增加65%，破防增加36%，攻击+25%</t>
  </si>
  <si>
    <t>狂暴意志3</t>
  </si>
  <si>
    <t>"1108a214","1108a224"</t>
  </si>
  <si>
    <t>被动效果：站得住才有输出！每次普攻提升自己17.2%破防13.6%暴击</t>
  </si>
  <si>
    <t>伤痛咆哮3</t>
  </si>
  <si>
    <t>"1108a314"</t>
  </si>
  <si>
    <t>被动效果：普攻变为对生命最低的敌人造成150%攻击伤害，并有80%概率造成额外150%伤害</t>
  </si>
  <si>
    <t>死寂重斩3</t>
  </si>
  <si>
    <t>1108a012</t>
  </si>
  <si>
    <t>怒气技能：对敌方生命最少的目标造成自身攻击350%的伤害并恢复自身攻击300%的生命并有100%的概率造成524%攻击额外伤害</t>
  </si>
  <si>
    <t>冰霜护甲3</t>
  </si>
  <si>
    <t>"1109a104"</t>
  </si>
  <si>
    <t>被动效果：受到攻击有23%几率使攻击者冰冻2回合</t>
  </si>
  <si>
    <t>冷血天性3</t>
  </si>
  <si>
    <t>"1109a201","1109a211","1109a204"</t>
  </si>
  <si>
    <t>被动效果：格挡增加35%，生命增加40%，免疫冰冻</t>
  </si>
  <si>
    <t>"1109a304"</t>
  </si>
  <si>
    <t>被动效果：当生命低于50%，恢复自身生命上限20%等量生命，持续3回合（只触发一次）</t>
  </si>
  <si>
    <t>永冻之镰3</t>
  </si>
  <si>
    <t>1109a012</t>
  </si>
  <si>
    <t>怒气技能：对前排敌人造成184%攻击伤害并有70%几率使目标冰冻2回合，同时恢复自身生命上限26%等量生命</t>
  </si>
  <si>
    <t>0</t>
  </si>
  <si>
    <t>死亡火焰3</t>
  </si>
  <si>
    <t>"1202a114"</t>
  </si>
  <si>
    <t>被动效果：普攻有100%概率施放点燃灵魂的火焰，使目标燃烧，每回合造成24%攻击的伤害，直至敌方英雄死亡</t>
  </si>
  <si>
    <t>火焰护罩3</t>
  </si>
  <si>
    <t>"1202a214"</t>
  </si>
  <si>
    <t>被动效果：穿有用冥火制造的斗篷，受到攻击时100%概率使目标燃烧，每回合造成22%攻击的伤害，直至敌方英雄死亡</t>
  </si>
  <si>
    <t>无烬燃烧3</t>
  </si>
  <si>
    <t>"1202a314"</t>
  </si>
  <si>
    <t>被动效果：英雄死亡时创造出不会熄灭的火焰，可使所有敌人燃烧，每回合造成33%攻击伤害，直至敌方英雄死亡</t>
  </si>
  <si>
    <t>亡灵意志3</t>
  </si>
  <si>
    <t>"1203a114","1203a124"</t>
  </si>
  <si>
    <t>被动效果：我方英雄死亡时，产生亡灵的意志，提升自己28%破防和20%攻击</t>
  </si>
  <si>
    <t>狂暴之心3</t>
  </si>
  <si>
    <t>"1203a211","1203a221","1203a231"</t>
  </si>
  <si>
    <t>被动效果：拥有狂暴之心，破防增加32%，生命增加33%，攻击增加33%</t>
  </si>
  <si>
    <t>死亡波动3</t>
  </si>
  <si>
    <t>"1203a314"</t>
  </si>
  <si>
    <t>被动效果：英雄死亡时，血衣骨法发出死亡波动使全体敌方每回合受到50%攻击燃烧伤害，持续3回合</t>
  </si>
  <si>
    <t>暗影射线3</t>
  </si>
  <si>
    <t>1203a012</t>
  </si>
  <si>
    <t>怒气技能：对敌方全体造成125%攻击伤害并有100%概率使战士类目标沉默2回合，增加自己33%攻击3回合</t>
  </si>
  <si>
    <t>不死者秘法3</t>
  </si>
  <si>
    <t>"1204a104"</t>
  </si>
  <si>
    <t>被动效果：普攻变成对前排敌人造成120%攻击伤害，并有100%几率偷取目标20%攻击3回合</t>
  </si>
  <si>
    <t>亡灵术士3</t>
  </si>
  <si>
    <t>"1204a201","1204a211","1204a221","1204a231","1204a204","1204a214"</t>
  </si>
  <si>
    <t>被动效果：攻击增加20%，暴击增加30%，生命增加25%，速度增加40，对石化和冰冻敌人造成的伤害提高60%</t>
  </si>
  <si>
    <t>追击诅咒3</t>
  </si>
  <si>
    <t>"1204a304","1204a314"</t>
  </si>
  <si>
    <t>被动效果：当有敌方英雄被石化时，提高自身10%攻击3回合并恢复自身250%攻击等量生命，当有敌方英雄被冰冻时，提高自身10%攻击3回合并恢复自身20点怒气</t>
  </si>
  <si>
    <t>三色法球3</t>
  </si>
  <si>
    <t>1204a012</t>
  </si>
  <si>
    <t>怒气技能：对随机4名敌人造成235%攻击伤害，每回合额外造成150%中毒伤害，持续3回合，同时有30%几率冰冻目标2回合，30%几率石化目标2回合</t>
  </si>
  <si>
    <t>"1303a111","1303a121"</t>
  </si>
  <si>
    <t>被动效果：使用了自己调制的混合药剂，使生命增加36%，命中增加40%</t>
  </si>
  <si>
    <t>神秘解放3</t>
  </si>
  <si>
    <t>"1303a214"</t>
  </si>
  <si>
    <t>被动效果：自身生命低于30%时，解放神秘的力量，提升自己122%攻击，持续3回合（只能触发一次）</t>
  </si>
  <si>
    <t>恢复3</t>
  </si>
  <si>
    <t>"1303a314"</t>
  </si>
  <si>
    <t>被动效果：凋零法师领悟到了魔法的真谛，普攻有100%概率使随机1名友军恢复144%自身攻击的等量生命</t>
  </si>
  <si>
    <t>集中之力3</t>
  </si>
  <si>
    <t>"1304a114"</t>
  </si>
  <si>
    <t>被动效果：就算是亡魂，也有不喜欢杀戮的存在，医者将普通攻击变为攻击前排敌人，效果为102%的攻击伤害，并减少目标22%格挡3回合</t>
  </si>
  <si>
    <t>命中打击3</t>
  </si>
  <si>
    <r>
      <rPr>
        <sz val="12"/>
        <color theme="1"/>
        <rFont val="微软雅黑"/>
        <family val="2"/>
        <charset val="134"/>
      </rPr>
      <t>"1304a211","1304a221"</t>
    </r>
    <r>
      <rPr>
        <sz val="12"/>
        <color theme="1"/>
        <rFont val="微软雅黑"/>
        <family val="2"/>
        <charset val="134"/>
      </rPr>
      <t>,"1304a231"</t>
    </r>
  </si>
  <si>
    <r>
      <rPr>
        <sz val="12"/>
        <color theme="1"/>
        <rFont val="微软雅黑"/>
        <family val="2"/>
        <charset val="134"/>
      </rPr>
      <t>被动效果：身为医者，能准确的激发自身的潜力，使得自身命中增加1</t>
    </r>
    <r>
      <rPr>
        <sz val="12"/>
        <color theme="1"/>
        <rFont val="微软雅黑"/>
        <family val="2"/>
        <charset val="134"/>
      </rPr>
      <t>00</t>
    </r>
    <r>
      <rPr>
        <sz val="12"/>
        <color theme="1"/>
        <rFont val="微软雅黑"/>
        <family val="2"/>
        <charset val="134"/>
      </rPr>
      <t>%，攻击增加46%，生命增加</t>
    </r>
    <r>
      <rPr>
        <sz val="12"/>
        <color theme="1"/>
        <rFont val="微软雅黑"/>
        <family val="2"/>
        <charset val="134"/>
      </rPr>
      <t>100%</t>
    </r>
  </si>
  <si>
    <t>"1304a314"</t>
  </si>
  <si>
    <t>完全激发了自身的潜力，自身生命低于50%，提升自己101%攻击，持续3回合（只触发一次）</t>
  </si>
  <si>
    <t>石化能量3</t>
  </si>
  <si>
    <t>1304a012</t>
  </si>
  <si>
    <t>怒气技能：对敌方后排造成155%攻击伤害并有35%概率使目标石化2回合，增加队友33%命中3回合</t>
  </si>
  <si>
    <t>穿透3</t>
  </si>
  <si>
    <t>"1402a111","1402a121"</t>
  </si>
  <si>
    <t>被动效果：手中武器极其锋利，提升收割者80%破防，及12%的生命</t>
  </si>
  <si>
    <t>死亡献祭3</t>
  </si>
  <si>
    <t>"1402a214"</t>
  </si>
  <si>
    <t>被动效果：敌方的死亡使得自己变得狂暴，提升自己暴击33%</t>
  </si>
  <si>
    <t>越战越勇3</t>
  </si>
  <si>
    <t>"1402a314"</t>
  </si>
  <si>
    <t>被动效果：对于力量掌握到了极致，每次普攻提升自己33%暴击伤害</t>
  </si>
  <si>
    <t>刺客之心3</t>
  </si>
  <si>
    <t>"1403a111","1403a121","1403a131"</t>
  </si>
  <si>
    <t>被动效果：拥有刺客之心，抛弃一切恐惧，破防增加40%，攻击增加24%，生命增加38%</t>
  </si>
  <si>
    <t>集中击杀3</t>
  </si>
  <si>
    <t>"1403a214"</t>
  </si>
  <si>
    <t>被动效果：追杀弱小的猎物，普通攻击变成攻击敌方生命最少的英雄，伤害为133%攻击效果，并减少目标22%防御</t>
  </si>
  <si>
    <t>血腥狂舞3</t>
  </si>
  <si>
    <t>"1403a314","1403a324","1403a334"</t>
  </si>
  <si>
    <t>被动效果：行走在死亡的边缘，自身生命低于80%，提升自己破防42%，暴击21%，并持续回复自己404%攻击的等量生命5回合（只触发一次）</t>
  </si>
  <si>
    <t>疾影突袭3</t>
  </si>
  <si>
    <t>1403a012</t>
  </si>
  <si>
    <t>怒气技能：对敌方随机4名目标造成185%攻击伤害，对法师类目标有100%概率眩晕2回合并造成185%攻击的额外伤害</t>
  </si>
  <si>
    <t>毒刃锁定3</t>
  </si>
  <si>
    <t>"1404a111","1404a121","1404a131","1404a114"</t>
  </si>
  <si>
    <t>被动效果：天生拥有狼之敏锐，破防增加21%，攻击增加34%，生命增加24%，对中毒目标伤害增加20.5%</t>
  </si>
  <si>
    <t>野性咆哮3</t>
  </si>
  <si>
    <t>"1404a214"</t>
  </si>
  <si>
    <t>被动效果：体内携带特殊的病毒，普攻有60%概率眩晕目标2回合并100%概率使目标中毒，每回合持续造成52.5%攻击伤害持续6回合。</t>
  </si>
  <si>
    <t>隐秘之毒3</t>
  </si>
  <si>
    <t>"1404a314"</t>
  </si>
  <si>
    <t>被动效果：损失的鲜血，要用敌人的鲜血偿还，当生命低于60%时，使敌方后排随机2名目标中毒，每回合造成190%的攻击伤害，持续4回合。（只触发1次）</t>
  </si>
  <si>
    <t>狼牙天冲3</t>
  </si>
  <si>
    <t>1404a012</t>
  </si>
  <si>
    <t>怒气技能：对敌方随机2名后排目标造成221%攻击伤害，每回合额外造成70%攻击的中毒伤害，持续6回合，并有65%概率眩晕目标2回合，增加自己65%伤害减免持续2回合。</t>
  </si>
  <si>
    <t>噬血狂袭3</t>
  </si>
  <si>
    <t>"1405a114"</t>
  </si>
  <si>
    <t>被动效果：普攻攻击生命最少的2个目标，每回合造成45%流血伤害，持续4回合，并提升自己16.8%破防4回合。</t>
  </si>
  <si>
    <t>地狱意志3</t>
  </si>
  <si>
    <t>"1405a214","1405a211","1405a221","1405a231","1405a241"</t>
  </si>
  <si>
    <t>被动效果：命中增加50%、攻击增加35%、破防增加32%、生命增加30%、对流血目标伤害增加140%</t>
  </si>
  <si>
    <t>血能再生3</t>
  </si>
  <si>
    <t>"1405a314"</t>
  </si>
  <si>
    <t>被动效果：敌方英雄死亡恢复自己400%攻击等量生命。</t>
  </si>
  <si>
    <t>百裂拳3</t>
  </si>
  <si>
    <t>1405a012</t>
  </si>
  <si>
    <t>怒气技能：对随机3名敌人造成220%攻击伤害，每回合额外造成150%流血伤害，持续2回合，并对战士类目标造成额外95%流血伤害，持续2回合，并恢复自己250%攻击等量生命</t>
  </si>
  <si>
    <t>击晕3</t>
  </si>
  <si>
    <t>"1503a114"</t>
  </si>
  <si>
    <t>被动效果：敏锐的猎手，擅长找到敌人的弱点，普攻有77%概率使目标眩晕，持续2回合</t>
  </si>
  <si>
    <t>乘胜追击3</t>
  </si>
  <si>
    <t>"1503a214"</t>
  </si>
  <si>
    <t>被动效果：对眩晕的目标乘胜追击，增加128%的额外伤害</t>
  </si>
  <si>
    <t>射手之心3</t>
  </si>
  <si>
    <t>"1503a311","1503a321"</t>
  </si>
  <si>
    <t>被动效果：天生猎手，专找弱点，破防增加40%，攻击增加33%</t>
  </si>
  <si>
    <t>致命箭雨3</t>
  </si>
  <si>
    <t>1503a012</t>
  </si>
  <si>
    <t>怒气技能：对敌方随机4名目标造成160%攻击伤害，有100%概率使刺客类目标眩晕2回合并中毒，每回合额外造成66%攻击伤害，持续3回合</t>
  </si>
  <si>
    <t>娜迦之血3</t>
  </si>
  <si>
    <t>"1504a101","1504a111","1504a121","1504a104"</t>
  </si>
  <si>
    <t>被动效果：攻击增加35%，生命增加25%，护甲增加20%，免疫石化</t>
  </si>
  <si>
    <t>蛇妖视线3</t>
  </si>
  <si>
    <t>"1504a204","1504a214"</t>
  </si>
  <si>
    <t>被动效果：对石化的目标伤害增加160%，普攻变为对后排敌人造成95%攻击伤害并有20%几率石化敌人2回合</t>
  </si>
  <si>
    <t>危险探知3</t>
  </si>
  <si>
    <t>"1504a304"</t>
  </si>
  <si>
    <t>被动效果：当生命低于50%时，增加自身50%减伤率3回合（仅触发一次）</t>
  </si>
  <si>
    <t>死亡箭雨3</t>
  </si>
  <si>
    <t>1504a012</t>
  </si>
  <si>
    <t>怒气技能：对后排敌人造成192%攻击伤害并降低目标30%护甲3回合，同时有35%几率使目标石化2回合</t>
  </si>
  <si>
    <t>战斗血液3</t>
  </si>
  <si>
    <t>"2103a111","2103a121"</t>
  </si>
  <si>
    <t>被动效果：战斗的热血使得自身攻击增加33%，生命增加36%</t>
  </si>
  <si>
    <t>魔法失效3</t>
  </si>
  <si>
    <t>"2103a214"</t>
  </si>
  <si>
    <t>被动效果：强大的战士不需要懂得魔法！普攻有63%概率使目标沉默，持续2回合</t>
  </si>
  <si>
    <t>钢铁身躯3</t>
  </si>
  <si>
    <t>"2103a314"</t>
  </si>
  <si>
    <t>被动效果：想干掉我？没这么容易！自身生命低于50%，提高自己伤害减免33%，持续4回合（只触发一次）</t>
  </si>
  <si>
    <t>"2104a111","2104a121"</t>
  </si>
  <si>
    <t>被动效果：身为守卫者，强大的意志使得自身防御增加50%，生命增加75%</t>
  </si>
  <si>
    <t>以牙还牙3</t>
  </si>
  <si>
    <t>"2104a214"</t>
  </si>
  <si>
    <r>
      <rPr>
        <sz val="12"/>
        <color theme="1"/>
        <rFont val="微软雅黑"/>
        <family val="2"/>
        <charset val="134"/>
      </rPr>
      <t>被动效果：你打疼我了！受到暴击有100%概率发动一次反击，造成</t>
    </r>
    <r>
      <rPr>
        <sz val="12"/>
        <color theme="1"/>
        <rFont val="微软雅黑"/>
        <family val="2"/>
        <charset val="134"/>
      </rPr>
      <t>500</t>
    </r>
    <r>
      <rPr>
        <sz val="12"/>
        <color theme="1"/>
        <rFont val="微软雅黑"/>
        <family val="2"/>
        <charset val="134"/>
      </rPr>
      <t>%的攻击伤害</t>
    </r>
  </si>
  <si>
    <t>守护圣光3</t>
  </si>
  <si>
    <t>"2104a314"</t>
  </si>
  <si>
    <t>被动效果：我的领民由我守护！自身生命低于50%，提升友军101%防御，持续3回合（只触发一次）</t>
  </si>
  <si>
    <t>烈焰之剑3</t>
  </si>
  <si>
    <t>2104a012</t>
  </si>
  <si>
    <t>怒气技能：对敌方后排造成138%攻击伤害并有33%概率使目标眩晕2回合，增加自己33%伤害减免3回合</t>
  </si>
  <si>
    <t>神之制裁3</t>
  </si>
  <si>
    <t>"2105a114"</t>
  </si>
  <si>
    <t>被动效果：攻击有100%几率减少目标24%防御，每回合造成45%的燃烧伤害，持续4回合，并提升自身对燃烧目标60%伤害4回合</t>
  </si>
  <si>
    <t>神之躯体3</t>
  </si>
  <si>
    <t>"2105a211","2105a221","2105a231","2105a241","2105a251"</t>
  </si>
  <si>
    <t>被动效果：防御增加60%，攻击增加20%，生命增加30%，暴击增加30%，格挡增加20%</t>
  </si>
  <si>
    <t>神之领域3</t>
  </si>
  <si>
    <t>"2105a314","2105a324","2105a334"</t>
  </si>
  <si>
    <t>被动效果：受到攻击时有100%几率发动一次反击，造成180%攻击伤害，并恢复生命上限2%生命（受控不可触发恢复效果），并对目标附加一层200%攻击的死亡印记（死亡印记在叠加到3层后会在下回合开始时结算伤害）</t>
  </si>
  <si>
    <t>神之怒火3</t>
  </si>
  <si>
    <t>2105a012</t>
  </si>
  <si>
    <t>怒气技能：对随机4名敌人造成166%攻击伤害，增加自身30%格挡并减少目标30%防御和30%格挡，每回合额外造成70%燃烧伤害，持续3回合，并对目标附加一层300%攻击的死亡印记（死亡印记在叠加到3层后会在下回合开始时触发伤害）</t>
  </si>
  <si>
    <t>魔法师的意志3</t>
  </si>
  <si>
    <t>"2203a111","2203a121"</t>
  </si>
  <si>
    <t>被动效果：拥有魔法师的意志，攻击增加44%，生命增加33%</t>
  </si>
  <si>
    <t>冰霜之力3</t>
  </si>
  <si>
    <t>"2203a214"</t>
  </si>
  <si>
    <t>被动效果：运用寒冰之力，普攻有33%概率使目标冰冻，持续1回合</t>
  </si>
  <si>
    <t>冰冻诅咒3</t>
  </si>
  <si>
    <t>"2203a314"</t>
  </si>
  <si>
    <t>被动效果：英雄死亡时诅咒敌方全体，有22%概率使所有敌人冰冻，持续2回合</t>
  </si>
  <si>
    <t>"2204a111","2204a121"</t>
  </si>
  <si>
    <t>被动效果：拥有魔法师的意志，攻击增加24%，生命增加36%</t>
  </si>
  <si>
    <t>奥术爆破3</t>
  </si>
  <si>
    <t>"2204a214"</t>
  </si>
  <si>
    <t>被动效果：英雄死亡后运用奥术，48%的机率使敌方后排目标眩晕，持续2回合</t>
  </si>
  <si>
    <t>昏迷3</t>
  </si>
  <si>
    <t>"2204a314"</t>
  </si>
  <si>
    <t>被动效果：掌握了时灵时不灵的魔法力量，普攻有66%概率使目标眩晕，持续2回合</t>
  </si>
  <si>
    <t>能量轰炸3</t>
  </si>
  <si>
    <t>2204a012</t>
  </si>
  <si>
    <t>怒气技能：对敌方全体造成120%攻击伤害并有24%概率使目标眩晕2回合</t>
  </si>
  <si>
    <t>巨龙秘法3</t>
  </si>
  <si>
    <t>"2205a114"</t>
  </si>
  <si>
    <t>被动效果：施展巨龙族的的秘法，普攻时降低目标10%的攻击，持续3回合</t>
  </si>
  <si>
    <t>巨龙之力3</t>
  </si>
  <si>
    <t>"2205a211","2205a221","2205a231"</t>
  </si>
  <si>
    <t>被动效果：身为巨龙之一，自身的技能伤害增加95%，生命增加50%，命中增加30%</t>
  </si>
  <si>
    <t>奥术秘法3</t>
  </si>
  <si>
    <t>"2205a314","2205a324"</t>
  </si>
  <si>
    <t>被动效果：龙族天生拥有魔法亲和，普攻有83%概率降低目标12%暴击，并提升自己24%攻击，持续3回合</t>
  </si>
  <si>
    <t>蓝龙吐息3</t>
  </si>
  <si>
    <t>2205a012</t>
  </si>
  <si>
    <t>怒气技能：对敌方全体造成155%攻击伤害，有100%概率使辅助类目标眩晕2回合并额外造成156%攻击伤害</t>
  </si>
  <si>
    <t>魔导之力3</t>
  </si>
  <si>
    <t>"2206a114","2206a124"</t>
  </si>
  <si>
    <t>被动效果：敌方英雄死亡，增加自己15%伤害加成和15%技能伤害加成</t>
  </si>
  <si>
    <t>英雄之力3</t>
  </si>
  <si>
    <t>"2206a211","2206a221","2206a231","2206a241"</t>
  </si>
  <si>
    <t>被动效果：生命增加30%、攻击增加20%、暴击伤害增加25%，暴击率增加20%</t>
  </si>
  <si>
    <t>复仇之心3</t>
  </si>
  <si>
    <t>"2206a314","2206a324"</t>
  </si>
  <si>
    <t>被动效果：每回合开始时，对敌方全体造成24%燃烧伤害，持续4回合（受控不触发），并使自己对燃烧目标伤害增加30%</t>
  </si>
  <si>
    <t>烈焰焚天3</t>
  </si>
  <si>
    <t>2206a012</t>
  </si>
  <si>
    <t>怒气技能：对所有敌人造成150%攻击伤害，每回合造成55%燃烧伤害，持续3回合，并增加自己50%免控率和20%伤害加成3回合</t>
  </si>
  <si>
    <t>能量共鸣3</t>
  </si>
  <si>
    <t>"2207a104"</t>
  </si>
  <si>
    <t>被动效果：当我方英雄释放技能后，对随机1个目标造成165%攻击伤害2回合，并有30%的几率造成眩晕2回合</t>
  </si>
  <si>
    <t>能量体3</t>
  </si>
  <si>
    <t>"2207a201","2207a211","2207a221","2207a204"</t>
  </si>
  <si>
    <t>被动效果：速度增加40点，生命增加30%，暴击率增加20%，免疫眩晕</t>
  </si>
  <si>
    <t>拘束器3</t>
  </si>
  <si>
    <t>"2207a304"</t>
  </si>
  <si>
    <t>被动效果：当生命低于80%时，增加50%减伤率，持续5回合（仅触发一次）</t>
  </si>
  <si>
    <t>电闪雷鸣3</t>
  </si>
  <si>
    <t>2207a012</t>
  </si>
  <si>
    <t>怒气技能：对随机4名敌人造成伤害，对第一个目标造成165%攻击伤害并有100%几率眩晕2回合，对第二个目标造成195%攻击伤害并有50%几率眩晕2回合，对第三个目标造成215%攻击伤害并有30%概率眩晕2回合，对第四个目标造成275%攻击伤害</t>
  </si>
  <si>
    <t>治疗3</t>
  </si>
  <si>
    <t>"2303a114","2303a124"</t>
  </si>
  <si>
    <t>被动效果：水生种族，普攻有100%概率对目标造成48%攻击的额外伤害并持续恢复随机1名友军48%攻击的等量生命，持续3回合</t>
  </si>
  <si>
    <t>潮汐之力3</t>
  </si>
  <si>
    <t>"2303a211","2303a221"</t>
  </si>
  <si>
    <r>
      <rPr>
        <sz val="12"/>
        <color theme="1"/>
        <rFont val="微软雅黑"/>
        <family val="2"/>
        <charset val="134"/>
      </rPr>
      <t>被动效果：借用潮汐的力量，自身生命增加6</t>
    </r>
    <r>
      <rPr>
        <sz val="12"/>
        <color theme="1"/>
        <rFont val="微软雅黑"/>
        <family val="2"/>
        <charset val="134"/>
      </rPr>
      <t>0</t>
    </r>
    <r>
      <rPr>
        <sz val="12"/>
        <color theme="1"/>
        <rFont val="微软雅黑"/>
        <family val="2"/>
        <charset val="134"/>
      </rPr>
      <t>%，攻击增加24%</t>
    </r>
  </si>
  <si>
    <t>水系治愈3</t>
  </si>
  <si>
    <t>"2303a314"</t>
  </si>
  <si>
    <r>
      <rPr>
        <sz val="12"/>
        <color theme="1"/>
        <rFont val="微软雅黑"/>
        <family val="2"/>
        <charset val="134"/>
      </rPr>
      <t>被动效果：当自身生命低于</t>
    </r>
    <r>
      <rPr>
        <sz val="12"/>
        <color theme="1"/>
        <rFont val="微软雅黑"/>
        <family val="2"/>
        <charset val="134"/>
      </rPr>
      <t>5</t>
    </r>
    <r>
      <rPr>
        <sz val="12"/>
        <color theme="1"/>
        <rFont val="微软雅黑"/>
        <family val="2"/>
        <charset val="134"/>
      </rPr>
      <t>0%时，回复己方全体</t>
    </r>
    <r>
      <rPr>
        <sz val="12"/>
        <color theme="1"/>
        <rFont val="微软雅黑"/>
        <family val="2"/>
        <charset val="134"/>
      </rPr>
      <t>300</t>
    </r>
    <r>
      <rPr>
        <sz val="12"/>
        <color theme="1"/>
        <rFont val="微软雅黑"/>
        <family val="2"/>
        <charset val="134"/>
      </rPr>
      <t>%攻击的等量生命（只触发一次）</t>
    </r>
  </si>
  <si>
    <t>潮汐海浪3</t>
  </si>
  <si>
    <t>2303a012</t>
  </si>
  <si>
    <t>怒气技能：对敌方随机2名后排目标造成128%攻击伤害并持续恢复全体友军202%攻击的等量生命4回合，并有100%的概率额外恢复我方生命最低的两名友军343%攻击的等量生命</t>
  </si>
  <si>
    <t>神秘力量3</t>
  </si>
  <si>
    <t>"2402a111","2402a121"</t>
  </si>
  <si>
    <t>被动效果：释放体内神秘的力量，使得自身格挡增加30%，攻击增加42%</t>
  </si>
  <si>
    <t>撕裂3</t>
  </si>
  <si>
    <t>"2402a214"</t>
  </si>
  <si>
    <t>被动效果：一击杀不死，也能让你流血流死！普攻有50%概率使目标流血，每回合造成88%的攻击伤害，持续2回合</t>
  </si>
  <si>
    <t>虚无之力3</t>
  </si>
  <si>
    <t>"2402a314"</t>
  </si>
  <si>
    <t>被动效果：化身虚无，格挡成功时，提升自己攻击20%，持续3回合</t>
  </si>
  <si>
    <t>"2403a114"</t>
  </si>
  <si>
    <t>被动效果：硕大的蟹钳，普攻有100%概率使目标流血，每回合造成99%的攻击伤害，持续2回合</t>
  </si>
  <si>
    <t>巨蟹之力3</t>
  </si>
  <si>
    <r>
      <rPr>
        <sz val="12"/>
        <color theme="1"/>
        <rFont val="微软雅黑"/>
        <family val="2"/>
        <charset val="134"/>
      </rPr>
      <t>"2403a211","2403a221"</t>
    </r>
    <r>
      <rPr>
        <sz val="12"/>
        <color theme="1"/>
        <rFont val="微软雅黑"/>
        <family val="2"/>
        <charset val="134"/>
      </rPr>
      <t>,"2403a231"</t>
    </r>
  </si>
  <si>
    <r>
      <rPr>
        <sz val="12"/>
        <color theme="1"/>
        <rFont val="微软雅黑"/>
        <family val="2"/>
        <charset val="134"/>
      </rPr>
      <t>被动效果：巨蟹一族的力量，自身格挡增加35%，攻击增加</t>
    </r>
    <r>
      <rPr>
        <sz val="12"/>
        <color theme="1"/>
        <rFont val="微软雅黑"/>
        <family val="2"/>
        <charset val="134"/>
      </rPr>
      <t>60</t>
    </r>
    <r>
      <rPr>
        <sz val="12"/>
        <color theme="1"/>
        <rFont val="微软雅黑"/>
        <family val="2"/>
        <charset val="134"/>
      </rPr>
      <t>%，生命增加</t>
    </r>
    <r>
      <rPr>
        <sz val="12"/>
        <color theme="1"/>
        <rFont val="微软雅黑"/>
        <family val="2"/>
        <charset val="134"/>
      </rPr>
      <t>45%</t>
    </r>
  </si>
  <si>
    <t>力量窃取3</t>
  </si>
  <si>
    <t>"2403a314"</t>
  </si>
  <si>
    <t>被动效果：专门欺负弱小，普通攻击变成攻击敌方生命最少的英雄，造成122%攻击伤害，并窃取目标16%攻击3回合</t>
  </si>
  <si>
    <t>冷焰冲击3</t>
  </si>
  <si>
    <t>2403a012</t>
  </si>
  <si>
    <t>怒气技能：对敌方随机2名后排目标造成222%攻击伤害，每回合额外造成101%攻击伤害，持续4回合</t>
  </si>
  <si>
    <t>风灵力量3</t>
  </si>
  <si>
    <t>"2506a111","2506a121","2506a131"</t>
  </si>
  <si>
    <t>被动效果：风灵的力量让自身破防增加32%，攻击增加42%，生命增加30%</t>
  </si>
  <si>
    <t>御风3</t>
  </si>
  <si>
    <t>"2506a214","2506a224"</t>
  </si>
  <si>
    <t>被动效果：统御狂风，受到攻击时降低攻击者10%攻击并增加自己10%攻击，持续3回合</t>
  </si>
  <si>
    <t>风灵秘技3</t>
  </si>
  <si>
    <t>"2506a314"</t>
  </si>
  <si>
    <r>
      <rPr>
        <sz val="12"/>
        <color theme="1"/>
        <rFont val="微软雅黑"/>
        <family val="2"/>
        <charset val="134"/>
      </rPr>
      <t>被动效果：掌握风雪的力量，对冰冻的目标，增加1</t>
    </r>
    <r>
      <rPr>
        <sz val="12"/>
        <color theme="1"/>
        <rFont val="微软雅黑"/>
        <family val="2"/>
        <charset val="134"/>
      </rPr>
      <t>50</t>
    </r>
    <r>
      <rPr>
        <sz val="12"/>
        <color theme="1"/>
        <rFont val="微软雅黑"/>
        <family val="2"/>
        <charset val="134"/>
      </rPr>
      <t>%的额外伤害</t>
    </r>
  </si>
  <si>
    <t>风灵突袭3</t>
  </si>
  <si>
    <t>2506a012</t>
  </si>
  <si>
    <t>怒气技能：对敌方全体造成150%攻击伤害并有33%概率使目标冰冻2回合，并额外获得30点怒气</t>
  </si>
  <si>
    <t>机械能量3</t>
  </si>
  <si>
    <t>"2507a111","2507a121","2507a131"</t>
  </si>
  <si>
    <t>被动效果：使用科技力量打造的机械身躯，使得格挡增加40%，速度增加60，生命增加60%</t>
  </si>
  <si>
    <t>自我修复3</t>
  </si>
  <si>
    <t>"2507a214"</t>
  </si>
  <si>
    <t>被动效果：每次格挡时自我修复，回复自身222%攻击等量生命（受控不可触发恢复效果）</t>
  </si>
  <si>
    <t>随机攻击3</t>
  </si>
  <si>
    <t>"2507a314"</t>
  </si>
  <si>
    <t>被动效果：我都不知道我能打着谁，普通攻击变为攻击前排敌人，伤害为99%攻击效果，同时减少目标22%命中2回合</t>
  </si>
  <si>
    <t>奥术冲击3</t>
  </si>
  <si>
    <t>2507a012</t>
  </si>
  <si>
    <t>怒气技能：对敌方随机4名目标造成303%攻击伤害，增加自身44%攻击3回合</t>
  </si>
  <si>
    <t>心灵恐惧3</t>
  </si>
  <si>
    <t>"3107a114"</t>
  </si>
  <si>
    <t>被动效果：让敌人感到恐惧，受到攻击降低攻击者19%暴击，持续3回合</t>
  </si>
  <si>
    <t>恶魔身躯3</t>
  </si>
  <si>
    <t>"3107a211","3107a221"</t>
  </si>
  <si>
    <r>
      <rPr>
        <sz val="12"/>
        <color theme="1"/>
        <rFont val="微软雅黑"/>
        <family val="2"/>
        <charset val="134"/>
      </rPr>
      <t>被动效果：强大的恶魔身躯，使得自身防御增加41%，生命增加</t>
    </r>
    <r>
      <rPr>
        <sz val="12"/>
        <color theme="1"/>
        <rFont val="微软雅黑"/>
        <family val="2"/>
        <charset val="134"/>
      </rPr>
      <t>70</t>
    </r>
    <r>
      <rPr>
        <sz val="12"/>
        <color theme="1"/>
        <rFont val="微软雅黑"/>
        <family val="2"/>
        <charset val="134"/>
      </rPr>
      <t>%</t>
    </r>
  </si>
  <si>
    <t>恶魔之甲3</t>
  </si>
  <si>
    <t>"3107a314"</t>
  </si>
  <si>
    <t>被动效果：穿着恶魔铠甲，使得自身生命低于30%时，提升自己121%防御，持续3回合（只触发一次）</t>
  </si>
  <si>
    <t>火焰雨3</t>
  </si>
  <si>
    <t>3107a012</t>
  </si>
  <si>
    <t>怒气技能：对敌方单个目标造成321%攻击伤害并使生命最少的友军回复559%攻击等量生命，增加62%的攻击2回合</t>
  </si>
  <si>
    <t>"3108a111","3108a121"</t>
  </si>
  <si>
    <t>被动效果：恶魔的身躯非常强大，自身的防御增加41%，生命增加80%</t>
  </si>
  <si>
    <t>"3108a214"</t>
  </si>
  <si>
    <r>
      <rPr>
        <sz val="12"/>
        <color theme="1"/>
        <rFont val="微软雅黑"/>
        <family val="2"/>
        <charset val="134"/>
      </rPr>
      <t>被动效果：你咬疼我了，蚂蚁！受到暴击有100%概率发动一次反击，造成</t>
    </r>
    <r>
      <rPr>
        <sz val="12"/>
        <color theme="1"/>
        <rFont val="微软雅黑"/>
        <family val="2"/>
        <charset val="134"/>
      </rPr>
      <t>500</t>
    </r>
    <r>
      <rPr>
        <sz val="12"/>
        <color theme="1"/>
        <rFont val="微软雅黑"/>
        <family val="2"/>
        <charset val="134"/>
      </rPr>
      <t>%的攻击伤害</t>
    </r>
  </si>
  <si>
    <t>魔力护体3</t>
  </si>
  <si>
    <t>"3108a314"</t>
  </si>
  <si>
    <t>被动效果：自身生命低于75%时，施放魔力守护自己，提升自己伤害减免47%，持续3回合（只触发一次）</t>
  </si>
  <si>
    <t>死亡吐息3</t>
  </si>
  <si>
    <t>3108a012</t>
  </si>
  <si>
    <t>怒气技能：对敌方后排造成120%攻击伤害，有33%概率使目标眩晕2回合并有50%的概率给目标附加一个246%攻击伤害的时间诅咒，时间诅咒2回合后触发伤害</t>
  </si>
  <si>
    <t>黑峰骑士</t>
  </si>
  <si>
    <t>骑士荣誉3</t>
  </si>
  <si>
    <t>"3109a111","3109a124"</t>
  </si>
  <si>
    <t>被动效果：伤害减免增加12%。黑锋骑士攻击时，如果目标是游侠，则造成额外100%伤害</t>
  </si>
  <si>
    <t>枪术精通3</t>
  </si>
  <si>
    <t>"3109a211","3109a214"</t>
  </si>
  <si>
    <t>被动效果：攻击永久增加20%，每次出手伤害增加50%，持续6回合</t>
  </si>
  <si>
    <t>不屈3</t>
  </si>
  <si>
    <t>"3109a311","3109a321","3109a314"</t>
  </si>
  <si>
    <t>被动效果：防御增加45%，生命增加50%，受到任何攻击恢复生命上限3%生命（受控不可触发恢复效果）</t>
  </si>
  <si>
    <t>炎枪爆裂3</t>
  </si>
  <si>
    <t>3109a012</t>
  </si>
  <si>
    <t>怒气技能：对随机3名敌人造成200%攻击伤害，每回合额外造成120%燃烧伤害，持续4回合</t>
  </si>
  <si>
    <t>刻骨刀锋3</t>
  </si>
  <si>
    <t>"3110a114"</t>
  </si>
  <si>
    <t>被动技能：普攻将攻击2个目标，如果目标处于燃烧状态，则70%概率眩晕目标2回合</t>
  </si>
  <si>
    <t>坚韧血甲3</t>
  </si>
  <si>
    <t>"3110a211","3110a221","3110a231"</t>
  </si>
  <si>
    <t>被动技能：生命增加40%、攻击增加35%、伤害增加40%。</t>
  </si>
  <si>
    <t>嗜血冲动3</t>
  </si>
  <si>
    <t>"3110a314","3110a324","3110a334"</t>
  </si>
  <si>
    <t>被动技能：战斗中每回合提升自身10%破防，20%暴击，25%暴击伤害。</t>
  </si>
  <si>
    <t>暴虐打击3</t>
  </si>
  <si>
    <t>3110a012</t>
  </si>
  <si>
    <t>主动技能：对前排敌人造成200%攻击伤害并额外造成目标生命上限20%伤害(最高不超过攻击力的15倍,PVE效果减半），同时增加自身15%攻击和15%破防</t>
  </si>
  <si>
    <t>疾风步3</t>
  </si>
  <si>
    <t>"3111a104"</t>
  </si>
  <si>
    <t>被动效果：普攻变为随机攻击4名敌人，造成125%攻击伤害，并有25%几率使目标眩晕2回合</t>
  </si>
  <si>
    <t>火刃氏族3</t>
  </si>
  <si>
    <t>"3111a201","3111a211","3111a221","3111a204"</t>
  </si>
  <si>
    <t>被动效果：生命增加40%，攻击增加35%，免控率增加35%，对眩晕目标伤害增加100%</t>
  </si>
  <si>
    <t>武者之心3</t>
  </si>
  <si>
    <t>"3111a304","3111a314"</t>
  </si>
  <si>
    <t>剑刃风暴3</t>
  </si>
  <si>
    <t>3111a012</t>
  </si>
  <si>
    <t>怒气技能：对前排敌人造成315%攻击伤害，同时增加自身20%减伤和40%攻击3回合，并给我方全体英雄施加剑圣庇护3回合（提升10%减伤，不可叠加）</t>
  </si>
  <si>
    <t>"3203a111"</t>
  </si>
  <si>
    <t>被动效果：身体里流淌着逐日者家族的血液，攻击增加34%</t>
  </si>
  <si>
    <t>过热3</t>
  </si>
  <si>
    <t>"3203a214"</t>
  </si>
  <si>
    <t>被动效果：掌控火焰的力量，对燃烧的目标，增加47%的额外伤害</t>
  </si>
  <si>
    <t>沸腾之血3</t>
  </si>
  <si>
    <t>"3203a314"</t>
  </si>
  <si>
    <t>被动效果：英雄死亡释放逐日之力，使得全体敌方每回合受到108%伤害，持续3回合</t>
  </si>
  <si>
    <t>偷窃攻击3</t>
  </si>
  <si>
    <t>"3204a114","3204a124"</t>
  </si>
  <si>
    <t>被动效果：外域生物，能够控制灵魂的力量，普攻时偷取目标21%攻击</t>
  </si>
  <si>
    <t>刺客之敌3</t>
  </si>
  <si>
    <t>"3204a214"</t>
  </si>
  <si>
    <t>被动效果：作为刺客的克星，对刺客增加39%的额外伤害</t>
  </si>
  <si>
    <t>恶魔之血3</t>
  </si>
  <si>
    <t>"3204a314"</t>
  </si>
  <si>
    <t>被动效果：自身生命低于50%，激发恶魔的血液，提升自己暴击19%，持续3回合（只触发一次）</t>
  </si>
  <si>
    <t>火毒3</t>
  </si>
  <si>
    <t>"3205a114"</t>
  </si>
  <si>
    <t>被动效果：不只是单纯的火焰，普攻有81%概率使目标中毒，每回合造成82%攻击伤害，持续2回合</t>
  </si>
  <si>
    <t>火毒爆裂3</t>
  </si>
  <si>
    <t>"3205a214"</t>
  </si>
  <si>
    <t>被动效果：英雄死亡后将自身献祭，使敌方全体中毒，每回合造成106%攻击伤害，持续3回合</t>
  </si>
  <si>
    <t>绿火之肤3</t>
  </si>
  <si>
    <t>"3205a314"</t>
  </si>
  <si>
    <t>被动效果：皮肤含有毒素，受到攻击时62%概率使目标中毒，每回合造成74%攻击伤害，持续3回合</t>
  </si>
  <si>
    <t>火焰大爆炸3</t>
  </si>
  <si>
    <t>3205a012</t>
  </si>
  <si>
    <t>怒气技能：对敌方全体造成73%攻击伤害并中毒，每回合额外造成103%攻击伤害，持续3回合</t>
  </si>
  <si>
    <t>领袖光辉3</t>
  </si>
  <si>
    <t>"3206a101","3206a111","3206a121"</t>
  </si>
  <si>
    <t>被动效果：减伤率增加25%，生命增加35%，暴击率增加25%</t>
  </si>
  <si>
    <t>身经百战3</t>
  </si>
  <si>
    <t>"3206a204"</t>
  </si>
  <si>
    <t>被动效果：普攻对目标附加一个巨魔标记和巨魔诅咒，同时偷取目标10%攻击力3回合（巨魔标记：增加40%自身主动技能对目标的伤害；巨魔诅咒：减少3%目标对巨魔战将的伤害，最多叠加10层）</t>
  </si>
  <si>
    <t>"3206a304","3206a334"</t>
  </si>
  <si>
    <t>被动效果：受到攻击时，对攻击者增加一个巨魔标记和巨魔诅咒，并增加自身25%暴击伤害3回合，每当自身被降低攻击时，为全体己方提升5%的攻击力3回合（巨魔标记：增加40%自身主动技能对目标的伤害；巨魔诅咒：减少3%目标对巨魔战将的伤害，最多叠加10层）</t>
  </si>
  <si>
    <t>致命毒药3</t>
  </si>
  <si>
    <t>3206a012</t>
  </si>
  <si>
    <t>怒气技能：对所有敌人造成130%攻击伤害并附加巨魔标记和巨魔诅咒，同时有50%几率额外附加一个巨魔标记，并有30%概率对目标造成眩晕2回合（巨魔标记：增加40%自身主动技能对目标的伤害；巨魔诅咒：减少3%目标对巨魔战将的伤害，最多叠加10层）</t>
  </si>
  <si>
    <t>赋予生机3</t>
  </si>
  <si>
    <t>"3302a114"</t>
  </si>
  <si>
    <t>被动效果：身为术士，拥有各种奇特的攻击手段，普攻有52%概率赋予友军生机，使生命最少的友军恢复151%攻击等量生命</t>
  </si>
  <si>
    <t>"3302a214"</t>
  </si>
  <si>
    <t>被动效果：在自己身上做的实验太多了，身体已经变异了，受到攻击时100%概率使自己恢复57%攻击等量生命（受控可触发恢复效果）</t>
  </si>
  <si>
    <t>邪能之力3</t>
  </si>
  <si>
    <t>"3302a311","3302a321"</t>
  </si>
  <si>
    <t>被动效果：掌握了邪能的奥秘，攻击增加26%，生命增加19%</t>
  </si>
  <si>
    <t>地精射线3</t>
  </si>
  <si>
    <t>"3303a104"</t>
  </si>
  <si>
    <t>被动效果：普攻变为攻击后排敌人，造成90%攻击伤害并减少目标15%护甲3回合，同时为我方生命最低2名英雄恢复生命上限20%生命</t>
  </si>
  <si>
    <t>地精科技3</t>
  </si>
  <si>
    <t>"3303a201","3303a211","3303a221"</t>
  </si>
  <si>
    <t>被动效果：生命增加30%，速度增加60，减伤率增加20%</t>
  </si>
  <si>
    <t>紧急脱出3</t>
  </si>
  <si>
    <t>"3303a304"</t>
  </si>
  <si>
    <t>被动效果：当生命低于50%时，对所有敌人有75%几率造成眩晕2回合（仅触发一次）</t>
  </si>
  <si>
    <t>跟踪导弹3</t>
  </si>
  <si>
    <t>3303a012</t>
  </si>
  <si>
    <t>怒气技能：对随机4名敌人造成150%攻击伤害并虚弱3回合，同时为一名随机己方英雄恢复100点怒气（虚弱会使目标额外受到50%伤害，不可叠加）</t>
  </si>
  <si>
    <t>魔王之力3</t>
  </si>
  <si>
    <t>"3402a111","3402a121","3402a131"</t>
  </si>
  <si>
    <t>被动效果：身体里隐藏着强大的魔王之力，攻击增加36%，暴击增加30%，生命增加60%</t>
  </si>
  <si>
    <t>"3402a214"</t>
  </si>
  <si>
    <t>被动效果：恶魔刺客最喜欢敌人的鲜血，敌方英雄死亡时，吸收其力量增加自己32%攻击</t>
  </si>
  <si>
    <t>致命3</t>
  </si>
  <si>
    <t>"3402a314"</t>
  </si>
  <si>
    <r>
      <rPr>
        <sz val="12"/>
        <color theme="1"/>
        <rFont val="微软雅黑"/>
        <family val="2"/>
        <charset val="134"/>
      </rPr>
      <t>被动效果：专门欺负弱小，普通攻击变成攻击敌方生命最少的英雄，造成132%攻击伤害，并回复</t>
    </r>
    <r>
      <rPr>
        <sz val="12"/>
        <color theme="1"/>
        <rFont val="微软雅黑"/>
        <family val="2"/>
        <charset val="134"/>
      </rPr>
      <t>80</t>
    </r>
    <r>
      <rPr>
        <sz val="12"/>
        <color theme="1"/>
        <rFont val="微软雅黑"/>
        <family val="2"/>
        <charset val="134"/>
      </rPr>
      <t>%攻击的等量生命</t>
    </r>
  </si>
  <si>
    <t>噬魂斩击3</t>
  </si>
  <si>
    <t>3402a012</t>
  </si>
  <si>
    <r>
      <rPr>
        <sz val="12"/>
        <color theme="1"/>
        <rFont val="微软雅黑"/>
        <family val="2"/>
        <charset val="134"/>
      </rPr>
      <t>怒气技能：对敌方随机2名后排目标造成192%攻击伤害，并恢复</t>
    </r>
    <r>
      <rPr>
        <sz val="12"/>
        <color theme="1"/>
        <rFont val="微软雅黑"/>
        <family val="2"/>
        <charset val="134"/>
      </rPr>
      <t>150%攻击的生命，并吸取目标31%攻击3回合，增加自己42%的暴击伤害3回合</t>
    </r>
  </si>
  <si>
    <t>战斗大师3</t>
  </si>
  <si>
    <t>"3503a114","3503a124","3503a134"</t>
  </si>
  <si>
    <t>被动效果：酷爱以暴制暴，每次普攻提升自己22%暴击，降低目标21%暴击，持续4回合，并有51%概率提升自己31%暴击伤害，持续2回合</t>
  </si>
  <si>
    <t>"3503a211","3503a221","3503a231"</t>
  </si>
  <si>
    <r>
      <rPr>
        <sz val="12"/>
        <color theme="1"/>
        <rFont val="微软雅黑"/>
        <family val="2"/>
        <charset val="134"/>
      </rPr>
      <t>被动效果：天生的猎手，攻击增加52%，暴击伤害增加30%，生命增加</t>
    </r>
    <r>
      <rPr>
        <sz val="12"/>
        <color theme="1"/>
        <rFont val="微软雅黑"/>
        <family val="2"/>
        <charset val="134"/>
      </rPr>
      <t>2</t>
    </r>
    <r>
      <rPr>
        <sz val="12"/>
        <color theme="1"/>
        <rFont val="微软雅黑"/>
        <family val="2"/>
        <charset val="134"/>
      </rPr>
      <t>5%</t>
    </r>
  </si>
  <si>
    <t>"3503a314"</t>
  </si>
  <si>
    <t>被动效果：来打我呀！受到攻击时100%概率发动一次反击造成121%的攻击伤害</t>
  </si>
  <si>
    <t>死亡激射3</t>
  </si>
  <si>
    <t>3503a012</t>
  </si>
  <si>
    <r>
      <rPr>
        <sz val="12"/>
        <color theme="1"/>
        <rFont val="微软雅黑"/>
        <family val="2"/>
        <charset val="134"/>
      </rPr>
      <t>怒气技能：对敌方全体造成133%攻击伤害并流血，每回合额外造成</t>
    </r>
    <r>
      <rPr>
        <sz val="12"/>
        <color theme="1"/>
        <rFont val="微软雅黑"/>
        <family val="2"/>
        <charset val="134"/>
      </rPr>
      <t>100</t>
    </r>
    <r>
      <rPr>
        <sz val="12"/>
        <color theme="1"/>
        <rFont val="微软雅黑"/>
        <family val="2"/>
        <charset val="134"/>
      </rPr>
      <t>%流血伤害，持续3回合，降低目标23%暴击和31%的暴击伤害3回合</t>
    </r>
  </si>
  <si>
    <t>恶魔力量3</t>
  </si>
  <si>
    <t>"3504a111","3504a121"</t>
  </si>
  <si>
    <t>被动效果：身体里有恶魔的力量，攻击增加36%，生命增加31%</t>
  </si>
  <si>
    <t>燃烧3</t>
  </si>
  <si>
    <t>"3504a214"</t>
  </si>
  <si>
    <t>被动效果：操控火焰的恶魔，普攻有76%概率点燃目标，使目标燃烧，每回合造成113%攻击伤害，持续2回合</t>
  </si>
  <si>
    <t>灼热躯壳3</t>
  </si>
  <si>
    <t>"3504a314"</t>
  </si>
  <si>
    <t>被动效果：皮肤上附着火焰，受到攻击时92%概率使目标燃烧，每回合造成124%攻击伤害，持续1回合</t>
  </si>
  <si>
    <t>深渊咆哮3</t>
  </si>
  <si>
    <t>3504a012</t>
  </si>
  <si>
    <t>怒气技能：对敌方随机3名目标造成183%攻击伤害并燃烧，初次燃烧的伤害为152%攻击，每回合逐渐递减25%攻击伤害，持续3回合</t>
  </si>
  <si>
    <t>女王防御3</t>
  </si>
  <si>
    <t>"4105a111","4105a121"</t>
  </si>
  <si>
    <t>被动效果：女王穿着专属防御，自身生命增加41%，防御增加44%</t>
  </si>
  <si>
    <t>备受鼓舞3</t>
  </si>
  <si>
    <t>"4105a214"</t>
  </si>
  <si>
    <t>被动效果：我方英雄暴击时，受到鼓舞，使自己恢复92%攻击等量生命</t>
  </si>
  <si>
    <t>禁忌领域3</t>
  </si>
  <si>
    <t>"4105a314","4105a324"</t>
  </si>
  <si>
    <t>被动效果：创造出禁忌领域，受到攻击降低目标16%破防并燃烧，每回合造成48%攻击伤害，持续6回合</t>
  </si>
  <si>
    <t>烈焰流星雨3</t>
  </si>
  <si>
    <t>4105a012</t>
  </si>
  <si>
    <t>怒气技能：对敌方全体造成119%攻击伤害并燃烧，每回合额外造成51%攻击伤害，持续3回合，增加自己22%攻击和23%暴击，持续3回合</t>
  </si>
  <si>
    <t>牛头意志3</t>
  </si>
  <si>
    <t>"4106a114","4106a124"</t>
  </si>
  <si>
    <t>被动效果：身为酋长，拥有上位者的威严，受到攻击时降低目标16%攻击，25%暴击，持续2回合</t>
  </si>
  <si>
    <t>自然坚韧3</t>
  </si>
  <si>
    <t>"4106a211","4106a221"</t>
  </si>
  <si>
    <t>被动效果：自然坚韧的品性，使得自身生命增加45%，伤害减免增加26%</t>
  </si>
  <si>
    <t>"4106a314"</t>
  </si>
  <si>
    <t>被动效果：来打我呀！受到攻击时100%概率发动一次反击，造成201%的攻击伤害</t>
  </si>
  <si>
    <t>图腾爆裂3</t>
  </si>
  <si>
    <t>4106a012</t>
  </si>
  <si>
    <t>怒气技能：对敌方前排造成188%攻击伤害并吸取目标34%防御2回合，持续恢复自己158%攻击等量生命6回合</t>
  </si>
  <si>
    <t>电流打击3</t>
  </si>
  <si>
    <t>"4201a114"</t>
  </si>
  <si>
    <t>被动效果：用电流打击敌人，普攻攻击变为对敌方随机2名目标造成112%攻击伤害，并有16%概率眩晕目标2回合</t>
  </si>
  <si>
    <t>兽族天赋3</t>
  </si>
  <si>
    <t>"4201a211","4201a221","4201a231"</t>
  </si>
  <si>
    <t>被动效果：身为兽族，暴击增加30%，攻击增加46%，生命增加21%</t>
  </si>
  <si>
    <t>人与自然3</t>
  </si>
  <si>
    <t>"4201a314"</t>
  </si>
  <si>
    <t>被动效果：萨满掌握了灵魂的奥秘，当敌方英雄死亡时，恢复己方生命最低的单位32%生命上限的生命</t>
  </si>
  <si>
    <t>闪电链3</t>
  </si>
  <si>
    <t>4201a012</t>
  </si>
  <si>
    <t>怒气技能：对敌方后排造成149%攻击伤害并有36%概率使游侠类目标眩晕2回合，52%概率使法师沉默2回合</t>
  </si>
  <si>
    <t>自然之力3</t>
  </si>
  <si>
    <t>"4304a111","4304a121"</t>
  </si>
  <si>
    <t>被动效果：掌握自然的力量，攻击增加41%，暴击增加40%</t>
  </si>
  <si>
    <t>魔法精通3</t>
  </si>
  <si>
    <t>"4304a214"</t>
  </si>
  <si>
    <t>被动效果：每次普攻提升自己对法术的掌握，增加自己26%对敌人造成的伤害</t>
  </si>
  <si>
    <t>暗月反击3</t>
  </si>
  <si>
    <t>"4304a314"</t>
  </si>
  <si>
    <t>被动效果：当生命低于50%时，使用暗月反击敌人，给敌方全体附加暴击印记，印记暴击后触发造成70%攻击伤害（只触发一次）</t>
  </si>
  <si>
    <t>"4305a114"</t>
  </si>
  <si>
    <t>被动效果：掌控着大自然的力量，普攻有100%概率使前排友军恢复105%攻击等量生命</t>
  </si>
  <si>
    <t>灵魂助力3</t>
  </si>
  <si>
    <t>"4305a214","4305a224"</t>
  </si>
  <si>
    <t>被动效果：英雄死亡时，借助灵魂的力量，使己方全体恢复151%攻击量生命并增加15%的暴击3回合</t>
  </si>
  <si>
    <t>生命3</t>
  </si>
  <si>
    <t>"4305a311"</t>
  </si>
  <si>
    <t>被动效果：集合了自然生物的信仰之力，使得自身生命增加41%</t>
  </si>
  <si>
    <t>祝福与诅咒3</t>
  </si>
  <si>
    <t>"4306a114"</t>
  </si>
  <si>
    <t>被动效果：每次普攻对随机敌人释放缩小状态2回合（缩小：体型缩小50%，同时受到伤害增加30%，造成的伤害减少50%，缩小状态不可叠加）</t>
  </si>
  <si>
    <t>自然守护3</t>
  </si>
  <si>
    <t>"4306a214"</t>
  </si>
  <si>
    <t>被动效果：每次出手增加自己50点速度，持续2回合</t>
  </si>
  <si>
    <t>生命誓言3</t>
  </si>
  <si>
    <r>
      <rPr>
        <sz val="12"/>
        <color theme="1"/>
        <rFont val="微软雅黑"/>
        <family val="2"/>
        <charset val="134"/>
      </rPr>
      <t>"430</t>
    </r>
    <r>
      <rPr>
        <sz val="12"/>
        <color theme="1"/>
        <rFont val="微软雅黑"/>
        <family val="2"/>
        <charset val="134"/>
      </rPr>
      <t>6</t>
    </r>
    <r>
      <rPr>
        <sz val="12"/>
        <color theme="1"/>
        <rFont val="微软雅黑"/>
        <family val="2"/>
        <charset val="134"/>
      </rPr>
      <t>a311"</t>
    </r>
    <r>
      <rPr>
        <sz val="12"/>
        <color theme="1"/>
        <rFont val="微软雅黑"/>
        <family val="2"/>
        <charset val="134"/>
      </rPr>
      <t>,"4306a314"</t>
    </r>
  </si>
  <si>
    <t>被动效果：生命永久增加40%；当生命低于60%时，提升我方友军45%防御，持续3回合（只触发一次）</t>
  </si>
  <si>
    <t>自然律动3</t>
  </si>
  <si>
    <t>4306a012</t>
  </si>
  <si>
    <t>怒气技能：对所有敌人造成100%攻击伤害，为随机3个友军提供20%卡琳娜当前生命的护盾2回合（护盾破损时将吸收本次所有伤害，多个护盾不可叠加）。</t>
  </si>
  <si>
    <t>圣女教条3</t>
  </si>
  <si>
    <t>"4307a114","4307a124","4307a134","4307a144"</t>
  </si>
  <si>
    <t>被动效果：攻击增加30%、生命增加25%、暴击增加35%、命中增加50%</t>
  </si>
  <si>
    <t>庇护之森3</t>
  </si>
  <si>
    <t>"4307a214"</t>
  </si>
  <si>
    <t>被动效果：普通攻击恢复自己150%攻击等量生命3回合，并使自身攻击增加20%和造成的治疗效果增加7%持续4回合</t>
  </si>
  <si>
    <t>自然惩戒3</t>
  </si>
  <si>
    <t>"4307a314","4307a324","4307a334","4307a344"</t>
  </si>
  <si>
    <t>被动效果：自身生命低于50%，解除自身所有控制并当前回合免控，而后回复100%最大生命值，对所有敌人有100%几率沉默1回合，并增加自己100%暴击伤害8回合（只能触发一次）</t>
  </si>
  <si>
    <t>荆棘缠绕3</t>
  </si>
  <si>
    <t>4307a012</t>
  </si>
  <si>
    <t>怒气技能：对随机4名敌人造成272%攻击伤害，恢复全体友军攻击效果220%攻击等量生命，并持续恢复全体友军攻击效果70%攻击等量生命6回合。</t>
  </si>
  <si>
    <t>魔量转移3</t>
  </si>
  <si>
    <t>"4403a114","4403a124","4403a134"</t>
  </si>
  <si>
    <t>被动效果：善于偷袭的刺客，普攻有100%概率偷取目标51点怒气并增加自己对敌人造成的伤害36%</t>
  </si>
  <si>
    <t>脆皮杀手3</t>
  </si>
  <si>
    <t>"4403a214"</t>
  </si>
  <si>
    <t>被动效果：专治不敢露头的远程英雄，普通攻击变为攻击敌方随机1名后排目标，造成123%攻击伤害</t>
  </si>
  <si>
    <t>刺客之眼3</t>
  </si>
  <si>
    <t>"4403a311","4403a321"</t>
  </si>
  <si>
    <t>被动效果：影袭刺客的灰眼具有特别的力量，命中增加20%，攻击增加24%</t>
  </si>
  <si>
    <t>"4404a111","4404a121"</t>
  </si>
  <si>
    <t>被动效果：长期深山苦修，使得自身暴击增加30%，暴击伤害增加50%</t>
  </si>
  <si>
    <t>打击弱点3</t>
  </si>
  <si>
    <t>"4404a214"</t>
  </si>
  <si>
    <t>被动效果：僧侣善于找到敌方的弱点，普通攻击变成攻击敌方生命最少的英雄，造成122%攻击伤害，并降低目标16%攻击3回合</t>
  </si>
  <si>
    <t>毒念3</t>
  </si>
  <si>
    <t>"4404a314"</t>
  </si>
  <si>
    <t>被动效果：僧侣通过艰苦的修炼，使得普攻有52%概率使目标中毒，每回合造成124%攻击伤害，持续2回合</t>
  </si>
  <si>
    <t>死亡瞬斩3</t>
  </si>
  <si>
    <t>4404a012</t>
  </si>
  <si>
    <t>怒气技能：对敌方后排全体敌人造成215%攻击伤害，如果是法师，每回合额外造成51%攻击流血伤害，持续3回合</t>
  </si>
  <si>
    <t>丛林守护者3</t>
  </si>
  <si>
    <t>"4405a101","4405a111","4405a121"</t>
  </si>
  <si>
    <t>被动效果：攻击增加30%，暴击增加30%，生命增加20%</t>
  </si>
  <si>
    <t>生存法则3</t>
  </si>
  <si>
    <t>"4405a204"</t>
  </si>
  <si>
    <t>被动效果：暴击有100%几率恢复自身280%攻击等量生命</t>
  </si>
  <si>
    <t>鹰眼洞察3</t>
  </si>
  <si>
    <t>"4405a304"</t>
  </si>
  <si>
    <t>被动效果：普通攻击变为，攻击随机3名敌人，造成110%攻击伤害并附加鹰眼印记。附带鹰眼印记的目标被攻击时额外受到40%伤害（对单一目标最高叠加至300%攻击伤害）</t>
  </si>
  <si>
    <t>雄鹰怒火3</t>
  </si>
  <si>
    <t>4405a012</t>
  </si>
  <si>
    <t>怒气技能：对随机3名敌人造成255%攻击伤害，降低目标25%攻击2回合并附加鹰眼印记。附带鹰眼印记的目标被攻击时额外受到45%伤害（对单一目标最高叠加至300%攻击伤害）</t>
  </si>
  <si>
    <t>猎手本能3</t>
  </si>
  <si>
    <r>
      <rPr>
        <sz val="12"/>
        <color theme="1"/>
        <rFont val="微软雅黑"/>
        <family val="2"/>
        <charset val="134"/>
      </rPr>
      <t>"4504a111","4504a121","4504a131"</t>
    </r>
    <r>
      <rPr>
        <sz val="12"/>
        <color theme="1"/>
        <rFont val="微软雅黑"/>
        <family val="2"/>
        <charset val="134"/>
      </rPr>
      <t>,"4504a141"</t>
    </r>
  </si>
  <si>
    <t>被动效果：猎手的本能使得自身暴击增加30%，暴击伤害增加30%，攻击增加32%，生命增加30%</t>
  </si>
  <si>
    <t>杀戮本能3</t>
  </si>
  <si>
    <t>"4504a214","4504a224"</t>
  </si>
  <si>
    <t>被动效果：敌方英雄死亡时，刺激杀戮天性，增加自己21%暴击伤害和16%攻击</t>
  </si>
  <si>
    <t>致命咆哮3</t>
  </si>
  <si>
    <t>"4504a314","4504a324"</t>
  </si>
  <si>
    <t>被动效果：猎手掌握了自然之力，普攻有76%概率对目标施放致命咆哮，额外造成206%攻击的中毒伤害并有16%概率沉默目标2回合</t>
  </si>
  <si>
    <t>飞斧冲击3</t>
  </si>
  <si>
    <t>4504a012</t>
  </si>
  <si>
    <t>怒气技能：对敌方全体造成106%攻击伤害并有52%概率使目标沉默2回合，并免疫控制2回合，同时增加30%伤害减免2回合（附加被动：普攻攻击3个目标）</t>
  </si>
  <si>
    <t>射手本能3</t>
  </si>
  <si>
    <t>"4505a111","4505a121"</t>
  </si>
  <si>
    <t>被动效果：射手的本能使得自身暴击增加40%，攻击增加32%</t>
  </si>
  <si>
    <t>中毒3</t>
  </si>
  <si>
    <t>"4505a214"</t>
  </si>
  <si>
    <t>被动效果：拥有特殊的箭矢，暴击有100%概率使目标中毒，每回造成79%攻击伤害，持续2回合</t>
  </si>
  <si>
    <t>毒性掌握3</t>
  </si>
  <si>
    <t>"4505a314"</t>
  </si>
  <si>
    <t>被动效果：风语者掌握各种毒性，对中毒的目标，增加62%的额外伤害</t>
  </si>
  <si>
    <t>生命之箭3</t>
  </si>
  <si>
    <t>4505a012</t>
  </si>
  <si>
    <r>
      <rPr>
        <sz val="12"/>
        <color theme="1"/>
        <rFont val="微软雅黑"/>
        <family val="2"/>
        <charset val="134"/>
      </rPr>
      <t>怒气技能：对敌方随机4名目标造成126%攻击伤害，减少其</t>
    </r>
    <r>
      <rPr>
        <sz val="12"/>
        <color theme="1"/>
        <rFont val="微软雅黑"/>
        <family val="2"/>
        <charset val="134"/>
      </rPr>
      <t>5%</t>
    </r>
    <r>
      <rPr>
        <sz val="12"/>
        <color theme="1"/>
        <rFont val="微软雅黑"/>
        <family val="2"/>
        <charset val="134"/>
      </rPr>
      <t>速度并中毒，每回合额外造成54%攻击伤害，持续3回合（附加被动：普攻攻击3个目标）</t>
    </r>
  </si>
  <si>
    <t>绿龙女王3</t>
  </si>
  <si>
    <t>"4506a104","4506a114","4506a124"</t>
  </si>
  <si>
    <t>被动效果：生命增加35%，攻击增加25%，暴击增加30%</t>
  </si>
  <si>
    <t>古龙之怒3</t>
  </si>
  <si>
    <t>"4506a204"</t>
  </si>
  <si>
    <t>被动效果：普攻变成对随机3名目标造成95%攻击伤害，降低目标12%攻击并造成伊赫拉生命上限6%的燃烧伤害，持续1回合</t>
  </si>
  <si>
    <t>翡翠梦魇3</t>
  </si>
  <si>
    <t>"4506a304"</t>
  </si>
  <si>
    <t>被动效果：被控制后，持续恢复自身200%攻击等量生命3回合，并对随机3名敌人造成伊赫拉生命上限3%的燃烧伤害，持续1回合</t>
  </si>
  <si>
    <t>巨龙之心3</t>
  </si>
  <si>
    <t>4506a012</t>
  </si>
  <si>
    <t>怒气技能：对随机3名敌人造成162%攻击伤害，并偷取目标15%攻击3回合，同时对生命最高的敌人造成伊赫拉生命上限18%的燃烧伤害，持续2回合</t>
  </si>
  <si>
    <t>石化诅咒3</t>
  </si>
  <si>
    <t>"5101a114","5101a124"</t>
  </si>
  <si>
    <t>被动效果：普攻有84%概率给目标附加时间诅咒，并有42%概率使目标石化2回合，时间诅咒1回合后触发造成101%的攻击伤害</t>
  </si>
  <si>
    <t>时间诅咒3</t>
  </si>
  <si>
    <t>"5101a214","5101a224"</t>
  </si>
  <si>
    <r>
      <rPr>
        <sz val="12"/>
        <color theme="1"/>
        <rFont val="微软雅黑"/>
        <family val="2"/>
        <charset val="134"/>
      </rPr>
      <t>被动效果：受到攻击时，给攻击者附加时间诅咒，时间诅咒1回合后触发造成1</t>
    </r>
    <r>
      <rPr>
        <sz val="12"/>
        <color theme="1"/>
        <rFont val="微软雅黑"/>
        <family val="2"/>
        <charset val="134"/>
      </rPr>
      <t>80</t>
    </r>
    <r>
      <rPr>
        <sz val="12"/>
        <color theme="1"/>
        <rFont val="微软雅黑"/>
        <family val="2"/>
        <charset val="134"/>
      </rPr>
      <t>%攻击伤害，同时有33%概率恢复自身10%的生命（受控可触发恢复效果）</t>
    </r>
  </si>
  <si>
    <t>第二生命3</t>
  </si>
  <si>
    <r>
      <rPr>
        <sz val="12"/>
        <color theme="1"/>
        <rFont val="微软雅黑"/>
        <family val="2"/>
        <charset val="134"/>
      </rPr>
      <t>"5101a314"</t>
    </r>
    <r>
      <rPr>
        <sz val="12"/>
        <color theme="1"/>
        <rFont val="微软雅黑"/>
        <family val="2"/>
        <charset val="134"/>
      </rPr>
      <t>,"5101a311"</t>
    </r>
  </si>
  <si>
    <r>
      <rPr>
        <sz val="12"/>
        <color theme="1"/>
        <rFont val="微软雅黑"/>
        <family val="2"/>
        <charset val="134"/>
      </rPr>
      <t>被动效果：食人魔祭祀先祖图腾，生命增加3</t>
    </r>
    <r>
      <rPr>
        <sz val="12"/>
        <color theme="1"/>
        <rFont val="微软雅黑"/>
        <family val="2"/>
        <charset val="134"/>
      </rPr>
      <t>0%并</t>
    </r>
    <r>
      <rPr>
        <sz val="12"/>
        <color theme="1"/>
        <rFont val="微软雅黑"/>
        <family val="2"/>
        <charset val="134"/>
      </rPr>
      <t>拥有了复活的能力，复活后恢复自身</t>
    </r>
    <r>
      <rPr>
        <sz val="12"/>
        <color theme="1"/>
        <rFont val="微软雅黑"/>
        <family val="2"/>
        <charset val="134"/>
      </rPr>
      <t>10</t>
    </r>
    <r>
      <rPr>
        <sz val="12"/>
        <color theme="1"/>
        <rFont val="微软雅黑"/>
        <family val="2"/>
        <charset val="134"/>
      </rPr>
      <t>0%的生命</t>
    </r>
  </si>
  <si>
    <t>暗影诅咒3</t>
  </si>
  <si>
    <t>5101a012</t>
  </si>
  <si>
    <r>
      <rPr>
        <sz val="12"/>
        <color theme="1"/>
        <rFont val="微软雅黑"/>
        <family val="2"/>
        <charset val="134"/>
      </rPr>
      <t>怒气技能：对敌方全体造成140</t>
    </r>
    <r>
      <rPr>
        <sz val="12"/>
        <color theme="1"/>
        <rFont val="微软雅黑"/>
        <family val="2"/>
        <charset val="134"/>
      </rPr>
      <t>%攻击伤害并有</t>
    </r>
    <r>
      <rPr>
        <sz val="12"/>
        <color theme="1"/>
        <rFont val="微软雅黑"/>
        <family val="2"/>
        <charset val="134"/>
      </rPr>
      <t>100%概率附加时间诅咒，时间诅咒1回合触发造成215%的攻击伤害，并有50%的概率额外附加一个190%攻击伤害的时间诅咒，并提升自身25%伤害减免3回合</t>
    </r>
  </si>
  <si>
    <t>巨龙之翼3</t>
  </si>
  <si>
    <t>"5102a101","5102a111","5102a121","5102a131"</t>
  </si>
  <si>
    <t>被动效果：生命增加40%，攻击增加20%，暴击增加35%，破甲增加50%</t>
  </si>
  <si>
    <t>燃烧大地3</t>
  </si>
  <si>
    <t>"5102a204"</t>
  </si>
  <si>
    <t>古龙逆鳞3</t>
  </si>
  <si>
    <t>"5102a304","5102a314"</t>
  </si>
  <si>
    <t>颤栗射线3</t>
  </si>
  <si>
    <t>5102a012</t>
  </si>
  <si>
    <t>美杜莎之力3</t>
  </si>
  <si>
    <t>"5204a114"</t>
  </si>
  <si>
    <t>领域3</t>
  </si>
  <si>
    <t>"5204a211","5204a221","5204a231"</t>
  </si>
  <si>
    <r>
      <rPr>
        <sz val="12"/>
        <color theme="1"/>
        <rFont val="微软雅黑"/>
        <family val="2"/>
        <charset val="134"/>
      </rPr>
      <t>被动效果：在自己的领域中，技能伤害增加100%，生命增加</t>
    </r>
    <r>
      <rPr>
        <sz val="12"/>
        <color theme="1"/>
        <rFont val="微软雅黑"/>
        <family val="2"/>
        <charset val="134"/>
      </rPr>
      <t>70%，速度增加63</t>
    </r>
  </si>
  <si>
    <t>防守反击3</t>
  </si>
  <si>
    <t>"5204a314","5204a324"</t>
  </si>
  <si>
    <t>被动效果：受到攻击时转守为攻，55%概率提升自身63%攻击力2回合，并有33%概率降低攻击者30点怒气</t>
  </si>
  <si>
    <t>无序攻击3</t>
  </si>
  <si>
    <t>5204a012</t>
  </si>
  <si>
    <t>天才法师3</t>
  </si>
  <si>
    <t>"5205a201","5205a211","5205a221","5205a231"</t>
  </si>
  <si>
    <t>被动效果：生命增加40%，伤害减免增加30%，速度增加60点，免控率增加100%</t>
  </si>
  <si>
    <t>邪恶心念3</t>
  </si>
  <si>
    <t>"5205a204"</t>
  </si>
  <si>
    <r>
      <rPr>
        <sz val="12"/>
        <color theme="1"/>
        <rFont val="微软雅黑"/>
        <family val="2"/>
        <charset val="134"/>
      </rPr>
      <t>被动效果：普通攻击变为攻击生命最低的敌人，造成140%攻击伤害并减少目标</t>
    </r>
    <r>
      <rPr>
        <sz val="12"/>
        <color theme="1"/>
        <rFont val="微软雅黑"/>
        <family val="2"/>
        <charset val="134"/>
      </rPr>
      <t>6</t>
    </r>
    <r>
      <rPr>
        <sz val="12"/>
        <color theme="1"/>
        <rFont val="微软雅黑"/>
        <family val="2"/>
        <charset val="134"/>
      </rPr>
      <t>0点怒气</t>
    </r>
  </si>
  <si>
    <t>死亡实验3</t>
  </si>
  <si>
    <r>
      <rPr>
        <sz val="12"/>
        <color theme="1"/>
        <rFont val="微软雅黑"/>
        <family val="2"/>
        <charset val="134"/>
      </rPr>
      <t>"5205a304"</t>
    </r>
    <r>
      <rPr>
        <sz val="12"/>
        <color theme="1"/>
        <rFont val="微软雅黑"/>
        <family val="2"/>
        <charset val="134"/>
      </rPr>
      <t>,"5205a314"</t>
    </r>
  </si>
  <si>
    <r>
      <rPr>
        <sz val="12"/>
        <color theme="1"/>
        <rFont val="微软雅黑"/>
        <family val="2"/>
        <charset val="134"/>
      </rPr>
      <t>被动效果：敌方英雄死亡时，每回合对所有敌人造成2</t>
    </r>
    <r>
      <rPr>
        <sz val="12"/>
        <color theme="1"/>
        <rFont val="微软雅黑"/>
        <family val="2"/>
        <charset val="134"/>
      </rPr>
      <t>0</t>
    </r>
    <r>
      <rPr>
        <sz val="12"/>
        <color theme="1"/>
        <rFont val="微软雅黑"/>
        <family val="2"/>
        <charset val="134"/>
      </rPr>
      <t>0%攻击伤害，持续2回合；友方英雄死亡时，每回合对所有敌人造成1</t>
    </r>
    <r>
      <rPr>
        <sz val="12"/>
        <color theme="1"/>
        <rFont val="微软雅黑"/>
        <family val="2"/>
        <charset val="134"/>
      </rPr>
      <t>5</t>
    </r>
    <r>
      <rPr>
        <sz val="12"/>
        <color theme="1"/>
        <rFont val="微软雅黑"/>
        <family val="2"/>
        <charset val="134"/>
      </rPr>
      <t>0%攻击伤害，持续2回合</t>
    </r>
  </si>
  <si>
    <t>冥火飓风3</t>
  </si>
  <si>
    <t>5205a012</t>
  </si>
  <si>
    <t>怒气技能：对随机1名敌人造成400%攻击伤害，若目标为前排，则降低其75%护甲3回合，并石化2回合，目标为后排，则降低其30%攻击和80点速度3回合</t>
  </si>
  <si>
    <t>易怒3</t>
  </si>
  <si>
    <t>"5301a114","5301a124"</t>
  </si>
  <si>
    <t>被动效果：受到攻击时非常愤怒，增加自己40点怒气并增加自己10%对敌人造成的伤害，持续3回合</t>
  </si>
  <si>
    <t>怒气爆发3</t>
  </si>
  <si>
    <t>"5301a214","5301a224"</t>
  </si>
  <si>
    <t>被动效果：主教爆发自己的怒气，每次普攻增加自己40点怒气并增加自己12%对敌人造成的伤害，持续3回合</t>
  </si>
  <si>
    <t>伤害增加3</t>
  </si>
  <si>
    <t>"5301a311"</t>
  </si>
  <si>
    <t>被动效果：掌握了黑暗之力，攻击增加33%</t>
  </si>
  <si>
    <t>战斗精通3</t>
  </si>
  <si>
    <t>"5501a111","5501a121","5501a114"</t>
  </si>
  <si>
    <t>被动效果：速度增加60，破防增加40%，攻击对辅助造成额外50%伤害</t>
  </si>
  <si>
    <t>静默杀手3</t>
  </si>
  <si>
    <t>"5501a214","5501a224","5501a234"</t>
  </si>
  <si>
    <t>能量主宰3</t>
  </si>
  <si>
    <t>"5501a311","5501a314","5501a324"</t>
  </si>
  <si>
    <t>黑暗亵渎3</t>
  </si>
  <si>
    <t>5501a012</t>
  </si>
  <si>
    <t>魔神佛法3</t>
  </si>
  <si>
    <t>"5502a111","5502a121","5502a131"</t>
  </si>
  <si>
    <t>被动效果：技能伤害增加62.5%，攻击增加30%，生命增加40%</t>
  </si>
  <si>
    <t>魔海神针3</t>
  </si>
  <si>
    <t>"5502a214"</t>
  </si>
  <si>
    <t>被动效果：普攻有100%几率增加自身20%攻击和15点速度，持续3回合</t>
  </si>
  <si>
    <t>屠戮魔眼3</t>
  </si>
  <si>
    <t>"5502a314","5502a324"</t>
  </si>
  <si>
    <t>千变万化3</t>
  </si>
  <si>
    <t>5502a012</t>
  </si>
  <si>
    <t>神威3</t>
  </si>
  <si>
    <t>"6102a111","6102a121","6102a131","6102a141"</t>
  </si>
  <si>
    <t>被动效果：信仰圣光的力量，生命增加42%，伤害加成增加36%，暴击增加35%，伤害减免增加30%</t>
  </si>
  <si>
    <t>圣光制裁3</t>
  </si>
  <si>
    <t>"6102a214","6102a224"</t>
  </si>
  <si>
    <r>
      <rPr>
        <sz val="12"/>
        <color theme="1"/>
        <rFont val="微软雅黑"/>
        <family val="2"/>
        <charset val="134"/>
      </rPr>
      <t>被动效果：普攻攻击前排目标并有100%概率使用圣光制裁，给目标附加暴击印记，并提升自己13%暴击3回合，暴击印记暴击后触发造成</t>
    </r>
    <r>
      <rPr>
        <sz val="12"/>
        <color theme="1"/>
        <rFont val="微软雅黑"/>
        <family val="2"/>
        <charset val="134"/>
      </rPr>
      <t>135%攻击伤害</t>
    </r>
  </si>
  <si>
    <t>圣光之御3</t>
  </si>
  <si>
    <t>"6102a314","6102a324"</t>
  </si>
  <si>
    <r>
      <rPr>
        <sz val="12"/>
        <color theme="1"/>
        <rFont val="微软雅黑"/>
        <family val="2"/>
        <charset val="134"/>
      </rPr>
      <t>被动效果：身为光之领主，受到攻击时100%概率给随机敌方</t>
    </r>
    <r>
      <rPr>
        <sz val="12"/>
        <color theme="1"/>
        <rFont val="微软雅黑"/>
        <family val="2"/>
        <charset val="134"/>
      </rPr>
      <t>3个目标</t>
    </r>
    <r>
      <rPr>
        <sz val="12"/>
        <color theme="1"/>
        <rFont val="微软雅黑"/>
        <family val="2"/>
        <charset val="134"/>
      </rPr>
      <t>附加暴击印记，并提升自己22%暴击伤害3回合，暴击印记暴击后触发造成</t>
    </r>
    <r>
      <rPr>
        <sz val="12"/>
        <color theme="1"/>
        <rFont val="微软雅黑"/>
        <family val="2"/>
        <charset val="134"/>
      </rPr>
      <t>105%攻击伤害</t>
    </r>
  </si>
  <si>
    <t>圣光普照3</t>
  </si>
  <si>
    <t>6102a012</t>
  </si>
  <si>
    <r>
      <rPr>
        <sz val="12"/>
        <color theme="1"/>
        <rFont val="微软雅黑"/>
        <family val="2"/>
        <charset val="134"/>
      </rPr>
      <t>怒气技能：对敌方全体造成134%攻击伤害并附加暴击印记，暴击印记暴击后触发造成223%的攻击伤害，并有52%的概率额外附加一个141%攻击伤害的暴击印记，并增加</t>
    </r>
    <r>
      <rPr>
        <sz val="12"/>
        <color theme="1"/>
        <rFont val="微软雅黑"/>
        <family val="2"/>
        <charset val="134"/>
      </rPr>
      <t>20%</t>
    </r>
    <r>
      <rPr>
        <sz val="12"/>
        <color theme="1"/>
        <rFont val="微软雅黑"/>
        <family val="2"/>
        <charset val="134"/>
      </rPr>
      <t>免控</t>
    </r>
    <r>
      <rPr>
        <sz val="12"/>
        <color theme="1"/>
        <rFont val="微软雅黑"/>
        <family val="2"/>
        <charset val="134"/>
      </rPr>
      <t>3</t>
    </r>
    <r>
      <rPr>
        <sz val="12"/>
        <color theme="1"/>
        <rFont val="微软雅黑"/>
        <family val="2"/>
        <charset val="134"/>
      </rPr>
      <t>回合。</t>
    </r>
  </si>
  <si>
    <t>圣光伟力3</t>
  </si>
  <si>
    <t>"6201a114","6201a124"</t>
  </si>
  <si>
    <t>被动效果：受到攻击时，身体里的光明之力增强，增加自己42%对敌人造成的伤害和11%伤害加成，持续3回合</t>
  </si>
  <si>
    <t>光辉圣耀3</t>
  </si>
  <si>
    <t>"6201a214","6201a224"</t>
  </si>
  <si>
    <t>被动效果：拥有圣光之力，每次普攻增加自己46%对敌人造成的伤害和7%伤害加成，持续3回合</t>
  </si>
  <si>
    <t>"6201a311"</t>
  </si>
  <si>
    <t>被动效果：拥有神圣的信仰之力，攻击增加31%</t>
  </si>
  <si>
    <t>神之力3</t>
  </si>
  <si>
    <t>"6302a114","6302a124"</t>
  </si>
  <si>
    <t>被动效果：受到圣光的眷顾，每次普攻恢复自己180%攻击等量生命并增加伤害加成21%持续4回合</t>
  </si>
  <si>
    <t>光明圣力3</t>
  </si>
  <si>
    <t>"6302a211","6302a221","6302a231","6302a241"</t>
  </si>
  <si>
    <r>
      <rPr>
        <sz val="12"/>
        <color theme="1"/>
        <rFont val="微软雅黑"/>
        <family val="2"/>
        <charset val="134"/>
      </rPr>
      <t>被动效果：身为圣光一族的先知，伤害加成增加60%，攻击增加26%，生命增加</t>
    </r>
    <r>
      <rPr>
        <sz val="12"/>
        <color theme="1"/>
        <rFont val="微软雅黑"/>
        <family val="2"/>
        <charset val="134"/>
      </rPr>
      <t>36</t>
    </r>
    <r>
      <rPr>
        <sz val="12"/>
        <color theme="1"/>
        <rFont val="微软雅黑"/>
        <family val="2"/>
        <charset val="134"/>
      </rPr>
      <t>%，暴击增加20%</t>
    </r>
  </si>
  <si>
    <t>圣躯3</t>
  </si>
  <si>
    <t>"6302a314","6302a324"</t>
  </si>
  <si>
    <t>被动效果：神圣的躯体使得自己受到攻击时，恢复自身42%攻击等量生命并增加伤害加成21%持续3回合（受控可触发恢复效果）</t>
  </si>
  <si>
    <t>治愈圣光3</t>
  </si>
  <si>
    <t>6302a012</t>
  </si>
  <si>
    <r>
      <rPr>
        <sz val="12"/>
        <color theme="1"/>
        <rFont val="微软雅黑"/>
        <family val="2"/>
        <charset val="134"/>
      </rPr>
      <t>怒气技能：对敌方全体造成159%攻击伤害并回复生命最低的3名友军</t>
    </r>
    <r>
      <rPr>
        <sz val="12"/>
        <color theme="1"/>
        <rFont val="微软雅黑"/>
        <family val="2"/>
        <charset val="134"/>
      </rPr>
      <t>300</t>
    </r>
    <r>
      <rPr>
        <sz val="12"/>
        <color theme="1"/>
        <rFont val="微软雅黑"/>
        <family val="2"/>
        <charset val="134"/>
      </rPr>
      <t>%攻击等量生命，并使随机3名友军增加26%的伤害加成</t>
    </r>
  </si>
  <si>
    <t>光明之子3</t>
  </si>
  <si>
    <t>"6303a101","6303a111","6303a121","6303a104"</t>
  </si>
  <si>
    <t>被动效果：生命增加30%，攻击增加45%，免控率增加30%，治疗量提升40%</t>
  </si>
  <si>
    <t>圣光护佑3</t>
  </si>
  <si>
    <t>"6303a204"</t>
  </si>
  <si>
    <t>被动效果：每次出手立即恢复3名血量最低的我方英雄480%攻击的生命</t>
  </si>
  <si>
    <t>灵魂献祭3</t>
  </si>
  <si>
    <t>"6303a304"</t>
  </si>
  <si>
    <t>被动效果：死亡后，恢复我方全体英雄400%攻击等量生命，持续4回合</t>
  </si>
  <si>
    <t>神圣怒火3</t>
  </si>
  <si>
    <t>6303a012</t>
  </si>
  <si>
    <t>怒气技能：对随机4名敌人造成182%攻击伤害，并使我方随机4名英雄攻击提升30%、速度提升30点、受到治疗效果提升20%，持续3回合，并有40%概率解除所有控制</t>
  </si>
  <si>
    <t>武装驱逐3</t>
  </si>
  <si>
    <t>"6402a114"</t>
  </si>
  <si>
    <t>能源回收3</t>
  </si>
  <si>
    <t>"6402a214","6402a224"</t>
  </si>
  <si>
    <t>被动效果：敌方英雄死亡，自身获得100点怒气，并增加30%伤害3回合</t>
  </si>
  <si>
    <t>最强调整者3</t>
  </si>
  <si>
    <t>"6402a314","6402a311","6402a321","6402a331"</t>
  </si>
  <si>
    <t>被动效果：伤害增加70%，速度增加60点，暴击增加30%，免疫眩晕</t>
  </si>
  <si>
    <t>卫星打击3</t>
  </si>
  <si>
    <t>6402a012</t>
  </si>
  <si>
    <t>圣洁意志3</t>
  </si>
  <si>
    <t>"6501a114","6501a124","6501a134","6501a144","6501a154","6501a164","6501a174"</t>
  </si>
  <si>
    <t>被动效果：永久免疫沉默、眩晕、石化、冰冻。每次出手会提升生命百分比最少的友方英雄8%伤害加成3回合，并恢复目标135%攻击生命</t>
  </si>
  <si>
    <t>战斗天使3</t>
  </si>
  <si>
    <t>信仰圣光3</t>
  </si>
  <si>
    <t>"6501a314","6501a324"</t>
  </si>
  <si>
    <t>被动效果：存活状态伤害每回合结束增加15%伤害，持续3回合；每场战斗首次死亡必定复活，并回复80%生命</t>
  </si>
  <si>
    <t>审判降临3</t>
  </si>
  <si>
    <t>6501a012</t>
  </si>
  <si>
    <t>item_1083</t>
  </si>
  <si>
    <t>怒气技能：对后排敌人造成214%攻击伤害并有38%几率冰冻2回合，恢复自己600%攻击等量生命</t>
  </si>
  <si>
    <t>被动效果：生命增加40%，精准增加20%.</t>
  </si>
  <si>
    <t>生命仪式3</t>
  </si>
  <si>
    <t>被动效果：敌方英雄触发格挡，使自己恢复75%攻击等量生命。</t>
  </si>
  <si>
    <t>被动效果：每次普攻恢复自己112%攻击等量生命</t>
  </si>
  <si>
    <t>怒气技能：对血量最少的敌人造成260%攻击伤害，降低其30%攻击2回合并有75%的几率造成520%攻击额外伤害</t>
  </si>
  <si>
    <t>被动效果：生命增加40%，破甲增加36%.</t>
  </si>
  <si>
    <t>被动效果：每次普攻增加自己16.8%破甲和14%暴击。</t>
  </si>
  <si>
    <t>被动效果：自身生命低于50%，提升自己攻击100%，持续3回合。（只触发一次）</t>
  </si>
  <si>
    <t>"1108a111","1108a121"</t>
  </si>
  <si>
    <t>被动效果：普攻有100%几率使目标燃烧，每回合造成25%攻击伤害，直至敌方英雄死亡。</t>
  </si>
  <si>
    <t>冥火斗篷3</t>
  </si>
  <si>
    <t>被动效果：受到攻击时100%几率使目标燃烧，每回合造成20%攻击伤害，直至敌方英雄死亡。</t>
  </si>
  <si>
    <t>被动效果：英雄死亡可使所有敌人燃烧，每回合造成35%攻击伤害，直至敌方英雄死亡。</t>
  </si>
  <si>
    <t>怒气技能：对所有敌人造成125%攻击伤害并有100%几率使战士类目标禁魔2回合，增加自己30%攻击3回合</t>
  </si>
  <si>
    <t>被动效果：我方英雄死亡，增加自己28%破甲和20%攻击。</t>
  </si>
  <si>
    <t>疯狂之力3</t>
  </si>
  <si>
    <t>被动效果：破甲增加32%，生命增加30%，攻击增加30%.</t>
  </si>
  <si>
    <t>被动效果：英雄死亡可使敌方全体受到140%攻击伤害。</t>
  </si>
  <si>
    <t>被动效果：生命增加35%，精准增加40%。</t>
  </si>
  <si>
    <t>被动效果：自身生命低于30%，提升自己攻击120%，持续3回合。（只能触发一次）</t>
  </si>
  <si>
    <t>疗伤3</t>
  </si>
  <si>
    <t>被动效果：普攻有100%几率使随机1名友军恢复140%攻击等量生命。</t>
  </si>
  <si>
    <t>怒气技能：对后排敌人造成156%攻击伤害并有35%几率使目标石化2回合，增加队友30%精准3回合</t>
  </si>
  <si>
    <t>集中打击3</t>
  </si>
  <si>
    <t>被动效果：普通攻击变为攻击前排敌人，效果为105%，并减少目标20%格挡</t>
  </si>
  <si>
    <t>精准打击3</t>
  </si>
  <si>
    <t>被动效果：精准增加45%，攻击增加45%.</t>
  </si>
  <si>
    <t>"1304a211","1304a221"</t>
  </si>
  <si>
    <t>破甲3</t>
  </si>
  <si>
    <t>被动效果：破甲增加80%，生命增加15%.</t>
  </si>
  <si>
    <t>狂暴3</t>
  </si>
  <si>
    <t>被动效果：敌方死亡提升自己暴击30%.</t>
  </si>
  <si>
    <t>被动效果：每次普攻增加自己29%暴击伤害</t>
  </si>
  <si>
    <t>怒气技能：对随机4名敌人造成180%攻击伤害，对法师类目标有100%几率眩晕2回合并造成180%攻击的额外伤害</t>
  </si>
  <si>
    <t>被动效果：破甲增加40%，攻击增加25%，生命增加15%.</t>
  </si>
  <si>
    <t>追击3</t>
  </si>
  <si>
    <t>被动效果：普通攻击变成攻击敌方生命最少的英雄，效果为130%，并减少目标20%护甲</t>
  </si>
  <si>
    <t>被动效果：自身生命低于80%，提升自己破甲40%，暴击20%，并持续回复自己400%攻击等量生命5回合</t>
  </si>
  <si>
    <t>怒气技能：对敌方随机2名后排目标造成2.21倍攻击伤害，每回合额外造成0.46中毒伤害，持续6回合，并有44.5%概率眩晕目标2回合，增加自己42%免伤持续2回合。</t>
  </si>
  <si>
    <t>被动效果：破甲增加21%，攻击增加34%，生命增加15.5%，对中毒目标伤害增加20.5%</t>
  </si>
  <si>
    <t>被动效果：普攻有100%概率使目标中毒，每回合持续造成0.525倍攻击伤害持续6回合。</t>
  </si>
  <si>
    <t>幽冥护体3</t>
  </si>
  <si>
    <t>被动效果：当生命低于50%时，使随机2名后排敌人中毒，每回合造成1.3倍攻击伤害，持续4回合。（只触发1次）</t>
  </si>
  <si>
    <r>
      <rPr>
        <sz val="12"/>
        <color theme="1"/>
        <rFont val="微软雅黑"/>
        <family val="2"/>
        <charset val="134"/>
      </rPr>
      <t>"1404a</t>
    </r>
    <r>
      <rPr>
        <sz val="12"/>
        <color theme="1"/>
        <rFont val="微软雅黑"/>
        <family val="2"/>
        <charset val="134"/>
      </rPr>
      <t>111","1404</t>
    </r>
    <r>
      <rPr>
        <sz val="12"/>
        <color theme="1"/>
        <rFont val="微软雅黑"/>
        <family val="2"/>
        <charset val="134"/>
      </rPr>
      <t>a</t>
    </r>
    <r>
      <rPr>
        <sz val="12"/>
        <color theme="1"/>
        <rFont val="微软雅黑"/>
        <family val="2"/>
        <charset val="134"/>
      </rPr>
      <t>121","1404</t>
    </r>
    <r>
      <rPr>
        <sz val="12"/>
        <color theme="1"/>
        <rFont val="微软雅黑"/>
        <family val="2"/>
        <charset val="134"/>
      </rPr>
      <t>a</t>
    </r>
    <r>
      <rPr>
        <sz val="12"/>
        <color theme="1"/>
        <rFont val="微软雅黑"/>
        <family val="2"/>
        <charset val="134"/>
      </rPr>
      <t>131","1404</t>
    </r>
    <r>
      <rPr>
        <sz val="12"/>
        <color theme="1"/>
        <rFont val="微软雅黑"/>
        <family val="2"/>
        <charset val="134"/>
      </rPr>
      <t>a</t>
    </r>
    <r>
      <rPr>
        <sz val="12"/>
        <color theme="1"/>
        <rFont val="微软雅黑"/>
        <family val="2"/>
        <charset val="134"/>
      </rPr>
      <t>114"</t>
    </r>
  </si>
  <si>
    <r>
      <rPr>
        <sz val="12"/>
        <color theme="1"/>
        <rFont val="微软雅黑"/>
        <family val="2"/>
        <charset val="134"/>
      </rPr>
      <t>"1404</t>
    </r>
    <r>
      <rPr>
        <sz val="12"/>
        <color theme="1"/>
        <rFont val="微软雅黑"/>
        <family val="2"/>
        <charset val="134"/>
      </rPr>
      <t>a</t>
    </r>
    <r>
      <rPr>
        <sz val="12"/>
        <color theme="1"/>
        <rFont val="微软雅黑"/>
        <family val="2"/>
        <charset val="134"/>
      </rPr>
      <t>214"</t>
    </r>
  </si>
  <si>
    <r>
      <rPr>
        <sz val="12"/>
        <color theme="1"/>
        <rFont val="微软雅黑"/>
        <family val="2"/>
        <charset val="134"/>
      </rPr>
      <t>"1404a3</t>
    </r>
    <r>
      <rPr>
        <sz val="12"/>
        <color theme="1"/>
        <rFont val="微软雅黑"/>
        <family val="2"/>
        <charset val="134"/>
      </rPr>
      <t>14"</t>
    </r>
  </si>
  <si>
    <t>怒气技能：对随机4名敌人造成159%攻击伤害，有100%几率使刺客类目标眩晕2回合并中毒，每回合额外造成65%攻击伤害，持续3回合</t>
  </si>
  <si>
    <t>眩晕3</t>
  </si>
  <si>
    <t>被动效果：普攻有75%几率使目标眩晕，持续2回合。</t>
  </si>
  <si>
    <t>被动效果：对眩晕的目标，增加125%的额外伤害</t>
  </si>
  <si>
    <t>被动效果：破甲增加40%，攻击增加35%.</t>
  </si>
  <si>
    <t>被动效果：攻击增加30%，生命增加35%.</t>
  </si>
  <si>
    <t>禁魔3</t>
  </si>
  <si>
    <t>被动效果：普攻有60%几率使目标禁魔，持续2回合。</t>
  </si>
  <si>
    <t>身坚如铁3</t>
  </si>
  <si>
    <t>被动效果：自身生命低于50%，提高自己伤减率35%，持续4回合。（只触发一次）</t>
  </si>
  <si>
    <t>怒气技能：对后排敌人造成136%攻击伤害并有30%几率使目标眩晕2回合，增加自己30%免伤3回合</t>
  </si>
  <si>
    <t>被动效果：护甲增加48%，生命增加40%.</t>
  </si>
  <si>
    <t>反击3</t>
  </si>
  <si>
    <t>被动效果：受到暴击有100%几率发动一次反击，造成140%的攻击伤害。</t>
  </si>
  <si>
    <t>被动效果：自身生命低于50%，提升友军护甲100%，持续3回合（只触发一次）</t>
  </si>
  <si>
    <t>奥术之心3</t>
  </si>
  <si>
    <t>被动效果：攻击增加40%，生命增加30%.</t>
  </si>
  <si>
    <t>冰冻3</t>
  </si>
  <si>
    <t>被动效果：普攻有30%几率使目标冰冻，持续1回合。</t>
  </si>
  <si>
    <t>被动效果：英雄死亡有20%几率使所有敌人冰冻，持续2回合。</t>
  </si>
  <si>
    <t>怒气技能：对所有敌人造成116%攻击伤害并有25%几率使目标眩晕2回合</t>
  </si>
  <si>
    <t>被动效果：攻击增加25%，生命增加35%.</t>
  </si>
  <si>
    <t>被动效果：英雄死亡后，45%的机率使敌方后排目标眩晕，持续2回合。</t>
  </si>
  <si>
    <t>被动效果：普攻有65%几率使目标眩晕，持续2回合。</t>
  </si>
  <si>
    <t>怒气技能：对所有敌人造成146%攻击伤害，有100%几率使牧师类目标眩晕2回合并额外造成160%攻击伤害</t>
  </si>
  <si>
    <t>被动效果：普攻时降低目标11%攻击，持续3回合</t>
  </si>
  <si>
    <t>被动效果：技能伤害增加95%，生命增加50%，精准增30%.</t>
  </si>
  <si>
    <t>被动效果：普攻有80%几率降低目标暴击15%，提升自己25%攻击，持续3回合。</t>
  </si>
  <si>
    <t>怒气技能：对随机2名后排敌人造成125%攻击伤害并持续恢复全体友军攻击效果200%生命3回合，并有30%的几率额外恢复340%攻击等量生命</t>
  </si>
  <si>
    <t>被动效果：普攻有100%几率对目标造成50%额外伤害并持续恢复随机1名友军50%攻击等量生命，持续3回合。</t>
  </si>
  <si>
    <t>被动效果：生命增加35%，攻击增加25%.</t>
  </si>
  <si>
    <t>被动效果：当自身生命低于30%时，回复己方全体135%攻击等量生命。（只触发一次）</t>
  </si>
  <si>
    <t>被动效果：格挡增加30%，攻击增加40%.</t>
  </si>
  <si>
    <t>流血3</t>
  </si>
  <si>
    <t>被动效果：普攻有50%几率使目标流血，每回合造成88%攻击伤害，持续2回合。</t>
  </si>
  <si>
    <t>被动效果：格挡成功，提升自己攻击18%，持续3回合。</t>
  </si>
  <si>
    <t>怒气技能：对随机2名后排敌人造成220%攻击伤害，每回合额外造成102%攻击伤害，持续4回合</t>
  </si>
  <si>
    <t>被动效果：普攻有100%几率使目标流血，每回合造成96%攻击伤害，持续2回合。</t>
  </si>
  <si>
    <t>被动效果：格挡增加35%，攻击增加40%.</t>
  </si>
  <si>
    <t>被动效果：普通攻击变成攻击敌方生命最少的英雄，效果为120%，并偷取目标15%攻击3回合</t>
  </si>
  <si>
    <t>"2403a211","2403a221"</t>
  </si>
  <si>
    <t>怒气技能：对所有敌人造成148%攻击伤害并有30%几率使目标冰冻2回合，并额外获得30点能量</t>
  </si>
  <si>
    <t>被动效果：破甲增加32%，攻击增加40%.</t>
  </si>
  <si>
    <t>被动效果：受到攻击时降低攻击者9%攻击并增加自己9%攻击，持续3回合。</t>
  </si>
  <si>
    <t>被动效果：对冰冻的目标，增加110%的额外伤害</t>
  </si>
  <si>
    <t>"2506a111","2506a121"</t>
  </si>
  <si>
    <t>怒气技能：对随机4名敌人造成302%攻击伤害，增加自身40%攻击3回合</t>
  </si>
  <si>
    <t>被动效果：格挡增加40%，速度增加60，生命增加25%.</t>
  </si>
  <si>
    <t>被动效果：每次格挡回复自身220%攻击等量生命</t>
  </si>
  <si>
    <t>乱攻3</t>
  </si>
  <si>
    <t>被动效果：普通攻击变为攻击前排敌人，效果为95%，同时减少目标20%精准2回合</t>
  </si>
  <si>
    <t>怒气技能：对单个敌人造成320%攻击伤害并使血量最少的友军回复560%攻击等量生命，增加60%的攻击2回合</t>
  </si>
  <si>
    <t>恐惧3</t>
  </si>
  <si>
    <t>被动效果：受到攻击降低攻击者18%暴击，持续3回合。</t>
  </si>
  <si>
    <t>恶魔之心3</t>
  </si>
  <si>
    <t>被动效果：护甲增加40%，生命增加40%.</t>
  </si>
  <si>
    <t>恶魔铠甲3</t>
  </si>
  <si>
    <t>被动效果：自身生命低于30%，提升自己护甲120%，持续3回合。（只触发一次）</t>
  </si>
  <si>
    <t>怒气技能：对后排敌人造成119%攻击伤害，有32%几率使目标眩晕2回合并有50%的几率给目标附加一个250%攻击伤害的时间诅咒，时间诅咒2回合后触发伤害</t>
  </si>
  <si>
    <t>被动效果：受到暴击有100%几率发动一次反击，造成320%的攻击伤害。</t>
  </si>
  <si>
    <t>被动效果：自身生命低于75%，提升自己减伤45%，持续3回合。（只触发一次）</t>
  </si>
  <si>
    <t>被动效果：攻击增加30%.</t>
  </si>
  <si>
    <t>热忱3</t>
  </si>
  <si>
    <t>被动效果：对燃烧的目标，增加45%的额外伤害</t>
  </si>
  <si>
    <r>
      <rPr>
        <sz val="12"/>
        <color theme="1"/>
        <rFont val="微软雅黑"/>
        <family val="2"/>
        <charset val="134"/>
      </rPr>
      <t>被动效果：英雄死亡释放逐日之力，使得全体敌方每回合受到108</t>
    </r>
    <r>
      <rPr>
        <sz val="12"/>
        <color theme="1"/>
        <rFont val="微软雅黑"/>
        <family val="2"/>
        <charset val="134"/>
      </rPr>
      <t>%伤害，持续3回合</t>
    </r>
  </si>
  <si>
    <t>吸攻3</t>
  </si>
  <si>
    <t>被动效果：普攻时偷取目标20%攻击。</t>
  </si>
  <si>
    <t>刺客杀手3</t>
  </si>
  <si>
    <t>被动效果：对刺客增加40%的额外伤害。</t>
  </si>
  <si>
    <t>被动效果：自身生命低于50%，提升自己暴击20%，持续3回合。（只触发一次）</t>
  </si>
  <si>
    <t>怒气技能：对所有敌人造成72%攻击伤害并中毒，每回合额外造成102%攻击伤害，持续3回合</t>
  </si>
  <si>
    <t>被动效果：普攻有80%几率使目标中毒，每回合造成80%攻击伤害，持续2回合。</t>
  </si>
  <si>
    <t>被动效果：英雄死亡可使敌方全体中毒，每回合造成105%攻击伤害，持续3回合。</t>
  </si>
  <si>
    <t>毒性皮肤3</t>
  </si>
  <si>
    <t>被动效果：受到攻击时60%几率使目标中毒，每回合造成72%攻击伤害，持续3回合。</t>
  </si>
  <si>
    <t>被动效果：普攻有50%几率使血量最少的友军恢复150%攻击等量生命。</t>
  </si>
  <si>
    <t>自愈3</t>
  </si>
  <si>
    <t>被动效果：受到攻击时100%几率使自己恢复56%攻击等量生命。</t>
  </si>
  <si>
    <t>被动效果：攻击增加25%，生命增加20%.</t>
  </si>
  <si>
    <t>怒气技能：对后排随机2名敌人造成190%攻击伤害，并恢复35%攻击的生命，并吸取目标30%攻击3回合，增加自己40%的暴击伤害3回合</t>
  </si>
  <si>
    <t>被动效果：攻击增加35%，暴击增加30%，生命增加20%.</t>
  </si>
  <si>
    <t>被动效果：敌方英雄死亡，增加自己30%攻击。</t>
  </si>
  <si>
    <t>虚弱打击3</t>
  </si>
  <si>
    <t>被动效果：普通攻击变成攻击敌方生命最少的英雄，效果为130%，并恢复45%攻击生命。</t>
  </si>
  <si>
    <t>怒气技能：对所有敌人造成132%攻击伤害并流血，每回合额外造成75%攻击伤害，持续3回合，降低目标25%暴击和30%的暴击伤害3回合</t>
  </si>
  <si>
    <t>以暴制暴3</t>
  </si>
  <si>
    <t>被动效果：每次普攻增加自己20%暴击，降低目标20%暴击，持续4回合，并有50%几率增加自己30%暴击伤害，持续2回合</t>
  </si>
  <si>
    <t>被动效果：攻击增加50%，暴击伤害增加30%，生命增加16%</t>
  </si>
  <si>
    <t>被动效果：受到攻击时100%几率发动一次反击造成120%的攻击伤害。</t>
  </si>
  <si>
    <t>怒气技能：对随机3名敌人造成182%攻击伤害并燃烧，初次燃烧的伤害为150%，每回合逐渐递减24%攻击伤害，持续3回合</t>
  </si>
  <si>
    <t>被动效果：攻击增加35%，生命增加30%</t>
  </si>
  <si>
    <t>点燃3</t>
  </si>
  <si>
    <t>被动效果：普攻有75%几率使目标燃烧，每回合造成110%攻击伤害，持续2回合。</t>
  </si>
  <si>
    <t>火焰皮肤3</t>
  </si>
  <si>
    <t>被动效果：受到攻击时90%几率使目标燃烧，每回合造成120%攻击伤害，持续1回合。</t>
  </si>
  <si>
    <t>怒气技能：对所有敌人造成117%攻击伤害并燃烧，每回合额外造成50%攻击伤害，持续3回合，增加自己20%攻击和20%暴击，持续3回合</t>
  </si>
  <si>
    <t>女王护甲3</t>
  </si>
  <si>
    <t>被动效果：生命增加40%，护甲增加45%.</t>
  </si>
  <si>
    <t>被动效果：我方英雄暴击，使自己恢复90%攻击等量生命。</t>
  </si>
  <si>
    <t>被动效果：受到攻击降低目标15%破甲并燃烧，每回合造成50%攻击伤害，持续6回合</t>
  </si>
  <si>
    <t>怒气技能：对前排敌人造成185%攻击伤害并吸取目标35%护甲2回合，持续恢复自己160%攻击等量生命6回合</t>
  </si>
  <si>
    <t>被动效果：受到攻击时降低目标15%攻击，24%暴击，持续2回合</t>
  </si>
  <si>
    <t>被动效果：生命增加44%，伤减率增加26%.</t>
  </si>
  <si>
    <t>被动效果：受到攻击时100%几率发动一次反击，造成200%的攻击伤害。</t>
  </si>
  <si>
    <t>怒气技能：对后排敌人造成148%攻击伤害并有35%几率使游侠类目标眩晕2回合，50%几率使法师沉默2回合</t>
  </si>
  <si>
    <t>被动效果：普攻攻击变为对随机2名敌人造成110%攻击伤害，并有15%概率眩晕目标2回合。</t>
  </si>
  <si>
    <t>被动效果：暴击增加30%，攻击增加45%，生命增加20%</t>
  </si>
  <si>
    <t>灵魂共振3</t>
  </si>
  <si>
    <t>被动效果：敌方英雄死亡，恢复己方血量最低的单位30%生命上限的血量</t>
  </si>
  <si>
    <t>被动效果：攻击增加40%，暴击增加40%.</t>
  </si>
  <si>
    <t>法术掌握3</t>
  </si>
  <si>
    <t>被动效果：每次普攻增加自己27%技能伤害。</t>
  </si>
  <si>
    <t>被动效果：当生命低于50%时，给敌方全体附加暴击印记，印记暴击后触发造成72%攻击伤害。（只触发一次）</t>
  </si>
  <si>
    <t>被动效果：普攻有100%几率使前排友军恢复100%攻击等量生命。</t>
  </si>
  <si>
    <t>被动效果：英雄死亡使己方全体恢复150%攻击量生命并增加14%的暴击3回合</t>
  </si>
  <si>
    <t>被动效果：生命增加40%.</t>
  </si>
  <si>
    <t>能量窃取3</t>
  </si>
  <si>
    <t>被动效果：普攻有100%几率偷取目标50点能量并增加自己技能伤害35%</t>
  </si>
  <si>
    <t>后排打击3</t>
  </si>
  <si>
    <t>被动效果：普通攻击变为攻击随机1名后排敌人，伤害为120%.</t>
  </si>
  <si>
    <t>灰眼之力3</t>
  </si>
  <si>
    <t>被动效果：精准增加20%，攻击增加25%.</t>
  </si>
  <si>
    <t>怒气技能：对后排随机2名敌人造成210%攻击伤害，如果是法师，每回合额外造成50%攻击流血伤害，持续3回合</t>
  </si>
  <si>
    <t>被动效果：暴击增加30%，暴击伤害增加50%.</t>
  </si>
  <si>
    <t>被动效果：普通攻击变成攻击敌方生命最少的英雄，效果为120%，并降低目标20%攻击3回合</t>
  </si>
  <si>
    <t>毒性攻击3</t>
  </si>
  <si>
    <t>被动效果：普攻有50%几率使目标中毒，每回合造成125%攻击伤害，持续2回合。</t>
  </si>
  <si>
    <t>怒气技能：对所有敌人造成105%攻击伤害并有50%几率使目标禁魔2回合，并免疫控制2回合</t>
  </si>
  <si>
    <t>被动效果：暴击增加30%，暴击伤害增加30%，攻击增加30%.</t>
  </si>
  <si>
    <t>被动效果：敌方英雄死亡，增加自己20%暴击伤害和15%攻击。</t>
  </si>
  <si>
    <t>被动效果：普攻有75%几率对目标额外造成200%中毒伤害并有15%几率沉默目标2回合</t>
  </si>
  <si>
    <t>"4504a111","4504a121","4504a131"</t>
  </si>
  <si>
    <t>怒气技能：对随机4名敌人造成125%攻击伤害，减少其30点速度并中毒，每回合额外造成55%攻击伤害，持续3回合（附加被动：普攻攻击3个目标）</t>
  </si>
  <si>
    <t>被动效果：暴击增加40%，攻击增加30%.</t>
  </si>
  <si>
    <t>被动效果：暴击有100%几率使目标中毒，每回合造成78%攻击伤害，持续2回合。</t>
  </si>
  <si>
    <t>被动效果：对中毒的目标，增加60%的额外伤害</t>
  </si>
  <si>
    <t>怒气技能：对所有敌人造成124%攻击伤害并有60%概率附加时间诅咒，时间诅咒1回合触发造成200%的攻击伤害，并有20%的几率额外附加一个70%攻击伤害的时间诅咒，并提升自身25%免伤3回合</t>
  </si>
  <si>
    <t>被动效果：普攻有80%几率给目标附加时间诅咒，并有45%几率使目标石化2回合，时间诅咒1回合后触发造成100%攻击伤害。</t>
  </si>
  <si>
    <t>被动效果：受到攻击时，给攻击者附加时间诅咒，时间诅咒1回合后触发造成110%攻击伤害，同时有30%几率恢复自身10%的血量</t>
  </si>
  <si>
    <t>重生3</t>
  </si>
  <si>
    <t>被动效果：死亡后必定复活，并恢复自身90%的血量。</t>
  </si>
  <si>
    <t>"5101a314"</t>
  </si>
  <si>
    <t>暗影混乱3</t>
  </si>
  <si>
    <t>怒气技能：对所有敌人造成98%攻击伤害并有30%几率使目标石化2回合，有30%的几率降低目标30点能量，30%几率额外获得30点能量</t>
  </si>
  <si>
    <t>石化3</t>
  </si>
  <si>
    <t>被动效果：普攻有55%几率使目标石化，持续1回合。</t>
  </si>
  <si>
    <t>被动效果：技能伤害增加100%，生命增加40%速度增加60.</t>
  </si>
  <si>
    <t>转守为攻3</t>
  </si>
  <si>
    <t>被动效果：受到攻击时50%几率提升自身60%攻击力2回合，并有30%几率降低攻击者30点能量</t>
  </si>
  <si>
    <t>被动效果：受到攻击增加自己40点能量并增加自己8%技能伤害，持续3回合。</t>
  </si>
  <si>
    <t>被动效果：每次普攻增加自己40点能量并增加自己10%技能伤害，持续3回合。</t>
  </si>
  <si>
    <t>攻击3</t>
  </si>
  <si>
    <t>怒气技能：对所有敌人造成135%攻击伤害并附加暴击印记，暴击印记暴击后触发造成220%的攻击伤害，并有50%的几率额外附加一个140%攻击伤害的暴击印记</t>
  </si>
  <si>
    <t>被动效果：生命增加40%，伤增率增加36%，暴击增加24%，伤减率增加15%.</t>
  </si>
  <si>
    <t>被动效果：普攻有100%几率给目标附加暴击印记，并提升自己12%暴击3回合，暴击印记暴击后触发造成90%攻击伤害。</t>
  </si>
  <si>
    <t>被动效果：受到攻击时100%几率给目标附加暴击印记，并提升自己20%暴击伤害3回合，暴击印记暴击后触发造成75%攻击伤害。</t>
  </si>
  <si>
    <t>光明伟力3</t>
  </si>
  <si>
    <t>被动效果：受到攻击增加自己40%技能伤害和10%伤增率，持续3回合。</t>
  </si>
  <si>
    <t>被动效果：每次普攻增加自己45%技能伤害和8%伤增率，持续3回合。</t>
  </si>
  <si>
    <t>怒气技能：对随机4名敌人造成158%攻击伤害并回复随机3名友军165%攻击等量生命，并使随机3名友军增加25%的伤增率</t>
  </si>
  <si>
    <t>焕发生机3</t>
  </si>
  <si>
    <t>被动效果：每次普攻恢复自己115%攻击等量生命并增加伤增率20%持续4回合</t>
  </si>
  <si>
    <t>被动效果：伤增率增加60%，攻击增加25%，生命增加20%，暴击增加20%</t>
  </si>
  <si>
    <t>被动效果：受到攻击恢复自己40%攻击等量生命并增加伤增率20%持续3回合</t>
  </si>
  <si>
    <r>
      <rPr>
        <sz val="12"/>
        <color theme="1"/>
        <rFont val="微软雅黑"/>
        <family val="2"/>
        <charset val="134"/>
      </rPr>
      <t>怒气技能：对全体敌人造成214%攻击伤害并有3</t>
    </r>
    <r>
      <rPr>
        <sz val="12"/>
        <color theme="1"/>
        <rFont val="微软雅黑"/>
        <family val="2"/>
        <charset val="134"/>
      </rPr>
      <t>0</t>
    </r>
    <r>
      <rPr>
        <sz val="12"/>
        <color theme="1"/>
        <rFont val="微软雅黑"/>
        <family val="2"/>
        <charset val="134"/>
      </rPr>
      <t>%几率冰冻2回合，恢复自己600%攻击等量生命</t>
    </r>
  </si>
  <si>
    <t>面板属性被动1</t>
  </si>
  <si>
    <t>runskill</t>
  </si>
  <si>
    <t>runatkskill</t>
  </si>
  <si>
    <t>面板属性被动2</t>
  </si>
  <si>
    <t>面板属性被动3</t>
  </si>
  <si>
    <t>攻击后技能</t>
  </si>
  <si>
    <t>1107a</t>
  </si>
  <si>
    <t>被动技能：生命增加40%，精准增加20%.</t>
  </si>
  <si>
    <t>"1107a213"</t>
  </si>
  <si>
    <t>被动技能：敌方英雄触发格挡，使自己恢复75%攻击等量生命。</t>
  </si>
  <si>
    <t>"1107a313"</t>
  </si>
  <si>
    <t>被动技能：每次普攻恢复自己112%攻击等量生命</t>
  </si>
  <si>
    <t>生命虹吸3</t>
  </si>
  <si>
    <t>"1107a013","1107a023"</t>
  </si>
  <si>
    <t>主动技能：对后排敌人造成214%攻击伤害并有38%几率冰冻2回合，恢复自己600%攻击等量生命</t>
  </si>
  <si>
    <t>1108a</t>
  </si>
  <si>
    <t>被动技能：生命增加40%，破甲增加36%.</t>
  </si>
  <si>
    <t>"1108a213","1108a223"</t>
  </si>
  <si>
    <t>被动技能：每次普攻增加自己16.8%破甲和14%暴击。</t>
  </si>
  <si>
    <t>"1108a313"</t>
  </si>
  <si>
    <t>被动技能：自身生命低于50%，提升自己攻击100%，持续3回合。（只触发一次）</t>
  </si>
  <si>
    <t>幽冥打击3</t>
  </si>
  <si>
    <t>"1108a013","1108a023"</t>
  </si>
  <si>
    <t>主动技能：对血量最少的敌人造成260%攻击伤害，降低其30%攻击2回合并有75%的几率造成520%攻击额外伤害</t>
  </si>
  <si>
    <t>1202a</t>
  </si>
  <si>
    <t>"1202a113"</t>
  </si>
  <si>
    <t>被动技能：普攻有100%几率使目标燃烧，每回合造成25%攻击伤害，直至敌方英雄死亡。</t>
  </si>
  <si>
    <t>"1202a213"</t>
  </si>
  <si>
    <t>被动技能：受到攻击时100%几率使目标燃烧，每回合造成20%攻击伤害，直至敌方英雄死亡。</t>
  </si>
  <si>
    <t>"1202a313"</t>
  </si>
  <si>
    <t>被动技能：英雄死亡可使所有敌人燃烧，每回合造成35%攻击伤害，直至敌方英雄死亡。</t>
  </si>
  <si>
    <t>1203a</t>
  </si>
  <si>
    <t>"1203a113","1203a123"</t>
  </si>
  <si>
    <t>被动技能：我方英雄死亡，增加自己28%破甲和30%攻击。</t>
  </si>
  <si>
    <t>被动技能：破甲增加32%，生命增加30%，攻击增加30%.</t>
  </si>
  <si>
    <t>"1203a313"</t>
  </si>
  <si>
    <t>被动技能：英雄死亡可使敌方全体受到140%攻击伤害。</t>
  </si>
  <si>
    <t>奥术爆炸3</t>
  </si>
  <si>
    <t>"1203a013","1203a023"</t>
  </si>
  <si>
    <t>主动技能：对所有敌人造成110%攻击伤害并有100%几率使战士类目标禁魔2回合，增加自己30%攻击3回合</t>
  </si>
  <si>
    <t>1303a</t>
  </si>
  <si>
    <t>被动技能：生命增加35%，精准增加40%。</t>
  </si>
  <si>
    <t>"1303a213"</t>
  </si>
  <si>
    <t>被动技能：自身生命低于30%，提升自己攻击120%，持续3回合。（只能触发一次）</t>
  </si>
  <si>
    <t>"1303a313"</t>
  </si>
  <si>
    <t>被动技能：普攻有100%几率使随机1名友军恢复140%攻击等量生命。</t>
  </si>
  <si>
    <t>1304a</t>
  </si>
  <si>
    <t>"1304a112"</t>
  </si>
  <si>
    <t>被动技能：普通攻击变为攻击前排敌人，效果为105%，并减少目标20%格挡</t>
  </si>
  <si>
    <t>被动技能：精准增加45%，攻击增加45%.</t>
  </si>
  <si>
    <t>"1304a313"</t>
  </si>
  <si>
    <t>卡你玛射线3</t>
  </si>
  <si>
    <t>"1304a013","1304a023"</t>
  </si>
  <si>
    <t>主动技能：对后排敌人造成156%攻击伤害并有35%几率使目标石化2回合，增加队友30%精准3回合</t>
  </si>
  <si>
    <t>1402a</t>
  </si>
  <si>
    <t>被动技能：破甲增加80%，生命增加15%.</t>
  </si>
  <si>
    <t>"1402a213"</t>
  </si>
  <si>
    <t>被动技能：敌方死亡提升自己暴击30%.</t>
  </si>
  <si>
    <t>"1402a313"</t>
  </si>
  <si>
    <t>被动技能：每次普攻增加自己29%暴击伤害</t>
  </si>
  <si>
    <t>1403a</t>
  </si>
  <si>
    <t>被动技能：破甲增加40%，攻击增加25%，生命增加15%.</t>
  </si>
  <si>
    <t>"1403a212"</t>
  </si>
  <si>
    <t>被动技能：普通攻击变成攻击敌方生命最少的英雄，效果为130%，并减少目标20%护甲</t>
  </si>
  <si>
    <t>"1403a313","1403a323","1403a333"</t>
  </si>
  <si>
    <t>被动技能：自身生命低于80%，提升自己破甲40%，暴击20%，并持续回复自己400%攻击等量生命5回合</t>
  </si>
  <si>
    <t>电能激荡3</t>
  </si>
  <si>
    <t>"1403a013","1403a023"</t>
  </si>
  <si>
    <t>主动技能：对随机4名敌人造成180%攻击伤害，对法师类目标有100%几率眩晕2回合，并造成180%攻击的额外伤害</t>
  </si>
  <si>
    <t>1503a</t>
  </si>
  <si>
    <t>"1503a113"</t>
  </si>
  <si>
    <t>被动技能：普攻有75%几率使目标眩晕，持续2回合。</t>
  </si>
  <si>
    <t>"1503a213"</t>
  </si>
  <si>
    <t>被动技能：对眩晕的目标，增加125%的额外伤害</t>
  </si>
  <si>
    <t>被动技能：破甲增加40%，攻击增加35%.</t>
  </si>
  <si>
    <t>地刺3</t>
  </si>
  <si>
    <t>"1503a013","1503a023"</t>
  </si>
  <si>
    <t>主动技能：对随机4名敌人造成159%攻击伤害，有100%几率使刺客类目标眩晕2回合，并中毒每回合额外造成65%攻击伤害，持续3回合</t>
  </si>
  <si>
    <t>2103a</t>
  </si>
  <si>
    <t>被动技能：攻击增加30%，生命增加35%.</t>
  </si>
  <si>
    <t>"2103a213"</t>
  </si>
  <si>
    <t>被动技能：普攻有60%几率使目标禁魔，持续2回合。</t>
  </si>
  <si>
    <t>"2103a313"</t>
  </si>
  <si>
    <t>被动技能：自身生命低于50%，提高自己伤减率35%，持续4回合。（只触发一次）</t>
  </si>
  <si>
    <t>2104a</t>
  </si>
  <si>
    <t>被动技能：护甲增加48%，生命增加40%.</t>
  </si>
  <si>
    <t>被动技能：受到暴击有100%几率发动一次反击，造成140%的攻击伤害。</t>
  </si>
  <si>
    <t>"2104a313"</t>
  </si>
  <si>
    <t>被动技能：自身生命低于50%，提升友军护甲100%，持续3回合（只触发一次）</t>
  </si>
  <si>
    <t>地震术3</t>
  </si>
  <si>
    <t>"2104a013","2104a023"</t>
  </si>
  <si>
    <t>主动技能：对后排敌人造成136%攻击伤害并有30%几率使目标眩晕2回合，增加自己30%免伤3回合</t>
  </si>
  <si>
    <t>2203a</t>
  </si>
  <si>
    <t>被动技能：攻击增加40%，生命增加30%.</t>
  </si>
  <si>
    <t>"2203a213"</t>
  </si>
  <si>
    <t>被动技能：普攻有30%几率使目标冰冻，持续1回合。</t>
  </si>
  <si>
    <t>"2203a313"</t>
  </si>
  <si>
    <t>被动技能：英雄死亡有20%几率使所有敌人冰冻，持续2回合。</t>
  </si>
  <si>
    <t>2204a</t>
  </si>
  <si>
    <t>被动技能：攻击增加25%，生命增加35%.</t>
  </si>
  <si>
    <t>"2204a213"</t>
  </si>
  <si>
    <t>被动技能：英雄死亡后，45%的机率使敌方后排目标眩晕，持续2回合。</t>
  </si>
  <si>
    <t>"2204a313"</t>
  </si>
  <si>
    <t>被动技能：普攻有65%几率使目标眩晕，持续2回合。</t>
  </si>
  <si>
    <t>闪电术3</t>
  </si>
  <si>
    <t>"2204a013"</t>
  </si>
  <si>
    <t>主动技能：对所有敌人造成116%攻击伤害并有25%几率使目标眩晕2回合</t>
  </si>
  <si>
    <t>2205a</t>
  </si>
  <si>
    <t>"2205a113"</t>
  </si>
  <si>
    <t>被动技能：普攻时降低目标11%攻击，持续3回合</t>
  </si>
  <si>
    <t>被动技能：技能伤害增加95%，生命增加50%，精准增30%.</t>
  </si>
  <si>
    <t>"2205a313","2205a323"</t>
  </si>
  <si>
    <t>被动技能：普攻有80%几率降低目标暴击15%，提升自己25%攻击，持续3回合。</t>
  </si>
  <si>
    <t>混乱暗影3</t>
  </si>
  <si>
    <t>"2205a013","2205a023"</t>
  </si>
  <si>
    <t>主动技能：对所有敌人造成146%攻击伤害，有100%几率使牧师类目标眩晕2回合并额外造成160%攻击伤害</t>
  </si>
  <si>
    <t>2303a</t>
  </si>
  <si>
    <t>"2303a113","2303a123"</t>
  </si>
  <si>
    <t>被动技能：普攻有100%几率对目标造成50%额外伤害并持续恢复随机1名友军50%攻击等量生命，持续3回合。</t>
  </si>
  <si>
    <t>被动技能：生命增加35%，攻击增加25%.</t>
  </si>
  <si>
    <t>"2303a313"</t>
  </si>
  <si>
    <t>被动技能：当自身生命低于30%时，回复己方全体135%攻击等量生命。（只触发一次）</t>
  </si>
  <si>
    <t>蓝色闪电激光</t>
  </si>
  <si>
    <t>"2303a013","2303a023"</t>
  </si>
  <si>
    <t>主动技能：对随机2名后排敌人造成125%攻击伤害并持续恢复全体友军攻击效果200%生命3回合，并有30%的几率额外恢复340%攻击等量生命</t>
  </si>
  <si>
    <t>2402a</t>
  </si>
  <si>
    <t>被动技能：格挡增加30%，攻击增加40%.</t>
  </si>
  <si>
    <t>"2402a213"</t>
  </si>
  <si>
    <t>被动技能：普攻有50%几率使目标流血，每回合造成60%攻击伤害，持续2回合。</t>
  </si>
  <si>
    <t>"2402a313"</t>
  </si>
  <si>
    <t>被动技能：格挡成功，提升自己攻击18%，持续3回合。</t>
  </si>
  <si>
    <t>2403a</t>
  </si>
  <si>
    <t>"2403a113"</t>
  </si>
  <si>
    <t>被动技能：普攻有100%几率使目标流血，每回合造成96%攻击伤害，持续2回合。</t>
  </si>
  <si>
    <t>被动技能：格挡增加35%，攻击增加40%.</t>
  </si>
  <si>
    <t>"2403a312"</t>
  </si>
  <si>
    <t>被动技能：普通攻击变成攻击敌方生命最少的英雄，效果为120%，并偷取目标15%攻击3回合</t>
  </si>
  <si>
    <t>疾风之刃3</t>
  </si>
  <si>
    <t>"2403a013"</t>
  </si>
  <si>
    <t>主动技能：对随机2名后排敌人造成220%攻击伤害，每回合额外造成102%攻击伤害，持续4回合</t>
  </si>
  <si>
    <t>2506a</t>
  </si>
  <si>
    <t>被动技能：破甲增加32%，攻击增加40%.</t>
  </si>
  <si>
    <t>"2506a213","2506a223"</t>
  </si>
  <si>
    <t>被动技能：受到攻击时降低攻击者9%攻击并增加自己9%攻击，持续3回合。</t>
  </si>
  <si>
    <t>"2506a313"</t>
  </si>
  <si>
    <t>被动技能：对冰冻的目标，增加110%的额外伤害</t>
  </si>
  <si>
    <t>冰刃3</t>
  </si>
  <si>
    <t>"2506a013","2506a023"</t>
  </si>
  <si>
    <t>主动技能：对所有敌人造成148%攻击伤害并有30%几率使目标冰冻2回合，并额外获得30点能量</t>
  </si>
  <si>
    <t>2507a</t>
  </si>
  <si>
    <t>被动技能：格挡增加40%，速度增加60，生命增加25%.</t>
  </si>
  <si>
    <t>"2507a213"</t>
  </si>
  <si>
    <t>被动技能：每次格挡回复自身220%攻击等量生命</t>
  </si>
  <si>
    <t>"2507a312"</t>
  </si>
  <si>
    <t>被动技能：普通攻击变为攻击前排敌人，效果为95%，同时减少目标20%精准2回合</t>
  </si>
  <si>
    <t>彩虹激光3</t>
  </si>
  <si>
    <t>"2507a013"</t>
  </si>
  <si>
    <t>主动技能：对随机4名敌人造成302%攻击伤害，增加自身40%攻击3回合</t>
  </si>
  <si>
    <t>3107a</t>
  </si>
  <si>
    <t>"3107a113"</t>
  </si>
  <si>
    <t>被动技能：受到攻击降低攻击者18%暴击，持续3回合。</t>
  </si>
  <si>
    <t>被动技能：护甲增加40%，生命增加40%.</t>
  </si>
  <si>
    <t>"3107a313"</t>
  </si>
  <si>
    <t>被动技能：自身生命低于30%，提升自己护甲120%，持续3回合。（只触发一次）</t>
  </si>
  <si>
    <t>黑暗之刃3</t>
  </si>
  <si>
    <t>"3107a013","3107a023"</t>
  </si>
  <si>
    <t>主动技能：对单个敌人造成320%攻击伤害并使血量最少的友军回复560%攻击等量生命，增加60%的攻击2回合</t>
  </si>
  <si>
    <t>3108a</t>
  </si>
  <si>
    <t>被动技能：受到暴击有100%几率发动一次反击，造成320%的攻击伤害。</t>
  </si>
  <si>
    <t>"3108a313"</t>
  </si>
  <si>
    <t>被动技能：自身生命低于50%，提升自己减伤45%，持续3回合。（只触发一次）</t>
  </si>
  <si>
    <t>"3108a013","3108a023"</t>
  </si>
  <si>
    <t>主动技能：对后排敌人造成119%攻击伤害，有32%几率使目标眩晕2回合并有20%的几率给目标附加一个250%攻击伤害的回合印记，回合印记1回合后触发伤害</t>
  </si>
  <si>
    <t>3203a</t>
  </si>
  <si>
    <t>被动技能：攻击增加30%.</t>
  </si>
  <si>
    <t>"3203a213"</t>
  </si>
  <si>
    <t>被动技能：对燃烧的目标，增加45%的额外伤害</t>
  </si>
  <si>
    <t>"3203a313"</t>
  </si>
  <si>
    <t>被动技能：英雄死亡可提升己方全体37%攻击3回合。</t>
  </si>
  <si>
    <t>3204a</t>
  </si>
  <si>
    <t>"3204a113","3204a123"</t>
  </si>
  <si>
    <t>被动技能：普攻时偷取目标20%攻击。</t>
  </si>
  <si>
    <t>"3204a213"</t>
  </si>
  <si>
    <t>被动技能：对刺客增加40%的额外伤害。</t>
  </si>
  <si>
    <t>"3204a313"</t>
  </si>
  <si>
    <t>被动技能：自身生命低于50%，提升自己暴击20%，持续3回合。（只触发一次）</t>
  </si>
  <si>
    <t>3205a</t>
  </si>
  <si>
    <t>"3205a113"</t>
  </si>
  <si>
    <t>被动技能：普攻有80%几率使目标中毒，每回合造成80%攻击伤害，持续2回合。</t>
  </si>
  <si>
    <t>"3205a213"</t>
  </si>
  <si>
    <t>被动技能：英雄死亡可使敌方全体中毒，每回合造成105%攻击伤害，持续3回合。</t>
  </si>
  <si>
    <t>"3205a313"</t>
  </si>
  <si>
    <t>被动技能：受到攻击时60%几率使目标中毒，每回合造成72%攻击伤害，持续3回合。</t>
  </si>
  <si>
    <t>毒爆术3</t>
  </si>
  <si>
    <t>"3205a013"</t>
  </si>
  <si>
    <t>主动技能：对所有敌人造成72%攻击伤害并中毒，每回合额外造成102%攻击伤害，持续3回合</t>
  </si>
  <si>
    <t>3302a</t>
  </si>
  <si>
    <t>"3302a113"</t>
  </si>
  <si>
    <t>被动技能：普攻有50%几率使血量最少的友军恢复150%攻击等量生命。</t>
  </si>
  <si>
    <t>"3302a213"</t>
  </si>
  <si>
    <t>被动技能：受到攻击时100%几率使自己恢复56%攻击等量生命。</t>
  </si>
  <si>
    <t>被动技能：攻击增加25%，生命增加20%.</t>
  </si>
  <si>
    <t>3402a</t>
  </si>
  <si>
    <t>被动技能：攻击增加35%，暴击增加30%，生命增加20%.</t>
  </si>
  <si>
    <t>"3402a213"</t>
  </si>
  <si>
    <t>被动技能：敌方英雄死亡，增加自己30%攻击。</t>
  </si>
  <si>
    <t>"3402a312"</t>
  </si>
  <si>
    <t>被动技能：普通攻击变成攻击敌方生命最少的英雄，效果为130%，恢复攻击45%生命</t>
  </si>
  <si>
    <t>噬魔攻击3</t>
  </si>
  <si>
    <t>"3402a013","3402a023","3402a033","3402a043"</t>
  </si>
  <si>
    <t>主动技能：对后排随机2名敌人造成190%攻击伤害，恢复35%攻击生命，并吸取目标30%攻击3回合，增加自己40%的暴击伤害3回合</t>
  </si>
  <si>
    <t>3503a</t>
  </si>
  <si>
    <t>"3503a113","3503a123","3503a133"</t>
  </si>
  <si>
    <t>被动技能：每次普攻增加自己20%暴击，降低目标20%暴击，持续4回合，并有50%几率增加自己30%暴击伤害，持续2回合</t>
  </si>
  <si>
    <t>被动技能：攻击增加50%，暴击伤害增加30%，生命增加16%</t>
  </si>
  <si>
    <t>被动技能：受到攻击时100%几率发动一次反击造成120%的攻击伤害。</t>
  </si>
  <si>
    <t>暴风之刃3</t>
  </si>
  <si>
    <t>"3503a013","3503a023","3503a033"</t>
  </si>
  <si>
    <t>主动技能：对所有敌人造成132%攻击伤害并流血，每回合额外造成75%攻击伤害，持续3回合，降低目标25%暴击和30%的暴击伤害3回合</t>
  </si>
  <si>
    <t>3504a</t>
  </si>
  <si>
    <t>被动技能：攻击增加35%，生命增加30%</t>
  </si>
  <si>
    <t>"3504a213"</t>
  </si>
  <si>
    <t>被动技能：普攻有75%几率使目标燃烧，每回合造成110%攻击伤害，持续2回合。</t>
  </si>
  <si>
    <t>"3504a313"</t>
  </si>
  <si>
    <t>被动技能：受到攻击时90%几率使目标燃烧，每回合造成120%攻击伤害，持续1回合。</t>
  </si>
  <si>
    <t>火焰之拳3</t>
  </si>
  <si>
    <t>"3504a013"</t>
  </si>
  <si>
    <t>主动技能：对随机3名敌人造成182%攻击伤害并燃烧，每回合燃烧的伤害为116%，持续3回合</t>
  </si>
  <si>
    <t>4105a</t>
  </si>
  <si>
    <t>被动技能：生命增加40%，护甲增加45%.</t>
  </si>
  <si>
    <t>"4105a213"</t>
  </si>
  <si>
    <t>被动技能：我方英雄暴击，使自己恢复90%攻击等量生命。</t>
  </si>
  <si>
    <t>"4105a313","4105a323"</t>
  </si>
  <si>
    <t>被动技能：受到攻击降低目标15%破甲并燃烧，每回合造成50%攻击伤害，持续6回合</t>
  </si>
  <si>
    <t>火焰之剑3</t>
  </si>
  <si>
    <t>"4105a013","4105a023","4105a033"</t>
  </si>
  <si>
    <t>主动技能：对所有敌人造成117%攻击伤害并燃烧，每回合额外造成50%攻击伤害，持续3回合，增加自己20%攻击和20%暴击，持续3回合</t>
  </si>
  <si>
    <t>4106a</t>
  </si>
  <si>
    <t>"4106a113","4106a123"</t>
  </si>
  <si>
    <t>被动技能：受到攻击时降低目标15%攻击，24%暴击，持续2回合</t>
  </si>
  <si>
    <t>被动技能：生命增加44%，伤减率增加26%.</t>
  </si>
  <si>
    <t>被动技能：受到攻击时100%几率发动一次反击，造成200%的攻击伤害。</t>
  </si>
  <si>
    <t>暗影爆炸3</t>
  </si>
  <si>
    <t>"4106a013","4106a023","4106a033"</t>
  </si>
  <si>
    <t>主动技能：对前排敌人造成185%攻击伤害并吸取目标35%护甲2回合，持续恢复自己160%攻击生命6回合</t>
  </si>
  <si>
    <t>4201a</t>
  </si>
  <si>
    <t>"4201a112"</t>
  </si>
  <si>
    <t>被动技能：普攻攻击变为对随机2名敌人造成110%攻击伤害，并有15%概率眩晕目标2回合。</t>
  </si>
  <si>
    <t>被动技能：暴击增加30%，攻击增加45%，生命增加20%</t>
  </si>
  <si>
    <t>"4201a313"</t>
  </si>
  <si>
    <t>被动技能：敌方英雄死亡，恢复己方血量最低的单位30%生命上限的血量</t>
  </si>
  <si>
    <t>星落3</t>
  </si>
  <si>
    <t>"4201a013","4201a023"</t>
  </si>
  <si>
    <t>主动技能：对后排敌人造成148%攻击伤害并有35%几率使游侠类目标眩晕2回合，50%几率使法师沉默2回合</t>
  </si>
  <si>
    <t>4304a</t>
  </si>
  <si>
    <t>被动技能：攻击增加40%，暴击增加40%.</t>
  </si>
  <si>
    <t>"4304a224"</t>
  </si>
  <si>
    <t>被动技能：每次普攻增加自己27%技能伤害。</t>
  </si>
  <si>
    <t>"4304a313"</t>
  </si>
  <si>
    <t>被动技能：当生命低于50%时，给敌方全体附加暴击印记，印记暴击后触发造成72%攻击伤害。（只触发一次）</t>
  </si>
  <si>
    <t>4305a</t>
  </si>
  <si>
    <t>"4305a113"</t>
  </si>
  <si>
    <t>被动技能：普攻有100%几率使前排友军恢复100%攻击等量生命。</t>
  </si>
  <si>
    <t>"4305a213","4305a223"</t>
  </si>
  <si>
    <t>被动技能：英雄死亡使己方全体恢复150%攻击量生命并增加14%的暴击3回合</t>
  </si>
  <si>
    <t>被动技能：生命增加40%.</t>
  </si>
  <si>
    <t>4403a</t>
  </si>
  <si>
    <t>"4403a113","4403a123","4403a133"</t>
  </si>
  <si>
    <t>被动技能：普攻有100%几率偷取目标50点能量并增加自己技能伤害35%</t>
  </si>
  <si>
    <t>"4403a212"</t>
  </si>
  <si>
    <t>被动技能：普通攻击变为攻击随机1名后排敌人，伤害为120%.</t>
  </si>
  <si>
    <t>被动技能：精准增加20%，攻击增加25%.</t>
  </si>
  <si>
    <t>4404a</t>
  </si>
  <si>
    <t>被动技能：暴击增加30%，暴击伤害增加50%.</t>
  </si>
  <si>
    <t>"4404a212"</t>
  </si>
  <si>
    <t>被动技能：普通攻击变成攻击敌方生命最少的英雄，效果为120%，并降低目标20%攻击3回合</t>
  </si>
  <si>
    <t>"4404a313"</t>
  </si>
  <si>
    <t>被动技能：普攻有50%几率使目标中毒，每回合造成125%攻击伤害，持续2回合。</t>
  </si>
  <si>
    <t>"4404a013"</t>
  </si>
  <si>
    <t>主动技能：对后排随机2名敌人造成210%攻击伤害，如果是法师，每回合额外造成50%攻击流血伤害，持续3回合</t>
  </si>
  <si>
    <t>4504a</t>
  </si>
  <si>
    <t>被动技能：暴击增加30%，暴击伤害增加30%，攻击增加30%.</t>
  </si>
  <si>
    <t>"4504a213","4504a223"</t>
  </si>
  <si>
    <t>被动技能：敌方英雄死亡，增加自己20%暴击伤害和15%攻击。</t>
  </si>
  <si>
    <t>"4504a313","4504a323"</t>
  </si>
  <si>
    <t>被动技能：普攻有75%几率对目标额外造成200%中毒伤害并有15%几率沉默目标2回合</t>
  </si>
  <si>
    <t>惩罚之箭3</t>
  </si>
  <si>
    <t>"4504a013","4504a023"</t>
  </si>
  <si>
    <t>主动技能：对所有敌人造成105%攻击伤害并有50%几率使目标禁魔2回合，并免疫控制2回合</t>
  </si>
  <si>
    <t>4505a</t>
  </si>
  <si>
    <t>被动技能：暴击增加40%，攻击增加30%.</t>
  </si>
  <si>
    <t>"4505a213"</t>
  </si>
  <si>
    <t>被动技能：暴击有100%几率使目标中毒，每回合造成78%攻击伤害，持续2回合。</t>
  </si>
  <si>
    <t>"4505a313"</t>
  </si>
  <si>
    <t>被动技能：对中毒的目标，增加60%的额外伤害</t>
  </si>
  <si>
    <t>毒酸箭3</t>
  </si>
  <si>
    <t>"4505a013","4505a023"</t>
  </si>
  <si>
    <t>主动技能：对随机4名敌人造成125%攻击伤害，减少其30点速度并中毒，每回合额外造成55%攻击伤害，持续3回合</t>
  </si>
  <si>
    <t>5101a</t>
  </si>
  <si>
    <t>"5101a113","5101a123"</t>
  </si>
  <si>
    <t>被动技能：普攻有100%几率给目标附加回合印记，并有45%几率使目标石化2回合，回合印记1回合后触发造成190%攻击伤害。</t>
  </si>
  <si>
    <t>"5101a213","5101a223"</t>
  </si>
  <si>
    <t>被动技能：受到攻击时，给攻击者附加回合印记，回合印记1回合后触发造成185%攻击伤害，同时有30%几率恢复自身10%的血量</t>
  </si>
  <si>
    <t>被动技能：死亡后必定复活，并恢复自身100%的血量。</t>
  </si>
  <si>
    <t>回合之印3</t>
  </si>
  <si>
    <t>"5101a013","5101a023","5101a033"</t>
  </si>
  <si>
    <t>主动技能：对所有敌人造成124%攻击伤害并附加回合印记，回合印记1回合触发造成280%的攻击伤害，并有45%的几率额外附加一个210%攻击伤害的回合印记，并提升自身15%免伤3回合</t>
  </si>
  <si>
    <t>5204a</t>
  </si>
  <si>
    <t>"5204a113"</t>
  </si>
  <si>
    <t>被动技能：普攻有55%几率使目标石化，持续1回合。</t>
  </si>
  <si>
    <t>被动技能：技能伤害增加100%，生命增加40%，速度增加60.</t>
  </si>
  <si>
    <t>"5204a313","5204a323"</t>
  </si>
  <si>
    <t>被动技能：受到攻击时50%几率提升自身60%攻击力2回合，并有30%几率降低攻击者30点能量</t>
  </si>
  <si>
    <t>"5204a013","5204a023"</t>
  </si>
  <si>
    <t>主动技能：对所有敌人造成98%攻击伤害并有30%几率使目标石化2回合，有30%的几率偷取目标30点能量</t>
  </si>
  <si>
    <t>5301a</t>
  </si>
  <si>
    <t>"5301a113","5301a123"</t>
  </si>
  <si>
    <t>被动技能：受到攻击增加自己40点能量并增加自己8%技能伤害，持续3回合。</t>
  </si>
  <si>
    <t>"5301a213","5301a223"</t>
  </si>
  <si>
    <t>被动技能：每次普攻增加自己40点能量并增加自己10%技能伤害，持续3回合。</t>
  </si>
  <si>
    <t>6102a</t>
  </si>
  <si>
    <t>被动技能：生命增加40%，伤增率增加36%，暴击增加24%，伤减率增加15%.</t>
  </si>
  <si>
    <t>"6102a213","6102a223"</t>
  </si>
  <si>
    <t>被动技能：普攻有100%几率给目标附加暴击印记，并提升自己12%暴击3回合，暴击印记暴击后触发造成90%攻击伤害。</t>
  </si>
  <si>
    <t>"6102a313","6102a323"</t>
  </si>
  <si>
    <t>被动技能：受到攻击时100%几率给目标附加暴击印记，并提升自己20%暴击伤害3回合，暴击印记暴击后触发造成75%攻击伤害。</t>
  </si>
  <si>
    <t>光明聚爆3</t>
  </si>
  <si>
    <t>"6102a013","6102a023"</t>
  </si>
  <si>
    <t>主动技能：对所有敌人造成135%攻击伤害并附加暴击印记，暴击印记暴击后触发造成220%的攻击伤害，并有50%的几率额外附加一个140%攻击伤害的暴击印记</t>
  </si>
  <si>
    <t>6201a</t>
  </si>
  <si>
    <t>光明之灵</t>
  </si>
  <si>
    <t>"6201a113","6201a123"</t>
  </si>
  <si>
    <t>被动技能：受到攻击增加自己40%技能伤害和10%伤增率，持续3回合。</t>
  </si>
  <si>
    <t>"6201a213","6201a223"</t>
  </si>
  <si>
    <t>被动技能：每次普攻增加自己45%技能伤害和8%伤增率，持续3回合。</t>
  </si>
  <si>
    <t>6302a</t>
  </si>
  <si>
    <t>"6302a113","6302a123"</t>
  </si>
  <si>
    <t>被动技能：每次普攻恢复自己115%攻击等量生命并增加伤增率20%持续4回合</t>
  </si>
  <si>
    <t>被动技能：伤增率增加60%，攻击增加25%，生命增加20%，暴击增加20%</t>
  </si>
  <si>
    <t>"6302a313","6302a323"</t>
  </si>
  <si>
    <t>被动技能：受到攻击恢复自己40%攻击等量生命并增加伤增率20%持续3回合</t>
  </si>
  <si>
    <t>光照术3</t>
  </si>
  <si>
    <t>"6302a013","6302a023"</t>
  </si>
  <si>
    <t>主动技能：对随机4名敌人造成158%攻击伤害并回复随机3名友军165%攻击等量生命，同时为该3名友军增加25%的伤增率</t>
  </si>
  <si>
    <t>系数</t>
  </si>
  <si>
    <t>攻击调整</t>
  </si>
  <si>
    <t>防御调整</t>
  </si>
  <si>
    <t>生命调整</t>
  </si>
  <si>
    <t>速度调整</t>
  </si>
  <si>
    <t>等级上限</t>
  </si>
  <si>
    <t>雕文</t>
  </si>
  <si>
    <t>[{"a":"item","t":"2004","n":2000}]</t>
  </si>
  <si>
    <t>[{"samezhongzu":1,"star":5,"num":4}]</t>
  </si>
  <si>
    <t>[{"a":"item","t":"2004","n":3000}]</t>
  </si>
  <si>
    <t>[{"samezhongzu":1,"star":6,"num":1},{"samezhongzu":1,"star":5,"num":3}]</t>
  </si>
  <si>
    <t>[{"a":"item","t":"2004","n":4000}]</t>
  </si>
  <si>
    <t>[{"sxhero":1,"num":1},{"samezhongzu":1,"star":6,"num":1},{"samezhongzu":1,"star":5,"num":2}]</t>
  </si>
  <si>
    <t>[{"a":"item","t":"2004","n":10000}]</t>
  </si>
  <si>
    <t>[{"sxhero":1,"num":2},{"samezhongzu":1,"star":6,"num":1},{"star":9,"num":1}]</t>
  </si>
  <si>
    <t>[{"sxhero":1,"num":1},{"star":9,"num":1}]</t>
  </si>
  <si>
    <r>
      <rPr>
        <sz val="12"/>
        <color theme="1"/>
        <rFont val="微软雅黑"/>
        <family val="2"/>
        <charset val="134"/>
      </rPr>
      <t>[{"a":"item","t":"2004","n":1</t>
    </r>
    <r>
      <rPr>
        <sz val="12"/>
        <color theme="1"/>
        <rFont val="微软雅黑"/>
        <family val="2"/>
        <charset val="134"/>
      </rPr>
      <t>5</t>
    </r>
    <r>
      <rPr>
        <sz val="12"/>
        <color theme="1"/>
        <rFont val="微软雅黑"/>
        <family val="2"/>
        <charset val="134"/>
      </rPr>
      <t>000}]</t>
    </r>
  </si>
  <si>
    <t>[{"sxhero":1,"num":1},{"samezhongzu":1,"star":6,"num":1},{"star":9,"num":1}]</t>
  </si>
  <si>
    <t>[{"a":"item","t":"2004","n":20000},{"a":"item","t":"2039","n":10}]</t>
  </si>
  <si>
    <r>
      <rPr>
        <sz val="12"/>
        <color theme="1"/>
        <rFont val="微软雅黑"/>
        <family val="2"/>
        <charset val="134"/>
      </rPr>
      <t>[{"sxhero":1,"num":2},{"samezhongzu":1,"star":6,"num":1},{"star":10,"num":1}</t>
    </r>
    <r>
      <rPr>
        <sz val="12"/>
        <color theme="1"/>
        <rFont val="微软雅黑"/>
        <family val="2"/>
        <charset val="134"/>
      </rPr>
      <t>]</t>
    </r>
  </si>
  <si>
    <t>[{"a":"item","t":"2004","n":25000},{"a":"item","t":"2039","n":20}]</t>
  </si>
  <si>
    <t>[{"sxhero":1,"num":2},{"star":9,"num":1},{"star":10,"num":1}]</t>
  </si>
  <si>
    <t>[{"a":"item","t":"2004","n":30000},{"a":"item","t":"2039","n":30}]</t>
  </si>
  <si>
    <t>幻影利刃</t>
  </si>
  <si>
    <t>夏</t>
  </si>
  <si>
    <t>瞬狱千刃</t>
  </si>
  <si>
    <t>怒气技能：对生命值最低的敌人造成194%攻击伤害，并额外造成150%流血伤害，持续2回合</t>
  </si>
  <si>
    <t>"24045101","24045111","24045121","24045131","24045141"</t>
  </si>
  <si>
    <t>至高忍者</t>
  </si>
  <si>
    <t>被动效果：攻击增加15%，暴击增加10%，格挡增加30%，免控增加10%，速度增加10</t>
  </si>
  <si>
    <t>"24045204"</t>
  </si>
  <si>
    <t>见切</t>
  </si>
  <si>
    <t>被动效果：当自身触发格挡时，获得一层杀意，持续4回合（释放怒气技能时，每层杀意对生命值最低的敌人造成97%攻击伤害，并额外造成75%流血伤害2回合）</t>
  </si>
  <si>
    <t>"24045304","24045314"</t>
  </si>
  <si>
    <t>能源切割</t>
  </si>
  <si>
    <t>瞬狱千刃2</t>
  </si>
  <si>
    <t>怒气技能：对生命值最低的敌人造成298%攻击伤害，并额外造成220%流血伤害，持续2回合</t>
  </si>
  <si>
    <t>"24046101","24046111","24046121","24046131","24046141"</t>
  </si>
  <si>
    <t>至高忍者2</t>
  </si>
  <si>
    <t>被动效果：攻击增加25%，暴击增加20%，格挡增加50%，免控增加20%，速度增加20</t>
  </si>
  <si>
    <t>"24046204"</t>
  </si>
  <si>
    <t>见切2</t>
  </si>
  <si>
    <t>被动效果：当自身触发格挡时，获得一层杀意，持续4回合（释放怒气技能时，每层杀意对生命值最低的敌人造成149%攻击伤害，并额外造成110%流血伤害2回合）</t>
  </si>
  <si>
    <t>"24046304","24046314"</t>
  </si>
  <si>
    <t>能源切割2</t>
  </si>
  <si>
    <t>至高忍者3</t>
  </si>
  <si>
    <t>"2404a101","2404a111","2404a121","2404a131","2404a141"</t>
  </si>
  <si>
    <t>被动效果：攻击增加35%，暴击增加35%，格挡增加70%，免控增加35%，速度增加30</t>
  </si>
  <si>
    <t>见切3</t>
  </si>
  <si>
    <t>"2404a204"</t>
  </si>
  <si>
    <t>被动效果：当自身触发格挡时，获得一层杀意，持续4回合（释放怒气技能时，每层杀意对生命值最低的敌人造成238%攻击伤害，并额外造成176%流血伤害2回合）</t>
  </si>
  <si>
    <t>能源切割3</t>
  </si>
  <si>
    <t>"2404a304","2404a314"</t>
  </si>
  <si>
    <t>瞬狱千刃3</t>
  </si>
  <si>
    <t>2404a012</t>
  </si>
  <si>
    <t>怒气技能：对生命值最低的敌人造成396%攻击伤害，并额外造成290%流血伤害，持续2回合</t>
  </si>
  <si>
    <t>伊芙丽亚</t>
  </si>
  <si>
    <t>克图格亚</t>
  </si>
  <si>
    <t>影袭利刃</t>
  </si>
  <si>
    <t>怒气技能：对随机3个敌人造成104%攻击伤害，并催化所有燃烧和流血，造成被催化效果剩余总伤害的100%伤害（被催化的燃烧和流血会消失，催化伤害上限不超过伊芙丽亚攻击的2000%）</t>
  </si>
  <si>
    <t>"35055101","35055111","35055121","35055104"</t>
  </si>
  <si>
    <t>毒血铠甲</t>
  </si>
  <si>
    <t>被动效果：攻击增加15%，生命增加10%，减伤增加10%，免疫燃烧和流血（神器和神宠造成的除外）</t>
  </si>
  <si>
    <t>"35055204"</t>
  </si>
  <si>
    <t>反击领域</t>
  </si>
  <si>
    <t>"35055304","35055314"</t>
  </si>
  <si>
    <t>锁敌分析</t>
  </si>
  <si>
    <t>被动效果：受到燃烧目标攻击时，增加自身5%攻击3回合；受到流血目标攻击时，恢复自身攻击力20%等量生命3回合</t>
  </si>
  <si>
    <t>影袭利刃2</t>
  </si>
  <si>
    <t>怒气技能：对随机3个敌人造成169%攻击伤害，并催化所有燃烧和流血，造成被催化效果剩余总伤害的110%伤害（被催化的燃烧和流血会消失，催化伤害上限不超过伊芙丽亚攻击的2000%）</t>
  </si>
  <si>
    <t>毒血铠甲2</t>
  </si>
  <si>
    <t>被动效果：攻击增加20%，生命增加15%，减伤增加15%，免疫燃烧和流血（神器和神宠造成的除外）</t>
  </si>
  <si>
    <t>"35056204"</t>
  </si>
  <si>
    <t>反击领域2</t>
  </si>
  <si>
    <t>"35056304","35056314"</t>
  </si>
  <si>
    <t>锁敌分析2</t>
  </si>
  <si>
    <t>被动效果：受到燃烧目标攻击时，增加自身7%攻击3回合；受到流血目标攻击时，恢复自身攻击力40%等量生命3回合</t>
  </si>
  <si>
    <t>毒血铠甲3</t>
  </si>
  <si>
    <t>被动效果：攻击增加25%，生命增加20%，减伤增加20%，免疫燃烧和流血（神器和神宠造成的除外）</t>
  </si>
  <si>
    <t>反击领域3</t>
  </si>
  <si>
    <t>"3505a204"</t>
  </si>
  <si>
    <t>锁敌分析3</t>
  </si>
  <si>
    <t>"3505a304","3505a314"</t>
  </si>
  <si>
    <t>被动效果：受到燃烧目标攻击时，增加自身10%攻击3回合；受到流血目标攻击时，恢复自身攻击力60%等量生命3回合</t>
  </si>
  <si>
    <t>影袭利刃3</t>
  </si>
  <si>
    <t>3505a012</t>
  </si>
  <si>
    <t>怒气技能：对随机3个敌人造成236%攻击伤害，并催化所有燃烧和流血，造成被催化效果剩余总伤害的120%伤害（被催化的燃烧和流血会消失，催化伤害上限不超过伊芙丽亚攻击的2000%）</t>
  </si>
  <si>
    <t>"35056101","35056111","35056121","35056104"</t>
  </si>
  <si>
    <t>"3505a101","3505a111","3505a121","3505a104"</t>
  </si>
  <si>
    <t>复仇战鬼</t>
  </si>
  <si>
    <t>荷鲁斯</t>
  </si>
  <si>
    <t>杀意巨斧</t>
  </si>
  <si>
    <t>怒气技能：对随机3名敌人造成124%攻击伤害，每回合额外造成50%流血伤害，持续3回合；若目标为前排，则额外造成目标生命上限9%伤害（不超过攻击力的1500%），目标为后排时，则额外造成必定暴击的56%攻击伤害</t>
  </si>
  <si>
    <t>"11105101","11105111","11105121","11105131"</t>
  </si>
  <si>
    <t>行尸走肉</t>
  </si>
  <si>
    <t>被动效果：生命增加20%，攻击增加10%，破甲增加20%，格挡增加30%</t>
  </si>
  <si>
    <t>冥人降临</t>
  </si>
  <si>
    <t>被动效果：场上有英雄释放技能时，自身伤害增加1%，暴伤增加0.5%</t>
  </si>
  <si>
    <t>"11105304"</t>
  </si>
  <si>
    <t>战鬼反击</t>
  </si>
  <si>
    <t>被动效果：每格挡3次，解除自身所有控制并对随机3名敌人造成生命上限10%伤害（最高不超过自身攻击的2500%），并回复自身该伤害10%的生命值</t>
  </si>
  <si>
    <t>杀意巨斧2</t>
  </si>
  <si>
    <t>怒气技能：对随机3名敌人造成168%攻击伤害，每回合额外造成75%流血伤害，持续3回合；若目标为前排，则额外造成目标生命上限12%伤害（不超过攻击力的1500%），目标为后排时，则额外造成必定暴击的78%攻击伤害</t>
  </si>
  <si>
    <t>"11106101","11106111","11106121","11106131"</t>
  </si>
  <si>
    <t>行尸走肉2</t>
  </si>
  <si>
    <t>被动效果：生命增加30%，攻击增加20%，破甲增加30%，格挡增加45%</t>
  </si>
  <si>
    <t>冥人降临2</t>
  </si>
  <si>
    <t>被动效果：场上有英雄释放技能时，自身伤害增加2%，暴伤增加0.8%</t>
  </si>
  <si>
    <t>"11106304"</t>
  </si>
  <si>
    <t>战鬼反击2</t>
  </si>
  <si>
    <t>被动效果：每格挡3次，解除自身所有控制并对随机3名敌人造成生命上限15%伤害（最高不超过自身攻击的2500%），并回复自身该伤害20%的生命值</t>
  </si>
  <si>
    <t>行尸走肉3</t>
  </si>
  <si>
    <t>"1110a101","1110a111","1110a121","1110a131"</t>
  </si>
  <si>
    <t>被动效果：生命增加40%，攻击增加30%，破甲增加40%，格挡增加60%</t>
  </si>
  <si>
    <t>冥人降临3</t>
  </si>
  <si>
    <t>被动效果：场上有英雄释放技能时，自身伤害增加5%，暴伤增加2%</t>
  </si>
  <si>
    <t>战鬼反击3</t>
  </si>
  <si>
    <t>"1110a304"</t>
  </si>
  <si>
    <t>被动效果：每格挡3次，解除自身所有控制并对随机3名敌人造成生命上限20%伤害（最高不超过自身攻击的2500%），并回复自身该伤害40%的生命值</t>
  </si>
  <si>
    <t>杀意巨斧3</t>
  </si>
  <si>
    <t>1110a012</t>
  </si>
  <si>
    <t>怒气技能：对随机3名敌人造成206%攻击伤害，每回合额外造成100%流血伤害，持续3回合；若目标为前排，则额外造成目标生命上限15%伤害（不超过攻击力的1500%），目标为后排时，则额外造成必定暴击的108%攻击伤害</t>
  </si>
  <si>
    <t>"11105204","11105214"</t>
  </si>
  <si>
    <t>"11106204","11106214"</t>
  </si>
  <si>
    <t>"1110a204","1110a214"</t>
  </si>
  <si>
    <t>圣洁护教</t>
  </si>
  <si>
    <t>阿依达</t>
  </si>
  <si>
    <t>教法圣威</t>
  </si>
  <si>
    <t>神圣身躯</t>
  </si>
  <si>
    <t>被动效果：生命增加15%，技能伤害增加40%，减伤率增加10%，速度增加40点</t>
  </si>
  <si>
    <t>神怒</t>
  </si>
  <si>
    <t>神圣审判</t>
  </si>
  <si>
    <t>被动效果：回合结束时，对所有敌人造成各自攻击力100%的伤害，降低所有敌人5%的受治疗量，同时恢复自身生命上限5%的生命</t>
  </si>
  <si>
    <t>教法圣威2</t>
  </si>
  <si>
    <t>神圣身躯2</t>
  </si>
  <si>
    <t>被动效果：生命增加25%，技能伤害增加70%，减伤率增加20%，速度增加60点</t>
  </si>
  <si>
    <t>神怒2</t>
  </si>
  <si>
    <t>神圣审判2</t>
  </si>
  <si>
    <t>神圣身躯3</t>
  </si>
  <si>
    <t>被动效果：生命增加40%，技能伤害增加100%，减伤率增加30%，速度增加80点</t>
  </si>
  <si>
    <t>神怒3</t>
  </si>
  <si>
    <t>神圣审判3</t>
  </si>
  <si>
    <t>教法圣威3</t>
  </si>
  <si>
    <t>6202a012</t>
  </si>
  <si>
    <t>"62025101","62025111","62025121","62025131"</t>
  </si>
  <si>
    <t>"62025204"</t>
  </si>
  <si>
    <t>"62025304"</t>
  </si>
  <si>
    <t>"62026101","62026111","62026121","62026131"</t>
  </si>
  <si>
    <t>"62026204"</t>
  </si>
  <si>
    <t>"62026304"</t>
  </si>
  <si>
    <t>"6202a101","6202a111","6202a121","6202a131"</t>
  </si>
  <si>
    <t>"6202a204"</t>
  </si>
  <si>
    <t>"6202a304"</t>
  </si>
  <si>
    <t>被动效果：普攻变成对生命最高的敌人造成120%攻击伤害，额外造成目标生命上限20%的伤害（最高不超过圣洁护教攻击力的1500%）</t>
  </si>
  <si>
    <t>怒气技能：对随机4名敌人造成268%无视护甲的攻击伤害，并对所有敌人附加神圣怒火3回合（拥有神圣怒火的敌人释放怒气技能时会受到自身生命上限20%的伤害，不超过圣洁护教攻击力的3000%，不可叠加）</t>
  </si>
  <si>
    <t>怒气技能：对随机4名敌人造成128%无视护甲的攻击伤害，并对所有敌人附加神圣怒火3回合（拥有神圣怒火的敌人释放怒气技能时会受到自身生命上限10%的伤害，不超过圣洁护教攻击力的3000%，不可叠加）</t>
  </si>
  <si>
    <t>被动效果：普攻变成对生命最高的敌人造成100%攻击伤害，额外造成目标生命上限10%的伤害（最高不超过圣洁护教攻击力的1500%）</t>
  </si>
  <si>
    <t>怒气技能：对随机4名敌人造成198%无视护甲的攻击伤害，并对所有敌人附加神圣怒火3回合（拥有神圣怒火的敌人释放怒气技能时会受到自身生命上限15%的伤害，不超过圣洁护教攻击力的3000%，不可叠加）</t>
  </si>
  <si>
    <t>被动效果：普攻变成对生命最高的敌人造成110%攻击伤害，额外造成目标生命上限15%的伤害（最高不超过圣洁护教攻击力的1500%）</t>
  </si>
  <si>
    <t>怒气技能：对随机4名敌人造成108%攻击伤害，如果目标生命低于10%，额外追加100%的伤害并回复自身造成伤害量50%的生命；并额外造成当前生命值10%的伤害（最高不超过颤栗之翼攻击的1500%，pve效果减半），并有20%几率使目标颤栗2回合，被颤栗的目标无法进行普通攻击，</t>
    <phoneticPr fontId="8" type="noConversion"/>
  </si>
  <si>
    <t>怒气技能：对随机4名敌人造成154%攻击伤害，如果目标生命低于15%，额外追加150%的伤害，并回复自身造成伤害量75%的生命；并额外造成当前生命值15%的伤害（最高不超过颤栗之翼攻击的1500%，pve效果减半），并有35%几率使目标颤栗2回合，被颤栗的目标无法进行普通攻击</t>
    <phoneticPr fontId="8" type="noConversion"/>
  </si>
  <si>
    <t>被动效果：普攻变成对血量最低的敌人造成130%攻击伤害，如果目标生命低于10%，额外追加100%的伤害，并回复自身造成伤害量50%的生命；额外造成目标已损失的生命5%的伤害（最高不超过颤栗之翼攻击力1500%，pve效果减半），同时有25%概率使目标颤栗2回合，被颤栗的目标无法进行普攻</t>
    <phoneticPr fontId="8" type="noConversion"/>
  </si>
  <si>
    <t>被动效果：普攻变成对血量最低的敌人造成160%攻击伤害，如果目标生命低于15%，额外追加130%的伤害，并回复自身造成伤害量75%的生命；额外造成目标已损失的生命10%的伤害（最高不超过颤栗之翼攻击力1500%，pve效果减半），同时有50%概率使目标颤栗2回合，被颤栗的目标无法进行普攻</t>
    <phoneticPr fontId="8" type="noConversion"/>
  </si>
  <si>
    <t>被动效果：每当自身行动时，提高自身5%攻击，5%暴击伤害（该效果提升的攻击和暴伤最多叠加8层），并获得一层逆鳞；每当有敌方被颤栗时，恢复自身50%攻击等量生命，并获得一层逆鳞（每层逆鳞提供10%免控和3%减伤，上限5层）</t>
    <phoneticPr fontId="8" type="noConversion"/>
  </si>
  <si>
    <t>被动效果：每当自身行动时，提高自身10%攻击，10%暴击伤害（该效果提升的攻击和暴伤最多叠加8层），并获得一层逆鳞；每当有敌方被颤栗时，恢复自身100%攻击等量生命，并获得一层逆鳞（每层逆鳞提供15%免控和4.5%减伤，上限5层）</t>
    <phoneticPr fontId="8" type="noConversion"/>
  </si>
  <si>
    <t>被动效果：普攻变成对血量最低的敌人造成200%攻击伤害，如果目标生命低于20%，额外追加160%的伤害，并回复自身造成伤害量100%的生命；额外造成目标已损失的生命15%的伤害（最高不超过颤栗之翼攻击力1500%，pve效果减半），同时有100%概率使目标颤栗2回合，被颤栗的目标无法进行普攻</t>
    <phoneticPr fontId="8" type="noConversion"/>
  </si>
  <si>
    <t>被动效果：每当自身行动时，提高自身15%攻击，15%暴击伤害（该效果提升的攻击和暴伤最多叠加8层），并获得一层逆鳞；每当有敌方被颤栗时，恢复自身150%攻击等量生命，并获得一层逆鳞（每层逆鳞提供20%免控和6%减伤，上限5层）</t>
    <phoneticPr fontId="8" type="noConversion"/>
  </si>
  <si>
    <t>怒气技能：对随机4名敌人造成260%攻击伤害，如果目标生命低于20%，额外追加220%的伤害，并回复自身造成伤害量100%的生命；并额外造成当前生命值20%的伤害（最高不超过颤栗之翼攻击的1500%，pve效果减半），并有50%几率使目标颤栗2回合，被颤栗的目标无法进行普通攻击</t>
    <phoneticPr fontId="8" type="noConversion"/>
  </si>
  <si>
    <t>被动效果：普攻时，获得1层杀意；自己击杀敌人时（杀意击杀敌人不生效），恢复自身生命上限30%的生命（释放怒气技能时，每层杀意对生命值最低的敌人造成97%攻击伤害，并额外造成75%流血伤害2回合）</t>
    <phoneticPr fontId="8" type="noConversion"/>
  </si>
  <si>
    <t>被动效果：普攻时，获得1层杀意；自己击杀敌人时（杀意击杀敌人不生效），恢复自身生命上限60%的生命（释放怒气技能时，每层杀意对生命值最低的敌人造成149%攻击伤害，并额外造成110%流血伤害2回合）</t>
    <phoneticPr fontId="8" type="noConversion"/>
  </si>
  <si>
    <t>被动效果：普攻时，获得2层杀意；自己击杀敌人时（杀意击杀敌人不生效），恢复自身生命上限100%的生命（释放怒气技能时，每层杀意对生命值最低的敌人造成238%攻击伤害，并额外造成176%流血伤害2回合）</t>
    <phoneticPr fontId="8" type="noConversion"/>
  </si>
  <si>
    <t>被动效果：回合结束时，对所有敌人造成各自攻击力150%的伤害，降低所有敌人7.5%的受治疗量，同时恢复自身生命上限7.5%的生命</t>
    <phoneticPr fontId="8" type="noConversion"/>
  </si>
  <si>
    <t>被动效果：回合结束时，对所有敌人造成各自攻击力200%的伤害，降低所有敌人10%的受治疗量，同时恢复自身生命上限10%的生命</t>
    <phoneticPr fontId="8" type="noConversion"/>
  </si>
  <si>
    <t>塞西亚</t>
  </si>
  <si>
    <t>奥伯隆</t>
  </si>
  <si>
    <t>死亡藤蔓</t>
  </si>
  <si>
    <t>怒气技能：随机攻击3个目标，对第一个目标造成105%攻击伤害，并缠绕两2回合；对第二个目标造成135%攻击伤害并种下种子，1回合后发芽并缠绕目标2回合；对第三个目标造成155%攻击伤害并种下种子，2回合后发芽并缠绕目标2回合</t>
  </si>
  <si>
    <t>"42025101","42025111","42025121","42025131"</t>
  </si>
  <si>
    <t>植被蔽体</t>
  </si>
  <si>
    <t>"42025204"</t>
  </si>
  <si>
    <t>拘束之力</t>
  </si>
  <si>
    <t>被动效果：普攻有50%几率给随机1名敌人种下种子，1回合后发芽并缠绕目标1回合</t>
  </si>
  <si>
    <t>"42025304"</t>
  </si>
  <si>
    <t>生命洪流</t>
  </si>
  <si>
    <t>死亡藤蔓2</t>
  </si>
  <si>
    <t>怒气技能：随机攻击3个目标，对第一个目标造成145%攻击伤害，并缠绕两2回合；对第二个目标造成175%攻击伤害并种下种子，1回合后发芽并缠绕目标2回合；对第三个目标造成205%攻击伤害并种下种子，2回合后发芽并缠绕目标2回合</t>
  </si>
  <si>
    <t>"42026101","42026111","42026121","42026131"</t>
  </si>
  <si>
    <t>植被蔽体2</t>
  </si>
  <si>
    <t>"42026204"</t>
  </si>
  <si>
    <t>拘束之力2</t>
  </si>
  <si>
    <t>被动效果：普攻有70%几率给随机1名敌人种下种子，1回合后发芽并缠绕目标1回合</t>
  </si>
  <si>
    <t>"42026304"</t>
  </si>
  <si>
    <t>生命洪流2</t>
  </si>
  <si>
    <t>植被蔽体3</t>
  </si>
  <si>
    <t>"4202a101","4202a111","4202a121","4202a131"</t>
  </si>
  <si>
    <t>拘束之力3</t>
  </si>
  <si>
    <t>"4202a204"</t>
  </si>
  <si>
    <t>被动效果：普攻有100%几率给随机1名敌人种下种子，1回合后发芽并缠绕目标1回合</t>
  </si>
  <si>
    <t>生命洪流3</t>
  </si>
  <si>
    <t>"4202a304"</t>
  </si>
  <si>
    <t>死亡藤蔓3</t>
  </si>
  <si>
    <t>4202a012</t>
  </si>
  <si>
    <t>怒气技能：随机攻击3个目标，对第一个目标造成185%攻击伤害，并缠绕两2回合；对第二个目标造成225%攻击伤害并种下种子，1回合后发芽并缠绕目标2回合；对第三个目标造成265%攻击伤害并种下种子，2回合后发芽并缠绕目标2回合</t>
  </si>
  <si>
    <t>4系额外材料</t>
    <phoneticPr fontId="8" type="noConversion"/>
  </si>
  <si>
    <t>[{"jichuzhongzu":1,"star":5,"num":4}]</t>
  </si>
  <si>
    <t>[{"jichuzhongzu":1,"star":6,"num":1},{"jichuzhongzu":1,"star":5,"num":3}]</t>
  </si>
  <si>
    <t>[{"sxhero":1,"num":1},{"jichuzhongzu":1,"star":6,"num":1},{"jichuzhongzu":1,"star":5,"num":2}]</t>
  </si>
  <si>
    <t>[{"sxhero":1,"num":2},{"jichuzhongzu":1,"star":6,"num":1},{"star":9,"num":1}]</t>
  </si>
  <si>
    <t>[{"sxhero":1,"num":1},{"jichuzhongzu":1,"star":6,"num":1},{"star":9,"num":1}]</t>
  </si>
  <si>
    <t>[{"sxhero":1,"num":2},{"jichuzhongzu":1,"star":6,"num":1},{"star":10,"num":1}]</t>
  </si>
  <si>
    <t>被动效果：生命增加15%，攻击增加10%，速度增加10点，受治疗量增加10%</t>
  </si>
  <si>
    <t>被动效果：有敌人受到缠绕时，恢复自身50%攻击等量生命，提高自身5%技能伤害6回合，并对随机3名敌人造成自身攻击80%的中毒伤害3回合</t>
  </si>
  <si>
    <t>被动效果：生命增加25%，攻击增加20%，速度增加15点，受治疗量增加20%</t>
  </si>
  <si>
    <t>被动效果：有敌人受到缠绕时，恢复自身90%攻击等量生命，提高自身10%技能伤害6回合，并对随机3名敌人造成自身攻击110%的中毒伤害3回合</t>
  </si>
  <si>
    <t>被动效果：生命增加35%，攻击增加30%，速度增加20点，受治疗量增加30%</t>
  </si>
  <si>
    <t>被动效果：有敌人受到缠绕时，恢复自身165%攻击等量生命，提高自身20%技能伤害6回合，并对随机3名敌人造成自身攻击160%的中毒伤害3回合</t>
  </si>
  <si>
    <t>侏儒大师</t>
  </si>
  <si>
    <t>潘妮</t>
  </si>
  <si>
    <t>奥术巨炮</t>
  </si>
  <si>
    <t>怒气技能：对生命值最高的敌人造成200%攻击伤害，每回合额外造成50%燃烧伤害持续6回合，给自己增加1层抵抗护罩（受到控制时，消耗一层抵抗护罩来抵消该控制）</t>
  </si>
  <si>
    <t>"25085101","25085111","25085121","25085131"</t>
  </si>
  <si>
    <t>侏儒身法</t>
  </si>
  <si>
    <t>被动效果：生命增加15%，攻击增加10%，暴击率增加15%，命中增加25%</t>
  </si>
  <si>
    <t>"25085204"</t>
  </si>
  <si>
    <t>枪斗术</t>
  </si>
  <si>
    <t>被动效果：普攻对前排敌人造成120%攻击伤害，为自己增加一层反射护罩（受到怒气技能或普攻时，消耗一层反射护罩，将其伤害的20%反射给攻击者），并增加自身10%暴击伤害2回合</t>
  </si>
  <si>
    <t>"25085304"</t>
  </si>
  <si>
    <t>大师心得</t>
  </si>
  <si>
    <t>被动效果：造成暴击时，对所有敌人造成伤害量的30%的伤害，并对自己增加1层抵抗护罩（受到控制时，消耗一层抵抗护罩来抵消该控制）和反射护罩（受到怒气技能或普攻时，消耗一层反射护罩，将其伤害的20%反射给攻击者）</t>
  </si>
  <si>
    <t>奥术巨炮2</t>
  </si>
  <si>
    <t>怒气技能：对生命值最高的敌人造成300%攻击伤害，每回合额外造成80%燃烧伤害持续6回合，给自己增加1层抵抗护罩（受到控制时，消耗一层抵抗护罩来抵消该控制）</t>
  </si>
  <si>
    <t>"25086101","25086111","25086121","25086131"</t>
  </si>
  <si>
    <t>侏儒身法2</t>
  </si>
  <si>
    <t>被动效果：生命增加20%，攻击增加20%，暴击率增加20%，命中增加50%</t>
  </si>
  <si>
    <t>"25086204"</t>
  </si>
  <si>
    <t>枪斗术2</t>
  </si>
  <si>
    <t>被动效果：普攻对前排敌人造成150%攻击伤害，为自己增加一层反射护罩（受到怒气技能或普攻时，消耗一层反射护罩，将其伤害的30%反射给攻击者），并增加自身20%暴击伤害2回合</t>
  </si>
  <si>
    <t>"25086304"</t>
  </si>
  <si>
    <t>大师心得2</t>
  </si>
  <si>
    <t>被动效果：造成暴击时，对所有敌人造成伤害量的60%的伤害，并对自己增加1层抵抗护罩（受到控制时，消耗一层抵抗护罩来抵消该控制）和反射护罩（受到怒气技能或普攻时，消耗一层反射护罩，将其伤害的30%反射给攻击者）</t>
  </si>
  <si>
    <t>侏儒身法3</t>
  </si>
  <si>
    <t>"2508a101","2508a111","2508a121","2508a131"</t>
  </si>
  <si>
    <t>被动效果：生命增加25%，攻击增加30%，暴击率增加30%，命中增加100%</t>
  </si>
  <si>
    <t>枪斗术3</t>
  </si>
  <si>
    <t>"2508a204"</t>
  </si>
  <si>
    <t>被动效果：普攻对前排敌人造成180%攻击伤害，为自己增加一层反射护罩（受到怒气技能或普攻时，消耗一层反射护罩，将其伤害的50%反射给攻击者），并增加自身40%暴击伤害2回合</t>
  </si>
  <si>
    <t>大师心得3</t>
  </si>
  <si>
    <t>"2508a304"</t>
  </si>
  <si>
    <t>被动效果：造成暴击时，对所有敌人造成伤害量的100%的伤害，并对自己增加1层抵抗护罩（受到控制时，消耗一层抵抗护罩来抵消该控制）和反射护罩（受到怒气技能或普攻时，消耗一层反射护罩，将其伤害的50%反射给攻击者）</t>
  </si>
  <si>
    <t>奥术巨炮3</t>
  </si>
  <si>
    <t>2508a012</t>
  </si>
  <si>
    <r>
      <t>怒气技能：对生命值最高的敌人造成4</t>
    </r>
    <r>
      <rPr>
        <sz val="12"/>
        <color theme="1"/>
        <rFont val="微软雅黑"/>
        <family val="2"/>
        <charset val="134"/>
      </rPr>
      <t>75</t>
    </r>
    <r>
      <rPr>
        <sz val="12"/>
        <color theme="1"/>
        <rFont val="微软雅黑"/>
        <family val="2"/>
        <charset val="134"/>
      </rPr>
      <t>%攻击伤害，每回合额外造成180%燃烧伤害持续6回合，给自己增加1层抵抗护罩（受到控制时，消耗一层抵抗护罩来抵消该控制）</t>
    </r>
    <phoneticPr fontId="8" type="noConversion"/>
  </si>
  <si>
    <t>萨基尔</t>
  </si>
  <si>
    <t>古斯丁</t>
  </si>
  <si>
    <t>灵魂提灯</t>
  </si>
  <si>
    <t>"13055101","13055111","13055121","13055131"</t>
  </si>
  <si>
    <t>幽火石像鬼</t>
  </si>
  <si>
    <t>被动效果：生命增加10%，免控率增加10%，速度增加10，受治疗量增加10%</t>
  </si>
  <si>
    <t>"13055204"</t>
  </si>
  <si>
    <t>虚空沼泽</t>
  </si>
  <si>
    <t>被动效果：回合结束时，50%概率减少随机2名目标10点怒气</t>
  </si>
  <si>
    <t>"13055304"</t>
  </si>
  <si>
    <t>替身诅咒</t>
  </si>
  <si>
    <t>被动效果：战斗开始时，对1个随机目标释放替身诅咒（当自身受到伤害时，被诅咒的目标也会受到伤害量20%的伤害；当被诅咒的目标死亡后，下回合开始时将重新随机诅咒另一个目标）</t>
  </si>
  <si>
    <t>灵魂提灯2</t>
  </si>
  <si>
    <t>"13056101","13056111","13056121","13056131"</t>
  </si>
  <si>
    <t>幽火石像鬼2</t>
  </si>
  <si>
    <t>被动效果：生命增加15%，免控率增加20%，速度增加20，受治疗量增加20%</t>
  </si>
  <si>
    <t>"13056204"</t>
  </si>
  <si>
    <t>虚空沼泽2</t>
  </si>
  <si>
    <t>被动效果：回合结束时，50%概率减少随机2名目标20点怒气</t>
  </si>
  <si>
    <t>"13056304"</t>
  </si>
  <si>
    <t>替身诅咒2</t>
  </si>
  <si>
    <t>被动效果：战斗开始时，对1个随机目标释放替身诅咒（当自身受到伤害时，被诅咒的目标也会受到伤害量40%的伤害；当被诅咒的目标死亡后，下回合开始时将重新随机诅咒另一个目标）</t>
  </si>
  <si>
    <t>幽火石像鬼3</t>
  </si>
  <si>
    <t>"1305a101","1305a111","1305a121","1305a131"</t>
  </si>
  <si>
    <t>被动效果：生命增加25%，免控率增加30%，速度增加30，受治疗量增加30%</t>
  </si>
  <si>
    <t>虚空沼泽3</t>
  </si>
  <si>
    <t>"1305a204"</t>
  </si>
  <si>
    <t>被动效果：回合结束时，50%概率减少随机2名目标30点怒气</t>
  </si>
  <si>
    <t>替身诅咒3</t>
  </si>
  <si>
    <t>"1305a304"</t>
  </si>
  <si>
    <t>被动效果：战斗开始时，对1个随机目标释放替身诅咒（当自身受到伤害时，被诅咒的目标也会受到伤害量70%的伤害；当被诅咒的目标死亡后，下回合开始时将重新随机诅咒另一个目标）</t>
  </si>
  <si>
    <t>灵魂提灯3</t>
  </si>
  <si>
    <t>1305a012</t>
  </si>
  <si>
    <t>被动效果：受到攻击时，对随机3个敌人造成自身攻击10%的燃烧和10%的流血3回合</t>
    <phoneticPr fontId="8" type="noConversion"/>
  </si>
  <si>
    <t>被动效果：受到攻击时，对随机3个敌人造成自身攻击30%的燃烧和30%的流血3回合</t>
    <phoneticPr fontId="8" type="noConversion"/>
  </si>
  <si>
    <t>被动效果：受到攻击时，对随机3个敌人造成自身攻击50%的燃烧和50%的流血3回合</t>
    <phoneticPr fontId="8" type="noConversion"/>
  </si>
  <si>
    <r>
      <t>怒气技能：对随机2个目标造成100%攻击伤害，并放置一个灵魂提灯（我方英雄受到技能或普攻后，有30%概率清除被攻击者</t>
    </r>
    <r>
      <rPr>
        <sz val="12"/>
        <color theme="1"/>
        <rFont val="微软雅黑"/>
        <family val="2"/>
        <charset val="134"/>
      </rPr>
      <t>身上</t>
    </r>
    <r>
      <rPr>
        <sz val="12"/>
        <color theme="1"/>
        <rFont val="微软雅黑"/>
        <family val="2"/>
        <charset val="134"/>
      </rPr>
      <t>的2种负面效果，每回合最多触发2次；回合结束时，恢复我方生命值最低的英雄生命上限10%的生命），持续3回合，有40%概率清除目标身上1个增益效果</t>
    </r>
    <phoneticPr fontId="8" type="noConversion"/>
  </si>
  <si>
    <t>怒气技能：对随机2个目标造成150%攻击伤害，并放置一个灵魂提灯（我方英雄受到技能或普攻后，有50%概率清除被攻击者身上的2种负面效果，每回合最多触发3次；回合结束时，恢复我方生命值最低的英雄生命上限15%的生命），持续3回合，有50%概率清除目标身上1个增益效果</t>
    <phoneticPr fontId="8" type="noConversion"/>
  </si>
  <si>
    <r>
      <t>怒气技能：对随机2个目标造成200%攻击伤害，并放置一个灵魂提灯（我方英雄受到技能或普攻后，有60%概率清除被攻击者</t>
    </r>
    <r>
      <rPr>
        <sz val="12"/>
        <color theme="1"/>
        <rFont val="微软雅黑"/>
        <family val="2"/>
        <charset val="134"/>
      </rPr>
      <t>身上</t>
    </r>
    <r>
      <rPr>
        <sz val="12"/>
        <color theme="1"/>
        <rFont val="微软雅黑"/>
        <family val="2"/>
        <charset val="134"/>
      </rPr>
      <t>的2种负面效果，每回合最多触发4次；回合结束时，恢复我方生命值最低的英雄生命上限25%的生命），持续3回合，有60%概率清除目标身上1个增益效果</t>
    </r>
    <phoneticPr fontId="8" type="noConversion"/>
  </si>
  <si>
    <t>潮汐行者</t>
  </si>
  <si>
    <t>迦楼罗</t>
  </si>
  <si>
    <t>潮汐行者</t>
    <phoneticPr fontId="8" type="noConversion"/>
  </si>
  <si>
    <t>无情海啸</t>
  </si>
  <si>
    <t>怒气技能：对随机3名敌方英雄造成120%攻击伤害，并释放所有潮汐逆鳞（每层潮汐逆鳞额外提高1%减伤率，怒气技能消耗潮汐逆鳞造成额外伤害），每层潮汐逆鳞对随机1名受击者造成80%攻击伤害，释放后潮汐逆鳞层数清空</t>
  </si>
  <si>
    <t>"41075101","41075111","41075121","41075131"</t>
  </si>
  <si>
    <t>娜迦血统</t>
  </si>
  <si>
    <t>被动效果：生命值增加10%，暴击伤害增加20%，攻击增加10%，免控率增加10%</t>
  </si>
  <si>
    <t>"41075204"</t>
  </si>
  <si>
    <t>顺水推舟</t>
  </si>
  <si>
    <t>神海秘法</t>
  </si>
  <si>
    <t>无情海啸2</t>
  </si>
  <si>
    <t>"41076101","41076111","41076121","41076131"</t>
  </si>
  <si>
    <t>娜迦血统2</t>
  </si>
  <si>
    <t>被动效果：生命值增加20%，暴击伤害增加30%，攻击增加15%，免控率增加20%</t>
  </si>
  <si>
    <t>"41076204"</t>
  </si>
  <si>
    <t>顺水推舟2</t>
  </si>
  <si>
    <t>神海秘法2</t>
  </si>
  <si>
    <t>娜迦血统3</t>
  </si>
  <si>
    <t>"4107a101","4107a111","4107a121","4107a131"</t>
  </si>
  <si>
    <t>被动效果：生命值增加30%，暴击伤害增加40%，攻击增加25%，免控率增加30%</t>
  </si>
  <si>
    <t>顺水推舟3</t>
  </si>
  <si>
    <t>"4107a204"</t>
  </si>
  <si>
    <t>神海秘法3</t>
  </si>
  <si>
    <t>无情海啸3</t>
  </si>
  <si>
    <t>4107a012</t>
  </si>
  <si>
    <t>"41075304","41075404"</t>
  </si>
  <si>
    <t>被动效果：战场上有英雄死亡，恢复自身生命值上限8%等量生命值，自身获得1层潮汐逆鳞（每层潮汐逆鳞额外提高1%减伤率，怒气技能消耗潮汐逆鳞造成额外伤害）</t>
  </si>
  <si>
    <t>"41076304","4107a404"</t>
  </si>
  <si>
    <t>被动效果：战场上有英雄死亡，恢复自身生命值上限12%等量生命值，自身获得1层潮汐逆鳞（每层潮汐逆鳞额外提高2%减伤率，怒气技能消耗潮汐逆鳞造成额外伤害）</t>
  </si>
  <si>
    <t>"4107a304","4107a404"</t>
  </si>
  <si>
    <t>被动效果：受到攻击时，提高自身25%攻击力一回合，并对全体敌方敌人有100%概率进行一次反击，造成150%攻击伤害</t>
    <phoneticPr fontId="8" type="noConversion"/>
  </si>
  <si>
    <t>被动效果：恶心的触手怪，普攻有56%概率使目标石化，持续1回合</t>
    <phoneticPr fontId="8" type="noConversion"/>
  </si>
  <si>
    <t>怒气技能：对敌方全体造成95%攻击伤害并增加自身30%伤害减免2回合，并有50%概率使目标石化2回合，有33%的概率降低目标30点能量，33%概率额外获得30点怒气</t>
    <phoneticPr fontId="8" type="noConversion"/>
  </si>
  <si>
    <t>被动效果：当我方英雄释放技能时，增加自身5%伤害减免，持续2回合，增加自身20%技能伤害和30点怒气</t>
    <phoneticPr fontId="8" type="noConversion"/>
  </si>
  <si>
    <t>暗影魂牧</t>
  </si>
  <si>
    <t>亚曼拉</t>
  </si>
  <si>
    <t>暗影之怒</t>
  </si>
  <si>
    <t>枯萎绝望</t>
  </si>
  <si>
    <t>被动效果：生命值增加10%，攻击增加15%，减伤率增加15%，受到的控制效果持续回合数量减少一回合</t>
  </si>
  <si>
    <t>幽魂暗影</t>
  </si>
  <si>
    <t>被动效果：我方英雄释放怒气技能后，进行3次追击，每次对随机一名敌人造成50%攻击力伤害</t>
  </si>
  <si>
    <t>恶魔盛宴</t>
  </si>
  <si>
    <t>被动效果：普通攻击时，进行2次诅咒，每次为随机1名敌人添加暗影吞噬（每层暗影吞噬抵消下一次受到的治疗效果，并造成50%的伤害，）</t>
  </si>
  <si>
    <t>暗影之怒2</t>
  </si>
  <si>
    <t>枯萎绝望2</t>
  </si>
  <si>
    <t>被动效果：生命值增加15%，攻击增加20%，减伤率增加20%，受到的控制效果持续回合数量减少一回合</t>
  </si>
  <si>
    <t>幽魂暗影2</t>
  </si>
  <si>
    <t>被动效果：我方英雄释放怒气技能后，进行3次追击，每次对随机一名敌人造成100%攻击力伤害</t>
  </si>
  <si>
    <t>恶魔盛宴2</t>
  </si>
  <si>
    <t>被动效果：普通攻击时，进行2次诅咒，每次为随机1名敌人添加暗影吞噬（每层暗影吞噬抵消下一次受到的治疗效果，并造成75%的伤害，）</t>
  </si>
  <si>
    <t>枯萎绝望3</t>
  </si>
  <si>
    <t>被动效果：生命值增加20%，攻击增加25%，减伤率增加25%，受到的控制效果持续回合数量减少一回合</t>
  </si>
  <si>
    <t>幽魂暗影3</t>
  </si>
  <si>
    <t>恶魔盛宴3</t>
  </si>
  <si>
    <t>被动效果：普通攻击时，进行2次诅咒，每次为随机1名敌人添加暗影吞噬（每层暗影吞噬抵消下一次受到的治疗效果，并造成100%的伤害，）</t>
  </si>
  <si>
    <t>暗影之怒3</t>
  </si>
  <si>
    <t>5302a012</t>
  </si>
  <si>
    <t>"53025101","53025111","53025121","53025404"</t>
  </si>
  <si>
    <t>"53025204"</t>
  </si>
  <si>
    <t>"53025304"</t>
  </si>
  <si>
    <t>"53026101","53026111","53026121","53026404"</t>
  </si>
  <si>
    <t>"53026204"</t>
  </si>
  <si>
    <t>"53026304"</t>
  </si>
  <si>
    <t>"5302a101","5302a111","5302a121","5302a404"</t>
  </si>
  <si>
    <t>"5302a204"</t>
  </si>
  <si>
    <t>"5302a304"</t>
  </si>
  <si>
    <t>怒气技能：对随机2名敌人造成205%攻击伤害，并增加自己15%暴击，持续4回合，对当前生命值高于自己的目标额外造成目标生命上限5%伤害（最高不超过自身攻击15倍，PVE效果减半），降低目标治疗量10%两回合</t>
    <phoneticPr fontId="8" type="noConversion"/>
  </si>
  <si>
    <r>
      <t>被动效果：我方英雄释放怒气技能后，进行3次追击，每次对随机一名敌人造成</t>
    </r>
    <r>
      <rPr>
        <sz val="12"/>
        <color theme="1"/>
        <rFont val="微软雅黑"/>
        <family val="2"/>
        <charset val="134"/>
      </rPr>
      <t>15</t>
    </r>
    <r>
      <rPr>
        <sz val="12"/>
        <color theme="1"/>
        <rFont val="微软雅黑"/>
        <family val="2"/>
        <charset val="134"/>
      </rPr>
      <t>0%攻击力伤害</t>
    </r>
    <phoneticPr fontId="8" type="noConversion"/>
  </si>
  <si>
    <t>怒气技能：对前排敌人造成200%攻击伤害并有70%石化敌人2回合，给我方全体英雄添加1层暗影庇佑（每层暗影庇佑抵消受到的下一次伤害并将伤害的100%转化为治疗，只对怒气技能和普攻生效）</t>
    <phoneticPr fontId="8" type="noConversion"/>
  </si>
  <si>
    <t>刃拳卡维尔</t>
  </si>
  <si>
    <t>娜可娅</t>
  </si>
  <si>
    <t>怒火金刚</t>
  </si>
  <si>
    <t>勇气之躯</t>
  </si>
  <si>
    <t>旺盛血气</t>
  </si>
  <si>
    <t>被动效果：普攻攻击时额外对所有后排敌人造成30%流血伤害3回合，并减少10点速度</t>
  </si>
  <si>
    <t>狂怒血煞</t>
  </si>
  <si>
    <t>怒火金刚2</t>
  </si>
  <si>
    <t>怒气技能：对随机2名后排敌人造成140%攻击伤害，每回合额外造成100%流血伤害，持续15回合。对速度降低的目标额外造成100%流血伤害15回合。</t>
  </si>
  <si>
    <t>勇气之躯2</t>
  </si>
  <si>
    <t>旺盛血气2</t>
  </si>
  <si>
    <t>被动效果：普攻攻击时额外对所有后排敌人造成60%流血伤害3回合，并减少20点速度</t>
  </si>
  <si>
    <t>狂怒血煞2</t>
  </si>
  <si>
    <t>勇气之躯3</t>
  </si>
  <si>
    <t>旺盛血气3</t>
  </si>
  <si>
    <t>被动效果：普攻攻击时额外对所有后排敌人造成100%流血伤害3回合，并减少30点速度</t>
  </si>
  <si>
    <t>狂怒血煞3</t>
  </si>
  <si>
    <t>怒火金刚3</t>
  </si>
  <si>
    <t>3403a012</t>
  </si>
  <si>
    <t>怒气技能：对随机2名后排敌人造成230%攻击伤害，每回合额外造成198%流血伤害，持续15回合。对速度降低的目标额外造成198%流血伤害15回合。</t>
  </si>
  <si>
    <t>[{"a":"item","t":"2004","n":15000}]</t>
  </si>
  <si>
    <t>"34035101","34035111","34035121","34035131","34035104"</t>
  </si>
  <si>
    <t>"34035204"</t>
  </si>
  <si>
    <t>"34035304","34035404"</t>
  </si>
  <si>
    <t>"34036101","34036111","34036121","34036131","34036104"</t>
  </si>
  <si>
    <t>"34036204"</t>
  </si>
  <si>
    <t>"34036304","34036404"</t>
  </si>
  <si>
    <t>"3403a101","3403a111","3403a121","3403a131","3403a104"</t>
  </si>
  <si>
    <t>"3403a204"</t>
  </si>
  <si>
    <t>"3403a304","3403a404"</t>
  </si>
  <si>
    <t>怒气技能：对随机2名后排敌人造成100%攻击伤害，每回合额外造成50%流血伤害，持续15回合。对速度降低的目标额外造成50%流血伤害15回合。</t>
    <phoneticPr fontId="8" type="noConversion"/>
  </si>
  <si>
    <t>被动效果：技能或普通攻击时，对所有处于流血状态下的敌人造成30%流血伤害3回合，如果暴击则额外对所有处于流血状态下的敌人造成30%流血伤害3回合</t>
  </si>
  <si>
    <t>被动效果：攻击增加15%，暴击增加5%，免控增加10%，速度增加10，对流血目标造成伤害提高20%</t>
  </si>
  <si>
    <t>被动效果：攻击增加25%，暴击增加10%，免控增加20%，速度增加20，对流血目标造成伤害提高40%</t>
  </si>
  <si>
    <t>被动效果：攻击增加35%，暴击增加15%，免控增加30%，速度增加30，对流血目标造成伤害提高80%</t>
  </si>
  <si>
    <t>被动效果：技能或普通攻击时，对所有处于流血状态下的敌人造成60%流血伤害3回合；如果暴击则额外对所有处于流血状态下的敌人造成60%流血伤害3回合，并降低敌方后排英雄5点怒气</t>
    <phoneticPr fontId="8" type="noConversion"/>
  </si>
  <si>
    <t>被动效果：技能或普通攻击时，对所有处于流血状态下的敌人造成100%流血伤害3回合，如果暴击则额外对所有处于流血状态下的敌人造成100%流血伤害3回合，并降低敌方后排英雄10点怒气</t>
    <phoneticPr fontId="8" type="noConversion"/>
  </si>
  <si>
    <t>凯尔瑞恩</t>
  </si>
  <si>
    <t>UniMax-3000</t>
  </si>
  <si>
    <t>战士怒吼</t>
  </si>
  <si>
    <t>怒气技能：对后排敌人进行2次攻击，每次攻击造成150%攻击伤害，第一次攻击有30%概率施加嘲讽，持续2回合。增加自身10%全伤害减免持续2回合。（嘲讽：被嘲讽的英雄所有技能的攻击目标强制变为嘲讽施加者）</t>
  </si>
  <si>
    <t>"21065201","21065211","21065221","21065231","21065204"</t>
  </si>
  <si>
    <t>奥能战甲</t>
  </si>
  <si>
    <t>被动效果：护甲增加10%，生命值增加20%，攻击增加10%，免控率增加10%，怒气增加20</t>
  </si>
  <si>
    <t>战争风暴</t>
  </si>
  <si>
    <t>奥术蓄能</t>
  </si>
  <si>
    <t>被动效果：前3回合，每回合结束时，恢复自身25%攻击力等量生命；第四回合，解除自身控制效果，增加自身10%暴击伤害，并获得暴走（暴走：主动技能或普攻攻击必定暴击且不会格挡）</t>
  </si>
  <si>
    <t>战士怒吼2</t>
  </si>
  <si>
    <t>怒气技能：对后排敌人进行2次攻击，每次攻击造成225%攻击伤害，第一次攻击有40%概率施加嘲讽，持续2回合。增加自身15%全伤害减免持续2回合。（嘲讽：被嘲讽的英雄所有技能的攻击目标强制变为嘲讽施加者）</t>
  </si>
  <si>
    <t>"21066201","21066211","21066221","21066231","21066204"</t>
  </si>
  <si>
    <t>奥能战甲2</t>
  </si>
  <si>
    <t>被动效果：护甲增加20%，生命值增加30%，攻击增加15%，免控率增加20%，怒气增加30</t>
  </si>
  <si>
    <t>战争风暴2</t>
  </si>
  <si>
    <t>奥术蓄能2</t>
  </si>
  <si>
    <t>被动效果：前3回合，每回合结束时，恢复自身50%攻击力等量生命；第四回合，解除自身控制效果，增加自身25%暴击伤害，并获得暴走（暴走：主动技能或普攻攻击必定暴击且不会格挡）</t>
  </si>
  <si>
    <t>奥能战甲3</t>
  </si>
  <si>
    <t>"2106a201","2106a211","2106a221","2106a231","2106a204"</t>
  </si>
  <si>
    <t>被动效果：护甲增加30%，生命值增加40%，攻击增加25%，免控率增加30%，怒气增加50</t>
  </si>
  <si>
    <t>战争风暴3</t>
  </si>
  <si>
    <t>奥术蓄能3</t>
  </si>
  <si>
    <t>"2106a404","2106a414"</t>
  </si>
  <si>
    <t>被动效果：前3回合，每回合结束时，恢复自身120%攻击力等量生命；第四回合，解除自身控制效果，增加自身50%暴击伤害，并获得暴走（暴走：主动技能或普攻攻击必定暴击且不会格挡）</t>
  </si>
  <si>
    <t>战士怒吼3</t>
  </si>
  <si>
    <t>2106a012</t>
  </si>
  <si>
    <t>怒气技能：对后排敌人进行2次攻击，每次攻击造成420%攻击伤害，第一次攻击有50%概率施加嘲讽，持续2回合。增加自身20%全伤害减免持续2回合。（嘲讽：被嘲讽的英雄所有技能的攻击目标强制变为嘲讽施加者）</t>
  </si>
  <si>
    <t>"21065304","21065314"</t>
    <phoneticPr fontId="8" type="noConversion"/>
  </si>
  <si>
    <t>"21066304","21066314"</t>
    <phoneticPr fontId="8" type="noConversion"/>
  </si>
  <si>
    <t>"21066404","21066414"</t>
    <phoneticPr fontId="8" type="noConversion"/>
  </si>
  <si>
    <t>"21065404","21065414"</t>
    <phoneticPr fontId="8" type="noConversion"/>
  </si>
  <si>
    <t>"2106a304","2106a314"</t>
    <phoneticPr fontId="8" type="noConversion"/>
  </si>
  <si>
    <t>被动效果：普攻攻击时，恢复自身50%攻击等量生命值2回合；受到攻击时，降低攻击者10%攻击力2回合，增加自身10%伤害加成2回合，并有10%概率嘲讽目标2回合（嘲讽：被嘲讽的英雄所有技能的攻击目标强制变为嘲讽施加者）</t>
    <phoneticPr fontId="9" type="noConversion"/>
  </si>
  <si>
    <t>被动效果：普攻攻击时，恢复自身100%攻击等量生命值2回合；受到攻击时，降低攻击者15%攻击力2回合，增加自身15%伤害加成2回合，并有20%概率嘲讽目标2回合（嘲讽：被嘲讽的英雄所有技能的攻击目标强制变为嘲讽施加者）</t>
    <phoneticPr fontId="9" type="noConversion"/>
  </si>
  <si>
    <t>被动效果：普攻攻击时，恢复自身150%攻击等量生命值2回合；受到攻击时，降低攻击者20%攻击力2回合，增加自身20%伤害加成2回合，并有30%概率嘲讽目标2回合（嘲讽：被嘲讽的英雄所有技能的攻击目标强制变为嘲讽施加者）</t>
    <phoneticPr fontId="8" type="noConversion"/>
  </si>
  <si>
    <t>星月精灵</t>
  </si>
  <si>
    <t>艾莉薇儿</t>
  </si>
  <si>
    <t>星月神话</t>
  </si>
  <si>
    <t>怒气技能：对随机1名敌人造成180%攻击伤害，并缩小目标2回合；并给随机3名我方英雄施加守护2回合（缩小：体型缩小50%，受到的伤害增加15%，造成的伤害减少20%，不可叠加；守护：受到主动技能或普通攻击时，对攻击者造成100%无视护甲伤害，恢复自身50%攻击等量生命值）</t>
  </si>
  <si>
    <t>"43085201","43085211","43085221"</t>
  </si>
  <si>
    <t>自然树甲</t>
  </si>
  <si>
    <t>被动效果：生命值增加10%，攻击增加15%，受到治疗效果提高15%</t>
  </si>
  <si>
    <t>"43085304"</t>
  </si>
  <si>
    <t>月之魔力</t>
  </si>
  <si>
    <t>"43085404"</t>
  </si>
  <si>
    <t>自然交换</t>
  </si>
  <si>
    <t>被动效果：回合结束时，使随机1名速度高于自身的敌人与自己交换速度一回合，并给随机1名我方英雄施加守护2回合（守护：受到主动技能或普通攻击时，对攻击者造成100无视护甲伤害，恢复自身50%攻击等量生命值）</t>
  </si>
  <si>
    <t>星月神话2</t>
  </si>
  <si>
    <t>怒气技能：对随机1名敌人造成290%攻击伤害，并缩小目标2回合；并给随机3名我方英雄施加守护2回合（缩小：体型缩小50%，受到的伤害增加20%，造成的伤害减少30%，不可叠加；守护：受到主动技能或普通攻击时，对攻击者造成200%无视护甲伤害，恢复自身100%攻击等量生命值）</t>
  </si>
  <si>
    <t>"43086201","43086211","43086221"</t>
  </si>
  <si>
    <t>自然树甲2</t>
  </si>
  <si>
    <t>被动效果：生命值增加20%，攻击增加20%，受到治疗效果提高20%</t>
  </si>
  <si>
    <t>"43086304"</t>
  </si>
  <si>
    <t>月之魔力2</t>
  </si>
  <si>
    <t>"43086404"</t>
  </si>
  <si>
    <t>自然交换2</t>
  </si>
  <si>
    <t>被动效果：回合结束时，使随机1名速度高于自身的敌人与自己交换速度一回合，并给随机1名我方英雄施加守护2回合（守护：受到主动技能或普通攻击时，对攻击者造成200%无视护甲伤害，恢复自身100%攻击等量生命值）</t>
  </si>
  <si>
    <t>自然树甲3</t>
  </si>
  <si>
    <t>"4308a201","4308a211","4308a221"</t>
  </si>
  <si>
    <t>被动效果：生命值增加30%，攻击增加25%，受到治疗效果提高30%</t>
  </si>
  <si>
    <t>月之魔力3</t>
  </si>
  <si>
    <t>"4308a304"</t>
  </si>
  <si>
    <t>自然交换3</t>
  </si>
  <si>
    <t>"4308a404"</t>
  </si>
  <si>
    <t>被动效果：回合结束时，使随机1名速度高于自身的敌人与自己交换速度一回合，并给随机1名我方英雄施加守护2回合（守护：受到主动技能或普通攻击时，对攻击者造成300%无视护甲伤害，恢复自身150%攻击等量生命值）</t>
  </si>
  <si>
    <t>星月神话3</t>
  </si>
  <si>
    <t>4308a012</t>
  </si>
  <si>
    <t>怒气技能：对随机1名敌人造成400%攻击伤害，并缩小目标2回合；并给随机3名我方英雄施加守护2回合（缩小：体型缩小50%，受到的伤害增加30%，造成的伤害减少50%，不可叠加；守护：受到主动技能或普通攻击时，对攻击者造成300%无视护甲伤害，恢复自身150%攻击等量生命值）</t>
  </si>
  <si>
    <t>被动效果：普攻攻击时，使被攻击的敌人附加缩小2回合（缩小：体型缩小50%，受到的伤害增加15%，造成的伤害减少20%，不可叠加）</t>
    <phoneticPr fontId="8" type="noConversion"/>
  </si>
  <si>
    <t>被动效果：普攻攻击时，使被攻击的敌人附加缩小2回合（缩小：体型缩小50%，受到的伤害增加20%，造成的伤害减少30%，不可叠加）</t>
    <phoneticPr fontId="8" type="noConversion"/>
  </si>
  <si>
    <t>被动效果：普攻攻击时，使被攻击的敌人附加缩小2回合（缩小：体型缩小50%，受到的伤害增加30%，造成的伤害减少50%，不可叠加）</t>
    <phoneticPr fontId="8" type="noConversion"/>
  </si>
  <si>
    <t>荆棘女王</t>
  </si>
  <si>
    <t>迪拉休姆</t>
  </si>
  <si>
    <t>自然恩赐</t>
  </si>
  <si>
    <t>"32075201","32075211","32075221","32075231","32075241"</t>
  </si>
  <si>
    <t>自然掌握</t>
  </si>
  <si>
    <t>被动效果：生命值增加10%，攻击增加15%，暴击增加15%，免控率增加10%，速度增加20</t>
  </si>
  <si>
    <t>万千藤蔓</t>
  </si>
  <si>
    <t>被动效果：普攻变为对随机3名敌人造成100%攻击伤害；额外造成100%伤害，目标身上每有一种不同的负面效果，造成额外伤害提高100%攻击伤害</t>
  </si>
  <si>
    <t>"32075404"</t>
  </si>
  <si>
    <t>寄生种子</t>
  </si>
  <si>
    <t>被动效果：回合结束时，将随机1名敌方英雄身上的1种持续伤害或属性减益效果复制给随机其他2名敌方英雄。（每种效果最多复制3层）</t>
  </si>
  <si>
    <t>自然恩赐2</t>
  </si>
  <si>
    <t>"32076201","32076211","32076221","32076231","32076241"</t>
  </si>
  <si>
    <t>自然掌握2</t>
  </si>
  <si>
    <t>被动效果：生命值增加20%，攻击增加25%，暴击增加25%，免控率增加20%，速度增加40</t>
  </si>
  <si>
    <t>万千藤蔓2</t>
  </si>
  <si>
    <t>被动效果：普攻变为对随机3名敌人造成150%攻击伤害；额外造成150%伤害，目标身上每有一种不同的负面效果，造成额外伤害提高150%攻击伤害</t>
  </si>
  <si>
    <t>"32076404"</t>
  </si>
  <si>
    <t>寄生种子2</t>
  </si>
  <si>
    <t>被动效果：回合结束时，将随机1名敌方英雄身上的2种持续伤害或属性减益效果复制给随机其他2名敌方英雄。（每种效果最多复制3层）</t>
  </si>
  <si>
    <t>自然掌握3</t>
  </si>
  <si>
    <t>"3207a201","3207a211","3207a221","3207a231","3207a241"</t>
  </si>
  <si>
    <t>被动效果：生命值增加30%，攻击增加40%，暴击增加35%，免控率增加30%，速度增加60</t>
  </si>
  <si>
    <t>万千藤蔓3</t>
  </si>
  <si>
    <t>被动效果：普攻变为对随机3名敌人造成250%攻击伤害；额外造成250%伤害，目标身上每有一种不同的负面效果，造成额外伤害提高250%攻击伤害</t>
  </si>
  <si>
    <t>寄生种子3</t>
  </si>
  <si>
    <t>"3207a404"</t>
  </si>
  <si>
    <t>被动效果：回合结束时，将随机1名敌方英雄身上的3种持续伤害或属性减益效果复制给随机其他2名敌方英雄。（每种效果最多复制3层）</t>
  </si>
  <si>
    <t>自然恩赐3</t>
  </si>
  <si>
    <t>3207a012</t>
  </si>
  <si>
    <t>怒气技能：对随机4名敌人造成100%攻击伤害；额外造成100%伤害，目标身上每有1种不同的负面效果，造成额外伤害提高100%攻击伤害</t>
  </si>
  <si>
    <t>怒气技能：对随机4名敌人造成200%攻击伤害；额外造成200%伤害，目标身上每有1种不同的负面效果，造成额外伤害提高200%攻击伤害</t>
  </si>
  <si>
    <t>怒气技能：对随机4名敌人造成400%攻击伤害；额外造成400%伤害，目标身上每有1种不同的负面效果，造成额外伤害提高400%攻击伤害</t>
  </si>
  <si>
    <t>"32075304"</t>
  </si>
  <si>
    <t>"32076304"</t>
  </si>
  <si>
    <t>"3207a304"</t>
  </si>
  <si>
    <t>光之审判者</t>
  </si>
  <si>
    <t>泰拉</t>
  </si>
  <si>
    <t>多重圣光</t>
  </si>
  <si>
    <t>"61035201","61035211","61035221","61035231"</t>
  </si>
  <si>
    <t>神圣意志</t>
  </si>
  <si>
    <t>被动效果：生命值增加20%，真实伤害增加20%，免控率增加10%，减伤率增加10%</t>
  </si>
  <si>
    <t>"61035304"</t>
  </si>
  <si>
    <t>神圣封印</t>
  </si>
  <si>
    <t>被动效果：普攻对随机1名敌人造成150%攻击伤害，并施加1层审判之力</t>
  </si>
  <si>
    <t>"61035404"</t>
  </si>
  <si>
    <t>神圣冲击</t>
  </si>
  <si>
    <t>被动效果：自身释放技能或普通攻击时，对敌方全体造成一个100%无视护甲的真实伤害，并有10%概率施加1层审判之力</t>
  </si>
  <si>
    <t>多重圣光2</t>
  </si>
  <si>
    <t>"61036201","61036211","61036221","61036231"</t>
  </si>
  <si>
    <t>神圣意志2</t>
  </si>
  <si>
    <t>被动效果：生命值增加30%，真实伤害增加40%，免控率增加20%，减伤率增加20%</t>
  </si>
  <si>
    <t>"61036304"</t>
  </si>
  <si>
    <t>神圣封印2</t>
  </si>
  <si>
    <t>被动效果：普攻对随机1名敌人造成240%攻击伤害，并施加1层审判之力</t>
  </si>
  <si>
    <t>"61036404"</t>
  </si>
  <si>
    <t>神圣冲击2</t>
  </si>
  <si>
    <t>被动效果：自身释放技能或普通攻击时，对敌方全体造成一个200%无视护甲的真实伤害，并有20%概率施加1层审判之力</t>
  </si>
  <si>
    <t>神圣意志3</t>
  </si>
  <si>
    <t>"6103a201","6103a211","6103a221","6103a231"</t>
  </si>
  <si>
    <t>被动效果：生命值增加40%，真实伤害增加70%，免控率增加30%，减伤率增加30%</t>
  </si>
  <si>
    <t>神圣封印3</t>
  </si>
  <si>
    <t>"6103a304"</t>
  </si>
  <si>
    <t>被动效果：普攻对随机1名敌人造成300%攻击伤害，并施加1层审判之力</t>
  </si>
  <si>
    <t>神圣冲击3</t>
  </si>
  <si>
    <t>"6103a404"</t>
  </si>
  <si>
    <t>被动效果：自身释放技能或普通攻击时，对敌方全体造成一个400%无视护甲的真实伤害，并有30%概率施加1层审判之力</t>
  </si>
  <si>
    <t>多重圣光3</t>
  </si>
  <si>
    <t>6103a012</t>
  </si>
  <si>
    <t>怒气技能：对前排敌人造成100%攻击伤害并有30%石化敌人2回合，给我方随机4名英雄添加1层暗影庇佑（每层暗影庇佑抵消受到的下一次伤害并将伤害的50%转换为治疗，只对怒气技能和普攻生效）</t>
    <phoneticPr fontId="8" type="noConversion"/>
  </si>
  <si>
    <t>怒气技能：对前排敌人造成150%攻击伤害并有50%石化敌人2回合，给我方随机4名英雄添加1层暗影庇佑（每层暗影庇佑抵消受到的下一次伤害并将伤害的100%转换为治疗，只对怒气技能和普攻生效）</t>
    <phoneticPr fontId="8" type="noConversion"/>
  </si>
  <si>
    <t>梦魇双子</t>
  </si>
  <si>
    <t>嘉莉</t>
  </si>
  <si>
    <t>黑暗魔典</t>
  </si>
  <si>
    <t>暗影斗篷</t>
  </si>
  <si>
    <t>威能湮灭</t>
  </si>
  <si>
    <t>黑暗化身</t>
  </si>
  <si>
    <t>黑暗魔典2</t>
  </si>
  <si>
    <t>暗影斗篷2</t>
  </si>
  <si>
    <t>威能湮灭2</t>
  </si>
  <si>
    <t>黑暗化身2</t>
  </si>
  <si>
    <t>暗影斗篷3</t>
  </si>
  <si>
    <t>威能湮灭3</t>
  </si>
  <si>
    <t>黑暗化身3</t>
  </si>
  <si>
    <t>黑暗魔典3</t>
  </si>
  <si>
    <t>"55035201","55035211","55035221","55035231"</t>
  </si>
  <si>
    <t>"55035304"</t>
  </si>
  <si>
    <t>"55035404","55035414","55035424"</t>
  </si>
  <si>
    <t>"55036201","55036211","55036221","55036231"</t>
  </si>
  <si>
    <t>"55036304"</t>
  </si>
  <si>
    <t>"55036404","55036414","55036424"</t>
  </si>
  <si>
    <t>"5503a201","5503a211","5503a221","5503a231"</t>
  </si>
  <si>
    <t>"5503a304"</t>
  </si>
  <si>
    <t>"5503a404","5503a414","5503a424"</t>
  </si>
  <si>
    <t>5503a012</t>
  </si>
  <si>
    <t>被动效果：攻击增加10%，免控率增加10%，速度增加20，有10%概率受伤害为1（神器和宠物造成的伤害除外）</t>
  </si>
  <si>
    <t>被动效果：自身死亡时化身为黑暗之魂持续4回合，并且自己每回合获得一层黑暗之力，战场上有英雄死亡时，额外获得一层黑暗之力（黑暗之魂：回合结束时，对生命值最低的敌人造成20%已损失生命值的伤害，最高不超过自身攻击力的1500%；黑暗之力：当黑暗之力叠加到4层时，将在下回合开始时以30%生命值复活）</t>
  </si>
  <si>
    <t>被动效果：攻击增加15%，免控率增加20%，速度增加40，有20%概率受伤害为1（神器和宠物造成的伤害除外）</t>
  </si>
  <si>
    <t>被动效果：自身死亡时化身为黑暗之魂持续4回合，并且自己每回合获得一层黑暗之力，战场上有英雄死亡时，额外获得一层黑暗之力（黑暗之魂：回合结束时，对生命值最低的敌人造成30%已损失生命值的伤害，最高不超过自身攻击力的1500%；黑暗之力：当黑暗之力叠加到4层时，将在下回合开始时以50%生命值复活）</t>
  </si>
  <si>
    <t>被动效果：攻击增加25%，免控率增加30%，速度增加60，有40%概率受伤害为1（神器和宠物造成的伤害除外）</t>
  </si>
  <si>
    <t>怒气技能：对随机4名敌人造成120%攻击伤害，造成怒气波动。（怒气波动：目标每有1点怒气便造成2%伤害）</t>
  </si>
  <si>
    <t>被动效果：普通攻击变为对随机1名敌人造成120%攻击伤害并增加目标20怒气；目标每有1点怒气造成2%伤害，并清空目标所有怒气</t>
  </si>
  <si>
    <t>怒气技能：对随机4名敌人造成160%攻击伤害，造成怒气波动。（怒气波动：目标每有1点怒气便造成4%伤害）</t>
  </si>
  <si>
    <t>被动效果：普通攻击变为对随机1名敌人造成132%攻击伤害并增加目标30怒气；目标每有1点怒气造成4%伤害，并清空目标所有怒气</t>
  </si>
  <si>
    <t>被动效果：普通攻击变为对随机1名敌人造成156%攻击伤害并增加目标50怒气；目标每有1点怒气造成6%伤害，并清空目标所有怒气</t>
  </si>
  <si>
    <t>被动效果：自身死亡时化身为黑暗之魂持续4回合，并且自己每回合获得一层黑暗之力，战场上有英雄死亡时，额外获得一层黑暗之力（黑暗之魂：回合结束时，对生命值最低的敌人造成50%已损失生命值的伤害，最高不超过自身攻击力的1500%；黑暗之力：当黑暗之力叠加到4层时，将在下回合开始时以100%生命值复活并回复100点怒气）</t>
  </si>
  <si>
    <t>怒气技能：对随机4名敌人造成220%攻击伤害，造成怒气波动。（怒气波动：目标每有1点怒气便造成6%伤害）</t>
  </si>
  <si>
    <t>怒气技能：对随机3名敌人造成75%攻击伤害，燃烧目标每回合造成10%攻击伤害，持续2回合，并有30.5%概率眩晕目标2回合</t>
    <phoneticPr fontId="8" type="noConversion"/>
  </si>
  <si>
    <r>
      <t>怒气技能：对随机3名敌人造成</t>
    </r>
    <r>
      <rPr>
        <sz val="12"/>
        <color theme="1"/>
        <rFont val="微软雅黑"/>
        <family val="2"/>
        <charset val="134"/>
      </rPr>
      <t>100</t>
    </r>
    <r>
      <rPr>
        <sz val="12"/>
        <color theme="1"/>
        <rFont val="微软雅黑"/>
        <family val="2"/>
        <charset val="134"/>
      </rPr>
      <t>%攻击伤害，燃烧目标每回合造成15%攻击伤害，持续2回合，并有35.5%概率眩晕目标2回合</t>
    </r>
  </si>
  <si>
    <t>怒气技能：对随机4名敌人造成125%攻击伤害，燃烧目标每回合造成20%攻击伤害，持续2回合，并有60%概率眩晕目标2回合</t>
    <phoneticPr fontId="8" type="noConversion"/>
  </si>
  <si>
    <t>被动效果：攻击增加22.5%，速度增加26，免控率增加10%</t>
    <phoneticPr fontId="9" type="noConversion"/>
  </si>
  <si>
    <t>被动效果：攻击增加30.5%，速度增加34，免控率增加15%</t>
    <phoneticPr fontId="9" type="noConversion"/>
  </si>
  <si>
    <r>
      <t>被动效果：攻击增加42</t>
    </r>
    <r>
      <rPr>
        <sz val="12"/>
        <color theme="1"/>
        <rFont val="微软雅黑"/>
        <family val="2"/>
        <charset val="134"/>
      </rPr>
      <t>%，速度增加42，免控率增加</t>
    </r>
    <r>
      <rPr>
        <sz val="12"/>
        <color theme="1"/>
        <rFont val="微软雅黑"/>
        <family val="2"/>
        <charset val="134"/>
      </rPr>
      <t>20%</t>
    </r>
    <phoneticPr fontId="8" type="noConversion"/>
  </si>
  <si>
    <t>怒气技能：堕天大圣召唤出多个分身，对所有敌人造成75%攻击伤害，每回合额外造成55%流血伤害，持续3回合，对游侠目标造成伤害提高15%，持续2回合</t>
    <phoneticPr fontId="8" type="noConversion"/>
  </si>
  <si>
    <t>怒气技能：堕天大圣召唤出多个分身，对所有敌人造成54%攻击伤害，每回合额外造成35%流血伤害，持续3回合，对游侠目标造成伤害提高10%，持续2回合</t>
    <phoneticPr fontId="8" type="noConversion"/>
  </si>
  <si>
    <t>怒气技能：堕天大圣召唤出多个分身，对所有敌人造成115%攻击伤害，每回合额外造成90%流血伤害并增加自身50%的技能伤害，持续3回合，对游侠目标造成伤害提高20%，持续2回合</t>
    <phoneticPr fontId="8" type="noConversion"/>
  </si>
  <si>
    <t>龙血魔人</t>
  </si>
  <si>
    <t>依格妮斯</t>
  </si>
  <si>
    <t>被动效果：生命增加20%，伤减率增加10%，造成治疗量提高15%，速度增加20。</t>
  </si>
  <si>
    <t>"33045304"</t>
  </si>
  <si>
    <t>"33045404"</t>
  </si>
  <si>
    <t>被动效果：死亡后，使位置相邻的我方英雄（优先选择位置靠前的我方英雄）恢复生命上限30%的生命，并增加30怒气和20%免控率</t>
  </si>
  <si>
    <t>"33046201","33046211","33046221","33046104"</t>
  </si>
  <si>
    <t>被动效果：生命增加30%，伤减率增加20%，造成治疗量提高20%，速度增加40。</t>
  </si>
  <si>
    <t>"33046304"</t>
  </si>
  <si>
    <t>"33046404"</t>
  </si>
  <si>
    <t>被动效果：死亡后，使位置相邻的我方英雄（优先选择位置靠前的我方英雄）恢复生命上限50%的生命，并增加50怒气和40%免控率</t>
  </si>
  <si>
    <t>"3304a201","3304a211","3304a221","3304a104"</t>
  </si>
  <si>
    <t>被动效果：生命增加40%，伤减率增加30%，造成治疗量提高25%，速度增加60。</t>
  </si>
  <si>
    <t>"3304a304"</t>
  </si>
  <si>
    <t>"3304a404"</t>
  </si>
  <si>
    <t>被动效果：死亡后，使位置相邻的我方英雄（优先选择位置靠前的我方英雄）恢复生命上限100%的生命，并增加100怒气和100%免控率</t>
  </si>
  <si>
    <t>3304a012</t>
  </si>
  <si>
    <t>"65015314","65015324"</t>
    <phoneticPr fontId="8" type="noConversion"/>
  </si>
  <si>
    <r>
      <t>"65015211","65015221"</t>
    </r>
    <r>
      <rPr>
        <sz val="12"/>
        <color theme="1"/>
        <rFont val="微软雅黑"/>
        <family val="2"/>
        <charset val="134"/>
      </rPr>
      <t>,"65015231"</t>
    </r>
    <phoneticPr fontId="8" type="noConversion"/>
  </si>
  <si>
    <r>
      <t>"65016211","65015221"</t>
    </r>
    <r>
      <rPr>
        <sz val="12"/>
        <color theme="1"/>
        <rFont val="微软雅黑"/>
        <family val="2"/>
        <charset val="134"/>
      </rPr>
      <t>,"65016231"</t>
    </r>
    <phoneticPr fontId="8" type="noConversion"/>
  </si>
  <si>
    <r>
      <t>"6501a211","6501a221"</t>
    </r>
    <r>
      <rPr>
        <sz val="12"/>
        <color theme="1"/>
        <rFont val="微软雅黑"/>
        <family val="2"/>
        <charset val="134"/>
      </rPr>
      <t>,"6501a231"</t>
    </r>
    <phoneticPr fontId="8" type="noConversion"/>
  </si>
  <si>
    <t>被动效果：普通攻击变为攻击生命最低的敌人，造成110%的攻击伤害</t>
    <phoneticPr fontId="8" type="noConversion"/>
  </si>
  <si>
    <t>被动效果：普通攻击变为攻击生命最低的敌人，造成120%的攻击伤害</t>
    <phoneticPr fontId="8" type="noConversion"/>
  </si>
  <si>
    <t>被动效果：普通攻击变为攻击生命最低的敌人，造成200%的攻击伤害</t>
    <phoneticPr fontId="8" type="noConversion"/>
  </si>
  <si>
    <t>邪龙之灵</t>
    <phoneticPr fontId="8" type="noConversion"/>
  </si>
  <si>
    <t>邪龙之灵2</t>
    <phoneticPr fontId="8" type="noConversion"/>
  </si>
  <si>
    <t>邪龙血脉</t>
    <phoneticPr fontId="8" type="noConversion"/>
  </si>
  <si>
    <t>邪龙血脉2</t>
    <phoneticPr fontId="8" type="noConversion"/>
  </si>
  <si>
    <t>邪龙之息</t>
    <phoneticPr fontId="8" type="noConversion"/>
  </si>
  <si>
    <t>邪龙之息2</t>
    <phoneticPr fontId="8" type="noConversion"/>
  </si>
  <si>
    <t>龙吟</t>
    <phoneticPr fontId="8" type="noConversion"/>
  </si>
  <si>
    <t>龙吟2</t>
    <phoneticPr fontId="8" type="noConversion"/>
  </si>
  <si>
    <t>邪龙血脉3</t>
    <phoneticPr fontId="8" type="noConversion"/>
  </si>
  <si>
    <t>邪龙之息3</t>
    <phoneticPr fontId="8" type="noConversion"/>
  </si>
  <si>
    <t>龙吟3</t>
    <phoneticPr fontId="8" type="noConversion"/>
  </si>
  <si>
    <t>邪龙之灵3</t>
    <phoneticPr fontId="8" type="noConversion"/>
  </si>
  <si>
    <t>邪龙妖姬</t>
  </si>
  <si>
    <t>怒气技能：对前排敌人造成120%攻击伤害，使血量最低的我方英雄恢复邪龙妖姬生命上限25%的生命；并增加相邻位置的我方英雄（优先选择位置靠前的我方英雄）10%伤减率3回合和30点怒气。</t>
  </si>
  <si>
    <t>被动效果：普通攻击时，消耗自身10%当前生命值，使血量最低的3名我方英雄恢复邪龙妖姬生命上限10%的生命，并增加5%伤减率2回合。</t>
  </si>
  <si>
    <t>怒气技能：对前排敌人造成160%攻击伤害，使血量最低的我方英雄恢复邪龙妖姬生命上限35%的生命；并增加相邻位置的我方英雄（优先选择位置靠前的我方英雄）20%伤减率3回合和50点怒气。</t>
  </si>
  <si>
    <t>被动效果：普通攻击时，消耗自身15%当前生命值，使血量最低的3名我方英雄恢复邪龙妖姬生命上限15%的生命，并增加10%伤减率2回合。</t>
  </si>
  <si>
    <t>被动效果：普通攻击时，消耗自身25%当前生命值，使血量最低的3名我方英雄恢复邪龙妖姬生命上限25%的生命，并增加15%伤减率2回合。</t>
  </si>
  <si>
    <t>怒气技能：对前排敌人造成228%攻击伤害，使血量最低的我方英雄恢复邪龙妖姬生命上限50%的生命；并增加相邻位置的我方英雄（优先选择位置靠前的我方英雄）40%伤减率3回合和100点怒气。</t>
  </si>
  <si>
    <t>怒气技能：对随机2名敌人造成360%攻击伤害，并增加自己42%暴击，持续4回合，额外造成目标生命上限20%的额外伤害（最高不超过自身攻击15倍，PVE效果减半），降低目标治疗量30%两回合,对辅助类目标额外造成160%攻击伤害</t>
    <phoneticPr fontId="8" type="noConversion"/>
  </si>
  <si>
    <t>被动效果：生命永久增加30%，吸收战斗中盈余的能量，每当己方英雄释放技能，获取33点怒气并恢复自己220%攻击等量生命（受控可触发）</t>
    <phoneticPr fontId="8" type="noConversion"/>
  </si>
  <si>
    <t>被动效果：永久免疫沉默效果；普攻改为攻击生命值最低的1个目标，造成180%伤害并减少目标50怒气</t>
    <phoneticPr fontId="8" type="noConversion"/>
  </si>
  <si>
    <t>怒气技能：对生命值最低的2名敌人造成300%攻击伤害并额外造成180%攻击伤害和8%目标已损失生命值的伤害（最高不超过自身攻击8倍），对生命不低于自身的目标有100%几率眩晕2回合</t>
    <phoneticPr fontId="8" type="noConversion"/>
  </si>
  <si>
    <t>暗龙使者</t>
  </si>
  <si>
    <t>紫炎</t>
  </si>
  <si>
    <t>紫炎焚烧</t>
  </si>
  <si>
    <t>被动效果：攻击增加15%，暴击增加15%，暴击伤害增加15%，速度增加20，免控率增加10%</t>
  </si>
  <si>
    <t>紫晶鼻息</t>
  </si>
  <si>
    <t>被动效果：普通攻击变为：对生命值最低的敌人造成120%攻击伤害，并施加紫炎附体效果3回合。紫炎附体：技能特效，自身释放主动技能或进行普通攻击时，会额外对被紫炎附体的敌人进行一次相同的攻击，并将造成伤害的30%转化成自身生命值，转化生命值不计算持续伤害，不可叠加。</t>
  </si>
  <si>
    <t>紫炎降世</t>
  </si>
  <si>
    <t xml:space="preserve">被动效果：释放技能或进行普攻时，造成伤害量20%的中毒伤害2回合；造成暴击时，额外造成伤害量20%的流血伤害2回合；自身击杀敌人时，对随机1名敌人施加紫炎附体效果3回合并增加自身30%破甲3回合。 </t>
  </si>
  <si>
    <t>紫炎2</t>
  </si>
  <si>
    <t>紫炎焚烧2</t>
  </si>
  <si>
    <t>被动效果：攻击增加25%，暴击增加25%，暴击伤害增加25%，速度增加40，免控率增加20%</t>
  </si>
  <si>
    <t>紫晶鼻息2</t>
  </si>
  <si>
    <t>被动效果：普通攻击变为：对生命值最低的敌人造成140%攻击伤害，并施加紫炎附体效果3回合。紫炎附体：技能特效，自身释放主动技能或进行普通攻击时，会额外对被紫炎附体的敌人进行一次相同的攻击，并将造成伤害的50%转化成自身生命值，转化生命值不计算持续伤害，不可叠加。</t>
  </si>
  <si>
    <t>紫炎降世2</t>
  </si>
  <si>
    <t xml:space="preserve">被动效果：释放技能或进行普攻时，造成伤害量30%的中毒伤害2回合；造成暴击时，额外造成伤害量30%的流血伤害2回合；自身击杀敌人时，对随机1名敌人施加紫炎附体效果3回合并增加自身50%破甲3回合。 </t>
  </si>
  <si>
    <t>紫炎焚烧3</t>
  </si>
  <si>
    <t>被动效果：攻击增加35%，暴击增加35%，暴击伤害增加50%，速度增加60，免控率增加30%</t>
  </si>
  <si>
    <t>紫晶鼻息3</t>
  </si>
  <si>
    <t>被动效果：普通攻击变为：对生命值最低的敌人造成180%攻击伤害，并施加紫炎附体效果3回合。紫炎附体：技能特效，自身释放主动技能或进行普通攻击时，会额外对被紫炎附体的敌人进行一次相同的攻击，并将造成伤害的100%转化成自身生命值，转化生命值不计算持续伤害，不可叠加。</t>
  </si>
  <si>
    <t>紫炎降世3</t>
  </si>
  <si>
    <t xml:space="preserve">被动效果：释放技能或进行普攻时，造成伤害量50%的中毒伤害2回合；造成暴击时，额外造成伤害量50%的流血伤害2回合；自身击杀敌人时，对随机1名敌人施加紫炎附体效果3回合并增加自身100%破甲3回合。 </t>
  </si>
  <si>
    <t>紫炎3</t>
  </si>
  <si>
    <t>"14065014"</t>
  </si>
  <si>
    <t>"14066014"</t>
  </si>
  <si>
    <t>伊塔库亚</t>
    <phoneticPr fontId="8" type="noConversion"/>
  </si>
  <si>
    <t>"1406a014"</t>
  </si>
  <si>
    <t>1406a012</t>
  </si>
  <si>
    <t>"14065114","14065124","14065124"</t>
    <phoneticPr fontId="8" type="noConversion"/>
  </si>
  <si>
    <t>"14066114","14066124","14066124"</t>
    <phoneticPr fontId="8" type="noConversion"/>
  </si>
  <si>
    <t>"1406a114","1406a124","1406a124"</t>
    <phoneticPr fontId="8" type="noConversion"/>
  </si>
  <si>
    <t>暗龙使者</t>
    <phoneticPr fontId="8" type="noConversion"/>
  </si>
  <si>
    <t>"1406a201","1406a211","1406a221","1406a231","1406a241","1406a144"</t>
    <phoneticPr fontId="8" type="noConversion"/>
  </si>
  <si>
    <t>"14065201","14065211","14065221","14065231","14065241","14065144"</t>
    <phoneticPr fontId="8" type="noConversion"/>
  </si>
  <si>
    <t>"14066201","14066211","14066221","14066231","14066241","14066144"</t>
    <phoneticPr fontId="8" type="noConversion"/>
  </si>
  <si>
    <t>主动技能：对生命值最低的敌人造成140%攻击伤害，并施加紫炎附体效果3回合。紫炎附体：技能特效，自身释放主动技能或进行普通攻击时，会额外对被紫炎附体的敌人进行一次相同的攻击，并将造成伤害的30%转化成自身生命值，转化生命值不计算持续伤害，不可叠加。</t>
    <phoneticPr fontId="8" type="noConversion"/>
  </si>
  <si>
    <t>主动技能：对生命值最低的敌人造成220%攻击伤害，并施加紫炎附体效果3回合。紫炎附体：技能特效，自身释放主动技能或进行普通攻击时，会额外对被紫炎附体的敌人进行一次相同的攻击，并将造成伤害的50%转化成自身生命值，转化生命值不计算持续伤害，不可叠加。</t>
    <phoneticPr fontId="8" type="noConversion"/>
  </si>
  <si>
    <t>主动技能：对生命值最低的敌人造成440%攻击伤害，并施加紫炎附体效果3回合。紫炎附体：技能特效，自身释放主动技能或进行普通攻击时，会额外对被紫炎附体的敌人进行一次相同的攻击，并将造成伤害的100%转化成自身生命值，转化生命值不计算持续伤害，不可叠加。</t>
    <phoneticPr fontId="8" type="noConversion"/>
  </si>
  <si>
    <t>41076</t>
  </si>
  <si>
    <t>33036</t>
  </si>
  <si>
    <t>63036</t>
  </si>
  <si>
    <t>51026</t>
  </si>
  <si>
    <t>43056</t>
  </si>
  <si>
    <t>44036</t>
  </si>
  <si>
    <t>53026</t>
  </si>
  <si>
    <t>55026</t>
  </si>
  <si>
    <t>61026</t>
  </si>
  <si>
    <t>65016</t>
  </si>
  <si>
    <t>63026</t>
  </si>
  <si>
    <t>12036</t>
  </si>
  <si>
    <t>21046</t>
  </si>
  <si>
    <t>52046</t>
  </si>
  <si>
    <t>45046</t>
  </si>
  <si>
    <t>11086</t>
  </si>
  <si>
    <t>22056</t>
  </si>
  <si>
    <t>35046</t>
  </si>
  <si>
    <t>32056</t>
  </si>
  <si>
    <t>11076</t>
  </si>
  <si>
    <t>41056</t>
  </si>
  <si>
    <t>25066</t>
  </si>
  <si>
    <t>34026</t>
  </si>
  <si>
    <t>31076</t>
  </si>
  <si>
    <t>怒气技能：对随机3名敌方英雄造成240%攻击伤害，并释放所有潮汐逆鳞（每层潮汐逆鳞额外提高2%减伤率，怒气技能消耗潮汐逆鳞造成额外伤害），每层潮汐逆鳞对随机1名受击者造成120%攻击伤害，释放后潮汐逆鳞层数清空</t>
    <phoneticPr fontId="8" type="noConversion"/>
  </si>
  <si>
    <t>被动效果：我方英雄释放怒气技能或普通攻击时，对受击者进行追击，造成30%攻击伤害，自身获得一层潮汐逆鳞（每层潮汐逆鳞额外提高1%减伤率，怒气技能消耗潮汐逆鳞造成额外伤害），并增加自身1%暴击率2回合</t>
    <phoneticPr fontId="8" type="noConversion"/>
  </si>
  <si>
    <t>被动效果：我方英雄释放怒气技能或普通攻击时，对受击者进行追击，造成50%攻击伤害，自身获得一层潮汐逆鳞（每层潮汐逆鳞额外提高2%减伤率，怒气技能消耗潮汐逆鳞造成额外伤害），并增加自身2%暴击率2回合</t>
    <phoneticPr fontId="8" type="noConversion"/>
  </si>
  <si>
    <r>
      <t>怒气技能：对随机3名敌方英雄造成480%攻击伤害，并释放所有潮汐逆鳞（每层潮汐逆鳞额外提高3%减伤率，怒气技能消耗潮汐逆鳞造成额外伤害），每层潮汐逆鳞对随机1名受击者造成</t>
    </r>
    <r>
      <rPr>
        <sz val="12"/>
        <color theme="1"/>
        <rFont val="微软雅黑"/>
        <family val="2"/>
        <charset val="134"/>
      </rPr>
      <t>30</t>
    </r>
    <r>
      <rPr>
        <sz val="12"/>
        <color theme="1"/>
        <rFont val="微软雅黑"/>
        <family val="2"/>
        <charset val="134"/>
      </rPr>
      <t>0%攻击伤害，释放后潮汐逆鳞层数清空</t>
    </r>
    <phoneticPr fontId="8" type="noConversion"/>
  </si>
  <si>
    <t>被动效果：我方英雄释放怒气技能或普通攻击时，对受击者进行追击，造成200%攻击伤害，自身获得一层潮汐逆鳞（每层潮汐逆鳞额外提高3%减伤率，怒气技能消耗潮汐逆鳞造成额外伤害），并增加自身3%暴击率2回合</t>
    <phoneticPr fontId="8" type="noConversion"/>
  </si>
  <si>
    <r>
      <t>被动效果：战场上有英雄死亡，恢复自身生命值上限2</t>
    </r>
    <r>
      <rPr>
        <sz val="12"/>
        <color theme="1"/>
        <rFont val="微软雅黑"/>
        <family val="2"/>
        <charset val="134"/>
      </rPr>
      <t>4</t>
    </r>
    <r>
      <rPr>
        <sz val="12"/>
        <color theme="1"/>
        <rFont val="微软雅黑"/>
        <family val="2"/>
        <charset val="134"/>
      </rPr>
      <t>%等量生命值，自身获得2层潮汐逆鳞（每层潮汐逆鳞额外提高3%减伤率，怒气技能消耗潮汐逆鳞造成额外伤害）</t>
    </r>
    <phoneticPr fontId="8" type="noConversion"/>
  </si>
  <si>
    <t>森海幼崽</t>
  </si>
  <si>
    <t>罗根</t>
  </si>
  <si>
    <t>自然利刃</t>
  </si>
  <si>
    <t>怒气技能：对生命值最低的敌人造成2次90%的攻击伤害，受击者生命低于50%时本次攻击必定暴击；额外附加目标已损失生命值10%的伤害（最高不超过攻击力的1500%），回复自身造成伤害20%的生命值，对随机2名除自己外的友方目标施加自然之力3回合（自然之力：攻击时，额外附加目标已损失生命值10%的伤害，不超过攻击力的1500%，并回复自身造成的总伤害10%的生命值，不可叠加）</t>
  </si>
  <si>
    <t>原始力量</t>
  </si>
  <si>
    <t>被动效果：攻击增加10%，生命值增加15%，暴击伤害增加20%，速度增加20，减伤率增加10%</t>
  </si>
  <si>
    <t>精确打击</t>
  </si>
  <si>
    <t>被动效果：普通攻击变为对生命值最低的敌人造成120%攻击伤害，受击者生命低于50%时本次攻击必定暴击；额外附加目标已损失生命值10%的生命值（最高不超过攻击力的1500%），回复自身造成的总伤害10%的生命值</t>
  </si>
  <si>
    <t>森林庇护</t>
  </si>
  <si>
    <t>自然利刃2</t>
  </si>
  <si>
    <t>怒气技能：对生命值最低的敌人造成2次180%的攻击伤害，受击者生命低于50%时本次攻击必定暴击；额外附加目标已损失生命值20%的伤害（最高不超过攻击力的1500%），回复自身造成伤害30%的生命值，对随机2名除自己外的友方目标施加自然之力3回合（自然之力：攻击时，额外附加目标已损失生命值15%的伤害，不超过攻击力的1500%，并回复自身造成的总伤害20%的生命值，不可叠加）</t>
  </si>
  <si>
    <t>原始力量2</t>
  </si>
  <si>
    <t>被动效果：攻击增加20%，生命值增加20%，暴击伤害增加30%，速度增加40，减伤率增加20%</t>
  </si>
  <si>
    <t>被动效果：普通攻击变为对生命值最低的敌人造成180%攻击伤害，受击者生命低于50%时本次攻击必定暴击；额外附加目标已损失生命值15%的生命值（最高不超过攻击力的1500%），回复自身造成的总伤害20%的生命值</t>
  </si>
  <si>
    <t>原始力量3</t>
  </si>
  <si>
    <t>被动效果：攻击增加30%，生命值增加25%，暴击伤害增加40%，速度增加60，减伤率增加30%</t>
  </si>
  <si>
    <t>被动效果：普通攻击变为对生命值最低的敌人造成260%攻击伤害，受击者生命低于50%时本次攻击必定暴击；额外附加目标已损失生命值20%的生命值（最高不超过攻击力的1500%），回复自身造成的总伤害30%的生命值</t>
  </si>
  <si>
    <t>自然利刃3</t>
  </si>
  <si>
    <t>4406a012</t>
  </si>
  <si>
    <t>怒气技能：对生命值最低的敌人造成2次300%的攻击伤害，受击者生命低于50%时本次攻击必定暴击；额外附加目标已损失生命值30%的伤害（最高不超过攻击力的1500%），回复自身造成伤害50%的生命值，对随机2名除自己外的友方目标施加自然之力3回合（自然之力：攻击时，额外附加目标已损失生命值20%的伤害，不超过攻击力的1500%，并回复自身造成的总伤害30%的生命值，不可叠加）</t>
  </si>
  <si>
    <t>正义使者</t>
  </si>
  <si>
    <t>7101a012</t>
  </si>
  <si>
    <t>神圣愤怒</t>
  </si>
  <si>
    <t>"7101a204"</t>
  </si>
  <si>
    <t>正义之刃</t>
  </si>
  <si>
    <t>被动效果：普通攻击变为；对前排敌人造成600%攻击伤害，额外造成目标生命上限12%的伤害（不超过攻击的1500%），提高自身15%免控率3回合</t>
  </si>
  <si>
    <t>"7101a304"</t>
  </si>
  <si>
    <t>传递光明</t>
  </si>
  <si>
    <t>被动效果：普通攻击变为；对前排敌人造成600%攻击伤害，额外造成目标生命上限12%的伤害（不超过攻击的1500%），提高自身15%免控率3回合</t>
    <phoneticPr fontId="8" type="noConversion"/>
  </si>
  <si>
    <t>被动效果：我方英雄死亡时，回复自身2次生命上限12%生命，增加自身12%伤害加成，并对击杀者施加正义审判（正义审判：正义使者的主动技能会对带有正义审判的目标造成额外伤害）</t>
    <phoneticPr fontId="8" type="noConversion"/>
  </si>
  <si>
    <t>怒气技能：对后排敌人造成800%攻击伤害并降低目标35%护甲和50速度4回合；随后召唤光明骑士冲击所有敌方英雄造成640%攻击伤害，并对拥有正义审判的目标，每有一层正义审判额外造成640%攻击伤害，最多额外造成3次伤害，并清除目标3层正义审判（正义审判：正义使者的主动技能会对带有正义审判的目标造成额外伤害）</t>
    <phoneticPr fontId="8" type="noConversion"/>
  </si>
  <si>
    <t>[{"sxhero":1,"num":1},{"jichuzhongzu":1,"star":6,"num":1},{"star":9,"num":1}]</t>
    <phoneticPr fontId="8" type="noConversion"/>
  </si>
  <si>
    <t>[{"sxhero":1,"num":2},{"jichuzhongzu":1,"star":6,"num":1},{"star":10,"num":1}]</t>
    <phoneticPr fontId="8" type="noConversion"/>
  </si>
  <si>
    <t>"44065304"</t>
  </si>
  <si>
    <t>"44066304"</t>
  </si>
  <si>
    <t>"4406a304"</t>
  </si>
  <si>
    <t>"44065414"</t>
    <phoneticPr fontId="8" type="noConversion"/>
  </si>
  <si>
    <t>"44066414"</t>
    <phoneticPr fontId="8" type="noConversion"/>
  </si>
  <si>
    <t>被动效果：回合结束时，增加我方全体英雄攻击增加10%，暴击率增加5%，持续2回合，对刺客英雄加成翻倍</t>
    <phoneticPr fontId="8" type="noConversion"/>
  </si>
  <si>
    <t>被动效果：回合结束时，增加我方全体英雄攻击增加15%，暴击率增加7%，持续2回合，对刺客英雄加成翻倍</t>
    <phoneticPr fontId="8" type="noConversion"/>
  </si>
  <si>
    <t>"4406a414"</t>
    <phoneticPr fontId="8" type="noConversion"/>
  </si>
  <si>
    <t>被动效果：回合结束时，给当前生命最低的除自己外的友方英雄施加正义守护1回合（正义守护，提高25%伤害减免，受到怒气技能或普通攻击时，给攻击者增加1层正义审判，并增加正义使者12%精准3回合）；自身受到主动技能或普通攻击时，给攻击者施加1层正义审判，增加自身8%暴击率3回合</t>
    <phoneticPr fontId="8" type="noConversion"/>
  </si>
  <si>
    <t>"7101a414","7101a424","7101a434"</t>
    <phoneticPr fontId="8" type="noConversion"/>
  </si>
  <si>
    <t>被动效果：回合结束时，增加我方全体英雄攻击增加20%，暴击率增加10%，持续2回合，对刺客英雄加成翻倍</t>
    <phoneticPr fontId="8" type="noConversion"/>
  </si>
  <si>
    <t>"7101a414","7101a424","7101a434"</t>
    <phoneticPr fontId="8" type="noConversion"/>
  </si>
  <si>
    <t>被动效果：回合结束时，给当前生命最低的除自己外的友方英雄施加正义守护1回合（正义守护，提高25%伤害减免，受到怒气技能或普通攻击时，给攻击者增加1层正义审判，并增加正义使者12%命中3回合）；自身受到主动技能或普通攻击时，给攻击者施加1层正义审判，增加自身8%暴击率3回合</t>
  </si>
  <si>
    <t>"33045201","33045211","33045221","33045104"</t>
    <phoneticPr fontId="8" type="noConversion"/>
  </si>
  <si>
    <t>"44065201","44065211","44065221","44065231","44065241"</t>
    <phoneticPr fontId="8" type="noConversion"/>
  </si>
  <si>
    <t>"44066201","44066211","44066221","44066231","44066241"</t>
    <phoneticPr fontId="8" type="noConversion"/>
  </si>
  <si>
    <r>
      <t>"4406a201","4406a211","4406a221","4406a231"</t>
    </r>
    <r>
      <rPr>
        <sz val="12"/>
        <color theme="1"/>
        <rFont val="微软雅黑"/>
        <family val="2"/>
        <charset val="134"/>
      </rPr>
      <t>,"4406a241"</t>
    </r>
    <phoneticPr fontId="8" type="noConversion"/>
  </si>
  <si>
    <t>秘法大师</t>
  </si>
  <si>
    <t>夏洛克</t>
  </si>
  <si>
    <t>怒气技能：对随机2名敌人造成160%攻击力伤害，并70%对其中一人释放变羊术（变羊术：目标变成羊，被变羊的目标无法进行攻击，受到3次怒气技能或普通攻击后解除效果；攻守互换：可用于触发被动技能）</t>
  </si>
  <si>
    <t>牧羊人之心</t>
  </si>
  <si>
    <t>被动效果：攻击增加15%，生命值增加10%，速度增加20，减伤率增加10%</t>
  </si>
  <si>
    <t>圣者降临</t>
  </si>
  <si>
    <t>奥术心得</t>
  </si>
  <si>
    <t>被动效果：自身生命值低于28%时，消耗3层攻守互换，使自己与当前生命值最高的敌人生命值互换（交换的生命值不超过攻击力的4000%）；自身受到控制时，消耗2层攻守互换将1种控制转移给随机1名敌方英雄；自身被施加负面状态时（除去控制效果），消耗2层攻守互换，清除负面状态。攻守互换层数不足时无法触发技能。</t>
  </si>
  <si>
    <t>怒气技能：对随机2名敌人造成220%攻击力伤害，并100%对其中一人释放变羊术（变羊术：目标变成羊，被变羊的目标无法进行攻击，受到3次怒气技能或普通攻击后解除效果；攻守互换：可用于触发被动技能）</t>
  </si>
  <si>
    <t>被动效果：攻击增加20%，生命值增加20%，速度增加30，减伤率增加20%</t>
  </si>
  <si>
    <t>被动效果：自身生命值低于33%时，消耗3层攻守互换，使自己与当前生命值最高的敌人生命值互换（交换的生命值不超过攻击力的4800%）；自身受到控制时，消耗1层攻守互换将1种控制转移给随机1名敌方英雄；自身被施加负面状态时（除去控制效果），消耗一层攻守互换，清除负面状态</t>
  </si>
  <si>
    <t>被动效果：攻击增加30%，生命值增加25%，速度增加40，减伤率增加30%</t>
  </si>
  <si>
    <t>被动效果：自身生命值低于33%时，消耗2层攻守互换，使自己与当前生命值最高的敌人生命值互换（交换的生命值不超过攻击力的4800%）；自身受到控制时，消耗1层攻守互换将1种控制转移给随机1名敌方英雄；自身被施加负面状态时（除去控制效果），消耗一层攻守互换，清除负面状态。攻守互换层数不足时无法触发技能。</t>
  </si>
  <si>
    <t>2208a012</t>
  </si>
  <si>
    <t>怒气技能：对随机2名敌人造成280%攻击力伤害，并100%对其中一人释放变羊术，有60%概率对另外一人释放变羊术；自身获得2层攻守互换（变羊术：目标变成羊，被变羊的目标无法进行攻击，受到3次怒气技能或普通攻击后解除效果；攻守互换：可用于触发被动技能）</t>
  </si>
  <si>
    <r>
      <t>怒气技能：对单个敌人随机进行2-4次攻击，每次造成300%攻击伤害，并施加1层审判之力，同时提高自身50%真实伤害</t>
    </r>
    <r>
      <rPr>
        <sz val="12"/>
        <color theme="1"/>
        <rFont val="微软雅黑"/>
        <family val="2"/>
        <charset val="134"/>
      </rPr>
      <t>2回合</t>
    </r>
    <r>
      <rPr>
        <sz val="12"/>
        <color theme="1"/>
        <rFont val="微软雅黑"/>
        <family val="2"/>
        <charset val="134"/>
      </rPr>
      <t>（审判之力叠加到2层时触发审判封印2回合，被审判封印的英雄无法触发被动技能）</t>
    </r>
    <phoneticPr fontId="8" type="noConversion"/>
  </si>
  <si>
    <r>
      <t>怒气技能：对单个敌人随机进行2-4次攻击，每次造成100%攻击伤害，并施加1层审判之力，同时提高自身10%真实伤害</t>
    </r>
    <r>
      <rPr>
        <sz val="12"/>
        <color theme="1"/>
        <rFont val="微软雅黑"/>
        <family val="2"/>
        <charset val="134"/>
      </rPr>
      <t>2回合</t>
    </r>
    <r>
      <rPr>
        <sz val="12"/>
        <color theme="1"/>
        <rFont val="微软雅黑"/>
        <family val="2"/>
        <charset val="134"/>
      </rPr>
      <t>（审判之力叠加到2层时触发审判封印2回合，被审判封印的英雄无法触发被动技能）</t>
    </r>
    <phoneticPr fontId="8" type="noConversion"/>
  </si>
  <si>
    <r>
      <t>怒气技能：对单个敌人随机进行2-4次攻击，每次造成150%攻击伤害，并施加1层审判之力，同时提高自身20%真实伤害</t>
    </r>
    <r>
      <rPr>
        <sz val="12"/>
        <color theme="1"/>
        <rFont val="微软雅黑"/>
        <family val="2"/>
        <charset val="134"/>
      </rPr>
      <t>2回合</t>
    </r>
    <r>
      <rPr>
        <sz val="12"/>
        <color theme="1"/>
        <rFont val="微软雅黑"/>
        <family val="2"/>
        <charset val="134"/>
      </rPr>
      <t>（审判之力叠加到2层时触发审判封印2回合，被审判封印的英雄无法触发被动技能）</t>
    </r>
    <phoneticPr fontId="8" type="noConversion"/>
  </si>
  <si>
    <t>"22085404","22085414"</t>
  </si>
  <si>
    <t>"22086404","22086414"</t>
  </si>
  <si>
    <t>"2208a404","2208a414"</t>
  </si>
  <si>
    <t>被动效果：战斗开始时，获得3层攻守互换</t>
  </si>
  <si>
    <t>"22085201","22085211","22085221","22085231"</t>
  </si>
  <si>
    <t>"22086201","22086211","22086221","22086231"</t>
  </si>
  <si>
    <t>"2208a201","2208a211","2208a221","2208a231"</t>
  </si>
  <si>
    <t>"22085304"</t>
  </si>
  <si>
    <t>"22086304"</t>
  </si>
  <si>
    <t>"2208a304","2208a324"</t>
  </si>
  <si>
    <t>被动效果：普通攻击变为对随机1名敌人造成100%攻击伤害，有48%概率释放变羊术；战斗开始时，获得3层攻守互换</t>
  </si>
  <si>
    <t>被动效果：战斗开始时，获得2层攻守互换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</si>
</sst>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微软雅黑"/>
      <charset val="134"/>
    </font>
    <font>
      <b/>
      <sz val="12"/>
      <color theme="0"/>
      <name val="微软雅黑"/>
      <family val="2"/>
      <charset val="134"/>
    </font>
    <font>
      <sz val="12"/>
      <color rgb="FFFF0000"/>
      <name val="微软雅黑"/>
      <family val="2"/>
      <charset val="134"/>
    </font>
    <font>
      <sz val="12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2"/>
      <color rgb="FF00B050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9"/>
      <name val="微软雅黑"/>
      <family val="2"/>
      <charset val="134"/>
    </font>
    <font>
      <sz val="9"/>
      <name val="宋体"/>
      <family val="3"/>
      <charset val="134"/>
      <scheme val="minor"/>
    </font>
    <font>
      <sz val="12"/>
      <color theme="1"/>
      <name val="Microsoft YaHei Light"/>
      <family val="2"/>
      <charset val="134"/>
    </font>
    <font>
      <sz val="11"/>
      <color theme="1"/>
      <name val="Microsoft YaHei Light"/>
      <family val="2"/>
      <charset val="134"/>
    </font>
    <font>
      <sz val="9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7" fillId="0" borderId="0">
      <alignment vertical="center"/>
    </xf>
  </cellStyleXfs>
  <cellXfs count="57">
    <xf numFmtId="0" fontId="0" fillId="0" borderId="0" xfId="0">
      <alignment vertical="center"/>
    </xf>
    <xf numFmtId="0" fontId="0" fillId="0" borderId="0" xfId="0" applyAlignment="1">
      <alignment horizontal="left" vertical="top"/>
    </xf>
    <xf numFmtId="0" fontId="0" fillId="0" borderId="0" xfId="0" applyFont="1" applyFill="1" applyAlignment="1">
      <alignment horizontal="left" vertical="top"/>
    </xf>
    <xf numFmtId="0" fontId="0" fillId="0" borderId="0" xfId="0" applyFont="1" applyAlignment="1">
      <alignment horizontal="left" vertical="top"/>
    </xf>
    <xf numFmtId="2" fontId="0" fillId="0" borderId="0" xfId="0" applyNumberFormat="1" applyAlignment="1">
      <alignment horizontal="left" vertical="top"/>
    </xf>
    <xf numFmtId="2" fontId="0" fillId="0" borderId="0" xfId="1" applyNumberFormat="1" applyFont="1" applyAlignment="1">
      <alignment horizontal="left" vertical="top"/>
    </xf>
    <xf numFmtId="0" fontId="1" fillId="2" borderId="0" xfId="0" applyFont="1" applyFill="1" applyAlignment="1">
      <alignment horizontal="left" vertical="top"/>
    </xf>
    <xf numFmtId="0" fontId="0" fillId="0" borderId="0" xfId="0" applyFont="1" applyFill="1" applyAlignment="1">
      <alignment horizontal="left" vertical="top" wrapText="1"/>
    </xf>
    <xf numFmtId="0" fontId="0" fillId="0" borderId="0" xfId="0" applyAlignment="1">
      <alignment horizontal="left" vertical="center"/>
    </xf>
    <xf numFmtId="0" fontId="0" fillId="0" borderId="0" xfId="0" applyFont="1" applyAlignment="1">
      <alignment horizontal="left" vertical="top" wrapText="1"/>
    </xf>
    <xf numFmtId="0" fontId="2" fillId="0" borderId="0" xfId="0" applyFont="1" applyAlignment="1">
      <alignment horizontal="left" vertical="top"/>
    </xf>
    <xf numFmtId="0" fontId="3" fillId="0" borderId="0" xfId="0" applyFont="1" applyAlignment="1">
      <alignment horizontal="left" vertical="top"/>
    </xf>
    <xf numFmtId="0" fontId="3" fillId="0" borderId="0" xfId="0" applyFont="1" applyFill="1" applyAlignment="1">
      <alignment horizontal="left" vertical="top" wrapText="1"/>
    </xf>
    <xf numFmtId="0" fontId="2" fillId="0" borderId="0" xfId="0" applyFont="1" applyFill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horizontal="left" vertical="center"/>
    </xf>
    <xf numFmtId="0" fontId="4" fillId="0" borderId="0" xfId="0" applyFont="1">
      <alignment vertical="center"/>
    </xf>
    <xf numFmtId="0" fontId="5" fillId="0" borderId="0" xfId="0" applyFont="1" applyAlignment="1">
      <alignment horizontal="left" vertical="top"/>
    </xf>
    <xf numFmtId="0" fontId="2" fillId="0" borderId="0" xfId="0" applyFont="1" applyAlignment="1">
      <alignment horizontal="left" vertical="center" wrapText="1"/>
    </xf>
    <xf numFmtId="0" fontId="0" fillId="0" borderId="0" xfId="0" applyFont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1" fillId="2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2" fillId="0" borderId="0" xfId="2" applyFont="1" applyAlignment="1">
      <alignment horizontal="left" vertical="top" wrapText="1"/>
    </xf>
    <xf numFmtId="0" fontId="2" fillId="0" borderId="0" xfId="2" applyFont="1" applyFill="1" applyAlignment="1">
      <alignment horizontal="left" vertical="top" wrapText="1"/>
    </xf>
    <xf numFmtId="0" fontId="0" fillId="0" borderId="0" xfId="0" applyAlignment="1"/>
    <xf numFmtId="0" fontId="6" fillId="0" borderId="0" xfId="0" applyFont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6" fillId="0" borderId="0" xfId="0" applyFont="1" applyBorder="1" applyAlignment="1">
      <alignment horizontal="left" vertical="top"/>
    </xf>
    <xf numFmtId="0" fontId="2" fillId="0" borderId="0" xfId="0" applyFont="1" applyBorder="1" applyAlignment="1">
      <alignment horizontal="left" vertical="top"/>
    </xf>
    <xf numFmtId="0" fontId="2" fillId="0" borderId="0" xfId="0" applyFont="1" applyBorder="1" applyAlignment="1">
      <alignment horizontal="left" vertical="center"/>
    </xf>
    <xf numFmtId="0" fontId="0" fillId="0" borderId="0" xfId="0" applyFont="1" applyFill="1" applyBorder="1" applyAlignment="1">
      <alignment horizontal="left" vertical="top"/>
    </xf>
    <xf numFmtId="0" fontId="6" fillId="0" borderId="0" xfId="0" applyFont="1" applyFill="1" applyBorder="1" applyAlignment="1">
      <alignment horizontal="left" vertical="top"/>
    </xf>
    <xf numFmtId="0" fontId="0" fillId="0" borderId="0" xfId="0" applyFont="1" applyBorder="1" applyAlignment="1">
      <alignment horizontal="left" vertical="top" wrapText="1"/>
    </xf>
    <xf numFmtId="0" fontId="6" fillId="0" borderId="0" xfId="0" quotePrefix="1" applyFont="1" applyAlignment="1">
      <alignment horizontal="left" vertical="top"/>
    </xf>
    <xf numFmtId="0" fontId="2" fillId="0" borderId="0" xfId="0" quotePrefix="1" applyFont="1" applyAlignment="1">
      <alignment horizontal="left" vertical="top"/>
    </xf>
    <xf numFmtId="0" fontId="5" fillId="0" borderId="0" xfId="0" applyFont="1" applyAlignment="1">
      <alignment horizontal="left" vertical="top" wrapText="1"/>
    </xf>
    <xf numFmtId="0" fontId="5" fillId="0" borderId="0" xfId="0" applyFont="1" applyBorder="1" applyAlignment="1">
      <alignment horizontal="left" vertical="top"/>
    </xf>
    <xf numFmtId="0" fontId="5" fillId="0" borderId="0" xfId="0" applyFont="1" applyAlignment="1"/>
    <xf numFmtId="0" fontId="5" fillId="0" borderId="0" xfId="0" applyFont="1" applyAlignment="1">
      <alignment horizontal="left" vertical="center"/>
    </xf>
    <xf numFmtId="0" fontId="0" fillId="3" borderId="0" xfId="0" applyFill="1" applyAlignment="1">
      <alignment horizontal="left" vertical="center"/>
    </xf>
    <xf numFmtId="0" fontId="0" fillId="3" borderId="0" xfId="0" applyFont="1" applyFill="1" applyAlignment="1">
      <alignment horizontal="left" vertical="top" wrapText="1"/>
    </xf>
    <xf numFmtId="0" fontId="5" fillId="3" borderId="0" xfId="0" applyFont="1" applyFill="1" applyAlignment="1">
      <alignment horizontal="left" vertical="top" wrapText="1"/>
    </xf>
    <xf numFmtId="0" fontId="0" fillId="3" borderId="0" xfId="0" applyFill="1" applyAlignment="1">
      <alignment horizontal="left" vertical="top"/>
    </xf>
    <xf numFmtId="0" fontId="3" fillId="3" borderId="0" xfId="0" applyFont="1" applyFill="1" applyAlignment="1">
      <alignment horizontal="left" vertical="top" wrapText="1"/>
    </xf>
    <xf numFmtId="0" fontId="0" fillId="3" borderId="0" xfId="0" applyFont="1" applyFill="1" applyAlignment="1">
      <alignment horizontal="left" vertical="top"/>
    </xf>
    <xf numFmtId="0" fontId="0" fillId="4" borderId="0" xfId="0" applyFill="1" applyAlignment="1">
      <alignment horizontal="left" vertical="top"/>
    </xf>
    <xf numFmtId="0" fontId="6" fillId="4" borderId="0" xfId="0" applyFont="1" applyFill="1" applyAlignment="1">
      <alignment horizontal="left" vertical="top"/>
    </xf>
    <xf numFmtId="0" fontId="6" fillId="3" borderId="0" xfId="0" applyFont="1" applyFill="1" applyAlignment="1">
      <alignment horizontal="left" vertical="top"/>
    </xf>
    <xf numFmtId="0" fontId="2" fillId="3" borderId="0" xfId="0" applyFont="1" applyFill="1" applyAlignment="1">
      <alignment horizontal="left" vertical="center"/>
    </xf>
    <xf numFmtId="0" fontId="2" fillId="3" borderId="0" xfId="0" applyFont="1" applyFill="1" applyAlignment="1">
      <alignment horizontal="left" vertical="top"/>
    </xf>
    <xf numFmtId="0" fontId="10" fillId="3" borderId="0" xfId="0" applyFont="1" applyFill="1" applyAlignment="1">
      <alignment horizontal="left" vertical="center"/>
    </xf>
    <xf numFmtId="0" fontId="10" fillId="3" borderId="0" xfId="0" applyFont="1" applyFill="1" applyAlignment="1">
      <alignment horizontal="left" vertical="top"/>
    </xf>
    <xf numFmtId="0" fontId="11" fillId="3" borderId="0" xfId="0" applyFont="1" applyFill="1" applyAlignment="1"/>
    <xf numFmtId="0" fontId="2" fillId="3" borderId="0" xfId="2" applyFont="1" applyFill="1" applyAlignment="1">
      <alignment horizontal="left" vertical="top"/>
    </xf>
    <xf numFmtId="0" fontId="2" fillId="3" borderId="0" xfId="0" applyFont="1" applyFill="1" applyBorder="1" applyAlignment="1">
      <alignment horizontal="left" vertical="top"/>
    </xf>
    <xf numFmtId="0" fontId="6" fillId="3" borderId="0" xfId="0" applyFont="1" applyFill="1" applyBorder="1" applyAlignment="1">
      <alignment horizontal="left" vertical="top"/>
    </xf>
  </cellXfs>
  <cellStyles count="3">
    <cellStyle name="百分比" xfId="1" builtinId="5"/>
    <cellStyle name="常规" xfId="0" builtinId="0"/>
    <cellStyle name="常规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Work\zhengba\csv2json\csv\herostarup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zhengba\csv2json\xls\1erostarup&#65288;&#33521;&#38596;&#21319;&#26143;&#34920;&#6528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______________________________2"/>
      <sheetName val="基础技能"/>
      <sheetName val="升星技能"/>
      <sheetName val="Sheet2"/>
      <sheetName val="升星技能（真）"/>
      <sheetName val="ID测试表"/>
      <sheetName val="计算辅助表"/>
      <sheetName val=""/>
      <sheetName val="herostaru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1">
          <cell r="A1" t="str">
            <v>系数</v>
          </cell>
          <cell r="B1" t="str">
            <v>攻击调整</v>
          </cell>
          <cell r="C1" t="str">
            <v>防御调整</v>
          </cell>
          <cell r="D1" t="str">
            <v>生命调整</v>
          </cell>
          <cell r="E1" t="str">
            <v>速度调整</v>
          </cell>
          <cell r="F1" t="str">
            <v>升星材料</v>
          </cell>
          <cell r="G1" t="str">
            <v>额外材料</v>
          </cell>
          <cell r="H1" t="str">
            <v>等级上限</v>
          </cell>
          <cell r="I1" t="str">
            <v>雕文</v>
          </cell>
          <cell r="J1" t="str">
            <v>攻击百分比</v>
          </cell>
          <cell r="K1" t="str">
            <v>生命百分比</v>
          </cell>
        </row>
        <row r="2">
          <cell r="A2">
            <v>7</v>
          </cell>
          <cell r="B2">
            <v>2.4900000000000002</v>
          </cell>
          <cell r="C2">
            <v>1</v>
          </cell>
          <cell r="D2">
            <v>3.5200000000000005</v>
          </cell>
          <cell r="E2">
            <v>1.6</v>
          </cell>
          <cell r="F2" t="str">
            <v>[{"a":"item","t":"2004","n":2000}]</v>
          </cell>
          <cell r="G2" t="str">
            <v>[{"samezhongzu":1,"star":5,"num":4}]</v>
          </cell>
          <cell r="H2">
            <v>165</v>
          </cell>
          <cell r="I2">
            <v>0</v>
          </cell>
          <cell r="J2">
            <v>0</v>
          </cell>
          <cell r="K2">
            <v>0</v>
          </cell>
        </row>
        <row r="3">
          <cell r="A3">
            <v>8</v>
          </cell>
          <cell r="B3">
            <v>2.7800000000000002</v>
          </cell>
          <cell r="C3">
            <v>1</v>
          </cell>
          <cell r="D3">
            <v>4.84</v>
          </cell>
          <cell r="E3">
            <v>1.6</v>
          </cell>
          <cell r="F3" t="str">
            <v>[{"a":"item","t":"2004","n":3000}]</v>
          </cell>
          <cell r="G3" t="str">
            <v>[{"samezhongzu":1,"star":6,"num":1},{"samezhongzu":1,"star":5,"num":3}]</v>
          </cell>
          <cell r="H3">
            <v>185</v>
          </cell>
          <cell r="I3">
            <v>0</v>
          </cell>
          <cell r="J3">
            <v>0</v>
          </cell>
          <cell r="K3">
            <v>0</v>
          </cell>
        </row>
        <row r="4">
          <cell r="A4">
            <v>9</v>
          </cell>
          <cell r="B4">
            <v>3.0700000000000003</v>
          </cell>
          <cell r="C4">
            <v>1</v>
          </cell>
          <cell r="D4">
            <v>6.16</v>
          </cell>
          <cell r="E4">
            <v>1.6</v>
          </cell>
          <cell r="F4" t="str">
            <v>[{"a":"item","t":"2004","n":4000}]</v>
          </cell>
          <cell r="G4" t="str">
            <v>[{"sxhero":1,"num":1},{"samezhongzu":1,"star":6,"num":1},{"samezhongzu":1,"star":5,"num":2}]</v>
          </cell>
          <cell r="H4">
            <v>205</v>
          </cell>
          <cell r="I4">
            <v>0</v>
          </cell>
          <cell r="J4">
            <v>0</v>
          </cell>
          <cell r="K4">
            <v>0</v>
          </cell>
        </row>
        <row r="5">
          <cell r="A5">
            <v>10</v>
          </cell>
          <cell r="B5">
            <v>3.5100000000000002</v>
          </cell>
          <cell r="C5">
            <v>1</v>
          </cell>
          <cell r="D5">
            <v>8.14</v>
          </cell>
          <cell r="E5">
            <v>1.6</v>
          </cell>
          <cell r="F5" t="str">
            <v>[{"a":"item","t":"2004","n":10000}]</v>
          </cell>
          <cell r="G5" t="str">
            <v>[{"sxhero":1,"num":2},{"samezhongzu":1,"star":6,"num":1},{"star":9,"num":1}]</v>
          </cell>
          <cell r="H5">
            <v>255</v>
          </cell>
          <cell r="I5">
            <v>0</v>
          </cell>
          <cell r="J5">
            <v>0</v>
          </cell>
          <cell r="K5">
            <v>0</v>
          </cell>
        </row>
        <row r="6">
          <cell r="A6">
            <v>11</v>
          </cell>
          <cell r="B6">
            <v>3.5100000000000002</v>
          </cell>
          <cell r="C6">
            <v>1</v>
          </cell>
          <cell r="D6">
            <v>8.14</v>
          </cell>
          <cell r="E6">
            <v>1.6</v>
          </cell>
          <cell r="F6" t="str">
            <v>[{"a":"item","t":"2004","n":10000}]</v>
          </cell>
          <cell r="G6" t="str">
            <v>[{"sxhero":1,"num":1},{"star":9,"num":1}]</v>
          </cell>
          <cell r="H6">
            <v>270</v>
          </cell>
          <cell r="I6">
            <v>1</v>
          </cell>
          <cell r="J6">
            <v>70</v>
          </cell>
          <cell r="K6">
            <v>100</v>
          </cell>
        </row>
        <row r="7">
          <cell r="A7">
            <v>12</v>
          </cell>
          <cell r="B7">
            <v>3.5100000000000002</v>
          </cell>
          <cell r="C7">
            <v>1</v>
          </cell>
          <cell r="D7">
            <v>8.14</v>
          </cell>
          <cell r="E7">
            <v>1.6</v>
          </cell>
          <cell r="F7" t="str">
            <v>[{"a":"item","t":"2004","n":15000}]</v>
          </cell>
          <cell r="G7" t="str">
            <v>[{"sxhero":1,"num":1},{"samezhongzu":1,"star":6,"num":1},{"star":9,"num":1}]</v>
          </cell>
          <cell r="H7">
            <v>285</v>
          </cell>
          <cell r="I7">
            <v>2</v>
          </cell>
          <cell r="J7">
            <v>140</v>
          </cell>
          <cell r="K7">
            <v>200</v>
          </cell>
        </row>
        <row r="8">
          <cell r="A8">
            <v>13</v>
          </cell>
          <cell r="B8">
            <v>3.5100000000000002</v>
          </cell>
          <cell r="C8">
            <v>1</v>
          </cell>
          <cell r="D8">
            <v>8.14</v>
          </cell>
          <cell r="E8">
            <v>1.6</v>
          </cell>
          <cell r="F8" t="str">
            <v>[{"a":"item","t":"2004","n":20000},{"a":"item","t":"2039","n":10}]</v>
          </cell>
          <cell r="G8" t="str">
            <v>[{"sxhero":1,"num":2},{"samezhongzu":1,"star":6,"num":1},{"star":10,"num":1}]</v>
          </cell>
          <cell r="H8">
            <v>300</v>
          </cell>
          <cell r="I8">
            <v>3</v>
          </cell>
          <cell r="J8">
            <v>210</v>
          </cell>
          <cell r="K8">
            <v>300</v>
          </cell>
        </row>
        <row r="9">
          <cell r="A9">
            <v>14</v>
          </cell>
          <cell r="B9">
            <v>3.5100000000000002</v>
          </cell>
          <cell r="C9">
            <v>1</v>
          </cell>
          <cell r="D9">
            <v>8.14</v>
          </cell>
          <cell r="E9">
            <v>1.6</v>
          </cell>
          <cell r="F9" t="str">
            <v>[{"a":"item","t":"2004","n":25000},{"a":"item","t":"2039","n":20}]</v>
          </cell>
          <cell r="G9" t="str">
            <v>[{"sxhero":1,"num":2},{"star":9,"num":1},{"star":10,"num":1}]</v>
          </cell>
          <cell r="H9">
            <v>300</v>
          </cell>
          <cell r="I9">
            <v>4</v>
          </cell>
          <cell r="J9">
            <v>330</v>
          </cell>
          <cell r="K9">
            <v>500</v>
          </cell>
        </row>
        <row r="10">
          <cell r="A10">
            <v>15</v>
          </cell>
          <cell r="B10">
            <v>3.5100000000000002</v>
          </cell>
          <cell r="C10">
            <v>1</v>
          </cell>
          <cell r="D10">
            <v>8.14</v>
          </cell>
          <cell r="E10">
            <v>1.6</v>
          </cell>
          <cell r="F10" t="str">
            <v>[{"a":"item","t":"2004","n":30000},{"a":"item","t":"2039","n":30}]</v>
          </cell>
          <cell r="G10" t="str">
            <v>[{"sxhero":1,"num":2},{"star":9,"num":1},{"star":10,"num":1}]</v>
          </cell>
          <cell r="H10">
            <v>300</v>
          </cell>
          <cell r="I10">
            <v>5</v>
          </cell>
          <cell r="J10">
            <v>450</v>
          </cell>
          <cell r="K10">
            <v>700</v>
          </cell>
        </row>
      </sheetData>
      <sheetData sheetId="7" refreshError="1"/>
      <sheetData sheetId="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基础技能"/>
      <sheetName val="升星技能"/>
      <sheetName val="Sheet2"/>
      <sheetName val="升星技能（真）"/>
      <sheetName val="ID测试表"/>
      <sheetName val="计算辅助表"/>
    </sheetNames>
    <sheetDataSet>
      <sheetData sheetId="0" refreshError="1"/>
      <sheetData sheetId="1" refreshError="1">
        <row r="1">
          <cell r="A1" t="str">
            <v>英雄ID</v>
          </cell>
          <cell r="B1" t="str">
            <v>英雄名称</v>
          </cell>
          <cell r="C1" t="str">
            <v>放置名称</v>
          </cell>
          <cell r="D1" t="str">
            <v>怒气</v>
          </cell>
          <cell r="E1" t="str">
            <v>怒气名称</v>
          </cell>
          <cell r="F1" t="str">
            <v>怒气描述</v>
          </cell>
          <cell r="G1" t="str">
            <v>被动1</v>
          </cell>
          <cell r="H1" t="str">
            <v>被动1名称</v>
          </cell>
          <cell r="I1" t="str">
            <v>被动1描述</v>
          </cell>
          <cell r="J1" t="str">
            <v>被动2</v>
          </cell>
          <cell r="K1" t="str">
            <v>被动2名称</v>
          </cell>
          <cell r="L1" t="str">
            <v>被动2描述</v>
          </cell>
          <cell r="M1" t="str">
            <v>被动3</v>
          </cell>
          <cell r="N1" t="str">
            <v>被动3名称</v>
          </cell>
          <cell r="O1" t="str">
            <v>被动3描述</v>
          </cell>
        </row>
        <row r="2">
          <cell r="A2">
            <v>11011</v>
          </cell>
          <cell r="B2" t="str">
            <v>软泥怪</v>
          </cell>
          <cell r="C2" t="str">
            <v>阿呆</v>
          </cell>
          <cell r="D2" t="str">
            <v>11011012</v>
          </cell>
          <cell r="E2" t="str">
            <v>软泥冲击</v>
          </cell>
          <cell r="F2" t="str">
            <v>怒气技能：对单个敌人造成125%伤害，并有30%概率眩晕敌人2回合</v>
          </cell>
          <cell r="G2" t="str">
            <v/>
          </cell>
          <cell r="J2" t="str">
            <v/>
          </cell>
          <cell r="M2" t="str">
            <v/>
          </cell>
        </row>
        <row r="3">
          <cell r="A3">
            <v>11023</v>
          </cell>
          <cell r="B3" t="str">
            <v>石像鬼</v>
          </cell>
          <cell r="C3" t="str">
            <v>链锤</v>
          </cell>
          <cell r="D3" t="str">
            <v>11023012</v>
          </cell>
          <cell r="E3" t="str">
            <v>石突打击</v>
          </cell>
          <cell r="F3" t="str">
            <v>怒气技能：对敌方后排随机2名角色造成90%攻击伤害，并有25%概率石化目标1回合</v>
          </cell>
          <cell r="G3" t="str">
            <v>"11023114"</v>
          </cell>
          <cell r="H3" t="str">
            <v>反击</v>
          </cell>
          <cell r="I3" t="str">
            <v>被动效果：受到攻击身体会渐渐硬化，防御提升5%，持续1回合</v>
          </cell>
          <cell r="J3" t="str">
            <v/>
          </cell>
          <cell r="M3" t="str">
            <v/>
          </cell>
        </row>
        <row r="4">
          <cell r="A4">
            <v>11033</v>
          </cell>
          <cell r="B4" t="str">
            <v>獠牙猎手</v>
          </cell>
          <cell r="C4" t="str">
            <v>冰巨魔</v>
          </cell>
          <cell r="D4" t="str">
            <v>11033012</v>
          </cell>
          <cell r="E4" t="str">
            <v>寒冰打击</v>
          </cell>
          <cell r="F4" t="str">
            <v>怒气技能：对血量最少的敌人造成160%攻击伤害，并使得英雄命中提升20%，持续2回合</v>
          </cell>
          <cell r="G4" t="str">
            <v>"11033111"</v>
          </cell>
          <cell r="H4" t="str">
            <v>防御</v>
          </cell>
          <cell r="I4" t="str">
            <v>被动效果：受到攻击时30%概率反击，造成60%攻击伤害</v>
          </cell>
          <cell r="J4" t="str">
            <v/>
          </cell>
          <cell r="L4" t="str">
            <v>被动效果：受到暴击伤害时，恢复英雄50%攻击的生命</v>
          </cell>
          <cell r="M4" t="str">
            <v/>
          </cell>
        </row>
        <row r="5">
          <cell r="A5">
            <v>11044</v>
          </cell>
          <cell r="B5" t="str">
            <v>巨镰马洛萨</v>
          </cell>
          <cell r="C5" t="str">
            <v>暴躁的尸体</v>
          </cell>
          <cell r="D5" t="str">
            <v>11044012</v>
          </cell>
          <cell r="E5" t="str">
            <v>骸骨旋风</v>
          </cell>
          <cell r="F5" t="str">
            <v>怒气技能：对血量最少的敌人造成180%攻击伤害，并偷取敌人20%防御2回合</v>
          </cell>
          <cell r="G5" t="str">
            <v>"11044114"</v>
          </cell>
          <cell r="H5" t="str">
            <v>生机迸发</v>
          </cell>
          <cell r="I5" t="str">
            <v>被动效果：受到伤害，提升英雄10%格挡，持续1回合</v>
          </cell>
          <cell r="J5" t="str">
            <v>"11044211"</v>
          </cell>
          <cell r="K5" t="str">
            <v>生命</v>
          </cell>
          <cell r="L5" t="str">
            <v>被动效果：拥有坚韧的身躯，使得自身生命增加30%</v>
          </cell>
          <cell r="M5" t="str">
            <v/>
          </cell>
        </row>
        <row r="6">
          <cell r="A6">
            <v>11045</v>
          </cell>
          <cell r="B6" t="str">
            <v>巨镰马洛萨</v>
          </cell>
          <cell r="C6" t="str">
            <v>暴躁的尸体</v>
          </cell>
          <cell r="D6" t="str">
            <v>11045012</v>
          </cell>
          <cell r="E6" t="str">
            <v>骸骨旋风</v>
          </cell>
          <cell r="F6" t="str">
            <v>怒气技能：对血量最少的敌人造成200%攻击伤害，并偷取敌人30%防御2回合</v>
          </cell>
          <cell r="G6" t="str">
            <v>"11045114"</v>
          </cell>
          <cell r="H6" t="str">
            <v>生机迸发</v>
          </cell>
          <cell r="I6" t="str">
            <v>被动效果：受到伤害，提升英雄15%格挡，持续1回合</v>
          </cell>
          <cell r="J6" t="str">
            <v>"11045211"</v>
          </cell>
          <cell r="K6" t="str">
            <v>生命</v>
          </cell>
          <cell r="L6" t="str">
            <v>被动效果：拥有坚韧的身躯，使得自身生命增加40%</v>
          </cell>
          <cell r="M6" t="str">
            <v/>
          </cell>
        </row>
        <row r="7">
          <cell r="A7">
            <v>11054</v>
          </cell>
          <cell r="B7" t="str">
            <v>骷髅王扎卡</v>
          </cell>
          <cell r="C7" t="str">
            <v>梦魇骑士</v>
          </cell>
          <cell r="D7" t="str">
            <v>11054012</v>
          </cell>
          <cell r="E7" t="str">
            <v>流星打击</v>
          </cell>
          <cell r="F7" t="str">
            <v>怒气技能：对敌方后排随机3名敌人造成125%攻击伤害，并使自己暴击提升10%，持续2回合</v>
          </cell>
          <cell r="G7" t="str">
            <v>"11054114"</v>
          </cell>
          <cell r="H7" t="str">
            <v>破防之力</v>
          </cell>
          <cell r="I7" t="str">
            <v>被动效果：骷髅王血量提升20%，攻击提升15%</v>
          </cell>
          <cell r="J7" t="str">
            <v>"11054211","11054221"</v>
          </cell>
          <cell r="K7" t="str">
            <v>骷髅意志</v>
          </cell>
          <cell r="L7" t="str">
            <v>被动效果：受到伤害时25%概率反击，造成50%攻击伤害</v>
          </cell>
          <cell r="M7" t="str">
            <v/>
          </cell>
        </row>
        <row r="8">
          <cell r="A8">
            <v>11055</v>
          </cell>
          <cell r="B8" t="str">
            <v>骷髅王扎卡</v>
          </cell>
          <cell r="C8" t="str">
            <v>梦魇骑士</v>
          </cell>
          <cell r="D8" t="str">
            <v>11055012</v>
          </cell>
          <cell r="E8" t="str">
            <v>流星打击</v>
          </cell>
          <cell r="F8" t="str">
            <v>怒气技能：对敌方后排敌人造成130%攻击伤害，并使自己暴击提升15%，持续2回合</v>
          </cell>
          <cell r="G8" t="str">
            <v>"11055114"</v>
          </cell>
          <cell r="H8" t="str">
            <v>破防之力</v>
          </cell>
          <cell r="I8" t="str">
            <v>被动效果：骷髅王血量提升25%，攻击提升20%</v>
          </cell>
          <cell r="J8" t="str">
            <v>"11055211","11055221"</v>
          </cell>
          <cell r="K8" t="str">
            <v>骷髅意志</v>
          </cell>
          <cell r="L8" t="str">
            <v>被动效果：受到伤害时30%概率反击，造成60%攻击伤害</v>
          </cell>
          <cell r="M8" t="str">
            <v/>
          </cell>
        </row>
        <row r="9">
          <cell r="A9">
            <v>11064</v>
          </cell>
          <cell r="B9" t="str">
            <v>缝合收割者</v>
          </cell>
          <cell r="C9" t="str">
            <v>骸骨将军</v>
          </cell>
          <cell r="D9" t="str">
            <v>11064012</v>
          </cell>
          <cell r="E9" t="str">
            <v>腐蚀软泥</v>
          </cell>
          <cell r="F9" t="str">
            <v>怒气技能：对后排敌人造成100%攻击伤害，并有50%概率使其受到30%流血伤害持续2回合</v>
          </cell>
          <cell r="G9" t="str">
            <v>"11064114"</v>
          </cell>
          <cell r="H9" t="str">
            <v>奇异身体</v>
          </cell>
          <cell r="I9" t="str">
            <v>被动效果：防御提升25%</v>
          </cell>
          <cell r="J9" t="str">
            <v>"11064214"</v>
          </cell>
          <cell r="K9" t="str">
            <v>孤注一掷</v>
          </cell>
          <cell r="L9" t="str">
            <v>被动效果：每当我方英雄死亡，伤害减免增加7%</v>
          </cell>
          <cell r="M9" t="str">
            <v/>
          </cell>
        </row>
        <row r="10">
          <cell r="A10">
            <v>11065</v>
          </cell>
          <cell r="B10" t="str">
            <v>缝合收割者</v>
          </cell>
          <cell r="C10" t="str">
            <v>骸骨将军</v>
          </cell>
          <cell r="D10" t="str">
            <v>11065012</v>
          </cell>
          <cell r="E10" t="str">
            <v>腐蚀软泥</v>
          </cell>
          <cell r="F10" t="str">
            <v>怒气技能：对后排敌人造成120%攻击伤害，并有50%概率使其受到50%流血伤害持续2回合</v>
          </cell>
          <cell r="G10" t="str">
            <v>"11065114"</v>
          </cell>
          <cell r="H10" t="str">
            <v>奇异身体</v>
          </cell>
          <cell r="I10" t="str">
            <v>被动效果：防御提升35%</v>
          </cell>
          <cell r="J10" t="str">
            <v>"11065214"</v>
          </cell>
          <cell r="K10" t="str">
            <v>孤注一掷</v>
          </cell>
          <cell r="L10" t="str">
            <v>被动效果：每当我方英雄死亡，伤害减免增加10%</v>
          </cell>
          <cell r="M10" t="str">
            <v/>
          </cell>
        </row>
        <row r="11">
          <cell r="A11">
            <v>11075</v>
          </cell>
          <cell r="B11" t="str">
            <v>冰霜骨龙</v>
          </cell>
          <cell r="C11" t="str">
            <v>主宰者</v>
          </cell>
          <cell r="D11" t="str">
            <v>11075012</v>
          </cell>
          <cell r="E11" t="str">
            <v>冰霜吐息</v>
          </cell>
          <cell r="F11" t="str">
            <v>怒气技能：对敌方后排造成自身攻击76%的伤害并恢复自身78%攻击的等量生命</v>
          </cell>
          <cell r="G11" t="str">
            <v>"11075111","11075121"</v>
          </cell>
          <cell r="H11" t="str">
            <v>不死亡灵</v>
          </cell>
          <cell r="I11" t="str">
            <v>被动效果：冰霜巨龙转化为的亡灵生物，身体强度大幅增加，生命增加24%，命中增加20%</v>
          </cell>
          <cell r="J11" t="str">
            <v>"11075214"</v>
          </cell>
          <cell r="K11" t="str">
            <v>生命仪式</v>
          </cell>
          <cell r="L11" t="str">
            <v>被动效果：敌方英雄发生格挡时，吸收敌方生命，使自己恢复44%攻击的等量生命（受控不可触发恢复效果）</v>
          </cell>
          <cell r="M11" t="str">
            <v>"11075314"</v>
          </cell>
          <cell r="N11" t="str">
            <v>源生之血</v>
          </cell>
          <cell r="O11" t="str">
            <v>被动效果：冰霜骨龙身体里流淌着原生之血，每次普攻恢复自己24%攻击等量生命</v>
          </cell>
        </row>
        <row r="12">
          <cell r="A12">
            <v>11076</v>
          </cell>
          <cell r="B12" t="str">
            <v>冰霜骨龙</v>
          </cell>
          <cell r="C12" t="str">
            <v>主宰者</v>
          </cell>
          <cell r="D12" t="str">
            <v>11076012</v>
          </cell>
          <cell r="E12" t="str">
            <v>冰霜吐息2</v>
          </cell>
          <cell r="F12" t="str">
            <v>怒气技能：对敌方后排造成自身攻击100%的伤害并恢复自身100%攻击的等量生命</v>
          </cell>
          <cell r="G12" t="str">
            <v>"11076111","11076121"</v>
          </cell>
          <cell r="H12" t="str">
            <v>不死亡灵2</v>
          </cell>
          <cell r="I12" t="str">
            <v>被动效果：冰霜巨龙转化为的亡灵生物，身体强度大幅增加，生命增加36%，命中增加20%</v>
          </cell>
          <cell r="J12" t="str">
            <v>"11076214"</v>
          </cell>
          <cell r="K12" t="str">
            <v>生命仪式2</v>
          </cell>
          <cell r="L12" t="str">
            <v>被动效果：敌方英雄发生格挡时，吸收敌方生命，使自己恢复66%攻击的等量生命（受控不可触发恢复效果）</v>
          </cell>
          <cell r="M12" t="str">
            <v>"11076314"</v>
          </cell>
          <cell r="N12" t="str">
            <v>源生之血2</v>
          </cell>
          <cell r="O12" t="str">
            <v>被动效果：冰霜骨龙身体里流淌着原生之血，每次普攻恢复自己36%攻击等量生命</v>
          </cell>
        </row>
        <row r="13">
          <cell r="A13">
            <v>11085</v>
          </cell>
          <cell r="B13" t="str">
            <v>亡灵领主</v>
          </cell>
          <cell r="C13" t="str">
            <v>巴德</v>
          </cell>
          <cell r="D13" t="str">
            <v>11085012</v>
          </cell>
          <cell r="E13" t="str">
            <v>死寂重斩</v>
          </cell>
          <cell r="F13" t="str">
            <v>怒气技能：对敌方生命最少的目标造成自身攻击180%的伤害并恢复自身攻击60%的生命</v>
          </cell>
          <cell r="G13" t="str">
            <v>"11085111","11085121","11085131"</v>
          </cell>
          <cell r="H13" t="str">
            <v>不死亡灵</v>
          </cell>
          <cell r="I13" t="str">
            <v>被动效果：人类领主转化为的亡灵生物，身体强度大幅增加，生命增加24%，破防增加20%，攻击+10%</v>
          </cell>
          <cell r="J13" t="str">
            <v>"11085214","11085224"</v>
          </cell>
          <cell r="K13" t="str">
            <v>狂暴意志</v>
          </cell>
          <cell r="L13" t="str">
            <v>被动效果：站得住才有输出！每次普攻提升自己8.8%破防和8.8%暴击</v>
          </cell>
          <cell r="M13" t="str">
            <v>"11085314"</v>
          </cell>
          <cell r="N13" t="str">
            <v>伤痛咆哮1</v>
          </cell>
          <cell r="O13" t="str">
            <v>被动效果：普攻变为对生命最低的敌人造成110%攻击伤害，并有80%概率造成额外60%伤害</v>
          </cell>
        </row>
        <row r="14">
          <cell r="A14">
            <v>11086</v>
          </cell>
          <cell r="B14" t="str">
            <v>亡灵领主</v>
          </cell>
          <cell r="C14" t="str">
            <v>巴德</v>
          </cell>
          <cell r="D14" t="str">
            <v>11086012</v>
          </cell>
          <cell r="E14" t="str">
            <v>死寂重斩2</v>
          </cell>
          <cell r="F14" t="str">
            <v>怒气技能：对敌方生命最少的目标造成自身攻击210%的伤害并恢复自身攻击150%的生命</v>
          </cell>
          <cell r="G14" t="str">
            <v>"11086111","11086121","11086131"</v>
          </cell>
          <cell r="H14" t="str">
            <v>不死亡灵2</v>
          </cell>
          <cell r="I14" t="str">
            <v>被动效果：人类领主转化为的亡灵生物，身体强度大幅增加，生命增加36%，破防增加28%，攻击+15%</v>
          </cell>
          <cell r="J14" t="str">
            <v>"11086214","11086224"</v>
          </cell>
          <cell r="K14" t="str">
            <v>狂暴意志2</v>
          </cell>
          <cell r="L14" t="str">
            <v>被动效果：站得住才有输出！每次普攻提升自己11.1%破防11.1%暴击</v>
          </cell>
          <cell r="M14" t="str">
            <v>"11086314"</v>
          </cell>
          <cell r="N14" t="str">
            <v>伤痛咆哮2</v>
          </cell>
          <cell r="O14" t="str">
            <v>被动效果：普攻变为对生命最低的敌人造成120%攻击伤害，并有80%概率造成额外90%伤害</v>
          </cell>
        </row>
        <row r="15">
          <cell r="A15">
            <v>11095</v>
          </cell>
          <cell r="B15" t="str">
            <v>冷血督军</v>
          </cell>
          <cell r="C15" t="str">
            <v>尸妖</v>
          </cell>
          <cell r="D15">
            <v>11095012</v>
          </cell>
          <cell r="E15" t="str">
            <v>永冻之镰</v>
          </cell>
          <cell r="F15" t="str">
            <v>怒气技能：对前排敌人造成122%攻击伤害并有40%几率使目标冰冻2回合，同时恢复自身生命上限10%等量生命</v>
          </cell>
          <cell r="G15" t="str">
            <v>"11095104"</v>
          </cell>
          <cell r="H15" t="str">
            <v>冰霜护甲</v>
          </cell>
          <cell r="I15" t="str">
            <v>被动效果：受到攻击有11.5%几率使攻击者冰冻2回合</v>
          </cell>
          <cell r="J15" t="str">
            <v>"11095201","11095211","11095221","11095204"</v>
          </cell>
          <cell r="K15" t="str">
            <v>冷血天性</v>
          </cell>
          <cell r="L15" t="str">
            <v>被动效果：格挡增加15%，生命增加20%，护甲增加15%，免疫冰冻</v>
          </cell>
          <cell r="M15" t="str">
            <v>"11095304"</v>
          </cell>
          <cell r="N15" t="str">
            <v>不死亡灵</v>
          </cell>
          <cell r="O15" t="str">
            <v>被动效果：当生命低于50%，恢复自身240%攻击等量生命，持续3回合（只触发一次）</v>
          </cell>
        </row>
        <row r="16">
          <cell r="A16">
            <v>11096</v>
          </cell>
          <cell r="B16" t="str">
            <v>冷血督军</v>
          </cell>
          <cell r="C16" t="str">
            <v>尸妖</v>
          </cell>
          <cell r="D16">
            <v>11096012</v>
          </cell>
          <cell r="E16" t="str">
            <v>永冻之镰2</v>
          </cell>
          <cell r="F16" t="str">
            <v>怒气技能：对前排敌人造成155%攻击伤害并有55%几率使目标冰冻2回合，同时恢复自身生命上限15%等量生命</v>
          </cell>
          <cell r="G16" t="str">
            <v>"11096104"</v>
          </cell>
          <cell r="H16" t="str">
            <v>冰霜护甲2</v>
          </cell>
          <cell r="I16" t="str">
            <v>被动效果：受到攻击有17%几率使攻击者冰冻2回合</v>
          </cell>
          <cell r="J16" t="str">
            <v>"11096201","11096211","11096204"</v>
          </cell>
          <cell r="K16" t="str">
            <v>冷血天性2</v>
          </cell>
          <cell r="L16" t="str">
            <v>被动效果：格挡增加25%，生命增加30%，免疫冰冻</v>
          </cell>
          <cell r="M16" t="str">
            <v>"11096304"</v>
          </cell>
          <cell r="N16" t="str">
            <v>不死亡灵2</v>
          </cell>
          <cell r="O16" t="str">
            <v>被动效果：当生命低于50%，恢复自身340%攻击等量生命，持续3回合（只触发一次）</v>
          </cell>
        </row>
        <row r="17">
          <cell r="A17">
            <v>11105</v>
          </cell>
          <cell r="B17" t="str">
            <v>复仇战鬼</v>
          </cell>
          <cell r="C17" t="str">
            <v>荷鲁斯</v>
          </cell>
          <cell r="D17">
            <v>11105012</v>
          </cell>
          <cell r="E17" t="str">
            <v>杀意巨斧</v>
          </cell>
          <cell r="F17" t="str">
            <v>怒气技能：对随机3名敌人造成124%攻击伤害，每回合额外造成50%流血伤害，持续3回合；若目标为前排，则额外造成目标生命上限9%伤害（不超过攻击力的1500%），目标为后排时，则额外造成必定暴击的56%攻击伤害</v>
          </cell>
          <cell r="G17" t="str">
            <v>"11105101","11105111","11105121","11105131"</v>
          </cell>
          <cell r="H17" t="str">
            <v>行尸走肉</v>
          </cell>
          <cell r="I17" t="str">
            <v>被动效果：生命增加20%，攻击增加10%，破甲增加20%，格挡增加30%</v>
          </cell>
          <cell r="J17" t="str">
            <v>"11105204","11105214"</v>
          </cell>
          <cell r="K17" t="str">
            <v>冥人降临</v>
          </cell>
          <cell r="L17" t="str">
            <v>被动效果：场上有英雄释放技能时，自身伤害增加1%，暴伤增加0.5%</v>
          </cell>
          <cell r="M17" t="str">
            <v>"11105304"</v>
          </cell>
          <cell r="N17" t="str">
            <v>战鬼反击</v>
          </cell>
          <cell r="O17" t="str">
            <v>被动效果：每格挡3次，解除自身所有控制并对随机3名敌人造成生命上限10%伤害（最高不超过自身攻击的2500%），并回复自身该伤害10%的生命值</v>
          </cell>
        </row>
        <row r="18">
          <cell r="A18">
            <v>11106</v>
          </cell>
          <cell r="B18" t="str">
            <v>复仇战鬼</v>
          </cell>
          <cell r="C18" t="str">
            <v>荷鲁斯</v>
          </cell>
          <cell r="D18">
            <v>11106012</v>
          </cell>
          <cell r="E18" t="str">
            <v>杀意巨斧2</v>
          </cell>
          <cell r="F18" t="str">
            <v>怒气技能：对随机3名敌人造成168%攻击伤害，每回合额外造成75%流血伤害，持续3回合；若目标为前排，则额外造成目标生命上限12%伤害（不超过攻击力的1500%），目标为后排时，则额外造成必定暴击的78%攻击伤害</v>
          </cell>
          <cell r="G18" t="str">
            <v>"11106101","11106111","11106121","11106131"</v>
          </cell>
          <cell r="H18" t="str">
            <v>行尸走肉2</v>
          </cell>
          <cell r="I18" t="str">
            <v>被动效果：生命增加30%，攻击增加20%，破甲增加30%，格挡增加45%</v>
          </cell>
          <cell r="J18" t="str">
            <v>"11106204","11106214"</v>
          </cell>
          <cell r="K18" t="str">
            <v>冥人降临2</v>
          </cell>
          <cell r="L18" t="str">
            <v>被动效果：场上有英雄释放技能时，自身伤害增加2%，暴伤增加0.8%</v>
          </cell>
          <cell r="M18" t="str">
            <v>"11106304"</v>
          </cell>
          <cell r="N18" t="str">
            <v>战鬼反击2</v>
          </cell>
          <cell r="O18" t="str">
            <v>被动效果：每格挡3次，解除自身所有控制并对随机3名敌人造成生命上限15%伤害（最高不超过自身攻击的2500%），并回复自身该伤害20%的生命值</v>
          </cell>
        </row>
        <row r="19">
          <cell r="A19">
            <v>12013</v>
          </cell>
          <cell r="B19" t="str">
            <v>噩梦女妖</v>
          </cell>
          <cell r="C19" t="str">
            <v>雪莉</v>
          </cell>
          <cell r="D19" t="str">
            <v>12013012</v>
          </cell>
          <cell r="E19" t="str">
            <v>尖叫冲击</v>
          </cell>
          <cell r="F19" t="str">
            <v>怒气技能：对后排敌人造成100%攻击的伤害</v>
          </cell>
          <cell r="G19" t="str">
            <v>"12013114"</v>
          </cell>
          <cell r="H19" t="str">
            <v>冰冻</v>
          </cell>
          <cell r="I19" t="str">
            <v>被动效果：巫妖转换后的身体，使得攻击提升18%，血量提升15%</v>
          </cell>
          <cell r="J19" t="str">
            <v>"12013211"</v>
          </cell>
          <cell r="K19" t="str">
            <v>攻击</v>
          </cell>
          <cell r="M19" t="str">
            <v/>
          </cell>
        </row>
        <row r="20">
          <cell r="A20">
            <v>12024</v>
          </cell>
          <cell r="B20" t="str">
            <v>骸骨法师</v>
          </cell>
          <cell r="C20" t="str">
            <v>死誓</v>
          </cell>
          <cell r="D20" t="str">
            <v>12024012</v>
          </cell>
          <cell r="E20" t="str">
            <v>死亡尖叫</v>
          </cell>
          <cell r="F20" t="str">
            <v>怒气技能：对敌方随机2名目标造成自身攻击145%的伤害，每回合额外造成自身攻击10%的伤害，直至目标死亡</v>
          </cell>
          <cell r="G20" t="str">
            <v>"12024114"</v>
          </cell>
          <cell r="H20" t="str">
            <v>死亡火焰</v>
          </cell>
          <cell r="I20" t="str">
            <v>被动效果：普攻有100%概率施放点燃灵魂的火焰，使目标燃烧，每回合造成8%攻击的伤害，直至敌方英雄死亡</v>
          </cell>
          <cell r="J20" t="str">
            <v>"12024214"</v>
          </cell>
          <cell r="K20" t="str">
            <v>冥火斗篷</v>
          </cell>
          <cell r="L20" t="str">
            <v>被动效果：穿有用冥火制造的斗篷，受到攻击时100%概率使目标燃烧，每回合造成11%攻击的伤害，直至敌方英雄死亡</v>
          </cell>
          <cell r="M20" t="str">
            <v/>
          </cell>
        </row>
        <row r="21">
          <cell r="A21">
            <v>12025</v>
          </cell>
          <cell r="B21" t="str">
            <v>骸骨法师</v>
          </cell>
          <cell r="C21" t="str">
            <v>死誓</v>
          </cell>
          <cell r="D21" t="str">
            <v>12025012</v>
          </cell>
          <cell r="E21" t="str">
            <v>死亡尖叫</v>
          </cell>
          <cell r="F21" t="str">
            <v>怒气技能：对敌方随机3名目标造成120%攻击伤害，每回合额外造成20%攻击的伤害，直至敌方英雄死亡</v>
          </cell>
          <cell r="G21" t="str">
            <v>"12025114"</v>
          </cell>
          <cell r="H21" t="str">
            <v>死亡火焰</v>
          </cell>
          <cell r="I21" t="str">
            <v>被动效果：普攻有100%概率施放点燃灵魂的火焰，使目标燃烧，每回合造成16%攻击的伤害，直至敌方英雄死亡</v>
          </cell>
          <cell r="J21" t="str">
            <v>"12025214"</v>
          </cell>
          <cell r="K21" t="str">
            <v>冥火斗篷</v>
          </cell>
          <cell r="L21" t="str">
            <v>被动效果：穿有用冥火制造的斗篷，受到攻击时100%概率使目标燃烧，每回合造成13%攻击的伤害，直至敌方英雄死亡</v>
          </cell>
          <cell r="M21" t="str">
            <v/>
          </cell>
        </row>
        <row r="22">
          <cell r="A22">
            <v>12026</v>
          </cell>
          <cell r="B22" t="str">
            <v>骸骨法师</v>
          </cell>
          <cell r="C22" t="str">
            <v>死誓</v>
          </cell>
          <cell r="D22" t="str">
            <v>12026012</v>
          </cell>
          <cell r="E22" t="str">
            <v>死亡尖叫2</v>
          </cell>
          <cell r="F22" t="str">
            <v>怒气技能：对敌方随机4名目标造成100%攻击伤害，每回合额外造成30%攻击的伤害，直至敌方英雄死亡</v>
          </cell>
          <cell r="G22" t="str">
            <v>"12026114"</v>
          </cell>
          <cell r="H22" t="str">
            <v>死亡火焰2</v>
          </cell>
          <cell r="I22" t="str">
            <v>被动效果：普攻有100%概率施放点燃灵魂的火焰，使目标燃烧，每回合造成22%攻击的伤害，直至敌方英雄死亡</v>
          </cell>
          <cell r="J22" t="str">
            <v>"12026214"</v>
          </cell>
          <cell r="K22" t="str">
            <v>冥火斗篷2</v>
          </cell>
          <cell r="L22" t="str">
            <v>被动效果：穿有用冥火制造的斗篷，受到攻击时100%概率使目标燃烧，每回合造成15%攻击的伤害，直至敌方英雄死亡</v>
          </cell>
          <cell r="M22" t="str">
            <v>"12026314"</v>
          </cell>
          <cell r="N22" t="str">
            <v>无烬燃烧2</v>
          </cell>
          <cell r="O22" t="str">
            <v>被动效果：英雄死亡时创造出不会熄灭的火焰，可使所有敌人燃烧，每回合造成25%攻击伤害，直至敌方英雄死亡</v>
          </cell>
        </row>
        <row r="23">
          <cell r="A23">
            <v>12035</v>
          </cell>
          <cell r="B23" t="str">
            <v>血衣骨法</v>
          </cell>
          <cell r="C23" t="str">
            <v>艾丹</v>
          </cell>
          <cell r="D23" t="str">
            <v>12035012</v>
          </cell>
          <cell r="E23" t="str">
            <v>暗影射线</v>
          </cell>
          <cell r="F23" t="str">
            <v>怒气技能：对敌方全体造成77%攻击的伤害并有78%概率使战士目标沉默2回合</v>
          </cell>
          <cell r="G23" t="str">
            <v>"12035114","12035124"</v>
          </cell>
          <cell r="H23" t="str">
            <v>亡灵意志</v>
          </cell>
          <cell r="I23" t="str">
            <v>被动效果：我方英雄死亡时，产生亡灵的意志，提升自己15.7%破防和10.2%攻击</v>
          </cell>
          <cell r="J23" t="str">
            <v>"12035211","12035221","12035231"</v>
          </cell>
          <cell r="K23" t="str">
            <v>疯狂之力</v>
          </cell>
          <cell r="L23" t="str">
            <v>被动效果：拥有狂暴之心，破防增加32%，生命增加24%，攻击增加24%</v>
          </cell>
          <cell r="M23" t="str">
            <v/>
          </cell>
        </row>
        <row r="24">
          <cell r="A24">
            <v>12036</v>
          </cell>
          <cell r="B24" t="str">
            <v>血衣骨法</v>
          </cell>
          <cell r="C24" t="str">
            <v>艾丹</v>
          </cell>
          <cell r="D24" t="str">
            <v>12036012</v>
          </cell>
          <cell r="E24" t="str">
            <v>暗影射线2</v>
          </cell>
          <cell r="F24" t="str">
            <v>怒气技能：对敌方全体造成92%攻击的伤害并有78%概率使战士目标沉默2回合</v>
          </cell>
          <cell r="G24" t="str">
            <v>"12036114","12035124"</v>
          </cell>
          <cell r="H24" t="str">
            <v>亡灵意志2</v>
          </cell>
          <cell r="I24" t="str">
            <v>被动效果：我方英雄死亡时，产生亡灵的意志，提升自己19.5%破防和15%攻击</v>
          </cell>
          <cell r="J24" t="str">
            <v>"12036211","12036221","12036231"</v>
          </cell>
          <cell r="K24" t="str">
            <v>疯狂之力2</v>
          </cell>
          <cell r="L24" t="str">
            <v>被动效果：拥有狂暴之心，破防增加32%，生命增加24%，攻击增加24%</v>
          </cell>
          <cell r="M24" t="str">
            <v>"12036314"</v>
          </cell>
          <cell r="N24" t="str">
            <v>死亡波动2</v>
          </cell>
          <cell r="O24" t="str">
            <v>被动效果：英雄死亡时，血衣骨法发出死亡波动，使全体敌方每回合受到28%攻击燃烧伤害，持续3回合</v>
          </cell>
        </row>
        <row r="25">
          <cell r="A25">
            <v>12045</v>
          </cell>
          <cell r="B25" t="str">
            <v>凯尔文</v>
          </cell>
          <cell r="C25" t="str">
            <v>杰赫拉</v>
          </cell>
          <cell r="D25">
            <v>12045012</v>
          </cell>
          <cell r="E25" t="str">
            <v>三色法球</v>
          </cell>
          <cell r="F25" t="str">
            <v>怒气技能：对随机4名敌人造成125%攻击伤害，每回合额外造成75%中毒伤害，持续3回合，同时有12%几率冰冻目标2回合，12%几率石化目标2回合</v>
          </cell>
          <cell r="G25" t="str">
            <v>"12045104"</v>
          </cell>
          <cell r="H25" t="str">
            <v>不死者秘法</v>
          </cell>
          <cell r="I25" t="str">
            <v>被动效果：普攻变成对前排敌人造成95%攻击伤害，并有100%几率偷取目标10%攻击3回合</v>
          </cell>
          <cell r="J25" t="str">
            <v>"12045201","12045211","12045221","12045231","12045204","12045214"</v>
          </cell>
          <cell r="K25" t="str">
            <v>亡灵术士</v>
          </cell>
          <cell r="L25" t="str">
            <v>被动效果：攻击增加10%，暴击增加15%，生命增加15%，速度增加15，对石化和冰冻敌人造成的伤害提高20%</v>
          </cell>
          <cell r="M25" t="str">
            <v>"12045304","12045314"</v>
          </cell>
          <cell r="N25" t="str">
            <v>追击诅咒</v>
          </cell>
          <cell r="O25" t="str">
            <v>被动效果：当有敌方英雄被石化时，提高自身5%攻击3回合并恢复自身150%攻击等量生命，当有敌方英雄被冰冻时，提高自身5%攻击3回合并恢复自身10点怒气</v>
          </cell>
        </row>
        <row r="26">
          <cell r="A26">
            <v>12046</v>
          </cell>
          <cell r="B26" t="str">
            <v>凯尔文</v>
          </cell>
          <cell r="C26" t="str">
            <v>杰赫拉</v>
          </cell>
          <cell r="D26">
            <v>12046012</v>
          </cell>
          <cell r="E26" t="str">
            <v>三色法球2</v>
          </cell>
          <cell r="F26" t="str">
            <v>怒气技能：对随机4名敌人造成165%攻击伤害，每回合额外造成100%中毒伤害，持续3回合，同时有15%几率冰冻目标2回合，15%几率石化目标2回合</v>
          </cell>
          <cell r="G26" t="str">
            <v>"12046104"</v>
          </cell>
          <cell r="H26" t="str">
            <v>不死者秘法2</v>
          </cell>
          <cell r="I26" t="str">
            <v>被动效果：普攻变成对前排敌人造成105%攻击伤害，并有100%几率偷取目标12%攻击3回合</v>
          </cell>
          <cell r="J26" t="str">
            <v>"12046201","12046211","12046221","12046231","12046204","12046214"</v>
          </cell>
          <cell r="K26" t="str">
            <v>亡灵术士2</v>
          </cell>
          <cell r="L26" t="str">
            <v>被动效果：攻击增加15%，暴击增加20%，生命增加20%，速度增加25，对石化和冰冻敌人造成的伤害提高40%</v>
          </cell>
          <cell r="M26" t="str">
            <v>"12046304","12046314"</v>
          </cell>
          <cell r="N26" t="str">
            <v>追击诅咒2</v>
          </cell>
          <cell r="O26" t="str">
            <v>被动效果：当有敌方英雄被石化时，提高自身7%攻击3回合并恢复自身200%攻击等量生命，当有敌方英雄被冰冻时，提高自身7%攻击3回合并恢复自身15点怒气</v>
          </cell>
        </row>
        <row r="27">
          <cell r="A27">
            <v>13012</v>
          </cell>
          <cell r="B27" t="str">
            <v>亡灵侍卫</v>
          </cell>
          <cell r="C27" t="str">
            <v>马克娜</v>
          </cell>
          <cell r="D27" t="str">
            <v>13012012</v>
          </cell>
          <cell r="E27" t="str">
            <v>邪恶火焰</v>
          </cell>
          <cell r="F27" t="str">
            <v>怒气技能：对所有敌人造成40%伤害</v>
          </cell>
          <cell r="G27" t="str">
            <v>"13012114"</v>
          </cell>
          <cell r="H27" t="str">
            <v>毒性攻击</v>
          </cell>
          <cell r="I27" t="str">
            <v>被动效果：释放怒气技能时摄取敌人生命之力，使我方所有英雄恢复35%攻击的生命</v>
          </cell>
          <cell r="J27" t="str">
            <v/>
          </cell>
          <cell r="M27" t="str">
            <v/>
          </cell>
        </row>
        <row r="28">
          <cell r="A28">
            <v>13023</v>
          </cell>
          <cell r="B28" t="str">
            <v>黑暗牧师</v>
          </cell>
          <cell r="C28" t="str">
            <v>暗黑牧师</v>
          </cell>
          <cell r="D28" t="str">
            <v>13023012</v>
          </cell>
          <cell r="E28" t="str">
            <v>神秘能量</v>
          </cell>
          <cell r="F28" t="str">
            <v>怒气技能：对敌方前排造成120%攻击伤害，并回复我方前排英雄55%攻击的血量</v>
          </cell>
          <cell r="G28" t="str">
            <v>"13023114"</v>
          </cell>
          <cell r="H28" t="str">
            <v>沉默</v>
          </cell>
          <cell r="I28" t="str">
            <v>被动效果：普攻有15%概率释放出黑暗震击，使目标眩晕，持续1回合</v>
          </cell>
          <cell r="J28" t="str">
            <v/>
          </cell>
          <cell r="M28" t="str">
            <v/>
          </cell>
        </row>
        <row r="29">
          <cell r="A29">
            <v>13034</v>
          </cell>
          <cell r="B29" t="str">
            <v>凋零法师</v>
          </cell>
          <cell r="C29" t="str">
            <v>格伦</v>
          </cell>
          <cell r="D29" t="str">
            <v>13034012</v>
          </cell>
          <cell r="E29" t="str">
            <v>凋零冲击</v>
          </cell>
          <cell r="F29" t="str">
            <v>怒气技能：对敌方前排造成125%攻击伤害并有32%的概率冰冻2回合，使生命最少的友军恢复100%攻击的等量生命</v>
          </cell>
          <cell r="G29" t="str">
            <v>"13034111","13034121"</v>
          </cell>
          <cell r="H29" t="str">
            <v>不死亡灵</v>
          </cell>
          <cell r="I29" t="str">
            <v>被动效果：使用了自己调制的混合药剂，使生命增加18%，命中增加15%</v>
          </cell>
          <cell r="J29" t="str">
            <v>"13034214"</v>
          </cell>
          <cell r="K29" t="str">
            <v>神秘解放</v>
          </cell>
          <cell r="L29" t="str">
            <v>被动效果：自身生命低于30%时，解放神秘的力量，提升自己攻击55%，持续3回合（只能触发一次）</v>
          </cell>
          <cell r="M29" t="str">
            <v/>
          </cell>
        </row>
        <row r="30">
          <cell r="A30">
            <v>13035</v>
          </cell>
          <cell r="B30" t="str">
            <v>凋零法师</v>
          </cell>
          <cell r="C30" t="str">
            <v>格伦</v>
          </cell>
          <cell r="D30" t="str">
            <v>13035012</v>
          </cell>
          <cell r="E30" t="str">
            <v>凋零冲击</v>
          </cell>
          <cell r="F30" t="str">
            <v>怒气技能：对敌方前排造成136%攻击伤害并有36%的概率冰冻2回合，使生命最少的友军恢复140%攻击的等量生命</v>
          </cell>
          <cell r="G30" t="str">
            <v>"13035111","13035121"</v>
          </cell>
          <cell r="H30" t="str">
            <v>不死亡灵</v>
          </cell>
          <cell r="I30" t="str">
            <v>被动效果：使用了自己调制的混合药剂，使生命增加24%，命中增加20%</v>
          </cell>
          <cell r="J30" t="str">
            <v>"13035214"</v>
          </cell>
          <cell r="K30" t="str">
            <v>神秘解放</v>
          </cell>
          <cell r="L30" t="str">
            <v>被动效果：自身生命低于30%时，解放神秘的力量，提升自己攻击66%，持续3回合（只能触发一次）</v>
          </cell>
          <cell r="M30" t="str">
            <v/>
          </cell>
        </row>
        <row r="31">
          <cell r="A31">
            <v>13036</v>
          </cell>
          <cell r="B31" t="str">
            <v>凋零法师</v>
          </cell>
          <cell r="C31" t="str">
            <v>格伦</v>
          </cell>
          <cell r="D31" t="str">
            <v>13036012</v>
          </cell>
          <cell r="E31" t="str">
            <v>凋零冲击2</v>
          </cell>
          <cell r="F31" t="str">
            <v>怒气技能：对敌方前排造成147%攻击伤害并有40%的概率冰冻2回合，使生命最少的友军恢复180%攻击的等量生命</v>
          </cell>
          <cell r="G31" t="str">
            <v>"13036111","13036121"</v>
          </cell>
          <cell r="H31" t="str">
            <v>不死亡灵2</v>
          </cell>
          <cell r="I31" t="str">
            <v>被动效果：使用了自己调制的混合药剂，使生命增加32%，命中增加30%</v>
          </cell>
          <cell r="J31" t="str">
            <v>"13036214"</v>
          </cell>
          <cell r="K31" t="str">
            <v>神秘解放2</v>
          </cell>
          <cell r="L31" t="str">
            <v>被动效果：自身生命低于30%时，解放神秘的力量，提升自己攻击88%，持续3回合（只能触发一次）</v>
          </cell>
          <cell r="M31" t="str">
            <v>"13036314"</v>
          </cell>
          <cell r="N31" t="str">
            <v>疗伤2</v>
          </cell>
          <cell r="O31" t="str">
            <v>被动效果：凋零法师领悟到了魔法的真谛，普攻有100%概率使随机1名友军恢复88%自身攻击的等量生命</v>
          </cell>
        </row>
        <row r="32">
          <cell r="A32">
            <v>13045</v>
          </cell>
          <cell r="B32" t="str">
            <v>亡魂医者</v>
          </cell>
          <cell r="C32" t="str">
            <v>卡尔玛</v>
          </cell>
          <cell r="D32" t="str">
            <v>13045012</v>
          </cell>
          <cell r="E32" t="str">
            <v>石化能量</v>
          </cell>
          <cell r="F32" t="str">
            <v>怒气技能：对敌方后排造成115%攻击伤害并有20%概率使目标石化2回合</v>
          </cell>
          <cell r="G32" t="str">
            <v>"13045114"</v>
          </cell>
          <cell r="H32" t="str">
            <v>集中打击</v>
          </cell>
          <cell r="I32" t="str">
            <v>被动效果：就算是亡魂，也有不喜欢杀戮的存在，医者将普通攻击变为攻击前排敌人，效果为88%的攻击伤害，并减少目标12%格挡3回合</v>
          </cell>
          <cell r="J32" t="str">
            <v>"13045211","13045221"</v>
          </cell>
          <cell r="K32" t="str">
            <v>命中打击</v>
          </cell>
          <cell r="L32" t="str">
            <v>被动效果：身为医者，能准确的激发自身的潜力，使得自身命中增加25%，攻击增加24%</v>
          </cell>
          <cell r="M32" t="str">
            <v>"13045314"</v>
          </cell>
          <cell r="N32" t="str">
            <v>伤痛咆哮</v>
          </cell>
          <cell r="O32" t="str">
            <v>完全激发了自身的潜力，自身生命低于50%，提升自己攻击61.1%，持续3回合（只触发一次）</v>
          </cell>
        </row>
        <row r="33">
          <cell r="A33">
            <v>13046</v>
          </cell>
          <cell r="B33" t="str">
            <v>亡魂医者</v>
          </cell>
          <cell r="C33" t="str">
            <v>卡尔玛</v>
          </cell>
          <cell r="D33" t="str">
            <v>13046012</v>
          </cell>
          <cell r="E33" t="str">
            <v>石化能量2</v>
          </cell>
          <cell r="F33" t="str">
            <v>怒气技能：对敌方后排造成140%攻击伤害并有35%概率使目标石化2回合</v>
          </cell>
          <cell r="G33" t="str">
            <v>"13046114"</v>
          </cell>
          <cell r="H33" t="str">
            <v>集中打击2</v>
          </cell>
          <cell r="I33" t="str">
            <v>被动效果：就算是亡魂，也有不喜欢杀戮的存在，医者将普通攻击变为攻击前排敌人，效果为99%的攻击伤害，并减少目标18%格挡3回合</v>
          </cell>
          <cell r="J33" t="str">
            <v>"13046211","13046221"</v>
          </cell>
          <cell r="K33" t="str">
            <v>命中打击2</v>
          </cell>
          <cell r="L33" t="str">
            <v>被动效果：身为医者，能准确的激发自身的潜力，使得自身命中增加35%，攻击增加36%</v>
          </cell>
          <cell r="M33" t="str">
            <v>"13046314"</v>
          </cell>
          <cell r="N33" t="str">
            <v>伤痛咆哮2</v>
          </cell>
          <cell r="O33" t="str">
            <v>完全激发了自身的潜力，自身生命低于50%，提升自己攻击78.8%，持续3回合（只触发一次）</v>
          </cell>
        </row>
        <row r="34">
          <cell r="A34">
            <v>13055</v>
          </cell>
          <cell r="B34" t="str">
            <v>萨基尔</v>
          </cell>
          <cell r="C34" t="str">
            <v>古斯丁</v>
          </cell>
          <cell r="D34">
            <v>13055012</v>
          </cell>
          <cell r="E34" t="str">
            <v>灵魂提灯</v>
          </cell>
          <cell r="F34" t="str">
            <v>怒气技能：对随机2个目标造成100%攻击伤害，并放置一个灵魂提灯（我方英雄受到技能或普攻后，有30%概率清除被攻击者身上的2种负面效果，每回合最多触发2次；回合结束时，恢复我方生命值最低的英雄生命上限10%的生命），持续3回合，有40%概率清除目标身上1个增益效果</v>
          </cell>
          <cell r="G34" t="str">
            <v>"13055101","13055111","13055121","13055131"</v>
          </cell>
          <cell r="H34" t="str">
            <v>幽火石像鬼</v>
          </cell>
          <cell r="I34" t="str">
            <v>被动效果：生命增加10%，免控率增加10%，速度增加10，受治疗量增加10%</v>
          </cell>
          <cell r="J34" t="str">
            <v>"13055204"</v>
          </cell>
          <cell r="K34" t="str">
            <v>虚空沼泽</v>
          </cell>
          <cell r="L34" t="str">
            <v>被动效果：回合结束时，50%概率减少随机2名目标10点怒气</v>
          </cell>
          <cell r="M34" t="str">
            <v>"13055304"</v>
          </cell>
          <cell r="N34" t="str">
            <v>替身诅咒</v>
          </cell>
          <cell r="O34" t="str">
            <v>被动效果：战斗开始时，对1个随机目标释放替身诅咒（当自身受到伤害时，被诅咒的目标也会受到伤害量20%的伤害；当被诅咒的目标死亡后，下回合开始时将重新随机诅咒另一个目标）</v>
          </cell>
        </row>
        <row r="35">
          <cell r="A35">
            <v>13056</v>
          </cell>
          <cell r="B35" t="str">
            <v>萨基尔</v>
          </cell>
          <cell r="C35" t="str">
            <v>古斯丁</v>
          </cell>
          <cell r="D35">
            <v>13056012</v>
          </cell>
          <cell r="E35" t="str">
            <v>灵魂提灯2</v>
          </cell>
          <cell r="F35" t="str">
            <v>怒气技能：对随机2个目标造成150%攻击伤害，并放置一个灵魂提灯（我方英雄受到技能或普攻后，有50%概率清除被攻击者身上的2种负面效果，每回合最多触发3次；回合结束时，恢复我方生命值最低的英雄生命上限15%的生命），持续3回合，有50%概率清除目标身上1个增益效果</v>
          </cell>
          <cell r="G35" t="str">
            <v>"13056101","13056111","13056121","13056131"</v>
          </cell>
          <cell r="H35" t="str">
            <v>幽火石像鬼2</v>
          </cell>
          <cell r="I35" t="str">
            <v>被动效果：生命增加15%，免控率增加20%，速度增加20，受治疗量增加20%</v>
          </cell>
          <cell r="J35" t="str">
            <v>"13056204"</v>
          </cell>
          <cell r="K35" t="str">
            <v>虚空沼泽2</v>
          </cell>
          <cell r="L35" t="str">
            <v>被动效果：回合结束时，50%概率减少随机2名目标20点怒气</v>
          </cell>
          <cell r="M35" t="str">
            <v>"13056304"</v>
          </cell>
          <cell r="N35" t="str">
            <v>替身诅咒2</v>
          </cell>
          <cell r="O35" t="str">
            <v>被动效果：战斗开始时，对1个随机目标释放替身诅咒（当自身受到伤害时，被诅咒的目标也会受到伤害量40%的伤害；当被诅咒的目标死亡后，下回合开始时将重新随机诅咒另一个目标）</v>
          </cell>
        </row>
        <row r="36">
          <cell r="A36">
            <v>14013</v>
          </cell>
          <cell r="B36" t="str">
            <v>食尸鬼</v>
          </cell>
          <cell r="C36" t="str">
            <v>毒舌</v>
          </cell>
          <cell r="D36" t="str">
            <v>14013012</v>
          </cell>
          <cell r="E36" t="str">
            <v>腐蚀重击</v>
          </cell>
          <cell r="F36" t="str">
            <v>怒气技能：对敌方单体造成160%攻击伤害，并使敌人流血3回合，每回合造成45%攻击伤害</v>
          </cell>
          <cell r="G36" t="str">
            <v>"14013114"</v>
          </cell>
          <cell r="H36" t="str">
            <v>冰冻</v>
          </cell>
          <cell r="I36" t="str">
            <v>被动效果：生活在阴暗世界的食尸鬼，啃噬生命精华，攻击永久增加25%</v>
          </cell>
          <cell r="J36" t="str">
            <v/>
          </cell>
          <cell r="M36" t="str">
            <v/>
          </cell>
        </row>
        <row r="37">
          <cell r="A37">
            <v>14024</v>
          </cell>
          <cell r="B37" t="str">
            <v>暗影收割者</v>
          </cell>
          <cell r="C37" t="str">
            <v>敛骨者</v>
          </cell>
          <cell r="D37" t="str">
            <v>14024012</v>
          </cell>
          <cell r="E37" t="str">
            <v>暗影之袭</v>
          </cell>
          <cell r="F37" t="str">
            <v>怒气技能：对敌方随机1名后排目标造成202%攻击伤害并增加自身12%破防2回合</v>
          </cell>
          <cell r="G37" t="str">
            <v>"14024111"</v>
          </cell>
          <cell r="H37" t="str">
            <v>破防</v>
          </cell>
          <cell r="I37" t="str">
            <v>被动效果：手中武器极其锋利，提升收割者40%的破防</v>
          </cell>
          <cell r="J37" t="str">
            <v>"14024214"</v>
          </cell>
          <cell r="K37" t="str">
            <v>狂暴</v>
          </cell>
          <cell r="L37" t="str">
            <v>被动效果：敌方的死亡使得自己变得狂暴，提升自己暴击12%</v>
          </cell>
          <cell r="M37" t="str">
            <v/>
          </cell>
        </row>
        <row r="38">
          <cell r="A38">
            <v>14025</v>
          </cell>
          <cell r="B38" t="str">
            <v>暗影收割者</v>
          </cell>
          <cell r="C38" t="str">
            <v>敛骨者</v>
          </cell>
          <cell r="D38">
            <v>14025012</v>
          </cell>
          <cell r="E38" t="str">
            <v>暗影之袭</v>
          </cell>
          <cell r="F38" t="str">
            <v>怒气技能：对敌方随机2名后排目标造成156%攻击伤害并增加自身24%破防2回合</v>
          </cell>
          <cell r="G38" t="str">
            <v>"14025111"</v>
          </cell>
          <cell r="H38" t="str">
            <v>破防</v>
          </cell>
          <cell r="I38" t="str">
            <v>被动效果：手中武器极其锋利，提升收割者64%的破防</v>
          </cell>
          <cell r="J38" t="str">
            <v>"14025214"</v>
          </cell>
          <cell r="K38" t="str">
            <v>狂暴</v>
          </cell>
          <cell r="L38" t="str">
            <v>被动效果：敌方的死亡使得自己变得狂暴，提升自己暴击18%</v>
          </cell>
          <cell r="M38" t="str">
            <v/>
          </cell>
        </row>
        <row r="39">
          <cell r="A39">
            <v>14026</v>
          </cell>
          <cell r="B39" t="str">
            <v>暗影收割者</v>
          </cell>
          <cell r="C39" t="str">
            <v>敛骨者</v>
          </cell>
          <cell r="D39" t="str">
            <v>14026012</v>
          </cell>
          <cell r="E39" t="str">
            <v>暗影之袭2</v>
          </cell>
          <cell r="F39" t="str">
            <v>怒气技能：对敌方随机2名后排目标造成195%攻击伤害并增加自身24%破防2回合</v>
          </cell>
          <cell r="G39" t="str">
            <v>"14026111","14026121"</v>
          </cell>
          <cell r="H39" t="str">
            <v>破防2</v>
          </cell>
          <cell r="I39" t="str">
            <v>被动效果：手中武器极其锋利，提升收割者64%的破防，及12%的生命</v>
          </cell>
          <cell r="J39" t="str">
            <v>"14026214"</v>
          </cell>
          <cell r="K39" t="str">
            <v>狂暴2</v>
          </cell>
          <cell r="L39" t="str">
            <v>被动效果：敌方的死亡使得自己变得狂暴，提升自己暴击24%</v>
          </cell>
          <cell r="M39" t="str">
            <v>"14026314"</v>
          </cell>
          <cell r="N39" t="str">
            <v>越战越勇2</v>
          </cell>
          <cell r="O39" t="str">
            <v>被动效果：对于力量掌握到了极致，每次普攻提升自己22.2%暴击伤害</v>
          </cell>
        </row>
        <row r="40">
          <cell r="A40">
            <v>14035</v>
          </cell>
          <cell r="B40" t="str">
            <v>死亡刺客</v>
          </cell>
          <cell r="C40" t="str">
            <v>鲁特兹</v>
          </cell>
          <cell r="D40" t="str">
            <v>14035012</v>
          </cell>
          <cell r="E40" t="str">
            <v>疾影突袭</v>
          </cell>
          <cell r="F40" t="str">
            <v>怒气技能：对敌方随机3名目标造成120%攻击伤害，对法师类目标有75%概率眩晕2回合</v>
          </cell>
          <cell r="G40" t="str">
            <v>"14035111","14035121"</v>
          </cell>
          <cell r="H40" t="str">
            <v>刺客之心</v>
          </cell>
          <cell r="I40" t="str">
            <v>被动效果：拥有刺客之心，抛弃一切恐惧，破防增加32%，攻击增加24%</v>
          </cell>
          <cell r="J40" t="str">
            <v>"14035214"</v>
          </cell>
          <cell r="K40" t="str">
            <v>追击</v>
          </cell>
          <cell r="L40" t="str">
            <v>被动效果：追杀弱小的猎物，普通攻击变成攻击敌方生命最少的英雄，伤害为101%攻击效果，并减少目标12%防御</v>
          </cell>
        </row>
        <row r="41">
          <cell r="A41">
            <v>14036</v>
          </cell>
          <cell r="B41" t="str">
            <v>死亡刺客</v>
          </cell>
          <cell r="C41" t="str">
            <v>鲁特兹</v>
          </cell>
          <cell r="D41" t="str">
            <v>14036012</v>
          </cell>
          <cell r="E41" t="str">
            <v>疾影突袭2</v>
          </cell>
          <cell r="F41" t="str">
            <v>怒气技能：对敌方随机4名目标造成136%攻击伤害，对法师类目标有75%概率眩晕2回合</v>
          </cell>
          <cell r="G41" t="str">
            <v>"14036111","14036121","14036131"</v>
          </cell>
          <cell r="H41" t="str">
            <v>刺客之心2</v>
          </cell>
          <cell r="I41" t="str">
            <v>被动效果：拥有刺客之心，抛弃一切恐惧，破防增加36%，攻击增加24%，生命增加22%</v>
          </cell>
          <cell r="J41" t="str">
            <v>"14036214"</v>
          </cell>
          <cell r="K41" t="str">
            <v>追击2</v>
          </cell>
          <cell r="L41" t="str">
            <v>被动效果：追杀弱小的猎物，普通攻击变成攻击敌方生命最少的英雄，伤害为111%攻击效果，并减少目标16%防御</v>
          </cell>
          <cell r="M41" t="str">
            <v>"14036314","14036324"</v>
          </cell>
          <cell r="N41" t="str">
            <v>血腥狂舞2</v>
          </cell>
          <cell r="O41" t="str">
            <v>被动效果：行走在死亡的边缘，自身生命低于80%，提升自己破防33%，并持续回复自己303%攻击的等量生命5回合（只触发一次）</v>
          </cell>
        </row>
        <row r="42">
          <cell r="A42">
            <v>14045</v>
          </cell>
          <cell r="B42" t="str">
            <v>幽冥狼王</v>
          </cell>
          <cell r="C42" t="str">
            <v>沃尔特</v>
          </cell>
          <cell r="D42">
            <v>14045012</v>
          </cell>
          <cell r="E42" t="str">
            <v>狼牙天冲</v>
          </cell>
          <cell r="F42" t="str">
            <v>怒气技能：对随机1名后排敌人造成181%攻击伤害，每回合额外造成35%中毒伤害，持续6回合，并有35%概率眩晕目标2回合。</v>
          </cell>
          <cell r="G42" t="str">
            <v>"14045111","14045121","14045131","14045114"</v>
          </cell>
          <cell r="H42" t="str">
            <v>毒刃锁定</v>
          </cell>
          <cell r="I42" t="str">
            <v>被动技能：天生拥有狼之敏锐，破防增加11%，攻击增加19%，生命增加14%，对中毒目标伤害增加10.5%</v>
          </cell>
          <cell r="J42" t="str">
            <v>"14045214"</v>
          </cell>
          <cell r="K42" t="str">
            <v>野性咆哮</v>
          </cell>
          <cell r="L42" t="str">
            <v>被动效果：体内携带特殊的病毒，普攻有25%概率眩晕目标2回合并100%概率使目标中毒，每回合持续造成32.5%攻击伤害持续6回合。</v>
          </cell>
          <cell r="M42" t="str">
            <v>"14045314"</v>
          </cell>
          <cell r="N42" t="str">
            <v>幽冥护体</v>
          </cell>
          <cell r="O42" t="str">
            <v>被动效果：损失的鲜血，要用敌人的鲜血偿还，当生命低于60%时，使敌方后排随机2名目标中毒，每回合造成80%的攻击伤害，持续4回合。（只触发1次）</v>
          </cell>
        </row>
        <row r="43">
          <cell r="A43">
            <v>14046</v>
          </cell>
          <cell r="B43" t="str">
            <v>幽冥狼王</v>
          </cell>
          <cell r="C43" t="str">
            <v>沃尔特</v>
          </cell>
          <cell r="D43">
            <v>14046012</v>
          </cell>
          <cell r="E43" t="str">
            <v>狼牙天冲2</v>
          </cell>
          <cell r="F43" t="str">
            <v>怒气技能：对随机2名后排敌人造成192%攻击伤害，每回合额外造成45%中毒伤害，持续6回合，并有42.5%概率眩晕目标2回合。</v>
          </cell>
          <cell r="G43" t="str">
            <v>"14046111","14046121","14046131","14046114"</v>
          </cell>
          <cell r="H43" t="str">
            <v>毒刃锁定2</v>
          </cell>
          <cell r="I43" t="str">
            <v>被动技能：天生拥有狼之敏锐，破防增加16%，攻击增加29%，生命增加18%，对中毒目标伤害增加15.5%</v>
          </cell>
          <cell r="J43" t="str">
            <v>"14046214"</v>
          </cell>
          <cell r="K43" t="str">
            <v>野性咆哮2</v>
          </cell>
          <cell r="L43" t="str">
            <v>被动效果：体内携带特殊的病毒，普攻有40%概率眩晕目标2回合并100%概率使目标中毒，每回合持续造成42.5%攻击伤害持续6回合。</v>
          </cell>
          <cell r="M43" t="str">
            <v>"14046314"</v>
          </cell>
          <cell r="N43" t="str">
            <v>幽冥护体2</v>
          </cell>
          <cell r="O43" t="str">
            <v>被动效果：损失的鲜血，要用敌人的鲜血偿还，当生命低于60%时，使敌方后排随机2名目标中毒，每回合造成130%的攻击伤害，持续4回合。（只触发1次）</v>
          </cell>
        </row>
        <row r="44">
          <cell r="A44">
            <v>14055</v>
          </cell>
          <cell r="B44" t="str">
            <v>地狱拳师</v>
          </cell>
          <cell r="C44" t="str">
            <v>血刃</v>
          </cell>
          <cell r="D44">
            <v>14055012</v>
          </cell>
          <cell r="E44" t="str">
            <v>百裂拳</v>
          </cell>
          <cell r="F44" t="str">
            <v>主动技能：对随机2名敌人造成140%攻击伤害，每回合额外造成65%攻击伤害，持续2回合，并对战士类目标造成额外32%流血伤害，持续2回合。</v>
          </cell>
          <cell r="G44" t="str">
            <v>"14055114"</v>
          </cell>
          <cell r="H44" t="str">
            <v>噬血狂袭</v>
          </cell>
          <cell r="I44" t="str">
            <v>被动技能：普攻攻击生命最少的1个目标，每回合造成25%流血伤害，持续4回合，并提升自己11.2%破防4回合。</v>
          </cell>
          <cell r="J44" t="str">
            <v>"14055214","14055211","14055221","14055231","14055241"</v>
          </cell>
          <cell r="K44" t="str">
            <v>地狱意志</v>
          </cell>
          <cell r="L44" t="str">
            <v>被动技能：命中增加20%、攻击增加20%、破防增加24%、生命增加10%、对流血目标伤害增加60%</v>
          </cell>
          <cell r="M44" t="str">
            <v>"14055314"</v>
          </cell>
          <cell r="N44" t="str">
            <v>血能再生</v>
          </cell>
          <cell r="O44" t="str">
            <v>被动技能：敌方英雄死亡恢复自己80%攻击等量生命。</v>
          </cell>
        </row>
        <row r="45">
          <cell r="A45">
            <v>14056</v>
          </cell>
          <cell r="B45" t="str">
            <v>地狱拳师</v>
          </cell>
          <cell r="C45" t="str">
            <v>血刃</v>
          </cell>
          <cell r="D45">
            <v>14056012</v>
          </cell>
          <cell r="E45" t="str">
            <v>百裂拳2</v>
          </cell>
          <cell r="F45" t="str">
            <v>主动技能：对随机3名敌人造成150%攻击伤害，每回合额外造成110%攻击伤害，持续2回合，并对战士类目标造成额外48%流血伤害，持续2回合。</v>
          </cell>
          <cell r="G45" t="str">
            <v>"14056114"</v>
          </cell>
          <cell r="H45" t="str">
            <v>噬血狂袭2</v>
          </cell>
          <cell r="I45" t="str">
            <v>被动技能：普攻攻击生命最少的1个目标，每回合造成35%流血伤害，持续4回合，并提升自己14%破防4回合。</v>
          </cell>
          <cell r="J45" t="str">
            <v>"14056214","14056211","14056221","14056231","14056241"</v>
          </cell>
          <cell r="K45" t="str">
            <v>地狱意志2</v>
          </cell>
          <cell r="L45" t="str">
            <v>被动技能：命中增加35%、攻击增加25%、破防增加28%、生命增加15%、对流血目标伤害增加100%</v>
          </cell>
          <cell r="M45" t="str">
            <v>"14056314"</v>
          </cell>
          <cell r="N45" t="str">
            <v>血能再生2</v>
          </cell>
          <cell r="O45" t="str">
            <v>被动技能：敌方英雄死亡恢复自己120%攻击等量生命。</v>
          </cell>
        </row>
        <row r="46">
          <cell r="A46">
            <v>15014</v>
          </cell>
          <cell r="B46" t="str">
            <v>鲜血女王</v>
          </cell>
          <cell r="C46" t="str">
            <v>巴博</v>
          </cell>
          <cell r="D46" t="str">
            <v>15014012</v>
          </cell>
          <cell r="E46" t="str">
            <v>血腥穿刺</v>
          </cell>
          <cell r="F46" t="str">
            <v>怒气技能：对全体敌人造成50%攻击伤害，并使自己伤害增加30%，持续2回合</v>
          </cell>
          <cell r="G46" t="str">
            <v>"15014114","15014124"</v>
          </cell>
          <cell r="H46" t="str">
            <v>攻守一体</v>
          </cell>
          <cell r="I46" t="str">
            <v>被动效果：攻击提升20%</v>
          </cell>
          <cell r="J46" t="str">
            <v>"15014214"</v>
          </cell>
          <cell r="K46" t="str">
            <v>流血</v>
          </cell>
          <cell r="L46" t="str">
            <v>被动效果：每当我方英雄死亡，英雄技能伤害提升15%</v>
          </cell>
          <cell r="M46" t="str">
            <v/>
          </cell>
        </row>
        <row r="47">
          <cell r="A47">
            <v>15015</v>
          </cell>
          <cell r="B47" t="str">
            <v>鲜血女王</v>
          </cell>
          <cell r="C47" t="str">
            <v>巴博</v>
          </cell>
          <cell r="D47" t="str">
            <v>15015012</v>
          </cell>
          <cell r="E47" t="str">
            <v>血腥穿刺</v>
          </cell>
          <cell r="F47" t="str">
            <v>怒气技能：对全体敌人造成65%攻击伤害，并使自己伤害增加40%，持续2回合</v>
          </cell>
          <cell r="G47" t="str">
            <v>"15015114","15015124"</v>
          </cell>
          <cell r="H47" t="str">
            <v>攻守一体</v>
          </cell>
          <cell r="I47" t="str">
            <v>被动效果：攻击提升20%</v>
          </cell>
          <cell r="J47" t="str">
            <v>"15015214"</v>
          </cell>
          <cell r="K47" t="str">
            <v>流血</v>
          </cell>
          <cell r="L47" t="str">
            <v>被动效果：每当我方英雄死亡，英雄技能伤害提升15%</v>
          </cell>
        </row>
        <row r="48">
          <cell r="A48">
            <v>15024</v>
          </cell>
          <cell r="B48" t="str">
            <v>地穴领主</v>
          </cell>
          <cell r="C48" t="str">
            <v>兰姆</v>
          </cell>
          <cell r="D48" t="str">
            <v>15024012</v>
          </cell>
          <cell r="E48" t="str">
            <v>地穴突袭</v>
          </cell>
          <cell r="F48" t="str">
            <v>怒气技能：对敌方前排造成145%攻击伤害并有45%概率沉默目标1回合</v>
          </cell>
          <cell r="G48" t="str">
            <v>"15024111","15024121"</v>
          </cell>
          <cell r="H48" t="str">
            <v>射手之心</v>
          </cell>
          <cell r="I48" t="str">
            <v>被动效果：普攻有20%概率眩晕目标1回合</v>
          </cell>
          <cell r="J48" t="str">
            <v>"15024214"</v>
          </cell>
          <cell r="K48" t="str">
            <v>战土克星</v>
          </cell>
          <cell r="L48" t="str">
            <v>被动效果：破防提升15%，暴击提升15%</v>
          </cell>
          <cell r="M48" t="str">
            <v/>
          </cell>
        </row>
        <row r="49">
          <cell r="A49">
            <v>15025</v>
          </cell>
          <cell r="B49" t="str">
            <v>地穴领主</v>
          </cell>
          <cell r="C49" t="str">
            <v>兰姆</v>
          </cell>
          <cell r="D49" t="str">
            <v>15025012</v>
          </cell>
          <cell r="E49" t="str">
            <v>地穴突袭</v>
          </cell>
          <cell r="F49" t="str">
            <v>怒气技能：对敌方前排造成155%攻击伤害并有25%概率沉默目标2回合</v>
          </cell>
          <cell r="G49" t="str">
            <v>"15025111","15025121"</v>
          </cell>
          <cell r="H49" t="str">
            <v>射手之心</v>
          </cell>
          <cell r="I49" t="str">
            <v>被动效果：普攻有20%概率眩晕目标1回合</v>
          </cell>
          <cell r="J49" t="str">
            <v>"15025214"</v>
          </cell>
          <cell r="K49" t="str">
            <v>战土克星</v>
          </cell>
          <cell r="L49" t="str">
            <v>被动效果：破防提升15%，暴击提升15%</v>
          </cell>
          <cell r="M49" t="str">
            <v/>
          </cell>
        </row>
        <row r="50">
          <cell r="A50">
            <v>15035</v>
          </cell>
          <cell r="B50" t="str">
            <v>暗影猎手</v>
          </cell>
          <cell r="C50" t="str">
            <v>菲尔德</v>
          </cell>
          <cell r="D50" t="str">
            <v>15035012</v>
          </cell>
          <cell r="E50" t="str">
            <v>致命箭雨</v>
          </cell>
          <cell r="F50" t="str">
            <v>怒气技能：对敌方随机3名目标造成100%攻击伤害并有66%概率使刺客类目标眩晕2回合</v>
          </cell>
          <cell r="G50" t="str">
            <v>"15035114"</v>
          </cell>
          <cell r="H50" t="str">
            <v>眩晕</v>
          </cell>
          <cell r="I50" t="str">
            <v>被动效果：敏锐的猎手，擅长找到敌人的弱点，普攻有36%概率使目标眩晕，持续1回合</v>
          </cell>
          <cell r="J50" t="str">
            <v>"15035214"</v>
          </cell>
          <cell r="K50" t="str">
            <v>乘胜追击</v>
          </cell>
          <cell r="L50" t="str">
            <v>被动效果：对眩晕的目标乘胜追击，增加55%的额外伤害</v>
          </cell>
          <cell r="M50" t="str">
            <v>"15035311","15035321"</v>
          </cell>
          <cell r="N50" t="str">
            <v>射手之心</v>
          </cell>
          <cell r="O50" t="str">
            <v>被动效果：天生猎手，专找弱点，破防增加32%，攻击增加22%</v>
          </cell>
        </row>
        <row r="51">
          <cell r="A51">
            <v>15036</v>
          </cell>
          <cell r="B51" t="str">
            <v>暗影猎手</v>
          </cell>
          <cell r="C51" t="str">
            <v>菲尔德</v>
          </cell>
          <cell r="D51" t="str">
            <v>15036012</v>
          </cell>
          <cell r="E51" t="str">
            <v>致命箭雨2</v>
          </cell>
          <cell r="F51" t="str">
            <v>怒气技能：对敌方随机4名目标造成99%攻击伤害并有77%概率使刺客类目标眩晕2回合</v>
          </cell>
          <cell r="G51" t="str">
            <v>"15036114"</v>
          </cell>
          <cell r="H51" t="str">
            <v>眩晕2</v>
          </cell>
          <cell r="I51" t="str">
            <v>被动效果：敏锐的猎手，擅长找到敌人的弱点，普攻有48%概率使目标眩晕，持续1回合</v>
          </cell>
          <cell r="J51" t="str">
            <v>"15036214"</v>
          </cell>
          <cell r="K51" t="str">
            <v>乘胜追击2</v>
          </cell>
          <cell r="L51" t="str">
            <v>被动效果：对眩晕的目标乘胜追击，增加77%的额外伤害</v>
          </cell>
          <cell r="M51" t="str">
            <v>"15036311","15036321"</v>
          </cell>
          <cell r="N51" t="str">
            <v>射手之心2</v>
          </cell>
          <cell r="O51" t="str">
            <v>被动效果：天生猎手，专找弱点，破防增加32%，攻击增加33%</v>
          </cell>
        </row>
        <row r="52">
          <cell r="A52">
            <v>15045</v>
          </cell>
          <cell r="B52" t="str">
            <v>艾莲娜</v>
          </cell>
          <cell r="C52" t="str">
            <v>卡姆斯</v>
          </cell>
          <cell r="D52">
            <v>15045012</v>
          </cell>
          <cell r="E52" t="str">
            <v>死亡箭雨</v>
          </cell>
          <cell r="F52" t="str">
            <v>怒气技能：对后排敌人造成103%攻击伤害并降低目标15%护甲3回合，同时有22%几率使目标石化2回合</v>
          </cell>
          <cell r="G52" t="str">
            <v>"15045101","15045111","15045121","15045104"</v>
          </cell>
          <cell r="H52" t="str">
            <v>娜迦之血</v>
          </cell>
          <cell r="I52" t="str">
            <v>被动效果：攻击增加15%，生命增加20%，护甲增加10%，免疫石化</v>
          </cell>
          <cell r="J52" t="str">
            <v>"15045204","15045214"</v>
          </cell>
          <cell r="K52" t="str">
            <v>蛇妖视线</v>
          </cell>
          <cell r="L52" t="str">
            <v>被动效果：对石化的目标伤害增加80%，普攻变为对后排敌人造成75%攻击伤害并有10%几率石化敌人2回合</v>
          </cell>
          <cell r="M52" t="str">
            <v>"15045304"</v>
          </cell>
          <cell r="N52" t="str">
            <v>危险探知</v>
          </cell>
          <cell r="O52" t="str">
            <v>被动效果：当生命低于50%时，增加自身30%减伤率3回合（仅触发一次）</v>
          </cell>
        </row>
        <row r="53">
          <cell r="A53">
            <v>15046</v>
          </cell>
          <cell r="B53" t="str">
            <v>艾莲娜</v>
          </cell>
          <cell r="C53" t="str">
            <v>卡姆斯</v>
          </cell>
          <cell r="D53">
            <v>15046012</v>
          </cell>
          <cell r="E53" t="str">
            <v>死亡箭雨2</v>
          </cell>
          <cell r="F53" t="str">
            <v>怒气技能：对后排敌人造成138%攻击伤害并降低目标22%护甲3回合，同时有29%几率使目标石化2回合</v>
          </cell>
          <cell r="G53" t="str">
            <v>"15046101","15046111","15046121","15046104"</v>
          </cell>
          <cell r="H53" t="str">
            <v>娜迦之血2</v>
          </cell>
          <cell r="I53" t="str">
            <v>被动效果：攻击增加20%，生命增加20%，护甲增加15%，免疫石化</v>
          </cell>
          <cell r="J53" t="str">
            <v>"15046204","15046214"</v>
          </cell>
          <cell r="K53" t="str">
            <v>蛇妖视线2</v>
          </cell>
          <cell r="L53" t="str">
            <v>被动效果：对石化的目标伤害增加110%，普攻变为对后排敌人造成85%攻击伤害并有15%几率石化敌人2回合</v>
          </cell>
          <cell r="M53" t="str">
            <v>"15046304"</v>
          </cell>
          <cell r="N53" t="str">
            <v>危险探知2</v>
          </cell>
          <cell r="O53" t="str">
            <v>被动效果：当生命低于50%时，增加自身40%减伤率3回合（仅触发一次）</v>
          </cell>
        </row>
        <row r="54">
          <cell r="A54">
            <v>21014</v>
          </cell>
          <cell r="B54" t="str">
            <v>山丘领主</v>
          </cell>
          <cell r="C54" t="str">
            <v>风暴战斧</v>
          </cell>
          <cell r="D54" t="str">
            <v>21014012</v>
          </cell>
          <cell r="E54" t="str">
            <v>重锤雷击</v>
          </cell>
          <cell r="F54" t="str">
            <v>怒气技能：对随机3个目标造成140%攻击伤害，并使自己伤害减免提升10%持续2回合</v>
          </cell>
          <cell r="G54" t="str">
            <v>"21014111"</v>
          </cell>
          <cell r="H54" t="str">
            <v>防御</v>
          </cell>
          <cell r="I54" t="str">
            <v>被动效果：身披重甲，伤害减免增加10%，生命增加10%</v>
          </cell>
          <cell r="J54" t="str">
            <v>"21014214"</v>
          </cell>
          <cell r="K54" t="str">
            <v>生命之力</v>
          </cell>
          <cell r="L54" t="str">
            <v>被动技能：普攻有40%概率眩晕目标1回合</v>
          </cell>
          <cell r="M54" t="str">
            <v/>
          </cell>
        </row>
        <row r="55">
          <cell r="A55">
            <v>21015</v>
          </cell>
          <cell r="B55" t="str">
            <v>山丘领主</v>
          </cell>
          <cell r="C55" t="str">
            <v>风暴战斧</v>
          </cell>
          <cell r="D55" t="str">
            <v>21015012</v>
          </cell>
          <cell r="E55" t="str">
            <v>重锤雷击</v>
          </cell>
          <cell r="F55" t="str">
            <v>怒气技能：对随机3个目标造成150%攻击伤害，并使自己伤害减免提升15%持续2回合</v>
          </cell>
          <cell r="G55" t="str">
            <v>"21015111"</v>
          </cell>
          <cell r="H55" t="str">
            <v>防御</v>
          </cell>
          <cell r="I55" t="str">
            <v>被动效果：身披重甲，伤害减免增加10%，生命增加10%</v>
          </cell>
          <cell r="J55" t="str">
            <v>"21015214"</v>
          </cell>
          <cell r="K55" t="str">
            <v>生命之力</v>
          </cell>
          <cell r="L55" t="str">
            <v>被动技能：普攻有40%概率眩晕目标1回合</v>
          </cell>
          <cell r="M55" t="str">
            <v/>
          </cell>
        </row>
        <row r="56">
          <cell r="A56">
            <v>21024</v>
          </cell>
          <cell r="B56" t="str">
            <v>山岩巨人</v>
          </cell>
          <cell r="C56" t="str">
            <v>钢铁斑比</v>
          </cell>
          <cell r="D56" t="str">
            <v>21024012</v>
          </cell>
          <cell r="E56" t="str">
            <v>巨岩打击</v>
          </cell>
          <cell r="F56" t="str">
            <v>怒气技能：对敌方后排造成自身攻击110%的伤害，并使自己伤害减免提升10%持续2回合</v>
          </cell>
          <cell r="G56" t="str">
            <v>"21024111"</v>
          </cell>
          <cell r="H56" t="str">
            <v>防御</v>
          </cell>
          <cell r="I56" t="str">
            <v>被动效果：岩石组成的身躯，防御提升35%</v>
          </cell>
          <cell r="J56" t="str">
            <v>"21024214"</v>
          </cell>
          <cell r="K56" t="str">
            <v>岩石防御</v>
          </cell>
          <cell r="L56" t="str">
            <v>被动效果：普攻提升自身防御20%，持续2回合</v>
          </cell>
          <cell r="M56" t="str">
            <v/>
          </cell>
        </row>
        <row r="57">
          <cell r="A57">
            <v>21025</v>
          </cell>
          <cell r="B57" t="str">
            <v>山岩巨人</v>
          </cell>
          <cell r="C57" t="str">
            <v>钢铁斑比</v>
          </cell>
          <cell r="D57" t="str">
            <v>21025012</v>
          </cell>
          <cell r="E57" t="str">
            <v>巨岩打击</v>
          </cell>
          <cell r="F57" t="str">
            <v>怒气技能：对敌方后排造成自身攻击120%的伤害，并使自己伤害减免提升15%持续2回合</v>
          </cell>
          <cell r="G57" t="str">
            <v>"21025111"</v>
          </cell>
          <cell r="H57" t="str">
            <v>防御</v>
          </cell>
          <cell r="I57" t="str">
            <v>被动效果：岩石组成的身躯，防御提升55%</v>
          </cell>
          <cell r="J57" t="str">
            <v>"21025214"</v>
          </cell>
          <cell r="K57" t="str">
            <v>岩石防御</v>
          </cell>
          <cell r="L57" t="str">
            <v>被动效果：普攻提升自身防御40%，持续2回合</v>
          </cell>
          <cell r="M57" t="str">
            <v/>
          </cell>
        </row>
        <row r="58">
          <cell r="A58">
            <v>21034</v>
          </cell>
          <cell r="B58" t="str">
            <v>奥丁战神</v>
          </cell>
          <cell r="C58" t="str">
            <v>克里斯蒂安</v>
          </cell>
          <cell r="D58" t="str">
            <v>21034012</v>
          </cell>
          <cell r="E58" t="str">
            <v>守护圣击</v>
          </cell>
          <cell r="F58" t="str">
            <v>怒气技能：对敌方生命最少的目标造成180%攻击伤害并对刺客类目标造成53%攻击的额外伤害</v>
          </cell>
          <cell r="G58" t="str">
            <v>"21034111","21034121"</v>
          </cell>
          <cell r="H58" t="str">
            <v>战斗血液</v>
          </cell>
          <cell r="I58" t="str">
            <v>被动效果：战斗的热血使得自身攻击增加12%，生命增加14%</v>
          </cell>
          <cell r="J58" t="str">
            <v>"21034214"</v>
          </cell>
          <cell r="K58" t="str">
            <v>沉默</v>
          </cell>
          <cell r="L58" t="str">
            <v>被动效果：强大的战士不需要懂得魔法！普攻有22%概率使目标沉默，持续2回合</v>
          </cell>
          <cell r="M58" t="str">
            <v/>
          </cell>
        </row>
        <row r="59">
          <cell r="A59">
            <v>21035</v>
          </cell>
          <cell r="B59" t="str">
            <v>奥丁战神</v>
          </cell>
          <cell r="C59" t="str">
            <v>克里斯蒂安</v>
          </cell>
          <cell r="D59" t="str">
            <v>21035012</v>
          </cell>
          <cell r="E59" t="str">
            <v>守护圣击</v>
          </cell>
          <cell r="F59" t="str">
            <v>怒气技能：对敌方生命最少的目标造成200%攻击伤害并对刺客类目标造成83%攻击的额外伤害</v>
          </cell>
          <cell r="G59" t="str">
            <v>"21035111","21035121"</v>
          </cell>
          <cell r="H59" t="str">
            <v>战斗血液</v>
          </cell>
          <cell r="I59" t="str">
            <v>被动效果：战斗的热血使得自身攻击增加22%，生命增加24%</v>
          </cell>
          <cell r="J59" t="str">
            <v>"21035214"</v>
          </cell>
          <cell r="K59" t="str">
            <v>沉默</v>
          </cell>
          <cell r="L59" t="str">
            <v>被动效果：强大的战士不需要懂得魔法！普攻有33%概率使目标沉默，持续2回合</v>
          </cell>
          <cell r="M59" t="str">
            <v/>
          </cell>
        </row>
        <row r="60">
          <cell r="A60">
            <v>21036</v>
          </cell>
          <cell r="B60" t="str">
            <v>奥丁战神</v>
          </cell>
          <cell r="C60" t="str">
            <v>克里斯蒂安</v>
          </cell>
          <cell r="D60" t="str">
            <v>21036012</v>
          </cell>
          <cell r="E60" t="str">
            <v>守护圣击2</v>
          </cell>
          <cell r="F60" t="str">
            <v>怒气技能：对敌方生命最少的目标造成216%攻击伤害并对刺客类目标造成100%额外伤害</v>
          </cell>
          <cell r="G60" t="str">
            <v>"21036111","21036121"</v>
          </cell>
          <cell r="H60" t="str">
            <v>战斗血液2</v>
          </cell>
          <cell r="I60" t="str">
            <v>被动效果：战斗的热血使得自身攻击增加28%，生命增加32%</v>
          </cell>
          <cell r="J60" t="str">
            <v>"21036214"</v>
          </cell>
          <cell r="K60" t="str">
            <v>沉默2</v>
          </cell>
          <cell r="L60" t="str">
            <v>被动效果：强大的战士不需要懂得魔法！普攻有44%概率使目标沉默，持续2回合</v>
          </cell>
          <cell r="M60" t="str">
            <v>"21036314"</v>
          </cell>
          <cell r="N60" t="str">
            <v>身坚如铁2</v>
          </cell>
          <cell r="O60" t="str">
            <v>被动效果：想干掉我？没这么容易！自身生命低于50%，提高自己伤害减免24.5%，持续4回合（只触发一次）</v>
          </cell>
        </row>
        <row r="61">
          <cell r="A61">
            <v>21045</v>
          </cell>
          <cell r="B61" t="str">
            <v>暴风领主</v>
          </cell>
          <cell r="C61" t="str">
            <v>荣耀守卫</v>
          </cell>
          <cell r="D61">
            <v>21045012</v>
          </cell>
          <cell r="E61" t="str">
            <v>烈焰之剑</v>
          </cell>
          <cell r="F61" t="str">
            <v>怒气技能：对敌方后排造成77%攻击伤害并有18%概率使目标眩晕2回合</v>
          </cell>
          <cell r="G61" t="str">
            <v>"21045111","21045121"</v>
          </cell>
          <cell r="H61" t="str">
            <v>战斗血液</v>
          </cell>
          <cell r="I61" t="str">
            <v>被动效果：身为守卫者，强大的意志使得自身防御增加33%，生命增加35%</v>
          </cell>
          <cell r="J61" t="str">
            <v>"21045214"</v>
          </cell>
          <cell r="K61" t="str">
            <v>反击</v>
          </cell>
          <cell r="L61" t="str">
            <v>被动效果：你打疼我了！受到暴击有100%概率发动一次反击，造成200%的攻击伤害</v>
          </cell>
          <cell r="M61" t="str">
            <v/>
          </cell>
        </row>
        <row r="62">
          <cell r="A62">
            <v>21046</v>
          </cell>
          <cell r="B62" t="str">
            <v>暴风领主</v>
          </cell>
          <cell r="C62" t="str">
            <v>荣耀守卫</v>
          </cell>
          <cell r="D62" t="str">
            <v>21046012</v>
          </cell>
          <cell r="E62" t="str">
            <v>烈焰之剑2</v>
          </cell>
          <cell r="F62" t="str">
            <v>怒气技能：对敌方后排造成88%攻击伤害并有28%概率使目标眩晕2回合</v>
          </cell>
          <cell r="G62" t="str">
            <v>"21046111","21046121"</v>
          </cell>
          <cell r="H62" t="str">
            <v>战斗血液2</v>
          </cell>
          <cell r="I62" t="str">
            <v>被动效果：身为守卫者，强大的意志使得自身防御增加44%，生命增加50%</v>
          </cell>
          <cell r="J62" t="str">
            <v>"21046214"</v>
          </cell>
          <cell r="K62" t="str">
            <v>反击2</v>
          </cell>
          <cell r="L62" t="str">
            <v>被动效果：你打疼我了！受到暴击有100%概率发动一次反击，造成300%的攻击伤害</v>
          </cell>
          <cell r="M62" t="str">
            <v>"21046314"</v>
          </cell>
          <cell r="N62" t="str">
            <v>守护圣光2</v>
          </cell>
          <cell r="O62" t="str">
            <v>被动效果：我的领民由我守护！自身生命低于50%，提升友军防御62.1%，持续3回合（只触发一次）</v>
          </cell>
        </row>
        <row r="63">
          <cell r="A63">
            <v>21055</v>
          </cell>
          <cell r="B63" t="str">
            <v>巨岩神使</v>
          </cell>
          <cell r="C63" t="str">
            <v>西格蒙德</v>
          </cell>
          <cell r="D63">
            <v>21055012</v>
          </cell>
          <cell r="E63" t="str">
            <v>神之怒火</v>
          </cell>
          <cell r="F63" t="str">
            <v>怒气技能：对随机3名敌人造成126%攻击伤害，增加自身10%格挡并减少目标24%防御和10%格挡，每回合额外造成50%燃烧伤害，持续3回合，并对目标附加一层100%攻击的死亡印记（死亡印记在叠加到3层后会在下回合开始时触发伤害）</v>
          </cell>
          <cell r="G63" t="str">
            <v>"21055114"</v>
          </cell>
          <cell r="H63" t="str">
            <v>神之制裁</v>
          </cell>
          <cell r="I63" t="str">
            <v>被动效果：普攻有100%几率减少目标12%防御，每回合造成25%的燃烧伤害，持续4回合，并提升自身对燃烧目标30%伤害4回合</v>
          </cell>
          <cell r="J63" t="str">
            <v>"21055211","21055221","21055231","21055241","21055251"</v>
          </cell>
          <cell r="K63" t="str">
            <v>神之躯体</v>
          </cell>
          <cell r="L63" t="str">
            <v>被动效果：防御增加30%，攻击增加10%，生命增加15%，暴击增加10%，格挡增加10%</v>
          </cell>
          <cell r="M63" t="str">
            <v>"21055314","21055334"</v>
          </cell>
          <cell r="N63" t="str">
            <v>神之领域</v>
          </cell>
          <cell r="O63" t="str">
            <v>被动效果：受到攻击时有100%几率发动一次反击，造成100%攻击伤害，并对目标附加一层100%攻击的死亡印记（死亡印记在叠加到3层后会在下回合开始时结算伤害）</v>
          </cell>
        </row>
        <row r="64">
          <cell r="A64">
            <v>21056</v>
          </cell>
          <cell r="B64" t="str">
            <v>巨岩神使</v>
          </cell>
          <cell r="C64" t="str">
            <v>西格蒙德</v>
          </cell>
          <cell r="D64">
            <v>21056012</v>
          </cell>
          <cell r="E64" t="str">
            <v>神之怒火2</v>
          </cell>
          <cell r="F64" t="str">
            <v>怒气技能：对随机3名敌人造成144%攻击伤害，增加自身20%格挡并减少目标30%防御和20%格挡，每回合额外造成60%燃烧伤害，持续3回合，并对目标附加一层200%攻击的死亡印记（死亡印记在叠加到3层后会在下回合开始时触发伤害）</v>
          </cell>
          <cell r="G64" t="str">
            <v>"21056114"</v>
          </cell>
          <cell r="H64" t="str">
            <v>神之制裁2</v>
          </cell>
          <cell r="I64" t="str">
            <v>被动效果：普攻有100%几率减少目标20%防御，每回合造成35%的燃烧伤害，持续4回合，并提升自身对燃烧目标45%伤害4回合</v>
          </cell>
          <cell r="J64" t="str">
            <v>"21056211","21056221","21056231","21056241","21056251"</v>
          </cell>
          <cell r="K64" t="str">
            <v>神之躯体2</v>
          </cell>
          <cell r="L64" t="str">
            <v>被动效果：防御增加45%，攻击增加15%，生命增加20%，暴击增加20%，格挡增加15%</v>
          </cell>
          <cell r="M64" t="str">
            <v>"21056314","21056324","21056334"</v>
          </cell>
          <cell r="N64" t="str">
            <v>神之领域2</v>
          </cell>
          <cell r="O64" t="str">
            <v>被动效果：受到攻击时有100%几率发动一次反击，造成140%攻击伤害，并恢复生命上限1%生命（受控不可触发恢复效果），并对目标附加一层150%攻击的死亡印记（死亡印记在叠加到3层后会在下回合开始时结算伤害）</v>
          </cell>
        </row>
        <row r="65">
          <cell r="A65">
            <v>21065</v>
          </cell>
          <cell r="B65" t="str">
            <v>凯尔瑞恩</v>
          </cell>
          <cell r="C65" t="str">
            <v>UniMax-3000</v>
          </cell>
          <cell r="D65">
            <v>21065012</v>
          </cell>
          <cell r="E65" t="str">
            <v>战士怒吼</v>
          </cell>
          <cell r="F65" t="str">
            <v>怒气技能：对后排敌人进行2次攻击，每次攻击造成150%攻击伤害，第一次攻击有30%概率施加嘲讽，持续2回合。增加自身10%全伤害减免持续2回合。（嘲讽：被嘲讽的英雄所有技能的攻击目标强制变为嘲讽施加者）</v>
          </cell>
          <cell r="G65" t="str">
            <v>"21065201","21065211","21065221","21065231","21065204"</v>
          </cell>
          <cell r="H65" t="str">
            <v>奥能战甲</v>
          </cell>
          <cell r="I65" t="str">
            <v>被动效果：护甲增加10%，生命值增加20%，攻击增加10%，免控率增加10%，怒气增加20</v>
          </cell>
          <cell r="J65" t="str">
            <v>"21065304","21065314"</v>
          </cell>
          <cell r="K65" t="str">
            <v>战争风暴</v>
          </cell>
          <cell r="L65" t="str">
            <v>被动效果：普攻攻击时，恢复自身50%攻击等量生命值2回合；受到攻击时，降低攻击者10%攻击力2回合，增加自身10%伤害加成2回合，并有10%概率嘲讽目标2回合（嘲讽：被嘲讽的英雄所有技能的攻击目标强制变为嘲讽施加者）</v>
          </cell>
          <cell r="M65" t="str">
            <v>"21065404","21065414"</v>
          </cell>
          <cell r="N65" t="str">
            <v>奥术蓄能</v>
          </cell>
          <cell r="O65" t="str">
            <v>被动效果：前3回合，每回合结束时，恢复自身25%攻击力等量生命；第四回合，解除自身控制效果，增加自身10%暴击伤害，并获得暴走（暴走：主动技能或普攻攻击必定暴击且不会格挡）</v>
          </cell>
        </row>
        <row r="66">
          <cell r="A66">
            <v>21066</v>
          </cell>
          <cell r="B66" t="str">
            <v>凯尔瑞恩</v>
          </cell>
          <cell r="C66" t="str">
            <v>UniMax-3000</v>
          </cell>
          <cell r="D66">
            <v>21066012</v>
          </cell>
          <cell r="E66" t="str">
            <v>战士怒吼2</v>
          </cell>
          <cell r="F66" t="str">
            <v>怒气技能：对后排敌人进行2次攻击，每次攻击造成225%攻击伤害，第一次攻击有40%概率施加嘲讽，持续2回合。增加自身15%全伤害减免持续2回合。（嘲讽：被嘲讽的英雄所有技能的攻击目标强制变为嘲讽施加者）</v>
          </cell>
          <cell r="G66" t="str">
            <v>"21066201","21066211","21066221","21066231","21066204"</v>
          </cell>
          <cell r="H66" t="str">
            <v>奥能战甲2</v>
          </cell>
          <cell r="I66" t="str">
            <v>被动效果：护甲增加20%，生命值增加30%，攻击增加15%，免控率增加20%，怒气增加30</v>
          </cell>
          <cell r="J66" t="str">
            <v>"21066304","21066314"</v>
          </cell>
          <cell r="K66" t="str">
            <v>战争风暴2</v>
          </cell>
          <cell r="L66" t="str">
            <v>被动效果：普攻攻击时，恢复自身100%攻击等量生命值2回合；受到攻击时，降低攻击者15%攻击力2回合，增加自身15%伤害加成2回合，并有20%概率嘲讽目标2回合（嘲讽：被嘲讽的英雄所有技能的攻击目标强制变为嘲讽施加者）</v>
          </cell>
          <cell r="M66" t="str">
            <v>"21066404","21066414"</v>
          </cell>
          <cell r="N66" t="str">
            <v>奥术蓄能2</v>
          </cell>
          <cell r="O66" t="str">
            <v>被动效果：前3回合，每回合结束时，恢复自身50%攻击力等量生命；第四回合，解除自身控制效果，增加自身25%暴击伤害，并获得暴走（暴走：主动技能或普攻攻击必定暴击且不会格挡）</v>
          </cell>
        </row>
        <row r="67">
          <cell r="A67">
            <v>22012</v>
          </cell>
          <cell r="B67" t="str">
            <v>虚灵飞龙</v>
          </cell>
          <cell r="C67" t="str">
            <v>灰袍法师</v>
          </cell>
          <cell r="D67" t="str">
            <v>22012012</v>
          </cell>
          <cell r="E67" t="str">
            <v>法力吸取</v>
          </cell>
          <cell r="F67" t="str">
            <v>怒气技能：对随机1名敌人造成160%伤害，并有50%概率冰冻敌人1回合</v>
          </cell>
          <cell r="G67" t="str">
            <v>"22012111"</v>
          </cell>
          <cell r="H67" t="str">
            <v>攻击</v>
          </cell>
          <cell r="I67" t="str">
            <v>被动效果：身体介于虚无与真实之间，生命永久提升25%</v>
          </cell>
          <cell r="J67" t="str">
            <v/>
          </cell>
          <cell r="M67" t="str">
            <v/>
          </cell>
        </row>
        <row r="68">
          <cell r="A68">
            <v>22024</v>
          </cell>
          <cell r="B68" t="str">
            <v>火焰凤凰</v>
          </cell>
          <cell r="C68" t="str">
            <v>时间法师</v>
          </cell>
          <cell r="D68" t="str">
            <v>22024012</v>
          </cell>
          <cell r="E68" t="str">
            <v>烈焰冲击</v>
          </cell>
          <cell r="F68" t="str">
            <v>怒气技能：对随机3名敌人造成125%攻击伤害，并使自身攻击增加10%，持续2回合</v>
          </cell>
          <cell r="G68" t="str">
            <v>"22024111","22024121"</v>
          </cell>
          <cell r="H68" t="str">
            <v>奥术之心</v>
          </cell>
          <cell r="I68" t="str">
            <v>被动效果：领会了奥术，自身攻击增加20%</v>
          </cell>
          <cell r="J68" t="str">
            <v/>
          </cell>
          <cell r="L68" t="str">
            <v>被动效果：英雄死亡时使得全体敌人燃烧2回合，造成45%攻击伤害</v>
          </cell>
          <cell r="M68" t="str">
            <v/>
          </cell>
        </row>
        <row r="69">
          <cell r="A69">
            <v>22025</v>
          </cell>
          <cell r="B69" t="str">
            <v>火焰凤凰</v>
          </cell>
          <cell r="C69" t="str">
            <v>时间法师</v>
          </cell>
          <cell r="D69" t="str">
            <v>22025012</v>
          </cell>
          <cell r="E69" t="str">
            <v>烈焰冲击</v>
          </cell>
          <cell r="F69" t="str">
            <v>怒气技能：对随机4名敌人造成125%攻击伤害，并使自身攻击增加20%，持续2回合</v>
          </cell>
          <cell r="G69" t="str">
            <v>"22025111","22025121"</v>
          </cell>
          <cell r="H69" t="str">
            <v>奥术之心</v>
          </cell>
          <cell r="I69" t="str">
            <v>被动效果：领会了奥术，自身攻击增加20%</v>
          </cell>
          <cell r="J69" t="str">
            <v>"22025214"</v>
          </cell>
          <cell r="K69" t="str">
            <v>烈焰溅射</v>
          </cell>
          <cell r="L69" t="str">
            <v>被动效果：英雄死亡时使得全体敌人燃烧2回合，造成45%攻击伤害</v>
          </cell>
          <cell r="M69" t="str">
            <v/>
          </cell>
        </row>
        <row r="70">
          <cell r="A70">
            <v>22034</v>
          </cell>
          <cell r="B70" t="str">
            <v>寒冰法师</v>
          </cell>
          <cell r="C70" t="str">
            <v>塞拉</v>
          </cell>
          <cell r="D70" t="str">
            <v>22034012</v>
          </cell>
          <cell r="E70" t="str">
            <v>冰冻箭雨</v>
          </cell>
          <cell r="F70" t="str">
            <v>怒气技能：对敌方全体造成50%攻击伤害并有10%概率使目标冰冻2回合</v>
          </cell>
          <cell r="G70" t="str">
            <v>"22034111","22034121"</v>
          </cell>
          <cell r="H70" t="str">
            <v>奥术之心</v>
          </cell>
          <cell r="I70" t="str">
            <v>被动效果：拥有魔法师的意志，攻击增加24%，生命增加18%</v>
          </cell>
          <cell r="J70" t="str">
            <v>"22034214"</v>
          </cell>
          <cell r="K70" t="str">
            <v>冰冻</v>
          </cell>
          <cell r="L70" t="str">
            <v>被动效果：运用寒冰之力，普攻有12%概率使目标冰冻，持续1回合</v>
          </cell>
          <cell r="M70" t="str">
            <v/>
          </cell>
        </row>
        <row r="71">
          <cell r="A71">
            <v>22035</v>
          </cell>
          <cell r="B71" t="str">
            <v>寒冰法师</v>
          </cell>
          <cell r="C71" t="str">
            <v>塞拉</v>
          </cell>
          <cell r="D71" t="str">
            <v>22035012</v>
          </cell>
          <cell r="E71" t="str">
            <v>冰冻箭雨</v>
          </cell>
          <cell r="F71" t="str">
            <v>怒气技能：对敌方全体造成57%攻击伤害并有16%概率使目标冰冻2回合</v>
          </cell>
          <cell r="G71" t="str">
            <v>"22035111","22035121"</v>
          </cell>
          <cell r="H71" t="str">
            <v>奥术之心</v>
          </cell>
          <cell r="I71" t="str">
            <v>被动效果：拥有魔法师的意志，攻击增加32%，生命增加28%</v>
          </cell>
          <cell r="J71" t="str">
            <v>"22035214"</v>
          </cell>
          <cell r="K71" t="str">
            <v>冰冻</v>
          </cell>
          <cell r="L71" t="str">
            <v>被动效果：运用寒冰之力，普攻有24%概率使目标冰冻，持续1回合</v>
          </cell>
          <cell r="M71" t="str">
            <v/>
          </cell>
        </row>
        <row r="72">
          <cell r="A72">
            <v>22036</v>
          </cell>
          <cell r="B72" t="str">
            <v>寒冰法师</v>
          </cell>
          <cell r="C72" t="str">
            <v>塞拉</v>
          </cell>
          <cell r="D72" t="str">
            <v>22036012</v>
          </cell>
          <cell r="E72" t="str">
            <v>冰冻箭雨2</v>
          </cell>
          <cell r="F72" t="str">
            <v>怒气技能：对敌方全体造成69%攻击伤害并有24%概率使目标冰冻2回合</v>
          </cell>
          <cell r="G72" t="str">
            <v>"22036111","22036121"</v>
          </cell>
          <cell r="H72" t="str">
            <v>奥术之心2</v>
          </cell>
          <cell r="I72" t="str">
            <v>被动效果：拥有魔法师的意志，攻击增加32%，生命增加28%</v>
          </cell>
          <cell r="J72" t="str">
            <v>"22036214"</v>
          </cell>
          <cell r="K72" t="str">
            <v>冰冻2</v>
          </cell>
          <cell r="L72" t="str">
            <v>被动效果：运用寒冰之力，普攻有24%概率使目标冰冻，持续1回合</v>
          </cell>
          <cell r="M72" t="str">
            <v>"22036314"</v>
          </cell>
          <cell r="N72" t="str">
            <v>冰冻诅咒2</v>
          </cell>
          <cell r="O72" t="str">
            <v>被动效果：英雄死亡时诅咒敌方全体，有11.1%概率使所有敌人冰冻，持续2回合</v>
          </cell>
        </row>
        <row r="73">
          <cell r="A73">
            <v>22045</v>
          </cell>
          <cell r="B73" t="str">
            <v>守望法师</v>
          </cell>
          <cell r="C73" t="str">
            <v>布利</v>
          </cell>
          <cell r="D73" t="str">
            <v>22045012</v>
          </cell>
          <cell r="E73" t="str">
            <v>能量轰炸</v>
          </cell>
          <cell r="F73" t="str">
            <v>怒气技能：对敌方随机3名目标造成120%攻击伤害并有20%概率使目标眩晕2回合</v>
          </cell>
          <cell r="G73" t="str">
            <v>"22045111","22045121"</v>
          </cell>
          <cell r="H73" t="str">
            <v>奥术之心</v>
          </cell>
          <cell r="I73" t="str">
            <v>被动效果：拥有魔法师的意志，攻击增加18%，生命增加18%</v>
          </cell>
          <cell r="J73" t="str">
            <v>"22045214"</v>
          </cell>
          <cell r="K73" t="str">
            <v>奥术爆破</v>
          </cell>
          <cell r="L73" t="str">
            <v>被动效果：英雄死亡后运用奥术，18%的机率使敌方后排目标眩晕，持续2回合</v>
          </cell>
          <cell r="M73" t="str">
            <v/>
          </cell>
        </row>
        <row r="74">
          <cell r="A74">
            <v>22046</v>
          </cell>
          <cell r="B74" t="str">
            <v>守望法师</v>
          </cell>
          <cell r="C74" t="str">
            <v>布利</v>
          </cell>
          <cell r="D74" t="str">
            <v>22046012</v>
          </cell>
          <cell r="E74" t="str">
            <v>能量轰炸2</v>
          </cell>
          <cell r="F74" t="str">
            <v>怒气技能：对敌方随机4名目标造成120%攻击伤害并有30%概率使目标眩晕2回合</v>
          </cell>
          <cell r="G74" t="str">
            <v>"22046111","22046121"</v>
          </cell>
          <cell r="H74" t="str">
            <v>奥术之心2</v>
          </cell>
          <cell r="I74" t="str">
            <v>被动效果：拥有魔法师的意志，攻击增加18%，生命增加32%</v>
          </cell>
          <cell r="J74" t="str">
            <v>"22046214"</v>
          </cell>
          <cell r="K74" t="str">
            <v>奥术爆破2</v>
          </cell>
          <cell r="L74" t="str">
            <v>被动效果：英雄死亡后运用奥术，30%的机率使敌方后排目标眩晕，持续2回合</v>
          </cell>
          <cell r="M74" t="str">
            <v>"22046314"</v>
          </cell>
          <cell r="N74" t="str">
            <v>眩晕2</v>
          </cell>
          <cell r="O74" t="str">
            <v>被动效果：掌握了时灵时不灵的魔法力量，普攻有25%概率使目标眩晕，持续2回合</v>
          </cell>
        </row>
        <row r="75">
          <cell r="A75">
            <v>22055</v>
          </cell>
          <cell r="B75" t="str">
            <v>冰蓝巨龙</v>
          </cell>
          <cell r="C75" t="str">
            <v>OD-01</v>
          </cell>
          <cell r="D75" t="str">
            <v>22055012</v>
          </cell>
          <cell r="E75" t="str">
            <v>蓝龙吐息</v>
          </cell>
          <cell r="F75" t="str">
            <v>怒气技能：对敌方全体造成90%攻击伤害并有70%概率使辅助类目标沉默3回合</v>
          </cell>
          <cell r="G75" t="str">
            <v>"22055114"</v>
          </cell>
          <cell r="H75" t="str">
            <v>巨龙秘法</v>
          </cell>
          <cell r="I75" t="str">
            <v>被动效果：施展巨龙族的的秘法，普攻时降低目标4%的攻击，持续3回合</v>
          </cell>
          <cell r="J75" t="str">
            <v>"22055211","22055221","22055231"</v>
          </cell>
          <cell r="K75" t="str">
            <v>巨龙之力</v>
          </cell>
          <cell r="L75" t="str">
            <v>被动效果：身为巨龙之一，自身的技能伤害增加60%，生命增加24%，命中增加10%</v>
          </cell>
          <cell r="M75" t="str">
            <v>"22055314","22055324"</v>
          </cell>
          <cell r="N75" t="str">
            <v>奥术秘法</v>
          </cell>
          <cell r="O75" t="str">
            <v>被动效果：龙族天生拥有魔法亲和，普攻有33%概率降低目标12%暴击，并提升自己22%攻击，持续2回合，可叠加</v>
          </cell>
        </row>
        <row r="76">
          <cell r="A76">
            <v>22056</v>
          </cell>
          <cell r="B76" t="str">
            <v>冰蓝巨龙</v>
          </cell>
          <cell r="C76" t="str">
            <v>OD-01</v>
          </cell>
          <cell r="D76" t="str">
            <v>22056012</v>
          </cell>
          <cell r="E76" t="str">
            <v>蓝龙吐息2</v>
          </cell>
          <cell r="F76" t="str">
            <v>怒气技能：对敌方全体造成110%攻击伤害并有80%概率使辅助类目标沉默3回合</v>
          </cell>
          <cell r="G76" t="str">
            <v>"22056114"</v>
          </cell>
          <cell r="H76" t="str">
            <v>巨龙秘法2</v>
          </cell>
          <cell r="I76" t="str">
            <v>被动效果：施展巨龙族的的秘法，普攻时降低目标8%的攻击，持续3回合</v>
          </cell>
          <cell r="J76" t="str">
            <v>"22056211","22056221","22056231"</v>
          </cell>
          <cell r="K76" t="str">
            <v>巨龙之力2</v>
          </cell>
          <cell r="L76" t="str">
            <v>被动效果：身为巨龙之一，自身的技能伤害增加75%，生命增加36%，命中增加20%</v>
          </cell>
          <cell r="M76" t="str">
            <v>"22056314","22056324"</v>
          </cell>
          <cell r="N76" t="str">
            <v>奥术秘法2</v>
          </cell>
          <cell r="O76" t="str">
            <v>被动效果：龙族天生拥有魔法亲和，普攻有77%概率降低目标12%暴击，并提升自己22%攻击，持续3回合</v>
          </cell>
        </row>
        <row r="77">
          <cell r="A77">
            <v>22065</v>
          </cell>
          <cell r="B77" t="str">
            <v>火焰魔导士</v>
          </cell>
          <cell r="C77" t="str">
            <v>烈焰风暴</v>
          </cell>
          <cell r="D77">
            <v>22065012</v>
          </cell>
          <cell r="E77" t="str">
            <v>烈焰焚天</v>
          </cell>
          <cell r="F77" t="str">
            <v>主动技能：对所有敌人造成90%攻击伤害，每回合造成25%燃烧伤害，持续3回合</v>
          </cell>
          <cell r="G77" t="str">
            <v>"22065114","22065124"</v>
          </cell>
          <cell r="H77" t="str">
            <v>魔导之力</v>
          </cell>
          <cell r="I77" t="str">
            <v>被动技能：敌方英雄死亡，增加自己5%伤害加成和5%技能伤害加成</v>
          </cell>
          <cell r="J77" t="str">
            <v>"22065211","22065221","22065231","22065241"</v>
          </cell>
          <cell r="K77" t="str">
            <v>英雄之力</v>
          </cell>
          <cell r="L77" t="str">
            <v>被动技能：生命增加15%、攻击增加10%、暴击伤害增加10%，暴击率增加10%</v>
          </cell>
          <cell r="M77" t="str">
            <v>"22065314"</v>
          </cell>
          <cell r="N77" t="str">
            <v>复仇之心</v>
          </cell>
          <cell r="O77" t="str">
            <v>被动技能：每回合开始时，对敌方全体造成12%燃烧伤害，持续4回合。（受控不触发）</v>
          </cell>
        </row>
        <row r="78">
          <cell r="A78">
            <v>22066</v>
          </cell>
          <cell r="B78" t="str">
            <v>火焰魔导士</v>
          </cell>
          <cell r="C78" t="str">
            <v>烈焰风暴</v>
          </cell>
          <cell r="D78">
            <v>22066012</v>
          </cell>
          <cell r="E78" t="str">
            <v>烈焰焚天2</v>
          </cell>
          <cell r="F78" t="str">
            <v>主动技能：对所有敌人造成120%攻击伤害，每回合造成40%燃烧伤害，持续3回合</v>
          </cell>
          <cell r="G78" t="str">
            <v>"22066114","22066124"</v>
          </cell>
          <cell r="H78" t="str">
            <v>魔导之力2</v>
          </cell>
          <cell r="I78" t="str">
            <v>被动技能：敌方英雄死亡，增加自己10%伤害加成和10%技能伤害加成</v>
          </cell>
          <cell r="J78" t="str">
            <v>"22066211","22066221","22066231","22066241"</v>
          </cell>
          <cell r="K78" t="str">
            <v>英雄之力2</v>
          </cell>
          <cell r="L78" t="str">
            <v>被动技能：生命增加22.5%、攻击增加15%、暴击伤害增加17.5%，暴击率增加15%</v>
          </cell>
          <cell r="M78" t="str">
            <v>"22066314"</v>
          </cell>
          <cell r="N78" t="str">
            <v>复仇之心2</v>
          </cell>
          <cell r="O78" t="str">
            <v>被动技能：每回合开始时，对敌方全体造成18%燃烧伤害，持续4回合。（受控不触发）</v>
          </cell>
        </row>
        <row r="79">
          <cell r="A79">
            <v>22075</v>
          </cell>
          <cell r="B79" t="str">
            <v>狂雷囚徒</v>
          </cell>
          <cell r="C79" t="str">
            <v>瓦伦丁</v>
          </cell>
          <cell r="D79">
            <v>22075012</v>
          </cell>
          <cell r="E79" t="str">
            <v>电闪雷鸣</v>
          </cell>
          <cell r="F79" t="str">
            <v>怒气技能：对随机4名敌人造成伤害，对第一个目标造成85%攻击伤害并有60%几率眩晕2回合，对第二个目标造成115%攻击伤害并有30%几率眩晕2回合，对第三个目标造成135%攻击伤害并有15%概率眩晕2回合，对第四个目标造成185%攻击伤害</v>
          </cell>
          <cell r="G79" t="str">
            <v>"22075104"</v>
          </cell>
          <cell r="H79" t="str">
            <v>能量共鸣</v>
          </cell>
          <cell r="I79" t="str">
            <v>被动效果：当我方英雄释放技能后，对随机1个目标造成80%攻击伤害2回合，并有10%的几率造成眩晕2回合</v>
          </cell>
          <cell r="J79" t="str">
            <v>"22075201","22075211","22075221","22075204"</v>
          </cell>
          <cell r="K79" t="str">
            <v>能量体</v>
          </cell>
          <cell r="L79" t="str">
            <v>被动效果：速度增加15点，生命增加15%，暴击率增加10%，免疫眩晕</v>
          </cell>
          <cell r="M79" t="str">
            <v>"22075304"</v>
          </cell>
          <cell r="N79" t="str">
            <v>拘束器</v>
          </cell>
          <cell r="O79" t="str">
            <v>被动效果：当生命低于80%时，增加20%减伤率，持续5回合（仅触发一次）</v>
          </cell>
        </row>
        <row r="80">
          <cell r="A80">
            <v>22076</v>
          </cell>
          <cell r="B80" t="str">
            <v>狂雷囚徒</v>
          </cell>
          <cell r="C80" t="str">
            <v>瓦伦丁</v>
          </cell>
          <cell r="D80">
            <v>22076012</v>
          </cell>
          <cell r="E80" t="str">
            <v>电闪雷鸣2</v>
          </cell>
          <cell r="F80" t="str">
            <v>怒气技能：对随机4名敌人造成伤害，对第一个目标造成120%攻击伤害并有80%几率眩晕2回合，对第二个目标造成140%攻击伤害并有40%几率眩晕2回合，对第三个目标造成160%攻击伤害并有20%概率眩晕2回合，对第四个目标造成200%攻击伤害</v>
          </cell>
          <cell r="G80" t="str">
            <v>"22076104"</v>
          </cell>
          <cell r="H80" t="str">
            <v>能量共鸣2</v>
          </cell>
          <cell r="I80" t="str">
            <v>被动效果：当我方英雄释放技能后，对随机1个目标造成125%攻击伤害2回合，并有15%的几率造成眩晕2回合</v>
          </cell>
          <cell r="J80" t="str">
            <v>"22076201","22076211","22076221","22076204"</v>
          </cell>
          <cell r="K80" t="str">
            <v>能量体2</v>
          </cell>
          <cell r="L80" t="str">
            <v>被动效果：速度增加25点，生命增加25%，暴击率增加15%，免疫眩晕</v>
          </cell>
          <cell r="M80" t="str">
            <v>"22076304"</v>
          </cell>
          <cell r="N80" t="str">
            <v>拘束器2</v>
          </cell>
          <cell r="O80" t="str">
            <v>被动效果：当生命低于80%时，增加30%减伤率，持续5回合（仅触发一次）</v>
          </cell>
        </row>
        <row r="81">
          <cell r="A81">
            <v>23013</v>
          </cell>
          <cell r="B81" t="str">
            <v>木精灵</v>
          </cell>
          <cell r="C81" t="str">
            <v>雷吉</v>
          </cell>
          <cell r="D81">
            <v>23013012</v>
          </cell>
          <cell r="E81" t="str">
            <v>生命之光</v>
          </cell>
          <cell r="F81" t="str">
            <v>怒气技能：对随机2名敌人造成120%攻击伤害，并恢复我方血量最少英雄85%攻击生命</v>
          </cell>
          <cell r="G81" t="str">
            <v>"23013114"</v>
          </cell>
          <cell r="H81" t="str">
            <v>命中削弱</v>
          </cell>
          <cell r="I81" t="str">
            <v>被动效果：受到大自然的眷顾，每次普攻恢复25%攻击的生命</v>
          </cell>
          <cell r="J81" t="str">
            <v/>
          </cell>
          <cell r="M81" t="str">
            <v/>
          </cell>
        </row>
        <row r="82">
          <cell r="A82">
            <v>23023</v>
          </cell>
          <cell r="B82" t="str">
            <v>灵魂祭祀</v>
          </cell>
          <cell r="C82" t="str">
            <v>泰拉的仆人</v>
          </cell>
          <cell r="D82" t="str">
            <v>23023012</v>
          </cell>
          <cell r="E82" t="str">
            <v>奥术火球</v>
          </cell>
          <cell r="F82" t="str">
            <v>怒气技能：对敌方后排造成90%攻击伤害，并恢复我方后排40%攻击生命</v>
          </cell>
          <cell r="G82" t="str">
            <v>"23023111"</v>
          </cell>
          <cell r="H82" t="str">
            <v>法术精通</v>
          </cell>
          <cell r="I82" t="str">
            <v>被动效果：对灵魂之力的精通使自身每次普攻后恢复30%攻击的生命</v>
          </cell>
          <cell r="J82" t="str">
            <v>"23023214"</v>
          </cell>
          <cell r="K82" t="str">
            <v>削弱</v>
          </cell>
          <cell r="M82" t="str">
            <v/>
          </cell>
        </row>
        <row r="83">
          <cell r="A83">
            <v>23035</v>
          </cell>
          <cell r="B83" t="str">
            <v>奥赛隆</v>
          </cell>
          <cell r="C83" t="str">
            <v>奥玛斯</v>
          </cell>
          <cell r="D83" t="str">
            <v>23035012</v>
          </cell>
          <cell r="E83" t="str">
            <v>潮汐海浪</v>
          </cell>
          <cell r="F83" t="str">
            <v>怒气技能：对敌方随机1名后排目标造成111%攻击伤害并持续恢复全体友军60%攻击效果的生命3回合</v>
          </cell>
          <cell r="G83" t="str">
            <v>"23035114","23035124"</v>
          </cell>
          <cell r="H83" t="str">
            <v>治疗</v>
          </cell>
          <cell r="I83" t="str">
            <v>被动效果：水生种族，普攻有100%概率对目标造成33%攻击的额外伤害并持续恢复随机1名友军24%攻击的等量生命，持续3回合</v>
          </cell>
          <cell r="J83" t="str">
            <v>"23035211","23035221"</v>
          </cell>
          <cell r="K83" t="str">
            <v>潮汐之力</v>
          </cell>
          <cell r="L83" t="str">
            <v>被动效果：借用潮汐的力量，自身生命增加30%，攻击增加22%</v>
          </cell>
          <cell r="M83" t="str">
            <v>"23035314"</v>
          </cell>
          <cell r="N83" t="str">
            <v>水系治愈</v>
          </cell>
          <cell r="O83" t="str">
            <v>被动效果：当自身生命低于50%时，回复己方全体150%攻击的等量生命（只触发一次）</v>
          </cell>
        </row>
        <row r="84">
          <cell r="A84">
            <v>23036</v>
          </cell>
          <cell r="B84" t="str">
            <v>奥赛隆</v>
          </cell>
          <cell r="C84" t="str">
            <v>奥玛斯</v>
          </cell>
          <cell r="D84" t="str">
            <v>23036012</v>
          </cell>
          <cell r="E84" t="str">
            <v>潮汐海浪2</v>
          </cell>
          <cell r="F84" t="str">
            <v>怒气技能：对敌方随机2名后排目标造成85%攻击伤害并持续恢复全体友军80%攻击效果的生命3回合</v>
          </cell>
          <cell r="G84" t="str">
            <v>"23036114","23036124"</v>
          </cell>
          <cell r="H84" t="str">
            <v>治疗2</v>
          </cell>
          <cell r="I84" t="str">
            <v>被动效果：水生种族，普攻有100%概率对目标造成44%攻击的额外伤害并持续恢复随机1名友军36%攻击的等量生命，持续3回合</v>
          </cell>
          <cell r="J84" t="str">
            <v>"23036211","23036221"</v>
          </cell>
          <cell r="K84" t="str">
            <v>潮汐之力2</v>
          </cell>
          <cell r="L84" t="str">
            <v>被动效果：借用潮汐的力量，自身生命增加40%，攻击增加22%</v>
          </cell>
          <cell r="M84" t="str">
            <v>"23036314"</v>
          </cell>
          <cell r="N84" t="str">
            <v>水系治愈2</v>
          </cell>
          <cell r="O84" t="str">
            <v>被动效果：当自身生命低于50%时，回复己方全体200%攻击的等量生命（只触发一次）</v>
          </cell>
        </row>
        <row r="85">
          <cell r="A85">
            <v>24013</v>
          </cell>
          <cell r="B85" t="str">
            <v>虚灵贤者</v>
          </cell>
          <cell r="C85" t="str">
            <v>卡佛</v>
          </cell>
          <cell r="D85" t="str">
            <v>24013012</v>
          </cell>
          <cell r="E85" t="str">
            <v>虚灵冲击</v>
          </cell>
          <cell r="F85" t="str">
            <v>怒气技能：对敌方后排随机2名角色造成160%攻击伤害，并使敌人防御降低30%持续2回合</v>
          </cell>
          <cell r="G85" t="str">
            <v>"24013114"</v>
          </cell>
          <cell r="H85" t="str">
            <v>奥术破防</v>
          </cell>
          <cell r="I85" t="str">
            <v>被动效果：血量提升10%，格挡提升10%</v>
          </cell>
          <cell r="J85" t="str">
            <v/>
          </cell>
          <cell r="M85" t="str">
            <v/>
          </cell>
        </row>
        <row r="86">
          <cell r="A86">
            <v>24024</v>
          </cell>
          <cell r="B86" t="str">
            <v>虚空刺客</v>
          </cell>
          <cell r="C86" t="str">
            <v>罗伊</v>
          </cell>
          <cell r="D86" t="str">
            <v>24024012</v>
          </cell>
          <cell r="E86" t="str">
            <v>破防烈焰</v>
          </cell>
          <cell r="F86" t="str">
            <v>怒气技能：对敌方后排造成88%攻击伤害并降低其16%防御2回合</v>
          </cell>
          <cell r="G86" t="str">
            <v>"24024111","24024121"</v>
          </cell>
          <cell r="H86" t="str">
            <v>神秘力量</v>
          </cell>
          <cell r="I86" t="str">
            <v>被动效果：释放体内神秘的力量，使得自身格挡增加20%，攻击增加28%</v>
          </cell>
          <cell r="J86" t="str">
            <v/>
          </cell>
          <cell r="M86" t="str">
            <v/>
          </cell>
        </row>
        <row r="87">
          <cell r="A87">
            <v>24025</v>
          </cell>
          <cell r="B87" t="str">
            <v>虚空刺客</v>
          </cell>
          <cell r="C87" t="str">
            <v>罗伊</v>
          </cell>
          <cell r="D87" t="str">
            <v>24025012</v>
          </cell>
          <cell r="E87" t="str">
            <v>破防烈焰</v>
          </cell>
          <cell r="F87" t="str">
            <v>怒气技能：对敌方后排造成111%攻击伤害并降低其19%防御2回合</v>
          </cell>
          <cell r="G87" t="str">
            <v>"24025111","24025121"</v>
          </cell>
          <cell r="H87" t="str">
            <v>神秘力量</v>
          </cell>
          <cell r="I87" t="str">
            <v>被动效果：释放体内神秘的力量，使得自身格挡增加20%，攻击增加32%</v>
          </cell>
          <cell r="J87" t="str">
            <v>"24025214"</v>
          </cell>
          <cell r="K87" t="str">
            <v>流血</v>
          </cell>
          <cell r="L87" t="str">
            <v>被动效果：一击杀不死，也能让你流血流死！普攻有50%概率使目标流血，每回合造成44%的攻击伤害，持续2回合</v>
          </cell>
          <cell r="M87" t="str">
            <v/>
          </cell>
        </row>
        <row r="88">
          <cell r="A88">
            <v>24026</v>
          </cell>
          <cell r="B88" t="str">
            <v>虚空刺客</v>
          </cell>
          <cell r="C88" t="str">
            <v>罗伊</v>
          </cell>
          <cell r="D88" t="str">
            <v>24026012</v>
          </cell>
          <cell r="E88" t="str">
            <v>破防烈焰2</v>
          </cell>
          <cell r="F88" t="str">
            <v>怒气技能：对敌方后排造成111%攻击伤害并降低其24.5%防御2回合</v>
          </cell>
          <cell r="G88" t="str">
            <v>"24026111","24026121"</v>
          </cell>
          <cell r="H88" t="str">
            <v>神秘力量2</v>
          </cell>
          <cell r="I88" t="str">
            <v>被动效果：释放体内神秘的力量，使得自身格挡增加20%，攻击增加36%</v>
          </cell>
          <cell r="J88" t="str">
            <v>"24026214"</v>
          </cell>
          <cell r="K88" t="str">
            <v>流血2</v>
          </cell>
          <cell r="L88" t="str">
            <v>被动效果：一击杀不死，也能让你流血流死！普攻有50%概率使目标流血，每回合造成66%的攻击伤害，持续2回合</v>
          </cell>
          <cell r="M88" t="str">
            <v>"24026314"</v>
          </cell>
          <cell r="N88" t="str">
            <v>虚无之力2</v>
          </cell>
          <cell r="O88" t="str">
            <v>被动效果：化身虚无，格挡成功时，提升自己攻击12.5%，持续3回合</v>
          </cell>
        </row>
        <row r="89">
          <cell r="A89">
            <v>24035</v>
          </cell>
          <cell r="B89" t="str">
            <v>虚灵杀手蟹</v>
          </cell>
          <cell r="C89" t="str">
            <v>幻影</v>
          </cell>
          <cell r="D89" t="str">
            <v>24035012</v>
          </cell>
          <cell r="E89" t="str">
            <v>冷焰冲击</v>
          </cell>
          <cell r="F89" t="str">
            <v>怒气技能：对敌方随机2名后排目标造成101%攻击伤害，每回合额外造成66%攻击伤害，持续2回合</v>
          </cell>
          <cell r="G89" t="str">
            <v>"24035114"</v>
          </cell>
          <cell r="H89" t="str">
            <v>流血</v>
          </cell>
          <cell r="I89" t="str">
            <v>被动效果：硕大的蟹钳，普攻有54%概率使目标流血，每回合造成55%攻击伤害，持续2回合</v>
          </cell>
          <cell r="J89" t="str">
            <v>"24035211","24035221"</v>
          </cell>
          <cell r="K89" t="str">
            <v>巨蟹之力</v>
          </cell>
          <cell r="L89" t="str">
            <v>被动效果：巨蟹一族的力量，自身格挡增加25%，攻击增加25%</v>
          </cell>
          <cell r="M89" t="str">
            <v/>
          </cell>
        </row>
        <row r="90">
          <cell r="A90">
            <v>24036</v>
          </cell>
          <cell r="B90" t="str">
            <v>虚灵杀手蟹</v>
          </cell>
          <cell r="C90" t="str">
            <v>幻影</v>
          </cell>
          <cell r="D90" t="str">
            <v>24036012</v>
          </cell>
          <cell r="E90" t="str">
            <v>冷焰冲击2</v>
          </cell>
          <cell r="F90" t="str">
            <v>怒气技能：对敌方随机2名后排目标造成151%攻击伤害，每回合额外造成88%攻击伤害，持续2回合</v>
          </cell>
          <cell r="G90" t="str">
            <v>"24036114"</v>
          </cell>
          <cell r="H90" t="str">
            <v>流血2</v>
          </cell>
          <cell r="I90" t="str">
            <v>被动效果：硕大的蟹钳，普攻有72%概率使目标流血，每回合造成66%的攻击伤害，持续2回合</v>
          </cell>
          <cell r="J90" t="str">
            <v>"24036211","24036221"</v>
          </cell>
          <cell r="K90" t="str">
            <v>巨蟹之力2</v>
          </cell>
          <cell r="L90" t="str">
            <v>被动效果：巨蟹一族的力量，自身格挡增加30%，攻击增加35%</v>
          </cell>
          <cell r="M90" t="str">
            <v>"24036314"</v>
          </cell>
          <cell r="N90" t="str">
            <v>力量窃取2</v>
          </cell>
          <cell r="O90" t="str">
            <v>被动效果：专门欺负弱小，普通攻击变成攻击敌方生命最少的英雄，并窃取目标11.1%攻击3回合</v>
          </cell>
        </row>
        <row r="91">
          <cell r="A91">
            <v>24045</v>
          </cell>
          <cell r="B91" t="str">
            <v>幻影利刃</v>
          </cell>
          <cell r="C91" t="str">
            <v>夏</v>
          </cell>
          <cell r="D91">
            <v>24045012</v>
          </cell>
          <cell r="E91" t="str">
            <v>瞬狱千刃</v>
          </cell>
          <cell r="F91" t="str">
            <v>怒气技能：对生命值最低的敌人造成194%攻击伤害，并额外造成150%流血伤害，持续2回合</v>
          </cell>
          <cell r="G91" t="str">
            <v>"24045101","24045111","24045121","24045131","24045141"</v>
          </cell>
          <cell r="H91" t="str">
            <v>至高忍者</v>
          </cell>
          <cell r="I91" t="str">
            <v>被动效果：攻击增加15%，暴击增加10%，格挡增加30%，免控增加10%，速度增加10</v>
          </cell>
          <cell r="J91" t="str">
            <v>"24045204"</v>
          </cell>
          <cell r="K91" t="str">
            <v>见切</v>
          </cell>
          <cell r="L91" t="str">
            <v>被动效果：当自身触发格挡时，获得一层杀意，持续4回合（释放怒气技能时，每层杀意对生命值最低的敌人造成97%攻击伤害，并额外造成75%流血伤害2回合）</v>
          </cell>
          <cell r="M91" t="str">
            <v>"24045304","24045314"</v>
          </cell>
          <cell r="N91" t="str">
            <v>能源切割</v>
          </cell>
          <cell r="O91" t="str">
            <v>被动效果：普攻时，获得1层杀意；自己击杀敌人时（杀意击杀敌人不生效），恢复自身生命上限30%的生命（释放怒气技能时，每层杀意对生命值最低的敌人造成97%攻击伤害，并额外造成75%流血伤害2回合）</v>
          </cell>
        </row>
        <row r="92">
          <cell r="A92">
            <v>24046</v>
          </cell>
          <cell r="B92" t="str">
            <v>幻影利刃</v>
          </cell>
          <cell r="C92" t="str">
            <v>夏</v>
          </cell>
          <cell r="D92">
            <v>24046012</v>
          </cell>
          <cell r="E92" t="str">
            <v>瞬狱千刃2</v>
          </cell>
          <cell r="F92" t="str">
            <v>怒气技能：对生命值最低的敌人造成298%攻击伤害，并额外造成220%流血伤害，持续2回合</v>
          </cell>
          <cell r="G92" t="str">
            <v>"24046101","24046111","24046121","24046131","24046141"</v>
          </cell>
          <cell r="H92" t="str">
            <v>至高忍者2</v>
          </cell>
          <cell r="I92" t="str">
            <v>被动效果：攻击增加25%，暴击增加20%，格挡增加50%，免控增加20%，速度增加20</v>
          </cell>
          <cell r="J92" t="str">
            <v>"24046204"</v>
          </cell>
          <cell r="K92" t="str">
            <v>见切2</v>
          </cell>
          <cell r="L92" t="str">
            <v>被动效果：当自身触发格挡时，获得一层杀意，持续4回合（释放怒气技能时，每层杀意对生命值最低的敌人造成149%攻击伤害，并额外造成110%流血伤害2回合）</v>
          </cell>
          <cell r="M92" t="str">
            <v>"24046304","24046314"</v>
          </cell>
          <cell r="N92" t="str">
            <v>能源切割2</v>
          </cell>
          <cell r="O92" t="str">
            <v>被动效果：普攻时，获得1层杀意；自己击杀敌人时（杀意击杀敌人不生效），恢复自身生命上限60%的生命（释放怒气技能时，每层杀意对生命值最低的敌人造成149%攻击伤害，并额外造成110%流血伤害2回合）</v>
          </cell>
        </row>
        <row r="93">
          <cell r="A93">
            <v>25011</v>
          </cell>
          <cell r="B93" t="str">
            <v>皇家狮鹫</v>
          </cell>
          <cell r="C93" t="str">
            <v>老矿工</v>
          </cell>
          <cell r="D93" t="str">
            <v>25011012</v>
          </cell>
          <cell r="E93" t="str">
            <v>俯身直冲</v>
          </cell>
          <cell r="F93" t="str">
            <v>怒气技能：对单个敌人造成160%伤害，并有30%概率冰冻敌人2回合</v>
          </cell>
          <cell r="G93" t="str">
            <v/>
          </cell>
          <cell r="J93" t="str">
            <v/>
          </cell>
          <cell r="M93" t="str">
            <v/>
          </cell>
        </row>
        <row r="94">
          <cell r="A94">
            <v>25023</v>
          </cell>
          <cell r="B94" t="str">
            <v>火焰元素</v>
          </cell>
          <cell r="C94" t="str">
            <v>火拳</v>
          </cell>
          <cell r="D94" t="str">
            <v>25023012</v>
          </cell>
          <cell r="E94" t="str">
            <v>火焰投掷</v>
          </cell>
          <cell r="F94" t="str">
            <v>怒气技能：对敌方随机3个目标造成75%伤害，并使得敌人流血2回合，每回合造成35%攻击伤害</v>
          </cell>
          <cell r="G94" t="str">
            <v>"25023111"</v>
          </cell>
          <cell r="H94" t="str">
            <v>格挡</v>
          </cell>
          <cell r="I94" t="str">
            <v>被动效果：血量提升10%，格挡提升10%</v>
          </cell>
          <cell r="J94" t="str">
            <v>"25023211","25023221"</v>
          </cell>
          <cell r="K94" t="str">
            <v>火焰身躯</v>
          </cell>
          <cell r="M94" t="str">
            <v/>
          </cell>
        </row>
        <row r="95">
          <cell r="A95">
            <v>25033</v>
          </cell>
          <cell r="B95" t="str">
            <v>水滴元素</v>
          </cell>
          <cell r="C95" t="str">
            <v>MK-05</v>
          </cell>
          <cell r="D95" t="str">
            <v>25033012</v>
          </cell>
          <cell r="E95" t="str">
            <v>寒冰侵袭</v>
          </cell>
          <cell r="F95" t="str">
            <v>怒气技能：对敌方随机3个目标造成95%攻击伤害，并降低敌人防御15%，持续1回合。如果对方是法师，则有40%概率冰冻对方1回合</v>
          </cell>
          <cell r="G95" t="str">
            <v>"25033114"</v>
          </cell>
          <cell r="H95" t="str">
            <v>石化</v>
          </cell>
          <cell r="I95" t="str">
            <v>被动效果：受到伤害有50%概率恢复英雄30%攻击的生命</v>
          </cell>
          <cell r="J95" t="str">
            <v/>
          </cell>
          <cell r="M95" t="str">
            <v/>
          </cell>
        </row>
        <row r="96">
          <cell r="A96">
            <v>25044</v>
          </cell>
          <cell r="B96" t="str">
            <v>探险家</v>
          </cell>
          <cell r="C96" t="str">
            <v>烈酒</v>
          </cell>
          <cell r="D96" t="str">
            <v>25044012</v>
          </cell>
          <cell r="E96" t="str">
            <v>绝命射击</v>
          </cell>
          <cell r="F96" t="str">
            <v>怒气技能：对随机2名后排敌人造成90%攻击伤害，每回合造成50%流血伤害，并使自己命中提升10%持续2回合。</v>
          </cell>
          <cell r="G96" t="str">
            <v>"25044114"</v>
          </cell>
          <cell r="H96" t="str">
            <v>压制</v>
          </cell>
          <cell r="I96" t="str">
            <v>被动效果：格挡提升10%，破防提升10%</v>
          </cell>
          <cell r="J96" t="str">
            <v>"25044211","25044221","25044231"</v>
          </cell>
          <cell r="K96" t="str">
            <v>勇者之心</v>
          </cell>
          <cell r="L96" t="str">
            <v>被动效果：暴击提升20%</v>
          </cell>
          <cell r="M96" t="str">
            <v/>
          </cell>
        </row>
        <row r="97">
          <cell r="A97">
            <v>25045</v>
          </cell>
          <cell r="B97" t="str">
            <v>探险家</v>
          </cell>
          <cell r="C97" t="str">
            <v>烈酒</v>
          </cell>
          <cell r="D97" t="str">
            <v>25045012</v>
          </cell>
          <cell r="E97" t="str">
            <v>绝命射击</v>
          </cell>
          <cell r="F97" t="str">
            <v>怒气技能：对随机2名后排敌人造成100%攻击伤害，每回合造成60%流血伤害，并使自己命中提升20%持续2回合。</v>
          </cell>
          <cell r="G97" t="str">
            <v>"25045114"</v>
          </cell>
          <cell r="H97" t="str">
            <v>压制</v>
          </cell>
          <cell r="I97" t="str">
            <v>被动效果：格挡提升15%，破防提升15%</v>
          </cell>
          <cell r="J97" t="str">
            <v>"25045211","25045221","25045231"</v>
          </cell>
          <cell r="K97" t="str">
            <v>勇者之心</v>
          </cell>
          <cell r="L97" t="str">
            <v>被动效果：暴击提升30%</v>
          </cell>
          <cell r="M97" t="str">
            <v/>
          </cell>
        </row>
        <row r="98">
          <cell r="A98">
            <v>25054</v>
          </cell>
          <cell r="B98" t="str">
            <v>虚灵狼</v>
          </cell>
          <cell r="C98" t="str">
            <v>LM-02</v>
          </cell>
          <cell r="D98" t="str">
            <v>25054012</v>
          </cell>
          <cell r="E98" t="str">
            <v>幻影绞杀</v>
          </cell>
          <cell r="F98" t="str">
            <v>怒气技能：普攻对随机3个敌人造成120%攻击伤害，并每回合造成35%流血伤害持续2回合</v>
          </cell>
          <cell r="G98" t="str">
            <v>"25054114","25054124"</v>
          </cell>
          <cell r="H98" t="str">
            <v>狼族天赋</v>
          </cell>
          <cell r="I98" t="str">
            <v>被动效果：攻击提升10%，格挡提升10%</v>
          </cell>
          <cell r="J98" t="str">
            <v>"25054214"</v>
          </cell>
          <cell r="K98" t="str">
            <v>反击</v>
          </cell>
          <cell r="L98" t="str">
            <v>被动效果：每当我方英雄死亡，增加10%格挡概率</v>
          </cell>
          <cell r="M98" t="str">
            <v/>
          </cell>
        </row>
        <row r="99">
          <cell r="A99">
            <v>25055</v>
          </cell>
          <cell r="B99" t="str">
            <v>虚灵狼</v>
          </cell>
          <cell r="C99" t="str">
            <v>LM-02</v>
          </cell>
          <cell r="D99" t="str">
            <v>25055012</v>
          </cell>
          <cell r="E99" t="str">
            <v>幻影绞杀</v>
          </cell>
          <cell r="F99" t="str">
            <v>怒气技能：普攻对随机3个敌人造成140%攻击伤害，并每回合造成50%流血伤害持续2回合</v>
          </cell>
          <cell r="G99" t="str">
            <v>"25055114","25055124"</v>
          </cell>
          <cell r="H99" t="str">
            <v>狼族天赋</v>
          </cell>
          <cell r="I99" t="str">
            <v>被动效果：攻击提升15%，格挡提升15%</v>
          </cell>
          <cell r="J99" t="str">
            <v>"25055214"</v>
          </cell>
          <cell r="K99" t="str">
            <v>反击</v>
          </cell>
          <cell r="L99" t="str">
            <v>被动效果：每当我方英雄死亡，增加10%格挡概率</v>
          </cell>
          <cell r="M99" t="str">
            <v/>
          </cell>
        </row>
        <row r="100">
          <cell r="A100">
            <v>25065</v>
          </cell>
          <cell r="B100" t="str">
            <v>风领主</v>
          </cell>
          <cell r="C100" t="str">
            <v>冰闪</v>
          </cell>
          <cell r="D100" t="str">
            <v>25065012</v>
          </cell>
          <cell r="E100" t="str">
            <v>风灵突袭</v>
          </cell>
          <cell r="F100" t="str">
            <v>怒气技能：对敌方后排造成95%攻击伤害并有25%概率使目标冰冻2回合</v>
          </cell>
          <cell r="G100" t="str">
            <v>"25065111","25065121"</v>
          </cell>
          <cell r="H100" t="str">
            <v>风灵力量</v>
          </cell>
          <cell r="I100" t="str">
            <v>被动效果：风灵的力量让自身破防增加32%，攻击增加22%</v>
          </cell>
          <cell r="J100" t="str">
            <v>"25065214","25065224"</v>
          </cell>
          <cell r="K100" t="str">
            <v>御风</v>
          </cell>
          <cell r="L100" t="str">
            <v>被动效果：统御狂风，受到攻击时降低攻击者3.3%攻击并增加自己3.3%攻击，持续3回合</v>
          </cell>
          <cell r="M100" t="str">
            <v>"25065314"</v>
          </cell>
          <cell r="N100" t="str">
            <v>风灵秘技</v>
          </cell>
          <cell r="O100" t="str">
            <v>被动效果：掌握风雪的力量，对冰冻的目标，增加38%的额外伤害</v>
          </cell>
        </row>
        <row r="101">
          <cell r="A101">
            <v>25066</v>
          </cell>
          <cell r="B101" t="str">
            <v>风领主</v>
          </cell>
          <cell r="C101" t="str">
            <v>冰闪</v>
          </cell>
          <cell r="D101" t="str">
            <v>25066012</v>
          </cell>
          <cell r="E101" t="str">
            <v>风灵突袭2</v>
          </cell>
          <cell r="F101" t="str">
            <v>怒气技能：对敌方全体造成120%攻击伤害并有25%概率使目标冰冻2回合</v>
          </cell>
          <cell r="G101" t="str">
            <v>"25066111","25066121"</v>
          </cell>
          <cell r="H101" t="str">
            <v>风灵力量2</v>
          </cell>
          <cell r="I101" t="str">
            <v>被动效果：风灵的力量让自身破防增加32%，攻击增加33%</v>
          </cell>
          <cell r="J101" t="str">
            <v>"25066214","25066224"</v>
          </cell>
          <cell r="K101" t="str">
            <v>御风2</v>
          </cell>
          <cell r="L101" t="str">
            <v>被动效果：统御狂风，受到攻击时降低攻击者7.7%攻击并增加自己7.7%攻击，持续3回合</v>
          </cell>
          <cell r="M101" t="str">
            <v>"25066314"</v>
          </cell>
          <cell r="N101" t="str">
            <v>风灵秘技2</v>
          </cell>
          <cell r="O101" t="str">
            <v>被动效果：掌握风雪的力量，对冰冻的目标，增加62%的额外伤害</v>
          </cell>
        </row>
        <row r="102">
          <cell r="A102">
            <v>25075</v>
          </cell>
          <cell r="B102" t="str">
            <v>奥秘管理员</v>
          </cell>
          <cell r="C102" t="str">
            <v>美树</v>
          </cell>
          <cell r="D102" t="str">
            <v>25075012</v>
          </cell>
          <cell r="E102" t="str">
            <v>奥术冲击</v>
          </cell>
          <cell r="F102" t="str">
            <v>怒气技能：对敌方前排造成150%攻击伤害并增加自身22.5%攻击2回合</v>
          </cell>
          <cell r="G102" t="str">
            <v>"25075111","25075121","25075131"</v>
          </cell>
          <cell r="H102" t="str">
            <v>机械能量</v>
          </cell>
          <cell r="I102" t="str">
            <v>被动效果：使用科技力量打造的机械身躯，使得格挡增加25%，速度增加40，生命增加15%</v>
          </cell>
          <cell r="J102" t="str">
            <v>"25075214"</v>
          </cell>
          <cell r="K102" t="str">
            <v>自我修复</v>
          </cell>
          <cell r="L102" t="str">
            <v>被动效果：每次格挡时自我修复，回复自身120%攻击等量生命（受控不可触发恢复效果）</v>
          </cell>
          <cell r="M102" t="str">
            <v>"25075314"</v>
          </cell>
          <cell r="N102" t="str">
            <v>乱攻</v>
          </cell>
          <cell r="O102" t="str">
            <v>被动效果：我都不知道我能打着谁，普通攻击变为攻击敌方随机1名目标，同时减少目标9.9%命中2回合</v>
          </cell>
        </row>
        <row r="103">
          <cell r="A103">
            <v>25076</v>
          </cell>
          <cell r="B103" t="str">
            <v>奥秘管理员</v>
          </cell>
          <cell r="C103" t="str">
            <v>美树</v>
          </cell>
          <cell r="D103" t="str">
            <v>25076012</v>
          </cell>
          <cell r="E103" t="str">
            <v>奥术冲击2</v>
          </cell>
          <cell r="F103" t="str">
            <v>怒气技能：对敌方前排造成225%攻击伤害并增加自身45%攻击2回合</v>
          </cell>
          <cell r="G103" t="str">
            <v>"25076111","25076121","25076131"</v>
          </cell>
          <cell r="H103" t="str">
            <v>机械能量2</v>
          </cell>
          <cell r="I103" t="str">
            <v>被动效果：使用科技力量打造的机械身躯，使得格挡增加30%，速度增加50，生命增加20%</v>
          </cell>
          <cell r="J103" t="str">
            <v>"25076214"</v>
          </cell>
          <cell r="K103" t="str">
            <v>自我修复2</v>
          </cell>
          <cell r="L103" t="str">
            <v>被动效果：每次格挡时自我修复，回复自身156%攻击等量生命（受控不可触发恢复效果）</v>
          </cell>
          <cell r="M103" t="str">
            <v>"25076314"</v>
          </cell>
          <cell r="N103" t="str">
            <v>乱攻2</v>
          </cell>
          <cell r="O103" t="str">
            <v>被动效果：我都不知道我能打着谁，普通攻击变为攻击前排敌人，伤害为88%攻击效果，同时减少目标16%命中2回合</v>
          </cell>
        </row>
        <row r="104">
          <cell r="A104">
            <v>25085</v>
          </cell>
          <cell r="B104" t="str">
            <v>侏儒大师</v>
          </cell>
          <cell r="C104" t="str">
            <v>潘妮</v>
          </cell>
          <cell r="D104">
            <v>25085012</v>
          </cell>
          <cell r="E104" t="str">
            <v>奥术巨炮</v>
          </cell>
          <cell r="F104" t="str">
            <v>怒气技能：对生命值最高的敌人造成200%攻击伤害，每回合额外造成50%燃烧伤害持续6回合，给自己增加1层抵抗护罩（受到控制时，消耗一层抵抗护罩来抵消该控制）</v>
          </cell>
          <cell r="G104" t="str">
            <v>"25085101","25085111","25085121","25085131"</v>
          </cell>
          <cell r="H104" t="str">
            <v>侏儒身法</v>
          </cell>
          <cell r="I104" t="str">
            <v>被动效果：生命增加15%，攻击增加10%，暴击率增加15%，命中增加25%</v>
          </cell>
          <cell r="J104" t="str">
            <v>"25085204"</v>
          </cell>
          <cell r="K104" t="str">
            <v>枪斗术</v>
          </cell>
          <cell r="L104" t="str">
            <v>被动效果：普攻对前排敌人造成120%攻击伤害，为自己增加一层反射护罩（受到怒气技能或普攻时，消耗一层反射护罩，将其伤害的20%反射给攻击者），并增加自身10%暴击伤害2回合</v>
          </cell>
          <cell r="M104" t="str">
            <v>"25085304"</v>
          </cell>
          <cell r="N104" t="str">
            <v>大师心得</v>
          </cell>
          <cell r="O104" t="str">
            <v>被动效果：造成暴击时，对所有敌人造成伤害量的30%的伤害，并对自己增加1层抵抗护罩（受到控制时，消耗一层抵抗护罩来抵消该控制）和反射护罩（受到怒气技能或普攻时，消耗一层反射护罩，将其伤害的20%反射给攻击者）</v>
          </cell>
        </row>
        <row r="105">
          <cell r="A105">
            <v>25086</v>
          </cell>
          <cell r="B105" t="str">
            <v>侏儒大师</v>
          </cell>
          <cell r="C105" t="str">
            <v>潘妮</v>
          </cell>
          <cell r="D105">
            <v>25086012</v>
          </cell>
          <cell r="E105" t="str">
            <v>奥术巨炮2</v>
          </cell>
          <cell r="F105" t="str">
            <v>怒气技能：对生命值最高的敌人造成300%攻击伤害，每回合额外造成80%燃烧伤害持续6回合，给自己增加1层抵抗护罩（受到控制时，消耗一层抵抗护罩来抵消该控制）</v>
          </cell>
          <cell r="G105" t="str">
            <v>"25086101","25086111","25086121","25086131"</v>
          </cell>
          <cell r="H105" t="str">
            <v>侏儒身法2</v>
          </cell>
          <cell r="I105" t="str">
            <v>被动效果：生命增加20%，攻击增加20%，暴击率增加20%，命中增加50%</v>
          </cell>
          <cell r="J105" t="str">
            <v>"25086204"</v>
          </cell>
          <cell r="K105" t="str">
            <v>枪斗术2</v>
          </cell>
          <cell r="L105" t="str">
            <v>被动效果：普攻对前排敌人造成150%攻击伤害，为自己增加一层反射护罩（受到怒气技能或普攻时，消耗一层反射护罩，将其伤害的30%反射给攻击者），并增加自身20%暴击伤害2回合</v>
          </cell>
          <cell r="M105" t="str">
            <v>"25086304"</v>
          </cell>
          <cell r="N105" t="str">
            <v>大师心得2</v>
          </cell>
          <cell r="O105" t="str">
            <v>被动效果：造成暴击时，对所有敌人造成伤害量的60%的伤害，并对自己增加1层抵抗护罩（受到控制时，消耗一层抵抗护罩来抵消该控制）和反射护罩（受到怒气技能或普攻时，消耗一层反射护罩，将其伤害的30%反射给攻击者）</v>
          </cell>
        </row>
        <row r="106">
          <cell r="A106">
            <v>31012</v>
          </cell>
          <cell r="B106" t="str">
            <v>暗影行者</v>
          </cell>
          <cell r="C106" t="str">
            <v>强森</v>
          </cell>
          <cell r="D106" t="str">
            <v>31012012</v>
          </cell>
          <cell r="E106" t="str">
            <v>深渊之拳</v>
          </cell>
          <cell r="F106" t="str">
            <v>怒气技能：对单个敌人造成140%伤害，并使敌人防御降低35%，持续2回合</v>
          </cell>
          <cell r="G106" t="str">
            <v>"31012111"</v>
          </cell>
          <cell r="H106" t="str">
            <v>防御</v>
          </cell>
          <cell r="I106" t="str">
            <v>被动效果：祭祀邪能之力，生命永久提升25%</v>
          </cell>
          <cell r="J106" t="str">
            <v/>
          </cell>
          <cell r="M106" t="str">
            <v/>
          </cell>
        </row>
        <row r="107">
          <cell r="A107">
            <v>31023</v>
          </cell>
          <cell r="B107" t="str">
            <v>邪能石魔</v>
          </cell>
          <cell r="C107" t="str">
            <v>深渊守卫</v>
          </cell>
          <cell r="D107" t="str">
            <v>31023012</v>
          </cell>
          <cell r="E107" t="str">
            <v>地狱重击</v>
          </cell>
          <cell r="F107" t="str">
            <v>怒气技能：对敌方血量最少的目标造成140%攻击伤害，并使自己攻击增加10%，持续3回合</v>
          </cell>
          <cell r="G107" t="str">
            <v>"31023111","31023121"</v>
          </cell>
          <cell r="H107" t="str">
            <v>恶魔之心</v>
          </cell>
          <cell r="I107" t="str">
            <v>被动效果：防御提升35%</v>
          </cell>
          <cell r="J107" t="str">
            <v/>
          </cell>
          <cell r="M107" t="str">
            <v/>
          </cell>
        </row>
        <row r="108">
          <cell r="A108">
            <v>31033</v>
          </cell>
          <cell r="B108" t="str">
            <v>双头地狱犬</v>
          </cell>
          <cell r="C108" t="str">
            <v>烈焰红唇</v>
          </cell>
          <cell r="D108" t="str">
            <v>31033012</v>
          </cell>
          <cell r="E108" t="str">
            <v>熔犬头槌</v>
          </cell>
          <cell r="F108" t="str">
            <v>怒气技能：对敌方单个目标造成160%攻击伤害，并使自己格挡提升15%，持续2回合</v>
          </cell>
          <cell r="G108" t="str">
            <v>"31033114"</v>
          </cell>
          <cell r="H108" t="str">
            <v>反击</v>
          </cell>
          <cell r="I108" t="str">
            <v>被动效果：攻击永久提升20%</v>
          </cell>
          <cell r="J108" t="str">
            <v/>
          </cell>
          <cell r="M108" t="str">
            <v/>
          </cell>
        </row>
        <row r="109">
          <cell r="A109">
            <v>31044</v>
          </cell>
          <cell r="B109" t="str">
            <v>魔王格莱斯顿</v>
          </cell>
          <cell r="C109" t="str">
            <v>坦纳</v>
          </cell>
          <cell r="D109" t="str">
            <v>31044012</v>
          </cell>
          <cell r="E109" t="str">
            <v>邪能火球</v>
          </cell>
          <cell r="F109" t="str">
            <v>怒气技能：对随机单个敌人造成160%攻击伤害，并增加自身10%伤害减免2回合</v>
          </cell>
          <cell r="G109" t="str">
            <v>"31044111","31044121"</v>
          </cell>
          <cell r="H109" t="str">
            <v>恶魔之心</v>
          </cell>
          <cell r="I109" t="str">
            <v>被动效果：防御增加35%</v>
          </cell>
          <cell r="J109" t="str">
            <v>"31044214"</v>
          </cell>
          <cell r="K109" t="str">
            <v>不屈之心</v>
          </cell>
          <cell r="L109" t="str">
            <v>被动效果：魔王从不屈服，受到伤害有50%几率恢复70%攻击的生命（受控可触发恢复效果）</v>
          </cell>
          <cell r="M109" t="str">
            <v/>
          </cell>
        </row>
        <row r="110">
          <cell r="A110">
            <v>31045</v>
          </cell>
          <cell r="B110" t="str">
            <v>魔王格莱斯顿</v>
          </cell>
          <cell r="C110" t="str">
            <v>坦纳</v>
          </cell>
          <cell r="D110" t="str">
            <v>31045012</v>
          </cell>
          <cell r="E110" t="str">
            <v>邪能火球</v>
          </cell>
          <cell r="F110" t="str">
            <v>怒气技能：对随机单个敌人造成180%攻击伤害，并增加自身15%伤害减免2回合</v>
          </cell>
          <cell r="G110" t="str">
            <v>"31045111","31045121"</v>
          </cell>
          <cell r="H110" t="str">
            <v>恶魔之心</v>
          </cell>
          <cell r="I110" t="str">
            <v>被动效果：防御增加45%</v>
          </cell>
          <cell r="J110" t="str">
            <v>"31045214"</v>
          </cell>
          <cell r="K110" t="str">
            <v>不屈之心</v>
          </cell>
          <cell r="L110" t="str">
            <v>被动效果：魔王从不屈服，受到伤害有50%几率恢复120%攻击的生命（受控可触发恢复效果）</v>
          </cell>
          <cell r="M110" t="str">
            <v/>
          </cell>
        </row>
        <row r="111">
          <cell r="A111">
            <v>31054</v>
          </cell>
          <cell r="B111" t="str">
            <v>深渊机甲</v>
          </cell>
          <cell r="C111" t="str">
            <v>雷蒙盖顿</v>
          </cell>
          <cell r="D111" t="str">
            <v>31054012</v>
          </cell>
          <cell r="E111" t="str">
            <v>魔能爆裂</v>
          </cell>
          <cell r="F111" t="str">
            <v>怒气技能：对敌方后排造成90%攻击伤害，并有40%概率沉默目标1回合</v>
          </cell>
          <cell r="G111" t="str">
            <v>"31054114"</v>
          </cell>
          <cell r="H111" t="str">
            <v>特殊防御</v>
          </cell>
          <cell r="I111" t="str">
            <v>被动效果：每次普攻提升自己10%暴击率</v>
          </cell>
          <cell r="J111" t="str">
            <v>"31054214","31054224"</v>
          </cell>
          <cell r="K111" t="str">
            <v>魔能吸收</v>
          </cell>
          <cell r="L111" t="str">
            <v>被动效果：暴击提升10%，攻击提升15%</v>
          </cell>
          <cell r="M111" t="str">
            <v/>
          </cell>
        </row>
        <row r="112">
          <cell r="A112">
            <v>31055</v>
          </cell>
          <cell r="B112" t="str">
            <v>深渊机甲</v>
          </cell>
          <cell r="C112" t="str">
            <v>雷蒙盖顿</v>
          </cell>
          <cell r="D112" t="str">
            <v>31055012</v>
          </cell>
          <cell r="E112" t="str">
            <v>魔能爆裂</v>
          </cell>
          <cell r="F112" t="str">
            <v>怒气技能：对敌方后排造成100%攻击伤害，并有30%概率沉默目标2回合</v>
          </cell>
          <cell r="G112" t="str">
            <v>"31055114"</v>
          </cell>
          <cell r="H112" t="str">
            <v>特殊防御</v>
          </cell>
          <cell r="I112" t="str">
            <v>被动效果：每次普攻提升自己10%暴击率</v>
          </cell>
          <cell r="J112" t="str">
            <v>"31055214","31055224"</v>
          </cell>
          <cell r="K112" t="str">
            <v>魔能吸收</v>
          </cell>
          <cell r="L112" t="str">
            <v>被动效果：暴击提升10%，攻击提升15%</v>
          </cell>
          <cell r="M112" t="str">
            <v/>
          </cell>
        </row>
        <row r="113">
          <cell r="A113">
            <v>31064</v>
          </cell>
          <cell r="B113" t="str">
            <v>颤栗魔王</v>
          </cell>
          <cell r="C113" t="str">
            <v>伊姆拉图斯</v>
          </cell>
          <cell r="D113" t="str">
            <v>31064012</v>
          </cell>
          <cell r="E113" t="str">
            <v>邪能冲击</v>
          </cell>
          <cell r="F113" t="str">
            <v>怒气技能：对敌方后排造成100%攻击伤害，如果敌人是法师则造成额外60%伤害</v>
          </cell>
          <cell r="G113" t="str">
            <v>"31064111"</v>
          </cell>
          <cell r="H113" t="str">
            <v>生命</v>
          </cell>
          <cell r="I113" t="str">
            <v>被动效果：如果魔王普攻的目标格挡，则对目标造成60%流血伤害，持续2回合</v>
          </cell>
          <cell r="J113" t="str">
            <v>"31064214"</v>
          </cell>
          <cell r="K113" t="str">
            <v>精通</v>
          </cell>
          <cell r="L113" t="str">
            <v>被动效果：格挡增加10%，攻击增加10%</v>
          </cell>
          <cell r="M113" t="str">
            <v/>
          </cell>
        </row>
        <row r="114">
          <cell r="A114">
            <v>31065</v>
          </cell>
          <cell r="B114" t="str">
            <v>颤栗魔王</v>
          </cell>
          <cell r="C114" t="str">
            <v>伊姆拉图斯</v>
          </cell>
          <cell r="D114" t="str">
            <v>31065012</v>
          </cell>
          <cell r="E114" t="str">
            <v>邪能冲击</v>
          </cell>
          <cell r="F114" t="str">
            <v>怒气技能：对敌方后排造成120%攻击伤害，如果敌人是法师则造成额外90%伤害</v>
          </cell>
          <cell r="G114" t="str">
            <v>"31065111"</v>
          </cell>
          <cell r="H114" t="str">
            <v>生命</v>
          </cell>
          <cell r="I114" t="str">
            <v>被动效果：如果魔王普攻的目标格挡，则对目标造成80%流血伤害，持续2回合</v>
          </cell>
          <cell r="J114" t="str">
            <v>"31065214"</v>
          </cell>
          <cell r="K114" t="str">
            <v>精通</v>
          </cell>
          <cell r="L114" t="str">
            <v>被动效果：格挡增加10%，攻击增加10%</v>
          </cell>
          <cell r="M114" t="str">
            <v/>
          </cell>
        </row>
        <row r="115">
          <cell r="A115">
            <v>31075</v>
          </cell>
          <cell r="B115" t="str">
            <v>理查兹领主</v>
          </cell>
          <cell r="C115" t="str">
            <v>巴洛克领主</v>
          </cell>
          <cell r="D115" t="str">
            <v>31075012</v>
          </cell>
          <cell r="E115" t="str">
            <v>火焰雨</v>
          </cell>
          <cell r="F115" t="str">
            <v>怒气技能：对敌方单个目标造成253%攻击伤害并使生命最少的友军回复181%攻击等量生命</v>
          </cell>
          <cell r="G115" t="str">
            <v>"31075114"</v>
          </cell>
          <cell r="H115" t="str">
            <v>恐惧</v>
          </cell>
          <cell r="I115" t="str">
            <v>被动效果：让敌人感到恐惧，受到攻击降低攻击者10%暴击，持续3回合</v>
          </cell>
          <cell r="J115" t="str">
            <v>"31075211","31075221"</v>
          </cell>
          <cell r="K115" t="str">
            <v>恶魔之心</v>
          </cell>
          <cell r="L115" t="str">
            <v>被动效果：强大的恶魔身躯，使得自身防御增加31%，生命增加22%</v>
          </cell>
          <cell r="M115" t="str">
            <v>"31075314"</v>
          </cell>
          <cell r="N115" t="str">
            <v>恶魔铠甲</v>
          </cell>
          <cell r="O115" t="str">
            <v>被动效果：穿着恶魔铠甲，使得自身生命低于30%时，提升自己防御63%，持续3回合（只触发一次）</v>
          </cell>
        </row>
        <row r="116">
          <cell r="A116">
            <v>31076</v>
          </cell>
          <cell r="B116" t="str">
            <v>理查兹领主</v>
          </cell>
          <cell r="C116" t="str">
            <v>巴洛克领主</v>
          </cell>
          <cell r="D116" t="str">
            <v>31076012</v>
          </cell>
          <cell r="E116" t="str">
            <v>火焰雨2</v>
          </cell>
          <cell r="F116" t="str">
            <v>怒气技能：对敌方单个目标造成281%攻击伤害并使生命最少的友军回复253%攻击等量生命</v>
          </cell>
          <cell r="G116" t="str">
            <v>"31076114"</v>
          </cell>
          <cell r="H116" t="str">
            <v>恐惧2</v>
          </cell>
          <cell r="I116" t="str">
            <v>被动效果：让敌人感到恐惧，受到攻击降低攻击者16%暴击，持续3回合</v>
          </cell>
          <cell r="J116" t="str">
            <v>"31076211","31076221"</v>
          </cell>
          <cell r="K116" t="str">
            <v>恶魔之心2</v>
          </cell>
          <cell r="L116" t="str">
            <v>被动效果：强大的恶魔身躯，使得自身防御增加31%，生命增加29%</v>
          </cell>
          <cell r="M116" t="str">
            <v>"31076314"</v>
          </cell>
          <cell r="N116" t="str">
            <v>恶魔铠甲2</v>
          </cell>
          <cell r="O116" t="str">
            <v>被动效果：穿着恶魔铠甲，使得自身生命低于30%时，提升自己防御102%，持续3回合（只触发一次）</v>
          </cell>
        </row>
        <row r="117">
          <cell r="A117">
            <v>31085</v>
          </cell>
          <cell r="B117" t="str">
            <v>毁灭巨龙</v>
          </cell>
          <cell r="C117" t="str">
            <v>古斯塔</v>
          </cell>
          <cell r="D117" t="str">
            <v>31085012</v>
          </cell>
          <cell r="E117" t="str">
            <v>死亡吐息</v>
          </cell>
          <cell r="F117" t="str">
            <v>怒气技能：对敌方后排造成76%攻击伤害并有25%概率使目标眩晕2回合</v>
          </cell>
          <cell r="G117" t="str">
            <v>"31085111","31085121"</v>
          </cell>
          <cell r="H117" t="str">
            <v>恶魔之心</v>
          </cell>
          <cell r="I117" t="str">
            <v>被动效果：恶魔的身躯非常强大，自身的防御增加33%，生命增加19%</v>
          </cell>
          <cell r="J117" t="str">
            <v>"31085214"</v>
          </cell>
          <cell r="K117" t="str">
            <v>反击</v>
          </cell>
          <cell r="L117" t="str">
            <v>被动效果：你咬疼我了，蚂蚁！受到暴击有100%概率发动一次反击，造成152%的攻击伤害</v>
          </cell>
          <cell r="M117" t="str">
            <v/>
          </cell>
        </row>
        <row r="118">
          <cell r="A118">
            <v>31086</v>
          </cell>
          <cell r="B118" t="str">
            <v>毁灭巨龙</v>
          </cell>
          <cell r="C118" t="str">
            <v>古斯塔</v>
          </cell>
          <cell r="D118" t="str">
            <v>31086012</v>
          </cell>
          <cell r="E118" t="str">
            <v>死亡吐息2</v>
          </cell>
          <cell r="F118" t="str">
            <v>怒气技能：对敌方后排造成91%攻击伤害并有29%概率使目标眩晕2回合</v>
          </cell>
          <cell r="G118" t="str">
            <v>"31086111","31086121"</v>
          </cell>
          <cell r="H118" t="str">
            <v>恶魔之心2</v>
          </cell>
          <cell r="I118" t="str">
            <v>被动效果：恶魔的身躯非常强大，自身的防御增加34%，生命增加28%</v>
          </cell>
          <cell r="J118" t="str">
            <v>"31086214"</v>
          </cell>
          <cell r="K118" t="str">
            <v>反击2</v>
          </cell>
          <cell r="L118" t="str">
            <v>被动效果：你咬疼我了，蚂蚁！受到暴击有100%概率发动一次反击，造成243%的攻击伤害</v>
          </cell>
          <cell r="M118" t="str">
            <v>"31086314"</v>
          </cell>
          <cell r="N118" t="str">
            <v>魔力护体2</v>
          </cell>
          <cell r="O118" t="str">
            <v>被动效果：自身生命低于75%时，施放魔力守护自己，提升自己伤害减免34%，持续3回合（只触发一次）</v>
          </cell>
        </row>
        <row r="119">
          <cell r="A119">
            <v>31095</v>
          </cell>
          <cell r="B119" t="str">
            <v>黑暗骑士</v>
          </cell>
          <cell r="C119" t="str">
            <v>丹特里安</v>
          </cell>
          <cell r="D119">
            <v>31095012</v>
          </cell>
          <cell r="E119" t="str">
            <v>炎枪爆裂</v>
          </cell>
          <cell r="F119" t="str">
            <v>怒气技能：对随机2名敌人造成170%攻击伤害，每回合额外造成30%燃烧伤害，持续4回合</v>
          </cell>
          <cell r="G119" t="str">
            <v>"31095111","31095124"</v>
          </cell>
          <cell r="H119" t="str">
            <v>骑士荣誉</v>
          </cell>
          <cell r="I119" t="str">
            <v>被动效果：伤害减免增加6%。黑锋骑士攻击时，如果目标是游侠，则造成额外60%伤害。</v>
          </cell>
          <cell r="J119" t="str">
            <v>"31095211","31095214"</v>
          </cell>
          <cell r="K119" t="str">
            <v>枪术精通</v>
          </cell>
          <cell r="L119" t="str">
            <v>被动效果：攻击永久增加15%，每次出手伤害增加20%，持续6回合</v>
          </cell>
          <cell r="M119" t="str">
            <v>"31095311","31095314","31095321"</v>
          </cell>
          <cell r="N119" t="str">
            <v>不屈</v>
          </cell>
          <cell r="O119" t="str">
            <v>被动效果：防御增加30%，生命增加30%，受到任何攻击恢复生命上限1%生命（受控不可触发恢复效果）</v>
          </cell>
        </row>
        <row r="120">
          <cell r="A120">
            <v>31096</v>
          </cell>
          <cell r="B120" t="str">
            <v>黑暗骑士</v>
          </cell>
          <cell r="C120" t="str">
            <v>丹特里安</v>
          </cell>
          <cell r="D120">
            <v>31096012</v>
          </cell>
          <cell r="E120" t="str">
            <v>炎枪爆裂2</v>
          </cell>
          <cell r="F120" t="str">
            <v>怒气技能：对随机3名敌人造成185%攻击伤害，每回合额外造成50%燃烧伤害，持续4回合</v>
          </cell>
          <cell r="G120" t="str">
            <v>"31096111","31096124"</v>
          </cell>
          <cell r="H120" t="str">
            <v>骑士荣誉2</v>
          </cell>
          <cell r="I120" t="str">
            <v>被动效果：伤害减免增加9%。黑锋骑士攻击时，如果目标是游侠，则造成额外80%伤害。</v>
          </cell>
          <cell r="J120" t="str">
            <v>"31096211","31096214"</v>
          </cell>
          <cell r="K120" t="str">
            <v>枪术精通2</v>
          </cell>
          <cell r="L120" t="str">
            <v>被动效果：攻击永久增加20%，每次出手伤害增加30%，持续6回合</v>
          </cell>
          <cell r="M120" t="str">
            <v>"31096311","31096314","31096321"</v>
          </cell>
          <cell r="N120" t="str">
            <v>不屈2</v>
          </cell>
          <cell r="O120" t="str">
            <v>被动效果：防御增加35%，生命增加40%，受到任何攻击恢复生命上限2%生命（受控不可触发恢复效果）</v>
          </cell>
        </row>
        <row r="121">
          <cell r="A121">
            <v>31105</v>
          </cell>
          <cell r="B121" t="str">
            <v>腥红女爵</v>
          </cell>
          <cell r="C121" t="str">
            <v>巴里亚</v>
          </cell>
          <cell r="D121">
            <v>31105012</v>
          </cell>
          <cell r="E121" t="str">
            <v>暴虐打击</v>
          </cell>
          <cell r="F121" t="str">
            <v>主动技能：对前排敌人造成155%攻击伤害并对生命低于自身的目标额外造成目标生命上限5%伤害(最高不超过攻击力的15倍,PVE效果减半）</v>
          </cell>
          <cell r="G121" t="str">
            <v>"31105114"</v>
          </cell>
          <cell r="H121" t="str">
            <v>刻骨刀锋</v>
          </cell>
          <cell r="I121" t="str">
            <v>被动技能：普攻将攻击1个目标，如果目标处于燃烧状态，则40%概率眩晕目标2回合</v>
          </cell>
          <cell r="J121" t="str">
            <v>"31105211","31105221","31105231"</v>
          </cell>
          <cell r="K121" t="str">
            <v>坚韧血甲</v>
          </cell>
          <cell r="L121" t="str">
            <v>被动技能：生命增加20%、攻击增加15%、伤害增加20%。</v>
          </cell>
          <cell r="M121" t="str">
            <v>"31105314","31105324","31105334"</v>
          </cell>
          <cell r="N121" t="str">
            <v>嗜血冲动</v>
          </cell>
          <cell r="O121" t="str">
            <v>被动技能：战斗中每回合提升自身5%破防，10%暴击，15%暴击伤害。</v>
          </cell>
        </row>
        <row r="122">
          <cell r="A122">
            <v>31106</v>
          </cell>
          <cell r="B122" t="str">
            <v>腥红女爵</v>
          </cell>
          <cell r="C122" t="str">
            <v>巴里亚</v>
          </cell>
          <cell r="D122">
            <v>31106012</v>
          </cell>
          <cell r="E122" t="str">
            <v>暴虐打击2</v>
          </cell>
          <cell r="F122" t="str">
            <v>主动技能：对前排敌人造成175%攻击伤害并对生命低于自身的目标额外造成目标生命上限10%伤害(最高不超过攻击力的15倍,PVE效果减半）</v>
          </cell>
          <cell r="G122" t="str">
            <v>"31106114"</v>
          </cell>
          <cell r="H122" t="str">
            <v>刻骨刀锋2</v>
          </cell>
          <cell r="I122" t="str">
            <v>被动技能：普攻将攻击2个目标，如果目标处于燃烧状态，则40%概率眩晕目标2回合</v>
          </cell>
          <cell r="J122" t="str">
            <v>"31106211","31106221","31106231"</v>
          </cell>
          <cell r="K122" t="str">
            <v>坚韧血甲2</v>
          </cell>
          <cell r="L122" t="str">
            <v>被动技能：生命增加30%、攻击增加25%、伤害增加30%。</v>
          </cell>
          <cell r="M122" t="str">
            <v>"31106314","31106324","31106334"</v>
          </cell>
          <cell r="N122" t="str">
            <v>嗜血冲动2</v>
          </cell>
          <cell r="O122" t="str">
            <v>被动技能：战斗中每回合提升自身7.5%破防，15%暴击，20%暴击伤害。</v>
          </cell>
        </row>
        <row r="123">
          <cell r="A123">
            <v>31115</v>
          </cell>
          <cell r="B123" t="str">
            <v>剑术大师</v>
          </cell>
          <cell r="C123" t="str">
            <v>巴顿国王</v>
          </cell>
          <cell r="D123">
            <v>31115012</v>
          </cell>
          <cell r="E123" t="str">
            <v>剑刃风暴</v>
          </cell>
          <cell r="F123" t="str">
            <v>怒气技能：对前排敌人造成150%攻击伤害，同时增加自身10%减伤和20%攻击3回合，并给我方全体英雄施加剑圣庇护3回合（提升5%减伤，不可叠加）</v>
          </cell>
          <cell r="G123" t="str">
            <v>"31115104"</v>
          </cell>
          <cell r="H123" t="str">
            <v>疾风步</v>
          </cell>
          <cell r="I123" t="str">
            <v>被动效果：普攻变为随机攻击4名敌人，造成95%攻击伤害，并有12%几率使目标眩晕2回合</v>
          </cell>
          <cell r="J123" t="str">
            <v>"31115201","31115211","31115221","31115204"</v>
          </cell>
          <cell r="K123" t="str">
            <v>火刃氏族</v>
          </cell>
          <cell r="L123" t="str">
            <v>被动效果：生命增加15%，攻击增加15%，免控率增加20%，对眩晕目标伤害增加30%</v>
          </cell>
          <cell r="M123" t="str">
            <v>"31115304","31115314"</v>
          </cell>
          <cell r="N123" t="str">
            <v>武者之心</v>
          </cell>
          <cell r="O123" t="str">
            <v>被动效果：受到攻击时，提高自身10%攻击力一回合，并对敌方随机4个敌人分别有45%概率进行一次反击，造成70%攻击伤害</v>
          </cell>
        </row>
        <row r="124">
          <cell r="A124">
            <v>31116</v>
          </cell>
          <cell r="B124" t="str">
            <v>剑术大师</v>
          </cell>
          <cell r="C124" t="str">
            <v>巴顿国王</v>
          </cell>
          <cell r="D124">
            <v>31116012</v>
          </cell>
          <cell r="E124" t="str">
            <v>剑刃风暴2</v>
          </cell>
          <cell r="F124" t="str">
            <v>怒气技能：对前排敌人造成212%攻击伤害，同时增加自身15%减伤和30%攻击3回合，并给我方全体英雄施加剑圣庇护3回合（提升7%减伤，不可叠加）</v>
          </cell>
          <cell r="G124" t="str">
            <v>"31116104"</v>
          </cell>
          <cell r="H124" t="str">
            <v>疾风步2</v>
          </cell>
          <cell r="I124" t="str">
            <v>被动效果：普攻变为随机攻击4名敌人，造成110%攻击伤害，并有18%几率使目标眩晕2回合</v>
          </cell>
          <cell r="J124" t="str">
            <v>"31116201","31116211","31116221","31116204"</v>
          </cell>
          <cell r="K124" t="str">
            <v>火刃氏族2</v>
          </cell>
          <cell r="L124" t="str">
            <v>被动效果：生命增加25%，攻击增加25%，免控率增加25%，对眩晕目标伤害增加60%</v>
          </cell>
          <cell r="M124" t="str">
            <v>"31116304","31116314"</v>
          </cell>
          <cell r="N124" t="str">
            <v>武者之心2</v>
          </cell>
          <cell r="O124" t="str">
            <v>被动效果：受到攻击时，提高自身15%攻击力一回合，并对敌方随机5个敌人分别有60%概率进行一次反击，造成95%攻击伤害</v>
          </cell>
        </row>
        <row r="125">
          <cell r="A125">
            <v>32011</v>
          </cell>
          <cell r="B125" t="str">
            <v>火焰小鬼</v>
          </cell>
          <cell r="C125" t="str">
            <v>火焰之子</v>
          </cell>
          <cell r="D125" t="str">
            <v>32011012</v>
          </cell>
          <cell r="E125" t="str">
            <v>火球轰炸</v>
          </cell>
          <cell r="F125" t="str">
            <v>怒气技能：对后排敌人造成90%伤害</v>
          </cell>
          <cell r="G125" t="str">
            <v/>
          </cell>
          <cell r="J125" t="str">
            <v/>
          </cell>
          <cell r="M125" t="str">
            <v/>
          </cell>
        </row>
        <row r="126">
          <cell r="A126">
            <v>32023</v>
          </cell>
          <cell r="B126" t="str">
            <v>地狱守卫者</v>
          </cell>
          <cell r="C126" t="str">
            <v>狂暴兽</v>
          </cell>
          <cell r="D126" t="str">
            <v>32023012</v>
          </cell>
          <cell r="E126" t="str">
            <v>火焰爆炸</v>
          </cell>
          <cell r="F126" t="str">
            <v>怒气技能：对前排敌人造成120%攻击伤害，并使得目标防御降低25%，持续2回合</v>
          </cell>
          <cell r="G126" t="str">
            <v>"32023114"</v>
          </cell>
          <cell r="H126" t="str">
            <v>吸血</v>
          </cell>
          <cell r="I126" t="str">
            <v>被动效果：每次普攻恢复自身30%攻击的生命</v>
          </cell>
          <cell r="J126" t="str">
            <v/>
          </cell>
          <cell r="M126" t="str">
            <v/>
          </cell>
        </row>
        <row r="127">
          <cell r="A127">
            <v>32034</v>
          </cell>
          <cell r="B127" t="str">
            <v>逐日法师</v>
          </cell>
          <cell r="C127" t="str">
            <v>毁灭者</v>
          </cell>
          <cell r="D127" t="str">
            <v>32034012</v>
          </cell>
          <cell r="E127" t="str">
            <v>邪能射线</v>
          </cell>
          <cell r="F127" t="str">
            <v>怒气技能：对敌方全体造成70%攻击伤害</v>
          </cell>
          <cell r="G127" t="str">
            <v>"32034114"</v>
          </cell>
          <cell r="H127" t="str">
            <v>越战越勇</v>
          </cell>
          <cell r="I127" t="str">
            <v>被动效果：身体里流淌着逐日者家族的血液，每次普攻增加自己11%攻击</v>
          </cell>
          <cell r="J127" t="str">
            <v/>
          </cell>
          <cell r="M127" t="str">
            <v/>
          </cell>
        </row>
        <row r="128">
          <cell r="A128">
            <v>32035</v>
          </cell>
          <cell r="B128" t="str">
            <v>逐日法师</v>
          </cell>
          <cell r="C128" t="str">
            <v>毁灭者</v>
          </cell>
          <cell r="D128" t="str">
            <v>32035012</v>
          </cell>
          <cell r="E128" t="str">
            <v>邪能射线</v>
          </cell>
          <cell r="F128" t="str">
            <v>怒气技能：对敌方全体造成76%攻击伤害</v>
          </cell>
          <cell r="G128" t="str">
            <v>"32035114"</v>
          </cell>
          <cell r="H128" t="str">
            <v>越战越勇</v>
          </cell>
          <cell r="I128" t="str">
            <v>被动效果：身体里流淌着逐日者家族的血液，每次普攻增加自己11%攻击</v>
          </cell>
          <cell r="J128" t="str">
            <v>"32035214"</v>
          </cell>
          <cell r="K128" t="str">
            <v>热忱</v>
          </cell>
          <cell r="L128" t="str">
            <v>被动效果：掌控火焰的力量，对燃烧的目标，增加24%的额外伤害</v>
          </cell>
          <cell r="M128" t="str">
            <v/>
          </cell>
        </row>
        <row r="129">
          <cell r="A129">
            <v>32036</v>
          </cell>
          <cell r="B129" t="str">
            <v>逐日法师</v>
          </cell>
          <cell r="C129" t="str">
            <v>毁灭者</v>
          </cell>
          <cell r="D129" t="str">
            <v>32036012</v>
          </cell>
          <cell r="E129" t="str">
            <v>邪能射线2</v>
          </cell>
          <cell r="F129" t="str">
            <v>怒气技能：对敌方全体造成85%攻击伤害</v>
          </cell>
          <cell r="G129" t="str">
            <v>"32036111"</v>
          </cell>
          <cell r="H129" t="str">
            <v>越战越勇2</v>
          </cell>
          <cell r="I129" t="str">
            <v>被动效果：身体里流淌着逐日者家族的血液，攻击增加21%</v>
          </cell>
          <cell r="J129" t="str">
            <v>"32036214"</v>
          </cell>
          <cell r="K129" t="str">
            <v>热忱2</v>
          </cell>
          <cell r="L129" t="str">
            <v>被动效果：掌控火焰的力量，对燃烧的目标，增加36%的额外伤害</v>
          </cell>
          <cell r="M129" t="str">
            <v>"32036314"</v>
          </cell>
          <cell r="N129" t="str">
            <v>沸腾之血2</v>
          </cell>
          <cell r="O129" t="str">
            <v>被动效果：英雄死亡释放逐日之力，使得全体敌方每回合受到68%伤害，持续3回合</v>
          </cell>
        </row>
        <row r="130">
          <cell r="A130">
            <v>32044</v>
          </cell>
          <cell r="B130" t="str">
            <v>毁灭之主</v>
          </cell>
          <cell r="C130" t="str">
            <v>阿勒里亚</v>
          </cell>
          <cell r="D130" t="str">
            <v>32044012</v>
          </cell>
          <cell r="E130" t="str">
            <v>死亡一击</v>
          </cell>
          <cell r="F130" t="str">
            <v>怒气技能：对敌方随机2名目标造成185%攻击伤害并对刺客类目标造成61%额外伤害</v>
          </cell>
          <cell r="G130" t="str">
            <v>"32044114","32044124"</v>
          </cell>
          <cell r="H130" t="str">
            <v>吸攻</v>
          </cell>
          <cell r="I130" t="str">
            <v>被动效果：外域生物，能够控制灵魂的力量，普攻时偷取目标15%攻击</v>
          </cell>
          <cell r="J130" t="str">
            <v/>
          </cell>
          <cell r="M130" t="str">
            <v/>
          </cell>
        </row>
        <row r="131">
          <cell r="A131">
            <v>32045</v>
          </cell>
          <cell r="B131" t="str">
            <v>毁灭之主</v>
          </cell>
          <cell r="C131" t="str">
            <v>阿勒里亚</v>
          </cell>
          <cell r="D131" t="str">
            <v>32045012</v>
          </cell>
          <cell r="E131" t="str">
            <v>死亡一击</v>
          </cell>
          <cell r="F131" t="str">
            <v>怒气技能：对敌方随机3名目标造成166%攻击伤害并对刺客类目标造成61%额外伤害</v>
          </cell>
          <cell r="G131" t="str">
            <v>"32045114","32045124"</v>
          </cell>
          <cell r="H131" t="str">
            <v>吸攻</v>
          </cell>
          <cell r="I131" t="str">
            <v>被动效果：外域生物，能够控制灵魂的力量，普攻时偷取目标19%攻击</v>
          </cell>
          <cell r="J131" t="str">
            <v>"32045214"</v>
          </cell>
          <cell r="K131" t="str">
            <v>刺客杀手</v>
          </cell>
          <cell r="L131" t="str">
            <v>被动效果：作为刺客的克星，对刺客增加21%的额外伤害</v>
          </cell>
          <cell r="M131" t="str">
            <v/>
          </cell>
        </row>
        <row r="132">
          <cell r="A132">
            <v>32046</v>
          </cell>
          <cell r="B132" t="str">
            <v>毁灭之主</v>
          </cell>
          <cell r="C132" t="str">
            <v>阿勒里亚</v>
          </cell>
          <cell r="D132" t="str">
            <v>32046012</v>
          </cell>
          <cell r="E132" t="str">
            <v>死亡一击2</v>
          </cell>
          <cell r="F132" t="str">
            <v>怒气技能：对敌方随机4名目标造成141%攻击伤害并对刺客类目标造成61%额外伤害</v>
          </cell>
          <cell r="G132" t="str">
            <v>"32046114","32046124"</v>
          </cell>
          <cell r="H132" t="str">
            <v>吸攻2</v>
          </cell>
          <cell r="I132" t="str">
            <v>被动效果：外域生物，能够控制灵魂的力量，普攻时偷取目标19%攻击</v>
          </cell>
          <cell r="J132" t="str">
            <v>"32046214"</v>
          </cell>
          <cell r="K132" t="str">
            <v>刺客杀手2</v>
          </cell>
          <cell r="L132" t="str">
            <v>被动效果：作为刺客的克星，对刺客增加31%的额外伤害</v>
          </cell>
          <cell r="M132" t="str">
            <v>"32046314"</v>
          </cell>
          <cell r="N132" t="str">
            <v>恶魔之血2</v>
          </cell>
          <cell r="O132" t="str">
            <v>被动效果：自身生命低于50%，激发恶魔的血液，提升自己暴击12%，持续3回合（只触发一次）</v>
          </cell>
        </row>
        <row r="133">
          <cell r="A133">
            <v>32055</v>
          </cell>
          <cell r="B133" t="str">
            <v>火焰魔王</v>
          </cell>
          <cell r="C133" t="str">
            <v>玛格丽特</v>
          </cell>
          <cell r="D133" t="str">
            <v>32055012</v>
          </cell>
          <cell r="E133" t="str">
            <v>火焰大爆炸</v>
          </cell>
          <cell r="F133" t="str">
            <v>怒气技能：对敌方随机4名目标造成51%攻击伤害，每回合额外造成54%攻击伤害，持续3回合</v>
          </cell>
          <cell r="G133" t="str">
            <v>"32055114"</v>
          </cell>
          <cell r="H133" t="str">
            <v>火毒</v>
          </cell>
          <cell r="I133" t="str">
            <v>被动效果：不只是单纯的火焰，普攻有72%概率使目标中毒，每回合造成64%攻击伤害，持续2回合</v>
          </cell>
          <cell r="J133" t="str">
            <v>"32055214"</v>
          </cell>
          <cell r="K133" t="str">
            <v>火毒爆裂</v>
          </cell>
          <cell r="L133" t="str">
            <v>被动效果：英雄死亡后将自身献祭，使敌方全体中毒，每回合造成56%攻击伤害，持续3回合</v>
          </cell>
          <cell r="M133" t="str">
            <v/>
          </cell>
        </row>
        <row r="134">
          <cell r="A134">
            <v>32056</v>
          </cell>
          <cell r="B134" t="str">
            <v>火焰魔王</v>
          </cell>
          <cell r="C134" t="str">
            <v>玛格丽特</v>
          </cell>
          <cell r="D134" t="str">
            <v>32056012</v>
          </cell>
          <cell r="E134" t="str">
            <v>火焰大爆炸2</v>
          </cell>
          <cell r="F134" t="str">
            <v>怒气技能：对敌方全体造成43%攻击伤害，每回合额外造成61%攻击伤害，持续3回合</v>
          </cell>
          <cell r="G134" t="str">
            <v>"32056114"</v>
          </cell>
          <cell r="H134" t="str">
            <v>火毒2</v>
          </cell>
          <cell r="I134" t="str">
            <v>被动效果：不只是单纯的火焰，普攻有81%概率使目标中毒，每回合造成71%攻击伤害，持续2回合</v>
          </cell>
          <cell r="J134" t="str">
            <v>"32056214"</v>
          </cell>
          <cell r="K134" t="str">
            <v>火毒爆裂2</v>
          </cell>
          <cell r="L134" t="str">
            <v>被动效果：英雄死亡后将自身献祭，使敌方全体中毒，每回合造成64%攻击伤害，持续3回合</v>
          </cell>
          <cell r="M134" t="str">
            <v>"32056314"</v>
          </cell>
          <cell r="N134" t="str">
            <v>毒性皮肤2</v>
          </cell>
          <cell r="O134" t="str">
            <v>被动效果：皮肤含有毒素，受到攻击时61%概率使目标中毒，每回合造成53%攻击伤害，持续3回合</v>
          </cell>
        </row>
        <row r="135">
          <cell r="A135">
            <v>32065</v>
          </cell>
          <cell r="B135" t="str">
            <v>巨魔领袖</v>
          </cell>
          <cell r="C135" t="str">
            <v>斯克雷</v>
          </cell>
          <cell r="D135">
            <v>32065012</v>
          </cell>
          <cell r="E135" t="str">
            <v>致命毒药</v>
          </cell>
          <cell r="F135" t="str">
            <v>怒气技能：对所有敌人造成95%攻击伤害并附加巨魔标记和巨魔诅咒，并有10%概率对目标造成眩晕2回合（巨魔标记：增加15%自身主动技能对目标的伤害；巨魔诅咒：减少1%目标对巨魔战将的伤害，最多叠加10层）</v>
          </cell>
          <cell r="G135" t="str">
            <v>"32065101","32065111","32065121"</v>
          </cell>
          <cell r="H135" t="str">
            <v>领袖光辉</v>
          </cell>
          <cell r="I135" t="str">
            <v>被动效果：减伤率增加15%，生命增加20%，暴击率增加15%</v>
          </cell>
          <cell r="J135" t="str">
            <v>"32065204"</v>
          </cell>
          <cell r="K135" t="str">
            <v>身经百战</v>
          </cell>
          <cell r="L135" t="str">
            <v>被动效果：普攻对目标附加一个巨魔标记和巨魔诅咒（巨魔标记：增加15%自身主动技能对目标的伤害；巨魔诅咒：减少1%目标对巨魔战将的伤害，最多叠加10层）</v>
          </cell>
          <cell r="M135" t="str">
            <v>"32065304"</v>
          </cell>
          <cell r="N135" t="str">
            <v>以牙还牙</v>
          </cell>
          <cell r="O135" t="str">
            <v>被动效果：受到攻击时，对攻击者增加一个巨魔标记和巨魔诅咒，并增加自身15%暴击伤害3回合（巨魔标记：增加15%自身主动技能对目标的伤害；巨魔诅咒：减少1%目标对巨魔战将的伤害，最多叠加10层）</v>
          </cell>
        </row>
        <row r="136">
          <cell r="A136">
            <v>32066</v>
          </cell>
          <cell r="B136" t="str">
            <v>巨魔领袖</v>
          </cell>
          <cell r="C136" t="str">
            <v>斯克雷</v>
          </cell>
          <cell r="D136">
            <v>32066012</v>
          </cell>
          <cell r="E136" t="str">
            <v>致命毒药2</v>
          </cell>
          <cell r="F136" t="str">
            <v>怒气技能：对所有敌人造成100%攻击伤害并附加巨魔标记和巨魔诅咒，并有20%概率对目标造成眩晕2回合（巨魔标记：增加25%自身主动技能对目标的伤害；巨魔诅咒：减少2%目标对巨魔战将的伤害，最多叠加10层）</v>
          </cell>
          <cell r="G136" t="str">
            <v>"32066101","32066111","32066121"</v>
          </cell>
          <cell r="H136" t="str">
            <v>领袖光辉2</v>
          </cell>
          <cell r="I136" t="str">
            <v>被动效果：减伤率增加20%，生命增加27%，暴击率增加20%</v>
          </cell>
          <cell r="J136" t="str">
            <v>"32066204"</v>
          </cell>
          <cell r="K136" t="str">
            <v>身经百战2</v>
          </cell>
          <cell r="L136" t="str">
            <v>被动效果：普攻对目标附加一个巨魔标记和巨魔诅咒（巨魔标记：增加25%自身主动技能对目标的伤害；巨魔诅咒：减少2%目标对巨魔战将的伤害，最多叠加10层）</v>
          </cell>
          <cell r="M136" t="str">
            <v>"32066304"</v>
          </cell>
          <cell r="N136" t="str">
            <v>以牙还牙2</v>
          </cell>
          <cell r="O136" t="str">
            <v>被动效果：受到攻击时，对攻击者增加一个巨魔标记和巨魔诅咒，并增加自身20%暴击伤害3回合（巨魔标记：增加25%自身主动技能对目标的伤害；巨魔诅咒：减少2%目标对巨魔战将的伤害，最多叠加10层）</v>
          </cell>
        </row>
        <row r="137">
          <cell r="A137">
            <v>32075</v>
          </cell>
          <cell r="B137" t="str">
            <v>荆棘女王</v>
          </cell>
          <cell r="C137" t="str">
            <v>迪拉休姆</v>
          </cell>
          <cell r="D137">
            <v>32075012</v>
          </cell>
          <cell r="E137" t="str">
            <v>自然恩赐</v>
          </cell>
          <cell r="F137" t="str">
            <v>怒气技能：对随机4名敌人造成100%攻击伤害；额外造成100%伤害，目标身上每有1种不同的负面效果，造成额外伤害提高100%攻击伤害</v>
          </cell>
          <cell r="G137" t="str">
            <v>"32075201","32075211","32075221","32075231","32075241"</v>
          </cell>
          <cell r="H137" t="str">
            <v>自然掌握</v>
          </cell>
          <cell r="I137" t="str">
            <v>被动效果：生命值增加10%，攻击增加15%，暴击增加15%，免控率增加10%，速度增加20</v>
          </cell>
          <cell r="J137" t="str">
            <v>"32075304"</v>
          </cell>
          <cell r="K137" t="str">
            <v>万千藤蔓</v>
          </cell>
          <cell r="L137" t="str">
            <v>被动效果：普攻变为对随机3名敌人造成100%攻击伤害；额外造成100%伤害，目标身上每有一种不同的负面效果，造成额外伤害提高100%攻击伤害</v>
          </cell>
          <cell r="M137" t="str">
            <v>"32075404"</v>
          </cell>
          <cell r="N137" t="str">
            <v>寄生种子</v>
          </cell>
          <cell r="O137" t="str">
            <v>被动效果：回合结束时，将随机1名敌方英雄身上的1种持续伤害或属性减益效果复制给随机其他2名敌方英雄。（每种效果最多复制3层）</v>
          </cell>
        </row>
        <row r="138">
          <cell r="A138">
            <v>32076</v>
          </cell>
          <cell r="B138" t="str">
            <v>荆棘女王</v>
          </cell>
          <cell r="C138" t="str">
            <v>迪拉休姆</v>
          </cell>
          <cell r="D138">
            <v>32076012</v>
          </cell>
          <cell r="E138" t="str">
            <v>自然恩赐2</v>
          </cell>
          <cell r="F138" t="str">
            <v>怒气技能：对随机4名敌人造成200%攻击伤害；额外造成200%伤害，目标身上每有1种不同的负面效果，造成额外伤害提高200%攻击伤害</v>
          </cell>
          <cell r="G138" t="str">
            <v>"32076201","32076211","32076221","32076231","32076241"</v>
          </cell>
          <cell r="H138" t="str">
            <v>自然掌握2</v>
          </cell>
          <cell r="I138" t="str">
            <v>被动效果：生命值增加20%，攻击增加25%，暴击增加25%，免控率增加20%，速度增加40</v>
          </cell>
          <cell r="J138" t="str">
            <v>"32076304"</v>
          </cell>
          <cell r="K138" t="str">
            <v>万千藤蔓2</v>
          </cell>
          <cell r="L138" t="str">
            <v>被动效果：普攻变为对随机3名敌人造成150%攻击伤害；额外造成150%伤害，目标身上每有一种不同的负面效果，造成额外伤害提高150%攻击伤害</v>
          </cell>
          <cell r="M138" t="str">
            <v>"32076404"</v>
          </cell>
          <cell r="N138" t="str">
            <v>寄生种子2</v>
          </cell>
          <cell r="O138" t="str">
            <v>被动效果：回合结束时，将随机1名敌方英雄身上的2种持续伤害或属性减益效果复制给随机其他2名敌方英雄。（每种效果最多复制3层）</v>
          </cell>
        </row>
        <row r="139">
          <cell r="A139">
            <v>33014</v>
          </cell>
          <cell r="B139" t="str">
            <v>魅影女妖</v>
          </cell>
          <cell r="C139" t="str">
            <v>罗格</v>
          </cell>
          <cell r="D139" t="str">
            <v>33014012</v>
          </cell>
          <cell r="E139" t="str">
            <v>痛苦流星</v>
          </cell>
          <cell r="F139" t="str">
            <v>怒气技能：对敌方前排造成120%攻击伤害，并恢复我方前排英雄75%攻击生命</v>
          </cell>
          <cell r="G139" t="str">
            <v>"33014111"</v>
          </cell>
          <cell r="H139" t="str">
            <v>攻击</v>
          </cell>
          <cell r="I139" t="str">
            <v>被动效果：拥有美丽的外表，每次普攻增加5%攻击，5%暴击，持续6回合</v>
          </cell>
          <cell r="J139" t="str">
            <v>"33014214"</v>
          </cell>
          <cell r="K139" t="str">
            <v>流星火雨</v>
          </cell>
          <cell r="L139" t="str">
            <v>被动效果：魅影女妖魅惑敌人，普攻有50%概率降低对方攻击20%，持续2回合</v>
          </cell>
          <cell r="M139" t="str">
            <v/>
          </cell>
        </row>
        <row r="140">
          <cell r="A140">
            <v>33015</v>
          </cell>
          <cell r="B140" t="str">
            <v>魅影女妖</v>
          </cell>
          <cell r="C140" t="str">
            <v>罗格</v>
          </cell>
          <cell r="D140" t="str">
            <v>33015012</v>
          </cell>
          <cell r="E140" t="str">
            <v>痛苦流星</v>
          </cell>
          <cell r="F140" t="str">
            <v>怒气技能：对敌方随机3个目标130%攻击伤害，并恢复我方前排英雄85%攻击生命</v>
          </cell>
          <cell r="G140" t="str">
            <v>"33015111"</v>
          </cell>
          <cell r="H140" t="str">
            <v>攻击</v>
          </cell>
          <cell r="I140" t="str">
            <v>被动效果：拥有美丽的外表，每次普攻增加10%攻击，10%暴击，持续6回合</v>
          </cell>
          <cell r="J140" t="str">
            <v>"33015214"</v>
          </cell>
          <cell r="K140" t="str">
            <v>流星火雨</v>
          </cell>
          <cell r="L140" t="str">
            <v>被动效果：魅影女妖魅惑敌人，普攻有50%概率降低对方攻击20%，持续2回合</v>
          </cell>
          <cell r="M140" t="str">
            <v/>
          </cell>
        </row>
        <row r="141">
          <cell r="A141">
            <v>33024</v>
          </cell>
          <cell r="B141" t="str">
            <v>邪灵术士</v>
          </cell>
          <cell r="C141" t="str">
            <v>诺玛</v>
          </cell>
          <cell r="D141" t="str">
            <v>33024012</v>
          </cell>
          <cell r="E141" t="str">
            <v>生命虹吸</v>
          </cell>
          <cell r="F141" t="str">
            <v>怒气技能：对敌方生命最少的目标造成145%攻击伤害并回复生命最少的友军攻击181%生命</v>
          </cell>
          <cell r="G141" t="str">
            <v>"33024114"</v>
          </cell>
          <cell r="H141" t="str">
            <v>赋予生机</v>
          </cell>
          <cell r="I141" t="str">
            <v>被动效果：身为术士，拥有各种奇特的攻击手段，普攻有51%概率赋予友军生机，使生命最少的友军恢复49%攻击等量生命</v>
          </cell>
          <cell r="J141" t="str">
            <v>"33024214"</v>
          </cell>
          <cell r="K141" t="str">
            <v>自愈</v>
          </cell>
          <cell r="L141" t="str">
            <v>被动效果：在自己身上做的实验太多了，身体已经变异了，受到攻击时100%概率使自己恢复36%攻击等量生命</v>
          </cell>
          <cell r="M141" t="str">
            <v/>
          </cell>
        </row>
        <row r="142">
          <cell r="A142">
            <v>33025</v>
          </cell>
          <cell r="B142" t="str">
            <v>邪灵术士</v>
          </cell>
          <cell r="C142" t="str">
            <v>诺玛</v>
          </cell>
          <cell r="D142" t="str">
            <v>33025012</v>
          </cell>
          <cell r="E142" t="str">
            <v>生命虹吸</v>
          </cell>
          <cell r="F142" t="str">
            <v>怒气技能：对敌方生命最少的目标造成154%攻击伤害并回复生命最少的友军攻击281%生命</v>
          </cell>
          <cell r="G142" t="str">
            <v>"33025114"</v>
          </cell>
          <cell r="H142" t="str">
            <v>赋予生机</v>
          </cell>
          <cell r="I142" t="str">
            <v>被动效果：身为术士，拥有各种奇特的攻击手段，普攻有51%概率赋予友军生机，使生命最少的友军恢复91%攻击等量生命</v>
          </cell>
          <cell r="J142" t="str">
            <v>"33025214"</v>
          </cell>
          <cell r="K142" t="str">
            <v>自愈</v>
          </cell>
          <cell r="L142" t="str">
            <v>被动效果：在自己身上做的实验太多了，身体已经变异了，受到攻击时100%概率使自己恢复44%攻击等量生命（受控可触发恢复效果）</v>
          </cell>
          <cell r="M142" t="str">
            <v/>
          </cell>
        </row>
        <row r="143">
          <cell r="A143">
            <v>33026</v>
          </cell>
          <cell r="B143" t="str">
            <v>邪灵术士</v>
          </cell>
          <cell r="C143" t="str">
            <v>诺玛</v>
          </cell>
          <cell r="D143" t="str">
            <v>33026012</v>
          </cell>
          <cell r="E143" t="str">
            <v>生命虹吸2</v>
          </cell>
          <cell r="F143" t="str">
            <v>怒气技能：对敌方生命最少的目标造成172%攻击伤害并回复生命最少的友军402%攻击等量生命</v>
          </cell>
          <cell r="G143" t="str">
            <v>"33026114"</v>
          </cell>
          <cell r="H143" t="str">
            <v>赋予生机2</v>
          </cell>
          <cell r="I143" t="str">
            <v>被动效果：身为术士，拥有各种奇特的攻击手段，普攻有51%概率赋予友军生机，使生命最少的友军恢复112%攻击等量生命</v>
          </cell>
          <cell r="J143" t="str">
            <v>"33026214"</v>
          </cell>
          <cell r="K143" t="str">
            <v>自愈2</v>
          </cell>
          <cell r="L143" t="str">
            <v>被动效果：在自己身上做的实验太多了，身体已经变异了，受到攻击时100%概率使自己恢复52%攻击等量生命（受控可触发恢复效果）</v>
          </cell>
          <cell r="M143" t="str">
            <v>"33026311","33026321"</v>
          </cell>
          <cell r="N143" t="str">
            <v>邪能之力2</v>
          </cell>
          <cell r="O143" t="str">
            <v>被动效果：掌握了邪能的奥秘，攻击增加21%，生命增加16%</v>
          </cell>
        </row>
        <row r="144">
          <cell r="A144">
            <v>33035</v>
          </cell>
          <cell r="B144" t="str">
            <v>王牌地精</v>
          </cell>
          <cell r="C144" t="str">
            <v>克罗斯</v>
          </cell>
          <cell r="D144">
            <v>33035012</v>
          </cell>
          <cell r="E144" t="str">
            <v>跟踪导弹</v>
          </cell>
          <cell r="F144" t="str">
            <v>怒气技能：对随机4名敌人造成110%攻击伤害并虚弱3回合，同时为一名随机己方英雄恢复50点怒气（虚弱会使目标额外受到50%伤害，不可叠加）</v>
          </cell>
          <cell r="G144" t="str">
            <v>"33035104"</v>
          </cell>
          <cell r="H144" t="str">
            <v>地精射线</v>
          </cell>
          <cell r="I144" t="str">
            <v>被动效果：普攻变为攻击后排敌人，造成75%攻击伤害并减少目标5%护甲3回合，同时为我方生命最低2名英雄恢复生命上限10%生命</v>
          </cell>
          <cell r="J144" t="str">
            <v>"33035201","33035211","33035221"</v>
          </cell>
          <cell r="K144" t="str">
            <v>地精科技</v>
          </cell>
          <cell r="L144" t="str">
            <v>被动效果：生命增加20%，速度增加20，减伤率增加10%</v>
          </cell>
          <cell r="M144" t="str">
            <v>"33035304"</v>
          </cell>
          <cell r="N144" t="str">
            <v>紧急脱出</v>
          </cell>
          <cell r="O144" t="str">
            <v>被动效果：当生命低于50%时，对所有敌人有25%几率造成眩晕2回合（仅触发一次）</v>
          </cell>
        </row>
        <row r="145">
          <cell r="A145">
            <v>33036</v>
          </cell>
          <cell r="B145" t="str">
            <v>王牌地精</v>
          </cell>
          <cell r="C145" t="str">
            <v>克罗斯</v>
          </cell>
          <cell r="D145">
            <v>33036012</v>
          </cell>
          <cell r="E145" t="str">
            <v>跟踪导弹2</v>
          </cell>
          <cell r="F145" t="str">
            <v>怒气技能：对随机4名敌人造成128%攻击伤害并虚弱3回合，同时为一名随机己方英雄恢复75点怒气（虚弱会使目标额外受到50%伤害，不可叠加）</v>
          </cell>
          <cell r="G145" t="str">
            <v>"33036104"</v>
          </cell>
          <cell r="H145" t="str">
            <v>地精射线2</v>
          </cell>
          <cell r="I145" t="str">
            <v>被动效果：普攻变为攻击后排敌人，造成80%攻击伤害并减少目标10%护甲3回合，同时为我方生命最低2名英雄恢复生命上限15%生命</v>
          </cell>
          <cell r="J145" t="str">
            <v>"33036201","33036211","33036221"</v>
          </cell>
          <cell r="K145" t="str">
            <v>地精科技2</v>
          </cell>
          <cell r="L145" t="str">
            <v>被动效果：生命增加25%，速度增加40，减伤率增加15%</v>
          </cell>
          <cell r="M145" t="str">
            <v>"33036304"</v>
          </cell>
          <cell r="N145" t="str">
            <v>紧急脱出2</v>
          </cell>
          <cell r="O145" t="str">
            <v>被动效果：当生命低于50%时，对所有敌人有40%几率造成眩晕2回合（仅触发一次）</v>
          </cell>
        </row>
        <row r="146">
          <cell r="A146">
            <v>34014</v>
          </cell>
          <cell r="B146" t="str">
            <v>莎拉夫人</v>
          </cell>
          <cell r="C146" t="str">
            <v>阿卡莎</v>
          </cell>
          <cell r="D146" t="str">
            <v>34014012</v>
          </cell>
          <cell r="E146" t="str">
            <v>暗影腐蚀</v>
          </cell>
          <cell r="F146" t="str">
            <v>怒气技能：对随机1名敌人造成220%攻击伤害，并使敌人防御降低30%，持续2回合</v>
          </cell>
          <cell r="G146" t="str">
            <v>"34014111"</v>
          </cell>
          <cell r="H146" t="str">
            <v>恶魔力量</v>
          </cell>
          <cell r="I146" t="str">
            <v>被动效果：身体里有恶魔的力量，技能伤害增加25%</v>
          </cell>
          <cell r="J146" t="str">
            <v>"34014214"</v>
          </cell>
          <cell r="K146" t="str">
            <v>点燃</v>
          </cell>
          <cell r="L146" t="str">
            <v>被动效果：每次普攻增加自身破防10%，持续5回合</v>
          </cell>
          <cell r="M146" t="str">
            <v/>
          </cell>
        </row>
        <row r="147">
          <cell r="A147">
            <v>34015</v>
          </cell>
          <cell r="B147" t="str">
            <v>莎拉夫人</v>
          </cell>
          <cell r="C147" t="str">
            <v>阿卡莎</v>
          </cell>
          <cell r="D147" t="str">
            <v>34015012</v>
          </cell>
          <cell r="E147" t="str">
            <v>暗影腐蚀</v>
          </cell>
          <cell r="F147" t="str">
            <v>怒气技能：对随机2名敌人造成150%攻击伤害，并使敌人防御降低35%，持续2回合</v>
          </cell>
          <cell r="G147" t="str">
            <v>"34015111","34015121"</v>
          </cell>
          <cell r="H147" t="str">
            <v>恶魔力量</v>
          </cell>
          <cell r="I147" t="str">
            <v>被动效果：身体里有恶魔的力量，技能伤害增加30%</v>
          </cell>
          <cell r="J147" t="str">
            <v>"34015214"</v>
          </cell>
          <cell r="K147" t="str">
            <v>点燃</v>
          </cell>
          <cell r="L147" t="str">
            <v>被动效果：每次普攻增加自身破防10%，持续5回合</v>
          </cell>
          <cell r="M147" t="str">
            <v/>
          </cell>
        </row>
        <row r="148">
          <cell r="A148">
            <v>34025</v>
          </cell>
          <cell r="B148" t="str">
            <v>恶魔刺客</v>
          </cell>
          <cell r="C148" t="str">
            <v>克里姆</v>
          </cell>
          <cell r="D148" t="str">
            <v>34025012</v>
          </cell>
          <cell r="E148" t="str">
            <v>噬魂斩击</v>
          </cell>
          <cell r="F148" t="str">
            <v>怒气技能：对敌方生命最少的目标造成202%攻击伤害并吸取其21%攻击2回合</v>
          </cell>
          <cell r="G148" t="str">
            <v>"34025111","34025121","34025131"</v>
          </cell>
          <cell r="H148" t="str">
            <v>恶魔力量</v>
          </cell>
          <cell r="I148" t="str">
            <v>被动效果：身体里隐藏着强大的魔王之力，攻击增加21%，暴击增加20%，生命增加30%</v>
          </cell>
          <cell r="J148" t="str">
            <v>"34025214"</v>
          </cell>
          <cell r="K148" t="str">
            <v>力量窃取</v>
          </cell>
          <cell r="L148" t="str">
            <v>被动效果：恶魔刺客最喜欢敌人的鲜血，敌方英雄死亡时，吸收其力量增加自己16%攻击</v>
          </cell>
          <cell r="M148" t="str">
            <v/>
          </cell>
        </row>
        <row r="149">
          <cell r="A149">
            <v>34026</v>
          </cell>
          <cell r="B149" t="str">
            <v>恶魔刺客</v>
          </cell>
          <cell r="C149" t="str">
            <v>克里姆</v>
          </cell>
          <cell r="D149" t="str">
            <v>34026012</v>
          </cell>
          <cell r="E149" t="str">
            <v>噬魂斩击2</v>
          </cell>
          <cell r="F149" t="str">
            <v>怒气技能：对敌方随机2名后排目标造成182%攻击伤害并吸取其22%攻击2回合</v>
          </cell>
          <cell r="G149" t="str">
            <v>"34026111","34026121","34026131"</v>
          </cell>
          <cell r="H149" t="str">
            <v>恶魔力量2</v>
          </cell>
          <cell r="I149" t="str">
            <v>被动效果：身体里隐藏着强大的魔王之力，攻击增加26%，暴击增加30%，生命增加40%</v>
          </cell>
          <cell r="J149" t="str">
            <v>"34026214"</v>
          </cell>
          <cell r="K149" t="str">
            <v>力量窃取2</v>
          </cell>
          <cell r="L149" t="str">
            <v>被动效果：恶魔刺客最喜欢敌人的鲜血，敌方英雄死亡时，吸收其力量增加自己21%攻击</v>
          </cell>
          <cell r="M149" t="str">
            <v>"34026314"</v>
          </cell>
          <cell r="N149" t="str">
            <v>虚弱打击2</v>
          </cell>
          <cell r="O149" t="str">
            <v>被动效果：专门欺负弱小，普通攻击变成攻击敌方生命最少的英雄，效果为113%</v>
          </cell>
        </row>
        <row r="150">
          <cell r="A150">
            <v>34035</v>
          </cell>
          <cell r="B150" t="str">
            <v>刃拳卡维尔</v>
          </cell>
          <cell r="C150" t="str">
            <v>娜可娅</v>
          </cell>
          <cell r="D150">
            <v>34035012</v>
          </cell>
          <cell r="E150" t="str">
            <v>怒火金刚</v>
          </cell>
          <cell r="F150" t="str">
            <v>怒气技能：对随机2名后排敌人造成100%攻击伤害，每回合额外造成50%流血伤害，持续15回合。对速度降低的目标额外造成50%流血伤害15回合。</v>
          </cell>
          <cell r="G150" t="str">
            <v>"34035101","34035111","34035121","34035131","34035104"</v>
          </cell>
          <cell r="H150" t="str">
            <v>勇气之躯</v>
          </cell>
          <cell r="I150" t="str">
            <v>被动效果：攻击增加15%，暴击增加5%，免控增加10%，速度增加10，对流血目标造成伤害提高20%</v>
          </cell>
          <cell r="J150" t="str">
            <v>"34035204"</v>
          </cell>
          <cell r="K150" t="str">
            <v>旺盛血气</v>
          </cell>
          <cell r="L150" t="str">
            <v>被动效果：普攻攻击时额外对所有后排敌人造成30%流血伤害3回合，并减少10点速度</v>
          </cell>
          <cell r="M150" t="str">
            <v>"34035304","34035404"</v>
          </cell>
          <cell r="N150" t="str">
            <v>狂怒血煞</v>
          </cell>
          <cell r="O150" t="str">
            <v>被动效果：技能或普通攻击时，对所有处于流血状态下的敌人造成30%流血伤害3回合，如果暴击则额外对所有处于流血状态下的敌人造成30%流血伤害3回合</v>
          </cell>
        </row>
        <row r="151">
          <cell r="A151">
            <v>34036</v>
          </cell>
          <cell r="B151" t="str">
            <v>刃拳卡维尔</v>
          </cell>
          <cell r="C151" t="str">
            <v>娜可娅</v>
          </cell>
          <cell r="D151">
            <v>34036012</v>
          </cell>
          <cell r="E151" t="str">
            <v>怒火金刚2</v>
          </cell>
          <cell r="F151" t="str">
            <v>怒气技能：对随机2名后排敌人造成140%攻击伤害，每回合额外造成100%流血伤害，持续15回合。对速度降低的目标额外造成100%流血伤害15回合。</v>
          </cell>
          <cell r="G151" t="str">
            <v>"34036101","34036111","34036121","34036131","34036104"</v>
          </cell>
          <cell r="H151" t="str">
            <v>勇气之躯2</v>
          </cell>
          <cell r="I151" t="str">
            <v>被动效果：攻击增加25%，暴击增加10%，免控增加20%，速度增加20，对流血目标造成伤害提高40%</v>
          </cell>
          <cell r="J151" t="str">
            <v>"34036204"</v>
          </cell>
          <cell r="K151" t="str">
            <v>旺盛血气2</v>
          </cell>
          <cell r="L151" t="str">
            <v>被动效果：普攻攻击时额外对所有后排敌人造成60%流血伤害3回合，并减少20点速度</v>
          </cell>
          <cell r="M151" t="str">
            <v>"34036304","34036404"</v>
          </cell>
          <cell r="N151" t="str">
            <v>狂怒血煞2</v>
          </cell>
          <cell r="O151" t="str">
            <v>被动效果：技能或普通攻击时，对所有处于流血状态下的敌人造成60%流血伤害3回合；如果暴击则额外对所有处于流血状态下的敌人造成60%流血伤害3回合，并降低敌方后排英雄5点怒气</v>
          </cell>
        </row>
        <row r="152">
          <cell r="A152">
            <v>35013</v>
          </cell>
          <cell r="B152" t="str">
            <v>独眼魔</v>
          </cell>
          <cell r="C152" t="str">
            <v>魅魔</v>
          </cell>
          <cell r="D152" t="str">
            <v>35013012</v>
          </cell>
          <cell r="E152" t="str">
            <v>邪能黑球</v>
          </cell>
          <cell r="F152" t="str">
            <v>怒气技能：对随机3名敌人造成80%攻击伤害，并有20%概率眩晕目标1回合</v>
          </cell>
          <cell r="G152" t="str">
            <v>"35013111"</v>
          </cell>
          <cell r="H152" t="str">
            <v>攻击</v>
          </cell>
          <cell r="I152" t="str">
            <v>被动效果：血量提升10%，格挡提升10%</v>
          </cell>
          <cell r="J152" t="str">
            <v>"35013214"</v>
          </cell>
          <cell r="K152" t="str">
            <v>邪能压制</v>
          </cell>
          <cell r="L152" t="str">
            <v>被动效果：普攻有60%概率沉默目标1回合</v>
          </cell>
          <cell r="M152" t="str">
            <v/>
          </cell>
        </row>
        <row r="153">
          <cell r="A153">
            <v>35023</v>
          </cell>
          <cell r="B153" t="str">
            <v>火焰守卫</v>
          </cell>
          <cell r="C153" t="str">
            <v>米尔科</v>
          </cell>
          <cell r="D153" t="str">
            <v>35023012</v>
          </cell>
          <cell r="E153" t="str">
            <v>烈焰焚烧</v>
          </cell>
          <cell r="F153" t="str">
            <v>怒气技能：对敌方全体造成45%伤害，使自己防御提升20%，持续1回合</v>
          </cell>
          <cell r="G153" t="str">
            <v>"35023111"</v>
          </cell>
          <cell r="H153" t="str">
            <v>攻击</v>
          </cell>
          <cell r="I153" t="str">
            <v>被动效果：普攻有100%概率降低敌方防御20%，持续1回合</v>
          </cell>
          <cell r="J153" t="str">
            <v>"35023214"</v>
          </cell>
          <cell r="K153" t="str">
            <v>火焰皮肤</v>
          </cell>
          <cell r="M153" t="str">
            <v/>
          </cell>
        </row>
        <row r="154">
          <cell r="A154">
            <v>35035</v>
          </cell>
          <cell r="B154" t="str">
            <v>深渊猎手</v>
          </cell>
          <cell r="C154" t="str">
            <v>女王</v>
          </cell>
          <cell r="D154" t="str">
            <v>35035012</v>
          </cell>
          <cell r="E154" t="str">
            <v>死亡激射</v>
          </cell>
          <cell r="F154" t="str">
            <v>怒气技能：对敌方全体造成92%攻击伤害并降低目标19%暴击，持续3回合</v>
          </cell>
          <cell r="G154" t="str">
            <v>"35035114","35035124","35035134"</v>
          </cell>
          <cell r="H154" t="str">
            <v>以暴制暴</v>
          </cell>
          <cell r="I154" t="str">
            <v>被动效果：酷爱以暴制暴，每次普攻提升自己12%暴击，降低目标9%暴击，持续3回合，并有32%概率提升自己16%暴击伤害，持续2回合</v>
          </cell>
          <cell r="J154" t="str">
            <v>"35035211","35035221","35035231"</v>
          </cell>
          <cell r="K154" t="str">
            <v>射手之心</v>
          </cell>
          <cell r="L154" t="str">
            <v>被动效果：天生的猎手，攻击增加31%，暴击伤害增加10%，生命增加7.5%</v>
          </cell>
          <cell r="M154" t="str">
            <v>"35035314"</v>
          </cell>
          <cell r="N154" t="str">
            <v>反击</v>
          </cell>
          <cell r="O154" t="str">
            <v>被动效果：来打我呀！受到攻击时36%概率发动一次反击，造成72%的攻击伤害</v>
          </cell>
        </row>
        <row r="155">
          <cell r="A155">
            <v>35036</v>
          </cell>
          <cell r="B155" t="str">
            <v>深渊猎手</v>
          </cell>
          <cell r="C155" t="str">
            <v>女王</v>
          </cell>
          <cell r="D155" t="str">
            <v>35036012</v>
          </cell>
          <cell r="E155" t="str">
            <v>死亡激射2</v>
          </cell>
          <cell r="F155" t="str">
            <v>怒气技能：对敌方全体造成103%攻击伤害并降低其25%暴击，持续3回合</v>
          </cell>
          <cell r="G155" t="str">
            <v>"35036114","35036124","35036134"</v>
          </cell>
          <cell r="H155" t="str">
            <v>以暴制暴2</v>
          </cell>
          <cell r="I155" t="str">
            <v>被动效果：酷爱以暴制暴，每次普攻提升自己18%暴击，降低目标13%暴击，持续4回合，并有39%概率提升自己21%暴击伤害，持续2回合</v>
          </cell>
          <cell r="J155" t="str">
            <v>"35036211","35036221","35036231"</v>
          </cell>
          <cell r="K155" t="str">
            <v>射手之心2</v>
          </cell>
          <cell r="L155" t="str">
            <v>被动效果：天生的猎手，攻击增加41.5%，暴击伤害增加20%，生命增加11%</v>
          </cell>
          <cell r="M155" t="str">
            <v>"35036314"</v>
          </cell>
          <cell r="N155" t="str">
            <v>反击2</v>
          </cell>
          <cell r="O155" t="str">
            <v>被动效果：来打我呀！受到攻击时100%概率发动一次反击造成83%的攻击伤害</v>
          </cell>
        </row>
        <row r="156">
          <cell r="A156">
            <v>35045</v>
          </cell>
          <cell r="B156" t="str">
            <v>黑暗阿西卡</v>
          </cell>
          <cell r="C156" t="str">
            <v>肥姆</v>
          </cell>
          <cell r="D156" t="str">
            <v>35045012</v>
          </cell>
          <cell r="E156" t="str">
            <v>深渊咆哮</v>
          </cell>
          <cell r="F156" t="str">
            <v>怒气技能：对敌方前排造成141%攻击伤害，每回合额外造成43%攻击伤害，持续2回合</v>
          </cell>
          <cell r="G156" t="str">
            <v>"35045111","35045121"</v>
          </cell>
          <cell r="H156" t="str">
            <v>恶魔力量</v>
          </cell>
          <cell r="I156" t="str">
            <v>被动效果：身体里有恶魔的力量，攻击增加21%，生命增加14%</v>
          </cell>
          <cell r="J156" t="str">
            <v>"35045214"</v>
          </cell>
          <cell r="K156" t="str">
            <v>点燃</v>
          </cell>
          <cell r="L156" t="str">
            <v>被动效果：操控火焰的恶魔，普攻有36%概率点燃目标，使目标燃烧，每回合造成79%攻击伤害，持续2回合</v>
          </cell>
          <cell r="M156" t="str">
            <v/>
          </cell>
        </row>
        <row r="157">
          <cell r="A157">
            <v>35046</v>
          </cell>
          <cell r="B157" t="str">
            <v>黑暗阿西卡</v>
          </cell>
          <cell r="C157" t="str">
            <v>肥姆</v>
          </cell>
          <cell r="D157" t="str">
            <v>35046012</v>
          </cell>
          <cell r="E157" t="str">
            <v>深渊咆哮2</v>
          </cell>
          <cell r="F157" t="str">
            <v>怒气技能：对敌方随机3名目标造成154%攻击伤害，每回合额外造成43%攻击伤害，持续2回合</v>
          </cell>
          <cell r="G157" t="str">
            <v>"35046111","35046121"</v>
          </cell>
          <cell r="H157" t="str">
            <v>恶魔力量2</v>
          </cell>
          <cell r="I157" t="str">
            <v>被动效果：身体里有恶魔的力量，攻击增加26%，生命增加19%</v>
          </cell>
          <cell r="J157" t="str">
            <v>"35046214"</v>
          </cell>
          <cell r="K157" t="str">
            <v>点燃2</v>
          </cell>
          <cell r="L157" t="str">
            <v>被动效果：操控火焰的恶魔，普攻有56%概率点燃目标，使目标燃烧，每回合造成91%攻击伤害，持续2回合</v>
          </cell>
          <cell r="M157" t="str">
            <v>"35046314"</v>
          </cell>
          <cell r="N157" t="str">
            <v>火焰皮肤2</v>
          </cell>
          <cell r="O157" t="str">
            <v>被动效果：皮肤上附着火焰，受到攻击时82%概率使目标燃烧，每回合造成81%攻击伤害，持续1回合</v>
          </cell>
        </row>
        <row r="158">
          <cell r="A158">
            <v>35055</v>
          </cell>
          <cell r="B158" t="str">
            <v>伊芙丽亚</v>
          </cell>
          <cell r="C158" t="str">
            <v>克图格亚</v>
          </cell>
          <cell r="D158">
            <v>35055012</v>
          </cell>
          <cell r="E158" t="str">
            <v>影袭利刃</v>
          </cell>
          <cell r="F158" t="str">
            <v>怒气技能：对随机3个敌人造成104%攻击伤害，并催化所有燃烧和流血，造成被催化效果剩余总伤害的100%伤害（被催化的燃烧和流血会消失，催化伤害上限不超过伊芙丽亚攻击的2000%）</v>
          </cell>
          <cell r="G158" t="str">
            <v>"35055101","35055111","35055121","35055104"</v>
          </cell>
          <cell r="H158" t="str">
            <v>毒血铠甲</v>
          </cell>
          <cell r="I158" t="str">
            <v>被动效果：攻击增加15%，生命增加10%，减伤增加10%，免疫燃烧和流血（神器和神宠造成的除外）</v>
          </cell>
          <cell r="J158" t="str">
            <v>"35055204"</v>
          </cell>
          <cell r="K158" t="str">
            <v>反击领域</v>
          </cell>
          <cell r="L158" t="str">
            <v>被动效果：受到攻击时，对随机3个敌人造成自身攻击10%的燃烧和10%的流血3回合</v>
          </cell>
          <cell r="M158" t="str">
            <v>"35055304","35055314"</v>
          </cell>
          <cell r="N158" t="str">
            <v>锁敌分析</v>
          </cell>
          <cell r="O158" t="str">
            <v>被动效果：受到燃烧目标攻击时，增加自身5%攻击3回合；受到流血目标攻击时，恢复自身攻击力20%等量生命3回合</v>
          </cell>
        </row>
        <row r="159">
          <cell r="A159">
            <v>35056</v>
          </cell>
          <cell r="B159" t="str">
            <v>伊芙丽亚</v>
          </cell>
          <cell r="C159" t="str">
            <v>克图格亚</v>
          </cell>
          <cell r="D159">
            <v>35056012</v>
          </cell>
          <cell r="E159" t="str">
            <v>影袭利刃2</v>
          </cell>
          <cell r="F159" t="str">
            <v>怒气技能：对随机3个敌人造成169%攻击伤害，并催化所有燃烧和流血，造成被催化效果剩余总伤害的110%伤害（被催化的燃烧和流血会消失，催化伤害上限不超过伊芙丽亚攻击的2000%）</v>
          </cell>
          <cell r="G159" t="str">
            <v>"35056101","35056111","35056121","35056104"</v>
          </cell>
          <cell r="H159" t="str">
            <v>毒血铠甲2</v>
          </cell>
          <cell r="I159" t="str">
            <v>被动效果：攻击增加20%，生命增加15%，减伤增加15%，免疫燃烧和流血（神器和神宠造成的除外）</v>
          </cell>
          <cell r="J159" t="str">
            <v>"35056204"</v>
          </cell>
          <cell r="K159" t="str">
            <v>反击领域2</v>
          </cell>
          <cell r="L159" t="str">
            <v>被动效果：受到攻击时，对随机3个敌人造成自身攻击30%的燃烧和30%的流血3回合</v>
          </cell>
          <cell r="M159" t="str">
            <v>"35056304","35056314"</v>
          </cell>
          <cell r="N159" t="str">
            <v>锁敌分析2</v>
          </cell>
          <cell r="O159" t="str">
            <v>被动效果：受到燃烧目标攻击时，增加自身7%攻击3回合；受到流血目标攻击时，恢复自身攻击力40%等量生命3回合</v>
          </cell>
        </row>
        <row r="160">
          <cell r="A160">
            <v>41013</v>
          </cell>
          <cell r="B160" t="str">
            <v>豺狼人战士</v>
          </cell>
          <cell r="C160" t="str">
            <v>安多米尔</v>
          </cell>
          <cell r="D160" t="str">
            <v>41013012</v>
          </cell>
          <cell r="E160" t="str">
            <v>火焰打击</v>
          </cell>
          <cell r="F160" t="str">
            <v>怒气技能：对后排敌人造成70%攻击伤害，并使其技能伤害降低5%</v>
          </cell>
          <cell r="G160" t="str">
            <v>"41013114","41013124"</v>
          </cell>
          <cell r="H160" t="str">
            <v>能屈能伸</v>
          </cell>
          <cell r="I160" t="str">
            <v>被动效果：狡诈的狼人，生命永久提升15%，速度提升10点</v>
          </cell>
          <cell r="J160" t="str">
            <v/>
          </cell>
          <cell r="M160" t="str">
            <v/>
          </cell>
        </row>
        <row r="161">
          <cell r="A161">
            <v>41023</v>
          </cell>
          <cell r="B161" t="str">
            <v>半人马护卫</v>
          </cell>
          <cell r="C161" t="str">
            <v>弗雷</v>
          </cell>
          <cell r="D161" t="str">
            <v>41023012</v>
          </cell>
          <cell r="E161" t="str">
            <v>致命打击</v>
          </cell>
          <cell r="F161" t="str">
            <v>怒气技能：对随机3名敌人造成80%攻击伤害，并恢复英雄50%攻击生命</v>
          </cell>
          <cell r="G161" t="str">
            <v>"41023114"</v>
          </cell>
          <cell r="H161" t="str">
            <v>流血</v>
          </cell>
          <cell r="I161" t="str">
            <v>被动效果：血量永久提升20%</v>
          </cell>
          <cell r="J161" t="str">
            <v/>
          </cell>
          <cell r="M161" t="str">
            <v/>
          </cell>
        </row>
        <row r="162">
          <cell r="A162">
            <v>41034</v>
          </cell>
          <cell r="B162" t="str">
            <v>武僧</v>
          </cell>
          <cell r="C162" t="str">
            <v>酋长</v>
          </cell>
          <cell r="D162" t="str">
            <v>41034012</v>
          </cell>
          <cell r="E162" t="str">
            <v>爆破流星</v>
          </cell>
          <cell r="F162" t="str">
            <v>怒气技能：对血量最少的敌人造成180%攻击伤害，并使敌人流血3回合，每回合造成45%攻击伤害</v>
          </cell>
          <cell r="G162" t="str">
            <v>"41034114"</v>
          </cell>
          <cell r="H162" t="str">
            <v>酒气</v>
          </cell>
          <cell r="I162" t="str">
            <v>被动效果：血量提升15%，防御提升15%</v>
          </cell>
          <cell r="J162" t="str">
            <v>"41034214"</v>
          </cell>
          <cell r="K162" t="str">
            <v>愈体</v>
          </cell>
          <cell r="L162" t="str">
            <v>被动效果：经过艰苦的修炼，武僧能轻易看破对方弱点，每次受到伤害使得敌人攻击降低15%，持续2回合</v>
          </cell>
          <cell r="M162" t="str">
            <v/>
          </cell>
        </row>
        <row r="163">
          <cell r="A163">
            <v>41035</v>
          </cell>
          <cell r="B163" t="str">
            <v>武僧</v>
          </cell>
          <cell r="C163" t="str">
            <v>酋长</v>
          </cell>
          <cell r="D163" t="str">
            <v>41035012</v>
          </cell>
          <cell r="E163" t="str">
            <v>爆破流星</v>
          </cell>
          <cell r="F163" t="str">
            <v>怒气技能：对血量最少的敌人造成200%击伤害，并使敌人流血3回合，每回合造成60%攻击伤害</v>
          </cell>
          <cell r="G163" t="str">
            <v>"41035114"</v>
          </cell>
          <cell r="H163" t="str">
            <v>酒气</v>
          </cell>
          <cell r="I163" t="str">
            <v>被动效果：血量提升15%，防御提升15%</v>
          </cell>
          <cell r="J163" t="str">
            <v>"41035214"</v>
          </cell>
          <cell r="K163" t="str">
            <v>愈体</v>
          </cell>
          <cell r="L163" t="str">
            <v>被动效果：经过艰苦的修炼，武僧能轻易看破对方弱点，每次受到伤害使得敌人攻击降低15%，持续2回合</v>
          </cell>
          <cell r="M163" t="str">
            <v/>
          </cell>
        </row>
        <row r="164">
          <cell r="A164">
            <v>41044</v>
          </cell>
          <cell r="B164" t="str">
            <v>岩石祖母</v>
          </cell>
          <cell r="C164" t="str">
            <v>卡加斯</v>
          </cell>
          <cell r="D164" t="str">
            <v>41044012</v>
          </cell>
          <cell r="E164" t="str">
            <v>岩石爆破</v>
          </cell>
          <cell r="F164" t="str">
            <v>怒气技能：对敌方前排造成130%攻击伤害，如果敌人是战士，则有30%概率石化目标1回合</v>
          </cell>
          <cell r="G164" t="str">
            <v>"41044114"</v>
          </cell>
          <cell r="H164" t="str">
            <v>搏命</v>
          </cell>
          <cell r="I164" t="str">
            <v>被动效果：破防提升20%，血量提升20%</v>
          </cell>
          <cell r="J164" t="str">
            <v>"41044214"</v>
          </cell>
          <cell r="K164" t="str">
            <v>眩晕</v>
          </cell>
          <cell r="L164" t="str">
            <v>被动效果：普攻使敌人防御降低35%，持续2回合</v>
          </cell>
          <cell r="M164" t="str">
            <v/>
          </cell>
        </row>
        <row r="165">
          <cell r="A165">
            <v>41045</v>
          </cell>
          <cell r="B165" t="str">
            <v>岩石祖母</v>
          </cell>
          <cell r="C165" t="str">
            <v>卡加斯</v>
          </cell>
          <cell r="D165" t="str">
            <v>41045012</v>
          </cell>
          <cell r="E165" t="str">
            <v>岩石爆破</v>
          </cell>
          <cell r="F165" t="str">
            <v>怒气技能：对敌方前排造成150%攻击伤害，如果敌人是战士，则有20%概率石化目标2回合</v>
          </cell>
          <cell r="G165" t="str">
            <v>"41045114"</v>
          </cell>
          <cell r="H165" t="str">
            <v>搏命</v>
          </cell>
          <cell r="I165" t="str">
            <v>被动效果：破防提升20%，血量提升20%</v>
          </cell>
          <cell r="J165" t="str">
            <v>"41045214"</v>
          </cell>
          <cell r="K165" t="str">
            <v>眩晕</v>
          </cell>
          <cell r="L165" t="str">
            <v>被动效果：普攻使敌人防御降低45%，持续2回合</v>
          </cell>
          <cell r="M165" t="str">
            <v/>
          </cell>
        </row>
        <row r="166">
          <cell r="A166">
            <v>41055</v>
          </cell>
          <cell r="B166" t="str">
            <v>火焰女王</v>
          </cell>
          <cell r="C166" t="str">
            <v>屠龙者</v>
          </cell>
          <cell r="D166" t="str">
            <v>41055012</v>
          </cell>
          <cell r="E166" t="str">
            <v>烈焰流星雨</v>
          </cell>
          <cell r="F166" t="str">
            <v>怒气技能：对敌方全体造成72%攻击伤害，每回合额外造成26%攻击伤害，持续3回合</v>
          </cell>
          <cell r="G166" t="str">
            <v>"41055111","41055121"</v>
          </cell>
          <cell r="H166" t="str">
            <v>女王防御</v>
          </cell>
          <cell r="I166" t="str">
            <v>被动效果：女王穿着专属防御，自身生命增加21%，防御增加23%</v>
          </cell>
          <cell r="J166" t="str">
            <v>"41055214"</v>
          </cell>
          <cell r="K166" t="str">
            <v>备受鼓舞</v>
          </cell>
          <cell r="L166" t="str">
            <v>被动效果：我方英雄暴击时，受到鼓舞，使自己恢复36%攻击等量生命</v>
          </cell>
          <cell r="M166" t="str">
            <v>"41055314","41055324"</v>
          </cell>
          <cell r="N166" t="str">
            <v>禁忌领域</v>
          </cell>
          <cell r="O166" t="str">
            <v>被动效果：创造出禁忌领域，受到攻击降低目标12%破防并燃烧，每回合造成25%攻击伤害，持续6回合</v>
          </cell>
        </row>
        <row r="167">
          <cell r="A167">
            <v>41056</v>
          </cell>
          <cell r="B167" t="str">
            <v>火焰女王</v>
          </cell>
          <cell r="C167" t="str">
            <v>屠龙者</v>
          </cell>
          <cell r="D167" t="str">
            <v>41056012</v>
          </cell>
          <cell r="E167" t="str">
            <v>烈焰流星雨2</v>
          </cell>
          <cell r="F167" t="str">
            <v>怒气技能：对敌方全体造成89%攻击伤害，每回合额外造成38%攻击伤害，持续3回合</v>
          </cell>
          <cell r="G167" t="str">
            <v>"41056111","41056121"</v>
          </cell>
          <cell r="H167" t="str">
            <v>女王防御2</v>
          </cell>
          <cell r="I167" t="str">
            <v>被动效果：女王穿着专属防御，自身生命增加32%，防御增加32%</v>
          </cell>
          <cell r="J167" t="str">
            <v>"41056214"</v>
          </cell>
          <cell r="K167" t="str">
            <v>备受鼓舞2</v>
          </cell>
          <cell r="L167" t="str">
            <v>被动效果：我方英雄暴击时，受到鼓舞，使自己恢复47%攻击等量生命</v>
          </cell>
          <cell r="M167" t="str">
            <v>"41056314","41056324"</v>
          </cell>
          <cell r="N167" t="str">
            <v>禁忌领域2</v>
          </cell>
          <cell r="O167" t="str">
            <v>被动效果：创造出禁忌领域，受到攻击降低目标14%破防并燃烧，每回合造成34%攻击伤害，持续6回合</v>
          </cell>
        </row>
        <row r="168">
          <cell r="A168">
            <v>41065</v>
          </cell>
          <cell r="B168" t="str">
            <v>牛头人酋长</v>
          </cell>
          <cell r="C168" t="str">
            <v>格鲁</v>
          </cell>
          <cell r="D168" t="str">
            <v>41065012</v>
          </cell>
          <cell r="E168" t="str">
            <v>图腾爆裂</v>
          </cell>
          <cell r="F168" t="str">
            <v>怒气技能：对敌方前排造成118%攻击伤害并吸取目标22%防御2回合</v>
          </cell>
          <cell r="G168" t="str">
            <v>"41065114","41065124"</v>
          </cell>
          <cell r="H168" t="str">
            <v>牛头意志</v>
          </cell>
          <cell r="I168" t="str">
            <v>被动效果：身为酋长，拥有上位者的威严，受到攻击时降低目标9%攻击，11%暴击，持续2回合</v>
          </cell>
          <cell r="J168" t="str">
            <v>"41065211","41065221"</v>
          </cell>
          <cell r="K168" t="str">
            <v>自然坚韧</v>
          </cell>
          <cell r="L168" t="str">
            <v>被动效果：自然坚韧的品性，使得自身生命增加26%，防御增加33%</v>
          </cell>
          <cell r="M168" t="str">
            <v>"41065314"</v>
          </cell>
          <cell r="N168" t="str">
            <v>反击</v>
          </cell>
          <cell r="O168" t="str">
            <v>被动效果：来打我呀！受到攻击时59%概率发动一次反击，造成102%的攻击伤害</v>
          </cell>
        </row>
        <row r="169">
          <cell r="A169">
            <v>41066</v>
          </cell>
          <cell r="B169" t="str">
            <v>牛头人酋长</v>
          </cell>
          <cell r="C169" t="str">
            <v>格鲁</v>
          </cell>
          <cell r="D169" t="str">
            <v>41066012</v>
          </cell>
          <cell r="E169" t="str">
            <v>图腾爆裂2</v>
          </cell>
          <cell r="F169" t="str">
            <v>怒气技能：对敌方前排造成150%攻击伤害并吸取目标27%防御2回合</v>
          </cell>
          <cell r="G169" t="str">
            <v>"41066114","41066124"</v>
          </cell>
          <cell r="H169" t="str">
            <v>牛头意志2</v>
          </cell>
          <cell r="I169" t="str">
            <v>被动效果：身为酋长，拥有上位者的威严，受到攻击时降低目标12%攻击，16%暴击，持续2回合</v>
          </cell>
          <cell r="J169" t="str">
            <v>"41066211","41066221"</v>
          </cell>
          <cell r="K169" t="str">
            <v>自然坚韧2</v>
          </cell>
          <cell r="L169" t="str">
            <v>被动效果：自然坚韧的品性，使得自身生命增加33%，伤害减免增加20%</v>
          </cell>
          <cell r="M169" t="str">
            <v>"41066314"</v>
          </cell>
          <cell r="N169" t="str">
            <v>反击2</v>
          </cell>
          <cell r="O169" t="str">
            <v>被动效果：来打我呀！受到攻击时72%概率发动一次反击，造成143%的攻击伤害</v>
          </cell>
        </row>
        <row r="170">
          <cell r="A170">
            <v>41075</v>
          </cell>
          <cell r="B170" t="str">
            <v>潮汐行者</v>
          </cell>
          <cell r="C170" t="str">
            <v>迦楼罗</v>
          </cell>
          <cell r="D170">
            <v>41075012</v>
          </cell>
          <cell r="E170" t="str">
            <v>无情海啸</v>
          </cell>
          <cell r="F170" t="str">
            <v>怒气技能：对随机3名敌方英雄造成120%攻击伤害，并释放所有潮汐逆鳞（每层潮汐逆鳞额外提高1%减伤率，怒气技能消耗潮汐逆鳞造成额外伤害），每层潮汐逆鳞对随机1名受击者造成80%攻击伤害，释放后潮汐逆鳞层数清空</v>
          </cell>
          <cell r="G170" t="str">
            <v>"41075101","41075111","41075121","41075131"</v>
          </cell>
          <cell r="H170" t="str">
            <v>娜迦血统</v>
          </cell>
          <cell r="I170" t="str">
            <v>被动效果：生命值增加10%，暴击伤害增加20%，攻击增加10%，免控率增加10%</v>
          </cell>
          <cell r="J170" t="str">
            <v>"41075204"</v>
          </cell>
          <cell r="K170" t="str">
            <v>顺水推舟</v>
          </cell>
          <cell r="L170" t="str">
            <v>被动效果：我方英雄释放怒气技能时，对受击者进行追击，造成30%攻击伤害，自身获得一层潮汐逆鳞（每层潮汐逆鳞额外提高1%减伤率，怒气技能消耗潮汐逆鳞造成额外伤害），并增加自身1%暴击率2回合</v>
          </cell>
          <cell r="M170" t="str">
            <v>"41075304","41075404"</v>
          </cell>
          <cell r="N170" t="str">
            <v>神海秘法</v>
          </cell>
          <cell r="O170" t="str">
            <v>被动效果：战场上有英雄死亡，恢复自身生命值上限8%等量生命值，自身获得1层潮汐逆鳞（每层潮汐逆鳞额外提高1%减伤率，怒气技能消耗潮汐逆鳞造成额外伤害）</v>
          </cell>
        </row>
        <row r="171">
          <cell r="A171">
            <v>41076</v>
          </cell>
          <cell r="B171" t="str">
            <v>潮汐行者</v>
          </cell>
          <cell r="C171" t="str">
            <v>迦楼罗</v>
          </cell>
          <cell r="D171">
            <v>41076012</v>
          </cell>
          <cell r="E171" t="str">
            <v>无情海啸2</v>
          </cell>
          <cell r="F171" t="str">
            <v>怒气技能：对随机3名敌方英雄造成240%攻击伤害，并释放所有潮汐逆鳞（每层潮汐逆鳞额外提高2%减伤率，怒气技能消耗潮汐逆鳞造成额外伤害），每层潮汐逆鳞对随机1名受击者造成120%攻击伤害，释放后潮汐逆鳞层数清空</v>
          </cell>
          <cell r="G171" t="str">
            <v>"41076101","41076111","41076121","41076131"</v>
          </cell>
          <cell r="H171" t="str">
            <v>娜迦血统2</v>
          </cell>
          <cell r="I171" t="str">
            <v>被动效果：生命值增加20%，暴击伤害增加30%，攻击增加15%，免控率增加20%</v>
          </cell>
          <cell r="J171" t="str">
            <v>"41076204"</v>
          </cell>
          <cell r="K171" t="str">
            <v>顺水推舟2</v>
          </cell>
          <cell r="L171" t="str">
            <v>被动效果：我方英雄释放怒气技能时，对受击者进行追击，造成50%攻击伤害，自身获得一层潮汐逆鳞（每层潮汐逆鳞额外提高2%减伤率，怒气技能消耗潮汐逆鳞造成额外伤害），并增加自身2%暴击率2回合</v>
          </cell>
          <cell r="M171" t="str">
            <v>"41076304","4107a404"</v>
          </cell>
          <cell r="N171" t="str">
            <v>神海秘法2</v>
          </cell>
          <cell r="O171" t="str">
            <v>被动效果：战场上有英雄死亡，恢复自身生命值上限12%等量生命值，自身获得1层潮汐逆鳞（每层潮汐逆鳞额外提高2%减伤率，怒气技能消耗潮汐逆鳞造成额外伤害）</v>
          </cell>
        </row>
        <row r="172">
          <cell r="A172">
            <v>42015</v>
          </cell>
          <cell r="B172" t="str">
            <v>元素萨满</v>
          </cell>
          <cell r="C172" t="str">
            <v>星光</v>
          </cell>
          <cell r="D172" t="str">
            <v>42015012</v>
          </cell>
          <cell r="E172" t="str">
            <v>闪电链</v>
          </cell>
          <cell r="F172" t="str">
            <v>怒气技能：对敌方后排造成124%攻击伤害并有41%概率使战士类目标眩晕2回合</v>
          </cell>
          <cell r="G172" t="str">
            <v>"42015114"</v>
          </cell>
          <cell r="H172" t="str">
            <v>电流打击</v>
          </cell>
          <cell r="I172" t="str">
            <v>被动效果：用电流打击敌人，普攻攻击变为对敌方随机2名目标造成81%攻击伤害，并有12%概率眩晕目标2回合</v>
          </cell>
          <cell r="J172" t="str">
            <v>"42015211","42015221","42015231"</v>
          </cell>
          <cell r="K172" t="str">
            <v>兽族天赋</v>
          </cell>
          <cell r="L172" t="str">
            <v>被动效果：身为兽族，暴击增加30%，攻击增加31%，生命增加9.5%</v>
          </cell>
          <cell r="M172" t="str">
            <v/>
          </cell>
        </row>
        <row r="173">
          <cell r="A173">
            <v>42016</v>
          </cell>
          <cell r="B173" t="str">
            <v>元素萨满</v>
          </cell>
          <cell r="C173" t="str">
            <v>星光</v>
          </cell>
          <cell r="D173" t="str">
            <v>42016012</v>
          </cell>
          <cell r="E173" t="str">
            <v>闪电链2</v>
          </cell>
          <cell r="F173" t="str">
            <v>怒气技能：对敌方后排造成125%攻击伤害并有62%概率使战士类目标眩晕2回合</v>
          </cell>
          <cell r="G173" t="str">
            <v>"42016114"</v>
          </cell>
          <cell r="H173" t="str">
            <v>电流打击2</v>
          </cell>
          <cell r="I173" t="str">
            <v>被动效果：用电流打击敌人，普攻攻击变为对敌方随机2名目标造成97%攻击伤害，并有13%概率眩晕目标2回合</v>
          </cell>
          <cell r="J173" t="str">
            <v>"42016211","42016221","42016231"</v>
          </cell>
          <cell r="K173" t="str">
            <v>兽族天赋2</v>
          </cell>
          <cell r="L173" t="str">
            <v>被动效果：身为兽族，暴击增加30%，攻击增加36.5%，生命增加14.5%</v>
          </cell>
          <cell r="M173" t="str">
            <v>"42016314"</v>
          </cell>
          <cell r="N173" t="str">
            <v>灵魂共振2</v>
          </cell>
          <cell r="O173" t="str">
            <v>被动效果：萨满掌握了灵魂的奥秘，当敌方英雄死亡时，恢复己方生命最低的单位19%生命上限的生命</v>
          </cell>
        </row>
        <row r="174">
          <cell r="A174">
            <v>42025</v>
          </cell>
          <cell r="B174" t="str">
            <v>塞西亚</v>
          </cell>
          <cell r="C174" t="str">
            <v>奥伯隆</v>
          </cell>
          <cell r="D174">
            <v>42025012</v>
          </cell>
          <cell r="E174" t="str">
            <v>死亡藤蔓</v>
          </cell>
          <cell r="F174" t="str">
            <v>怒气技能：随机攻击3个目标，对第一个目标造成105%攻击伤害，并缠绕两2回合；对第二个目标造成135%攻击伤害并种下种子，1回合后发芽并缠绕目标2回合；对第三个目标造成155%攻击伤害并种下种子，2回合后发芽并缠绕目标2回合</v>
          </cell>
          <cell r="G174" t="str">
            <v>"42025101","42025111","42025121","42025131"</v>
          </cell>
          <cell r="H174" t="str">
            <v>植被蔽体</v>
          </cell>
          <cell r="I174" t="str">
            <v>被动效果：生命增加15%，攻击增加10%，速度增加10点，受治疗量增加10%</v>
          </cell>
          <cell r="J174" t="str">
            <v>"42025204"</v>
          </cell>
          <cell r="K174" t="str">
            <v>拘束之力</v>
          </cell>
          <cell r="L174" t="str">
            <v>被动效果：普攻有50%几率给随机1名敌人种下种子，1回合后发芽并缠绕目标1回合</v>
          </cell>
          <cell r="M174" t="str">
            <v>"42025304"</v>
          </cell>
          <cell r="N174" t="str">
            <v>生命洪流</v>
          </cell>
          <cell r="O174" t="str">
            <v>被动效果：有敌人受到缠绕时，恢复自身50%攻击等量生命，提高自身5%技能伤害6回合，并对随机3名敌人造成自身攻击80%的中毒伤害3回合</v>
          </cell>
        </row>
        <row r="175">
          <cell r="A175">
            <v>42026</v>
          </cell>
          <cell r="B175" t="str">
            <v>塞西亚</v>
          </cell>
          <cell r="C175" t="str">
            <v>奥伯隆</v>
          </cell>
          <cell r="D175">
            <v>42026012</v>
          </cell>
          <cell r="E175" t="str">
            <v>死亡藤蔓2</v>
          </cell>
          <cell r="F175" t="str">
            <v>怒气技能：随机攻击3个目标，对第一个目标造成145%攻击伤害，并缠绕两2回合；对第二个目标造成175%攻击伤害并种下种子，1回合后发芽并缠绕目标2回合；对第三个目标造成205%攻击伤害并种下种子，2回合后发芽并缠绕目标2回合</v>
          </cell>
          <cell r="G175" t="str">
            <v>"42026101","42026111","42026121","42026131"</v>
          </cell>
          <cell r="H175" t="str">
            <v>植被蔽体2</v>
          </cell>
          <cell r="I175" t="str">
            <v>被动效果：生命增加25%，攻击增加20%，速度增加15点，受治疗量增加20%</v>
          </cell>
          <cell r="J175" t="str">
            <v>"42026204"</v>
          </cell>
          <cell r="K175" t="str">
            <v>拘束之力2</v>
          </cell>
          <cell r="L175" t="str">
            <v>被动效果：普攻有70%几率给随机1名敌人种下种子，1回合后发芽并缠绕目标1回合</v>
          </cell>
          <cell r="M175" t="str">
            <v>"42026304"</v>
          </cell>
          <cell r="N175" t="str">
            <v>生命洪流2</v>
          </cell>
          <cell r="O175" t="str">
            <v>被动效果：有敌人受到缠绕时，恢复自身90%攻击等量生命，提高自身10%技能伤害6回合，并对随机3名敌人造成自身攻击110%的中毒伤害3回合</v>
          </cell>
        </row>
        <row r="176">
          <cell r="A176">
            <v>43012</v>
          </cell>
          <cell r="B176" t="str">
            <v>鱼人先知</v>
          </cell>
          <cell r="C176" t="str">
            <v>树精</v>
          </cell>
          <cell r="D176" t="str">
            <v>43012012</v>
          </cell>
          <cell r="E176" t="str">
            <v>雷电冲击</v>
          </cell>
          <cell r="F176" t="str">
            <v>怒气技能：对前排敌人造成110%伤害，并回复英雄80%攻击血量</v>
          </cell>
          <cell r="G176" t="str">
            <v>"43012114"</v>
          </cell>
          <cell r="H176" t="str">
            <v>吸血</v>
          </cell>
          <cell r="I176" t="str">
            <v>被动效果：普攻有20%概率沉默对手2回合</v>
          </cell>
          <cell r="J176" t="str">
            <v/>
          </cell>
          <cell r="M176" t="str">
            <v/>
          </cell>
        </row>
        <row r="177">
          <cell r="A177">
            <v>43023</v>
          </cell>
          <cell r="B177" t="str">
            <v>深林贤者</v>
          </cell>
          <cell r="C177" t="str">
            <v>蓝萨满</v>
          </cell>
          <cell r="D177" t="str">
            <v>43023012</v>
          </cell>
          <cell r="E177" t="str">
            <v>生命祝福</v>
          </cell>
          <cell r="F177" t="str">
            <v>怒气技能：对敌方血量最少的目标造成120%攻击伤害，并恢复我方随机3个目标35%攻击生命，持续2回合</v>
          </cell>
          <cell r="G177" t="str">
            <v>"43023114"</v>
          </cell>
          <cell r="H177" t="str">
            <v>自愈</v>
          </cell>
          <cell r="I177" t="str">
            <v>被动效果：受到大自然的眷顾，每次普攻恢复自己25%攻击生命</v>
          </cell>
          <cell r="J177" t="str">
            <v/>
          </cell>
          <cell r="M177" t="str">
            <v/>
          </cell>
        </row>
        <row r="178">
          <cell r="A178">
            <v>43034</v>
          </cell>
          <cell r="B178" t="str">
            <v>自然贤者</v>
          </cell>
          <cell r="C178" t="str">
            <v>树精长老</v>
          </cell>
          <cell r="D178" t="str">
            <v>43034012</v>
          </cell>
          <cell r="E178" t="str">
            <v>自然能量</v>
          </cell>
          <cell r="F178" t="str">
            <v>怒气技能：对血量最少的敌人造成150%攻击伤害，并恢复我方血量最少的英雄120%攻击生命</v>
          </cell>
          <cell r="G178" t="str">
            <v>"43034114"</v>
          </cell>
          <cell r="H178" t="str">
            <v>弱点打击</v>
          </cell>
          <cell r="I178" t="str">
            <v>被动效果：每次普攻恢复我方前排英雄15%攻击的生命</v>
          </cell>
          <cell r="J178" t="str">
            <v>"43034214"</v>
          </cell>
          <cell r="K178" t="str">
            <v>自愈</v>
          </cell>
          <cell r="L178" t="str">
            <v>被动效果：每当我方英雄死亡，恢复我方所有英雄10%攻击生命</v>
          </cell>
          <cell r="M178" t="str">
            <v/>
          </cell>
        </row>
        <row r="179">
          <cell r="A179">
            <v>43035</v>
          </cell>
          <cell r="B179" t="str">
            <v>自然贤者</v>
          </cell>
          <cell r="C179" t="str">
            <v>树精长老</v>
          </cell>
          <cell r="D179" t="str">
            <v>43035012</v>
          </cell>
          <cell r="E179" t="str">
            <v>自然能量</v>
          </cell>
          <cell r="F179" t="str">
            <v>怒气技能：对血量最少的敌人造成170%攻击伤害，并恢复我方血量最少的英雄140%攻击生命</v>
          </cell>
          <cell r="G179" t="str">
            <v>"43035114"</v>
          </cell>
          <cell r="H179" t="str">
            <v>弱点打击</v>
          </cell>
          <cell r="I179" t="str">
            <v>被动效果：每次普攻恢复我方前排英雄15%攻击的生命</v>
          </cell>
          <cell r="J179" t="str">
            <v>"43035214"</v>
          </cell>
          <cell r="K179" t="str">
            <v>自愈</v>
          </cell>
          <cell r="L179" t="str">
            <v>被动效果：每当我方英雄死亡，恢复我方所有英雄10%攻击生命</v>
          </cell>
          <cell r="M179" t="str">
            <v/>
          </cell>
        </row>
        <row r="180">
          <cell r="A180">
            <v>43044</v>
          </cell>
          <cell r="B180" t="str">
            <v>月之女神</v>
          </cell>
          <cell r="C180" t="str">
            <v>泰勒</v>
          </cell>
          <cell r="D180" t="str">
            <v>43044012</v>
          </cell>
          <cell r="E180" t="str">
            <v>治愈之光</v>
          </cell>
          <cell r="F180" t="str">
            <v>怒气技能：对敌方前排造成71%攻击伤害并使我方英雄恢复43%攻击等量生命，持续3回合</v>
          </cell>
          <cell r="G180" t="str">
            <v>"43044111","43044121"</v>
          </cell>
          <cell r="H180" t="str">
            <v>自然之力</v>
          </cell>
          <cell r="I180" t="str">
            <v>被动效果：掌握自然的力量，攻击增加31.5%，暴击增加30%</v>
          </cell>
          <cell r="J180" t="str">
            <v/>
          </cell>
          <cell r="M180" t="str">
            <v/>
          </cell>
        </row>
        <row r="181">
          <cell r="A181">
            <v>43045</v>
          </cell>
          <cell r="B181" t="str">
            <v>月之女神</v>
          </cell>
          <cell r="C181" t="str">
            <v>泰勒</v>
          </cell>
          <cell r="D181" t="str">
            <v>43045012</v>
          </cell>
          <cell r="E181" t="str">
            <v>治愈之光</v>
          </cell>
          <cell r="F181" t="str">
            <v>怒气技能：对敌方全体造成46%攻击伤害并使我方英雄恢复56%攻击等量生命，持续3回合</v>
          </cell>
          <cell r="G181" t="str">
            <v>"43045111","43045121"</v>
          </cell>
          <cell r="H181" t="str">
            <v>自然之力</v>
          </cell>
          <cell r="I181" t="str">
            <v>被动效果：掌握自然的力量，攻击增加31.5%，暴击增加30%</v>
          </cell>
          <cell r="J181" t="str">
            <v>"43045214"</v>
          </cell>
          <cell r="K181" t="str">
            <v>法术掌握</v>
          </cell>
          <cell r="L181" t="str">
            <v>被动效果：每次普攻提升自己对法术的掌握，增加自己23%对敌人造成的伤害</v>
          </cell>
          <cell r="M181" t="str">
            <v/>
          </cell>
        </row>
        <row r="182">
          <cell r="A182">
            <v>43046</v>
          </cell>
          <cell r="B182" t="str">
            <v>月之女神</v>
          </cell>
          <cell r="C182" t="str">
            <v>泰勒</v>
          </cell>
          <cell r="D182" t="str">
            <v>43046012</v>
          </cell>
          <cell r="E182" t="str">
            <v>治愈之光2</v>
          </cell>
          <cell r="F182" t="str">
            <v>怒气技能：对敌方全体造成55%攻击伤害并使我方英雄恢复63%攻击等量生命，持续3回合</v>
          </cell>
          <cell r="G182" t="str">
            <v>"43046111","43046121"</v>
          </cell>
          <cell r="H182" t="str">
            <v>自然之力2</v>
          </cell>
          <cell r="I182" t="str">
            <v>被动效果：掌握自然的力量，攻击增加31.5%，暴击增加30%</v>
          </cell>
          <cell r="J182" t="str">
            <v>"43046214"</v>
          </cell>
          <cell r="K182" t="str">
            <v>法术掌握2</v>
          </cell>
          <cell r="L182" t="str">
            <v>被动效果：每次普攻提升自己对法术的掌握，增加自己25%对敌人造成的伤害</v>
          </cell>
          <cell r="M182" t="str">
            <v>"43046314"</v>
          </cell>
          <cell r="N182" t="str">
            <v>暗月反击2</v>
          </cell>
          <cell r="O182" t="str">
            <v>被动效果：当生命低于50%时，使用暗月反击敌人，给敌方全体附加暴击印记，印记暴击后触发造成58%攻击伤害（只触发一次）</v>
          </cell>
        </row>
        <row r="183">
          <cell r="A183">
            <v>43054</v>
          </cell>
          <cell r="B183" t="str">
            <v>深林之神</v>
          </cell>
          <cell r="C183" t="str">
            <v>泽基斯</v>
          </cell>
          <cell r="D183" t="str">
            <v>43054012</v>
          </cell>
          <cell r="E183" t="str">
            <v>光能爆破</v>
          </cell>
          <cell r="F183" t="str">
            <v>怒气技能：对敌方随机2名后排目标造成133%攻击伤害并回复随机2名后排友军攻击161%生命</v>
          </cell>
          <cell r="G183" t="str">
            <v>"43054114"</v>
          </cell>
          <cell r="H183" t="str">
            <v>治疗</v>
          </cell>
          <cell r="I183" t="str">
            <v>被动效果：掌控着大自然的力量，普攻有100%概率使随机1名前排友军恢复36%攻击等量生命</v>
          </cell>
          <cell r="J183" t="str">
            <v>"43054214","43054224"</v>
          </cell>
          <cell r="K183" t="str">
            <v>灵魂助力</v>
          </cell>
          <cell r="L183" t="str">
            <v>被动效果：英雄死亡时，借助灵魂的力量，可使己方全体恢复71%攻击等量生命并增加6%暴击3回合</v>
          </cell>
          <cell r="M183" t="str">
            <v/>
          </cell>
        </row>
        <row r="184">
          <cell r="A184">
            <v>43055</v>
          </cell>
          <cell r="B184" t="str">
            <v>深林之神</v>
          </cell>
          <cell r="C184" t="str">
            <v>泽基斯</v>
          </cell>
          <cell r="D184" t="str">
            <v>43055012</v>
          </cell>
          <cell r="E184" t="str">
            <v>光能爆破</v>
          </cell>
          <cell r="F184" t="str">
            <v>怒气技能：对敌方后排造成71%攻击伤害并回复后排友军攻击172%生命</v>
          </cell>
          <cell r="G184" t="str">
            <v>"43055114"</v>
          </cell>
          <cell r="H184" t="str">
            <v>治疗</v>
          </cell>
          <cell r="I184" t="str">
            <v>被动效果：掌控着大自然的力量，普攻有100%概率使前排友军恢复54%攻击等量生命</v>
          </cell>
          <cell r="J184" t="str">
            <v>"43055214","43055224"</v>
          </cell>
          <cell r="K184" t="str">
            <v>灵魂助力</v>
          </cell>
          <cell r="L184" t="str">
            <v>被动效果：英雄死亡时，借助灵魂的力量，可使己方全体恢复94%攻击等量生命并增加9%暴击3回合</v>
          </cell>
          <cell r="M184" t="str">
            <v/>
          </cell>
        </row>
        <row r="185">
          <cell r="A185">
            <v>43056</v>
          </cell>
          <cell r="B185" t="str">
            <v>深林之神</v>
          </cell>
          <cell r="C185" t="str">
            <v>泽基斯</v>
          </cell>
          <cell r="D185" t="str">
            <v>43056012</v>
          </cell>
          <cell r="E185" t="str">
            <v>光能爆破2</v>
          </cell>
          <cell r="F185" t="str">
            <v>怒气技能：对敌方全体造成75%攻击伤害并使我方英雄恢复186%攻击等量生命</v>
          </cell>
          <cell r="G185" t="str">
            <v>"43056114"</v>
          </cell>
          <cell r="H185" t="str">
            <v>治疗2</v>
          </cell>
          <cell r="I185" t="str">
            <v>被动效果：掌控着大自然的力量，普攻有100%概率使前排友军恢复76%攻击等量生命</v>
          </cell>
          <cell r="J185" t="str">
            <v>"43056214","43056224"</v>
          </cell>
          <cell r="K185" t="str">
            <v>灵魂助力2</v>
          </cell>
          <cell r="L185" t="str">
            <v>被动效果：英雄死亡时，借助灵魂的力量，使己方全体恢复122%攻击量生命并增加12%的暴击3回合</v>
          </cell>
          <cell r="M185" t="str">
            <v>"43056311"</v>
          </cell>
          <cell r="N185" t="str">
            <v>生命2</v>
          </cell>
          <cell r="O185" t="str">
            <v>被动效果：集合了自然生物的信仰之力，使得自身生命增加32%</v>
          </cell>
        </row>
        <row r="186">
          <cell r="A186">
            <v>43065</v>
          </cell>
          <cell r="B186" t="str">
            <v>卡琳娜</v>
          </cell>
          <cell r="C186" t="str">
            <v>罗萨</v>
          </cell>
          <cell r="D186">
            <v>43065012</v>
          </cell>
          <cell r="E186" t="str">
            <v>自然律动</v>
          </cell>
          <cell r="F186" t="str">
            <v>怒气技能：对所有敌人造成60%攻击伤害，为随机1个友军提供20%卡琳娜当前生命的护盾2回合（护盾破损时将吸收本次所有伤害，多个护盾不可叠加）。</v>
          </cell>
          <cell r="G186" t="str">
            <v>"43065114"</v>
          </cell>
          <cell r="H186" t="str">
            <v>祝福与诅咒</v>
          </cell>
          <cell r="I186" t="str">
            <v>被动效果：每次普攻有30%概率对随机敌人释放缩小状态2回合（缩小：体型缩小50%，同时受到伤害增加30%，造成的伤害减少50%，缩小状态不可叠加）</v>
          </cell>
          <cell r="J186" t="str">
            <v>"43065214"</v>
          </cell>
          <cell r="K186" t="str">
            <v>自然守护</v>
          </cell>
          <cell r="L186" t="str">
            <v>被动效果：每次出手增加自己20点速度，持续2回合</v>
          </cell>
          <cell r="M186" t="str">
            <v>"43065311","43065314"</v>
          </cell>
          <cell r="N186" t="str">
            <v>生命誓言</v>
          </cell>
          <cell r="O186" t="str">
            <v>被动效果：生命永久增加20%；当生命低于60%时，提升我方友军25%防御，持续3回合（只触发一次）</v>
          </cell>
        </row>
        <row r="187">
          <cell r="A187">
            <v>43066</v>
          </cell>
          <cell r="B187" t="str">
            <v>卡琳娜</v>
          </cell>
          <cell r="C187" t="str">
            <v>罗萨</v>
          </cell>
          <cell r="D187">
            <v>43066012</v>
          </cell>
          <cell r="E187" t="str">
            <v>自然律动2</v>
          </cell>
          <cell r="F187" t="str">
            <v>怒气技能：对所有敌人造成65%攻击伤害，为随机2个友军提供20%卡琳娜当前生命的护盾2回合（护盾破损时将吸收本次所有伤害，多个护盾不可叠加）。</v>
          </cell>
          <cell r="G187" t="str">
            <v>"43066114"</v>
          </cell>
          <cell r="H187" t="str">
            <v>祝福与诅咒2</v>
          </cell>
          <cell r="I187" t="str">
            <v>被动效果：每次普攻有50%概率对随机敌人释放缩小状态2回合（缩小：体型缩小50%，同时受到伤害增加30%，造成的伤害减少50%，缩小状态不可叠加）</v>
          </cell>
          <cell r="J187" t="str">
            <v>"43066214"</v>
          </cell>
          <cell r="K187" t="str">
            <v>自然守护2</v>
          </cell>
          <cell r="L187" t="str">
            <v>被动效果：每次出手增加自己35点速度，持续2回合</v>
          </cell>
          <cell r="M187" t="str">
            <v>"43066311","43066314"</v>
          </cell>
          <cell r="N187" t="str">
            <v>生命誓言2</v>
          </cell>
          <cell r="O187" t="str">
            <v>被动效果：生命永久增加30%；当生命低于60%时，提升我方友军35%防御，持续3回合（只触发一次）</v>
          </cell>
        </row>
        <row r="188">
          <cell r="A188">
            <v>43075</v>
          </cell>
          <cell r="B188" t="str">
            <v>艾琳</v>
          </cell>
          <cell r="C188" t="str">
            <v>维萨</v>
          </cell>
          <cell r="D188">
            <v>43075012</v>
          </cell>
          <cell r="E188" t="str">
            <v>荆棘缠绕</v>
          </cell>
          <cell r="F188" t="str">
            <v>怒气技能：对随机4名敌人造成106%攻击伤害，恢复全体友军攻击效果180%攻击等量生命，并持续恢复全体友军攻击效果40%攻击等量生命6回合。</v>
          </cell>
          <cell r="G188" t="str">
            <v>"43075114","43075124","43075134","43075144"</v>
          </cell>
          <cell r="H188" t="str">
            <v>圣女教条</v>
          </cell>
          <cell r="I188" t="str">
            <v>被动技能：攻击增加15%、生命增加15%、暴击增加15%、命中增加20%</v>
          </cell>
          <cell r="J188" t="str">
            <v>"43075214"</v>
          </cell>
          <cell r="K188" t="str">
            <v>庇护之森</v>
          </cell>
          <cell r="L188" t="str">
            <v>被动效果：普通攻击恢复自己60%攻击等量生命3回合，并使自身攻击增加10%和造成的治疗效果增加2%持续4回合</v>
          </cell>
          <cell r="M188" t="str">
            <v>"43075314"</v>
          </cell>
          <cell r="N188" t="str">
            <v>自然惩戒</v>
          </cell>
          <cell r="O188" t="str">
            <v>被动效果：自身生命低于50%，对所有敌人有50%几率沉默1回合，并增加自己20%暴击伤害8回合（只能触发一次）</v>
          </cell>
        </row>
        <row r="189">
          <cell r="A189">
            <v>43076</v>
          </cell>
          <cell r="B189" t="str">
            <v>艾琳</v>
          </cell>
          <cell r="C189" t="str">
            <v>维萨</v>
          </cell>
          <cell r="D189">
            <v>43076012</v>
          </cell>
          <cell r="E189" t="str">
            <v>荆棘缠绕2</v>
          </cell>
          <cell r="F189" t="str">
            <v>怒气技能：对随机4名敌人造成162%攻击伤害，恢复全体友军攻击效果200%攻击等量生命，并持续恢复全体友军攻击效果55%攻击等量生命6回合。</v>
          </cell>
          <cell r="G189" t="str">
            <v>"43076114","43076124","43076134","43076144"</v>
          </cell>
          <cell r="H189" t="str">
            <v>圣女教条2</v>
          </cell>
          <cell r="I189" t="str">
            <v>被动技能：攻击增加20%、生命增加20%、暴击增加20%、命中增加35%</v>
          </cell>
          <cell r="J189" t="str">
            <v>"43076214"</v>
          </cell>
          <cell r="K189" t="str">
            <v>庇护之森2</v>
          </cell>
          <cell r="L189" t="str">
            <v>被动效果：普通攻击恢复自己100%攻击等量生命3回合，并使自身攻击增加15%和造成的治疗效果增加5%持续4回合</v>
          </cell>
          <cell r="M189" t="str">
            <v>"43076314"</v>
          </cell>
          <cell r="N189" t="str">
            <v>自然惩戒2</v>
          </cell>
          <cell r="O189" t="str">
            <v>被动效果：自身生命低于50%，对所有敌人有75%几率沉默1回合，并增加自己40%暴击伤害8回合（只能触发一次）</v>
          </cell>
        </row>
        <row r="190">
          <cell r="A190">
            <v>43085</v>
          </cell>
          <cell r="B190" t="str">
            <v>星月精灵</v>
          </cell>
          <cell r="C190" t="str">
            <v>艾莉薇儿</v>
          </cell>
          <cell r="D190">
            <v>43085012</v>
          </cell>
          <cell r="E190" t="str">
            <v>星月神话</v>
          </cell>
          <cell r="F190" t="str">
            <v>怒气技能：对随机1名敌人造成180%攻击伤害，并缩小目标2回合；并给随机3名我方英雄施加守护2回合（缩小：体型缩小50%，受到的伤害增加15%，造成的伤害减少20%，不可叠加；守护：受到主动技能或普通攻击时，对攻击者造成100%无视护甲伤害，恢复自身50%攻击等量生命值）</v>
          </cell>
          <cell r="G190" t="str">
            <v>"43085201","43085211","43085221"</v>
          </cell>
          <cell r="H190" t="str">
            <v>自然树甲</v>
          </cell>
          <cell r="I190" t="str">
            <v>被动效果：生命值增加10%，攻击增加15%，受到治疗效果提高15%</v>
          </cell>
          <cell r="J190" t="str">
            <v>"43085304"</v>
          </cell>
          <cell r="K190" t="str">
            <v>月之魔力</v>
          </cell>
          <cell r="L190" t="str">
            <v>被动效果：普攻攻击时，使被攻击的敌人附加缩小2回合（缩小：体型缩小50%，受到的伤害增加15%，造成的伤害减少20%，不可叠加）</v>
          </cell>
          <cell r="M190" t="str">
            <v>"43085404"</v>
          </cell>
          <cell r="N190" t="str">
            <v>自然交换</v>
          </cell>
          <cell r="O190" t="str">
            <v>被动效果：回合结束时，使随机1名速度高于自身的敌人与自己交换速度一回合，并给随机1名我方英雄施加守护2回合（守护：受到主动技能或普通攻击时，对攻击者造成100无视护甲伤害，恢复自身50%攻击等量生命值）</v>
          </cell>
        </row>
        <row r="191">
          <cell r="A191">
            <v>43086</v>
          </cell>
          <cell r="B191" t="str">
            <v>星月精灵</v>
          </cell>
          <cell r="C191" t="str">
            <v>艾莉薇儿</v>
          </cell>
          <cell r="D191">
            <v>43086012</v>
          </cell>
          <cell r="E191" t="str">
            <v>星月神话2</v>
          </cell>
          <cell r="F191" t="str">
            <v>怒气技能：对随机1名敌人造成290%攻击伤害，并缩小目标2回合；并给随机3名我方英雄施加守护2回合（缩小：体型缩小50%，受到的伤害增加20%，造成的伤害减少30%，不可叠加；守护：受到主动技能或普通攻击时，对攻击者造成200%无视护甲伤害，恢复自身100%攻击等量生命值）</v>
          </cell>
          <cell r="G191" t="str">
            <v>"43086201","43086211","43086221"</v>
          </cell>
          <cell r="H191" t="str">
            <v>自然树甲2</v>
          </cell>
          <cell r="I191" t="str">
            <v>被动效果：生命值增加20%，攻击增加20%，受到治疗效果提高20%</v>
          </cell>
          <cell r="J191" t="str">
            <v>"43086304"</v>
          </cell>
          <cell r="K191" t="str">
            <v>月之魔力2</v>
          </cell>
          <cell r="L191" t="str">
            <v>被动效果：普攻攻击时，使被攻击的敌人附加缩小2回合（缩小：体型缩小50%，受到的伤害增加20%，造成的伤害减少30%，不可叠加）</v>
          </cell>
          <cell r="M191" t="str">
            <v>"43086404"</v>
          </cell>
          <cell r="N191" t="str">
            <v>自然交换2</v>
          </cell>
          <cell r="O191" t="str">
            <v>被动效果：回合结束时，使随机1名速度高于自身的敌人与自己交换速度一回合，并给随机1名我方英雄施加守护2回合（守护：受到主动技能或普通攻击时，对攻击者造成200%无视护甲伤害，恢复自身100%攻击等量生命值）</v>
          </cell>
        </row>
        <row r="192">
          <cell r="A192">
            <v>44011</v>
          </cell>
          <cell r="B192" t="str">
            <v>海妖战士</v>
          </cell>
          <cell r="C192" t="str">
            <v>贝拉</v>
          </cell>
          <cell r="D192" t="str">
            <v>44011012</v>
          </cell>
          <cell r="E192" t="str">
            <v>大力怒斩</v>
          </cell>
          <cell r="F192" t="str">
            <v>怒气技能：对单个敌人造成160%伤害，并有50%概率石化目标1回合</v>
          </cell>
          <cell r="G192" t="str">
            <v/>
          </cell>
          <cell r="J192" t="str">
            <v/>
          </cell>
          <cell r="M192" t="str">
            <v/>
          </cell>
        </row>
        <row r="193">
          <cell r="A193">
            <v>44024</v>
          </cell>
          <cell r="B193" t="str">
            <v>豹骑士凯伦</v>
          </cell>
          <cell r="C193" t="str">
            <v>猎头者</v>
          </cell>
          <cell r="D193" t="str">
            <v>44024012</v>
          </cell>
          <cell r="E193" t="str">
            <v>利刃回旋</v>
          </cell>
          <cell r="F193" t="str">
            <v>怒气技能：对敌方随机1个后排造成220%攻击伤害</v>
          </cell>
          <cell r="G193" t="str">
            <v>"44024114"</v>
          </cell>
          <cell r="H193" t="str">
            <v>毒镖</v>
          </cell>
          <cell r="I193" t="str">
            <v>被动效果：破防提升20%，攻击提升20%</v>
          </cell>
          <cell r="J193" t="str">
            <v>"44024214"</v>
          </cell>
          <cell r="K193" t="str">
            <v>虚弱打击</v>
          </cell>
          <cell r="L193" t="str">
            <v>被动效果：每次普攻增加自己25%破防，持续2回合</v>
          </cell>
          <cell r="M193" t="str">
            <v/>
          </cell>
        </row>
        <row r="194">
          <cell r="A194">
            <v>44025</v>
          </cell>
          <cell r="B194" t="str">
            <v>豹骑士凯伦</v>
          </cell>
          <cell r="C194" t="str">
            <v>猎头者</v>
          </cell>
          <cell r="D194" t="str">
            <v>44025012</v>
          </cell>
          <cell r="E194" t="str">
            <v>利刃回旋</v>
          </cell>
          <cell r="F194" t="str">
            <v>怒气技能：对敌方随机2个后排造成180%攻击伤害</v>
          </cell>
          <cell r="G194" t="str">
            <v>"44025114"</v>
          </cell>
          <cell r="H194" t="str">
            <v>毒镖</v>
          </cell>
          <cell r="I194" t="str">
            <v>被动效果：破防提升20%，攻击提升20%</v>
          </cell>
          <cell r="J194" t="str">
            <v>"44025214"</v>
          </cell>
          <cell r="K194" t="str">
            <v>虚弱打击</v>
          </cell>
          <cell r="L194" t="str">
            <v>被动效果：每次普攻增加自己30%破防，持续2回合</v>
          </cell>
          <cell r="M194" t="str">
            <v/>
          </cell>
        </row>
        <row r="195">
          <cell r="A195">
            <v>44034</v>
          </cell>
          <cell r="B195" t="str">
            <v>影袭刺客</v>
          </cell>
          <cell r="C195" t="str">
            <v>灰眼</v>
          </cell>
          <cell r="D195" t="str">
            <v>44034012</v>
          </cell>
          <cell r="E195" t="str">
            <v>暗影瞬杀</v>
          </cell>
          <cell r="F195" t="str">
            <v>怒气技能：对敌方生命最少的目标造成182%攻击伤害，如果是法师，每回合额外造成45%攻击伤害，持续2回合</v>
          </cell>
          <cell r="G195" t="str">
            <v>"44034114","44034124","44034134"</v>
          </cell>
          <cell r="H195" t="str">
            <v>能量窃取</v>
          </cell>
          <cell r="I195" t="str">
            <v>被动效果：善于偷袭的刺客，普攻有100%概率偷取目标21点怒气并增加自己对敌人造成的伤害21%</v>
          </cell>
          <cell r="J195" t="str">
            <v>"44034214"</v>
          </cell>
          <cell r="K195" t="str">
            <v>后排打击</v>
          </cell>
          <cell r="L195" t="str">
            <v>被动效果：专治不敢露头的远程英雄，普通攻击变为攻击敌方随机1名后排目标</v>
          </cell>
          <cell r="M195" t="str">
            <v/>
          </cell>
        </row>
        <row r="196">
          <cell r="A196">
            <v>44035</v>
          </cell>
          <cell r="B196" t="str">
            <v>影袭刺客</v>
          </cell>
          <cell r="C196" t="str">
            <v>灰眼</v>
          </cell>
          <cell r="D196" t="str">
            <v>44035012</v>
          </cell>
          <cell r="E196" t="str">
            <v>暗影瞬杀</v>
          </cell>
          <cell r="F196" t="str">
            <v>怒气技能：对敌方生命最少的目标造成199%攻击伤害，如果是法师，每回合额外造成63%攻击伤害，持续2回合</v>
          </cell>
          <cell r="G196" t="str">
            <v>"44035114","44035124","44035134"</v>
          </cell>
          <cell r="H196" t="str">
            <v>能量窃取</v>
          </cell>
          <cell r="I196" t="str">
            <v>被动效果：善于偷袭的刺客，普攻有100%概率偷取目标32点怒气增加自己对敌人造成的伤害27%</v>
          </cell>
          <cell r="J196" t="str">
            <v>"44035214"</v>
          </cell>
          <cell r="K196" t="str">
            <v>后排打击</v>
          </cell>
          <cell r="L196" t="str">
            <v>被动效果：专治不敢露头的远程英雄，普通攻击变为攻击敌方随机1名后排目标</v>
          </cell>
          <cell r="M196" t="str">
            <v>"44035311","44035321"</v>
          </cell>
          <cell r="N196" t="str">
            <v>灰眼之力</v>
          </cell>
          <cell r="O196" t="str">
            <v>被动效果：影袭刺客的灰眼具有特别的力量，命中增加10%，攻击增加14%</v>
          </cell>
        </row>
        <row r="197">
          <cell r="A197">
            <v>44036</v>
          </cell>
          <cell r="B197" t="str">
            <v>影袭刺客</v>
          </cell>
          <cell r="C197" t="str">
            <v>灰眼</v>
          </cell>
          <cell r="D197" t="str">
            <v>44036012</v>
          </cell>
          <cell r="E197" t="str">
            <v>暗影瞬杀2</v>
          </cell>
          <cell r="F197" t="str">
            <v>怒气技能：对敌方生命最少的目标造成218%攻击伤害并对法师类目标造成85%额外伤害，持续2回合</v>
          </cell>
          <cell r="G197" t="str">
            <v>"44036114","44036124","44036134"</v>
          </cell>
          <cell r="H197" t="str">
            <v>能量窃取2</v>
          </cell>
          <cell r="I197" t="str">
            <v>被动效果：善于偷袭的刺客，普攻有100%概率偷取目标45点怒气并增加自己对敌人造成的伤害32%</v>
          </cell>
          <cell r="J197" t="str">
            <v>"44036214"</v>
          </cell>
          <cell r="K197" t="str">
            <v>后排打击2</v>
          </cell>
          <cell r="L197" t="str">
            <v>被动效果：专治不敢露头的远程英雄，普通攻击变为攻击敌方随机1名后排目标，伤害为115%</v>
          </cell>
          <cell r="M197" t="str">
            <v>"44036311","44036321"</v>
          </cell>
          <cell r="N197" t="str">
            <v>灰眼之力2</v>
          </cell>
          <cell r="O197" t="str">
            <v>被动效果：影袭刺客的灰眼具有特别的力量，命中增加15%，攻击增加19.5%</v>
          </cell>
        </row>
        <row r="198">
          <cell r="A198">
            <v>44045</v>
          </cell>
          <cell r="B198" t="str">
            <v>僧侣</v>
          </cell>
          <cell r="C198" t="str">
            <v>无面者</v>
          </cell>
          <cell r="D198" t="str">
            <v>44045012</v>
          </cell>
          <cell r="E198" t="str">
            <v>死亡瞬斩</v>
          </cell>
          <cell r="F198" t="str">
            <v>怒气技能：对敌方随机2名后排目标造成202%攻击伤害，如果是法师，每回合额外造成33%的攻击伤害，持续2回合</v>
          </cell>
          <cell r="G198" t="str">
            <v>"44045111","44045121"</v>
          </cell>
          <cell r="H198" t="str">
            <v>神秘力量</v>
          </cell>
          <cell r="I198" t="str">
            <v>被动效果：长期深山苦修，使得自身暴击增加30%，暴击伤害增加30%</v>
          </cell>
          <cell r="J198" t="str">
            <v>"44045214"</v>
          </cell>
          <cell r="K198" t="str">
            <v>虚弱打击</v>
          </cell>
          <cell r="L198" t="str">
            <v>被动效果：僧侣善于找到敌方的弱点，普通攻击会选择敌方生命最少的英雄作为目标，并降低目标11%攻击3回合</v>
          </cell>
          <cell r="M198" t="str">
            <v/>
          </cell>
        </row>
        <row r="199">
          <cell r="A199">
            <v>44046</v>
          </cell>
          <cell r="B199" t="str">
            <v>僧侣</v>
          </cell>
          <cell r="C199" t="str">
            <v>无面者</v>
          </cell>
          <cell r="D199" t="str">
            <v>44046012</v>
          </cell>
          <cell r="E199" t="str">
            <v>死亡瞬斩2</v>
          </cell>
          <cell r="F199" t="str">
            <v>怒气技能：对敌方随机3名后排目标造成203%攻击伤害，如果是法师，每回合额外造成42%攻击伤害，持续2回合</v>
          </cell>
          <cell r="G199" t="str">
            <v>"44046111","44046121"</v>
          </cell>
          <cell r="H199" t="str">
            <v>神秘力量2</v>
          </cell>
          <cell r="I199" t="str">
            <v>被动效果：长期深山苦修，使得自身暴击增加30%，暴击伤害增加40%</v>
          </cell>
          <cell r="J199" t="str">
            <v>"44046214"</v>
          </cell>
          <cell r="K199" t="str">
            <v>虚弱打击2</v>
          </cell>
          <cell r="L199" t="str">
            <v>被动效果：僧侣善于找到敌方的弱点，普通攻击变成攻击敌方生命最少的英雄，效果为106%，并降低目标16%攻击3回合</v>
          </cell>
          <cell r="M199" t="str">
            <v>"44046314"</v>
          </cell>
          <cell r="N199" t="str">
            <v>毒性攻击2</v>
          </cell>
          <cell r="O199" t="str">
            <v>被动效果：僧侣通过艰苦的修炼，使得普攻有52%概率使目标中毒，每回合造成85%攻击伤害，持续2回合</v>
          </cell>
        </row>
        <row r="200">
          <cell r="A200">
            <v>44055</v>
          </cell>
          <cell r="B200" t="str">
            <v>展翅之鹰</v>
          </cell>
          <cell r="C200" t="str">
            <v>观心者</v>
          </cell>
          <cell r="D200">
            <v>44055012</v>
          </cell>
          <cell r="E200" t="str">
            <v>雄鹰怒火</v>
          </cell>
          <cell r="F200" t="str">
            <v>怒气技能：对随机2名敌人造成165%攻击伤害，降低目标15%攻击2回合并附加鹰眼印记。附带鹰眼印记的目标被攻击时额外受到15%伤害（对单一目标最高叠加至300%攻击伤害）</v>
          </cell>
          <cell r="G200" t="str">
            <v>"44055101","44055111","44055121"</v>
          </cell>
          <cell r="H200" t="str">
            <v>丛林守护者</v>
          </cell>
          <cell r="I200" t="str">
            <v>被动效果：攻击增加20%，暴击增加20%，生命增加10%</v>
          </cell>
          <cell r="J200" t="str">
            <v>"44055204"</v>
          </cell>
          <cell r="K200" t="str">
            <v>生存法则</v>
          </cell>
          <cell r="L200" t="str">
            <v>被动效果：暴击有100%几率恢复自身160%攻击等量生命</v>
          </cell>
          <cell r="M200" t="str">
            <v>"44055304"</v>
          </cell>
          <cell r="N200" t="str">
            <v>鹰眼洞察</v>
          </cell>
          <cell r="O200" t="str">
            <v>被动效果：普通攻击变为，攻击随机2名敌人，造成80%攻击伤害并附加鹰眼印记。附带鹰眼印记的目标被攻击时额外受到15%伤害（对单一目标最高叠加至300%攻击伤害）</v>
          </cell>
        </row>
        <row r="201">
          <cell r="A201">
            <v>44056</v>
          </cell>
          <cell r="B201" t="str">
            <v>展翅之鹰</v>
          </cell>
          <cell r="C201" t="str">
            <v>观心者</v>
          </cell>
          <cell r="D201">
            <v>44056012</v>
          </cell>
          <cell r="E201" t="str">
            <v>雄鹰怒火2</v>
          </cell>
          <cell r="F201" t="str">
            <v>怒气技能：对随机2名敌人造成195%攻击伤害，降低目标20%攻击2回合并附加鹰眼印记。附带鹰眼印记的目标被攻击时额外受到25%伤害（对单一目标最高叠加至300%攻击伤害）</v>
          </cell>
          <cell r="G201" t="str">
            <v>"44056101","44056111","44056121"</v>
          </cell>
          <cell r="H201" t="str">
            <v>丛林守护者2</v>
          </cell>
          <cell r="I201" t="str">
            <v>被动效果：攻击增加25%，暴击增加25%，生命增加15%</v>
          </cell>
          <cell r="J201" t="str">
            <v>"44056204"</v>
          </cell>
          <cell r="K201" t="str">
            <v>生存法则2</v>
          </cell>
          <cell r="L201" t="str">
            <v>被动效果：暴击有100%几率恢复自身200%攻击等量生命</v>
          </cell>
          <cell r="M201" t="str">
            <v>"44056304"</v>
          </cell>
          <cell r="N201" t="str">
            <v>鹰眼洞察2</v>
          </cell>
          <cell r="O201" t="str">
            <v>被动效果：普通攻击变为，攻击随机2名敌人，造成90%攻击伤害并附加鹰眼印记。附带鹰眼印记的目标被攻击时额外受到25%伤害（对单一目标最高叠加至300%攻击伤害）</v>
          </cell>
        </row>
        <row r="202">
          <cell r="A202">
            <v>45013</v>
          </cell>
          <cell r="B202" t="str">
            <v>咕咕鸟</v>
          </cell>
          <cell r="C202" t="str">
            <v>希维尔</v>
          </cell>
          <cell r="D202" t="str">
            <v>45013012</v>
          </cell>
          <cell r="E202" t="str">
            <v>星辰坠落</v>
          </cell>
          <cell r="F202" t="str">
            <v>怒气技能：对后排敌人造成70%攻击伤害，并使得敌人技能伤害降低10%，持续3回合</v>
          </cell>
          <cell r="G202" t="str">
            <v>"45013111"</v>
          </cell>
          <cell r="H202" t="str">
            <v>暴击</v>
          </cell>
          <cell r="I202" t="str">
            <v>被动效果：丰满的羽毛，使得咕咕鸟防御增加20%</v>
          </cell>
          <cell r="J202" t="str">
            <v>"45013214"</v>
          </cell>
          <cell r="K202" t="str">
            <v>爆裂毒素</v>
          </cell>
          <cell r="M202" t="str">
            <v/>
          </cell>
        </row>
        <row r="203">
          <cell r="A203">
            <v>45023</v>
          </cell>
          <cell r="B203" t="str">
            <v>皇家狮鹫</v>
          </cell>
          <cell r="C203" t="str">
            <v>密林队长</v>
          </cell>
          <cell r="D203" t="str">
            <v>45023012</v>
          </cell>
          <cell r="E203" t="str">
            <v>狮鹫急吼</v>
          </cell>
          <cell r="F203" t="str">
            <v>怒气技能：对单个敌人造成170%攻击伤害，并使自己防御增加40%，持续2回合</v>
          </cell>
          <cell r="G203" t="str">
            <v>"45023114"</v>
          </cell>
          <cell r="H203" t="str">
            <v>沉默</v>
          </cell>
          <cell r="I203" t="str">
            <v>被动效果：生命低于50%，使得全体敌方流血，每回合造成30%攻击伤害，持续3回合</v>
          </cell>
          <cell r="J203" t="str">
            <v/>
          </cell>
          <cell r="M203" t="str">
            <v/>
          </cell>
        </row>
        <row r="204">
          <cell r="A204">
            <v>45034</v>
          </cell>
          <cell r="B204" t="str">
            <v>维拉妮卡</v>
          </cell>
          <cell r="C204" t="str">
            <v>风行者</v>
          </cell>
          <cell r="D204" t="str">
            <v>45034012</v>
          </cell>
          <cell r="E204" t="str">
            <v>命中投掷</v>
          </cell>
          <cell r="F204" t="str">
            <v>怒气技能：对敌方随机3个敌人造成120%攻击伤害，如果敌人是刺客类目标，则有40%概率冰冻1回合</v>
          </cell>
          <cell r="G204" t="str">
            <v>"45034111"</v>
          </cell>
          <cell r="H204" t="str">
            <v>暴击</v>
          </cell>
          <cell r="I204" t="str">
            <v>被动效果：破防增加35%</v>
          </cell>
          <cell r="J204" t="str">
            <v>"45034211"</v>
          </cell>
          <cell r="K204" t="str">
            <v>暴击伤害</v>
          </cell>
          <cell r="L204" t="str">
            <v>被动效果：我方英雄死亡，破防增加15%，技能伤害增加15%</v>
          </cell>
          <cell r="M204" t="str">
            <v/>
          </cell>
        </row>
        <row r="205">
          <cell r="A205">
            <v>45035</v>
          </cell>
          <cell r="B205" t="str">
            <v>维拉妮卡</v>
          </cell>
          <cell r="C205" t="str">
            <v>风行者</v>
          </cell>
          <cell r="D205" t="str">
            <v>45035012</v>
          </cell>
          <cell r="E205" t="str">
            <v>命中投掷</v>
          </cell>
          <cell r="F205" t="str">
            <v>怒气技能：对敌方随机3个敌人造成140%攻击伤害，如果敌人是刺客类目标，则有30%概率冰冻2回合</v>
          </cell>
          <cell r="G205" t="str">
            <v>"45035111"</v>
          </cell>
          <cell r="H205" t="str">
            <v>暴击</v>
          </cell>
          <cell r="I205" t="str">
            <v>被动效果：破防增加35%</v>
          </cell>
          <cell r="J205" t="str">
            <v>"45035211"</v>
          </cell>
          <cell r="K205" t="str">
            <v>暴击伤害</v>
          </cell>
          <cell r="L205" t="str">
            <v>被动效果：我方英雄死亡，破防增加20%，技能伤害增加20%</v>
          </cell>
          <cell r="M205" t="str">
            <v/>
          </cell>
        </row>
        <row r="206">
          <cell r="A206">
            <v>45045</v>
          </cell>
          <cell r="B206" t="str">
            <v>森林猎手</v>
          </cell>
          <cell r="C206" t="str">
            <v>恶魔猎手</v>
          </cell>
          <cell r="D206" t="str">
            <v>45045012</v>
          </cell>
          <cell r="E206" t="str">
            <v>飞斧冲击</v>
          </cell>
          <cell r="F206" t="str">
            <v>怒气技能：对敌方全体造成74%攻击伤害并有16%概率使目标沉默2回合（附加被动：普攻攻击3个目标）</v>
          </cell>
          <cell r="G206" t="str">
            <v>"45045111","45045121","45045131","45045141"</v>
          </cell>
          <cell r="H206" t="str">
            <v>猎手本能</v>
          </cell>
          <cell r="I206" t="str">
            <v>被动效果：猎手的本能使得自身暴击增加30%，暴击伤害增加20%，攻击增加9%，生命增加10%</v>
          </cell>
          <cell r="J206" t="str">
            <v>"45045214","45045224"</v>
          </cell>
          <cell r="K206" t="str">
            <v>杀戮本能</v>
          </cell>
          <cell r="L206" t="str">
            <v>被动效果：敌方英雄死亡时，刺激杀戮天性，增加自己11%暴击伤害和9%攻击</v>
          </cell>
          <cell r="M206" t="str">
            <v>"45045314","45045324"</v>
          </cell>
          <cell r="N206" t="str">
            <v>致命咆哮</v>
          </cell>
          <cell r="O206" t="str">
            <v>被动效果：猎手掌握了自然之力，普攻有65%概率对目标施放致命咆哮，额外造成120%中毒伤害并有9%概率沉默目标2回合</v>
          </cell>
        </row>
        <row r="207">
          <cell r="A207">
            <v>45046</v>
          </cell>
          <cell r="B207" t="str">
            <v>森林猎手</v>
          </cell>
          <cell r="C207" t="str">
            <v>恶魔猎手</v>
          </cell>
          <cell r="D207" t="str">
            <v>45046012</v>
          </cell>
          <cell r="E207" t="str">
            <v>飞斧冲击2</v>
          </cell>
          <cell r="F207" t="str">
            <v>怒气技能：对敌方全体造成86%攻击伤害并有52%概率使目标沉默2回合（附加被动：普攻攻击3个目标）</v>
          </cell>
          <cell r="G207" t="str">
            <v>"45046111","45046121","45046131","45046141"</v>
          </cell>
          <cell r="H207" t="str">
            <v>猎手本能2</v>
          </cell>
          <cell r="I207" t="str">
            <v>被动效果：猎手的本能使得自身暴击增加30%，暴击伤害增加25%，攻击增加21%，生命增加20%</v>
          </cell>
          <cell r="J207" t="str">
            <v>"45046214","45046224"</v>
          </cell>
          <cell r="K207" t="str">
            <v>杀戮本能2</v>
          </cell>
          <cell r="L207" t="str">
            <v>被动效果：敌方英雄死亡时，刺激杀戮天性，增加自己16%暴击伤害和13%攻击</v>
          </cell>
          <cell r="M207" t="str">
            <v>"45046314","45046324"</v>
          </cell>
          <cell r="N207" t="str">
            <v>致命咆哮2</v>
          </cell>
          <cell r="O207" t="str">
            <v>被动效果：猎手掌握了自然之力，普攻有70%概率对目标施放致命咆哮，额外造成175%中毒伤害并有15%概率沉默目标2回合</v>
          </cell>
        </row>
        <row r="208">
          <cell r="A208">
            <v>45055</v>
          </cell>
          <cell r="B208" t="str">
            <v>风语者</v>
          </cell>
          <cell r="C208" t="str">
            <v>马拉萨</v>
          </cell>
          <cell r="D208" t="str">
            <v>45055012</v>
          </cell>
          <cell r="E208" t="str">
            <v>生命之箭</v>
          </cell>
          <cell r="F208" t="str">
            <v>怒气技能：对敌方随机3名目标造成120%攻击伤害，每回合额外造成21%攻击伤害，持续2回合（附加被动：普攻攻击3个目标）</v>
          </cell>
          <cell r="G208" t="str">
            <v>"45055111","45055121"</v>
          </cell>
          <cell r="H208" t="str">
            <v>射手本能</v>
          </cell>
          <cell r="I208" t="str">
            <v>被动效果：射手的本能使得自身暴击增加30%，攻击增加21%</v>
          </cell>
          <cell r="J208" t="str">
            <v>"45055214"</v>
          </cell>
          <cell r="K208" t="str">
            <v>中毒</v>
          </cell>
          <cell r="L208" t="str">
            <v>被动效果：拥有特殊的箭矢，暴击有100%概率使目标中毒，每回合造成49%攻击伤害，持续2回合</v>
          </cell>
          <cell r="M208" t="str">
            <v>"45055314"</v>
          </cell>
          <cell r="N208" t="str">
            <v>毒性掌握</v>
          </cell>
          <cell r="O208" t="str">
            <v>被动效果：风语者掌握各种毒性，对中毒的目标，增加36%的额外伤害</v>
          </cell>
        </row>
        <row r="209">
          <cell r="A209">
            <v>45056</v>
          </cell>
          <cell r="B209" t="str">
            <v>风语者</v>
          </cell>
          <cell r="C209" t="str">
            <v>马拉萨</v>
          </cell>
          <cell r="D209" t="str">
            <v>45056012</v>
          </cell>
          <cell r="E209" t="str">
            <v>生命之箭2</v>
          </cell>
          <cell r="F209" t="str">
            <v>怒气技能：对敌方随机4名目标造成81%攻击伤害，每回合额外造成29%攻击伤害，持续2回合（附加被动：普攻攻击3个目标）</v>
          </cell>
          <cell r="G209" t="str">
            <v>"45056111","45056121"</v>
          </cell>
          <cell r="H209" t="str">
            <v>射手本能2</v>
          </cell>
          <cell r="I209" t="str">
            <v>被动效果：射手的本能使得自身暴击增加30%，攻击增加26%</v>
          </cell>
          <cell r="J209" t="str">
            <v>"45056214"</v>
          </cell>
          <cell r="K209" t="str">
            <v>中毒2</v>
          </cell>
          <cell r="L209" t="str">
            <v>被动效果：拥有特殊的箭矢，暴击有100%概率使目标中毒，每回造成65%攻击伤害，持续2回合</v>
          </cell>
          <cell r="M209" t="str">
            <v>"45056314"</v>
          </cell>
          <cell r="N209" t="str">
            <v>毒性掌握2</v>
          </cell>
          <cell r="O209" t="str">
            <v>被动效果：风语者掌握各种毒性，对中毒的目标，增加52%的额外伤害</v>
          </cell>
        </row>
        <row r="210">
          <cell r="A210">
            <v>45065</v>
          </cell>
          <cell r="B210" t="str">
            <v>伊赫拉</v>
          </cell>
          <cell r="C210" t="str">
            <v>瓦尔基里</v>
          </cell>
          <cell r="D210">
            <v>45065012</v>
          </cell>
          <cell r="E210" t="str">
            <v>巨龙之心</v>
          </cell>
          <cell r="F210" t="str">
            <v>怒气技能：对随机3名敌人造成123%攻击伤害，并偷取目标9%攻击3回合，同时对生命最高的敌人造成伊赫拉生命上限8%的燃烧伤害，持续2回合</v>
          </cell>
          <cell r="G210" t="str">
            <v>"45065104","45065114","45065124"</v>
          </cell>
          <cell r="H210" t="str">
            <v>绿龙女王</v>
          </cell>
          <cell r="I210" t="str">
            <v>被动效果：生命增加15%，攻击增加10%，暴击增加15%</v>
          </cell>
          <cell r="J210" t="str">
            <v>"45065204"</v>
          </cell>
          <cell r="K210" t="str">
            <v>古龙之怒</v>
          </cell>
          <cell r="L210" t="str">
            <v>被动效果：普攻变成对随机3名目标造成75%攻击伤害，降低目标6%攻击并造成伊赫拉生命上限2%的燃烧伤害，持续1回合</v>
          </cell>
          <cell r="M210" t="str">
            <v>"45065304"</v>
          </cell>
          <cell r="N210" t="str">
            <v>翡翠梦魇</v>
          </cell>
          <cell r="O210" t="str">
            <v>被动效果：被控制后，持续恢复自身100%攻击等量生命3回合，并对随机3名敌人造成伊赫拉生命上限1%的燃烧伤害，持续1回合</v>
          </cell>
        </row>
        <row r="211">
          <cell r="A211">
            <v>45066</v>
          </cell>
          <cell r="B211" t="str">
            <v>伊赫拉</v>
          </cell>
          <cell r="C211" t="str">
            <v>瓦尔基里</v>
          </cell>
          <cell r="D211">
            <v>45066012</v>
          </cell>
          <cell r="E211" t="str">
            <v>巨龙之心2</v>
          </cell>
          <cell r="F211" t="str">
            <v>怒气技能：对随机3名敌人造成147%攻击伤害，并偷取目标12%攻击3回合，同时对生命最高的敌人造成伊赫拉生命上限13%的燃烧伤害，持续2回合</v>
          </cell>
          <cell r="G211" t="str">
            <v>"45066104","45066114","45066124"</v>
          </cell>
          <cell r="H211" t="str">
            <v>绿龙女王2</v>
          </cell>
          <cell r="I211" t="str">
            <v>被动效果：生命增加25%，攻击增加15%，暴击增加20%</v>
          </cell>
          <cell r="J211" t="str">
            <v>"45066204"</v>
          </cell>
          <cell r="K211" t="str">
            <v>古龙之怒2</v>
          </cell>
          <cell r="L211" t="str">
            <v>被动效果：普攻变成对随机3名目标造成85%攻击伤害，降低目标9%攻击并造成伊赫拉生命上限4%的燃烧伤害，持续1回合</v>
          </cell>
          <cell r="M211" t="str">
            <v>"45066304"</v>
          </cell>
          <cell r="N211" t="str">
            <v>翡翠梦魇2</v>
          </cell>
          <cell r="O211" t="str">
            <v>被动效果：被控制后，持续恢复自身150%攻击等量生命3回合，并对随机3名敌人造成伊赫拉生命上限2%的燃烧伤害，持续1回合</v>
          </cell>
        </row>
        <row r="212">
          <cell r="A212">
            <v>51015</v>
          </cell>
          <cell r="B212" t="str">
            <v>食人魔领袖</v>
          </cell>
          <cell r="C212" t="str">
            <v>不眠者</v>
          </cell>
          <cell r="D212" t="str">
            <v>51015012</v>
          </cell>
          <cell r="E212" t="str">
            <v>暗影诅咒</v>
          </cell>
          <cell r="F212" t="str">
            <v>怒气技能：对敌方后排造成85%攻击伤害并有42%概率附加时间诅咒，时间诅咒1回合后触发造成130%的攻击伤害，并提升自身10%伤害减免3回合</v>
          </cell>
          <cell r="G212" t="str">
            <v>"51015114","51015124"</v>
          </cell>
          <cell r="H212" t="str">
            <v>石化诅咒</v>
          </cell>
          <cell r="I212" t="str">
            <v>被动效果：普攻有44%概率给目标附加时间诅咒，并有22%概率使目标石化1回合，时间诅咒1回合后触发造成66%的攻击伤害</v>
          </cell>
          <cell r="J212" t="str">
            <v>"51015214","51015224"</v>
          </cell>
          <cell r="K212" t="str">
            <v>时间诅咒</v>
          </cell>
          <cell r="L212" t="str">
            <v>被动效果：受到攻击时，给攻击者附加时间诅咒，时间诅咒1回合后触发造成66%攻击伤害，同时有33%概率恢复自身5%的生命（受控可触发恢复效果）</v>
          </cell>
          <cell r="M212" t="str">
            <v>"51015314"</v>
          </cell>
          <cell r="N212" t="str">
            <v>重生</v>
          </cell>
          <cell r="O212" t="str">
            <v>被动效果：食人魔祭祀先祖图腾，拥有了复活的能力，复活后恢复自身60%的生命</v>
          </cell>
        </row>
        <row r="213">
          <cell r="A213">
            <v>51016</v>
          </cell>
          <cell r="B213" t="str">
            <v>食人魔领袖</v>
          </cell>
          <cell r="C213" t="str">
            <v>不眠者</v>
          </cell>
          <cell r="D213" t="str">
            <v>51016012</v>
          </cell>
          <cell r="E213" t="str">
            <v>暗影诅咒</v>
          </cell>
          <cell r="F213" t="str">
            <v>怒气技能：对敌方后排造成100%攻击伤害并有63%概率附加时间诅咒，时间诅咒1回合后触发造成166%的攻击伤害，并提升自身17.5%伤害减免3回合</v>
          </cell>
          <cell r="G213" t="str">
            <v>"51016114","51016124"</v>
          </cell>
          <cell r="H213" t="str">
            <v>石化诅咒2</v>
          </cell>
          <cell r="I213" t="str">
            <v>被动效果：普攻有63%概率给目标附加时间诅咒，并有33%概率使目标石化1回合，时间诅咒1回合后触发造成84%的攻击伤害</v>
          </cell>
          <cell r="J213" t="str">
            <v>"51016214","51016224"</v>
          </cell>
          <cell r="K213" t="str">
            <v>时间诅咒2</v>
          </cell>
          <cell r="L213" t="str">
            <v>被动效果：受到攻击时，给攻击者附加时间诅咒，时间诅咒1回合后触发造成84%攻击伤害，同时有33%概率恢复自身7%的生命（受控可触发恢复效果）</v>
          </cell>
          <cell r="M213" t="str">
            <v>"51016314"</v>
          </cell>
          <cell r="N213" t="str">
            <v>重生2</v>
          </cell>
          <cell r="O213" t="str">
            <v>被动效果：食人魔祭祀先祖图腾，拥有了复活的能力，复活后恢复自身80%的生命</v>
          </cell>
        </row>
        <row r="214">
          <cell r="A214">
            <v>51025</v>
          </cell>
          <cell r="B214" t="str">
            <v>颤栗之翼</v>
          </cell>
          <cell r="C214" t="str">
            <v>阿斯布</v>
          </cell>
          <cell r="D214">
            <v>51025012</v>
          </cell>
          <cell r="E214" t="str">
            <v>颤栗射线</v>
          </cell>
          <cell r="F214" t="str">
            <v>怒气技能：对随机4名敌人造成108%攻击伤害，如果目标生命低于10%，额外追加100%的伤害并回复自身造成伤害量50%的生命；并额外造成当前生命值10%的伤害（最高不超过颤栗之翼攻击的1500%，pve效果减半），并有20%几率使目标颤栗2回合，被颤栗的目标无法进行普通攻击，</v>
          </cell>
          <cell r="G214" t="str">
            <v>"51025101","51025111","51025121","51025131"</v>
          </cell>
          <cell r="H214" t="str">
            <v>巨龙之翼</v>
          </cell>
          <cell r="I214" t="str">
            <v>被动效果：生命增加20%，攻击增加10%，暴击增加15%，破甲增加20%</v>
          </cell>
          <cell r="J214" t="str">
            <v>"51025204"</v>
          </cell>
          <cell r="K214" t="str">
            <v>燃烧大地</v>
          </cell>
          <cell r="L214" t="str">
            <v>被动效果：普攻变成对血量最低的敌人造成130%攻击伤害，如果目标生命低于10%，额外追加100%的伤害，并回复自身造成伤害量50%的生命；额外造成目标已损失的生命5%的伤害（最高不超过颤栗之翼攻击力1500%，pve效果减半），同时有25%概率使目标颤栗2回合，被颤栗的目标无法进行普攻</v>
          </cell>
          <cell r="M214" t="str">
            <v>"51025304","51025314"</v>
          </cell>
          <cell r="N214" t="str">
            <v>古龙逆鳞</v>
          </cell>
          <cell r="O214" t="str">
            <v>被动效果：每当自身行动时，提高自身5%攻击，5%暴击伤害（该效果提升的攻击和暴伤最多叠加8层），并获得一层逆鳞；每当有敌方被颤栗时，恢复自身50%攻击等量生命，并获得一层逆鳞（每层逆鳞提供10%免控和3%减伤，上限5层）</v>
          </cell>
        </row>
        <row r="215">
          <cell r="A215">
            <v>51026</v>
          </cell>
          <cell r="B215" t="str">
            <v>颤栗之翼</v>
          </cell>
          <cell r="C215" t="str">
            <v>阿斯布</v>
          </cell>
          <cell r="D215">
            <v>51026012</v>
          </cell>
          <cell r="E215" t="str">
            <v>颤栗射线2</v>
          </cell>
          <cell r="F215" t="str">
            <v>怒气技能：对随机4名敌人造成154%攻击伤害，如果目标生命低于15%，额外追加150%的伤害，并回复自身造成伤害量75%的生命；并额外造成当前生命值15%的伤害（最高不超过颤栗之翼攻击的1500%，pve效果减半），并有35%几率使目标颤栗2回合，被颤栗的目标无法进行普通攻击</v>
          </cell>
          <cell r="G215" t="str">
            <v>"51026101","51026111","51026121","51026131"</v>
          </cell>
          <cell r="H215" t="str">
            <v>巨龙之翼2</v>
          </cell>
          <cell r="I215" t="str">
            <v>被动效果：生命增加30%，攻击增加15%，暴击增加25%，破甲增加35%</v>
          </cell>
          <cell r="J215" t="str">
            <v>"51026204"</v>
          </cell>
          <cell r="K215" t="str">
            <v>燃烧大地2</v>
          </cell>
          <cell r="L215" t="str">
            <v>被动效果：普攻变成对血量最低的敌人造成160%攻击伤害，如果目标生命低于15%，额外追加130%的伤害，并回复自身造成伤害量75%的生命；额外造成目标已损失的生命10%的伤害（最高不超过颤栗之翼攻击力1500%，pve效果减半），同时有50%概率使目标颤栗2回合，被颤栗的目标无法进行普攻</v>
          </cell>
          <cell r="M215" t="str">
            <v>"51026304","51026314"</v>
          </cell>
          <cell r="N215" t="str">
            <v>古龙逆鳞2</v>
          </cell>
          <cell r="O215" t="str">
            <v>被动效果：每当自身行动时，提高自身10%攻击，10%暴击伤害（该效果提升的攻击和暴伤最多叠加8层），并获得一层逆鳞；每当有敌方被颤栗时，恢复自身100%攻击等量生命，并获得一层逆鳞（每层逆鳞提供15%免控和4.5%减伤，上限5层）</v>
          </cell>
        </row>
        <row r="216">
          <cell r="A216">
            <v>52013</v>
          </cell>
          <cell r="B216" t="str">
            <v>暗影渡鸦</v>
          </cell>
          <cell r="C216" t="str">
            <v>阿斯布幽灵</v>
          </cell>
          <cell r="D216" t="str">
            <v>52013012</v>
          </cell>
          <cell r="E216" t="str">
            <v>石化冲击</v>
          </cell>
          <cell r="F216" t="str">
            <v>怒气技能：对随机3名敌人造成80%攻击伤害，并有20%概率石化目标1回合</v>
          </cell>
          <cell r="G216" t="str">
            <v>"52013111","52013121"</v>
          </cell>
          <cell r="H216" t="str">
            <v>暗影能量</v>
          </cell>
          <cell r="I216" t="str">
            <v>被动效果：体内充斥着暗影怒气，攻击增加20%，生命增加20%</v>
          </cell>
          <cell r="J216" t="str">
            <v>"52013214","52013224"</v>
          </cell>
          <cell r="K216" t="str">
            <v>黑暗防御</v>
          </cell>
          <cell r="L216" t="str">
            <v>被动效果：身上的防御非常诡异，普攻有30%概率石化目标2回合</v>
          </cell>
          <cell r="M216" t="str">
            <v/>
          </cell>
        </row>
        <row r="217">
          <cell r="A217">
            <v>52024</v>
          </cell>
          <cell r="B217" t="str">
            <v>美杜莎女王</v>
          </cell>
          <cell r="C217" t="str">
            <v>暗黑的方德拉</v>
          </cell>
          <cell r="D217" t="str">
            <v>52024012</v>
          </cell>
          <cell r="E217" t="str">
            <v>石化之眼</v>
          </cell>
          <cell r="F217" t="str">
            <v>怒气技能：对敌方随机3个敌人造成140%攻击伤害，如果敌人是刺客类目标，则有60%概率石化1回合</v>
          </cell>
          <cell r="G217" t="str">
            <v>"52024111","52024121"</v>
          </cell>
          <cell r="H217" t="str">
            <v>暗影能量</v>
          </cell>
          <cell r="I217" t="str">
            <v>被动效果：身为美杜莎一族的女王，攻击提升20%，生命增加20%</v>
          </cell>
          <cell r="J217" t="str">
            <v>"52024214"</v>
          </cell>
          <cell r="K217" t="str">
            <v>越战越勇</v>
          </cell>
          <cell r="L217" t="str">
            <v>被动效果：普攻的目标如果是刺客，则80%概率石化目标1回合</v>
          </cell>
          <cell r="M217" t="str">
            <v/>
          </cell>
        </row>
        <row r="218">
          <cell r="A218">
            <v>52025</v>
          </cell>
          <cell r="B218" t="str">
            <v>美杜莎女王</v>
          </cell>
          <cell r="C218" t="str">
            <v>暗黑的方德拉</v>
          </cell>
          <cell r="D218" t="str">
            <v>52025012</v>
          </cell>
          <cell r="E218" t="str">
            <v>石化之眼</v>
          </cell>
          <cell r="F218" t="str">
            <v>怒气技能：对敌方随机3个敌人造成160%攻击伤害，如果敌人是刺客类目标，则有30%概率石化2回合</v>
          </cell>
          <cell r="G218" t="str">
            <v>"52025111","52025121"</v>
          </cell>
          <cell r="H218" t="str">
            <v>暗影能量</v>
          </cell>
          <cell r="I218" t="str">
            <v>被动效果：身为美杜莎一族的女王，攻击提升30%，生命增加30%</v>
          </cell>
          <cell r="J218" t="str">
            <v>"52025214"</v>
          </cell>
          <cell r="K218" t="str">
            <v>越战越勇</v>
          </cell>
          <cell r="L218" t="str">
            <v>被动效果：普攻的目标如果是刺客，则80%概率石化目标1回合</v>
          </cell>
          <cell r="M218" t="str">
            <v/>
          </cell>
        </row>
        <row r="219">
          <cell r="A219">
            <v>52034</v>
          </cell>
          <cell r="B219" t="str">
            <v>暗影巫医</v>
          </cell>
          <cell r="C219" t="str">
            <v>洛根</v>
          </cell>
          <cell r="D219" t="str">
            <v>52034012</v>
          </cell>
          <cell r="E219" t="str">
            <v>制裁冲击</v>
          </cell>
          <cell r="F219" t="str">
            <v>怒气技能：对全体敌方造成70%攻击伤害，并有10%概率沉默目标2回合</v>
          </cell>
          <cell r="G219" t="str">
            <v>"52034111","52034121"</v>
          </cell>
          <cell r="H219" t="str">
            <v>暗影能量</v>
          </cell>
          <cell r="I219" t="str">
            <v>被动效果：长时间研究暗影能力，使得攻击提升25%，生命增加20.5%</v>
          </cell>
          <cell r="J219" t="str">
            <v>"52034214"</v>
          </cell>
          <cell r="K219" t="str">
            <v>虚弱之力</v>
          </cell>
          <cell r="L219" t="str">
            <v>被动效果：普攻命中敌人时，有20%概率沉默敌人2回合</v>
          </cell>
          <cell r="M219" t="str">
            <v/>
          </cell>
        </row>
        <row r="220">
          <cell r="A220">
            <v>52035</v>
          </cell>
          <cell r="B220" t="str">
            <v>暗影巫医</v>
          </cell>
          <cell r="C220" t="str">
            <v>洛根</v>
          </cell>
          <cell r="D220" t="str">
            <v>52035012</v>
          </cell>
          <cell r="E220" t="str">
            <v>制裁冲击</v>
          </cell>
          <cell r="F220" t="str">
            <v>怒气技能：对全体敌方造成90%攻击伤害，并有15%概率沉默目标2回合</v>
          </cell>
          <cell r="G220" t="str">
            <v>"52035111","52035121"</v>
          </cell>
          <cell r="H220" t="str">
            <v>暗影能量</v>
          </cell>
          <cell r="I220" t="str">
            <v>被动效果：长时间研究暗影能力，使得攻击提升25%，生命增加20.5%</v>
          </cell>
          <cell r="J220" t="str">
            <v>"52035214"</v>
          </cell>
          <cell r="K220" t="str">
            <v>虚弱之力</v>
          </cell>
          <cell r="L220" t="str">
            <v>被动效果：普攻命中敌人时，有20%概率沉默敌人2回合</v>
          </cell>
          <cell r="M220" t="str">
            <v/>
          </cell>
        </row>
        <row r="221">
          <cell r="A221">
            <v>52045</v>
          </cell>
          <cell r="B221" t="str">
            <v>帕米尔隆</v>
          </cell>
          <cell r="C221" t="str">
            <v>黑暗阿辛多</v>
          </cell>
          <cell r="D221" t="str">
            <v>52045012</v>
          </cell>
          <cell r="E221" t="str">
            <v>暗影混乱</v>
          </cell>
          <cell r="F221" t="str">
            <v>怒气技能：对敌方随机4名目标造成77%攻击伤害并增加自身10%伤害减免2回合，并有18%概率使目标石化2回合</v>
          </cell>
          <cell r="G221" t="str">
            <v>"52045114"</v>
          </cell>
          <cell r="H221" t="str">
            <v>石化</v>
          </cell>
          <cell r="I221" t="str">
            <v>被动效果：恶心的触手怪，普攻有33%概率使目标石化，持续1回合</v>
          </cell>
          <cell r="J221" t="str">
            <v>"52045211","52045221","52045231"</v>
          </cell>
          <cell r="K221" t="str">
            <v>领域</v>
          </cell>
          <cell r="L221" t="str">
            <v>被动效果：在自己的领域中，技能伤害增加62.5%，生命增加30%，速度增加43</v>
          </cell>
          <cell r="M221" t="str">
            <v>"52045314","52045324"</v>
          </cell>
          <cell r="N221" t="str">
            <v>转守为攻</v>
          </cell>
          <cell r="O221" t="str">
            <v>被动效果：受到攻击时转守为攻，45%概率提升自身33%攻击力2回合，并有24%概率降低攻击者15点怒气</v>
          </cell>
        </row>
        <row r="222">
          <cell r="A222">
            <v>52046</v>
          </cell>
          <cell r="B222" t="str">
            <v>帕米尔隆</v>
          </cell>
          <cell r="C222" t="str">
            <v>黑暗阿辛多</v>
          </cell>
          <cell r="D222" t="str">
            <v>52046012</v>
          </cell>
          <cell r="E222" t="str">
            <v>暗影混乱2</v>
          </cell>
          <cell r="F222" t="str">
            <v>怒气技能：对敌方全体造成55%攻击伤害并增加自身20%伤害减免2回合，并有18%概率使目标石化2回合</v>
          </cell>
          <cell r="G222" t="str">
            <v>"52046114"</v>
          </cell>
          <cell r="H222" t="str">
            <v>石化2</v>
          </cell>
          <cell r="I222" t="str">
            <v>被动效果：恶心的触手怪，普攻有44%概率使目标石化，持续1回合</v>
          </cell>
          <cell r="J222" t="str">
            <v>"52046211","52046221","52046231"</v>
          </cell>
          <cell r="K222" t="str">
            <v>领域2</v>
          </cell>
          <cell r="L222" t="str">
            <v>被动效果：在自己的领域中，技能伤害增加87.5%，生命增加45%，速度增加53</v>
          </cell>
          <cell r="M222" t="str">
            <v>"52046314","52046324"</v>
          </cell>
          <cell r="N222" t="str">
            <v>转守为攻2</v>
          </cell>
          <cell r="O222" t="str">
            <v>被动效果：受到攻击时转守为攻，55%概率提升自身44%攻击力2回合，并有24%概率降低攻击者20点怒气</v>
          </cell>
        </row>
        <row r="223">
          <cell r="A223">
            <v>52055</v>
          </cell>
          <cell r="B223" t="str">
            <v>黑鸦</v>
          </cell>
          <cell r="C223" t="str">
            <v>米姆</v>
          </cell>
          <cell r="D223">
            <v>52055012</v>
          </cell>
          <cell r="E223" t="str">
            <v>冥火飓风</v>
          </cell>
          <cell r="F223" t="str">
            <v>怒气技能：对随机1名敌人造成200%攻击伤害，若目标为前排，则降低其35%护甲3回合，并石化2回合，目标为后排，则降低其15%攻击和30点速度3回合</v>
          </cell>
          <cell r="G223" t="str">
            <v>"52055201","52055211","52055221","52055231"</v>
          </cell>
          <cell r="H223" t="str">
            <v>天才法师</v>
          </cell>
          <cell r="I223" t="str">
            <v>被动效果：生命增加20%，伤害减免增加10%，速度增加20点，免控率增加50%</v>
          </cell>
          <cell r="J223" t="str">
            <v>"52055204"</v>
          </cell>
          <cell r="K223" t="str">
            <v>邪恶心念</v>
          </cell>
          <cell r="L223" t="str">
            <v>被动效果：普通攻击变为攻击生命最低的敌人，造成110%攻击伤害并减少目标20点怒气</v>
          </cell>
          <cell r="M223" t="str">
            <v>"52055304","52055314"</v>
          </cell>
          <cell r="N223" t="str">
            <v>死亡实验</v>
          </cell>
          <cell r="O223" t="str">
            <v>被动效果：敌方英雄死亡时，每回合对所有敌人造成120%攻击伤害，持续2回合；友方英雄死亡时，每回合对所有敌人造成80%攻击伤害，持续2回合</v>
          </cell>
        </row>
        <row r="224">
          <cell r="A224">
            <v>52056</v>
          </cell>
          <cell r="B224" t="str">
            <v>黑鸦</v>
          </cell>
          <cell r="C224" t="str">
            <v>米姆</v>
          </cell>
          <cell r="D224">
            <v>52056012</v>
          </cell>
          <cell r="E224" t="str">
            <v>冥火飓风2</v>
          </cell>
          <cell r="F224" t="str">
            <v>怒气技能：对随机1名敌人造成300%攻击伤害，若目标为前排，则降低其55%护甲3回合，并石化2回合，目标为后排，则降低其20%攻击和60点速度3回合</v>
          </cell>
          <cell r="G224" t="str">
            <v>"52056201","52056211","52056221","52056231"</v>
          </cell>
          <cell r="H224" t="str">
            <v>天才法师2</v>
          </cell>
          <cell r="I224" t="str">
            <v>被动效果：生命增加30%，伤害减免增加20%，速度增加40点，免控率增加75%</v>
          </cell>
          <cell r="J224" t="str">
            <v>"52056204"</v>
          </cell>
          <cell r="K224" t="str">
            <v>邪恶心念2</v>
          </cell>
          <cell r="L224" t="str">
            <v>被动效果：普通攻击变为攻击生命最低的敌人，造成120%攻击伤害并减少目标40点怒气</v>
          </cell>
          <cell r="M224" t="str">
            <v>"52056304","52056314"</v>
          </cell>
          <cell r="N224" t="str">
            <v>死亡实验2</v>
          </cell>
          <cell r="O224" t="str">
            <v>被动效果：敌方英雄死亡时，每回合对所有敌人造成150%攻击伤害，持续2回合；友方英雄死亡时，每回合对所有敌人造成100%攻击伤害，持续2回合</v>
          </cell>
        </row>
        <row r="225">
          <cell r="A225">
            <v>53014</v>
          </cell>
          <cell r="B225" t="str">
            <v>黑暗主教</v>
          </cell>
          <cell r="C225" t="str">
            <v>黑暗之灵</v>
          </cell>
          <cell r="D225" t="str">
            <v>53014012</v>
          </cell>
          <cell r="E225" t="str">
            <v>流星冲击</v>
          </cell>
          <cell r="F225" t="str">
            <v>怒气技能：对敌方随机2名目标造成145%攻击伤害并降低目标怒气20点</v>
          </cell>
          <cell r="G225" t="str">
            <v>"53014114"</v>
          </cell>
          <cell r="H225" t="str">
            <v>易怒</v>
          </cell>
          <cell r="I225" t="str">
            <v>被动效果：受到攻击时非常愤怒，增加自己15点怒气</v>
          </cell>
          <cell r="J225" t="str">
            <v>"53014214"</v>
          </cell>
          <cell r="K225" t="str">
            <v>怒气爆发</v>
          </cell>
          <cell r="L225" t="str">
            <v>被动效果：主教爆发自己的怒气，每次普攻增加自己15点怒气</v>
          </cell>
          <cell r="M225" t="str">
            <v/>
          </cell>
        </row>
        <row r="226">
          <cell r="A226">
            <v>53015</v>
          </cell>
          <cell r="B226" t="str">
            <v>黑暗主教</v>
          </cell>
          <cell r="C226" t="str">
            <v>黑暗之灵</v>
          </cell>
          <cell r="D226" t="str">
            <v>53015012</v>
          </cell>
          <cell r="E226" t="str">
            <v>流星冲击</v>
          </cell>
          <cell r="F226" t="str">
            <v>怒气技能：对敌方随机3名目标造成123%攻击伤害并降低目标怒气30点</v>
          </cell>
          <cell r="G226" t="str">
            <v>"53015114"</v>
          </cell>
          <cell r="H226" t="str">
            <v>易怒</v>
          </cell>
          <cell r="I226" t="str">
            <v>被动效果：受到攻击时非常愤怒，增加自己25点怒气</v>
          </cell>
          <cell r="J226" t="str">
            <v>"53015214"</v>
          </cell>
          <cell r="K226" t="str">
            <v>怒气爆发</v>
          </cell>
          <cell r="L226" t="str">
            <v>被动效果：主教爆发自己的怒气，每次普攻增加自己25点怒气</v>
          </cell>
          <cell r="M226" t="str">
            <v/>
          </cell>
        </row>
        <row r="227">
          <cell r="A227">
            <v>53016</v>
          </cell>
          <cell r="B227" t="str">
            <v>黑暗主教</v>
          </cell>
          <cell r="C227" t="str">
            <v>黑暗之灵</v>
          </cell>
          <cell r="D227" t="str">
            <v>53016012</v>
          </cell>
          <cell r="E227" t="str">
            <v>流星冲击2</v>
          </cell>
          <cell r="F227" t="str">
            <v>怒气技能：对敌方随机4名目标造成101%攻击伤害并降低目标怒气35点</v>
          </cell>
          <cell r="G227" t="str">
            <v>"53016114","53016124"</v>
          </cell>
          <cell r="H227" t="str">
            <v>易怒2</v>
          </cell>
          <cell r="I227" t="str">
            <v>被动效果：受到攻击时非常愤怒，增加自己30点怒气并增加自己6%对敌人造成的伤害，持续3回合</v>
          </cell>
          <cell r="J227" t="str">
            <v>"53016214","53016224"</v>
          </cell>
          <cell r="K227" t="str">
            <v>怒气爆发2</v>
          </cell>
          <cell r="L227" t="str">
            <v>被动效果：主教爆发自己的怒气，每次普攻增加自己30点怒气并增加自己7.3%对敌人造成的伤害，持续3回合</v>
          </cell>
          <cell r="M227" t="str">
            <v>"53016311"</v>
          </cell>
          <cell r="N227" t="str">
            <v>攻击2</v>
          </cell>
          <cell r="O227" t="str">
            <v>被动效果：掌握了黑暗之力，攻击增加22%</v>
          </cell>
        </row>
        <row r="228">
          <cell r="A228">
            <v>53025</v>
          </cell>
          <cell r="B228" t="str">
            <v>暗影魂牧</v>
          </cell>
          <cell r="C228" t="str">
            <v>亚曼拉</v>
          </cell>
          <cell r="D228">
            <v>53025012</v>
          </cell>
          <cell r="E228" t="str">
            <v>暗影之怒</v>
          </cell>
          <cell r="F228" t="str">
            <v>怒气技能：对前排敌人造成100%攻击伤害并有30%石化敌人2回合，给我方随机4名英雄添加1层暗影庇佑（每层暗影庇佑抵消受到的下一次伤害并将伤害的50%转换为治疗，只对怒气技能和普攻生效）</v>
          </cell>
          <cell r="G228" t="str">
            <v>"53025101","53025111","53025121","53025404"</v>
          </cell>
          <cell r="H228" t="str">
            <v>枯萎绝望</v>
          </cell>
          <cell r="I228" t="str">
            <v>被动效果：生命值增加10%，攻击增加15%，减伤率增加15%，受到的控制效果持续回合数量减少一回合</v>
          </cell>
          <cell r="J228" t="str">
            <v>"53025204"</v>
          </cell>
          <cell r="K228" t="str">
            <v>幽魂暗影</v>
          </cell>
          <cell r="L228" t="str">
            <v>被动效果：我方英雄释放怒气技能后，进行3次追击，每次对随机一名敌人造成50%攻击力伤害</v>
          </cell>
          <cell r="M228" t="str">
            <v>"53025304"</v>
          </cell>
          <cell r="N228" t="str">
            <v>恶魔盛宴</v>
          </cell>
          <cell r="O228" t="str">
            <v>被动效果：普通攻击时，进行2次诅咒，每次为随机1名敌人添加暗影吞噬（每层暗影吞噬抵消下一次受到的治疗效果，并造成50%的伤害，）</v>
          </cell>
        </row>
        <row r="229">
          <cell r="A229">
            <v>53026</v>
          </cell>
          <cell r="B229" t="str">
            <v>暗影魂牧</v>
          </cell>
          <cell r="C229" t="str">
            <v>亚曼拉</v>
          </cell>
          <cell r="D229">
            <v>53026012</v>
          </cell>
          <cell r="E229" t="str">
            <v>暗影之怒2</v>
          </cell>
          <cell r="F229" t="str">
            <v>怒气技能：对前排敌人造成150%攻击伤害并有50%石化敌人2回合，给我方随机4名英雄添加1层暗影庇佑（每层暗影庇佑抵消受到的下一次伤害并将伤害的100%转换为治疗，只对怒气技能和普攻生效）</v>
          </cell>
          <cell r="G229" t="str">
            <v>"53026101","53026111","53026121","53026404"</v>
          </cell>
          <cell r="H229" t="str">
            <v>枯萎绝望2</v>
          </cell>
          <cell r="I229" t="str">
            <v>被动效果：生命值增加15%，攻击增加20%，减伤率增加20%，受到的控制效果持续回合数量减少一回合</v>
          </cell>
          <cell r="J229" t="str">
            <v>"53026204"</v>
          </cell>
          <cell r="K229" t="str">
            <v>幽魂暗影2</v>
          </cell>
          <cell r="L229" t="str">
            <v>被动效果：我方英雄释放怒气技能后，进行3次追击，每次对随机一名敌人造成100%攻击力伤害</v>
          </cell>
          <cell r="M229" t="str">
            <v>"53026304"</v>
          </cell>
          <cell r="N229" t="str">
            <v>恶魔盛宴2</v>
          </cell>
          <cell r="O229" t="str">
            <v>被动效果：普通攻击时，进行2次诅咒，每次为随机1名敌人添加暗影吞噬（每层暗影吞噬抵消下一次受到的治疗效果，并造成75%的伤害，）</v>
          </cell>
        </row>
        <row r="230">
          <cell r="A230">
            <v>55015</v>
          </cell>
          <cell r="B230" t="str">
            <v>暗夜主宰</v>
          </cell>
          <cell r="C230" t="str">
            <v>奥沃</v>
          </cell>
          <cell r="D230">
            <v>55015012</v>
          </cell>
          <cell r="E230" t="str">
            <v>黑暗亵渎</v>
          </cell>
          <cell r="F230" t="str">
            <v>怒气技能：对随机2名敌人造成205%攻击伤害，并增加自己15%暴击，持续4回合，对当前生命值高于自己的目标额外造成目标生命上限5%伤害（最高不超过自身攻击15倍，PVE效果减半），降低目标治疗量10%两回合</v>
          </cell>
          <cell r="G230" t="str">
            <v>"55015111","55015121","55015114"</v>
          </cell>
          <cell r="H230" t="str">
            <v>战斗精通</v>
          </cell>
          <cell r="I230" t="str">
            <v>被动技能：速度增加20，破防增加20%，攻击对辅助造成额外20%伤害</v>
          </cell>
          <cell r="J230" t="str">
            <v>"55015214","55015224","55015234"</v>
          </cell>
          <cell r="K230" t="str">
            <v>静默杀手</v>
          </cell>
          <cell r="L230" t="str">
            <v>被动技能：永久免疫沉默效果；普攻改为攻击后排随机1个目标，造成100%伤害并减少目标30怒气</v>
          </cell>
          <cell r="M230" t="str">
            <v>"55015311","55015314","55015324"</v>
          </cell>
          <cell r="N230" t="str">
            <v>能量主宰</v>
          </cell>
          <cell r="O230" t="str">
            <v>被动技能：生命永久增加20%，吸收战斗中盈余的能量，每当己方英雄释放技能，获取10点怒气并恢复自己60%攻击等量生命（受控可触发）</v>
          </cell>
        </row>
        <row r="231">
          <cell r="A231">
            <v>55016</v>
          </cell>
          <cell r="B231" t="str">
            <v>暗夜主宰</v>
          </cell>
          <cell r="C231" t="str">
            <v>奥沃</v>
          </cell>
          <cell r="D231">
            <v>55016012</v>
          </cell>
          <cell r="E231" t="str">
            <v>黑暗亵渎2</v>
          </cell>
          <cell r="F231" t="str">
            <v>怒气技能：对随机2名敌人造成240%攻击伤害，并增加自己20%暴击，持续4回合，对当前生命值高于自己的目标额外造成目标生命上限10%伤害（最高不超过自身攻击15倍，PVE效果减半），降低目标治疗量20%两回合</v>
          </cell>
          <cell r="G231" t="str">
            <v>"55016111","55016121","55016114"</v>
          </cell>
          <cell r="H231" t="str">
            <v>战斗精通2</v>
          </cell>
          <cell r="I231" t="str">
            <v>被动技能：速度增加40，破防增加30%，攻击对辅助造成额外30%伤害</v>
          </cell>
          <cell r="J231" t="str">
            <v>"55016214","55016224","55016234"</v>
          </cell>
          <cell r="K231" t="str">
            <v>静默杀手2</v>
          </cell>
          <cell r="L231" t="str">
            <v>被动技能：永久免疫沉默效果；普攻改为攻击后排随机1个目标，造成100%伤害并减少目标40怒气</v>
          </cell>
          <cell r="M231" t="str">
            <v>"55016311","55016314","55016324"</v>
          </cell>
          <cell r="N231" t="str">
            <v>能量主宰2</v>
          </cell>
          <cell r="O231" t="str">
            <v>被动技能：生命永久增加25%，吸收战斗中盈余的能量，每当己方英雄释放技能，获取20点怒气并恢复自己70%攻击等量生命（受控可触发）</v>
          </cell>
        </row>
        <row r="232">
          <cell r="A232">
            <v>55025</v>
          </cell>
          <cell r="B232" t="str">
            <v>堕天大圣</v>
          </cell>
          <cell r="C232" t="str">
            <v>达斯莫格</v>
          </cell>
          <cell r="D232">
            <v>55025012</v>
          </cell>
          <cell r="E232" t="str">
            <v>千变万化</v>
          </cell>
          <cell r="F232" t="str">
            <v>怒气技能：堕天大圣召唤出多个分身，对所有敌人造成54%攻击伤害，每回合额外造成35%流血伤害，持续3回合，对游侠目标造成伤害提高10%，持续2回合</v>
          </cell>
          <cell r="G232" t="str">
            <v>"55025111","55025121","55025131"</v>
          </cell>
          <cell r="H232" t="str">
            <v>魔神佛法</v>
          </cell>
          <cell r="I232" t="str">
            <v>被动技能：技能伤害增加37.5%，攻击增加20%，生命增加20%</v>
          </cell>
          <cell r="J232" t="str">
            <v>"55025214"</v>
          </cell>
          <cell r="K232" t="str">
            <v>魔海神针</v>
          </cell>
          <cell r="L232" t="str">
            <v>被动技能：普攻有100%几率增加自身6%攻击和5点速度，持续3回合</v>
          </cell>
          <cell r="M232" t="str">
            <v>"55025314","55025324"</v>
          </cell>
          <cell r="N232" t="str">
            <v>屠戮魔眼</v>
          </cell>
          <cell r="O232" t="str">
            <v>被动技能：当我方英雄释放技能时，增加自身10%技能伤害和10点怒气</v>
          </cell>
        </row>
        <row r="233">
          <cell r="A233">
            <v>55026</v>
          </cell>
          <cell r="B233" t="str">
            <v>堕天大圣</v>
          </cell>
          <cell r="C233" t="str">
            <v>达斯莫格</v>
          </cell>
          <cell r="D233">
            <v>55026012</v>
          </cell>
          <cell r="E233" t="str">
            <v>千变万化2</v>
          </cell>
          <cell r="F233" t="str">
            <v>怒气技能：堕天大圣召唤出多个分身，对所有敌人造成75%攻击伤害，每回合额外造成55%流血伤害，持续3回合，对游侠目标造成伤害提高15%，持续2回合</v>
          </cell>
          <cell r="G233" t="str">
            <v>"55026111","55026121","55026131"</v>
          </cell>
          <cell r="H233" t="str">
            <v>魔神佛法2</v>
          </cell>
          <cell r="I233" t="str">
            <v>被动技能：技能伤害增加50%，攻击增加25%，生命增加25%</v>
          </cell>
          <cell r="J233" t="str">
            <v>"55026214"</v>
          </cell>
          <cell r="K233" t="str">
            <v>魔海神针2</v>
          </cell>
          <cell r="L233" t="str">
            <v>被动技能：普攻有100%几率增加自身10%攻击和10点速度，持续3回合</v>
          </cell>
          <cell r="M233" t="str">
            <v>"55026314","55026324"</v>
          </cell>
          <cell r="N233" t="str">
            <v>屠戮魔眼2</v>
          </cell>
          <cell r="O233" t="str">
            <v>被动技能：当我方英雄释放技能时，增加自身15%技能伤害和20点怒气</v>
          </cell>
        </row>
        <row r="234">
          <cell r="A234">
            <v>61014</v>
          </cell>
          <cell r="B234" t="str">
            <v>守卫阿帕尔</v>
          </cell>
          <cell r="C234" t="str">
            <v>费根</v>
          </cell>
          <cell r="D234" t="str">
            <v>61014012</v>
          </cell>
          <cell r="E234" t="str">
            <v>日照冲击</v>
          </cell>
          <cell r="F234" t="str">
            <v>怒气技能：对随机3个敌人造成140%攻击伤害，并恢复英雄75%攻击的生命，并有15%概率眩晕目标2回合</v>
          </cell>
          <cell r="G234" t="str">
            <v>"61014111","61014121"</v>
          </cell>
          <cell r="H234" t="str">
            <v>光明圣印</v>
          </cell>
          <cell r="I234" t="str">
            <v>被动效果：防御提升40%</v>
          </cell>
          <cell r="J234" t="str">
            <v>"61014214"</v>
          </cell>
          <cell r="K234" t="str">
            <v>光能压制</v>
          </cell>
          <cell r="L234" t="str">
            <v>受到伤害时，有50%概率恢复25%攻击的生命（受控可触发恢复效果）</v>
          </cell>
          <cell r="M234" t="str">
            <v/>
          </cell>
        </row>
        <row r="235">
          <cell r="A235">
            <v>61015</v>
          </cell>
          <cell r="B235" t="str">
            <v>守卫阿帕尔</v>
          </cell>
          <cell r="C235" t="str">
            <v>费根</v>
          </cell>
          <cell r="D235" t="str">
            <v>61015012</v>
          </cell>
          <cell r="E235" t="str">
            <v>日照冲击</v>
          </cell>
          <cell r="F235" t="str">
            <v>怒气技能：对随机3个敌人造成160%攻击伤害，并恢复英雄95%攻击的生命，并有20%概率眩晕目标2回合</v>
          </cell>
          <cell r="G235" t="str">
            <v>"61015111","61015121"</v>
          </cell>
          <cell r="H235" t="str">
            <v>光明圣印</v>
          </cell>
          <cell r="I235" t="str">
            <v>被动效果：防御提升45%</v>
          </cell>
          <cell r="J235" t="str">
            <v>"61015214"</v>
          </cell>
          <cell r="K235" t="str">
            <v>光能压制</v>
          </cell>
          <cell r="L235" t="str">
            <v>受到伤害时，有50%概率恢复25%攻击的生命（受控可触发恢复效果）</v>
          </cell>
          <cell r="M235" t="str">
            <v/>
          </cell>
        </row>
        <row r="236">
          <cell r="A236">
            <v>61025</v>
          </cell>
          <cell r="B236" t="str">
            <v>光之大领主</v>
          </cell>
          <cell r="C236" t="str">
            <v>阿斯莫德</v>
          </cell>
          <cell r="D236" t="str">
            <v>61025012</v>
          </cell>
          <cell r="E236" t="str">
            <v>圣光普照</v>
          </cell>
          <cell r="F236" t="str">
            <v>怒气技能：对敌方全体造成76%攻击伤害并有100%概率附加暴击印记，暴击印记暴击后触发造成102%的攻击伤害，并增加10%免控3回合。</v>
          </cell>
          <cell r="G236" t="str">
            <v>"61025111","61025121","61025131","61025141"</v>
          </cell>
          <cell r="H236" t="str">
            <v>神威</v>
          </cell>
          <cell r="I236" t="str">
            <v>被动效果：信仰圣光的力量，生命增加21%，伤害加成增加24%，暴击增加20%，伤害减免增加5%</v>
          </cell>
          <cell r="J236" t="str">
            <v>"61025214","61025224"</v>
          </cell>
          <cell r="K236" t="str">
            <v>圣光制裁</v>
          </cell>
          <cell r="L236" t="str">
            <v>被动效果：普攻攻击前排目标并有100%概率使用圣光制裁，给目标附加暴击印记，并提升自己9%暴击3回合，暴击印记暴击后触发造成44%攻击伤害</v>
          </cell>
          <cell r="M236" t="str">
            <v>"61025314","61025324"</v>
          </cell>
          <cell r="N236" t="str">
            <v>圣光之御</v>
          </cell>
          <cell r="O236" t="str">
            <v>被动效果：身为光之领主，受到攻击时100%概率给目标附加暴击印记，并提升自己11%暴击伤害3回合，暴击印记暴击后触发造成47%攻击伤害</v>
          </cell>
        </row>
        <row r="237">
          <cell r="A237">
            <v>61026</v>
          </cell>
          <cell r="B237" t="str">
            <v>光之大领主</v>
          </cell>
          <cell r="C237" t="str">
            <v>阿斯莫德</v>
          </cell>
          <cell r="D237" t="str">
            <v>61026012</v>
          </cell>
          <cell r="E237" t="str">
            <v>圣光普照2</v>
          </cell>
          <cell r="F237" t="str">
            <v>怒气技能：对敌方全体造成85%攻击伤害并有100%概率附加暴击印记，暴击印记暴击后触发造成118%的攻击伤害，并增加15%免控3回合。</v>
          </cell>
          <cell r="G237" t="str">
            <v>"61026111","61026121","61026131","61026141"</v>
          </cell>
          <cell r="H237" t="str">
            <v>神威2</v>
          </cell>
          <cell r="I237" t="str">
            <v>被动效果：信仰圣光的力量，生命增加32%，伤害加成增加30%，暴击增加22%，伤害减免增加10%</v>
          </cell>
          <cell r="J237" t="str">
            <v>"61026214","61026224"</v>
          </cell>
          <cell r="K237" t="str">
            <v>圣光制裁2</v>
          </cell>
          <cell r="L237" t="str">
            <v>被动效果：普攻攻击前排目标并有100%概率使用圣光制裁，给目标附加暴击印记，并提升自己11%暴击3回合，暴击印记暴击后触发造成54%攻击伤害</v>
          </cell>
          <cell r="M237" t="str">
            <v>"61026314","61026324"</v>
          </cell>
          <cell r="N237" t="str">
            <v>圣光之御2</v>
          </cell>
          <cell r="O237" t="str">
            <v>被动效果：身为光之领主，受到攻击时100%概率给随机敌方2个目标附加暴击印记，并提升自己16%暴击伤害3回合，暴击印记暴击后触发造成62%攻击伤害</v>
          </cell>
        </row>
        <row r="238">
          <cell r="A238">
            <v>62014</v>
          </cell>
          <cell r="B238" t="str">
            <v>血色圣使</v>
          </cell>
          <cell r="C238" t="str">
            <v>神圣之灵</v>
          </cell>
          <cell r="D238" t="str">
            <v>62014012</v>
          </cell>
          <cell r="E238" t="str">
            <v>心灵冲击</v>
          </cell>
          <cell r="F238" t="str">
            <v>怒气技能：对敌方随机2名目标造成161%攻击伤害并有22%概率使目标眩晕2回合</v>
          </cell>
          <cell r="G238" t="str">
            <v>"62014114"</v>
          </cell>
          <cell r="H238" t="str">
            <v>光明伟力</v>
          </cell>
          <cell r="I238" t="str">
            <v>被动效果：受到攻击时，身体里的光明之力增强，增加自己16%对敌人造成的伤害，持续3回合</v>
          </cell>
          <cell r="J238" t="str">
            <v>"62014214"</v>
          </cell>
          <cell r="K238" t="str">
            <v>光辉圣耀</v>
          </cell>
          <cell r="L238" t="str">
            <v>被动效果：拥有圣光之力，每次普攻增加自己22%对敌人造成的伤害，持续3回合</v>
          </cell>
          <cell r="M238" t="str">
            <v/>
          </cell>
        </row>
        <row r="239">
          <cell r="A239">
            <v>62015</v>
          </cell>
          <cell r="B239" t="str">
            <v>血色圣使</v>
          </cell>
          <cell r="C239" t="str">
            <v>神圣之灵</v>
          </cell>
          <cell r="D239" t="str">
            <v>62015012</v>
          </cell>
          <cell r="E239" t="str">
            <v>心灵冲击</v>
          </cell>
          <cell r="F239" t="str">
            <v>怒气技能：对敌方随机3名目标造成148%攻击伤害并有26%概率使目标眩晕2回合</v>
          </cell>
          <cell r="G239" t="str">
            <v>"62015114"</v>
          </cell>
          <cell r="H239" t="str">
            <v>光明伟力</v>
          </cell>
          <cell r="I239" t="str">
            <v>被动效果：受到攻击时，身体里的光明之力增强，增加自己26%对敌人造成的伤害，持续3回合</v>
          </cell>
          <cell r="J239" t="str">
            <v>"62015214"</v>
          </cell>
          <cell r="K239" t="str">
            <v>光辉圣耀</v>
          </cell>
          <cell r="L239" t="str">
            <v>被动效果：拥有圣光之力，每次普攻增加自己31%对敌人造成的伤害，持续3回合</v>
          </cell>
          <cell r="M239" t="str">
            <v/>
          </cell>
        </row>
        <row r="240">
          <cell r="A240">
            <v>62016</v>
          </cell>
          <cell r="B240" t="str">
            <v>血色圣使</v>
          </cell>
          <cell r="C240" t="str">
            <v>神圣之灵</v>
          </cell>
          <cell r="D240" t="str">
            <v>62016012</v>
          </cell>
          <cell r="E240" t="str">
            <v>心灵冲击2</v>
          </cell>
          <cell r="F240" t="str">
            <v>怒气技能：对敌方随机4名目标造成122%攻击伤害并有32%概率使目标眩晕2回合</v>
          </cell>
          <cell r="G240" t="str">
            <v>"62016114","62016124"</v>
          </cell>
          <cell r="H240" t="str">
            <v>光明伟力2</v>
          </cell>
          <cell r="I240" t="str">
            <v>被动效果：受到攻击时，身体里的光明之力增强，增加自己31%对敌人造成的伤害和4%伤害加成，持续3回合</v>
          </cell>
          <cell r="J240" t="str">
            <v>"62016214","62016224"</v>
          </cell>
          <cell r="K240" t="str">
            <v>光辉圣耀2</v>
          </cell>
          <cell r="L240" t="str">
            <v>被动效果：拥有圣光之力，每次普攻增加自己36%对敌人造成的伤害和5%伤害加成，持续3回合</v>
          </cell>
          <cell r="M240" t="str">
            <v>"62016311"</v>
          </cell>
          <cell r="N240" t="str">
            <v>攻击2</v>
          </cell>
          <cell r="O240" t="str">
            <v>被动效果：拥有神圣的信仰之力，攻击增加24%</v>
          </cell>
        </row>
        <row r="241">
          <cell r="A241">
            <v>62025</v>
          </cell>
          <cell r="B241" t="str">
            <v>圣洁护教</v>
          </cell>
          <cell r="C241" t="str">
            <v>阿依达</v>
          </cell>
          <cell r="D241">
            <v>62025012</v>
          </cell>
          <cell r="E241" t="str">
            <v>教法圣威</v>
          </cell>
          <cell r="F241" t="str">
            <v>怒气技能：对随机4名敌人造成128%无视护甲的攻击伤害，并对所有敌人附加神圣怒火3回合（拥有神圣怒火的敌人释放怒气技能时会受到自身生命上限10%的伤害，不超过圣洁护教攻击力的3000%，不可叠加）</v>
          </cell>
          <cell r="G241" t="str">
            <v>"62025101","62025111","62025121","62025131"</v>
          </cell>
          <cell r="H241" t="str">
            <v>神圣身躯</v>
          </cell>
          <cell r="I241" t="str">
            <v>被动效果：生命增加15%，技能伤害增加40%，减伤率增加10%，速度增加40点</v>
          </cell>
          <cell r="J241" t="str">
            <v>"62025204"</v>
          </cell>
          <cell r="K241" t="str">
            <v>神怒</v>
          </cell>
          <cell r="L241" t="str">
            <v>被动效果：普攻变成对生命最高的敌人造成100%攻击伤害，额外造成目标生命上限10%的伤害（最高不超过圣洁护教攻击力的1500%）</v>
          </cell>
          <cell r="M241" t="str">
            <v>"62025304"</v>
          </cell>
          <cell r="N241" t="str">
            <v>神圣审判</v>
          </cell>
          <cell r="O241" t="str">
            <v>被动效果：回合结束时，对所有敌人造成各自攻击力100%的伤害，降低所有敌人5%的受治疗量，同时恢复自身生命上限5%的生命</v>
          </cell>
        </row>
        <row r="242">
          <cell r="A242">
            <v>62026</v>
          </cell>
          <cell r="B242" t="str">
            <v>圣洁护教</v>
          </cell>
          <cell r="C242" t="str">
            <v>阿依达</v>
          </cell>
          <cell r="D242">
            <v>62026012</v>
          </cell>
          <cell r="E242" t="str">
            <v>教法圣威2</v>
          </cell>
          <cell r="F242" t="str">
            <v>怒气技能：对随机4名敌人造成198%无视护甲的攻击伤害，并对所有敌人附加神圣怒火3回合（拥有神圣怒火的敌人释放怒气技能时会受到自身生命上限15%的伤害，不超过圣洁护教攻击力的3000%，不可叠加）</v>
          </cell>
          <cell r="G242" t="str">
            <v>"62026101","62026111","62026121","62026131"</v>
          </cell>
          <cell r="H242" t="str">
            <v>神圣身躯2</v>
          </cell>
          <cell r="I242" t="str">
            <v>被动效果：生命增加25%，技能伤害增加70%，减伤率增加20%，速度增加60点</v>
          </cell>
          <cell r="J242" t="str">
            <v>"62026204"</v>
          </cell>
          <cell r="K242" t="str">
            <v>神怒2</v>
          </cell>
          <cell r="L242" t="str">
            <v>被动效果：普攻变成对生命最高的敌人造成110%攻击伤害，额外造成目标生命上限15%的伤害（最高不超过圣洁护教攻击力的1500%）</v>
          </cell>
          <cell r="M242" t="str">
            <v>"62026304"</v>
          </cell>
          <cell r="N242" t="str">
            <v>神圣审判2</v>
          </cell>
          <cell r="O242" t="str">
            <v>被动效果：回合结束时，对所有敌人造成各自攻击力150%的伤害，降低所有敌人7.5%的受治疗量，同时恢复自身生命上限7.5%的生命</v>
          </cell>
        </row>
        <row r="243">
          <cell r="A243">
            <v>63014</v>
          </cell>
          <cell r="B243" t="str">
            <v>神圣之灵</v>
          </cell>
          <cell r="C243" t="str">
            <v>门徒</v>
          </cell>
          <cell r="D243" t="str">
            <v>63014012</v>
          </cell>
          <cell r="E243" t="str">
            <v>圣光冲击</v>
          </cell>
          <cell r="F243" t="str">
            <v>怒气技能：对敌方后排随机2名敌人造成80%攻击伤害，并恢复我方全体英雄45%攻击生命</v>
          </cell>
          <cell r="G243" t="str">
            <v>"63014111","63014121"</v>
          </cell>
          <cell r="H243" t="str">
            <v>光明圣印</v>
          </cell>
          <cell r="I243" t="str">
            <v>被动效果：攻击提升15%，伤害加成增加25%</v>
          </cell>
          <cell r="J243" t="str">
            <v>"63014214"</v>
          </cell>
          <cell r="K243" t="str">
            <v>嗜斗</v>
          </cell>
          <cell r="L243" t="str">
            <v>被动效果：技能伤害增加20%</v>
          </cell>
          <cell r="M243" t="str">
            <v/>
          </cell>
        </row>
        <row r="244">
          <cell r="A244">
            <v>63015</v>
          </cell>
          <cell r="B244" t="str">
            <v>神圣之灵</v>
          </cell>
          <cell r="C244" t="str">
            <v>门徒</v>
          </cell>
          <cell r="D244" t="str">
            <v>63015012</v>
          </cell>
          <cell r="E244" t="str">
            <v>圣光冲击</v>
          </cell>
          <cell r="F244" t="str">
            <v>怒气技能：对敌方后排随机3名敌人造成70%攻击伤害，并恢复我方全体英雄60%攻击生命</v>
          </cell>
          <cell r="G244" t="str">
            <v>"63015111","63015121"</v>
          </cell>
          <cell r="H244" t="str">
            <v>光明圣印</v>
          </cell>
          <cell r="I244" t="str">
            <v>被动效果：攻击提升20%，伤害加成增加30%</v>
          </cell>
          <cell r="J244" t="str">
            <v>"63015214"</v>
          </cell>
          <cell r="K244" t="str">
            <v>嗜斗</v>
          </cell>
          <cell r="L244" t="str">
            <v>被动效果：技能伤害增加35%</v>
          </cell>
          <cell r="M244" t="str">
            <v/>
          </cell>
        </row>
        <row r="245">
          <cell r="A245">
            <v>63025</v>
          </cell>
          <cell r="B245" t="str">
            <v>圣光先知</v>
          </cell>
          <cell r="C245" t="str">
            <v>基尔克</v>
          </cell>
          <cell r="D245" t="str">
            <v>63025012</v>
          </cell>
          <cell r="E245" t="str">
            <v>治愈圣光</v>
          </cell>
          <cell r="F245" t="str">
            <v>怒气技能：对敌方随机4名目标造成82%攻击伤害并回复随机3名友军71%攻击等量生命</v>
          </cell>
          <cell r="G245" t="str">
            <v>"63025114","63025124"</v>
          </cell>
          <cell r="H245" t="str">
            <v>焕发生机</v>
          </cell>
          <cell r="I245" t="str">
            <v>被动效果：受到圣光的眷顾，每次普攻恢复自己46%攻击等量生命并增加伤害加成11%持续4回合</v>
          </cell>
          <cell r="J245" t="str">
            <v>"63025211","63025221","63025231","63025241"</v>
          </cell>
          <cell r="K245" t="str">
            <v>光明圣力</v>
          </cell>
          <cell r="L245" t="str">
            <v>被动效果：身为圣光一族的先知，伤害加成增加36%，攻击增加15.7%，生命增加16%，暴击增加10%</v>
          </cell>
          <cell r="M245" t="str">
            <v>"63025314","63025324"</v>
          </cell>
          <cell r="N245" t="str">
            <v>圣躯</v>
          </cell>
          <cell r="O245" t="str">
            <v>被动效果：神圣的躯体使得自己受到攻击时，恢复自身22%攻击等量生命并增加伤害加成11%持续3回合（受控可触发恢复效果）</v>
          </cell>
        </row>
        <row r="246">
          <cell r="A246">
            <v>63026</v>
          </cell>
          <cell r="B246" t="str">
            <v>圣光先知</v>
          </cell>
          <cell r="C246" t="str">
            <v>基尔克</v>
          </cell>
          <cell r="D246" t="str">
            <v>63026012</v>
          </cell>
          <cell r="E246" t="str">
            <v>治愈圣光2</v>
          </cell>
          <cell r="F246" t="str">
            <v>怒气技能：对敌方随机4名目标造成110%攻击伤害并回复随机3名友军106%攻击等量生命</v>
          </cell>
          <cell r="G246" t="str">
            <v>"63026114","63026124"</v>
          </cell>
          <cell r="H246" t="str">
            <v>焕发生机2</v>
          </cell>
          <cell r="I246" t="str">
            <v>被动效果：受到圣光的眷顾，每次普攻恢复自己81%攻击等量生命并增加伤害加成16%持续4回合</v>
          </cell>
          <cell r="J246" t="str">
            <v>"63026211","63026221","63026231","63026241"</v>
          </cell>
          <cell r="K246" t="str">
            <v>光明圣力2</v>
          </cell>
          <cell r="L246" t="str">
            <v>被动效果：身为圣光一族的先知，伤害加成增加48%，攻击增加21%，生命增加24%，暴击增加15%</v>
          </cell>
          <cell r="M246" t="str">
            <v>"63026314","63026324"</v>
          </cell>
          <cell r="N246" t="str">
            <v>圣躯2</v>
          </cell>
          <cell r="O246" t="str">
            <v>被动效果：神圣的躯体使得自己受到攻击时，恢复自身31%攻击等量生命并增加伤害加成16%持续3回合（受控可触发恢复效果）</v>
          </cell>
        </row>
        <row r="247">
          <cell r="A247">
            <v>63035</v>
          </cell>
          <cell r="B247" t="str">
            <v>安德鲁斯</v>
          </cell>
          <cell r="C247" t="str">
            <v>贝尔兰</v>
          </cell>
          <cell r="D247">
            <v>63035012</v>
          </cell>
          <cell r="E247" t="str">
            <v>神圣怒火</v>
          </cell>
          <cell r="F247" t="str">
            <v>怒气技能：对随机4名敌人造成134%攻击伤害，并使我方随机4名英雄攻击提升10%、速度提升10点、受到治疗效果提升10%，持续3回合，并有20%概率解除所有控制</v>
          </cell>
          <cell r="G247" t="str">
            <v>"63035101","63035111","63035121","63035104"</v>
          </cell>
          <cell r="H247" t="str">
            <v>光明之子</v>
          </cell>
          <cell r="I247" t="str">
            <v>被动效果：生命增加20%，攻击增加20%，免控率增加10%，治疗量提升10%</v>
          </cell>
          <cell r="J247" t="str">
            <v>"63035204"</v>
          </cell>
          <cell r="K247" t="str">
            <v>圣光护佑</v>
          </cell>
          <cell r="L247" t="str">
            <v>被动效果：每次出手立即恢复3名血量最低的我方英雄200%攻击的生命</v>
          </cell>
          <cell r="M247" t="str">
            <v>"63035304"</v>
          </cell>
          <cell r="N247" t="str">
            <v>灵魂献祭</v>
          </cell>
          <cell r="O247" t="str">
            <v>被动效果：死亡后，恢复我方全体英雄180%攻击等量生命，持续4回合</v>
          </cell>
        </row>
        <row r="248">
          <cell r="A248">
            <v>63036</v>
          </cell>
          <cell r="B248" t="str">
            <v>安德鲁斯</v>
          </cell>
          <cell r="C248" t="str">
            <v>贝尔兰</v>
          </cell>
          <cell r="D248">
            <v>63036012</v>
          </cell>
          <cell r="E248" t="str">
            <v>神圣怒火2</v>
          </cell>
          <cell r="F248" t="str">
            <v>怒气技能：对随机4名敌人造成158%攻击伤害，并使我方随机4名英雄攻击提升20%、速度提升20点、受到治疗效果提升15%，持续3回合，并有30%概率解除所有控制</v>
          </cell>
          <cell r="G248" t="str">
            <v>"63036101","63036111","63036121","63036104"</v>
          </cell>
          <cell r="H248" t="str">
            <v>光明之子2</v>
          </cell>
          <cell r="I248" t="str">
            <v>被动效果：生命增加25%，攻击增加35%，免控率增加15%，治疗量提升20%</v>
          </cell>
          <cell r="J248" t="str">
            <v>"63036204"</v>
          </cell>
          <cell r="K248" t="str">
            <v>圣光护佑2</v>
          </cell>
          <cell r="L248" t="str">
            <v>被动效果：每次出手立即恢复3名血量最低的我方英雄300%攻击的生命</v>
          </cell>
          <cell r="M248" t="str">
            <v>"63036304"</v>
          </cell>
          <cell r="N248" t="str">
            <v>灵魂献祭2</v>
          </cell>
          <cell r="O248" t="str">
            <v>被动效果：死亡后，恢复我方全体英雄240%攻击等量生命，持续4回合</v>
          </cell>
        </row>
        <row r="249">
          <cell r="A249">
            <v>64013</v>
          </cell>
          <cell r="B249" t="str">
            <v>光之元素</v>
          </cell>
          <cell r="C249" t="str">
            <v>圣童</v>
          </cell>
          <cell r="D249" t="str">
            <v>64013012</v>
          </cell>
          <cell r="E249" t="str">
            <v>光照术</v>
          </cell>
          <cell r="F249" t="str">
            <v>怒气技能：对血量最少的敌人造成160%攻击伤害，并使得敌人流血2回合，每回合造成45%伤害</v>
          </cell>
          <cell r="G249" t="str">
            <v>"64013111","64013121"</v>
          </cell>
          <cell r="H249" t="str">
            <v>光明圣印</v>
          </cell>
          <cell r="I249" t="str">
            <v>被动效果：拥有光明的意志，血量低于70%时，防御提升50%持续3回合</v>
          </cell>
          <cell r="J249" t="str">
            <v/>
          </cell>
          <cell r="M249" t="str">
            <v/>
          </cell>
        </row>
        <row r="250">
          <cell r="A250">
            <v>64025</v>
          </cell>
          <cell r="B250" t="str">
            <v>时空守卫</v>
          </cell>
          <cell r="C250" t="str">
            <v>信仰之刃</v>
          </cell>
          <cell r="D250">
            <v>64025012</v>
          </cell>
          <cell r="E250" t="str">
            <v>卫星打击</v>
          </cell>
          <cell r="F250" t="str">
            <v>怒气技能：对随机2名敌人造成165%攻击伤害，对生命不低于自身的目标有50%几率眩晕2回合，生命低于自身的目标额外造成60%攻击伤害</v>
          </cell>
          <cell r="G250" t="str">
            <v>"64025114"</v>
          </cell>
          <cell r="H250" t="str">
            <v>武装驱逐</v>
          </cell>
          <cell r="I250" t="str">
            <v>被动效果：普通攻击变为，攻击生命最低的敌人，造成110%的攻击伤害</v>
          </cell>
          <cell r="J250" t="str">
            <v>"64025214","64025224"</v>
          </cell>
          <cell r="K250" t="str">
            <v>能源回收</v>
          </cell>
          <cell r="L250" t="str">
            <v>被动效果：敌方英雄死亡，自身获得35点怒气，并增加10%伤害3回合</v>
          </cell>
          <cell r="M250" t="str">
            <v>"64025314","64025311","64025321","64025331"</v>
          </cell>
          <cell r="N250" t="str">
            <v>最强调整者</v>
          </cell>
          <cell r="O250" t="str">
            <v>被动效果：伤害增加20%，速度增加20点，暴击增加15%，免疫眩晕</v>
          </cell>
        </row>
        <row r="251">
          <cell r="A251">
            <v>64026</v>
          </cell>
          <cell r="B251" t="str">
            <v>时空守卫</v>
          </cell>
          <cell r="C251" t="str">
            <v>信仰之刃</v>
          </cell>
          <cell r="D251">
            <v>64026012</v>
          </cell>
          <cell r="E251" t="str">
            <v>卫星打击2</v>
          </cell>
          <cell r="F251" t="str">
            <v>怒气技能：对随机2名敌人造成210%攻击伤害，对生命不低于自身的目标有75%几率眩晕2回合，生命低于自身的目标额外造成110%攻击伤害</v>
          </cell>
          <cell r="G251" t="str">
            <v>"64026114"</v>
          </cell>
          <cell r="H251" t="str">
            <v>武装驱逐2</v>
          </cell>
          <cell r="I251" t="str">
            <v>被动效果：普通攻击变为，攻击生命最低的敌人，造成120%的攻击伤害</v>
          </cell>
          <cell r="J251" t="str">
            <v>"64026214","64026224"</v>
          </cell>
          <cell r="K251" t="str">
            <v>能源回收2</v>
          </cell>
          <cell r="L251" t="str">
            <v>被动效果：敌方英雄死亡，自身获得70点怒气，并增加15%伤害3回合</v>
          </cell>
          <cell r="M251" t="str">
            <v>"64026314","64026311","64026321","64026331"</v>
          </cell>
          <cell r="N251" t="str">
            <v>最强调整者2</v>
          </cell>
          <cell r="O251" t="str">
            <v>被动效果：伤害增加45%，速度增加40点，暴击增加20%，免疫眩晕</v>
          </cell>
        </row>
        <row r="252">
          <cell r="A252">
            <v>65015</v>
          </cell>
          <cell r="B252" t="str">
            <v>审判之刃</v>
          </cell>
          <cell r="C252" t="str">
            <v>米迦勒</v>
          </cell>
          <cell r="D252">
            <v>65015012</v>
          </cell>
          <cell r="E252" t="str">
            <v>审判降临</v>
          </cell>
          <cell r="F252" t="str">
            <v>怒气技能：对随机3名敌人造成75%攻击伤害，燃烧目标每回合造成10%攻击伤害，持续2回合，并有30.5%概率眩晕目标2回合</v>
          </cell>
          <cell r="G252" t="str">
            <v>"65015114","65015124","65015134"</v>
          </cell>
          <cell r="H252" t="str">
            <v>圣洁意志</v>
          </cell>
          <cell r="I252" t="str">
            <v>被动技能：永久免疫沉默。每次出手会恢复生命最少的友方英雄60%攻击生命</v>
          </cell>
          <cell r="J252" t="str">
            <v>"65015211","65015221"</v>
          </cell>
          <cell r="K252" t="str">
            <v>战斗天使</v>
          </cell>
          <cell r="L252" t="str">
            <v>被动效果：攻击增加22.5%，速度增加26，免控率增加10%</v>
          </cell>
          <cell r="M252" t="str">
            <v>"65015314","65015324"</v>
          </cell>
          <cell r="N252" t="str">
            <v>信仰圣光</v>
          </cell>
          <cell r="O252" t="str">
            <v>被动技能：存活状态伤害每回合开始增加8%伤害，持续3回合；每场战斗首次死亡必定复活，并回复50%生命</v>
          </cell>
        </row>
        <row r="253">
          <cell r="A253">
            <v>65016</v>
          </cell>
          <cell r="B253" t="str">
            <v>审判之刃</v>
          </cell>
          <cell r="C253" t="str">
            <v>米迦勒</v>
          </cell>
          <cell r="D253">
            <v>65015012</v>
          </cell>
          <cell r="E253" t="str">
            <v>审判降临2</v>
          </cell>
          <cell r="F253" t="str">
            <v>怒气技能：对随机3名敌人造成100%攻击伤害，燃烧目标每回合造成15%攻击伤害，持续2回合，并有35.5%概率眩晕目标2回合</v>
          </cell>
          <cell r="G253" t="str">
            <v>"65016114","65016124","65016134","65016144"</v>
          </cell>
          <cell r="H253" t="str">
            <v>圣洁意志2</v>
          </cell>
          <cell r="I253" t="str">
            <v>被动技能：永久免疫沉默、眩晕。每次出手会恢复生命最少的友方英雄80%攻击生命</v>
          </cell>
          <cell r="J253" t="str">
            <v>"65016211","65015221"</v>
          </cell>
          <cell r="K253" t="str">
            <v>战斗天使2</v>
          </cell>
          <cell r="L253" t="str">
            <v>被动效果：攻击增加30.5%，速度增加34，免控率增加15%</v>
          </cell>
          <cell r="M253" t="str">
            <v>"65016314","65016324"</v>
          </cell>
          <cell r="N253" t="str">
            <v>信仰圣光2</v>
          </cell>
          <cell r="O253" t="str">
            <v>被动技能：存活状态伤害每回合开始增加12%伤害，持续3回合；每场战斗首次死亡必定复活，并回复75%生命</v>
          </cell>
        </row>
        <row r="254">
          <cell r="A254">
            <v>55035</v>
          </cell>
          <cell r="B254" t="str">
            <v>梦魇双子</v>
          </cell>
          <cell r="C254" t="str">
            <v>嘉莉</v>
          </cell>
          <cell r="D254">
            <v>55035012</v>
          </cell>
          <cell r="E254" t="str">
            <v>黑暗魔典</v>
          </cell>
          <cell r="F254" t="str">
            <v>怒气技能：对随机4名敌人造成120%攻击伤害，造成怒气波动。（怒气波动：目标每有1点怒气便造成2%伤害）</v>
          </cell>
          <cell r="G254" t="str">
            <v>"55035201","55035211","55035221","55035231"</v>
          </cell>
          <cell r="H254" t="str">
            <v>暗影斗篷</v>
          </cell>
          <cell r="I254" t="str">
            <v>被动效果：攻击增加10%，免控率增加10%，速度增加20，有10%概率受伤害为1（神器和宠物造成的伤害除外）</v>
          </cell>
          <cell r="J254" t="str">
            <v>"55035304"</v>
          </cell>
          <cell r="K254" t="str">
            <v>威能湮灭</v>
          </cell>
          <cell r="L254" t="str">
            <v>被动效果：普通攻击变为对随机1名敌人造成120%攻击伤害并增加目标20怒气；目标每有1点怒气造成2%伤害，并清空目标所有怒气</v>
          </cell>
          <cell r="M254" t="str">
            <v>"55035404","55035414","55035424"</v>
          </cell>
          <cell r="N254" t="str">
            <v>黑暗化身</v>
          </cell>
          <cell r="O254" t="str">
            <v>被动效果：自身死亡时化身为黑暗之魂持续4回合，并且自己每回合获得一层黑暗之力，战场上有英雄死亡时，额外获得一层黑暗之力（黑暗之魂：回合结束时，对生命值最低的敌人造成20%已损失生命值的伤害，最高不超过自身攻击力的1500%；黑暗之力：当黑暗之力叠加到4层时，将在下回合开始时以30%生命值复活）</v>
          </cell>
        </row>
        <row r="255">
          <cell r="A255">
            <v>55036</v>
          </cell>
          <cell r="B255" t="str">
            <v>梦魇双子</v>
          </cell>
          <cell r="C255" t="str">
            <v>嘉莉</v>
          </cell>
          <cell r="D255">
            <v>55036012</v>
          </cell>
          <cell r="E255" t="str">
            <v>黑暗魔典2</v>
          </cell>
          <cell r="F255" t="str">
            <v>怒气技能：对随机4名敌人造成160%攻击伤害，造成怒气波动。（怒气波动：目标每有1点怒气便造成4%伤害）</v>
          </cell>
          <cell r="G255" t="str">
            <v>"55036201","55036211","55036221","55036231"</v>
          </cell>
          <cell r="H255" t="str">
            <v>暗影斗篷2</v>
          </cell>
          <cell r="I255" t="str">
            <v>被动效果：攻击增加15%，免控率增加20%，速度增加40，有20%概率受伤害为1（神器和宠物造成的伤害除外）</v>
          </cell>
          <cell r="J255" t="str">
            <v>"55036304"</v>
          </cell>
          <cell r="K255" t="str">
            <v>威能湮灭2</v>
          </cell>
          <cell r="L255" t="str">
            <v>被动效果：普通攻击变为对随机1名敌人造成132%攻击伤害并增加目标30怒气；目标每有1点怒气造成4%伤害，并清空目标所有怒气</v>
          </cell>
          <cell r="M255" t="str">
            <v>"55036404","55036414","55036424"</v>
          </cell>
          <cell r="N255" t="str">
            <v>黑暗化身2</v>
          </cell>
          <cell r="O255" t="str">
            <v>被动效果：自身死亡时化身为黑暗之魂持续4回合，并且自己每回合获得一层黑暗之力，战场上有英雄死亡时，额外获得一层黑暗之力（黑暗之魂：回合结束时，对生命值最低的敌人造成30%已损失生命值的伤害，最高不超过自身攻击力的1500%；黑暗之力：当黑暗之力叠加到4层时，将在下回合开始时以50%生命值复活）</v>
          </cell>
        </row>
        <row r="256">
          <cell r="A256">
            <v>61035</v>
          </cell>
          <cell r="B256" t="str">
            <v>光之审判者</v>
          </cell>
          <cell r="C256" t="str">
            <v>泰拉</v>
          </cell>
          <cell r="D256">
            <v>61035012</v>
          </cell>
          <cell r="E256" t="str">
            <v>多重圣光</v>
          </cell>
          <cell r="F256" t="str">
            <v>怒气技能：对单个敌人随机进行2-4次攻击，每次造成100%攻击伤害，并施加1层审判之力，同时提高自身10%真实伤害（审判之力叠加到2层时触发审判封印2回合，被审判封印的英雄无法触发被动技能）</v>
          </cell>
          <cell r="G256" t="str">
            <v>"61035201","61035211","61035221","61035231"</v>
          </cell>
          <cell r="H256" t="str">
            <v>神圣意志</v>
          </cell>
          <cell r="I256" t="str">
            <v>被动效果：生命值增加20%，真实伤害增加20%，免控率增加10%，减伤率增加10%</v>
          </cell>
          <cell r="J256" t="str">
            <v>"61035304"</v>
          </cell>
          <cell r="K256" t="str">
            <v>神圣封印</v>
          </cell>
          <cell r="L256" t="str">
            <v>被动效果：普攻对随机1名敌人造成150%攻击伤害，并施加1层审判之力</v>
          </cell>
          <cell r="M256" t="str">
            <v>"61035404"</v>
          </cell>
          <cell r="N256" t="str">
            <v>神圣冲击</v>
          </cell>
          <cell r="O256" t="str">
            <v>被动效果：自身释放技能或普通攻击时，对敌方全体造成一个100%无视护甲的真实伤害，并有10%概率施加1层审判之力</v>
          </cell>
        </row>
        <row r="257">
          <cell r="A257">
            <v>61036</v>
          </cell>
          <cell r="B257" t="str">
            <v>光之审判者</v>
          </cell>
          <cell r="C257" t="str">
            <v>泰拉</v>
          </cell>
          <cell r="D257">
            <v>61036012</v>
          </cell>
          <cell r="E257" t="str">
            <v>多重圣光2</v>
          </cell>
          <cell r="F257" t="str">
            <v>怒气技能：对单个敌人随机进行2-4次攻击，每次造成150%攻击伤害，并施加1层审判之力，同时提高自身20%真实伤害（审判之力叠加到2层时触发审判封印2回合，被审判封印的英雄无法触发被动技能）</v>
          </cell>
          <cell r="G257" t="str">
            <v>"61036201","61036211","61036221","61036231"</v>
          </cell>
          <cell r="H257" t="str">
            <v>神圣意志2</v>
          </cell>
          <cell r="I257" t="str">
            <v>被动效果：生命值增加30%，真实伤害增加40%，免控率增加20%，减伤率增加20%</v>
          </cell>
          <cell r="J257" t="str">
            <v>"61036304"</v>
          </cell>
          <cell r="K257" t="str">
            <v>神圣封印2</v>
          </cell>
          <cell r="L257" t="str">
            <v>被动效果：普攻对随机1名敌人造成240%攻击伤害，并施加1层审判之力</v>
          </cell>
          <cell r="M257" t="str">
            <v>"61036404"</v>
          </cell>
          <cell r="N257" t="str">
            <v>神圣冲击2</v>
          </cell>
          <cell r="O257" t="str">
            <v>被动效果：自身释放技能或普通攻击时，对敌方全体造成一个200%无视护甲的真实伤害，并有20%概率施加1层审判之力</v>
          </cell>
        </row>
        <row r="258">
          <cell r="A258">
            <v>33045</v>
          </cell>
          <cell r="B258" t="str">
            <v>龙血魔人</v>
          </cell>
          <cell r="C258" t="str">
            <v>依格妮斯</v>
          </cell>
          <cell r="D258">
            <v>33045012</v>
          </cell>
          <cell r="E258" t="str">
            <v>龙焰庇佑</v>
          </cell>
          <cell r="F258" t="str">
            <v>怒气技能：对前排敌人造成120%攻击伤害，使血量最低的我方英雄恢复龙血魔人生命上限25%的生命；并增加相邻位置的我方英雄（优先选择位置靠前的我方英雄）10%伤减率3回合和30点怒气。</v>
          </cell>
          <cell r="G258" t="str">
            <v>"33045201","33045211","33045221","33045104"</v>
          </cell>
          <cell r="H258" t="str">
            <v>魔龙血脉</v>
          </cell>
          <cell r="I258" t="str">
            <v>被动效果：生命增加20%，伤减率增加10%，造成治疗量提高15%，速度增加20。</v>
          </cell>
          <cell r="J258" t="str">
            <v>"33045304"</v>
          </cell>
          <cell r="K258" t="str">
            <v>生命吐息</v>
          </cell>
          <cell r="L258" t="str">
            <v>被动效果：普通攻击时，消耗自身10%当前生命值，使血量最低的3名我方英雄恢复龙血魔人生命上限10%的生命，并增加5%伤减率2回合。</v>
          </cell>
          <cell r="M258" t="str">
            <v>"33045404"</v>
          </cell>
          <cell r="N258" t="str">
            <v>龙魂绝唱</v>
          </cell>
          <cell r="O258" t="str">
            <v>被动效果：死亡后，使位置相邻的我方英雄（优先选择位置靠前的我方英雄）恢复生命上限30%的生命，并增加30怒气和20%免控率</v>
          </cell>
        </row>
        <row r="259">
          <cell r="A259">
            <v>33046</v>
          </cell>
          <cell r="B259" t="str">
            <v>龙血魔人</v>
          </cell>
          <cell r="C259" t="str">
            <v>依格妮斯</v>
          </cell>
          <cell r="D259">
            <v>33046012</v>
          </cell>
          <cell r="E259" t="str">
            <v>龙焰庇佑2</v>
          </cell>
          <cell r="F259" t="str">
            <v>怒气技能：对前排敌人造成160%攻击伤害，使血量最低的我方英雄恢复龙血魔人生命上限35%的生命；并增加相邻位置的我方英雄（优先选择位置靠前的我方英雄）20%伤减率3回合和50点怒气。</v>
          </cell>
          <cell r="G259" t="str">
            <v>"33046201","33046211","33046221","33046104"</v>
          </cell>
          <cell r="H259" t="str">
            <v>魔龙血脉2</v>
          </cell>
          <cell r="I259" t="str">
            <v>被动效果：生命增加30%，伤减率增加20%，造成治疗量提高20%，速度增加40。</v>
          </cell>
          <cell r="J259" t="str">
            <v>"33046304"</v>
          </cell>
          <cell r="K259" t="str">
            <v>生命吐息2</v>
          </cell>
          <cell r="L259" t="str">
            <v>被动效果：普通攻击时，消耗自身15%当前生命值，使血量最低的3名我方英雄恢复龙血魔人生命上限15%的生命，并增加10%伤减率2回合。</v>
          </cell>
          <cell r="M259" t="str">
            <v>"33046404"</v>
          </cell>
          <cell r="N259" t="str">
            <v>龙魂绝唱2</v>
          </cell>
          <cell r="O259" t="str">
            <v>被动效果：死亡后，使位置相邻的我方英雄（优先选择位置靠前的我方英雄）恢复生命上限50%的生命，并增加50怒气和40%免控率</v>
          </cell>
        </row>
      </sheetData>
      <sheetData sheetId="2" refreshError="1">
        <row r="1">
          <cell r="A1" t="str">
            <v>英雄ID</v>
          </cell>
          <cell r="B1" t="str">
            <v>英雄名称</v>
          </cell>
          <cell r="C1" t="str">
            <v>是否10星</v>
          </cell>
          <cell r="D1" t="str">
            <v>被动1名称</v>
          </cell>
          <cell r="E1" t="str">
            <v>被动1</v>
          </cell>
          <cell r="F1" t="str">
            <v>被动1描述</v>
          </cell>
          <cell r="G1" t="str">
            <v>被动2名称</v>
          </cell>
          <cell r="H1" t="str">
            <v>被动2</v>
          </cell>
          <cell r="I1" t="str">
            <v>被动2描述</v>
          </cell>
          <cell r="J1" t="str">
            <v>被动3名称</v>
          </cell>
          <cell r="K1" t="str">
            <v>被动3</v>
          </cell>
          <cell r="L1" t="str">
            <v>被动3描述</v>
          </cell>
          <cell r="M1" t="str">
            <v>怒气名称</v>
          </cell>
          <cell r="N1" t="str">
            <v>怒气</v>
          </cell>
          <cell r="O1" t="str">
            <v>怒气描述</v>
          </cell>
        </row>
        <row r="2">
          <cell r="A2">
            <v>11076</v>
          </cell>
          <cell r="B2" t="str">
            <v>冰霜骨龙</v>
          </cell>
          <cell r="C2" t="str">
            <v>1</v>
          </cell>
          <cell r="D2" t="str">
            <v>不死亡灵3</v>
          </cell>
          <cell r="E2" t="str">
            <v>"1107a111","1107a121"</v>
          </cell>
          <cell r="F2" t="str">
            <v>被动效果：冰霜巨龙转化为的亡灵生物，身体强度大幅增加，生命增加60%，命中增加20%</v>
          </cell>
          <cell r="G2" t="str">
            <v>血源祭祀3</v>
          </cell>
          <cell r="H2" t="str">
            <v>"1107a214"</v>
          </cell>
          <cell r="I2" t="str">
            <v>被动效果：敌方英雄发生格挡时，吸收敌方生命，使自己恢复77%攻击的等量生命（受控不可触发恢复效果）</v>
          </cell>
          <cell r="J2" t="str">
            <v>源生之血3</v>
          </cell>
          <cell r="K2" t="str">
            <v>"1107a314"</v>
          </cell>
          <cell r="L2" t="str">
            <v>被动效果：冰霜骨龙身体里流淌着原生之血，每次普攻恢复自己111%攻击等量生命</v>
          </cell>
          <cell r="M2" t="str">
            <v>冰霜吐息3</v>
          </cell>
          <cell r="N2" t="str">
            <v>1107a012</v>
          </cell>
          <cell r="O2" t="str">
            <v>怒气技能：对敌方全体造成220%攻击伤害并有33%概率冰冻2回合，恢复自己588%攻击等量生命</v>
          </cell>
        </row>
        <row r="3">
          <cell r="A3">
            <v>11086</v>
          </cell>
          <cell r="B3" t="str">
            <v>亡灵领主</v>
          </cell>
          <cell r="C3" t="str">
            <v>1</v>
          </cell>
          <cell r="D3" t="str">
            <v>不死亡灵3</v>
          </cell>
          <cell r="E3" t="str">
            <v>"1108a111","1108a121","1108a131"</v>
          </cell>
          <cell r="F3" t="str">
            <v>被动效果：人类领主转化为的亡灵生物，身体强度大幅增加，生命增加65%，破防增加36%，攻击+25%</v>
          </cell>
          <cell r="G3" t="str">
            <v>狂暴意志3</v>
          </cell>
          <cell r="H3" t="str">
            <v>"1108a214","1108a224"</v>
          </cell>
          <cell r="I3" t="str">
            <v>被动效果：站得住才有输出！每次普攻提升自己17.2%破防13.6%暴击</v>
          </cell>
          <cell r="J3" t="str">
            <v>伤痛咆哮3</v>
          </cell>
          <cell r="K3" t="str">
            <v>"1108a314"</v>
          </cell>
          <cell r="L3" t="str">
            <v>被动效果：普攻变为对生命最低的敌人造成150%攻击伤害，并有80%概率造成额外150%伤害</v>
          </cell>
          <cell r="M3" t="str">
            <v>死寂重斩3</v>
          </cell>
          <cell r="N3" t="str">
            <v>1108a012</v>
          </cell>
          <cell r="O3" t="str">
            <v>怒气技能：对敌方生命最少的目标造成自身攻击350%的伤害并恢复自身攻击300%的生命并有100%的概率造成524%攻击额外伤害</v>
          </cell>
        </row>
        <row r="4">
          <cell r="A4">
            <v>11096</v>
          </cell>
          <cell r="B4" t="str">
            <v>冷血督军</v>
          </cell>
          <cell r="C4">
            <v>1</v>
          </cell>
          <cell r="D4" t="str">
            <v>冰霜护甲3</v>
          </cell>
          <cell r="E4" t="str">
            <v>"1109a104"</v>
          </cell>
          <cell r="F4" t="str">
            <v>被动效果：受到攻击有23%几率使攻击者冰冻2回合</v>
          </cell>
          <cell r="G4" t="str">
            <v>冷血天性3</v>
          </cell>
          <cell r="H4" t="str">
            <v>"1109a201","1109a211","1109a204"</v>
          </cell>
          <cell r="I4" t="str">
            <v>被动效果：格挡增加35%，生命增加40%，免疫冰冻</v>
          </cell>
          <cell r="J4" t="str">
            <v>不死亡灵3</v>
          </cell>
          <cell r="K4" t="str">
            <v>"1109a304"</v>
          </cell>
          <cell r="L4" t="str">
            <v>被动效果：当生命低于50%，恢复自身生命上限20%等量生命，持续3回合（只触发一次）</v>
          </cell>
          <cell r="M4" t="str">
            <v>永冻之镰3</v>
          </cell>
          <cell r="N4" t="str">
            <v>1109a012</v>
          </cell>
          <cell r="O4" t="str">
            <v>怒气技能：对前排敌人造成184%攻击伤害并有70%几率使目标冰冻2回合，同时恢复自身生命上限26%等量生命</v>
          </cell>
        </row>
        <row r="5">
          <cell r="A5">
            <v>11106</v>
          </cell>
          <cell r="B5" t="str">
            <v>复仇战鬼</v>
          </cell>
          <cell r="C5">
            <v>1</v>
          </cell>
          <cell r="D5" t="str">
            <v>行尸走肉3</v>
          </cell>
          <cell r="E5" t="str">
            <v>"1110a101","1110a111","1110a121","1110a131"</v>
          </cell>
          <cell r="F5" t="str">
            <v>被动效果：生命增加40%，攻击增加30%，破甲增加40%，格挡增加60%</v>
          </cell>
          <cell r="G5" t="str">
            <v>冥人降临3</v>
          </cell>
          <cell r="H5" t="str">
            <v>"1110a204","1110a214"</v>
          </cell>
          <cell r="I5" t="str">
            <v>被动效果：场上有英雄释放技能时，自身伤害增加5%，暴伤增加2%</v>
          </cell>
          <cell r="J5" t="str">
            <v>战鬼反击3</v>
          </cell>
          <cell r="K5" t="str">
            <v>"1110a304"</v>
          </cell>
          <cell r="L5" t="str">
            <v>被动效果：每格挡3次，解除自身所有控制并对随机3名敌人造成生命上限20%伤害（最高不超过自身攻击的2500%），并回复自身该伤害40%的生命值</v>
          </cell>
          <cell r="M5" t="str">
            <v>杀意巨斧3</v>
          </cell>
          <cell r="N5" t="str">
            <v>1110a012</v>
          </cell>
          <cell r="O5" t="str">
            <v>怒气技能：对随机3名敌人造成206%攻击伤害，每回合额外造成100%流血伤害，持续3回合；若目标为前排，则额外造成目标生命上限15%伤害（不超过攻击力的1500%），目标为后排时，则额外造成必定暴击的108%攻击伤害</v>
          </cell>
        </row>
        <row r="6">
          <cell r="A6">
            <v>12026</v>
          </cell>
          <cell r="B6" t="str">
            <v>骸骨法师</v>
          </cell>
          <cell r="C6" t="str">
            <v>0</v>
          </cell>
          <cell r="D6" t="str">
            <v>死亡火焰3</v>
          </cell>
          <cell r="E6" t="str">
            <v>"1202a114"</v>
          </cell>
          <cell r="F6" t="str">
            <v>被动效果：普攻有100%概率施放点燃灵魂的火焰，使目标燃烧，每回合造成24%攻击的伤害，直至敌方英雄死亡</v>
          </cell>
          <cell r="G6" t="str">
            <v>火焰护罩3</v>
          </cell>
          <cell r="H6" t="str">
            <v>"1202a214"</v>
          </cell>
          <cell r="I6" t="str">
            <v>被动效果：穿有用冥火制造的斗篷，受到攻击时100%概率使目标燃烧，每回合造成22%攻击的伤害，直至敌方英雄死亡</v>
          </cell>
          <cell r="J6" t="str">
            <v>无烬燃烧3</v>
          </cell>
          <cell r="K6" t="str">
            <v>"1202a314"</v>
          </cell>
          <cell r="L6" t="str">
            <v>被动效果：英雄死亡时创造出不会熄灭的火焰，可使所有敌人燃烧，每回合造成33%攻击伤害，直至敌方英雄死亡</v>
          </cell>
        </row>
        <row r="7">
          <cell r="A7">
            <v>12036</v>
          </cell>
          <cell r="B7" t="str">
            <v>血衣骨法</v>
          </cell>
          <cell r="C7" t="str">
            <v>1</v>
          </cell>
          <cell r="D7" t="str">
            <v>亡灵意志3</v>
          </cell>
          <cell r="E7" t="str">
            <v>"1203a114","1203a124"</v>
          </cell>
          <cell r="F7" t="str">
            <v>被动效果：我方英雄死亡时，产生亡灵的意志，提升自己28%破防和20%攻击</v>
          </cell>
          <cell r="G7" t="str">
            <v>狂暴之心3</v>
          </cell>
          <cell r="H7" t="str">
            <v>"1203a211","1203a221","1203a231"</v>
          </cell>
          <cell r="I7" t="str">
            <v>被动效果：拥有狂暴之心，破防增加32%，生命增加33%，攻击增加33%</v>
          </cell>
          <cell r="J7" t="str">
            <v>死亡波动3</v>
          </cell>
          <cell r="K7" t="str">
            <v>"1203a314"</v>
          </cell>
          <cell r="L7" t="str">
            <v>被动效果：英雄死亡时，血衣骨法发出死亡波动使全体敌方每回合受到50%攻击燃烧伤害，持续3回合</v>
          </cell>
          <cell r="M7" t="str">
            <v>暗影射线3</v>
          </cell>
          <cell r="N7" t="str">
            <v>1203a012</v>
          </cell>
          <cell r="O7" t="str">
            <v>怒气技能：对敌方全体造成125%攻击伤害并有100%概率使战士类目标沉默2回合，增加自己33%攻击3回合</v>
          </cell>
        </row>
        <row r="8">
          <cell r="A8">
            <v>12046</v>
          </cell>
          <cell r="B8" t="str">
            <v>凯尔文</v>
          </cell>
          <cell r="C8">
            <v>1</v>
          </cell>
          <cell r="D8" t="str">
            <v>不死者秘法3</v>
          </cell>
          <cell r="E8" t="str">
            <v>"1204a104"</v>
          </cell>
          <cell r="F8" t="str">
            <v>被动效果：普攻变成对前排敌人造成120%攻击伤害，并有100%几率偷取目标20%攻击3回合</v>
          </cell>
          <cell r="G8" t="str">
            <v>亡灵术士3</v>
          </cell>
          <cell r="H8" t="str">
            <v>"1204a201","1204a211","1204a221","1204a231","1204a204","1204a214"</v>
          </cell>
          <cell r="I8" t="str">
            <v>被动效果：攻击增加20%，暴击增加30%，生命增加25%，速度增加40，对石化和冰冻敌人造成的伤害提高60%</v>
          </cell>
          <cell r="J8" t="str">
            <v>追击诅咒3</v>
          </cell>
          <cell r="K8" t="str">
            <v>"1204a304","1204a314"</v>
          </cell>
          <cell r="L8" t="str">
            <v>被动效果：当有敌方英雄被石化时，提高自身10%攻击3回合并恢复自身250%攻击等量生命，当有敌方英雄被冰冻时，提高自身10%攻击3回合并恢复自身20点怒气</v>
          </cell>
          <cell r="M8" t="str">
            <v>三色法球3</v>
          </cell>
          <cell r="N8" t="str">
            <v>1204a012</v>
          </cell>
          <cell r="O8" t="str">
            <v>怒气技能：对随机4名敌人造成235%攻击伤害，每回合额外造成150%中毒伤害，持续3回合，同时有30%几率冰冻目标2回合，30%几率石化目标2回合</v>
          </cell>
        </row>
        <row r="9">
          <cell r="A9">
            <v>13036</v>
          </cell>
          <cell r="B9" t="str">
            <v>凋零法师</v>
          </cell>
          <cell r="C9" t="str">
            <v>0</v>
          </cell>
          <cell r="D9" t="str">
            <v>不死亡灵3</v>
          </cell>
          <cell r="E9" t="str">
            <v>"1303a111","1303a121"</v>
          </cell>
          <cell r="F9" t="str">
            <v>被动效果：使用了自己调制的混合药剂，使生命增加36%，命中增加40%</v>
          </cell>
          <cell r="G9" t="str">
            <v>神秘解放3</v>
          </cell>
          <cell r="H9" t="str">
            <v>"1303a214"</v>
          </cell>
          <cell r="I9" t="str">
            <v>被动效果：自身生命低于30%时，解放神秘的力量，提升自己122%攻击，持续3回合（只能触发一次）</v>
          </cell>
          <cell r="J9" t="str">
            <v>恢复3</v>
          </cell>
          <cell r="K9" t="str">
            <v>"1303a314"</v>
          </cell>
          <cell r="L9" t="str">
            <v>被动效果：凋零法师领悟到了魔法的真谛，普攻有100%概率使随机1名友军恢复144%自身攻击的等量生命</v>
          </cell>
        </row>
        <row r="10">
          <cell r="A10">
            <v>13046</v>
          </cell>
          <cell r="B10" t="str">
            <v>亡魂医者</v>
          </cell>
          <cell r="C10" t="str">
            <v>1</v>
          </cell>
          <cell r="D10" t="str">
            <v>集中之力3</v>
          </cell>
          <cell r="E10" t="str">
            <v>"1304a114"</v>
          </cell>
          <cell r="F10" t="str">
            <v>被动效果：就算是亡魂，也有不喜欢杀戮的存在，医者将普通攻击变为攻击前排敌人，效果为102%的攻击伤害，并减少目标22%格挡3回合</v>
          </cell>
          <cell r="G10" t="str">
            <v>命中打击3</v>
          </cell>
          <cell r="H10" t="str">
            <v>"1304a211","1304a221","1304a231"</v>
          </cell>
          <cell r="I10" t="str">
            <v>被动效果：身为医者，能准确的激发自身的潜力，使得自身命中增加100%，攻击增加46%，生命增加100%</v>
          </cell>
          <cell r="J10" t="str">
            <v>伤痛咆哮3</v>
          </cell>
          <cell r="K10" t="str">
            <v>"1304a314"</v>
          </cell>
          <cell r="L10" t="str">
            <v>完全激发了自身的潜力，自身生命低于50%，提升自己101%攻击，持续3回合（只触发一次）</v>
          </cell>
          <cell r="M10" t="str">
            <v>石化能量3</v>
          </cell>
          <cell r="N10" t="str">
            <v>1304a012</v>
          </cell>
          <cell r="O10" t="str">
            <v>怒气技能：对敌方后排造成155%攻击伤害并有35%概率使目标石化2回合，增加队友33%命中3回合</v>
          </cell>
        </row>
        <row r="11">
          <cell r="A11">
            <v>13056</v>
          </cell>
          <cell r="B11" t="str">
            <v>萨基尔</v>
          </cell>
          <cell r="C11">
            <v>1</v>
          </cell>
          <cell r="D11" t="str">
            <v>幽火石像鬼3</v>
          </cell>
          <cell r="E11" t="str">
            <v>"1305a101","1305a111","1305a121","1305a131"</v>
          </cell>
          <cell r="F11" t="str">
            <v>被动效果：生命增加25%，免控率增加30%，速度增加30，受治疗量增加30%</v>
          </cell>
          <cell r="G11" t="str">
            <v>虚空沼泽3</v>
          </cell>
          <cell r="H11" t="str">
            <v>"1305a204"</v>
          </cell>
          <cell r="I11" t="str">
            <v>被动效果：回合结束时，50%概率减少随机2名目标30点怒气</v>
          </cell>
          <cell r="J11" t="str">
            <v>替身诅咒3</v>
          </cell>
          <cell r="K11" t="str">
            <v>"1305a304"</v>
          </cell>
          <cell r="L11" t="str">
            <v>被动效果：战斗开始时，对1个随机目标释放替身诅咒（当自身受到伤害时，被诅咒的目标也会受到伤害量70%的伤害；当被诅咒的目标死亡后，下回合开始时将重新随机诅咒另一个目标）</v>
          </cell>
          <cell r="M11" t="str">
            <v>灵魂提灯3</v>
          </cell>
          <cell r="N11" t="str">
            <v>1305a012</v>
          </cell>
          <cell r="O11" t="str">
            <v>怒气技能：对随机2个目标造成200%攻击伤害，并放置一个灵魂提灯（我方英雄受到技能或普攻后，有60%概率清除被攻击者身上的2种负面效果，每回合最多触发4次；回合结束时，恢复我方生命值最低的英雄生命上限25%的生命），持续3回合，有60%概率清除目标身上1个增益效果</v>
          </cell>
        </row>
        <row r="12">
          <cell r="A12">
            <v>14026</v>
          </cell>
          <cell r="B12" t="str">
            <v>暗影收割者</v>
          </cell>
          <cell r="C12" t="str">
            <v>0</v>
          </cell>
          <cell r="D12" t="str">
            <v>穿透3</v>
          </cell>
          <cell r="E12" t="str">
            <v>"1402a111","1402a121"</v>
          </cell>
          <cell r="F12" t="str">
            <v>被动效果：手中武器极其锋利，提升收割者80%破防，及12%的生命</v>
          </cell>
          <cell r="G12" t="str">
            <v>死亡献祭3</v>
          </cell>
          <cell r="H12" t="str">
            <v>"1402a214"</v>
          </cell>
          <cell r="I12" t="str">
            <v>被动效果：敌方的死亡使得自己变得狂暴，提升自己暴击33%</v>
          </cell>
          <cell r="J12" t="str">
            <v>越战越勇3</v>
          </cell>
          <cell r="K12" t="str">
            <v>"1402a314"</v>
          </cell>
          <cell r="L12" t="str">
            <v>被动效果：对于力量掌握到了极致，每次普攻提升自己33%暴击伤害</v>
          </cell>
        </row>
        <row r="13">
          <cell r="A13">
            <v>14036</v>
          </cell>
          <cell r="B13" t="str">
            <v>死亡刺客</v>
          </cell>
          <cell r="C13" t="str">
            <v>1</v>
          </cell>
          <cell r="D13" t="str">
            <v>刺客之心3</v>
          </cell>
          <cell r="E13" t="str">
            <v>"1403a111","1403a121","1403a131"</v>
          </cell>
          <cell r="F13" t="str">
            <v>被动效果：拥有刺客之心，抛弃一切恐惧，破防增加40%，攻击增加24%，生命增加38%</v>
          </cell>
          <cell r="G13" t="str">
            <v>集中击杀3</v>
          </cell>
          <cell r="H13" t="str">
            <v>"1403a214"</v>
          </cell>
          <cell r="I13" t="str">
            <v>被动效果：追杀弱小的猎物，普通攻击变成攻击敌方生命最少的英雄，伤害为133%攻击效果，并减少目标22%防御</v>
          </cell>
          <cell r="J13" t="str">
            <v>血腥狂舞3</v>
          </cell>
          <cell r="K13" t="str">
            <v>"1403a314","1403a324","1403a334"</v>
          </cell>
          <cell r="L13" t="str">
            <v>被动效果：行走在死亡的边缘，自身生命低于80%，提升自己破防42%，暴击21%，并持续回复自己404%攻击的等量生命5回合（只触发一次）</v>
          </cell>
          <cell r="M13" t="str">
            <v>疾影突袭3</v>
          </cell>
          <cell r="N13" t="str">
            <v>1403a012</v>
          </cell>
          <cell r="O13" t="str">
            <v>怒气技能：对敌方随机4名目标造成185%攻击伤害，对法师类目标有100%概率眩晕2回合并造成185%攻击的额外伤害</v>
          </cell>
        </row>
        <row r="14">
          <cell r="A14">
            <v>14046</v>
          </cell>
          <cell r="B14" t="str">
            <v>幽冥狼王</v>
          </cell>
          <cell r="C14">
            <v>1</v>
          </cell>
          <cell r="D14" t="str">
            <v>毒刃锁定3</v>
          </cell>
          <cell r="E14" t="str">
            <v>"1404a111","1404a121","1404a131","1404a114"</v>
          </cell>
          <cell r="F14" t="str">
            <v>被动效果：天生拥有狼之敏锐，破防增加21%，攻击增加34%，生命增加24%，对中毒目标伤害增加20.5%</v>
          </cell>
          <cell r="G14" t="str">
            <v>野性咆哮3</v>
          </cell>
          <cell r="H14" t="str">
            <v>"1404a214"</v>
          </cell>
          <cell r="I14" t="str">
            <v>被动效果：体内携带特殊的病毒，普攻有60%概率眩晕目标2回合并100%概率使目标中毒，每回合持续造成52.5%攻击伤害持续6回合。</v>
          </cell>
          <cell r="J14" t="str">
            <v>隐秘之毒3</v>
          </cell>
          <cell r="K14" t="str">
            <v>"1404a314"</v>
          </cell>
          <cell r="L14" t="str">
            <v>被动效果：损失的鲜血，要用敌人的鲜血偿还，当生命低于60%时，使敌方后排随机2名目标中毒，每回合造成190%的攻击伤害，持续4回合。（只触发1次）</v>
          </cell>
          <cell r="M14" t="str">
            <v>狼牙天冲3</v>
          </cell>
          <cell r="N14" t="str">
            <v>1404a012</v>
          </cell>
          <cell r="O14" t="str">
            <v>怒气技能：对敌方随机2名后排目标造成221%攻击伤害，每回合额外造成70%攻击的中毒伤害，持续6回合，并有65%概率眩晕目标2回合，增加自己65%伤害减免持续2回合。</v>
          </cell>
        </row>
        <row r="15">
          <cell r="A15">
            <v>14056</v>
          </cell>
          <cell r="B15" t="str">
            <v>地狱拳师</v>
          </cell>
          <cell r="C15">
            <v>1</v>
          </cell>
          <cell r="D15" t="str">
            <v>噬血狂袭3</v>
          </cell>
          <cell r="E15" t="str">
            <v>"1405a114"</v>
          </cell>
          <cell r="F15" t="str">
            <v>被动效果：普攻攻击生命最少的2个目标，每回合造成45%流血伤害，持续4回合，并提升自己16.8%破防4回合。</v>
          </cell>
          <cell r="G15" t="str">
            <v>地狱意志3</v>
          </cell>
          <cell r="H15" t="str">
            <v>"1405a214","1405a211","1405a221","1405a231","1405a241"</v>
          </cell>
          <cell r="I15" t="str">
            <v>被动效果：命中增加50%、攻击增加35%、破防增加32%、生命增加30%、对流血目标伤害增加140%</v>
          </cell>
          <cell r="J15" t="str">
            <v>血能再生3</v>
          </cell>
          <cell r="K15" t="str">
            <v>"1405a314"</v>
          </cell>
          <cell r="L15" t="str">
            <v>被动效果：敌方英雄死亡恢复自己400%攻击等量生命。</v>
          </cell>
          <cell r="M15" t="str">
            <v>百裂拳3</v>
          </cell>
          <cell r="N15" t="str">
            <v>1405a012</v>
          </cell>
          <cell r="O15" t="str">
            <v>怒气技能：对随机3名敌人造成220%攻击伤害，每回合额外造成150%流血伤害，持续2回合，并对战士类目标造成额外95%流血伤害，持续2回合，并恢复自己250%攻击等量生命</v>
          </cell>
        </row>
        <row r="16">
          <cell r="A16">
            <v>15036</v>
          </cell>
          <cell r="B16" t="str">
            <v>暗影猎手</v>
          </cell>
          <cell r="C16" t="str">
            <v>1</v>
          </cell>
          <cell r="D16" t="str">
            <v>击晕3</v>
          </cell>
          <cell r="E16" t="str">
            <v>"1503a114"</v>
          </cell>
          <cell r="F16" t="str">
            <v>被动效果：敏锐的猎手，擅长找到敌人的弱点，普攻有77%概率使目标眩晕，持续2回合</v>
          </cell>
          <cell r="G16" t="str">
            <v>乘胜追击3</v>
          </cell>
          <cell r="H16" t="str">
            <v>"1503a214"</v>
          </cell>
          <cell r="I16" t="str">
            <v>被动效果：对眩晕的目标乘胜追击，增加128%的额外伤害</v>
          </cell>
          <cell r="J16" t="str">
            <v>射手之心3</v>
          </cell>
          <cell r="K16" t="str">
            <v>"1503a311","1503a321"</v>
          </cell>
          <cell r="L16" t="str">
            <v>被动效果：天生猎手，专找弱点，破防增加40%，攻击增加33%</v>
          </cell>
          <cell r="M16" t="str">
            <v>致命箭雨3</v>
          </cell>
          <cell r="N16" t="str">
            <v>1503a012</v>
          </cell>
          <cell r="O16" t="str">
            <v>怒气技能：对敌方随机4名目标造成160%攻击伤害，有100%概率使刺客类目标眩晕2回合并中毒，每回合额外造成66%攻击伤害，持续3回合</v>
          </cell>
        </row>
        <row r="17">
          <cell r="A17">
            <v>15046</v>
          </cell>
          <cell r="B17" t="str">
            <v>艾莲娜</v>
          </cell>
          <cell r="C17">
            <v>1</v>
          </cell>
          <cell r="D17" t="str">
            <v>娜迦之血3</v>
          </cell>
          <cell r="E17" t="str">
            <v>"1504a101","1504a111","1504a121","1504a104"</v>
          </cell>
          <cell r="F17" t="str">
            <v>被动效果：攻击增加35%，生命增加25%，护甲增加20%，免疫石化</v>
          </cell>
          <cell r="G17" t="str">
            <v>蛇妖视线3</v>
          </cell>
          <cell r="H17" t="str">
            <v>"1504a204","1504a214"</v>
          </cell>
          <cell r="I17" t="str">
            <v>被动效果：对石化的目标伤害增加160%，普攻变为对后排敌人造成95%攻击伤害并有20%几率石化敌人2回合</v>
          </cell>
          <cell r="J17" t="str">
            <v>危险探知3</v>
          </cell>
          <cell r="K17" t="str">
            <v>"1504a304"</v>
          </cell>
          <cell r="L17" t="str">
            <v>被动效果：当生命低于50%时，增加自身50%减伤率3回合（仅触发一次）</v>
          </cell>
          <cell r="M17" t="str">
            <v>死亡箭雨3</v>
          </cell>
          <cell r="N17" t="str">
            <v>1504a012</v>
          </cell>
          <cell r="O17" t="str">
            <v>怒气技能：对后排敌人造成192%攻击伤害并降低目标30%护甲3回合，同时有35%几率使目标石化2回合</v>
          </cell>
        </row>
        <row r="18">
          <cell r="A18">
            <v>21036</v>
          </cell>
          <cell r="B18" t="str">
            <v>奥丁战神</v>
          </cell>
          <cell r="C18" t="str">
            <v>0</v>
          </cell>
          <cell r="D18" t="str">
            <v>战斗血液3</v>
          </cell>
          <cell r="E18" t="str">
            <v>"2103a111","2103a121"</v>
          </cell>
          <cell r="F18" t="str">
            <v>被动效果：战斗的热血使得自身攻击增加33%，生命增加36%</v>
          </cell>
          <cell r="G18" t="str">
            <v>魔法失效3</v>
          </cell>
          <cell r="H18" t="str">
            <v>"2103a214"</v>
          </cell>
          <cell r="I18" t="str">
            <v>被动效果：强大的战士不需要懂得魔法！普攻有63%概率使目标沉默，持续2回合</v>
          </cell>
          <cell r="J18" t="str">
            <v>钢铁身躯3</v>
          </cell>
          <cell r="K18" t="str">
            <v>"2103a314"</v>
          </cell>
          <cell r="L18" t="str">
            <v>被动效果：想干掉我？没这么容易！自身生命低于50%，提高自己伤害减免33%，持续4回合（只触发一次）</v>
          </cell>
        </row>
        <row r="19">
          <cell r="A19">
            <v>21046</v>
          </cell>
          <cell r="B19" t="str">
            <v>暴风领主</v>
          </cell>
          <cell r="C19" t="str">
            <v>1</v>
          </cell>
          <cell r="D19" t="str">
            <v>战斗血液3</v>
          </cell>
          <cell r="E19" t="str">
            <v>"2104a111","2104a121"</v>
          </cell>
          <cell r="F19" t="str">
            <v>被动效果：身为守卫者，强大的意志使得自身防御增加50%，生命增加75%</v>
          </cell>
          <cell r="G19" t="str">
            <v>以牙还牙3</v>
          </cell>
          <cell r="H19" t="str">
            <v>"2104a214"</v>
          </cell>
          <cell r="I19" t="str">
            <v>被动效果：你打疼我了！受到暴击有100%概率发动一次反击，造成500%的攻击伤害</v>
          </cell>
          <cell r="J19" t="str">
            <v>守护圣光3</v>
          </cell>
          <cell r="K19" t="str">
            <v>"2104a314"</v>
          </cell>
          <cell r="L19" t="str">
            <v>被动效果：我的领民由我守护！自身生命低于50%，提升友军101%防御，持续3回合（只触发一次）</v>
          </cell>
          <cell r="M19" t="str">
            <v>烈焰之剑3</v>
          </cell>
          <cell r="N19" t="str">
            <v>2104a012</v>
          </cell>
          <cell r="O19" t="str">
            <v>怒气技能：对敌方后排造成138%攻击伤害并有33%概率使目标眩晕2回合，增加自己33%伤害减免3回合</v>
          </cell>
        </row>
        <row r="20">
          <cell r="A20">
            <v>21056</v>
          </cell>
          <cell r="B20" t="str">
            <v>巨岩神使</v>
          </cell>
          <cell r="C20">
            <v>1</v>
          </cell>
          <cell r="D20" t="str">
            <v>神之制裁3</v>
          </cell>
          <cell r="E20" t="str">
            <v>"2105a114"</v>
          </cell>
          <cell r="F20" t="str">
            <v>被动效果：攻击有100%几率减少目标24%防御，每回合造成45%的燃烧伤害，持续4回合，并提升自身对燃烧目标60%伤害4回合</v>
          </cell>
          <cell r="G20" t="str">
            <v>神之躯体3</v>
          </cell>
          <cell r="H20" t="str">
            <v>"2105a211","2105a221","2105a231","2105a241","2105a251"</v>
          </cell>
          <cell r="I20" t="str">
            <v>被动效果：防御增加60%，攻击增加20%，生命增加30%，暴击增加30%，格挡增加20%</v>
          </cell>
          <cell r="J20" t="str">
            <v>神之领域3</v>
          </cell>
          <cell r="K20" t="str">
            <v>"2105a314","2105a324","2105a334"</v>
          </cell>
          <cell r="L20" t="str">
            <v>被动效果：受到攻击时有100%几率发动一次反击，造成180%攻击伤害，并恢复生命上限2%生命（受控不可触发恢复效果），并对目标附加一层200%攻击的死亡印记（死亡印记在叠加到3层后会在下回合开始时结算伤害）</v>
          </cell>
          <cell r="M20" t="str">
            <v>神之怒火3</v>
          </cell>
          <cell r="N20" t="str">
            <v>2105a012</v>
          </cell>
          <cell r="O20" t="str">
            <v>怒气技能：对随机4名敌人造成166%攻击伤害，增加自身30%格挡并减少目标30%防御和30%格挡，每回合额外造成70%燃烧伤害，持续3回合，并对目标附加一层300%攻击的死亡印记（死亡印记在叠加到3层后会在下回合开始时触发伤害）</v>
          </cell>
        </row>
        <row r="21">
          <cell r="A21">
            <v>21066</v>
          </cell>
          <cell r="B21" t="str">
            <v>凯尔瑞恩</v>
          </cell>
          <cell r="C21">
            <v>1</v>
          </cell>
          <cell r="D21" t="str">
            <v>奥能战甲3</v>
          </cell>
          <cell r="E21" t="str">
            <v>"2106a201","2106a211","2106a221","2106a231","2106a204"</v>
          </cell>
          <cell r="F21" t="str">
            <v>被动效果：护甲增加30%，生命值增加40%，攻击增加25%，免控率增加30%，怒气增加50</v>
          </cell>
          <cell r="G21" t="str">
            <v>战争风暴3</v>
          </cell>
          <cell r="H21" t="str">
            <v>"2106a304","2106a314"</v>
          </cell>
          <cell r="I21" t="str">
            <v>被动效果：普攻攻击时，恢复自身150%攻击等量生命值2回合；受到攻击时，降低攻击者20%攻击力2回合，增加自身20%伤害加成2回合，并有30%概率嘲讽目标2回合（嘲讽：被嘲讽的英雄所有技能的攻击目标强制变为嘲讽施加者）</v>
          </cell>
          <cell r="J21" t="str">
            <v>奥术蓄能3</v>
          </cell>
          <cell r="K21" t="str">
            <v>"2106a404","2106a414"</v>
          </cell>
          <cell r="L21" t="str">
            <v>被动效果：前3回合，每回合结束时，恢复自身120%攻击力等量生命；第四回合，解除自身控制效果，增加自身50%暴击伤害，并获得暴走（暴走：主动技能或普攻攻击必定暴击且不会格挡）</v>
          </cell>
          <cell r="M21" t="str">
            <v>战士怒吼3</v>
          </cell>
          <cell r="N21" t="str">
            <v>2106a012</v>
          </cell>
          <cell r="O21" t="str">
            <v>怒气技能：对后排敌人进行2次攻击，每次攻击造成420%攻击伤害，第一次攻击有50%概率施加嘲讽，持续2回合。增加自身20%全伤害减免持续2回合。（嘲讽：被嘲讽的英雄所有技能的攻击目标强制变为嘲讽施加者）</v>
          </cell>
        </row>
        <row r="22">
          <cell r="A22">
            <v>22036</v>
          </cell>
          <cell r="B22" t="str">
            <v>寒冰法师</v>
          </cell>
          <cell r="C22" t="str">
            <v>0</v>
          </cell>
          <cell r="D22" t="str">
            <v>魔法师的意志3</v>
          </cell>
          <cell r="E22" t="str">
            <v>"2203a111","2203a121"</v>
          </cell>
          <cell r="F22" t="str">
            <v>被动效果：拥有魔法师的意志，攻击增加44%，生命增加33%</v>
          </cell>
          <cell r="G22" t="str">
            <v>冰霜之力3</v>
          </cell>
          <cell r="H22" t="str">
            <v>"2203a214"</v>
          </cell>
          <cell r="I22" t="str">
            <v>被动效果：运用寒冰之力，普攻有33%概率使目标冰冻，持续1回合</v>
          </cell>
          <cell r="J22" t="str">
            <v>冰冻诅咒3</v>
          </cell>
          <cell r="K22" t="str">
            <v>"2203a314"</v>
          </cell>
          <cell r="L22" t="str">
            <v>被动效果：英雄死亡时诅咒敌方全体，有22%概率使所有敌人冰冻，持续2回合</v>
          </cell>
        </row>
        <row r="23">
          <cell r="A23">
            <v>22046</v>
          </cell>
          <cell r="B23" t="str">
            <v>守望法师</v>
          </cell>
          <cell r="C23" t="str">
            <v>1</v>
          </cell>
          <cell r="D23" t="str">
            <v>魔法师的意志3</v>
          </cell>
          <cell r="E23" t="str">
            <v>"2204a111","2204a121"</v>
          </cell>
          <cell r="F23" t="str">
            <v>被动效果：拥有魔法师的意志，攻击增加24%，生命增加36%</v>
          </cell>
          <cell r="G23" t="str">
            <v>奥术爆破3</v>
          </cell>
          <cell r="H23" t="str">
            <v>"2204a214"</v>
          </cell>
          <cell r="I23" t="str">
            <v>被动效果：英雄死亡后运用奥术，48%的机率使敌方后排目标眩晕，持续2回合</v>
          </cell>
          <cell r="J23" t="str">
            <v>昏迷3</v>
          </cell>
          <cell r="K23" t="str">
            <v>"2204a314"</v>
          </cell>
          <cell r="L23" t="str">
            <v>被动效果：掌握了时灵时不灵的魔法力量，普攻有66%概率使目标眩晕，持续2回合</v>
          </cell>
          <cell r="M23" t="str">
            <v>能量轰炸3</v>
          </cell>
          <cell r="N23" t="str">
            <v>2204a012</v>
          </cell>
          <cell r="O23" t="str">
            <v>怒气技能：对敌方全体造成120%攻击伤害并有24%概率使目标眩晕2回合</v>
          </cell>
        </row>
        <row r="24">
          <cell r="A24">
            <v>22056</v>
          </cell>
          <cell r="B24" t="str">
            <v>冰蓝巨龙</v>
          </cell>
          <cell r="C24" t="str">
            <v>1</v>
          </cell>
          <cell r="D24" t="str">
            <v>巨龙秘法3</v>
          </cell>
          <cell r="E24" t="str">
            <v>"2205a114"</v>
          </cell>
          <cell r="F24" t="str">
            <v>被动效果：施展巨龙族的的秘法，普攻时降低目标10%的攻击，持续3回合</v>
          </cell>
          <cell r="G24" t="str">
            <v>巨龙之力3</v>
          </cell>
          <cell r="H24" t="str">
            <v>"2205a211","2205a221","2205a231"</v>
          </cell>
          <cell r="I24" t="str">
            <v>被动效果：身为巨龙之一，自身的技能伤害增加95%，生命增加50%，命中增加30%</v>
          </cell>
          <cell r="J24" t="str">
            <v>奥术秘法3</v>
          </cell>
          <cell r="K24" t="str">
            <v>"2205a314","2205a324"</v>
          </cell>
          <cell r="L24" t="str">
            <v>被动效果：龙族天生拥有魔法亲和，普攻有83%概率降低目标12%暴击，并提升自己24%攻击，持续3回合</v>
          </cell>
          <cell r="M24" t="str">
            <v>蓝龙吐息3</v>
          </cell>
          <cell r="N24" t="str">
            <v>2205a012</v>
          </cell>
          <cell r="O24" t="str">
            <v>怒气技能：对敌方全体造成155%攻击伤害，有100%概率使辅助类目标眩晕2回合并额外造成156%攻击伤害</v>
          </cell>
        </row>
        <row r="25">
          <cell r="A25">
            <v>22066</v>
          </cell>
          <cell r="B25" t="str">
            <v>火焰魔导士</v>
          </cell>
          <cell r="C25">
            <v>1</v>
          </cell>
          <cell r="D25" t="str">
            <v>魔导之力3</v>
          </cell>
          <cell r="E25" t="str">
            <v>"2206a114","2206a124"</v>
          </cell>
          <cell r="F25" t="str">
            <v>被动效果：敌方英雄死亡，增加自己15%伤害加成和15%技能伤害加成</v>
          </cell>
          <cell r="G25" t="str">
            <v>英雄之力3</v>
          </cell>
          <cell r="H25" t="str">
            <v>"2206a211","2206a221","2206a231","2206a241"</v>
          </cell>
          <cell r="I25" t="str">
            <v>被动效果：生命增加30%、攻击增加20%、暴击伤害增加25%，暴击率增加20%</v>
          </cell>
          <cell r="J25" t="str">
            <v>复仇之心3</v>
          </cell>
          <cell r="K25" t="str">
            <v>"2206a314","2206a324"</v>
          </cell>
          <cell r="L25" t="str">
            <v>被动效果：每回合开始时，对敌方全体造成24%燃烧伤害，持续4回合（受控不触发），并使自己对燃烧目标伤害增加30%</v>
          </cell>
          <cell r="M25" t="str">
            <v>烈焰焚天3</v>
          </cell>
          <cell r="N25" t="str">
            <v>2206a012</v>
          </cell>
          <cell r="O25" t="str">
            <v>怒气技能：对所有敌人造成150%攻击伤害，每回合造成55%燃烧伤害，持续3回合，并增加自己50%免控率和20%伤害加成3回合</v>
          </cell>
        </row>
        <row r="26">
          <cell r="A26">
            <v>22076</v>
          </cell>
          <cell r="B26" t="str">
            <v>狂雷囚徒</v>
          </cell>
          <cell r="C26">
            <v>1</v>
          </cell>
          <cell r="D26" t="str">
            <v>能量共鸣3</v>
          </cell>
          <cell r="E26" t="str">
            <v>"2207a104"</v>
          </cell>
          <cell r="F26" t="str">
            <v>被动效果：当我方英雄释放技能后，对随机1个目标造成165%攻击伤害2回合，并有30%的几率造成眩晕2回合</v>
          </cell>
          <cell r="G26" t="str">
            <v>能量体3</v>
          </cell>
          <cell r="H26" t="str">
            <v>"2207a201","2207a211","2207a221","2207a204"</v>
          </cell>
          <cell r="I26" t="str">
            <v>被动效果：速度增加40点，生命增加30%，暴击率增加20%，免疫眩晕</v>
          </cell>
          <cell r="J26" t="str">
            <v>拘束器3</v>
          </cell>
          <cell r="K26" t="str">
            <v>"2207a304"</v>
          </cell>
          <cell r="L26" t="str">
            <v>被动效果：当生命低于80%时，增加50%减伤率，持续5回合（仅触发一次）</v>
          </cell>
          <cell r="M26" t="str">
            <v>电闪雷鸣3</v>
          </cell>
          <cell r="N26" t="str">
            <v>2207a012</v>
          </cell>
          <cell r="O26" t="str">
            <v>怒气技能：对随机4名敌人造成伤害，对第一个目标造成165%攻击伤害并有100%几率眩晕2回合，对第二个目标造成195%攻击伤害并有50%几率眩晕2回合，对第三个目标造成215%攻击伤害并有30%概率眩晕2回合，对第四个目标造成275%攻击伤害</v>
          </cell>
        </row>
        <row r="27">
          <cell r="A27">
            <v>23036</v>
          </cell>
          <cell r="B27" t="str">
            <v>奥赛隆</v>
          </cell>
          <cell r="C27" t="str">
            <v>1</v>
          </cell>
          <cell r="D27" t="str">
            <v>治疗3</v>
          </cell>
          <cell r="E27" t="str">
            <v>"2303a114","2303a124"</v>
          </cell>
          <cell r="F27" t="str">
            <v>被动效果：水生种族，普攻有100%概率对目标造成48%攻击的额外伤害并持续恢复随机1名友军48%攻击的等量生命，持续3回合</v>
          </cell>
          <cell r="G27" t="str">
            <v>潮汐之力3</v>
          </cell>
          <cell r="H27" t="str">
            <v>"2303a211","2303a221"</v>
          </cell>
          <cell r="I27" t="str">
            <v>被动效果：借用潮汐的力量，自身生命增加60%，攻击增加24%</v>
          </cell>
          <cell r="J27" t="str">
            <v>水系治愈3</v>
          </cell>
          <cell r="K27" t="str">
            <v>"2303a314"</v>
          </cell>
          <cell r="L27" t="str">
            <v>被动效果：当自身生命低于50%时，回复己方全体300%攻击的等量生命（只触发一次）</v>
          </cell>
          <cell r="M27" t="str">
            <v>潮汐海浪3</v>
          </cell>
          <cell r="N27" t="str">
            <v>2303a012</v>
          </cell>
          <cell r="O27" t="str">
            <v>怒气技能：对敌方随机2名后排目标造成128%攻击伤害并持续恢复全体友军202%攻击的等量生命4回合，并有100%的概率额外恢复我方生命最低的两名友军343%攻击的等量生命</v>
          </cell>
        </row>
        <row r="28">
          <cell r="A28">
            <v>24026</v>
          </cell>
          <cell r="B28" t="str">
            <v>虚空刺客</v>
          </cell>
          <cell r="C28" t="str">
            <v>0</v>
          </cell>
          <cell r="D28" t="str">
            <v>神秘力量3</v>
          </cell>
          <cell r="E28" t="str">
            <v>"2402a111","2402a121"</v>
          </cell>
          <cell r="F28" t="str">
            <v>被动效果：释放体内神秘的力量，使得自身格挡增加30%，攻击增加42%</v>
          </cell>
          <cell r="G28" t="str">
            <v>撕裂3</v>
          </cell>
          <cell r="H28" t="str">
            <v>"2402a214"</v>
          </cell>
          <cell r="I28" t="str">
            <v>被动效果：一击杀不死，也能让你流血流死！普攻有50%概率使目标流血，每回合造成88%的攻击伤害，持续2回合</v>
          </cell>
          <cell r="J28" t="str">
            <v>虚无之力3</v>
          </cell>
          <cell r="K28" t="str">
            <v>"2402a314"</v>
          </cell>
          <cell r="L28" t="str">
            <v>被动效果：化身虚无，格挡成功时，提升自己攻击20%，持续3回合</v>
          </cell>
        </row>
        <row r="29">
          <cell r="A29">
            <v>24036</v>
          </cell>
          <cell r="B29" t="str">
            <v>虚灵杀手蟹</v>
          </cell>
          <cell r="C29" t="str">
            <v>1</v>
          </cell>
          <cell r="D29" t="str">
            <v>撕裂3</v>
          </cell>
          <cell r="E29" t="str">
            <v>"2403a114"</v>
          </cell>
          <cell r="F29" t="str">
            <v>被动效果：硕大的蟹钳，普攻有100%概率使目标流血，每回合造成99%的攻击伤害，持续2回合</v>
          </cell>
          <cell r="G29" t="str">
            <v>巨蟹之力3</v>
          </cell>
          <cell r="H29" t="str">
            <v>"2403a211","2403a221","2403a231"</v>
          </cell>
          <cell r="I29" t="str">
            <v>被动效果：巨蟹一族的力量，自身格挡增加35%，攻击增加60%，生命增加45%</v>
          </cell>
          <cell r="J29" t="str">
            <v>力量窃取3</v>
          </cell>
          <cell r="K29" t="str">
            <v>"2403a314"</v>
          </cell>
          <cell r="L29" t="str">
            <v>被动效果：专门欺负弱小，普通攻击变成攻击敌方生命最少的英雄，造成122%攻击伤害，并窃取目标16%攻击3回合</v>
          </cell>
          <cell r="M29" t="str">
            <v>冷焰冲击3</v>
          </cell>
          <cell r="N29" t="str">
            <v>2403a012</v>
          </cell>
          <cell r="O29" t="str">
            <v>怒气技能：对敌方随机2名后排目标造成222%攻击伤害，每回合额外造成101%攻击伤害，持续4回合</v>
          </cell>
        </row>
        <row r="30">
          <cell r="A30">
            <v>24046</v>
          </cell>
          <cell r="B30" t="str">
            <v>幻影利刃</v>
          </cell>
          <cell r="C30">
            <v>1</v>
          </cell>
          <cell r="D30" t="str">
            <v>至高忍者3</v>
          </cell>
          <cell r="E30" t="str">
            <v>"2404a101","2404a111","2404a121","2404a131","2404a141"</v>
          </cell>
          <cell r="F30" t="str">
            <v>被动效果：攻击增加35%，暴击增加35%，格挡增加70%，免控增加35%，速度增加30</v>
          </cell>
          <cell r="G30" t="str">
            <v>见切3</v>
          </cell>
          <cell r="H30" t="str">
            <v>"2404a204"</v>
          </cell>
          <cell r="I30" t="str">
            <v>被动效果：当自身触发格挡时，获得一层杀意，持续4回合（释放怒气技能时，每层杀意对生命值最低的敌人造成238%攻击伤害，并额外造成176%流血伤害2回合）</v>
          </cell>
          <cell r="J30" t="str">
            <v>能源切割3</v>
          </cell>
          <cell r="K30" t="str">
            <v>"2404a304","2404a314"</v>
          </cell>
          <cell r="L30" t="str">
            <v>被动效果：普攻时，获得2层杀意；自己击杀敌人时（杀意击杀敌人不生效），恢复自身生命上限100%的生命（释放怒气技能时，每层杀意对生命值最低的敌人造成238%攻击伤害，并额外造成176%流血伤害2回合）</v>
          </cell>
          <cell r="M30" t="str">
            <v>瞬狱千刃3</v>
          </cell>
          <cell r="N30" t="str">
            <v>2404a012</v>
          </cell>
          <cell r="O30" t="str">
            <v>怒气技能：对生命值最低的敌人造成396%攻击伤害，并额外造成290%流血伤害，持续2回合</v>
          </cell>
        </row>
        <row r="31">
          <cell r="A31">
            <v>25066</v>
          </cell>
          <cell r="B31" t="str">
            <v>风领主</v>
          </cell>
          <cell r="C31" t="str">
            <v>1</v>
          </cell>
          <cell r="D31" t="str">
            <v>风灵力量3</v>
          </cell>
          <cell r="E31" t="str">
            <v>"2506a111","2506a121","2506a131"</v>
          </cell>
          <cell r="F31" t="str">
            <v>被动效果：风灵的力量让自身破防增加32%，攻击增加42%，生命增加30%</v>
          </cell>
          <cell r="G31" t="str">
            <v>御风3</v>
          </cell>
          <cell r="H31" t="str">
            <v>"2506a214","2506a224"</v>
          </cell>
          <cell r="I31" t="str">
            <v>被动效果：统御狂风，受到攻击时降低攻击者10%攻击并增加自己10%攻击，持续3回合</v>
          </cell>
          <cell r="J31" t="str">
            <v>风灵秘技3</v>
          </cell>
          <cell r="K31" t="str">
            <v>"2506a314"</v>
          </cell>
          <cell r="L31" t="str">
            <v>被动效果：掌握风雪的力量，对冰冻的目标，增加150%的额外伤害</v>
          </cell>
          <cell r="M31" t="str">
            <v>风灵突袭3</v>
          </cell>
          <cell r="N31" t="str">
            <v>2506a012</v>
          </cell>
          <cell r="O31" t="str">
            <v>怒气技能：对敌方全体造成150%攻击伤害并有33%概率使目标冰冻2回合，并额外获得30点怒气</v>
          </cell>
        </row>
        <row r="32">
          <cell r="A32">
            <v>25076</v>
          </cell>
          <cell r="B32" t="str">
            <v>奥秘管理员</v>
          </cell>
          <cell r="C32" t="str">
            <v>1</v>
          </cell>
          <cell r="D32" t="str">
            <v>机械能量3</v>
          </cell>
          <cell r="E32" t="str">
            <v>"2507a111","2507a121","2507a131"</v>
          </cell>
          <cell r="F32" t="str">
            <v>被动效果：使用科技力量打造的机械身躯，使得格挡增加40%，速度增加60，生命增加60%</v>
          </cell>
          <cell r="G32" t="str">
            <v>自我修复3</v>
          </cell>
          <cell r="H32" t="str">
            <v>"2507a214"</v>
          </cell>
          <cell r="I32" t="str">
            <v>被动效果：每次格挡时自我修复，回复自身222%攻击等量生命（受控不可触发恢复效果）</v>
          </cell>
          <cell r="J32" t="str">
            <v>随机攻击3</v>
          </cell>
          <cell r="K32" t="str">
            <v>"2507a314"</v>
          </cell>
          <cell r="L32" t="str">
            <v>被动效果：我都不知道我能打着谁，普通攻击变为攻击前排敌人，伤害为99%攻击效果，同时减少目标22%命中2回合</v>
          </cell>
          <cell r="M32" t="str">
            <v>奥术冲击3</v>
          </cell>
          <cell r="N32" t="str">
            <v>2507a012</v>
          </cell>
          <cell r="O32" t="str">
            <v>怒气技能：对敌方随机4名目标造成303%攻击伤害，增加自身44%攻击3回合</v>
          </cell>
        </row>
        <row r="33">
          <cell r="A33">
            <v>25086</v>
          </cell>
          <cell r="B33" t="str">
            <v>侏儒大师</v>
          </cell>
          <cell r="C33">
            <v>1</v>
          </cell>
          <cell r="D33" t="str">
            <v>侏儒身法3</v>
          </cell>
          <cell r="E33" t="str">
            <v>"2508a101","2508a111","2508a121","2508a131"</v>
          </cell>
          <cell r="F33" t="str">
            <v>被动效果：生命增加25%，攻击增加30%，暴击率增加30%，命中增加100%</v>
          </cell>
          <cell r="G33" t="str">
            <v>枪斗术3</v>
          </cell>
          <cell r="H33" t="str">
            <v>"2508a204"</v>
          </cell>
          <cell r="I33" t="str">
            <v>被动效果：普攻对前排敌人造成180%攻击伤害，为自己增加一层反射护罩（受到怒气技能或普攻时，消耗一层反射护罩，将其伤害的50%反射给攻击者），并增加自身40%暴击伤害2回合</v>
          </cell>
          <cell r="J33" t="str">
            <v>大师心得3</v>
          </cell>
          <cell r="K33" t="str">
            <v>"2508a304"</v>
          </cell>
          <cell r="L33" t="str">
            <v>被动效果：造成暴击时，对所有敌人造成伤害量的100%的伤害，并对自己增加1层抵抗护罩（受到控制时，消耗一层抵抗护罩来抵消该控制）和反射护罩（受到怒气技能或普攻时，消耗一层反射护罩，将其伤害的50%反射给攻击者）</v>
          </cell>
          <cell r="M33" t="str">
            <v>奥术巨炮3</v>
          </cell>
          <cell r="N33" t="str">
            <v>2508a012</v>
          </cell>
          <cell r="O33" t="str">
            <v>怒气技能：对生命值最高的敌人造成475%攻击伤害，每回合额外造成180%燃烧伤害持续6回合，给自己增加1层抵抗护罩（受到控制时，消耗一层抵抗护罩来抵消该控制）</v>
          </cell>
        </row>
        <row r="34">
          <cell r="A34">
            <v>31076</v>
          </cell>
          <cell r="B34" t="str">
            <v>理查兹领主</v>
          </cell>
          <cell r="C34" t="str">
            <v>1</v>
          </cell>
          <cell r="D34" t="str">
            <v>心灵恐惧3</v>
          </cell>
          <cell r="E34" t="str">
            <v>"3107a114"</v>
          </cell>
          <cell r="F34" t="str">
            <v>被动效果：让敌人感到恐惧，受到攻击降低攻击者19%暴击，持续3回合</v>
          </cell>
          <cell r="G34" t="str">
            <v>恶魔身躯3</v>
          </cell>
          <cell r="H34" t="str">
            <v>"3107a211","3107a221"</v>
          </cell>
          <cell r="I34" t="str">
            <v>被动效果：强大的恶魔身躯，使得自身防御增加41%，生命增加70%</v>
          </cell>
          <cell r="J34" t="str">
            <v>恶魔之甲3</v>
          </cell>
          <cell r="K34" t="str">
            <v>"3107a314"</v>
          </cell>
          <cell r="L34" t="str">
            <v>被动效果：穿着恶魔铠甲，使得自身生命低于30%时，提升自己121%防御，持续3回合（只触发一次）</v>
          </cell>
          <cell r="M34" t="str">
            <v>火焰雨3</v>
          </cell>
          <cell r="N34" t="str">
            <v>3107a012</v>
          </cell>
          <cell r="O34" t="str">
            <v>怒气技能：对敌方单个目标造成321%攻击伤害并使生命最少的友军回复559%攻击等量生命，增加62%的攻击2回合</v>
          </cell>
        </row>
        <row r="35">
          <cell r="A35">
            <v>31086</v>
          </cell>
          <cell r="B35" t="str">
            <v>毁灭巨龙</v>
          </cell>
          <cell r="C35" t="str">
            <v>1</v>
          </cell>
          <cell r="D35" t="str">
            <v>恶魔身躯3</v>
          </cell>
          <cell r="E35" t="str">
            <v>"3108a111","3108a121"</v>
          </cell>
          <cell r="F35" t="str">
            <v>被动效果：恶魔的身躯非常强大，自身的防御增加41%，生命增加80%</v>
          </cell>
          <cell r="G35" t="str">
            <v>以牙还牙3</v>
          </cell>
          <cell r="H35" t="str">
            <v>"3108a214"</v>
          </cell>
          <cell r="I35" t="str">
            <v>被动效果：你咬疼我了，蚂蚁！受到暴击有100%概率发动一次反击，造成500%的攻击伤害</v>
          </cell>
          <cell r="J35" t="str">
            <v>魔力护体3</v>
          </cell>
          <cell r="K35" t="str">
            <v>"3108a314"</v>
          </cell>
          <cell r="L35" t="str">
            <v>被动效果：自身生命低于75%时，施放魔力守护自己，提升自己伤害减免47%，持续3回合（只触发一次）</v>
          </cell>
          <cell r="M35" t="str">
            <v>死亡吐息3</v>
          </cell>
          <cell r="N35" t="str">
            <v>3108a012</v>
          </cell>
          <cell r="O35" t="str">
            <v>怒气技能：对敌方后排造成120%攻击伤害，有33%概率使目标眩晕2回合并有50%的概率给目标附加一个246%攻击伤害的时间诅咒，时间诅咒2回合后触发伤害</v>
          </cell>
        </row>
        <row r="36">
          <cell r="A36">
            <v>31096</v>
          </cell>
          <cell r="B36" t="str">
            <v>黑峰骑士</v>
          </cell>
          <cell r="C36">
            <v>1</v>
          </cell>
          <cell r="D36" t="str">
            <v>骑士荣誉3</v>
          </cell>
          <cell r="E36" t="str">
            <v>"3109a111","3109a124"</v>
          </cell>
          <cell r="F36" t="str">
            <v>被动效果：伤害减免增加12%。黑锋骑士攻击时，如果目标是游侠，则造成额外100%伤害</v>
          </cell>
          <cell r="G36" t="str">
            <v>枪术精通3</v>
          </cell>
          <cell r="H36" t="str">
            <v>"3109a211","3109a214"</v>
          </cell>
          <cell r="I36" t="str">
            <v>被动效果：攻击永久增加20%，每次出手伤害增加50%，持续6回合</v>
          </cell>
          <cell r="J36" t="str">
            <v>不屈3</v>
          </cell>
          <cell r="K36" t="str">
            <v>"3109a311","3109a321","3109a314"</v>
          </cell>
          <cell r="L36" t="str">
            <v>被动效果：防御增加45%，生命增加50%，受到任何攻击恢复生命上限3%生命（受控不可触发恢复效果）</v>
          </cell>
          <cell r="M36" t="str">
            <v>炎枪爆裂3</v>
          </cell>
          <cell r="N36" t="str">
            <v>3109a012</v>
          </cell>
          <cell r="O36" t="str">
            <v>怒气技能：对随机3名敌人造成200%攻击伤害，每回合额外造成120%燃烧伤害，持续4回合</v>
          </cell>
        </row>
        <row r="37">
          <cell r="A37">
            <v>31106</v>
          </cell>
          <cell r="B37" t="str">
            <v>腥红女爵</v>
          </cell>
          <cell r="C37">
            <v>1</v>
          </cell>
          <cell r="D37" t="str">
            <v>刻骨刀锋3</v>
          </cell>
          <cell r="E37" t="str">
            <v>"3110a114"</v>
          </cell>
          <cell r="F37" t="str">
            <v>被动技能：普攻将攻击2个目标，如果目标处于燃烧状态，则70%概率眩晕目标2回合</v>
          </cell>
          <cell r="G37" t="str">
            <v>坚韧血甲3</v>
          </cell>
          <cell r="H37" t="str">
            <v>"3110a211","3110a221","3110a231"</v>
          </cell>
          <cell r="I37" t="str">
            <v>被动技能：生命增加40%、攻击增加35%、伤害增加40%。</v>
          </cell>
          <cell r="J37" t="str">
            <v>嗜血冲动3</v>
          </cell>
          <cell r="K37" t="str">
            <v>"3110a314","3110a324","3110a334"</v>
          </cell>
          <cell r="L37" t="str">
            <v>被动技能：战斗中每回合提升自身10%破防，20%暴击，25%暴击伤害。</v>
          </cell>
          <cell r="M37" t="str">
            <v>暴虐打击3</v>
          </cell>
          <cell r="N37" t="str">
            <v>3110a012</v>
          </cell>
          <cell r="O37" t="str">
            <v>主动技能：对前排敌人造成200%攻击伤害并额外造成目标生命上限20%伤害(最高不超过攻击力的15倍,PVE效果减半），同时增加自身15%攻击和15%破防</v>
          </cell>
        </row>
        <row r="38">
          <cell r="A38">
            <v>31116</v>
          </cell>
          <cell r="B38" t="str">
            <v>剑术大师</v>
          </cell>
          <cell r="C38">
            <v>1</v>
          </cell>
          <cell r="D38" t="str">
            <v>疾风步3</v>
          </cell>
          <cell r="E38" t="str">
            <v>"3111a104"</v>
          </cell>
          <cell r="F38" t="str">
            <v>被动效果：普攻变为随机攻击4名敌人，造成125%攻击伤害，并有25%几率使目标眩晕2回合</v>
          </cell>
          <cell r="G38" t="str">
            <v>火刃氏族3</v>
          </cell>
          <cell r="H38" t="str">
            <v>"3111a201","3111a211","3111a221","3111a204"</v>
          </cell>
          <cell r="I38" t="str">
            <v>被动效果：生命增加40%，攻击增加35%，免控率增加35%，对眩晕目标伤害增加100%</v>
          </cell>
          <cell r="J38" t="str">
            <v>武者之心3</v>
          </cell>
          <cell r="K38" t="str">
            <v>"3111a304","3111a314"</v>
          </cell>
          <cell r="L38" t="str">
            <v>被动效果：受到攻击时，提高自身25%攻击力一回合，并对全体敌方敌人有100%概率进行一次反击，造成150%攻击伤害</v>
          </cell>
          <cell r="M38" t="str">
            <v>剑刃风暴3</v>
          </cell>
          <cell r="N38" t="str">
            <v>3111a012</v>
          </cell>
          <cell r="O38" t="str">
            <v>怒气技能：对前排敌人造成315%攻击伤害，同时增加自身20%减伤和40%攻击3回合，并给我方全体英雄施加剑圣庇护3回合（提升10%减伤，不可叠加）</v>
          </cell>
        </row>
        <row r="39">
          <cell r="A39">
            <v>32036</v>
          </cell>
          <cell r="B39" t="str">
            <v>逐日法师</v>
          </cell>
          <cell r="C39" t="str">
            <v>0</v>
          </cell>
          <cell r="D39" t="str">
            <v>越战越勇3</v>
          </cell>
          <cell r="E39" t="str">
            <v>"3203a111"</v>
          </cell>
          <cell r="F39" t="str">
            <v>被动效果：身体里流淌着逐日者家族的血液，攻击增加34%</v>
          </cell>
          <cell r="G39" t="str">
            <v>过热3</v>
          </cell>
          <cell r="H39" t="str">
            <v>"3203a214"</v>
          </cell>
          <cell r="I39" t="str">
            <v>被动效果：掌控火焰的力量，对燃烧的目标，增加47%的额外伤害</v>
          </cell>
          <cell r="J39" t="str">
            <v>沸腾之血3</v>
          </cell>
          <cell r="K39" t="str">
            <v>"3203a314"</v>
          </cell>
          <cell r="L39" t="str">
            <v>被动效果：英雄死亡释放逐日之力，使得全体敌方每回合受到108%伤害，持续3回合</v>
          </cell>
        </row>
        <row r="40">
          <cell r="A40">
            <v>32046</v>
          </cell>
          <cell r="B40" t="str">
            <v>毁灭之主</v>
          </cell>
          <cell r="C40" t="str">
            <v>0</v>
          </cell>
          <cell r="D40" t="str">
            <v>偷窃攻击3</v>
          </cell>
          <cell r="E40" t="str">
            <v>"3204a114","3204a124"</v>
          </cell>
          <cell r="F40" t="str">
            <v>被动效果：外域生物，能够控制灵魂的力量，普攻时偷取目标21%攻击</v>
          </cell>
          <cell r="G40" t="str">
            <v>刺客之敌3</v>
          </cell>
          <cell r="H40" t="str">
            <v>"3204a214"</v>
          </cell>
          <cell r="I40" t="str">
            <v>被动效果：作为刺客的克星，对刺客增加39%的额外伤害</v>
          </cell>
          <cell r="J40" t="str">
            <v>恶魔之血3</v>
          </cell>
          <cell r="K40" t="str">
            <v>"3204a314"</v>
          </cell>
          <cell r="L40" t="str">
            <v>被动效果：自身生命低于50%，激发恶魔的血液，提升自己暴击19%，持续3回合（只触发一次）</v>
          </cell>
        </row>
        <row r="41">
          <cell r="A41">
            <v>32056</v>
          </cell>
          <cell r="B41" t="str">
            <v>火焰魔王</v>
          </cell>
          <cell r="C41" t="str">
            <v>1</v>
          </cell>
          <cell r="D41" t="str">
            <v>火毒3</v>
          </cell>
          <cell r="E41" t="str">
            <v>"3205a114"</v>
          </cell>
          <cell r="F41" t="str">
            <v>被动效果：不只是单纯的火焰，普攻有81%概率使目标中毒，每回合造成82%攻击伤害，持续2回合</v>
          </cell>
          <cell r="G41" t="str">
            <v>火毒爆裂3</v>
          </cell>
          <cell r="H41" t="str">
            <v>"3205a214"</v>
          </cell>
          <cell r="I41" t="str">
            <v>被动效果：英雄死亡后将自身献祭，使敌方全体中毒，每回合造成106%攻击伤害，持续3回合</v>
          </cell>
          <cell r="J41" t="str">
            <v>绿火之肤3</v>
          </cell>
          <cell r="K41" t="str">
            <v>"3205a314"</v>
          </cell>
          <cell r="L41" t="str">
            <v>被动效果：皮肤含有毒素，受到攻击时62%概率使目标中毒，每回合造成74%攻击伤害，持续3回合</v>
          </cell>
          <cell r="M41" t="str">
            <v>火焰大爆炸3</v>
          </cell>
          <cell r="N41" t="str">
            <v>3205a012</v>
          </cell>
          <cell r="O41" t="str">
            <v>怒气技能：对敌方全体造成73%攻击伤害并中毒，每回合额外造成103%攻击伤害，持续3回合</v>
          </cell>
        </row>
        <row r="42">
          <cell r="A42">
            <v>32066</v>
          </cell>
          <cell r="B42" t="str">
            <v>巨魔领袖</v>
          </cell>
          <cell r="C42">
            <v>1</v>
          </cell>
          <cell r="D42" t="str">
            <v>领袖光辉3</v>
          </cell>
          <cell r="E42" t="str">
            <v>"3206a101","3206a111","3206a121"</v>
          </cell>
          <cell r="F42" t="str">
            <v>被动效果：减伤率增加25%，生命增加35%，暴击率增加25%</v>
          </cell>
          <cell r="G42" t="str">
            <v>身经百战3</v>
          </cell>
          <cell r="H42" t="str">
            <v>"3206a204"</v>
          </cell>
          <cell r="I42" t="str">
            <v>被动效果：普攻对目标附加一个巨魔标记和巨魔诅咒，同时偷取目标10%攻击力3回合（巨魔标记：增加40%自身主动技能对目标的伤害；巨魔诅咒：减少3%目标对巨魔战将的伤害，最多叠加10层）</v>
          </cell>
          <cell r="J42" t="str">
            <v>以牙还牙3</v>
          </cell>
          <cell r="K42" t="str">
            <v>"3206a304","3206a334"</v>
          </cell>
          <cell r="L42" t="str">
            <v>被动效果：受到攻击时，对攻击者增加一个巨魔标记和巨魔诅咒，并增加自身25%暴击伤害3回合，每当自身被降低攻击时，为全体己方提升5%的攻击力3回合（巨魔标记：增加40%自身主动技能对目标的伤害；巨魔诅咒：减少3%目标对巨魔战将的伤害，最多叠加10层）</v>
          </cell>
          <cell r="M42" t="str">
            <v>致命毒药3</v>
          </cell>
          <cell r="N42" t="str">
            <v>3206a012</v>
          </cell>
          <cell r="O42" t="str">
            <v>怒气技能：对所有敌人造成130%攻击伤害并附加巨魔标记和巨魔诅咒，同时有50%几率额外附加一个巨魔标记，并有30%概率对目标造成眩晕2回合（巨魔标记：增加40%自身主动技能对目标的伤害；巨魔诅咒：减少3%目标对巨魔战将的伤害，最多叠加10层）</v>
          </cell>
        </row>
        <row r="43">
          <cell r="A43">
            <v>32076</v>
          </cell>
          <cell r="B43" t="str">
            <v>荆棘女王</v>
          </cell>
          <cell r="C43">
            <v>1</v>
          </cell>
          <cell r="D43" t="str">
            <v>自然掌握3</v>
          </cell>
          <cell r="E43" t="str">
            <v>"3207a201","3207a211","3207a221","3207a231","3207a241"</v>
          </cell>
          <cell r="F43" t="str">
            <v>被动效果：生命值增加30%，攻击增加40%，暴击增加35%，免控率增加30%，速度增加60</v>
          </cell>
          <cell r="G43" t="str">
            <v>万千藤蔓3</v>
          </cell>
          <cell r="H43" t="str">
            <v>"3207a304"</v>
          </cell>
          <cell r="I43" t="str">
            <v>被动效果：普攻变为对随机3名敌人造成250%攻击伤害；额外造成250%伤害，目标身上每有一种不同的负面效果，造成额外伤害提高250%攻击伤害</v>
          </cell>
          <cell r="J43" t="str">
            <v>寄生种子3</v>
          </cell>
          <cell r="K43" t="str">
            <v>"3207a404"</v>
          </cell>
          <cell r="L43" t="str">
            <v>被动效果：回合结束时，将随机1名敌方英雄身上的3种持续伤害或属性减益效果复制给随机其他2名敌方英雄。（每种效果最多复制3层）</v>
          </cell>
          <cell r="M43" t="str">
            <v>自然恩赐3</v>
          </cell>
          <cell r="N43" t="str">
            <v>3207a012</v>
          </cell>
          <cell r="O43" t="str">
            <v>怒气技能：对随机4名敌人造成400%攻击伤害；额外造成400%伤害，目标身上每有1种不同的负面效果，造成额外伤害提高400%攻击伤害</v>
          </cell>
        </row>
        <row r="44">
          <cell r="A44">
            <v>33026</v>
          </cell>
          <cell r="B44" t="str">
            <v>邪灵术士</v>
          </cell>
          <cell r="C44" t="str">
            <v>0</v>
          </cell>
          <cell r="D44" t="str">
            <v>赋予生机3</v>
          </cell>
          <cell r="E44" t="str">
            <v>"3302a114"</v>
          </cell>
          <cell r="F44" t="str">
            <v>被动效果：身为术士，拥有各种奇特的攻击手段，普攻有52%概率赋予友军生机，使生命最少的友军恢复151%攻击等量生命</v>
          </cell>
          <cell r="G44" t="str">
            <v>恢复3</v>
          </cell>
          <cell r="H44" t="str">
            <v>"3302a214"</v>
          </cell>
          <cell r="I44" t="str">
            <v>被动效果：在自己身上做的实验太多了，身体已经变异了，受到攻击时100%概率使自己恢复57%攻击等量生命（受控可触发恢复效果）</v>
          </cell>
          <cell r="J44" t="str">
            <v>邪能之力3</v>
          </cell>
          <cell r="K44" t="str">
            <v>"3302a311","3302a321"</v>
          </cell>
          <cell r="L44" t="str">
            <v>被动效果：掌握了邪能的奥秘，攻击增加26%，生命增加19%</v>
          </cell>
        </row>
        <row r="45">
          <cell r="A45">
            <v>33036</v>
          </cell>
          <cell r="B45" t="str">
            <v>王牌地精</v>
          </cell>
          <cell r="C45">
            <v>1</v>
          </cell>
          <cell r="D45" t="str">
            <v>地精射线3</v>
          </cell>
          <cell r="E45" t="str">
            <v>"3303a104"</v>
          </cell>
          <cell r="F45" t="str">
            <v>被动效果：普攻变为攻击后排敌人，造成90%攻击伤害并减少目标15%护甲3回合，同时为我方生命最低2名英雄恢复生命上限20%生命</v>
          </cell>
          <cell r="G45" t="str">
            <v>地精科技3</v>
          </cell>
          <cell r="H45" t="str">
            <v>"3303a201","3303a211","3303a221"</v>
          </cell>
          <cell r="I45" t="str">
            <v>被动效果：生命增加30%，速度增加60，减伤率增加20%</v>
          </cell>
          <cell r="J45" t="str">
            <v>紧急脱出3</v>
          </cell>
          <cell r="K45" t="str">
            <v>"3303a304"</v>
          </cell>
          <cell r="L45" t="str">
            <v>被动效果：当生命低于50%时，对所有敌人有75%几率造成眩晕2回合（仅触发一次）</v>
          </cell>
          <cell r="M45" t="str">
            <v>跟踪导弹3</v>
          </cell>
          <cell r="N45" t="str">
            <v>3303a012</v>
          </cell>
          <cell r="O45" t="str">
            <v>怒气技能：对随机4名敌人造成150%攻击伤害并虚弱3回合，同时为一名随机己方英雄恢复100点怒气（虚弱会使目标额外受到50%伤害，不可叠加）</v>
          </cell>
        </row>
        <row r="46">
          <cell r="A46">
            <v>34026</v>
          </cell>
          <cell r="B46" t="str">
            <v>恶魔刺客</v>
          </cell>
          <cell r="C46" t="str">
            <v>1</v>
          </cell>
          <cell r="D46" t="str">
            <v>魔王之力3</v>
          </cell>
          <cell r="E46" t="str">
            <v>"3402a111","3402a121","3402a131"</v>
          </cell>
          <cell r="F46" t="str">
            <v>被动效果：身体里隐藏着强大的魔王之力，攻击增加36%，暴击增加30%，生命增加60%</v>
          </cell>
          <cell r="G46" t="str">
            <v>力量窃取3</v>
          </cell>
          <cell r="H46" t="str">
            <v>"3402a214"</v>
          </cell>
          <cell r="I46" t="str">
            <v>被动效果：恶魔刺客最喜欢敌人的鲜血，敌方英雄死亡时，吸收其力量增加自己32%攻击</v>
          </cell>
          <cell r="J46" t="str">
            <v>致命3</v>
          </cell>
          <cell r="K46" t="str">
            <v>"3402a314"</v>
          </cell>
          <cell r="L46" t="str">
            <v>被动效果：专门欺负弱小，普通攻击变成攻击敌方生命最少的英雄，造成132%攻击伤害，并回复80%攻击的等量生命</v>
          </cell>
          <cell r="M46" t="str">
            <v>噬魂斩击3</v>
          </cell>
          <cell r="N46" t="str">
            <v>3402a012</v>
          </cell>
          <cell r="O46" t="str">
            <v>怒气技能：对敌方随机2名后排目标造成192%攻击伤害，并恢复150%攻击的生命，并吸取目标31%攻击3回合，增加自己42%的暴击伤害3回合</v>
          </cell>
        </row>
        <row r="47">
          <cell r="A47">
            <v>34036</v>
          </cell>
          <cell r="B47" t="str">
            <v>刃拳卡维尔</v>
          </cell>
          <cell r="C47">
            <v>1</v>
          </cell>
          <cell r="D47" t="str">
            <v>勇气之躯3</v>
          </cell>
          <cell r="E47" t="str">
            <v>"3403a101","3403a111","3403a121","3403a131","3403a104"</v>
          </cell>
          <cell r="F47" t="str">
            <v>被动效果：攻击增加35%，暴击增加15%，免控增加30%，速度增加30，对流血目标造成伤害提高80%</v>
          </cell>
          <cell r="G47" t="str">
            <v>旺盛血气3</v>
          </cell>
          <cell r="H47" t="str">
            <v>"3403a204"</v>
          </cell>
          <cell r="I47" t="str">
            <v>被动效果：普攻攻击时额外对所有后排敌人造成100%流血伤害3回合，并减少30点速度</v>
          </cell>
          <cell r="J47" t="str">
            <v>狂怒血煞3</v>
          </cell>
          <cell r="K47" t="str">
            <v>"3403a304","3403a404"</v>
          </cell>
          <cell r="L47" t="str">
            <v>被动效果：技能或普通攻击时，对所有处于流血状态下的敌人造成100%流血伤害3回合，如果暴击则额外对所有处于流血状态下的敌人造成100%流血伤害3回合，并降低敌方后排英雄10点怒气</v>
          </cell>
          <cell r="M47" t="str">
            <v>怒火金刚3</v>
          </cell>
          <cell r="N47" t="str">
            <v>3403a012</v>
          </cell>
          <cell r="O47" t="str">
            <v>怒气技能：对随机2名后排敌人造成230%攻击伤害，每回合额外造成198%流血伤害，持续15回合。对速度降低的目标额外造成198%流血伤害15回合。</v>
          </cell>
        </row>
        <row r="48">
          <cell r="A48">
            <v>35036</v>
          </cell>
          <cell r="B48" t="str">
            <v>深渊猎手</v>
          </cell>
          <cell r="C48" t="str">
            <v>1</v>
          </cell>
          <cell r="D48" t="str">
            <v>战斗大师3</v>
          </cell>
          <cell r="E48" t="str">
            <v>"3503a114","3503a124","3503a134"</v>
          </cell>
          <cell r="F48" t="str">
            <v>被动效果：酷爱以暴制暴，每次普攻提升自己22%暴击，降低目标21%暴击，持续4回合，并有51%概率提升自己31%暴击伤害，持续2回合</v>
          </cell>
          <cell r="G48" t="str">
            <v>射手之心3</v>
          </cell>
          <cell r="H48" t="str">
            <v>"3503a211","3503a221","3503a231"</v>
          </cell>
          <cell r="I48" t="str">
            <v>被动效果：天生的猎手，攻击增加52%，暴击伤害增加30%，生命增加25%</v>
          </cell>
          <cell r="J48" t="str">
            <v>以牙还牙3</v>
          </cell>
          <cell r="K48" t="str">
            <v>"3503a314"</v>
          </cell>
          <cell r="L48" t="str">
            <v>被动效果：来打我呀！受到攻击时100%概率发动一次反击造成121%的攻击伤害</v>
          </cell>
          <cell r="M48" t="str">
            <v>死亡激射3</v>
          </cell>
          <cell r="N48" t="str">
            <v>3503a012</v>
          </cell>
          <cell r="O48" t="str">
            <v>怒气技能：对敌方全体造成133%攻击伤害并流血，每回合额外造成100%流血伤害，持续3回合，降低目标23%暴击和31%的暴击伤害3回合</v>
          </cell>
        </row>
        <row r="49">
          <cell r="A49">
            <v>35046</v>
          </cell>
          <cell r="B49" t="str">
            <v>黑暗阿西卡</v>
          </cell>
          <cell r="C49" t="str">
            <v>1</v>
          </cell>
          <cell r="D49" t="str">
            <v>恶魔力量3</v>
          </cell>
          <cell r="E49" t="str">
            <v>"3504a111","3504a121"</v>
          </cell>
          <cell r="F49" t="str">
            <v>被动效果：身体里有恶魔的力量，攻击增加36%，生命增加31%</v>
          </cell>
          <cell r="G49" t="str">
            <v>燃烧3</v>
          </cell>
          <cell r="H49" t="str">
            <v>"3504a214"</v>
          </cell>
          <cell r="I49" t="str">
            <v>被动效果：操控火焰的恶魔，普攻有76%概率点燃目标，使目标燃烧，每回合造成113%攻击伤害，持续2回合</v>
          </cell>
          <cell r="J49" t="str">
            <v>灼热躯壳3</v>
          </cell>
          <cell r="K49" t="str">
            <v>"3504a314"</v>
          </cell>
          <cell r="L49" t="str">
            <v>被动效果：皮肤上附着火焰，受到攻击时92%概率使目标燃烧，每回合造成124%攻击伤害，持续1回合</v>
          </cell>
          <cell r="M49" t="str">
            <v>深渊咆哮3</v>
          </cell>
          <cell r="N49" t="str">
            <v>3504a012</v>
          </cell>
          <cell r="O49" t="str">
            <v>怒气技能：对敌方随机3名目标造成183%攻击伤害并燃烧，初次燃烧的伤害为152%攻击，每回合逐渐递减25%攻击伤害，持续3回合</v>
          </cell>
        </row>
        <row r="50">
          <cell r="A50">
            <v>35056</v>
          </cell>
          <cell r="B50" t="str">
            <v>伊芙丽亚</v>
          </cell>
          <cell r="C50">
            <v>1</v>
          </cell>
          <cell r="D50" t="str">
            <v>毒血铠甲3</v>
          </cell>
          <cell r="E50" t="str">
            <v>"3505a101","3505a111","3505a121","3505a104"</v>
          </cell>
          <cell r="F50" t="str">
            <v>被动效果：攻击增加25%，生命增加20%，减伤增加20%，免疫燃烧和流血（神器和神宠造成的除外）</v>
          </cell>
          <cell r="G50" t="str">
            <v>反击领域3</v>
          </cell>
          <cell r="H50" t="str">
            <v>"3505a204"</v>
          </cell>
          <cell r="I50" t="str">
            <v>被动效果：受到攻击时，对随机3个敌人造成自身攻击50%的燃烧和50%的流血3回合</v>
          </cell>
          <cell r="J50" t="str">
            <v>锁敌分析3</v>
          </cell>
          <cell r="K50" t="str">
            <v>"3505a304","3505a314"</v>
          </cell>
          <cell r="L50" t="str">
            <v>被动效果：受到燃烧目标攻击时，增加自身10%攻击3回合；受到流血目标攻击时，恢复自身攻击力60%等量生命3回合</v>
          </cell>
          <cell r="M50" t="str">
            <v>影袭利刃3</v>
          </cell>
          <cell r="N50" t="str">
            <v>3505a012</v>
          </cell>
          <cell r="O50" t="str">
            <v>怒气技能：对随机3个敌人造成236%攻击伤害，并催化所有燃烧和流血，造成被催化效果剩余总伤害的120%伤害（被催化的燃烧和流血会消失，催化伤害上限不超过伊芙丽亚攻击的2000%）</v>
          </cell>
        </row>
        <row r="51">
          <cell r="A51">
            <v>41056</v>
          </cell>
          <cell r="B51" t="str">
            <v>火焰女王</v>
          </cell>
          <cell r="C51" t="str">
            <v>1</v>
          </cell>
          <cell r="D51" t="str">
            <v>女王防御3</v>
          </cell>
          <cell r="E51" t="str">
            <v>"4105a111","4105a121"</v>
          </cell>
          <cell r="F51" t="str">
            <v>被动效果：女王穿着专属防御，自身生命增加41%，防御增加44%</v>
          </cell>
          <cell r="G51" t="str">
            <v>备受鼓舞3</v>
          </cell>
          <cell r="H51" t="str">
            <v>"4105a214"</v>
          </cell>
          <cell r="I51" t="str">
            <v>被动效果：我方英雄暴击时，受到鼓舞，使自己恢复92%攻击等量生命</v>
          </cell>
          <cell r="J51" t="str">
            <v>禁忌领域3</v>
          </cell>
          <cell r="K51" t="str">
            <v>"4105a314","4105a324"</v>
          </cell>
          <cell r="L51" t="str">
            <v>被动效果：创造出禁忌领域，受到攻击降低目标16%破防并燃烧，每回合造成48%攻击伤害，持续6回合</v>
          </cell>
          <cell r="M51" t="str">
            <v>烈焰流星雨3</v>
          </cell>
          <cell r="N51" t="str">
            <v>4105a012</v>
          </cell>
          <cell r="O51" t="str">
            <v>怒气技能：对敌方全体造成119%攻击伤害并燃烧，每回合额外造成51%攻击伤害，持续3回合，增加自己22%攻击和23%暴击，持续3回合</v>
          </cell>
        </row>
        <row r="52">
          <cell r="A52">
            <v>41066</v>
          </cell>
          <cell r="B52" t="str">
            <v>牛头人酋长</v>
          </cell>
          <cell r="C52" t="str">
            <v>1</v>
          </cell>
          <cell r="D52" t="str">
            <v>牛头意志3</v>
          </cell>
          <cell r="E52" t="str">
            <v>"4106a114","4106a124"</v>
          </cell>
          <cell r="F52" t="str">
            <v>被动效果：身为酋长，拥有上位者的威严，受到攻击时降低目标16%攻击，25%暴击，持续2回合</v>
          </cell>
          <cell r="G52" t="str">
            <v>自然坚韧3</v>
          </cell>
          <cell r="H52" t="str">
            <v>"4106a211","4106a221"</v>
          </cell>
          <cell r="I52" t="str">
            <v>被动效果：自然坚韧的品性，使得自身生命增加45%，伤害减免增加26%</v>
          </cell>
          <cell r="J52" t="str">
            <v>以牙还牙3</v>
          </cell>
          <cell r="K52" t="str">
            <v>"4106a314"</v>
          </cell>
          <cell r="L52" t="str">
            <v>被动效果：来打我呀！受到攻击时100%概率发动一次反击，造成201%的攻击伤害</v>
          </cell>
          <cell r="M52" t="str">
            <v>图腾爆裂3</v>
          </cell>
          <cell r="N52" t="str">
            <v>4106a012</v>
          </cell>
          <cell r="O52" t="str">
            <v>怒气技能：对敌方前排造成188%攻击伤害并吸取目标34%防御2回合，持续恢复自己158%攻击等量生命6回合</v>
          </cell>
        </row>
        <row r="53">
          <cell r="A53">
            <v>41076</v>
          </cell>
          <cell r="B53" t="str">
            <v>潮汐行者</v>
          </cell>
          <cell r="C53">
            <v>1</v>
          </cell>
          <cell r="D53" t="str">
            <v>娜迦血统3</v>
          </cell>
          <cell r="E53" t="str">
            <v>"4107a101","4107a111","4107a121","4107a131"</v>
          </cell>
          <cell r="F53" t="str">
            <v>被动效果：生命值增加30%，暴击伤害增加40%，攻击增加25%，免控率增加30%</v>
          </cell>
          <cell r="G53" t="str">
            <v>顺水推舟3</v>
          </cell>
          <cell r="H53" t="str">
            <v>"4107a204"</v>
          </cell>
          <cell r="I53" t="str">
            <v>被动效果：我方英雄释放怒气技能时，对受击者进行追击，造成100%攻击伤害，自身获得一层潮汐逆鳞（每层潮汐逆鳞额外提高3%减伤率，怒气技能消耗潮汐逆鳞造成额外伤害），并增加自身3%暴击率2回合</v>
          </cell>
          <cell r="J53" t="str">
            <v>神海秘法3</v>
          </cell>
          <cell r="K53" t="str">
            <v>"4107a304","4107a404"</v>
          </cell>
          <cell r="L53" t="str">
            <v>被动效果：战场上有英雄死亡，恢复自身生命值上限15%等量生命值，自身获得2层潮汐逆鳞（每层潮汐逆鳞额外提高3%减伤率，怒气技能消耗潮汐逆鳞造成额外伤害）</v>
          </cell>
          <cell r="M53" t="str">
            <v>无情海啸3</v>
          </cell>
          <cell r="N53" t="str">
            <v>4107a012</v>
          </cell>
          <cell r="O53" t="str">
            <v>怒气技能：对随机3名敌方英雄造成480%攻击伤害，并释放所有潮汐逆鳞（每层潮汐逆鳞额外提高3%减伤率，怒气技能消耗潮汐逆鳞造成额外伤害），每层潮汐逆鳞对随机1名受击者造成180%攻击伤害，释放后潮汐逆鳞层数清空</v>
          </cell>
        </row>
        <row r="54">
          <cell r="A54">
            <v>42016</v>
          </cell>
          <cell r="B54" t="str">
            <v>元素萨满</v>
          </cell>
          <cell r="C54" t="str">
            <v>1</v>
          </cell>
          <cell r="D54" t="str">
            <v>电流打击3</v>
          </cell>
          <cell r="E54" t="str">
            <v>"4201a114"</v>
          </cell>
          <cell r="F54" t="str">
            <v>被动效果：用电流打击敌人，普攻攻击变为对敌方随机2名目标造成112%攻击伤害，并有16%概率眩晕目标2回合</v>
          </cell>
          <cell r="G54" t="str">
            <v>兽族天赋3</v>
          </cell>
          <cell r="H54" t="str">
            <v>"4201a211","4201a221","4201a231"</v>
          </cell>
          <cell r="I54" t="str">
            <v>被动效果：身为兽族，暴击增加30%，攻击增加46%，生命增加21%</v>
          </cell>
          <cell r="J54" t="str">
            <v>人与自然3</v>
          </cell>
          <cell r="K54" t="str">
            <v>"4201a314"</v>
          </cell>
          <cell r="L54" t="str">
            <v>被动效果：萨满掌握了灵魂的奥秘，当敌方英雄死亡时，恢复己方生命最低的单位32%生命上限的生命</v>
          </cell>
          <cell r="M54" t="str">
            <v>闪电链3</v>
          </cell>
          <cell r="N54" t="str">
            <v>4201a012</v>
          </cell>
          <cell r="O54" t="str">
            <v>怒气技能：对敌方后排造成149%攻击伤害并有36%概率使游侠类目标眩晕2回合，52%概率使法师沉默2回合</v>
          </cell>
        </row>
        <row r="55">
          <cell r="A55">
            <v>42026</v>
          </cell>
          <cell r="B55" t="str">
            <v>塞西亚</v>
          </cell>
          <cell r="C55">
            <v>1</v>
          </cell>
          <cell r="D55" t="str">
            <v>植被蔽体3</v>
          </cell>
          <cell r="E55" t="str">
            <v>"4202a101","4202a111","4202a121","4202a131"</v>
          </cell>
          <cell r="F55" t="str">
            <v>被动效果：生命增加35%，攻击增加30%，速度增加20点，受治疗量增加30%</v>
          </cell>
          <cell r="G55" t="str">
            <v>拘束之力3</v>
          </cell>
          <cell r="H55" t="str">
            <v>"4202a204"</v>
          </cell>
          <cell r="I55" t="str">
            <v>被动效果：普攻有100%几率给随机1名敌人种下种子，1回合后发芽并缠绕目标1回合</v>
          </cell>
          <cell r="J55" t="str">
            <v>生命洪流3</v>
          </cell>
          <cell r="K55" t="str">
            <v>"4202a304"</v>
          </cell>
          <cell r="L55" t="str">
            <v>被动效果：有敌人受到缠绕时，恢复自身165%攻击等量生命，提高自身20%技能伤害6回合，并对随机3名敌人造成自身攻击160%的中毒伤害3回合</v>
          </cell>
          <cell r="M55" t="str">
            <v>死亡藤蔓3</v>
          </cell>
          <cell r="N55" t="str">
            <v>4202a012</v>
          </cell>
          <cell r="O55" t="str">
            <v>怒气技能：随机攻击3个目标，对第一个目标造成185%攻击伤害，并缠绕两2回合；对第二个目标造成225%攻击伤害并种下种子，1回合后发芽并缠绕目标2回合；对第三个目标造成265%攻击伤害并种下种子，2回合后发芽并缠绕目标2回合</v>
          </cell>
        </row>
        <row r="56">
          <cell r="A56">
            <v>43046</v>
          </cell>
          <cell r="B56" t="str">
            <v>月之女神</v>
          </cell>
          <cell r="C56" t="str">
            <v>0</v>
          </cell>
          <cell r="D56" t="str">
            <v>自然之力3</v>
          </cell>
          <cell r="E56" t="str">
            <v>"4304a111","4304a121"</v>
          </cell>
          <cell r="F56" t="str">
            <v>被动效果：掌握自然的力量，攻击增加41%，暴击增加40%</v>
          </cell>
          <cell r="G56" t="str">
            <v>魔法精通3</v>
          </cell>
          <cell r="H56" t="str">
            <v>"4304a214"</v>
          </cell>
          <cell r="I56" t="str">
            <v>被动效果：每次普攻提升自己对法术的掌握，增加自己26%对敌人造成的伤害</v>
          </cell>
          <cell r="J56" t="str">
            <v>暗月反击3</v>
          </cell>
          <cell r="K56" t="str">
            <v>"4304a314"</v>
          </cell>
          <cell r="L56" t="str">
            <v>被动效果：当生命低于50%时，使用暗月反击敌人，给敌方全体附加暴击印记，印记暴击后触发造成70%攻击伤害（只触发一次）</v>
          </cell>
        </row>
        <row r="57">
          <cell r="A57">
            <v>43056</v>
          </cell>
          <cell r="B57" t="str">
            <v>深林之神</v>
          </cell>
          <cell r="C57" t="str">
            <v>0</v>
          </cell>
          <cell r="D57" t="str">
            <v>治疗3</v>
          </cell>
          <cell r="E57" t="str">
            <v>"4305a114"</v>
          </cell>
          <cell r="F57" t="str">
            <v>被动效果：掌控着大自然的力量，普攻有100%概率使前排友军恢复105%攻击等量生命</v>
          </cell>
          <cell r="G57" t="str">
            <v>灵魂助力3</v>
          </cell>
          <cell r="H57" t="str">
            <v>"4305a214","4305a224"</v>
          </cell>
          <cell r="I57" t="str">
            <v>被动效果：英雄死亡时，借助灵魂的力量，使己方全体恢复151%攻击量生命并增加15%的暴击3回合</v>
          </cell>
          <cell r="J57" t="str">
            <v>生命3</v>
          </cell>
          <cell r="K57" t="str">
            <v>"4305a311"</v>
          </cell>
          <cell r="L57" t="str">
            <v>被动效果：集合了自然生物的信仰之力，使得自身生命增加41%</v>
          </cell>
        </row>
        <row r="58">
          <cell r="A58">
            <v>43066</v>
          </cell>
          <cell r="B58" t="str">
            <v>卡琳娜</v>
          </cell>
          <cell r="C58">
            <v>1</v>
          </cell>
          <cell r="D58" t="str">
            <v>祝福与诅咒3</v>
          </cell>
          <cell r="E58" t="str">
            <v>"4306a114"</v>
          </cell>
          <cell r="F58" t="str">
            <v>被动效果：每次普攻对随机敌人释放缩小状态2回合（缩小：体型缩小50%，同时受到伤害增加30%，造成的伤害减少50%，缩小状态不可叠加）</v>
          </cell>
          <cell r="G58" t="str">
            <v>自然守护3</v>
          </cell>
          <cell r="H58" t="str">
            <v>"4306a214"</v>
          </cell>
          <cell r="I58" t="str">
            <v>被动效果：每次出手增加自己50点速度，持续2回合</v>
          </cell>
          <cell r="J58" t="str">
            <v>生命誓言3</v>
          </cell>
          <cell r="K58" t="str">
            <v>"4306a311","4306a314"</v>
          </cell>
          <cell r="L58" t="str">
            <v>被动效果：生命永久增加40%；当生命低于60%时，提升我方友军45%防御，持续3回合（只触发一次）</v>
          </cell>
          <cell r="M58" t="str">
            <v>自然律动3</v>
          </cell>
          <cell r="N58" t="str">
            <v>4306a012</v>
          </cell>
          <cell r="O58" t="str">
            <v>怒气技能：对所有敌人造成100%攻击伤害，为随机3个友军提供20%卡琳娜当前生命的护盾2回合（护盾破损时将吸收本次所有伤害，多个护盾不可叠加）。</v>
          </cell>
        </row>
        <row r="59">
          <cell r="A59">
            <v>43076</v>
          </cell>
          <cell r="B59" t="str">
            <v>维萨</v>
          </cell>
          <cell r="C59">
            <v>1</v>
          </cell>
          <cell r="D59" t="str">
            <v>圣女教条3</v>
          </cell>
          <cell r="E59" t="str">
            <v>"4307a114","4307a124","4307a134","4307a144"</v>
          </cell>
          <cell r="F59" t="str">
            <v>被动效果：攻击增加30%、生命增加25%、暴击增加35%、命中增加50%</v>
          </cell>
          <cell r="G59" t="str">
            <v>庇护之森3</v>
          </cell>
          <cell r="H59" t="str">
            <v>"4307a214"</v>
          </cell>
          <cell r="I59" t="str">
            <v>被动效果：普通攻击恢复自己150%攻击等量生命3回合，并使自身攻击增加20%和造成的治疗效果增加7%持续4回合</v>
          </cell>
          <cell r="J59" t="str">
            <v>自然惩戒3</v>
          </cell>
          <cell r="K59" t="str">
            <v>"4307a314","4307a324","4307a334","4307a344"</v>
          </cell>
          <cell r="L59" t="str">
            <v>被动效果：自身生命低于50%，解除自身所有控制并当前回合免控，而后回复100%最大生命值，对所有敌人有100%几率沉默1回合，并增加自己100%暴击伤害8回合（只能触发一次）</v>
          </cell>
          <cell r="M59" t="str">
            <v>荆棘缠绕3</v>
          </cell>
          <cell r="N59" t="str">
            <v>4307a012</v>
          </cell>
          <cell r="O59" t="str">
            <v>怒气技能：对随机4名敌人造成272%攻击伤害，恢复全体友军攻击效果220%攻击等量生命，并持续恢复全体友军攻击效果70%攻击等量生命6回合。</v>
          </cell>
        </row>
        <row r="60">
          <cell r="A60">
            <v>43086</v>
          </cell>
          <cell r="B60" t="str">
            <v>星月精灵</v>
          </cell>
          <cell r="C60">
            <v>1</v>
          </cell>
          <cell r="D60" t="str">
            <v>自然树甲3</v>
          </cell>
          <cell r="E60" t="str">
            <v>"4308a201","4308a211","4308a221"</v>
          </cell>
          <cell r="F60" t="str">
            <v>被动效果：生命值增加30%，攻击增加25%，受到治疗效果提高30%</v>
          </cell>
          <cell r="G60" t="str">
            <v>月之魔力3</v>
          </cell>
          <cell r="H60" t="str">
            <v>"4308a304"</v>
          </cell>
          <cell r="I60" t="str">
            <v>被动效果：普攻攻击时，使被攻击的敌人附加缩小2回合（缩小：体型缩小50%，受到的伤害增加30%，造成的伤害减少50%，不可叠加）</v>
          </cell>
          <cell r="J60" t="str">
            <v>自然交换3</v>
          </cell>
          <cell r="K60" t="str">
            <v>"4308a404"</v>
          </cell>
          <cell r="L60" t="str">
            <v>被动效果：回合结束时，使随机1名速度高于自身的敌人与自己交换速度一回合，并给随机1名我方英雄施加守护2回合（守护：受到主动技能或普通攻击时，对攻击者造成300%无视护甲伤害，恢复自身150%攻击等量生命值）</v>
          </cell>
          <cell r="M60" t="str">
            <v>星月神话3</v>
          </cell>
          <cell r="N60" t="str">
            <v>4308a012</v>
          </cell>
          <cell r="O60" t="str">
            <v>怒气技能：对随机1名敌人造成400%攻击伤害，并缩小目标2回合；并给随机3名我方英雄施加守护2回合（缩小：体型缩小50%，受到的伤害增加30%，造成的伤害减少50%，不可叠加；守护：受到主动技能或普通攻击时，对攻击者造成300%无视护甲伤害，恢复自身150%攻击等量生命值）</v>
          </cell>
        </row>
        <row r="61">
          <cell r="A61">
            <v>44036</v>
          </cell>
          <cell r="B61" t="str">
            <v>影袭刺客</v>
          </cell>
          <cell r="C61" t="str">
            <v>0</v>
          </cell>
          <cell r="D61" t="str">
            <v>魔量转移3</v>
          </cell>
          <cell r="E61" t="str">
            <v>"4403a114","4403a124","4403a134"</v>
          </cell>
          <cell r="F61" t="str">
            <v>被动效果：善于偷袭的刺客，普攻有100%概率偷取目标51点怒气并增加自己对敌人造成的伤害36%</v>
          </cell>
          <cell r="G61" t="str">
            <v>脆皮杀手3</v>
          </cell>
          <cell r="H61" t="str">
            <v>"4403a214"</v>
          </cell>
          <cell r="I61" t="str">
            <v>被动效果：专治不敢露头的远程英雄，普通攻击变为攻击敌方随机1名后排目标，造成123%攻击伤害</v>
          </cell>
          <cell r="J61" t="str">
            <v>刺客之眼3</v>
          </cell>
          <cell r="K61" t="str">
            <v>"4403a311","4403a321"</v>
          </cell>
          <cell r="L61" t="str">
            <v>被动效果：影袭刺客的灰眼具有特别的力量，命中增加20%，攻击增加24%</v>
          </cell>
        </row>
        <row r="62">
          <cell r="A62">
            <v>44046</v>
          </cell>
          <cell r="B62" t="str">
            <v>僧侣</v>
          </cell>
          <cell r="C62" t="str">
            <v>1</v>
          </cell>
          <cell r="D62" t="str">
            <v>神秘力量3</v>
          </cell>
          <cell r="E62" t="str">
            <v>"4404a111","4404a121"</v>
          </cell>
          <cell r="F62" t="str">
            <v>被动效果：长期深山苦修，使得自身暴击增加30%，暴击伤害增加50%</v>
          </cell>
          <cell r="G62" t="str">
            <v>打击弱点3</v>
          </cell>
          <cell r="H62" t="str">
            <v>"4404a214"</v>
          </cell>
          <cell r="I62" t="str">
            <v>被动效果：僧侣善于找到敌方的弱点，普通攻击变成攻击敌方生命最少的英雄，造成122%攻击伤害，并降低目标16%攻击3回合</v>
          </cell>
          <cell r="J62" t="str">
            <v>毒念3</v>
          </cell>
          <cell r="K62" t="str">
            <v>"4404a314"</v>
          </cell>
          <cell r="L62" t="str">
            <v>被动效果：僧侣通过艰苦的修炼，使得普攻有52%概率使目标中毒，每回合造成124%攻击伤害，持续2回合</v>
          </cell>
          <cell r="M62" t="str">
            <v>死亡瞬斩3</v>
          </cell>
          <cell r="N62" t="str">
            <v>4404a012</v>
          </cell>
          <cell r="O62" t="str">
            <v>怒气技能：对敌方后排全体敌人造成215%攻击伤害，如果是法师，每回合额外造成51%攻击流血伤害，持续3回合</v>
          </cell>
        </row>
        <row r="63">
          <cell r="A63">
            <v>44056</v>
          </cell>
          <cell r="B63" t="str">
            <v>展翅之鹰</v>
          </cell>
          <cell r="C63">
            <v>1</v>
          </cell>
          <cell r="D63" t="str">
            <v>丛林守护者3</v>
          </cell>
          <cell r="E63" t="str">
            <v>"4405a101","4405a111","4405a121"</v>
          </cell>
          <cell r="F63" t="str">
            <v>被动效果：攻击增加30%，暴击增加30%，生命增加20%</v>
          </cell>
          <cell r="G63" t="str">
            <v>生存法则3</v>
          </cell>
          <cell r="H63" t="str">
            <v>"4405a204"</v>
          </cell>
          <cell r="I63" t="str">
            <v>被动效果：暴击有100%几率恢复自身280%攻击等量生命</v>
          </cell>
          <cell r="J63" t="str">
            <v>鹰眼洞察3</v>
          </cell>
          <cell r="K63" t="str">
            <v>"4405a304"</v>
          </cell>
          <cell r="L63" t="str">
            <v>被动效果：普通攻击变为，攻击随机3名敌人，造成110%攻击伤害并附加鹰眼印记。附带鹰眼印记的目标被攻击时额外受到40%伤害（对单一目标最高叠加至300%攻击伤害）</v>
          </cell>
          <cell r="M63" t="str">
            <v>雄鹰怒火3</v>
          </cell>
          <cell r="N63" t="str">
            <v>4405a012</v>
          </cell>
          <cell r="O63" t="str">
            <v>怒气技能：对随机3名敌人造成255%攻击伤害，降低目标25%攻击2回合并附加鹰眼印记。附带鹰眼印记的目标被攻击时额外受到45%伤害（对单一目标最高叠加至300%攻击伤害）</v>
          </cell>
        </row>
        <row r="64">
          <cell r="A64">
            <v>45046</v>
          </cell>
          <cell r="B64" t="str">
            <v>森林猎手</v>
          </cell>
          <cell r="C64" t="str">
            <v>1</v>
          </cell>
          <cell r="D64" t="str">
            <v>猎手本能3</v>
          </cell>
          <cell r="E64" t="str">
            <v>"4504a111","4504a121","4504a131","4504a141"</v>
          </cell>
          <cell r="F64" t="str">
            <v>被动效果：猎手的本能使得自身暴击增加30%，暴击伤害增加30%，攻击增加32%，生命增加30%</v>
          </cell>
          <cell r="G64" t="str">
            <v>杀戮本能3</v>
          </cell>
          <cell r="H64" t="str">
            <v>"4504a214","4504a224"</v>
          </cell>
          <cell r="I64" t="str">
            <v>被动效果：敌方英雄死亡时，刺激杀戮天性，增加自己21%暴击伤害和16%攻击</v>
          </cell>
          <cell r="J64" t="str">
            <v>致命咆哮3</v>
          </cell>
          <cell r="K64" t="str">
            <v>"4504a314","4504a324"</v>
          </cell>
          <cell r="L64" t="str">
            <v>被动效果：猎手掌握了自然之力，普攻有76%概率对目标施放致命咆哮，额外造成206%攻击的中毒伤害并有16%概率沉默目标2回合</v>
          </cell>
          <cell r="M64" t="str">
            <v>飞斧冲击3</v>
          </cell>
          <cell r="N64" t="str">
            <v>4504a012</v>
          </cell>
          <cell r="O64" t="str">
            <v>怒气技能：对敌方全体造成106%攻击伤害并有52%概率使目标沉默2回合，并免疫控制2回合，同时增加30%伤害减免2回合（附加被动：普攻攻击3个目标）</v>
          </cell>
        </row>
        <row r="65">
          <cell r="A65">
            <v>45056</v>
          </cell>
          <cell r="B65" t="str">
            <v>风语者</v>
          </cell>
          <cell r="C65" t="str">
            <v>1</v>
          </cell>
          <cell r="D65" t="str">
            <v>射手本能3</v>
          </cell>
          <cell r="E65" t="str">
            <v>"4505a111","4505a121"</v>
          </cell>
          <cell r="F65" t="str">
            <v>被动效果：射手的本能使得自身暴击增加40%，攻击增加32%</v>
          </cell>
          <cell r="G65" t="str">
            <v>中毒3</v>
          </cell>
          <cell r="H65" t="str">
            <v>"4505a214"</v>
          </cell>
          <cell r="I65" t="str">
            <v>被动效果：拥有特殊的箭矢，暴击有100%概率使目标中毒，每回造成79%攻击伤害，持续2回合</v>
          </cell>
          <cell r="J65" t="str">
            <v>毒性掌握3</v>
          </cell>
          <cell r="K65" t="str">
            <v>"4505a314"</v>
          </cell>
          <cell r="L65" t="str">
            <v>被动效果：风语者掌握各种毒性，对中毒的目标，增加62%的额外伤害</v>
          </cell>
          <cell r="M65" t="str">
            <v>生命之箭3</v>
          </cell>
          <cell r="N65" t="str">
            <v>4505a012</v>
          </cell>
          <cell r="O65" t="str">
            <v>怒气技能：对敌方随机4名目标造成126%攻击伤害，减少其5%速度并中毒，每回合额外造成54%攻击伤害，持续3回合（附加被动：普攻攻击3个目标）</v>
          </cell>
        </row>
        <row r="66">
          <cell r="A66">
            <v>45066</v>
          </cell>
          <cell r="B66" t="str">
            <v>伊赫拉</v>
          </cell>
          <cell r="C66">
            <v>1</v>
          </cell>
          <cell r="D66" t="str">
            <v>绿龙女王3</v>
          </cell>
          <cell r="E66" t="str">
            <v>"4506a104","4506a114","4506a124"</v>
          </cell>
          <cell r="F66" t="str">
            <v>被动效果：生命增加35%，攻击增加25%，暴击增加30%</v>
          </cell>
          <cell r="G66" t="str">
            <v>古龙之怒3</v>
          </cell>
          <cell r="H66" t="str">
            <v>"4506a204"</v>
          </cell>
          <cell r="I66" t="str">
            <v>被动效果：普攻变成对随机3名目标造成95%攻击伤害，降低目标12%攻击并造成伊赫拉生命上限6%的燃烧伤害，持续1回合</v>
          </cell>
          <cell r="J66" t="str">
            <v>翡翠梦魇3</v>
          </cell>
          <cell r="K66" t="str">
            <v>"4506a304"</v>
          </cell>
          <cell r="L66" t="str">
            <v>被动效果：被控制后，持续恢复自身200%攻击等量生命3回合，并对随机3名敌人造成伊赫拉生命上限3%的燃烧伤害，持续1回合</v>
          </cell>
          <cell r="M66" t="str">
            <v>巨龙之心3</v>
          </cell>
          <cell r="N66" t="str">
            <v>4506a012</v>
          </cell>
          <cell r="O66" t="str">
            <v>怒气技能：对随机3名敌人造成162%攻击伤害，并偷取目标15%攻击3回合，同时对生命最高的敌人造成伊赫拉生命上限18%的燃烧伤害，持续2回合</v>
          </cell>
        </row>
        <row r="67">
          <cell r="A67">
            <v>51016</v>
          </cell>
          <cell r="B67" t="str">
            <v>食人魔领袖</v>
          </cell>
          <cell r="C67">
            <v>1</v>
          </cell>
          <cell r="D67" t="str">
            <v>石化诅咒3</v>
          </cell>
          <cell r="E67" t="str">
            <v>"5101a114","5101a124"</v>
          </cell>
          <cell r="F67" t="str">
            <v>被动效果：普攻有84%概率给目标附加时间诅咒，并有42%概率使目标石化2回合，时间诅咒1回合后触发造成101%的攻击伤害</v>
          </cell>
          <cell r="G67" t="str">
            <v>时间诅咒3</v>
          </cell>
          <cell r="H67" t="str">
            <v>"5101a214","5101a224"</v>
          </cell>
          <cell r="I67" t="str">
            <v>被动效果：受到攻击时，给攻击者附加时间诅咒，时间诅咒1回合后触发造成180%攻击伤害，同时有33%概率恢复自身10%的生命（受控可触发恢复效果）</v>
          </cell>
          <cell r="J67" t="str">
            <v>第二生命3</v>
          </cell>
          <cell r="K67" t="str">
            <v>"5101a314","5101a311"</v>
          </cell>
          <cell r="L67" t="str">
            <v>被动效果：食人魔祭祀先祖图腾，生命增加30%并拥有了复活的能力，复活后恢复自身100%的生命</v>
          </cell>
          <cell r="M67" t="str">
            <v>暗影诅咒3</v>
          </cell>
          <cell r="N67" t="str">
            <v>5101a012</v>
          </cell>
          <cell r="O67" t="str">
            <v>怒气技能：对敌方全体造成140%攻击伤害并有100%概率附加时间诅咒，时间诅咒1回合触发造成215%的攻击伤害，并有50%的概率额外附加一个190%攻击伤害的时间诅咒，并提升自身25%伤害减免3回合</v>
          </cell>
        </row>
        <row r="68">
          <cell r="A68">
            <v>51026</v>
          </cell>
          <cell r="B68" t="str">
            <v>颤栗之翼</v>
          </cell>
          <cell r="C68">
            <v>1</v>
          </cell>
          <cell r="D68" t="str">
            <v>巨龙之翼3</v>
          </cell>
          <cell r="E68" t="str">
            <v>"5102a101","5102a111","5102a121","5102a131"</v>
          </cell>
          <cell r="F68" t="str">
            <v>被动效果：生命增加40%，攻击增加20%，暴击增加35%，破甲增加50%</v>
          </cell>
          <cell r="G68" t="str">
            <v>燃烧大地3</v>
          </cell>
          <cell r="H68" t="str">
            <v>"5102a204"</v>
          </cell>
          <cell r="I68" t="str">
            <v>被动效果：普攻变成对血量最低的敌人造成200%攻击伤害，如果目标生命低于20%，额外追加160%的伤害，并回复自身造成伤害量100%的生命；额外造成目标已损失的生命15%的伤害（最高不超过颤栗之翼攻击力1500%，pve效果减半），同时有100%概率使目标颤栗2回合，被颤栗的目标无法进行普攻</v>
          </cell>
          <cell r="J68" t="str">
            <v>古龙逆鳞3</v>
          </cell>
          <cell r="K68" t="str">
            <v>"5102a304","5102a314"</v>
          </cell>
          <cell r="L68" t="str">
            <v>被动效果：每当自身行动时，提高自身15%攻击，15%暴击伤害（该效果提升的攻击和暴伤最多叠加8层），并获得一层逆鳞；每当有敌方被颤栗时，恢复自身150%攻击等量生命，并获得一层逆鳞（每层逆鳞提供20%免控和6%减伤，上限5层）</v>
          </cell>
          <cell r="M68" t="str">
            <v>颤栗射线3</v>
          </cell>
          <cell r="N68" t="str">
            <v>5102a012</v>
          </cell>
          <cell r="O68" t="str">
            <v>怒气技能：对随机4名敌人造成260%攻击伤害，如果目标生命低于20%，额外追加220%的伤害，并回复自身造成伤害量100%的生命；并额外造成当前生命值20%的伤害（最高不超过颤栗之翼攻击的1500%，pve效果减半），并有50%几率使目标颤栗2回合，被颤栗的目标无法进行普通攻击</v>
          </cell>
        </row>
        <row r="69">
          <cell r="A69">
            <v>52046</v>
          </cell>
          <cell r="B69" t="str">
            <v>帕米尔隆</v>
          </cell>
          <cell r="C69" t="str">
            <v>1</v>
          </cell>
          <cell r="D69" t="str">
            <v>美杜莎之力3</v>
          </cell>
          <cell r="E69" t="str">
            <v>"5204a114"</v>
          </cell>
          <cell r="F69" t="str">
            <v>被动效果：恶心的触手怪，普攻有56%概率使目标石化，持续1回合</v>
          </cell>
          <cell r="G69" t="str">
            <v>领域3</v>
          </cell>
          <cell r="H69" t="str">
            <v>"5204a211","5204a221","5204a231"</v>
          </cell>
          <cell r="I69" t="str">
            <v>被动效果：在自己的领域中，技能伤害增加100%，生命增加70%，速度增加63</v>
          </cell>
          <cell r="J69" t="str">
            <v>防守反击3</v>
          </cell>
          <cell r="K69" t="str">
            <v>"5204a314","5204a324"</v>
          </cell>
          <cell r="L69" t="str">
            <v>被动效果：受到攻击时转守为攻，55%概率提升自身63%攻击力2回合，并有33%概率降低攻击者30点怒气</v>
          </cell>
          <cell r="M69" t="str">
            <v>无序攻击3</v>
          </cell>
          <cell r="N69" t="str">
            <v>5204a012</v>
          </cell>
          <cell r="O69" t="str">
            <v>怒气技能：对敌方全体造成95%攻击伤害并增加自身30%伤害减免2回合，并有50%概率使目标石化2回合，有33%的概率降低目标30点能量，33%概率额外获得30点怒气</v>
          </cell>
        </row>
        <row r="70">
          <cell r="A70">
            <v>52056</v>
          </cell>
          <cell r="B70" t="str">
            <v>黑鸦</v>
          </cell>
          <cell r="C70">
            <v>1</v>
          </cell>
          <cell r="D70" t="str">
            <v>天才法师3</v>
          </cell>
          <cell r="E70" t="str">
            <v>"5205a201","5205a211","5205a221","5205a231"</v>
          </cell>
          <cell r="F70" t="str">
            <v>被动效果：生命增加40%，伤害减免增加30%，速度增加60点，免控率增加100%</v>
          </cell>
          <cell r="G70" t="str">
            <v>邪恶心念3</v>
          </cell>
          <cell r="H70" t="str">
            <v>"5205a204"</v>
          </cell>
          <cell r="I70" t="str">
            <v>被动效果：普通攻击变为攻击生命最低的敌人，造成140%攻击伤害并减少目标60点怒气</v>
          </cell>
          <cell r="J70" t="str">
            <v>死亡实验3</v>
          </cell>
          <cell r="K70" t="str">
            <v>"5205a304","5205a314"</v>
          </cell>
          <cell r="L70" t="str">
            <v>被动效果：敌方英雄死亡时，每回合对所有敌人造成200%攻击伤害，持续2回合；友方英雄死亡时，每回合对所有敌人造成150%攻击伤害，持续2回合</v>
          </cell>
          <cell r="M70" t="str">
            <v>冥火飓风3</v>
          </cell>
          <cell r="N70" t="str">
            <v>5205a012</v>
          </cell>
          <cell r="O70" t="str">
            <v>怒气技能：对随机1名敌人造成400%攻击伤害，若目标为前排，则降低其75%护甲3回合，并石化2回合，目标为后排，则降低其30%攻击和80点速度3回合</v>
          </cell>
        </row>
        <row r="71">
          <cell r="A71">
            <v>53016</v>
          </cell>
          <cell r="B71" t="str">
            <v>黑暗主教</v>
          </cell>
          <cell r="C71" t="str">
            <v>0</v>
          </cell>
          <cell r="D71" t="str">
            <v>易怒3</v>
          </cell>
          <cell r="E71" t="str">
            <v>"5301a114","5301a124"</v>
          </cell>
          <cell r="F71" t="str">
            <v>被动效果：受到攻击时非常愤怒，增加自己40点怒气并增加自己10%对敌人造成的伤害，持续3回合</v>
          </cell>
          <cell r="G71" t="str">
            <v>怒气爆发3</v>
          </cell>
          <cell r="H71" t="str">
            <v>"5301a214","5301a224"</v>
          </cell>
          <cell r="I71" t="str">
            <v>被动效果：主教爆发自己的怒气，每次普攻增加自己40点怒气并增加自己12%对敌人造成的伤害，持续3回合</v>
          </cell>
          <cell r="J71" t="str">
            <v>伤害增加3</v>
          </cell>
          <cell r="K71" t="str">
            <v>"5301a311"</v>
          </cell>
          <cell r="L71" t="str">
            <v>被动效果：掌握了黑暗之力，攻击增加33%</v>
          </cell>
        </row>
        <row r="72">
          <cell r="A72">
            <v>53026</v>
          </cell>
          <cell r="B72" t="str">
            <v>暗影魂牧</v>
          </cell>
          <cell r="C72">
            <v>1</v>
          </cell>
          <cell r="D72" t="str">
            <v>枯萎绝望3</v>
          </cell>
          <cell r="E72" t="str">
            <v>"5302a101","5302a111","5302a121","5302a404"</v>
          </cell>
          <cell r="F72" t="str">
            <v>被动效果：生命值增加20%，攻击增加25%，减伤率增加25%，受到的控制效果持续回合数量减少一回合</v>
          </cell>
          <cell r="G72" t="str">
            <v>幽魂暗影3</v>
          </cell>
          <cell r="H72" t="str">
            <v>"5302a204"</v>
          </cell>
          <cell r="I72" t="str">
            <v>被动效果：我方英雄释放怒气技能后，进行3次追击，每次对随机一名敌人造成150%攻击力伤害</v>
          </cell>
          <cell r="J72" t="str">
            <v>恶魔盛宴3</v>
          </cell>
          <cell r="K72" t="str">
            <v>"5302a304"</v>
          </cell>
          <cell r="L72" t="str">
            <v>被动效果：普通攻击时，进行2次诅咒，每次为随机1名敌人添加暗影吞噬（每层暗影吞噬抵消下一次受到的治疗效果，并造成100%的伤害，）</v>
          </cell>
          <cell r="M72" t="str">
            <v>暗影之怒3</v>
          </cell>
          <cell r="N72" t="str">
            <v>5302a012</v>
          </cell>
          <cell r="O72" t="str">
            <v>怒气技能：对前排敌人造成200%攻击伤害并有70%石化敌人2回合，给我方全体英雄添加1层暗影庇佑（每层暗影庇佑抵消受到的下一次伤害并将伤害的100%转化为治疗，只对怒气技能和普攻生效）</v>
          </cell>
        </row>
        <row r="73">
          <cell r="A73">
            <v>55016</v>
          </cell>
          <cell r="B73" t="str">
            <v>暗夜主宰</v>
          </cell>
          <cell r="C73">
            <v>1</v>
          </cell>
          <cell r="D73" t="str">
            <v>战斗精通3</v>
          </cell>
          <cell r="E73" t="str">
            <v>"5501a111","5501a121","5501a114"</v>
          </cell>
          <cell r="F73" t="str">
            <v>被动效果：速度增加60，破防增加40%，攻击对辅助造成额外50%伤害</v>
          </cell>
          <cell r="G73" t="str">
            <v>静默杀手3</v>
          </cell>
          <cell r="H73" t="str">
            <v>"5501a214","5501a224","5501a234"</v>
          </cell>
          <cell r="I73" t="str">
            <v>被动效果：永久免疫沉默效果；普攻改为攻击后排生命值最低的1个目标，造成180%伤害并减少目标50怒气</v>
          </cell>
          <cell r="J73" t="str">
            <v>能量主宰3</v>
          </cell>
          <cell r="K73" t="str">
            <v>"5501a311","5501a314","5501a324"</v>
          </cell>
          <cell r="L73" t="str">
            <v>被动效果：生命永久增加30%，吸收战斗中盈余的能量，每当己方英雄释放技能，获取30点怒气并恢复自己100%攻击等量生命（受控可触发）</v>
          </cell>
          <cell r="M73" t="str">
            <v>黑暗亵渎3</v>
          </cell>
          <cell r="N73" t="str">
            <v>5501a012</v>
          </cell>
          <cell r="O73" t="str">
            <v>怒气技能：对随机2名敌人造成325%攻击伤害，并增加自己30%暴击，持续4回合，额外造成目标生命上限20%的额外伤害（最高不超过自身攻击15倍，PVE效果减半），降低目标治疗量30%两回合</v>
          </cell>
        </row>
        <row r="74">
          <cell r="A74">
            <v>55026</v>
          </cell>
          <cell r="B74" t="str">
            <v>堕天大圣</v>
          </cell>
          <cell r="C74">
            <v>1</v>
          </cell>
          <cell r="D74" t="str">
            <v>魔神佛法3</v>
          </cell>
          <cell r="E74" t="str">
            <v>"5502a111","5502a121","5502a131"</v>
          </cell>
          <cell r="F74" t="str">
            <v>被动效果：技能伤害增加62.5%，攻击增加30%，生命增加40%</v>
          </cell>
          <cell r="G74" t="str">
            <v>魔海神针3</v>
          </cell>
          <cell r="H74" t="str">
            <v>"5502a214"</v>
          </cell>
          <cell r="I74" t="str">
            <v>被动效果：普攻有100%几率增加自身20%攻击和15点速度，持续3回合</v>
          </cell>
          <cell r="J74" t="str">
            <v>屠戮魔眼3</v>
          </cell>
          <cell r="K74" t="str">
            <v>"5502a314","5502a324"</v>
          </cell>
          <cell r="L74" t="str">
            <v>被动效果：当我方英雄释放技能时，增加自身5%伤害减免，持续2回合，增加自身20%技能伤害和30点怒气</v>
          </cell>
          <cell r="M74" t="str">
            <v>千变万化3</v>
          </cell>
          <cell r="N74" t="str">
            <v>5502a012</v>
          </cell>
          <cell r="O74" t="str">
            <v>怒气技能：堕天大圣召唤出多个分身，对所有敌人造成115%攻击伤害，每回合额外造成90%流血伤害并增加自身50%的技能伤害，持续3回合，对游侠目标造成伤害提高20%，持续2回合</v>
          </cell>
        </row>
        <row r="75">
          <cell r="A75">
            <v>61026</v>
          </cell>
          <cell r="B75" t="str">
            <v>光之大领主</v>
          </cell>
          <cell r="C75" t="str">
            <v>1</v>
          </cell>
          <cell r="D75" t="str">
            <v>神威3</v>
          </cell>
          <cell r="E75" t="str">
            <v>"6102a111","6102a121","6102a131","6102a141"</v>
          </cell>
          <cell r="F75" t="str">
            <v>被动效果：信仰圣光的力量，生命增加42%，伤害加成增加36%，暴击增加35%，伤害减免增加30%</v>
          </cell>
          <cell r="G75" t="str">
            <v>圣光制裁3</v>
          </cell>
          <cell r="H75" t="str">
            <v>"6102a214","6102a224"</v>
          </cell>
          <cell r="I75" t="str">
            <v>被动效果：普攻攻击前排目标并有100%概率使用圣光制裁，给目标附加暴击印记，并提升自己13%暴击3回合，暴击印记暴击后触发造成135%攻击伤害</v>
          </cell>
          <cell r="J75" t="str">
            <v>圣光之御3</v>
          </cell>
          <cell r="K75" t="str">
            <v>"6102a314","6102a324"</v>
          </cell>
          <cell r="L75" t="str">
            <v>被动效果：身为光之领主，受到攻击时100%概率给随机敌方3个目标附加暴击印记，并提升自己22%暴击伤害3回合，暴击印记暴击后触发造成105%攻击伤害</v>
          </cell>
          <cell r="M75" t="str">
            <v>圣光普照3</v>
          </cell>
          <cell r="N75" t="str">
            <v>6102a012</v>
          </cell>
          <cell r="O75" t="str">
            <v>怒气技能：对敌方全体造成134%攻击伤害并附加暴击印记，暴击印记暴击后触发造成223%的攻击伤害，并有52%的概率额外附加一个141%攻击伤害的暴击印记，并增加20%免控3回合。</v>
          </cell>
        </row>
        <row r="76">
          <cell r="A76">
            <v>62016</v>
          </cell>
          <cell r="B76" t="str">
            <v>神圣之灵</v>
          </cell>
          <cell r="C76" t="str">
            <v>0</v>
          </cell>
          <cell r="D76" t="str">
            <v>圣光伟力3</v>
          </cell>
          <cell r="E76" t="str">
            <v>"6201a114","6201a124"</v>
          </cell>
          <cell r="F76" t="str">
            <v>被动效果：受到攻击时，身体里的光明之力增强，增加自己42%对敌人造成的伤害和11%伤害加成，持续3回合</v>
          </cell>
          <cell r="G76" t="str">
            <v>光辉圣耀3</v>
          </cell>
          <cell r="H76" t="str">
            <v>"6201a214","6201a224"</v>
          </cell>
          <cell r="I76" t="str">
            <v>被动效果：拥有圣光之力，每次普攻增加自己46%对敌人造成的伤害和7%伤害加成，持续3回合</v>
          </cell>
          <cell r="J76" t="str">
            <v>伤害增加3</v>
          </cell>
          <cell r="K76" t="str">
            <v>"6201a311"</v>
          </cell>
          <cell r="L76" t="str">
            <v>被动效果：拥有神圣的信仰之力，攻击增加31%</v>
          </cell>
        </row>
        <row r="77">
          <cell r="A77">
            <v>62026</v>
          </cell>
          <cell r="B77" t="str">
            <v>圣洁护教</v>
          </cell>
          <cell r="C77">
            <v>1</v>
          </cell>
          <cell r="D77" t="str">
            <v>神圣身躯3</v>
          </cell>
          <cell r="E77" t="str">
            <v>"6202a101","6202a111","6202a121","6202a131"</v>
          </cell>
          <cell r="F77" t="str">
            <v>被动效果：生命增加40%，技能伤害增加100%，减伤率增加30%，速度增加80点</v>
          </cell>
          <cell r="G77" t="str">
            <v>神怒3</v>
          </cell>
          <cell r="H77" t="str">
            <v>"6202a204"</v>
          </cell>
          <cell r="I77" t="str">
            <v>被动效果：普攻变成对生命最高的敌人造成120%攻击伤害，额外造成目标生命上限20%的伤害（最高不超过圣洁护教攻击力的1500%）</v>
          </cell>
          <cell r="J77" t="str">
            <v>神圣审判3</v>
          </cell>
          <cell r="K77" t="str">
            <v>"6202a304"</v>
          </cell>
          <cell r="L77" t="str">
            <v>被动效果：回合结束时，对所有敌人造成各自攻击力200%的伤害，降低所有敌人10%的受治疗量，同时恢复自身生命上限10%的生命</v>
          </cell>
          <cell r="M77" t="str">
            <v>教法圣威3</v>
          </cell>
          <cell r="N77" t="str">
            <v>6202a012</v>
          </cell>
          <cell r="O77" t="str">
            <v>怒气技能：对随机4名敌人造成268%无视护甲的攻击伤害，并对所有敌人附加神圣怒火3回合（拥有神圣怒火的敌人释放怒气技能时会受到自身生命上限20%的伤害，不超过圣洁护教攻击力的3000%，不可叠加）</v>
          </cell>
        </row>
        <row r="78">
          <cell r="A78">
            <v>63026</v>
          </cell>
          <cell r="B78" t="str">
            <v>圣光先知</v>
          </cell>
          <cell r="C78" t="str">
            <v>1</v>
          </cell>
          <cell r="D78" t="str">
            <v>神之力3</v>
          </cell>
          <cell r="E78" t="str">
            <v>"6302a114","6302a124"</v>
          </cell>
          <cell r="F78" t="str">
            <v>被动效果：受到圣光的眷顾，每次普攻恢复自己180%攻击等量生命并增加伤害加成21%持续4回合</v>
          </cell>
          <cell r="G78" t="str">
            <v>光明圣力3</v>
          </cell>
          <cell r="H78" t="str">
            <v>"6302a211","6302a221","6302a231","6302a241"</v>
          </cell>
          <cell r="I78" t="str">
            <v>被动效果：身为圣光一族的先知，伤害加成增加60%，攻击增加26%，生命增加36%，暴击增加20%</v>
          </cell>
          <cell r="J78" t="str">
            <v>圣躯3</v>
          </cell>
          <cell r="K78" t="str">
            <v>"6302a314","6302a324"</v>
          </cell>
          <cell r="L78" t="str">
            <v>被动效果：神圣的躯体使得自己受到攻击时，恢复自身42%攻击等量生命并增加伤害加成21%持续3回合（受控可触发恢复效果）</v>
          </cell>
          <cell r="M78" t="str">
            <v>治愈圣光3</v>
          </cell>
          <cell r="N78" t="str">
            <v>6302a012</v>
          </cell>
          <cell r="O78" t="str">
            <v>怒气技能：对敌方全体造成159%攻击伤害并回复生命最低的3名友军300%攻击等量生命，并使随机3名友军增加26%的伤害加成</v>
          </cell>
        </row>
        <row r="79">
          <cell r="A79">
            <v>63036</v>
          </cell>
          <cell r="B79" t="str">
            <v>安德鲁斯</v>
          </cell>
          <cell r="C79">
            <v>1</v>
          </cell>
          <cell r="D79" t="str">
            <v>光明之子3</v>
          </cell>
          <cell r="E79" t="str">
            <v>"6303a101","6303a111","6303a121","6303a104"</v>
          </cell>
          <cell r="F79" t="str">
            <v>被动效果：生命增加30%，攻击增加45%，免控率增加30%，治疗量提升40%</v>
          </cell>
          <cell r="G79" t="str">
            <v>圣光护佑3</v>
          </cell>
          <cell r="H79" t="str">
            <v>"6303a204"</v>
          </cell>
          <cell r="I79" t="str">
            <v>被动效果：每次出手立即恢复3名血量最低的我方英雄480%攻击的生命</v>
          </cell>
          <cell r="J79" t="str">
            <v>灵魂献祭3</v>
          </cell>
          <cell r="K79" t="str">
            <v>"6303a304"</v>
          </cell>
          <cell r="L79" t="str">
            <v>被动效果：死亡后，恢复我方全体英雄400%攻击等量生命，持续4回合</v>
          </cell>
          <cell r="M79" t="str">
            <v>神圣怒火3</v>
          </cell>
          <cell r="N79" t="str">
            <v>6303a012</v>
          </cell>
          <cell r="O79" t="str">
            <v>怒气技能：对随机4名敌人造成182%攻击伤害，并使我方随机4名英雄攻击提升30%、速度提升30点、受到治疗效果提升20%，持续3回合，并有40%概率解除所有控制</v>
          </cell>
        </row>
        <row r="80">
          <cell r="A80">
            <v>64026</v>
          </cell>
          <cell r="B80" t="str">
            <v>时空守卫</v>
          </cell>
          <cell r="C80">
            <v>1</v>
          </cell>
          <cell r="D80" t="str">
            <v>武装驱逐3</v>
          </cell>
          <cell r="E80" t="str">
            <v>"6402a114"</v>
          </cell>
          <cell r="F80" t="str">
            <v>被动效果：普通攻击变为，攻击生命最低的敌人，造成200%的攻击伤害</v>
          </cell>
          <cell r="G80" t="str">
            <v>能源回收3</v>
          </cell>
          <cell r="H80" t="str">
            <v>"6402a214","6402a224"</v>
          </cell>
          <cell r="I80" t="str">
            <v>被动效果：敌方英雄死亡，自身获得100点怒气，并增加30%伤害3回合</v>
          </cell>
          <cell r="J80" t="str">
            <v>最强调整者3</v>
          </cell>
          <cell r="K80" t="str">
            <v>"6402a314","6402a311","6402a321","6402a331"</v>
          </cell>
          <cell r="L80" t="str">
            <v>被动效果：伤害增加70%，速度增加60点，暴击增加30%，免疫眩晕</v>
          </cell>
          <cell r="M80" t="str">
            <v>卫星打击3</v>
          </cell>
          <cell r="N80" t="str">
            <v>6402a012</v>
          </cell>
          <cell r="O80" t="str">
            <v>怒气技能：对生命值最低的2名敌人造成300%攻击伤害并额外造成180%攻击伤害，对生命不低于自身的目标有100%几率眩晕2回合</v>
          </cell>
        </row>
        <row r="81">
          <cell r="A81">
            <v>65016</v>
          </cell>
          <cell r="B81" t="str">
            <v>审判之刃</v>
          </cell>
          <cell r="C81" t="str">
            <v>1</v>
          </cell>
          <cell r="D81" t="str">
            <v>圣洁意志3</v>
          </cell>
          <cell r="E81" t="str">
            <v>"6501a114","6501a124","6501a134","6501a144","6501a154","6501a164","6501a174"</v>
          </cell>
          <cell r="F81" t="str">
            <v>被动效果：永久免疫沉默、眩晕、石化、冰冻。每次出手会提升生命百分比最少的友方英雄8%伤害加成3回合，并恢复目标135%攻击生命</v>
          </cell>
          <cell r="G81" t="str">
            <v>战斗天使3</v>
          </cell>
          <cell r="H81" t="str">
            <v>"6501a211","6501a221"</v>
          </cell>
          <cell r="I81" t="str">
            <v>被动效果：攻击增加42%，速度增加42，免控率增加20%</v>
          </cell>
          <cell r="J81" t="str">
            <v>信仰圣光3</v>
          </cell>
          <cell r="K81" t="str">
            <v>"6501a314","6501a324"</v>
          </cell>
          <cell r="L81" t="str">
            <v>被动效果：存活状态伤害每回合结束增加15%伤害，持续3回合；每场战斗首次死亡必定复活，并回复80%生命</v>
          </cell>
          <cell r="M81" t="str">
            <v>审判降临3</v>
          </cell>
          <cell r="N81" t="str">
            <v>6501a012</v>
          </cell>
          <cell r="O81" t="str">
            <v>怒气技能：对随机4名敌人造成125%攻击伤害，燃烧目标每回合造成20%攻击伤害，持续2回合，并有60%概率眩晕目标2回合</v>
          </cell>
        </row>
        <row r="82">
          <cell r="A82">
            <v>55036</v>
          </cell>
          <cell r="B82" t="str">
            <v>梦魇双子</v>
          </cell>
          <cell r="C82">
            <v>1</v>
          </cell>
          <cell r="D82" t="str">
            <v>暗影斗篷3</v>
          </cell>
          <cell r="E82" t="str">
            <v>"5503a201","5503a211","5503a221","5503a231"</v>
          </cell>
          <cell r="F82" t="str">
            <v>被动效果：攻击增加25%，免控率增加30%，速度增加60，有40%概率受伤害为1（神器和宠物造成的伤害除外）</v>
          </cell>
          <cell r="G82" t="str">
            <v>威能湮灭3</v>
          </cell>
          <cell r="H82" t="str">
            <v>"5503a304"</v>
          </cell>
          <cell r="I82" t="str">
            <v>被动效果：普通攻击变为对随机1名敌人造成156%攻击伤害并增加目标50怒气；目标每有1点怒气造成6%伤害，并清空目标所有怒气</v>
          </cell>
          <cell r="J82" t="str">
            <v>黑暗化身3</v>
          </cell>
          <cell r="K82" t="str">
            <v>"5503a404","5503a414","5503a424"</v>
          </cell>
          <cell r="L82" t="str">
            <v>被动效果：自身死亡时化身为黑暗之魂持续4回合，并且自己每回合获得一层黑暗之力，战场上有英雄死亡时，额外获得一层黑暗之力（黑暗之魂：回合结束时，对生命值最低的敌人造成50%已损失生命值的伤害，最高不超过自身攻击力的1500%；黑暗之力：当黑暗之力叠加到4层时，将在下回合开始时以100%生命值复活并回复100点怒气）</v>
          </cell>
          <cell r="M82" t="str">
            <v>黑暗魔典3</v>
          </cell>
          <cell r="N82" t="str">
            <v>5503a012</v>
          </cell>
          <cell r="O82" t="str">
            <v>怒气技能：对随机4名敌人造成220%攻击伤害，造成怒气波动。（怒气波动：目标每有1点怒气便造成6%伤害）</v>
          </cell>
        </row>
        <row r="83">
          <cell r="A83">
            <v>61036</v>
          </cell>
          <cell r="B83" t="str">
            <v>光之审判者</v>
          </cell>
          <cell r="C83">
            <v>1</v>
          </cell>
          <cell r="D83" t="str">
            <v>神圣意志3</v>
          </cell>
          <cell r="E83" t="str">
            <v>"6103a201","6103a211","6103a221","6103a231"</v>
          </cell>
          <cell r="F83" t="str">
            <v>被动效果：生命值增加40%，真实伤害增加70%，免控率增加30%，减伤率增加30%</v>
          </cell>
          <cell r="G83" t="str">
            <v>神圣封印3</v>
          </cell>
          <cell r="H83" t="str">
            <v>"6103a304"</v>
          </cell>
          <cell r="I83" t="str">
            <v>被动效果：普攻对随机1名敌人造成300%攻击伤害，并施加1层审判之力</v>
          </cell>
          <cell r="J83" t="str">
            <v>神圣冲击3</v>
          </cell>
          <cell r="K83" t="str">
            <v>"6103a404"</v>
          </cell>
          <cell r="L83" t="str">
            <v>被动效果：自身释放技能或普通攻击时，对敌方全体造成一个400%无视护甲的真实伤害，并有30%概率施加1层审判之力</v>
          </cell>
          <cell r="M83" t="str">
            <v>多重圣光3</v>
          </cell>
          <cell r="N83" t="str">
            <v>6103a012</v>
          </cell>
          <cell r="O83" t="str">
            <v>怒气技能：对单个敌人随机进行2-4次攻击，每次造成300%攻击伤害，并施加1层审判之力，同时提高自身50%真实伤害（审判之力叠加到2层时触发审判封印2回合，被审判封印的英雄无法触发被动技能）</v>
          </cell>
        </row>
        <row r="84">
          <cell r="A84">
            <v>33046</v>
          </cell>
          <cell r="B84" t="str">
            <v>龙血魔人</v>
          </cell>
          <cell r="C84">
            <v>1</v>
          </cell>
          <cell r="D84" t="str">
            <v>魔龙血脉3</v>
          </cell>
          <cell r="E84" t="str">
            <v>"3304a201","3304a211","3304a221","3304a104"</v>
          </cell>
          <cell r="F84" t="str">
            <v>被动效果：生命增加40%，伤减率增加30%，造成治疗量提高25%，速度增加60。</v>
          </cell>
          <cell r="G84" t="str">
            <v>生命吐息3</v>
          </cell>
          <cell r="H84" t="str">
            <v>"3304a304"</v>
          </cell>
          <cell r="I84" t="str">
            <v>被动效果：普通攻击时，消耗自身25%当前生命值，使血量最低的3名我方英雄恢复龙血魔人生命上限25%的生命，并增加15%伤减率2回合。</v>
          </cell>
          <cell r="J84" t="str">
            <v>龙魂绝唱3</v>
          </cell>
          <cell r="K84" t="str">
            <v>"3304a404"</v>
          </cell>
          <cell r="L84" t="str">
            <v>被动效果：死亡后，使位置相邻的我方英雄（优先选择位置靠前的我方英雄）恢复生命上限100%的生命，并增加100怒气和100%免控率</v>
          </cell>
          <cell r="M84" t="str">
            <v>龙焰庇佑3</v>
          </cell>
          <cell r="N84" t="str">
            <v>3304a012</v>
          </cell>
          <cell r="O84" t="str">
            <v>怒气技能：对前排敌人造成228%攻击伤害，使血量最低的我方英雄恢复龙血魔人生命上限50%的生命；并增加相邻位置的我方英雄（优先选择位置靠前的我方英雄）40%伤减率3回合和100点怒气。</v>
          </cell>
        </row>
        <row r="106">
          <cell r="I106" t="str">
            <v>item_1083</v>
          </cell>
        </row>
      </sheetData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698"/>
  <sheetViews>
    <sheetView tabSelected="1" zoomScaleNormal="100" workbookViewId="0">
      <pane ySplit="1" topLeftCell="A660" activePane="bottomLeft" state="frozen"/>
      <selection pane="bottomLeft" activeCell="E681" sqref="E681"/>
    </sheetView>
  </sheetViews>
  <sheetFormatPr defaultColWidth="8.88671875" defaultRowHeight="17.25" x14ac:dyDescent="0.3"/>
  <cols>
    <col min="1" max="1" width="8.77734375" style="3" customWidth="1"/>
    <col min="2" max="2" width="10.44140625" style="3" customWidth="1"/>
    <col min="3" max="6" width="10.44140625" style="26" customWidth="1"/>
    <col min="7" max="8" width="8.6640625" style="26" customWidth="1"/>
    <col min="9" max="10" width="10.44140625" style="26" customWidth="1"/>
    <col min="11" max="11" width="8.6640625" style="26" customWidth="1"/>
    <col min="12" max="12" width="57.6640625" style="26" customWidth="1"/>
    <col min="13" max="13" width="86.88671875" style="26" customWidth="1"/>
    <col min="14" max="14" width="9.6640625" style="26" customWidth="1"/>
    <col min="15" max="15" width="76.88671875" style="26" customWidth="1"/>
    <col min="16" max="16" width="110.44140625" style="26" customWidth="1"/>
    <col min="17" max="17" width="9.6640625" style="26" customWidth="1"/>
    <col min="18" max="18" width="44.109375" style="26" customWidth="1"/>
    <col min="19" max="19" width="112.109375" style="26" customWidth="1"/>
    <col min="20" max="20" width="11.5546875" style="26" customWidth="1"/>
    <col min="21" max="21" width="33.109375" style="26" customWidth="1"/>
    <col min="22" max="22" width="127" style="26" customWidth="1"/>
    <col min="23" max="23" width="12.44140625" style="26" customWidth="1"/>
    <col min="24" max="24" width="9.5546875" style="26" customWidth="1"/>
    <col min="25" max="25" width="80.5546875" style="26" customWidth="1"/>
    <col min="26" max="16384" width="8.88671875" style="3"/>
  </cols>
  <sheetData>
    <row r="1" spans="1:25" s="6" customFormat="1" ht="18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</row>
    <row r="2" spans="1:25" x14ac:dyDescent="0.3">
      <c r="A2" s="3">
        <v>11076</v>
      </c>
      <c r="B2" s="3" t="s">
        <v>25</v>
      </c>
      <c r="C2" s="26">
        <v>7</v>
      </c>
      <c r="D2" s="26">
        <f>VLOOKUP($C2,计算辅助表!$A:$E,2,FALSE)</f>
        <v>2.4900000000000002</v>
      </c>
      <c r="E2" s="26">
        <f>VLOOKUP($C2,计算辅助表!$A:$E,3,FALSE)</f>
        <v>1</v>
      </c>
      <c r="F2" s="26">
        <f>VLOOKUP($C2,计算辅助表!$A:$E,4,FALSE)</f>
        <v>3.5200000000000005</v>
      </c>
      <c r="G2" s="26">
        <f>VLOOKUP($C2,计算辅助表!$A:$E,5,FALSE)</f>
        <v>1.6</v>
      </c>
      <c r="H2" s="26">
        <f>VLOOKUP(C2,计算辅助表!A:I,9,FALSE)</f>
        <v>0</v>
      </c>
      <c r="I2" s="26">
        <f>VLOOKUP(C2,计算辅助表!A:K,10,FALSE)</f>
        <v>0</v>
      </c>
      <c r="J2" s="26">
        <f>VLOOKUP(C2,计算辅助表!A:K,11,FALSE)</f>
        <v>0</v>
      </c>
      <c r="K2" s="26">
        <f>VLOOKUP(C2,计算辅助表!A:H,8,FALSE)</f>
        <v>165</v>
      </c>
      <c r="L2" s="26" t="str">
        <f>VLOOKUP(C2,计算辅助表!A:F,6,FALSE)</f>
        <v>[{"a":"item","t":"2004","n":2000}]</v>
      </c>
      <c r="M2" s="26" t="str">
        <f>VLOOKUP(C2,计算辅助表!A:L,IF(INT(LEFT(A2))&lt;5,12,7),FALSE)</f>
        <v>[{"jichuzhongzu":1,"star":5,"num":4}]</v>
      </c>
      <c r="N2" s="26" t="str">
        <f>VLOOKUP(A2,升星技能!A:O,4,FALSE)</f>
        <v>不死亡灵3</v>
      </c>
      <c r="O2" s="26" t="str">
        <f>VLOOKUP(A2,升星技能!A:O,5,FALSE)</f>
        <v>"1107a111","1107a121"</v>
      </c>
      <c r="P2" s="26" t="str">
        <f>VLOOKUP(A2,升星技能!A:O,6,FALSE)</f>
        <v>被动效果：冰霜巨龙转化为的亡灵生物，身体强度大幅增加，生命增加60%，命中增加20%</v>
      </c>
      <c r="Q2" s="26" t="str">
        <f>IF(C2&lt;8,VLOOKUP(A2,基础技能!A:O,11,FALSE),VLOOKUP(A2,升星技能!A:O,7,FALSE))</f>
        <v>生命仪式2</v>
      </c>
      <c r="R2" s="26" t="str">
        <f>IF(C2&lt;8,VLOOKUP(A2,基础技能!A:O,10,FALSE),VLOOKUP(A2,升星技能!A:O,8,FALSE))</f>
        <v>"11076214"</v>
      </c>
      <c r="S2" s="26" t="str">
        <f>IF(C2&lt;8,VLOOKUP(A2,基础技能!A:O,12,FALSE),VLOOKUP(A2,升星技能!A:O,9,FALSE))</f>
        <v>被动效果：敌方英雄发生格挡时，吸收敌方生命，使自己恢复66%攻击的等量生命（受控不可触发恢复效果）</v>
      </c>
      <c r="T2" s="26" t="str">
        <f>IF(C2&lt;9,VLOOKUP(A2,基础技能!A:O,14,FALSE),VLOOKUP(A2,升星技能!A:O,10,FALSE))</f>
        <v>源生之血2</v>
      </c>
      <c r="U2" s="26" t="str">
        <f>IF(C2&lt;9,VLOOKUP(A2,基础技能!A:O,13,FALSE),VLOOKUP(A2,升星技能!A:O,11,FALSE))</f>
        <v>"11076314"</v>
      </c>
      <c r="V2" s="26" t="str">
        <f>IF(C2&lt;9,VLOOKUP(A2,基础技能!A:O,15,FALSE),VLOOKUP(A2,升星技能!A:O,12,FALSE))</f>
        <v>被动效果：冰霜骨龙身体里流淌着原生之血，每次普攻恢复自己36%攻击等量生命</v>
      </c>
      <c r="W2" s="26" t="str">
        <f>IF(C2&lt;10,VLOOKUP(A2,基础技能!A:O,5,FALSE),VLOOKUP(A2,升星技能!A:O,13,FALSE))</f>
        <v>冰霜吐息2</v>
      </c>
      <c r="X2" s="26" t="str">
        <f>IF(C2&lt;10,VLOOKUP(A2,基础技能!A:O,4,FALSE),VLOOKUP(A2,升星技能!A:O,14,FALSE))</f>
        <v>11076012</v>
      </c>
      <c r="Y2" s="26" t="str">
        <f>IF(C2&lt;10,VLOOKUP(A2,基础技能!A:O,6,FALSE),VLOOKUP(A2,升星技能!A:O,15,FALSE))</f>
        <v>怒气技能：对敌方后排造成自身攻击100%的伤害并恢复自身100%攻击的等量生命</v>
      </c>
    </row>
    <row r="3" spans="1:25" x14ac:dyDescent="0.3">
      <c r="A3" s="3">
        <v>11076</v>
      </c>
      <c r="B3" s="3" t="s">
        <v>25</v>
      </c>
      <c r="C3" s="26">
        <v>8</v>
      </c>
      <c r="D3" s="26">
        <f>VLOOKUP($C3,计算辅助表!$A:$E,2,FALSE)</f>
        <v>2.7800000000000002</v>
      </c>
      <c r="E3" s="26">
        <f>VLOOKUP($C3,计算辅助表!$A:$E,3,FALSE)</f>
        <v>1</v>
      </c>
      <c r="F3" s="26">
        <f>VLOOKUP($C3,计算辅助表!$A:$E,4,FALSE)</f>
        <v>4.84</v>
      </c>
      <c r="G3" s="26">
        <f>VLOOKUP($C3,计算辅助表!$A:$E,5,FALSE)</f>
        <v>1.6</v>
      </c>
      <c r="H3" s="26">
        <f>VLOOKUP(C3,计算辅助表!A:I,9,FALSE)</f>
        <v>0</v>
      </c>
      <c r="I3" s="26">
        <f>VLOOKUP(C3,计算辅助表!A:K,10,FALSE)</f>
        <v>0</v>
      </c>
      <c r="J3" s="26">
        <f>VLOOKUP(C3,计算辅助表!A:K,11,FALSE)</f>
        <v>0</v>
      </c>
      <c r="K3" s="26">
        <f>VLOOKUP(C3,计算辅助表!A:H,8,FALSE)</f>
        <v>185</v>
      </c>
      <c r="L3" s="26" t="str">
        <f>VLOOKUP(C3,计算辅助表!A:F,6,FALSE)</f>
        <v>[{"a":"item","t":"2004","n":3000}]</v>
      </c>
      <c r="M3" s="26" t="str">
        <f>VLOOKUP(C3,计算辅助表!A:L,IF(INT(LEFT(A3))&lt;5,12,7),FALSE)</f>
        <v>[{"jichuzhongzu":1,"star":6,"num":1},{"jichuzhongzu":1,"star":5,"num":3}]</v>
      </c>
      <c r="N3" s="26" t="str">
        <f>VLOOKUP(A3,升星技能!A:O,4,FALSE)</f>
        <v>不死亡灵3</v>
      </c>
      <c r="O3" s="26" t="str">
        <f>VLOOKUP(A3,升星技能!A:O,5,FALSE)</f>
        <v>"1107a111","1107a121"</v>
      </c>
      <c r="P3" s="26" t="str">
        <f>VLOOKUP(A3,升星技能!A:O,6,FALSE)</f>
        <v>被动效果：冰霜巨龙转化为的亡灵生物，身体强度大幅增加，生命增加60%，命中增加20%</v>
      </c>
      <c r="Q3" s="26" t="str">
        <f>IF(C3&lt;8,VLOOKUP(A3,基础技能!A:O,11,FALSE),VLOOKUP(A3,升星技能!A:O,7,FALSE))</f>
        <v>血源祭祀3</v>
      </c>
      <c r="R3" s="26" t="str">
        <f>IF(C3&lt;8,VLOOKUP(A3,基础技能!A:O,10,FALSE),VLOOKUP(A3,升星技能!A:O,8,FALSE))</f>
        <v>"1107a214"</v>
      </c>
      <c r="S3" s="26" t="str">
        <f>IF(C3&lt;8,VLOOKUP(A3,基础技能!A:O,12,FALSE),VLOOKUP(A3,升星技能!A:O,9,FALSE))</f>
        <v>被动效果：敌方英雄发生格挡时，吸收敌方生命，使自己恢复77%攻击的等量生命（受控不可触发恢复效果）</v>
      </c>
      <c r="T3" s="26" t="str">
        <f>IF(C3&lt;9,VLOOKUP(A3,基础技能!A:O,14,FALSE),VLOOKUP(A3,升星技能!A:O,10,FALSE))</f>
        <v>源生之血2</v>
      </c>
      <c r="U3" s="26" t="str">
        <f>IF(C3&lt;9,VLOOKUP(A3,基础技能!A:O,13,FALSE),VLOOKUP(A3,升星技能!A:O,11,FALSE))</f>
        <v>"11076314"</v>
      </c>
      <c r="V3" s="26" t="str">
        <f>IF(C3&lt;9,VLOOKUP(A3,基础技能!A:O,15,FALSE),VLOOKUP(A3,升星技能!A:O,12,FALSE))</f>
        <v>被动效果：冰霜骨龙身体里流淌着原生之血，每次普攻恢复自己36%攻击等量生命</v>
      </c>
      <c r="W3" s="26" t="str">
        <f>IF(C3&lt;10,VLOOKUP(A3,基础技能!A:O,5,FALSE),VLOOKUP(A3,升星技能!A:O,13,FALSE))</f>
        <v>冰霜吐息2</v>
      </c>
      <c r="X3" s="26" t="str">
        <f>IF(C3&lt;10,VLOOKUP(A3,基础技能!A:O,4,FALSE),VLOOKUP(A3,升星技能!A:O,14,FALSE))</f>
        <v>11076012</v>
      </c>
      <c r="Y3" s="26" t="str">
        <f>IF(C3&lt;10,VLOOKUP(A3,基础技能!A:O,6,FALSE),VLOOKUP(A3,升星技能!A:O,15,FALSE))</f>
        <v>怒气技能：对敌方后排造成自身攻击100%的伤害并恢复自身100%攻击的等量生命</v>
      </c>
    </row>
    <row r="4" spans="1:25" x14ac:dyDescent="0.3">
      <c r="A4" s="3">
        <v>11076</v>
      </c>
      <c r="B4" s="3" t="s">
        <v>25</v>
      </c>
      <c r="C4" s="26">
        <v>9</v>
      </c>
      <c r="D4" s="26">
        <f>VLOOKUP($C4,计算辅助表!$A:$E,2,FALSE)</f>
        <v>3.0700000000000003</v>
      </c>
      <c r="E4" s="26">
        <f>VLOOKUP($C4,计算辅助表!$A:$E,3,FALSE)</f>
        <v>1</v>
      </c>
      <c r="F4" s="26">
        <f>VLOOKUP($C4,计算辅助表!$A:$E,4,FALSE)</f>
        <v>6.16</v>
      </c>
      <c r="G4" s="26">
        <f>VLOOKUP($C4,计算辅助表!$A:$E,5,FALSE)</f>
        <v>1.6</v>
      </c>
      <c r="H4" s="26">
        <f>VLOOKUP(C4,计算辅助表!A:I,9,FALSE)</f>
        <v>0</v>
      </c>
      <c r="I4" s="26">
        <f>VLOOKUP(C4,计算辅助表!A:K,10,FALSE)</f>
        <v>0</v>
      </c>
      <c r="J4" s="26">
        <f>VLOOKUP(C4,计算辅助表!A:K,11,FALSE)</f>
        <v>0</v>
      </c>
      <c r="K4" s="26">
        <f>VLOOKUP(C4,计算辅助表!A:H,8,FALSE)</f>
        <v>205</v>
      </c>
      <c r="L4" s="26" t="str">
        <f>VLOOKUP(C4,计算辅助表!A:F,6,FALSE)</f>
        <v>[{"a":"item","t":"2004","n":4000}]</v>
      </c>
      <c r="M4" s="26" t="str">
        <f>VLOOKUP(C4,计算辅助表!A:L,IF(INT(LEFT(A4))&lt;5,12,7),FALSE)</f>
        <v>[{"sxhero":1,"num":1},{"jichuzhongzu":1,"star":6,"num":1},{"jichuzhongzu":1,"star":5,"num":2}]</v>
      </c>
      <c r="N4" s="26" t="str">
        <f>VLOOKUP(A4,升星技能!A:O,4,FALSE)</f>
        <v>不死亡灵3</v>
      </c>
      <c r="O4" s="26" t="str">
        <f>VLOOKUP(A4,升星技能!A:O,5,FALSE)</f>
        <v>"1107a111","1107a121"</v>
      </c>
      <c r="P4" s="26" t="str">
        <f>VLOOKUP(A4,升星技能!A:O,6,FALSE)</f>
        <v>被动效果：冰霜巨龙转化为的亡灵生物，身体强度大幅增加，生命增加60%，命中增加20%</v>
      </c>
      <c r="Q4" s="26" t="str">
        <f>IF(C4&lt;8,VLOOKUP(A4,基础技能!A:O,11,FALSE),VLOOKUP(A4,升星技能!A:O,7,FALSE))</f>
        <v>血源祭祀3</v>
      </c>
      <c r="R4" s="26" t="str">
        <f>IF(C4&lt;8,VLOOKUP(A4,基础技能!A:O,10,FALSE),VLOOKUP(A4,升星技能!A:O,8,FALSE))</f>
        <v>"1107a214"</v>
      </c>
      <c r="S4" s="26" t="str">
        <f>IF(C4&lt;8,VLOOKUP(A4,基础技能!A:O,12,FALSE),VLOOKUP(A4,升星技能!A:O,9,FALSE))</f>
        <v>被动效果：敌方英雄发生格挡时，吸收敌方生命，使自己恢复77%攻击的等量生命（受控不可触发恢复效果）</v>
      </c>
      <c r="T4" s="26" t="str">
        <f>IF(C4&lt;9,VLOOKUP(A4,基础技能!A:O,14,FALSE),VLOOKUP(A4,升星技能!A:O,10,FALSE))</f>
        <v>源生之血3</v>
      </c>
      <c r="U4" s="26" t="str">
        <f>IF(C4&lt;9,VLOOKUP(A4,基础技能!A:O,13,FALSE),VLOOKUP(A4,升星技能!A:O,11,FALSE))</f>
        <v>"1107a314"</v>
      </c>
      <c r="V4" s="26" t="str">
        <f>IF(C4&lt;9,VLOOKUP(A4,基础技能!A:O,15,FALSE),VLOOKUP(A4,升星技能!A:O,12,FALSE))</f>
        <v>被动效果：冰霜骨龙身体里流淌着原生之血，每次普攻恢复自己111%攻击等量生命</v>
      </c>
      <c r="W4" s="26" t="str">
        <f>IF(C4&lt;10,VLOOKUP(A4,基础技能!A:O,5,FALSE),VLOOKUP(A4,升星技能!A:O,13,FALSE))</f>
        <v>冰霜吐息2</v>
      </c>
      <c r="X4" s="26" t="str">
        <f>IF(C4&lt;10,VLOOKUP(A4,基础技能!A:O,4,FALSE),VLOOKUP(A4,升星技能!A:O,14,FALSE))</f>
        <v>11076012</v>
      </c>
      <c r="Y4" s="26" t="str">
        <f>IF(C4&lt;10,VLOOKUP(A4,基础技能!A:O,6,FALSE),VLOOKUP(A4,升星技能!A:O,15,FALSE))</f>
        <v>怒气技能：对敌方后排造成自身攻击100%的伤害并恢复自身100%攻击的等量生命</v>
      </c>
    </row>
    <row r="5" spans="1:25" x14ac:dyDescent="0.3">
      <c r="A5" s="3">
        <v>11076</v>
      </c>
      <c r="B5" s="3" t="s">
        <v>25</v>
      </c>
      <c r="C5" s="26">
        <v>10</v>
      </c>
      <c r="D5" s="26">
        <f>VLOOKUP($C5,计算辅助表!$A:$E,2,FALSE)</f>
        <v>3.5100000000000002</v>
      </c>
      <c r="E5" s="26">
        <f>VLOOKUP($C5,计算辅助表!$A:$E,3,FALSE)</f>
        <v>1</v>
      </c>
      <c r="F5" s="26">
        <f>VLOOKUP($C5,计算辅助表!$A:$E,4,FALSE)</f>
        <v>8.14</v>
      </c>
      <c r="G5" s="26">
        <f>VLOOKUP($C5,计算辅助表!$A:$E,5,FALSE)</f>
        <v>1.6</v>
      </c>
      <c r="H5" s="26">
        <f>VLOOKUP(C5,计算辅助表!A:I,9,FALSE)</f>
        <v>0</v>
      </c>
      <c r="I5" s="26">
        <f>VLOOKUP(C5,计算辅助表!A:K,10,FALSE)</f>
        <v>0</v>
      </c>
      <c r="J5" s="26">
        <f>VLOOKUP(C5,计算辅助表!A:K,11,FALSE)</f>
        <v>0</v>
      </c>
      <c r="K5" s="26">
        <f>VLOOKUP(C5,计算辅助表!A:H,8,FALSE)</f>
        <v>255</v>
      </c>
      <c r="L5" s="26" t="str">
        <f>VLOOKUP(C5,计算辅助表!A:F,6,FALSE)</f>
        <v>[{"a":"item","t":"2004","n":10000}]</v>
      </c>
      <c r="M5" s="26" t="str">
        <f>VLOOKUP(C5,计算辅助表!A:L,IF(INT(LEFT(A5))&lt;5,12,7),FALSE)</f>
        <v>[{"sxhero":1,"num":2},{"jichuzhongzu":1,"star":6,"num":1},{"star":9,"num":1}]</v>
      </c>
      <c r="N5" s="26" t="str">
        <f>VLOOKUP(A5,升星技能!A:O,4,FALSE)</f>
        <v>不死亡灵3</v>
      </c>
      <c r="O5" s="26" t="str">
        <f>VLOOKUP(A5,升星技能!A:O,5,FALSE)</f>
        <v>"1107a111","1107a121"</v>
      </c>
      <c r="P5" s="26" t="str">
        <f>VLOOKUP(A5,升星技能!A:O,6,FALSE)</f>
        <v>被动效果：冰霜巨龙转化为的亡灵生物，身体强度大幅增加，生命增加60%，命中增加20%</v>
      </c>
      <c r="Q5" s="26" t="str">
        <f>IF(C5&lt;8,VLOOKUP(A5,基础技能!A:O,11,FALSE),VLOOKUP(A5,升星技能!A:O,7,FALSE))</f>
        <v>血源祭祀3</v>
      </c>
      <c r="R5" s="26" t="str">
        <f>IF(C5&lt;8,VLOOKUP(A5,基础技能!A:O,10,FALSE),VLOOKUP(A5,升星技能!A:O,8,FALSE))</f>
        <v>"1107a214"</v>
      </c>
      <c r="S5" s="26" t="str">
        <f>IF(C5&lt;8,VLOOKUP(A5,基础技能!A:O,12,FALSE),VLOOKUP(A5,升星技能!A:O,9,FALSE))</f>
        <v>被动效果：敌方英雄发生格挡时，吸收敌方生命，使自己恢复77%攻击的等量生命（受控不可触发恢复效果）</v>
      </c>
      <c r="T5" s="26" t="str">
        <f>IF(C5&lt;9,VLOOKUP(A5,基础技能!A:O,14,FALSE),VLOOKUP(A5,升星技能!A:O,10,FALSE))</f>
        <v>源生之血3</v>
      </c>
      <c r="U5" s="26" t="str">
        <f>IF(C5&lt;9,VLOOKUP(A5,基础技能!A:O,13,FALSE),VLOOKUP(A5,升星技能!A:O,11,FALSE))</f>
        <v>"1107a314"</v>
      </c>
      <c r="V5" s="26" t="str">
        <f>IF(C5&lt;9,VLOOKUP(A5,基础技能!A:O,15,FALSE),VLOOKUP(A5,升星技能!A:O,12,FALSE))</f>
        <v>被动效果：冰霜骨龙身体里流淌着原生之血，每次普攻恢复自己111%攻击等量生命</v>
      </c>
      <c r="W5" s="26" t="str">
        <f>IF(C5&lt;10,VLOOKUP(A5,基础技能!A:O,5,FALSE),VLOOKUP(A5,升星技能!A:O,13,FALSE))</f>
        <v>冰霜吐息3</v>
      </c>
      <c r="X5" s="26" t="str">
        <f>IF(C5&lt;10,VLOOKUP(A5,基础技能!A:O,4,FALSE),VLOOKUP(A5,升星技能!A:O,14,FALSE))</f>
        <v>1107a012</v>
      </c>
      <c r="Y5" s="26" t="str">
        <f>IF(C5&lt;10,VLOOKUP(A5,基础技能!A:O,6,FALSE),VLOOKUP(A5,升星技能!A:O,15,FALSE))</f>
        <v>怒气技能：对敌方全体造成220%攻击伤害并有33%概率冰冻2回合，恢复自己588%攻击等量生命</v>
      </c>
    </row>
    <row r="6" spans="1:25" x14ac:dyDescent="0.3">
      <c r="A6" s="3">
        <v>11076</v>
      </c>
      <c r="B6" s="3" t="s">
        <v>25</v>
      </c>
      <c r="C6" s="26">
        <v>11</v>
      </c>
      <c r="D6" s="26">
        <f>VLOOKUP($C6,计算辅助表!$A:$E,2,FALSE)</f>
        <v>3.5100000000000002</v>
      </c>
      <c r="E6" s="26">
        <f>VLOOKUP($C6,计算辅助表!$A:$E,3,FALSE)</f>
        <v>1</v>
      </c>
      <c r="F6" s="26">
        <f>VLOOKUP($C6,计算辅助表!$A:$E,4,FALSE)</f>
        <v>8.14</v>
      </c>
      <c r="G6" s="26">
        <f>VLOOKUP($C6,计算辅助表!$A:$E,5,FALSE)</f>
        <v>1.6</v>
      </c>
      <c r="H6" s="26">
        <f>VLOOKUP(C6,计算辅助表!A:I,9,FALSE)</f>
        <v>1</v>
      </c>
      <c r="I6" s="26">
        <f>VLOOKUP(C6,计算辅助表!A:K,10,FALSE)</f>
        <v>70</v>
      </c>
      <c r="J6" s="26">
        <f>VLOOKUP(C6,计算辅助表!A:K,11,FALSE)</f>
        <v>100</v>
      </c>
      <c r="K6" s="26">
        <f>VLOOKUP(C6,计算辅助表!A:H,8,FALSE)</f>
        <v>270</v>
      </c>
      <c r="L6" s="26" t="str">
        <f>VLOOKUP(C6,计算辅助表!A:F,6,FALSE)</f>
        <v>[{"a":"item","t":"2004","n":10000}]</v>
      </c>
      <c r="M6" s="26" t="str">
        <f>VLOOKUP(C6,计算辅助表!A:L,IF(INT(LEFT(A6))&lt;5,12,7),FALSE)</f>
        <v>[{"sxhero":1,"num":1},{"star":9,"num":1}]</v>
      </c>
      <c r="N6" s="26" t="str">
        <f>VLOOKUP(A6,升星技能!A:O,4,FALSE)</f>
        <v>不死亡灵3</v>
      </c>
      <c r="O6" s="26" t="str">
        <f>VLOOKUP(A6,升星技能!A:O,5,FALSE)</f>
        <v>"1107a111","1107a121"</v>
      </c>
      <c r="P6" s="26" t="str">
        <f>VLOOKUP(A6,升星技能!A:O,6,FALSE)</f>
        <v>被动效果：冰霜巨龙转化为的亡灵生物，身体强度大幅增加，生命增加60%，命中增加20%</v>
      </c>
      <c r="Q6" s="26" t="str">
        <f>IF(C6&lt;8,VLOOKUP(A6,基础技能!A:O,11,FALSE),VLOOKUP(A6,升星技能!A:O,7,FALSE))</f>
        <v>血源祭祀3</v>
      </c>
      <c r="R6" s="26" t="str">
        <f>IF(C6&lt;8,VLOOKUP(A6,基础技能!A:O,10,FALSE),VLOOKUP(A6,升星技能!A:O,8,FALSE))</f>
        <v>"1107a214"</v>
      </c>
      <c r="S6" s="26" t="str">
        <f>IF(C6&lt;8,VLOOKUP(A6,基础技能!A:O,12,FALSE),VLOOKUP(A6,升星技能!A:O,9,FALSE))</f>
        <v>被动效果：敌方英雄发生格挡时，吸收敌方生命，使自己恢复77%攻击的等量生命（受控不可触发恢复效果）</v>
      </c>
      <c r="T6" s="26" t="str">
        <f>IF(C6&lt;9,VLOOKUP(A6,基础技能!A:O,14,FALSE),VLOOKUP(A6,升星技能!A:O,10,FALSE))</f>
        <v>源生之血3</v>
      </c>
      <c r="U6" s="26" t="str">
        <f>IF(C6&lt;9,VLOOKUP(A6,基础技能!A:O,13,FALSE),VLOOKUP(A6,升星技能!A:O,11,FALSE))</f>
        <v>"1107a314"</v>
      </c>
      <c r="V6" s="26" t="str">
        <f>IF(C6&lt;9,VLOOKUP(A6,基础技能!A:O,15,FALSE),VLOOKUP(A6,升星技能!A:O,12,FALSE))</f>
        <v>被动效果：冰霜骨龙身体里流淌着原生之血，每次普攻恢复自己111%攻击等量生命</v>
      </c>
      <c r="W6" s="26" t="str">
        <f>IF(C6&lt;10,VLOOKUP(A6,基础技能!A:O,5,FALSE),VLOOKUP(A6,升星技能!A:O,13,FALSE))</f>
        <v>冰霜吐息3</v>
      </c>
      <c r="X6" s="26" t="str">
        <f>IF(C6&lt;10,VLOOKUP(A6,基础技能!A:O,4,FALSE),VLOOKUP(A6,升星技能!A:O,14,FALSE))</f>
        <v>1107a012</v>
      </c>
      <c r="Y6" s="26" t="str">
        <f>IF(C6&lt;10,VLOOKUP(A6,基础技能!A:O,6,FALSE),VLOOKUP(A6,升星技能!A:O,15,FALSE))</f>
        <v>怒气技能：对敌方全体造成220%攻击伤害并有33%概率冰冻2回合，恢复自己588%攻击等量生命</v>
      </c>
    </row>
    <row r="7" spans="1:25" x14ac:dyDescent="0.3">
      <c r="A7" s="3">
        <v>11076</v>
      </c>
      <c r="B7" s="3" t="s">
        <v>25</v>
      </c>
      <c r="C7" s="26">
        <v>12</v>
      </c>
      <c r="D7" s="26">
        <f>VLOOKUP($C7,计算辅助表!$A:$E,2,FALSE)</f>
        <v>3.5100000000000002</v>
      </c>
      <c r="E7" s="26">
        <f>VLOOKUP($C7,计算辅助表!$A:$E,3,FALSE)</f>
        <v>1</v>
      </c>
      <c r="F7" s="26">
        <f>VLOOKUP($C7,计算辅助表!$A:$E,4,FALSE)</f>
        <v>8.14</v>
      </c>
      <c r="G7" s="26">
        <f>VLOOKUP($C7,计算辅助表!$A:$E,5,FALSE)</f>
        <v>1.6</v>
      </c>
      <c r="H7" s="26">
        <f>VLOOKUP(C7,计算辅助表!A:I,9,FALSE)</f>
        <v>2</v>
      </c>
      <c r="I7" s="26">
        <f>VLOOKUP(C7,计算辅助表!A:K,10,FALSE)</f>
        <v>140</v>
      </c>
      <c r="J7" s="26">
        <f>VLOOKUP(C7,计算辅助表!A:K,11,FALSE)</f>
        <v>200</v>
      </c>
      <c r="K7" s="26">
        <f>VLOOKUP(C7,计算辅助表!A:H,8,FALSE)</f>
        <v>285</v>
      </c>
      <c r="L7" s="26" t="str">
        <f>VLOOKUP(C7,计算辅助表!A:F,6,FALSE)</f>
        <v>[{"a":"item","t":"2004","n":15000}]</v>
      </c>
      <c r="M7" s="26" t="str">
        <f>VLOOKUP(C7,计算辅助表!A:L,IF(INT(LEFT(A7))&lt;5,12,7),FALSE)</f>
        <v>[{"sxhero":1,"num":1},{"jichuzhongzu":1,"star":6,"num":1},{"star":9,"num":1}]</v>
      </c>
      <c r="N7" s="26" t="str">
        <f>VLOOKUP(A7,升星技能!A:O,4,FALSE)</f>
        <v>不死亡灵3</v>
      </c>
      <c r="O7" s="26" t="str">
        <f>VLOOKUP(A7,升星技能!A:O,5,FALSE)</f>
        <v>"1107a111","1107a121"</v>
      </c>
      <c r="P7" s="26" t="str">
        <f>VLOOKUP(A7,升星技能!A:O,6,FALSE)</f>
        <v>被动效果：冰霜巨龙转化为的亡灵生物，身体强度大幅增加，生命增加60%，命中增加20%</v>
      </c>
      <c r="Q7" s="26" t="str">
        <f>IF(C7&lt;8,VLOOKUP(A7,基础技能!A:O,11,FALSE),VLOOKUP(A7,升星技能!A:O,7,FALSE))</f>
        <v>血源祭祀3</v>
      </c>
      <c r="R7" s="26" t="str">
        <f>IF(C7&lt;8,VLOOKUP(A7,基础技能!A:O,10,FALSE),VLOOKUP(A7,升星技能!A:O,8,FALSE))</f>
        <v>"1107a214"</v>
      </c>
      <c r="S7" s="26" t="str">
        <f>IF(C7&lt;8,VLOOKUP(A7,基础技能!A:O,12,FALSE),VLOOKUP(A7,升星技能!A:O,9,FALSE))</f>
        <v>被动效果：敌方英雄发生格挡时，吸收敌方生命，使自己恢复77%攻击的等量生命（受控不可触发恢复效果）</v>
      </c>
      <c r="T7" s="26" t="str">
        <f>IF(C7&lt;9,VLOOKUP(A7,基础技能!A:O,14,FALSE),VLOOKUP(A7,升星技能!A:O,10,FALSE))</f>
        <v>源生之血3</v>
      </c>
      <c r="U7" s="26" t="str">
        <f>IF(C7&lt;9,VLOOKUP(A7,基础技能!A:O,13,FALSE),VLOOKUP(A7,升星技能!A:O,11,FALSE))</f>
        <v>"1107a314"</v>
      </c>
      <c r="V7" s="26" t="str">
        <f>IF(C7&lt;9,VLOOKUP(A7,基础技能!A:O,15,FALSE),VLOOKUP(A7,升星技能!A:O,12,FALSE))</f>
        <v>被动效果：冰霜骨龙身体里流淌着原生之血，每次普攻恢复自己111%攻击等量生命</v>
      </c>
      <c r="W7" s="26" t="str">
        <f>IF(C7&lt;10,VLOOKUP(A7,基础技能!A:O,5,FALSE),VLOOKUP(A7,升星技能!A:O,13,FALSE))</f>
        <v>冰霜吐息3</v>
      </c>
      <c r="X7" s="26" t="str">
        <f>IF(C7&lt;10,VLOOKUP(A7,基础技能!A:O,4,FALSE),VLOOKUP(A7,升星技能!A:O,14,FALSE))</f>
        <v>1107a012</v>
      </c>
      <c r="Y7" s="26" t="str">
        <f>IF(C7&lt;10,VLOOKUP(A7,基础技能!A:O,6,FALSE),VLOOKUP(A7,升星技能!A:O,15,FALSE))</f>
        <v>怒气技能：对敌方全体造成220%攻击伤害并有33%概率冰冻2回合，恢复自己588%攻击等量生命</v>
      </c>
    </row>
    <row r="8" spans="1:25" x14ac:dyDescent="0.3">
      <c r="A8" s="3">
        <v>11076</v>
      </c>
      <c r="B8" s="3" t="s">
        <v>25</v>
      </c>
      <c r="C8" s="26">
        <v>13</v>
      </c>
      <c r="D8" s="26">
        <f>VLOOKUP($C8,计算辅助表!$A:$E,2,FALSE)</f>
        <v>3.5100000000000002</v>
      </c>
      <c r="E8" s="26">
        <f>VLOOKUP($C8,计算辅助表!$A:$E,3,FALSE)</f>
        <v>1</v>
      </c>
      <c r="F8" s="26">
        <f>VLOOKUP($C8,计算辅助表!$A:$E,4,FALSE)</f>
        <v>8.14</v>
      </c>
      <c r="G8" s="26">
        <f>VLOOKUP($C8,计算辅助表!$A:$E,5,FALSE)</f>
        <v>1.6</v>
      </c>
      <c r="H8" s="26">
        <f>VLOOKUP(C8,计算辅助表!A:I,9,FALSE)</f>
        <v>3</v>
      </c>
      <c r="I8" s="26">
        <f>VLOOKUP(C8,计算辅助表!A:K,10,FALSE)</f>
        <v>210</v>
      </c>
      <c r="J8" s="26">
        <f>VLOOKUP(C8,计算辅助表!A:K,11,FALSE)</f>
        <v>300</v>
      </c>
      <c r="K8" s="26">
        <f>VLOOKUP(C8,计算辅助表!A:H,8,FALSE)</f>
        <v>300</v>
      </c>
      <c r="L8" s="26" t="str">
        <f>VLOOKUP(C8,计算辅助表!A:F,6,FALSE)</f>
        <v>[{"a":"item","t":"2004","n":20000},{"a":"item","t":"2039","n":10}]</v>
      </c>
      <c r="M8" s="26" t="str">
        <f>VLOOKUP(C8,计算辅助表!A:L,IF(INT(LEFT(A8))&lt;5,12,7),FALSE)</f>
        <v>[{"sxhero":1,"num":2},{"jichuzhongzu":1,"star":6,"num":1},{"star":10,"num":1}]</v>
      </c>
      <c r="N8" s="26" t="str">
        <f>VLOOKUP(A8,升星技能!A:O,4,FALSE)</f>
        <v>不死亡灵3</v>
      </c>
      <c r="O8" s="26" t="str">
        <f>VLOOKUP(A8,升星技能!A:O,5,FALSE)</f>
        <v>"1107a111","1107a121"</v>
      </c>
      <c r="P8" s="26" t="str">
        <f>VLOOKUP(A8,升星技能!A:O,6,FALSE)</f>
        <v>被动效果：冰霜巨龙转化为的亡灵生物，身体强度大幅增加，生命增加60%，命中增加20%</v>
      </c>
      <c r="Q8" s="26" t="str">
        <f>IF(C8&lt;8,VLOOKUP(A8,基础技能!A:O,11,FALSE),VLOOKUP(A8,升星技能!A:O,7,FALSE))</f>
        <v>血源祭祀3</v>
      </c>
      <c r="R8" s="26" t="str">
        <f>IF(C8&lt;8,VLOOKUP(A8,基础技能!A:O,10,FALSE),VLOOKUP(A8,升星技能!A:O,8,FALSE))</f>
        <v>"1107a214"</v>
      </c>
      <c r="S8" s="26" t="str">
        <f>IF(C8&lt;8,VLOOKUP(A8,基础技能!A:O,12,FALSE),VLOOKUP(A8,升星技能!A:O,9,FALSE))</f>
        <v>被动效果：敌方英雄发生格挡时，吸收敌方生命，使自己恢复77%攻击的等量生命（受控不可触发恢复效果）</v>
      </c>
      <c r="T8" s="26" t="str">
        <f>IF(C8&lt;9,VLOOKUP(A8,基础技能!A:O,14,FALSE),VLOOKUP(A8,升星技能!A:O,10,FALSE))</f>
        <v>源生之血3</v>
      </c>
      <c r="U8" s="26" t="str">
        <f>IF(C8&lt;9,VLOOKUP(A8,基础技能!A:O,13,FALSE),VLOOKUP(A8,升星技能!A:O,11,FALSE))</f>
        <v>"1107a314"</v>
      </c>
      <c r="V8" s="26" t="str">
        <f>IF(C8&lt;9,VLOOKUP(A8,基础技能!A:O,15,FALSE),VLOOKUP(A8,升星技能!A:O,12,FALSE))</f>
        <v>被动效果：冰霜骨龙身体里流淌着原生之血，每次普攻恢复自己111%攻击等量生命</v>
      </c>
      <c r="W8" s="26" t="str">
        <f>IF(C8&lt;10,VLOOKUP(A8,基础技能!A:O,5,FALSE),VLOOKUP(A8,升星技能!A:O,13,FALSE))</f>
        <v>冰霜吐息3</v>
      </c>
      <c r="X8" s="26" t="str">
        <f>IF(C8&lt;10,VLOOKUP(A8,基础技能!A:O,4,FALSE),VLOOKUP(A8,升星技能!A:O,14,FALSE))</f>
        <v>1107a012</v>
      </c>
      <c r="Y8" s="26" t="str">
        <f>IF(C8&lt;10,VLOOKUP(A8,基础技能!A:O,6,FALSE),VLOOKUP(A8,升星技能!A:O,15,FALSE))</f>
        <v>怒气技能：对敌方全体造成220%攻击伤害并有33%概率冰冻2回合，恢复自己588%攻击等量生命</v>
      </c>
    </row>
    <row r="9" spans="1:25" x14ac:dyDescent="0.3">
      <c r="A9" s="27">
        <v>11076</v>
      </c>
      <c r="B9" s="27" t="s">
        <v>25</v>
      </c>
      <c r="C9" s="28">
        <v>14</v>
      </c>
      <c r="D9" s="28">
        <v>3.51</v>
      </c>
      <c r="E9" s="26">
        <f>VLOOKUP($C9,计算辅助表!$A:$E,3,FALSE)</f>
        <v>1</v>
      </c>
      <c r="F9" s="28">
        <v>8.14</v>
      </c>
      <c r="G9" s="26">
        <f>VLOOKUP($C9,计算辅助表!$A:$E,5,FALSE)</f>
        <v>1.6</v>
      </c>
      <c r="H9" s="26">
        <f>VLOOKUP(C9,计算辅助表!A:I,9,FALSE)</f>
        <v>4</v>
      </c>
      <c r="I9" s="26">
        <f>VLOOKUP(C9,计算辅助表!A:K,10,FALSE)</f>
        <v>330</v>
      </c>
      <c r="J9" s="26">
        <f>VLOOKUP(C9,计算辅助表!A:K,11,FALSE)</f>
        <v>500</v>
      </c>
      <c r="K9" s="26">
        <f>VLOOKUP(C9,计算辅助表!A:H,8,FALSE)</f>
        <v>300</v>
      </c>
      <c r="L9" s="26" t="str">
        <f>VLOOKUP(C9,计算辅助表!A:F,6,FALSE)</f>
        <v>[{"a":"item","t":"2004","n":25000},{"a":"item","t":"2039","n":20}]</v>
      </c>
      <c r="M9" s="26" t="str">
        <f>VLOOKUP(C9,计算辅助表!A:L,IF(INT(LEFT(A9))&lt;5,12,7),FALSE)</f>
        <v>[{"sxhero":1,"num":2},{"star":9,"num":1},{"star":10,"num":1}]</v>
      </c>
      <c r="N9" s="26" t="str">
        <f>VLOOKUP(A9,升星技能!A:O,4,FALSE)</f>
        <v>不死亡灵3</v>
      </c>
      <c r="O9" s="26" t="str">
        <f>VLOOKUP(A9,升星技能!A:O,5,FALSE)</f>
        <v>"1107a111","1107a121"</v>
      </c>
      <c r="P9" s="26" t="str">
        <f>VLOOKUP(A9,升星技能!A:O,6,FALSE)</f>
        <v>被动效果：冰霜巨龙转化为的亡灵生物，身体强度大幅增加，生命增加60%，命中增加20%</v>
      </c>
      <c r="Q9" s="26" t="str">
        <f>IF(C9&lt;8,VLOOKUP(A9,基础技能!A:O,11,FALSE),VLOOKUP(A9,升星技能!A:O,7,FALSE))</f>
        <v>血源祭祀3</v>
      </c>
      <c r="R9" s="26" t="str">
        <f>IF(C9&lt;8,VLOOKUP(A9,基础技能!A:O,10,FALSE),VLOOKUP(A9,升星技能!A:O,8,FALSE))</f>
        <v>"1107a214"</v>
      </c>
      <c r="S9" s="26" t="str">
        <f>IF(C9&lt;8,VLOOKUP(A9,基础技能!A:O,12,FALSE),VLOOKUP(A9,升星技能!A:O,9,FALSE))</f>
        <v>被动效果：敌方英雄发生格挡时，吸收敌方生命，使自己恢复77%攻击的等量生命（受控不可触发恢复效果）</v>
      </c>
      <c r="T9" s="26" t="str">
        <f>IF(C9&lt;9,VLOOKUP(A9,基础技能!A:O,14,FALSE),VLOOKUP(A9,升星技能!A:O,10,FALSE))</f>
        <v>源生之血3</v>
      </c>
      <c r="U9" s="26" t="str">
        <f>IF(C9&lt;9,VLOOKUP(A9,基础技能!A:O,13,FALSE),VLOOKUP(A9,升星技能!A:O,11,FALSE))</f>
        <v>"1107a314"</v>
      </c>
      <c r="V9" s="26" t="str">
        <f>IF(C9&lt;9,VLOOKUP(A9,基础技能!A:O,15,FALSE),VLOOKUP(A9,升星技能!A:O,12,FALSE))</f>
        <v>被动效果：冰霜骨龙身体里流淌着原生之血，每次普攻恢复自己111%攻击等量生命</v>
      </c>
      <c r="W9" s="26" t="str">
        <f>IF(C9&lt;10,VLOOKUP(A9,基础技能!A:O,5,FALSE),VLOOKUP(A9,升星技能!A:O,13,FALSE))</f>
        <v>冰霜吐息3</v>
      </c>
      <c r="X9" s="26" t="str">
        <f>IF(C9&lt;10,VLOOKUP(A9,基础技能!A:O,4,FALSE),VLOOKUP(A9,升星技能!A:O,14,FALSE))</f>
        <v>1107a012</v>
      </c>
      <c r="Y9" s="26" t="str">
        <f>IF(C9&lt;10,VLOOKUP(A9,基础技能!A:O,6,FALSE),VLOOKUP(A9,升星技能!A:O,15,FALSE))</f>
        <v>怒气技能：对敌方全体造成220%攻击伤害并有33%概率冰冻2回合，恢复自己588%攻击等量生命</v>
      </c>
    </row>
    <row r="10" spans="1:25" x14ac:dyDescent="0.3">
      <c r="A10" s="27">
        <v>11076</v>
      </c>
      <c r="B10" s="27" t="s">
        <v>25</v>
      </c>
      <c r="C10" s="28">
        <v>15</v>
      </c>
      <c r="D10" s="28">
        <v>3.51</v>
      </c>
      <c r="E10" s="26">
        <f>VLOOKUP($C10,计算辅助表!$A:$E,3,FALSE)</f>
        <v>1</v>
      </c>
      <c r="F10" s="28">
        <v>8.14</v>
      </c>
      <c r="G10" s="26">
        <f>VLOOKUP($C10,计算辅助表!$A:$E,5,FALSE)</f>
        <v>1.6</v>
      </c>
      <c r="H10" s="26">
        <f>VLOOKUP(C10,计算辅助表!A:I,9,FALSE)</f>
        <v>5</v>
      </c>
      <c r="I10" s="26">
        <f>VLOOKUP(C10,计算辅助表!A:K,10,FALSE)</f>
        <v>450</v>
      </c>
      <c r="J10" s="26">
        <f>VLOOKUP(C10,计算辅助表!A:K,11,FALSE)</f>
        <v>700</v>
      </c>
      <c r="K10" s="26">
        <f>VLOOKUP(C10,计算辅助表!A:H,8,FALSE)</f>
        <v>300</v>
      </c>
      <c r="L10" s="26" t="str">
        <f>VLOOKUP(C10,计算辅助表!A:F,6,FALSE)</f>
        <v>[{"a":"item","t":"2004","n":30000},{"a":"item","t":"2039","n":30}]</v>
      </c>
      <c r="M10" s="26" t="str">
        <f>VLOOKUP(C10,计算辅助表!A:L,IF(INT(LEFT(A10))&lt;5,12,7),FALSE)</f>
        <v>[{"sxhero":1,"num":2},{"star":9,"num":1},{"star":10,"num":1}]</v>
      </c>
      <c r="N10" s="26" t="str">
        <f>VLOOKUP(A10,升星技能!A:O,4,FALSE)</f>
        <v>不死亡灵3</v>
      </c>
      <c r="O10" s="26" t="str">
        <f>VLOOKUP(A10,升星技能!A:O,5,FALSE)</f>
        <v>"1107a111","1107a121"</v>
      </c>
      <c r="P10" s="26" t="str">
        <f>VLOOKUP(A10,升星技能!A:O,6,FALSE)</f>
        <v>被动效果：冰霜巨龙转化为的亡灵生物，身体强度大幅增加，生命增加60%，命中增加20%</v>
      </c>
      <c r="Q10" s="26" t="str">
        <f>IF(C10&lt;8,VLOOKUP(A10,基础技能!A:O,11,FALSE),VLOOKUP(A10,升星技能!A:O,7,FALSE))</f>
        <v>血源祭祀3</v>
      </c>
      <c r="R10" s="26" t="str">
        <f>IF(C10&lt;8,VLOOKUP(A10,基础技能!A:O,10,FALSE),VLOOKUP(A10,升星技能!A:O,8,FALSE))</f>
        <v>"1107a214"</v>
      </c>
      <c r="S10" s="26" t="str">
        <f>IF(C10&lt;8,VLOOKUP(A10,基础技能!A:O,12,FALSE),VLOOKUP(A10,升星技能!A:O,9,FALSE))</f>
        <v>被动效果：敌方英雄发生格挡时，吸收敌方生命，使自己恢复77%攻击的等量生命（受控不可触发恢复效果）</v>
      </c>
      <c r="T10" s="26" t="str">
        <f>IF(C10&lt;9,VLOOKUP(A10,基础技能!A:O,14,FALSE),VLOOKUP(A10,升星技能!A:O,10,FALSE))</f>
        <v>源生之血3</v>
      </c>
      <c r="U10" s="26" t="str">
        <f>IF(C10&lt;9,VLOOKUP(A10,基础技能!A:O,13,FALSE),VLOOKUP(A10,升星技能!A:O,11,FALSE))</f>
        <v>"1107a314"</v>
      </c>
      <c r="V10" s="26" t="str">
        <f>IF(C10&lt;9,VLOOKUP(A10,基础技能!A:O,15,FALSE),VLOOKUP(A10,升星技能!A:O,12,FALSE))</f>
        <v>被动效果：冰霜骨龙身体里流淌着原生之血，每次普攻恢复自己111%攻击等量生命</v>
      </c>
      <c r="W10" s="26" t="str">
        <f>IF(C10&lt;10,VLOOKUP(A10,基础技能!A:O,5,FALSE),VLOOKUP(A10,升星技能!A:O,13,FALSE))</f>
        <v>冰霜吐息3</v>
      </c>
      <c r="X10" s="26" t="str">
        <f>IF(C10&lt;10,VLOOKUP(A10,基础技能!A:O,4,FALSE),VLOOKUP(A10,升星技能!A:O,14,FALSE))</f>
        <v>1107a012</v>
      </c>
      <c r="Y10" s="26" t="str">
        <f>IF(C10&lt;10,VLOOKUP(A10,基础技能!A:O,6,FALSE),VLOOKUP(A10,升星技能!A:O,15,FALSE))</f>
        <v>怒气技能：对敌方全体造成220%攻击伤害并有33%概率冰冻2回合，恢复自己588%攻击等量生命</v>
      </c>
    </row>
    <row r="11" spans="1:25" x14ac:dyDescent="0.3">
      <c r="A11" s="27">
        <v>11086</v>
      </c>
      <c r="B11" s="27" t="s">
        <v>26</v>
      </c>
      <c r="C11" s="28">
        <v>7</v>
      </c>
      <c r="D11" s="28">
        <f>VLOOKUP($C11,计算辅助表!$A:$E,2,FALSE)</f>
        <v>2.4900000000000002</v>
      </c>
      <c r="E11" s="26">
        <f>VLOOKUP($C11,计算辅助表!$A:$E,3,FALSE)</f>
        <v>1</v>
      </c>
      <c r="F11" s="28">
        <f>VLOOKUP($C11,计算辅助表!$A:$E,4,FALSE)</f>
        <v>3.5200000000000005</v>
      </c>
      <c r="G11" s="26">
        <f>VLOOKUP($C11,计算辅助表!$A:$E,5,FALSE)</f>
        <v>1.6</v>
      </c>
      <c r="H11" s="26">
        <f>VLOOKUP(C11,计算辅助表!A:I,9,FALSE)</f>
        <v>0</v>
      </c>
      <c r="I11" s="26">
        <f>VLOOKUP(C11,计算辅助表!A:K,10,FALSE)</f>
        <v>0</v>
      </c>
      <c r="J11" s="26">
        <f>VLOOKUP(C11,计算辅助表!A:K,11,FALSE)</f>
        <v>0</v>
      </c>
      <c r="K11" s="26">
        <f>VLOOKUP(C11,计算辅助表!A:H,8,FALSE)</f>
        <v>165</v>
      </c>
      <c r="L11" s="26" t="str">
        <f>VLOOKUP(C11,计算辅助表!A:F,6,FALSE)</f>
        <v>[{"a":"item","t":"2004","n":2000}]</v>
      </c>
      <c r="M11" s="26" t="str">
        <f>VLOOKUP(C11,计算辅助表!A:L,IF(INT(LEFT(A11))&lt;5,12,7),FALSE)</f>
        <v>[{"jichuzhongzu":1,"star":5,"num":4}]</v>
      </c>
      <c r="N11" s="26" t="str">
        <f>VLOOKUP(A11,升星技能!A:O,4,FALSE)</f>
        <v>不死亡灵3</v>
      </c>
      <c r="O11" s="26" t="str">
        <f>VLOOKUP(A11,升星技能!A:O,5,FALSE)</f>
        <v>"1108a111","1108a121","1108a131"</v>
      </c>
      <c r="P11" s="26" t="str">
        <f>VLOOKUP(A11,升星技能!A:O,6,FALSE)</f>
        <v>被动效果：人类领主转化为的亡灵生物，身体强度大幅增加，生命增加65%，破防增加36%，攻击+25%</v>
      </c>
      <c r="Q11" s="26" t="str">
        <f>IF(C11&lt;8,VLOOKUP(A11,基础技能!A:O,11,FALSE),VLOOKUP(A11,升星技能!A:O,7,FALSE))</f>
        <v>狂暴意志2</v>
      </c>
      <c r="R11" s="26" t="str">
        <f>IF(C11&lt;8,VLOOKUP(A11,基础技能!A:O,10,FALSE),VLOOKUP(A11,升星技能!A:O,8,FALSE))</f>
        <v>"11086214","11086224"</v>
      </c>
      <c r="S11" s="26" t="str">
        <f>IF(C11&lt;8,VLOOKUP(A11,基础技能!A:O,12,FALSE),VLOOKUP(A11,升星技能!A:O,9,FALSE))</f>
        <v>被动效果：站得住才有输出！每次普攻提升自己11.1%破防11.1%暴击</v>
      </c>
      <c r="T11" s="26" t="str">
        <f>IF(C11&lt;9,VLOOKUP(A11,基础技能!A:O,14,FALSE),VLOOKUP(A11,升星技能!A:O,10,FALSE))</f>
        <v>伤痛咆哮2</v>
      </c>
      <c r="U11" s="26" t="str">
        <f>IF(C11&lt;9,VLOOKUP(A11,基础技能!A:O,13,FALSE),VLOOKUP(A11,升星技能!A:O,11,FALSE))</f>
        <v>"11086314"</v>
      </c>
      <c r="V11" s="26" t="str">
        <f>IF(C11&lt;9,VLOOKUP(A11,基础技能!A:O,15,FALSE),VLOOKUP(A11,升星技能!A:O,12,FALSE))</f>
        <v>被动效果：普攻变为对生命最低的敌人造成120%攻击伤害，并有80%概率造成额外90%伤害</v>
      </c>
      <c r="W11" s="26" t="str">
        <f>IF(C11&lt;10,VLOOKUP(A11,基础技能!A:O,5,FALSE),VLOOKUP(A11,升星技能!A:O,13,FALSE))</f>
        <v>死寂重斩2</v>
      </c>
      <c r="X11" s="26" t="str">
        <f>IF(C11&lt;10,VLOOKUP(A11,基础技能!A:O,4,FALSE),VLOOKUP(A11,升星技能!A:O,14,FALSE))</f>
        <v>11086012</v>
      </c>
      <c r="Y11" s="26" t="str">
        <f>IF(C11&lt;10,VLOOKUP(A11,基础技能!A:O,6,FALSE),VLOOKUP(A11,升星技能!A:O,15,FALSE))</f>
        <v>怒气技能：对敌方生命最少的目标造成自身攻击210%的伤害并恢复自身攻击150%的生命</v>
      </c>
    </row>
    <row r="12" spans="1:25" x14ac:dyDescent="0.3">
      <c r="A12" s="27">
        <v>11086</v>
      </c>
      <c r="B12" s="27" t="s">
        <v>26</v>
      </c>
      <c r="C12" s="28">
        <v>8</v>
      </c>
      <c r="D12" s="28">
        <f>VLOOKUP($C12,计算辅助表!$A:$E,2,FALSE)</f>
        <v>2.7800000000000002</v>
      </c>
      <c r="E12" s="26">
        <f>VLOOKUP($C12,计算辅助表!$A:$E,3,FALSE)</f>
        <v>1</v>
      </c>
      <c r="F12" s="28">
        <f>VLOOKUP($C12,计算辅助表!$A:$E,4,FALSE)</f>
        <v>4.84</v>
      </c>
      <c r="G12" s="26">
        <f>VLOOKUP($C12,计算辅助表!$A:$E,5,FALSE)</f>
        <v>1.6</v>
      </c>
      <c r="H12" s="26">
        <f>VLOOKUP(C12,计算辅助表!A:I,9,FALSE)</f>
        <v>0</v>
      </c>
      <c r="I12" s="26">
        <f>VLOOKUP(C12,计算辅助表!A:K,10,FALSE)</f>
        <v>0</v>
      </c>
      <c r="J12" s="26">
        <f>VLOOKUP(C12,计算辅助表!A:K,11,FALSE)</f>
        <v>0</v>
      </c>
      <c r="K12" s="26">
        <f>VLOOKUP(C12,计算辅助表!A:H,8,FALSE)</f>
        <v>185</v>
      </c>
      <c r="L12" s="26" t="str">
        <f>VLOOKUP(C12,计算辅助表!A:F,6,FALSE)</f>
        <v>[{"a":"item","t":"2004","n":3000}]</v>
      </c>
      <c r="M12" s="26" t="str">
        <f>VLOOKUP(C12,计算辅助表!A:L,IF(INT(LEFT(A12))&lt;5,12,7),FALSE)</f>
        <v>[{"jichuzhongzu":1,"star":6,"num":1},{"jichuzhongzu":1,"star":5,"num":3}]</v>
      </c>
      <c r="N12" s="26" t="str">
        <f>VLOOKUP(A12,升星技能!A:O,4,FALSE)</f>
        <v>不死亡灵3</v>
      </c>
      <c r="O12" s="26" t="str">
        <f>VLOOKUP(A12,升星技能!A:O,5,FALSE)</f>
        <v>"1108a111","1108a121","1108a131"</v>
      </c>
      <c r="P12" s="26" t="str">
        <f>VLOOKUP(A12,升星技能!A:O,6,FALSE)</f>
        <v>被动效果：人类领主转化为的亡灵生物，身体强度大幅增加，生命增加65%，破防增加36%，攻击+25%</v>
      </c>
      <c r="Q12" s="26" t="str">
        <f>IF(C12&lt;8,VLOOKUP(A12,基础技能!A:O,11,FALSE),VLOOKUP(A12,升星技能!A:O,7,FALSE))</f>
        <v>狂暴意志3</v>
      </c>
      <c r="R12" s="26" t="str">
        <f>IF(C12&lt;8,VLOOKUP(A12,基础技能!A:O,10,FALSE),VLOOKUP(A12,升星技能!A:O,8,FALSE))</f>
        <v>"1108a214","1108a224"</v>
      </c>
      <c r="S12" s="26" t="str">
        <f>IF(C12&lt;8,VLOOKUP(A12,基础技能!A:O,12,FALSE),VLOOKUP(A12,升星技能!A:O,9,FALSE))</f>
        <v>被动效果：站得住才有输出！每次普攻提升自己17.2%破防13.6%暴击</v>
      </c>
      <c r="T12" s="26" t="str">
        <f>IF(C12&lt;9,VLOOKUP(A12,基础技能!A:O,14,FALSE),VLOOKUP(A12,升星技能!A:O,10,FALSE))</f>
        <v>伤痛咆哮2</v>
      </c>
      <c r="U12" s="26" t="str">
        <f>IF(C12&lt;9,VLOOKUP(A12,基础技能!A:O,13,FALSE),VLOOKUP(A12,升星技能!A:O,11,FALSE))</f>
        <v>"11086314"</v>
      </c>
      <c r="V12" s="26" t="str">
        <f>IF(C12&lt;9,VLOOKUP(A12,基础技能!A:O,15,FALSE),VLOOKUP(A12,升星技能!A:O,12,FALSE))</f>
        <v>被动效果：普攻变为对生命最低的敌人造成120%攻击伤害，并有80%概率造成额外90%伤害</v>
      </c>
      <c r="W12" s="26" t="str">
        <f>IF(C12&lt;10,VLOOKUP(A12,基础技能!A:O,5,FALSE),VLOOKUP(A12,升星技能!A:O,13,FALSE))</f>
        <v>死寂重斩2</v>
      </c>
      <c r="X12" s="26" t="str">
        <f>IF(C12&lt;10,VLOOKUP(A12,基础技能!A:O,4,FALSE),VLOOKUP(A12,升星技能!A:O,14,FALSE))</f>
        <v>11086012</v>
      </c>
      <c r="Y12" s="26" t="str">
        <f>IF(C12&lt;10,VLOOKUP(A12,基础技能!A:O,6,FALSE),VLOOKUP(A12,升星技能!A:O,15,FALSE))</f>
        <v>怒气技能：对敌方生命最少的目标造成自身攻击210%的伤害并恢复自身攻击150%的生命</v>
      </c>
    </row>
    <row r="13" spans="1:25" x14ac:dyDescent="0.3">
      <c r="A13" s="27">
        <v>11086</v>
      </c>
      <c r="B13" s="27" t="s">
        <v>26</v>
      </c>
      <c r="C13" s="28">
        <v>9</v>
      </c>
      <c r="D13" s="28">
        <f>VLOOKUP($C13,计算辅助表!$A:$E,2,FALSE)</f>
        <v>3.0700000000000003</v>
      </c>
      <c r="E13" s="26">
        <f>VLOOKUP($C13,计算辅助表!$A:$E,3,FALSE)</f>
        <v>1</v>
      </c>
      <c r="F13" s="28">
        <f>VLOOKUP($C13,计算辅助表!$A:$E,4,FALSE)</f>
        <v>6.16</v>
      </c>
      <c r="G13" s="26">
        <f>VLOOKUP($C13,计算辅助表!$A:$E,5,FALSE)</f>
        <v>1.6</v>
      </c>
      <c r="H13" s="26">
        <f>VLOOKUP(C13,计算辅助表!A:I,9,FALSE)</f>
        <v>0</v>
      </c>
      <c r="I13" s="26">
        <f>VLOOKUP(C13,计算辅助表!A:K,10,FALSE)</f>
        <v>0</v>
      </c>
      <c r="J13" s="26">
        <f>VLOOKUP(C13,计算辅助表!A:K,11,FALSE)</f>
        <v>0</v>
      </c>
      <c r="K13" s="26">
        <f>VLOOKUP(C13,计算辅助表!A:H,8,FALSE)</f>
        <v>205</v>
      </c>
      <c r="L13" s="26" t="str">
        <f>VLOOKUP(C13,计算辅助表!A:F,6,FALSE)</f>
        <v>[{"a":"item","t":"2004","n":4000}]</v>
      </c>
      <c r="M13" s="26" t="str">
        <f>VLOOKUP(C13,计算辅助表!A:L,IF(INT(LEFT(A13))&lt;5,12,7),FALSE)</f>
        <v>[{"sxhero":1,"num":1},{"jichuzhongzu":1,"star":6,"num":1},{"jichuzhongzu":1,"star":5,"num":2}]</v>
      </c>
      <c r="N13" s="26" t="str">
        <f>VLOOKUP(A13,升星技能!A:O,4,FALSE)</f>
        <v>不死亡灵3</v>
      </c>
      <c r="O13" s="26" t="str">
        <f>VLOOKUP(A13,升星技能!A:O,5,FALSE)</f>
        <v>"1108a111","1108a121","1108a131"</v>
      </c>
      <c r="P13" s="26" t="str">
        <f>VLOOKUP(A13,升星技能!A:O,6,FALSE)</f>
        <v>被动效果：人类领主转化为的亡灵生物，身体强度大幅增加，生命增加65%，破防增加36%，攻击+25%</v>
      </c>
      <c r="Q13" s="26" t="str">
        <f>IF(C13&lt;8,VLOOKUP(A13,基础技能!A:O,11,FALSE),VLOOKUP(A13,升星技能!A:O,7,FALSE))</f>
        <v>狂暴意志3</v>
      </c>
      <c r="R13" s="26" t="str">
        <f>IF(C13&lt;8,VLOOKUP(A13,基础技能!A:O,10,FALSE),VLOOKUP(A13,升星技能!A:O,8,FALSE))</f>
        <v>"1108a214","1108a224"</v>
      </c>
      <c r="S13" s="26" t="str">
        <f>IF(C13&lt;8,VLOOKUP(A13,基础技能!A:O,12,FALSE),VLOOKUP(A13,升星技能!A:O,9,FALSE))</f>
        <v>被动效果：站得住才有输出！每次普攻提升自己17.2%破防13.6%暴击</v>
      </c>
      <c r="T13" s="26" t="str">
        <f>IF(C13&lt;9,VLOOKUP(A13,基础技能!A:O,14,FALSE),VLOOKUP(A13,升星技能!A:O,10,FALSE))</f>
        <v>伤痛咆哮3</v>
      </c>
      <c r="U13" s="26" t="str">
        <f>IF(C13&lt;9,VLOOKUP(A13,基础技能!A:O,13,FALSE),VLOOKUP(A13,升星技能!A:O,11,FALSE))</f>
        <v>"1108a314"</v>
      </c>
      <c r="V13" s="26" t="str">
        <f>IF(C13&lt;9,VLOOKUP(A13,基础技能!A:O,15,FALSE),VLOOKUP(A13,升星技能!A:O,12,FALSE))</f>
        <v>被动效果：普攻变为对生命最低的敌人造成150%攻击伤害，并有80%概率造成额外150%伤害</v>
      </c>
      <c r="W13" s="26" t="str">
        <f>IF(C13&lt;10,VLOOKUP(A13,基础技能!A:O,5,FALSE),VLOOKUP(A13,升星技能!A:O,13,FALSE))</f>
        <v>死寂重斩2</v>
      </c>
      <c r="X13" s="26" t="str">
        <f>IF(C13&lt;10,VLOOKUP(A13,基础技能!A:O,4,FALSE),VLOOKUP(A13,升星技能!A:O,14,FALSE))</f>
        <v>11086012</v>
      </c>
      <c r="Y13" s="26" t="str">
        <f>IF(C13&lt;10,VLOOKUP(A13,基础技能!A:O,6,FALSE),VLOOKUP(A13,升星技能!A:O,15,FALSE))</f>
        <v>怒气技能：对敌方生命最少的目标造成自身攻击210%的伤害并恢复自身攻击150%的生命</v>
      </c>
    </row>
    <row r="14" spans="1:25" x14ac:dyDescent="0.3">
      <c r="A14" s="27">
        <v>11086</v>
      </c>
      <c r="B14" s="27" t="s">
        <v>26</v>
      </c>
      <c r="C14" s="28">
        <v>10</v>
      </c>
      <c r="D14" s="28">
        <f>VLOOKUP($C14,计算辅助表!$A:$E,2,FALSE)</f>
        <v>3.5100000000000002</v>
      </c>
      <c r="E14" s="26">
        <f>VLOOKUP($C14,计算辅助表!$A:$E,3,FALSE)</f>
        <v>1</v>
      </c>
      <c r="F14" s="28">
        <f>VLOOKUP($C14,计算辅助表!$A:$E,4,FALSE)</f>
        <v>8.14</v>
      </c>
      <c r="G14" s="26">
        <f>VLOOKUP($C14,计算辅助表!$A:$E,5,FALSE)</f>
        <v>1.6</v>
      </c>
      <c r="H14" s="26">
        <f>VLOOKUP(C14,计算辅助表!A:I,9,FALSE)</f>
        <v>0</v>
      </c>
      <c r="I14" s="26">
        <f>VLOOKUP(C14,计算辅助表!A:K,10,FALSE)</f>
        <v>0</v>
      </c>
      <c r="J14" s="26">
        <f>VLOOKUP(C14,计算辅助表!A:K,11,FALSE)</f>
        <v>0</v>
      </c>
      <c r="K14" s="26">
        <f>VLOOKUP(C14,计算辅助表!A:H,8,FALSE)</f>
        <v>255</v>
      </c>
      <c r="L14" s="26" t="str">
        <f>VLOOKUP(C14,计算辅助表!A:F,6,FALSE)</f>
        <v>[{"a":"item","t":"2004","n":10000}]</v>
      </c>
      <c r="M14" s="26" t="str">
        <f>VLOOKUP(C14,计算辅助表!A:L,IF(INT(LEFT(A14))&lt;5,12,7),FALSE)</f>
        <v>[{"sxhero":1,"num":2},{"jichuzhongzu":1,"star":6,"num":1},{"star":9,"num":1}]</v>
      </c>
      <c r="N14" s="26" t="str">
        <f>VLOOKUP(A14,升星技能!A:O,4,FALSE)</f>
        <v>不死亡灵3</v>
      </c>
      <c r="O14" s="26" t="str">
        <f>VLOOKUP(A14,升星技能!A:O,5,FALSE)</f>
        <v>"1108a111","1108a121","1108a131"</v>
      </c>
      <c r="P14" s="26" t="str">
        <f>VLOOKUP(A14,升星技能!A:O,6,FALSE)</f>
        <v>被动效果：人类领主转化为的亡灵生物，身体强度大幅增加，生命增加65%，破防增加36%，攻击+25%</v>
      </c>
      <c r="Q14" s="26" t="str">
        <f>IF(C14&lt;8,VLOOKUP(A14,基础技能!A:O,11,FALSE),VLOOKUP(A14,升星技能!A:O,7,FALSE))</f>
        <v>狂暴意志3</v>
      </c>
      <c r="R14" s="26" t="str">
        <f>IF(C14&lt;8,VLOOKUP(A14,基础技能!A:O,10,FALSE),VLOOKUP(A14,升星技能!A:O,8,FALSE))</f>
        <v>"1108a214","1108a224"</v>
      </c>
      <c r="S14" s="26" t="str">
        <f>IF(C14&lt;8,VLOOKUP(A14,基础技能!A:O,12,FALSE),VLOOKUP(A14,升星技能!A:O,9,FALSE))</f>
        <v>被动效果：站得住才有输出！每次普攻提升自己17.2%破防13.6%暴击</v>
      </c>
      <c r="T14" s="26" t="str">
        <f>IF(C14&lt;9,VLOOKUP(A14,基础技能!A:O,14,FALSE),VLOOKUP(A14,升星技能!A:O,10,FALSE))</f>
        <v>伤痛咆哮3</v>
      </c>
      <c r="U14" s="26" t="str">
        <f>IF(C14&lt;9,VLOOKUP(A14,基础技能!A:O,13,FALSE),VLOOKUP(A14,升星技能!A:O,11,FALSE))</f>
        <v>"1108a314"</v>
      </c>
      <c r="V14" s="26" t="str">
        <f>IF(C14&lt;9,VLOOKUP(A14,基础技能!A:O,15,FALSE),VLOOKUP(A14,升星技能!A:O,12,FALSE))</f>
        <v>被动效果：普攻变为对生命最低的敌人造成150%攻击伤害，并有80%概率造成额外150%伤害</v>
      </c>
      <c r="W14" s="26" t="str">
        <f>IF(C14&lt;10,VLOOKUP(A14,基础技能!A:O,5,FALSE),VLOOKUP(A14,升星技能!A:O,13,FALSE))</f>
        <v>死寂重斩3</v>
      </c>
      <c r="X14" s="26" t="str">
        <f>IF(C14&lt;10,VLOOKUP(A14,基础技能!A:O,4,FALSE),VLOOKUP(A14,升星技能!A:O,14,FALSE))</f>
        <v>1108a012</v>
      </c>
      <c r="Y14" s="26" t="str">
        <f>IF(C14&lt;10,VLOOKUP(A14,基础技能!A:O,6,FALSE),VLOOKUP(A14,升星技能!A:O,15,FALSE))</f>
        <v>怒气技能：对敌方生命最少的目标造成自身攻击350%的伤害并恢复自身攻击300%的生命并有100%的概率造成524%攻击额外伤害</v>
      </c>
    </row>
    <row r="15" spans="1:25" x14ac:dyDescent="0.3">
      <c r="A15" s="27">
        <v>11086</v>
      </c>
      <c r="B15" s="27" t="s">
        <v>26</v>
      </c>
      <c r="C15" s="28">
        <v>11</v>
      </c>
      <c r="D15" s="28">
        <f>VLOOKUP($C15,计算辅助表!$A:$E,2,FALSE)</f>
        <v>3.5100000000000002</v>
      </c>
      <c r="E15" s="26">
        <f>VLOOKUP($C15,计算辅助表!$A:$E,3,FALSE)</f>
        <v>1</v>
      </c>
      <c r="F15" s="28">
        <f>VLOOKUP($C15,计算辅助表!$A:$E,4,FALSE)</f>
        <v>8.14</v>
      </c>
      <c r="G15" s="26">
        <f>VLOOKUP($C15,计算辅助表!$A:$E,5,FALSE)</f>
        <v>1.6</v>
      </c>
      <c r="H15" s="26">
        <f>VLOOKUP(C15,计算辅助表!A:I,9,FALSE)</f>
        <v>1</v>
      </c>
      <c r="I15" s="26">
        <f>VLOOKUP(C15,计算辅助表!A:K,10,FALSE)</f>
        <v>70</v>
      </c>
      <c r="J15" s="26">
        <f>VLOOKUP(C15,计算辅助表!A:K,11,FALSE)</f>
        <v>100</v>
      </c>
      <c r="K15" s="26">
        <f>VLOOKUP(C15,计算辅助表!A:H,8,FALSE)</f>
        <v>270</v>
      </c>
      <c r="L15" s="26" t="str">
        <f>VLOOKUP(C15,计算辅助表!A:F,6,FALSE)</f>
        <v>[{"a":"item","t":"2004","n":10000}]</v>
      </c>
      <c r="M15" s="26" t="str">
        <f>VLOOKUP(C15,计算辅助表!A:L,IF(INT(LEFT(A15))&lt;5,12,7),FALSE)</f>
        <v>[{"sxhero":1,"num":1},{"star":9,"num":1}]</v>
      </c>
      <c r="N15" s="26" t="str">
        <f>VLOOKUP(A15,升星技能!A:O,4,FALSE)</f>
        <v>不死亡灵3</v>
      </c>
      <c r="O15" s="26" t="str">
        <f>VLOOKUP(A15,升星技能!A:O,5,FALSE)</f>
        <v>"1108a111","1108a121","1108a131"</v>
      </c>
      <c r="P15" s="26" t="str">
        <f>VLOOKUP(A15,升星技能!A:O,6,FALSE)</f>
        <v>被动效果：人类领主转化为的亡灵生物，身体强度大幅增加，生命增加65%，破防增加36%，攻击+25%</v>
      </c>
      <c r="Q15" s="26" t="str">
        <f>IF(C15&lt;8,VLOOKUP(A15,基础技能!A:O,11,FALSE),VLOOKUP(A15,升星技能!A:O,7,FALSE))</f>
        <v>狂暴意志3</v>
      </c>
      <c r="R15" s="26" t="str">
        <f>IF(C15&lt;8,VLOOKUP(A15,基础技能!A:O,10,FALSE),VLOOKUP(A15,升星技能!A:O,8,FALSE))</f>
        <v>"1108a214","1108a224"</v>
      </c>
      <c r="S15" s="26" t="str">
        <f>IF(C15&lt;8,VLOOKUP(A15,基础技能!A:O,12,FALSE),VLOOKUP(A15,升星技能!A:O,9,FALSE))</f>
        <v>被动效果：站得住才有输出！每次普攻提升自己17.2%破防13.6%暴击</v>
      </c>
      <c r="T15" s="26" t="str">
        <f>IF(C15&lt;9,VLOOKUP(A15,基础技能!A:O,14,FALSE),VLOOKUP(A15,升星技能!A:O,10,FALSE))</f>
        <v>伤痛咆哮3</v>
      </c>
      <c r="U15" s="26" t="str">
        <f>IF(C15&lt;9,VLOOKUP(A15,基础技能!A:O,13,FALSE),VLOOKUP(A15,升星技能!A:O,11,FALSE))</f>
        <v>"1108a314"</v>
      </c>
      <c r="V15" s="26" t="str">
        <f>IF(C15&lt;9,VLOOKUP(A15,基础技能!A:O,15,FALSE),VLOOKUP(A15,升星技能!A:O,12,FALSE))</f>
        <v>被动效果：普攻变为对生命最低的敌人造成150%攻击伤害，并有80%概率造成额外150%伤害</v>
      </c>
      <c r="W15" s="26" t="str">
        <f>IF(C15&lt;10,VLOOKUP(A15,基础技能!A:O,5,FALSE),VLOOKUP(A15,升星技能!A:O,13,FALSE))</f>
        <v>死寂重斩3</v>
      </c>
      <c r="X15" s="26" t="str">
        <f>IF(C15&lt;10,VLOOKUP(A15,基础技能!A:O,4,FALSE),VLOOKUP(A15,升星技能!A:O,14,FALSE))</f>
        <v>1108a012</v>
      </c>
      <c r="Y15" s="26" t="str">
        <f>IF(C15&lt;10,VLOOKUP(A15,基础技能!A:O,6,FALSE),VLOOKUP(A15,升星技能!A:O,15,FALSE))</f>
        <v>怒气技能：对敌方生命最少的目标造成自身攻击350%的伤害并恢复自身攻击300%的生命并有100%的概率造成524%攻击额外伤害</v>
      </c>
    </row>
    <row r="16" spans="1:25" s="10" customFormat="1" x14ac:dyDescent="0.3">
      <c r="A16" s="27">
        <v>11086</v>
      </c>
      <c r="B16" s="27" t="s">
        <v>26</v>
      </c>
      <c r="C16" s="28">
        <v>12</v>
      </c>
      <c r="D16" s="28">
        <f>VLOOKUP($C16,计算辅助表!$A:$E,2,FALSE)</f>
        <v>3.5100000000000002</v>
      </c>
      <c r="E16" s="26">
        <f>VLOOKUP($C16,计算辅助表!$A:$E,3,FALSE)</f>
        <v>1</v>
      </c>
      <c r="F16" s="28">
        <f>VLOOKUP($C16,计算辅助表!$A:$E,4,FALSE)</f>
        <v>8.14</v>
      </c>
      <c r="G16" s="26">
        <f>VLOOKUP($C16,计算辅助表!$A:$E,5,FALSE)</f>
        <v>1.6</v>
      </c>
      <c r="H16" s="26">
        <f>VLOOKUP(C16,计算辅助表!A:I,9,FALSE)</f>
        <v>2</v>
      </c>
      <c r="I16" s="26">
        <f>VLOOKUP(C16,计算辅助表!A:K,10,FALSE)</f>
        <v>140</v>
      </c>
      <c r="J16" s="26">
        <f>VLOOKUP(C16,计算辅助表!A:K,11,FALSE)</f>
        <v>200</v>
      </c>
      <c r="K16" s="26">
        <f>VLOOKUP(C16,计算辅助表!A:H,8,FALSE)</f>
        <v>285</v>
      </c>
      <c r="L16" s="26" t="str">
        <f>VLOOKUP(C16,计算辅助表!A:F,6,FALSE)</f>
        <v>[{"a":"item","t":"2004","n":15000}]</v>
      </c>
      <c r="M16" s="26" t="str">
        <f>VLOOKUP(C16,计算辅助表!A:L,IF(INT(LEFT(A16))&lt;5,12,7),FALSE)</f>
        <v>[{"sxhero":1,"num":1},{"jichuzhongzu":1,"star":6,"num":1},{"star":9,"num":1}]</v>
      </c>
      <c r="N16" s="26" t="str">
        <f>VLOOKUP(A16,升星技能!A:O,4,FALSE)</f>
        <v>不死亡灵3</v>
      </c>
      <c r="O16" s="26" t="str">
        <f>VLOOKUP(A16,升星技能!A:O,5,FALSE)</f>
        <v>"1108a111","1108a121","1108a131"</v>
      </c>
      <c r="P16" s="26" t="str">
        <f>VLOOKUP(A16,升星技能!A:O,6,FALSE)</f>
        <v>被动效果：人类领主转化为的亡灵生物，身体强度大幅增加，生命增加65%，破防增加36%，攻击+25%</v>
      </c>
      <c r="Q16" s="26" t="str">
        <f>IF(C16&lt;8,VLOOKUP(A16,基础技能!A:O,11,FALSE),VLOOKUP(A16,升星技能!A:O,7,FALSE))</f>
        <v>狂暴意志3</v>
      </c>
      <c r="R16" s="26" t="str">
        <f>IF(C16&lt;8,VLOOKUP(A16,基础技能!A:O,10,FALSE),VLOOKUP(A16,升星技能!A:O,8,FALSE))</f>
        <v>"1108a214","1108a224"</v>
      </c>
      <c r="S16" s="26" t="str">
        <f>IF(C16&lt;8,VLOOKUP(A16,基础技能!A:O,12,FALSE),VLOOKUP(A16,升星技能!A:O,9,FALSE))</f>
        <v>被动效果：站得住才有输出！每次普攻提升自己17.2%破防13.6%暴击</v>
      </c>
      <c r="T16" s="26" t="str">
        <f>IF(C16&lt;9,VLOOKUP(A16,基础技能!A:O,14,FALSE),VLOOKUP(A16,升星技能!A:O,10,FALSE))</f>
        <v>伤痛咆哮3</v>
      </c>
      <c r="U16" s="26" t="str">
        <f>IF(C16&lt;9,VLOOKUP(A16,基础技能!A:O,13,FALSE),VLOOKUP(A16,升星技能!A:O,11,FALSE))</f>
        <v>"1108a314"</v>
      </c>
      <c r="V16" s="26" t="str">
        <f>IF(C16&lt;9,VLOOKUP(A16,基础技能!A:O,15,FALSE),VLOOKUP(A16,升星技能!A:O,12,FALSE))</f>
        <v>被动效果：普攻变为对生命最低的敌人造成150%攻击伤害，并有80%概率造成额外150%伤害</v>
      </c>
      <c r="W16" s="26" t="str">
        <f>IF(C16&lt;10,VLOOKUP(A16,基础技能!A:O,5,FALSE),VLOOKUP(A16,升星技能!A:O,13,FALSE))</f>
        <v>死寂重斩3</v>
      </c>
      <c r="X16" s="26" t="str">
        <f>IF(C16&lt;10,VLOOKUP(A16,基础技能!A:O,4,FALSE),VLOOKUP(A16,升星技能!A:O,14,FALSE))</f>
        <v>1108a012</v>
      </c>
      <c r="Y16" s="26" t="str">
        <f>IF(C16&lt;10,VLOOKUP(A16,基础技能!A:O,6,FALSE),VLOOKUP(A16,升星技能!A:O,15,FALSE))</f>
        <v>怒气技能：对敌方生命最少的目标造成自身攻击350%的伤害并恢复自身攻击300%的生命并有100%的概率造成524%攻击额外伤害</v>
      </c>
    </row>
    <row r="17" spans="1:29" s="10" customFormat="1" x14ac:dyDescent="0.3">
      <c r="A17" s="27">
        <v>11086</v>
      </c>
      <c r="B17" s="27" t="s">
        <v>26</v>
      </c>
      <c r="C17" s="28">
        <v>13</v>
      </c>
      <c r="D17" s="28">
        <f>VLOOKUP($C17,计算辅助表!$A:$E,2,FALSE)</f>
        <v>3.5100000000000002</v>
      </c>
      <c r="E17" s="26">
        <f>VLOOKUP($C17,计算辅助表!$A:$E,3,FALSE)</f>
        <v>1</v>
      </c>
      <c r="F17" s="28">
        <f>VLOOKUP($C17,计算辅助表!$A:$E,4,FALSE)</f>
        <v>8.14</v>
      </c>
      <c r="G17" s="26">
        <f>VLOOKUP($C17,计算辅助表!$A:$E,5,FALSE)</f>
        <v>1.6</v>
      </c>
      <c r="H17" s="26">
        <f>VLOOKUP(C17,计算辅助表!A:I,9,FALSE)</f>
        <v>3</v>
      </c>
      <c r="I17" s="26">
        <f>VLOOKUP(C17,计算辅助表!A:K,10,FALSE)</f>
        <v>210</v>
      </c>
      <c r="J17" s="26">
        <f>VLOOKUP(C17,计算辅助表!A:K,11,FALSE)</f>
        <v>300</v>
      </c>
      <c r="K17" s="26">
        <f>VLOOKUP(C17,计算辅助表!A:H,8,FALSE)</f>
        <v>300</v>
      </c>
      <c r="L17" s="26" t="str">
        <f>VLOOKUP(C17,计算辅助表!A:F,6,FALSE)</f>
        <v>[{"a":"item","t":"2004","n":20000},{"a":"item","t":"2039","n":10}]</v>
      </c>
      <c r="M17" s="26" t="str">
        <f>VLOOKUP(C17,计算辅助表!A:L,IF(INT(LEFT(A17))&lt;5,12,7),FALSE)</f>
        <v>[{"sxhero":1,"num":2},{"jichuzhongzu":1,"star":6,"num":1},{"star":10,"num":1}]</v>
      </c>
      <c r="N17" s="26" t="str">
        <f>VLOOKUP(A17,升星技能!A:O,4,FALSE)</f>
        <v>不死亡灵3</v>
      </c>
      <c r="O17" s="26" t="str">
        <f>VLOOKUP(A17,升星技能!A:O,5,FALSE)</f>
        <v>"1108a111","1108a121","1108a131"</v>
      </c>
      <c r="P17" s="26" t="str">
        <f>VLOOKUP(A17,升星技能!A:O,6,FALSE)</f>
        <v>被动效果：人类领主转化为的亡灵生物，身体强度大幅增加，生命增加65%，破防增加36%，攻击+25%</v>
      </c>
      <c r="Q17" s="26" t="str">
        <f>IF(C17&lt;8,VLOOKUP(A17,基础技能!A:O,11,FALSE),VLOOKUP(A17,升星技能!A:O,7,FALSE))</f>
        <v>狂暴意志3</v>
      </c>
      <c r="R17" s="26" t="str">
        <f>IF(C17&lt;8,VLOOKUP(A17,基础技能!A:O,10,FALSE),VLOOKUP(A17,升星技能!A:O,8,FALSE))</f>
        <v>"1108a214","1108a224"</v>
      </c>
      <c r="S17" s="26" t="str">
        <f>IF(C17&lt;8,VLOOKUP(A17,基础技能!A:O,12,FALSE),VLOOKUP(A17,升星技能!A:O,9,FALSE))</f>
        <v>被动效果：站得住才有输出！每次普攻提升自己17.2%破防13.6%暴击</v>
      </c>
      <c r="T17" s="26" t="str">
        <f>IF(C17&lt;9,VLOOKUP(A17,基础技能!A:O,14,FALSE),VLOOKUP(A17,升星技能!A:O,10,FALSE))</f>
        <v>伤痛咆哮3</v>
      </c>
      <c r="U17" s="26" t="str">
        <f>IF(C17&lt;9,VLOOKUP(A17,基础技能!A:O,13,FALSE),VLOOKUP(A17,升星技能!A:O,11,FALSE))</f>
        <v>"1108a314"</v>
      </c>
      <c r="V17" s="26" t="str">
        <f>IF(C17&lt;9,VLOOKUP(A17,基础技能!A:O,15,FALSE),VLOOKUP(A17,升星技能!A:O,12,FALSE))</f>
        <v>被动效果：普攻变为对生命最低的敌人造成150%攻击伤害，并有80%概率造成额外150%伤害</v>
      </c>
      <c r="W17" s="26" t="str">
        <f>IF(C17&lt;10,VLOOKUP(A17,基础技能!A:O,5,FALSE),VLOOKUP(A17,升星技能!A:O,13,FALSE))</f>
        <v>死寂重斩3</v>
      </c>
      <c r="X17" s="26" t="str">
        <f>IF(C17&lt;10,VLOOKUP(A17,基础技能!A:O,4,FALSE),VLOOKUP(A17,升星技能!A:O,14,FALSE))</f>
        <v>1108a012</v>
      </c>
      <c r="Y17" s="26" t="str">
        <f>IF(C17&lt;10,VLOOKUP(A17,基础技能!A:O,6,FALSE),VLOOKUP(A17,升星技能!A:O,15,FALSE))</f>
        <v>怒气技能：对敌方生命最少的目标造成自身攻击350%的伤害并恢复自身攻击300%的生命并有100%的概率造成524%攻击额外伤害</v>
      </c>
    </row>
    <row r="18" spans="1:29" s="10" customFormat="1" x14ac:dyDescent="0.3">
      <c r="A18" s="27">
        <v>11086</v>
      </c>
      <c r="B18" s="27" t="s">
        <v>26</v>
      </c>
      <c r="C18" s="28">
        <v>14</v>
      </c>
      <c r="D18" s="28">
        <v>3.51</v>
      </c>
      <c r="E18" s="26">
        <f>VLOOKUP($C18,计算辅助表!$A:$E,3,FALSE)</f>
        <v>1</v>
      </c>
      <c r="F18" s="28">
        <v>8.14</v>
      </c>
      <c r="G18" s="26">
        <f>VLOOKUP($C18,计算辅助表!$A:$E,5,FALSE)</f>
        <v>1.6</v>
      </c>
      <c r="H18" s="26">
        <f>VLOOKUP(C18,计算辅助表!A:I,9,FALSE)</f>
        <v>4</v>
      </c>
      <c r="I18" s="26">
        <f>VLOOKUP(C18,计算辅助表!A:K,10,FALSE)</f>
        <v>330</v>
      </c>
      <c r="J18" s="26">
        <f>VLOOKUP(C18,计算辅助表!A:K,11,FALSE)</f>
        <v>500</v>
      </c>
      <c r="K18" s="26">
        <f>VLOOKUP(C18,计算辅助表!A:H,8,FALSE)</f>
        <v>300</v>
      </c>
      <c r="L18" s="26" t="str">
        <f>VLOOKUP(C18,计算辅助表!A:F,6,FALSE)</f>
        <v>[{"a":"item","t":"2004","n":25000},{"a":"item","t":"2039","n":20}]</v>
      </c>
      <c r="M18" s="26" t="str">
        <f>VLOOKUP(C18,计算辅助表!A:L,IF(INT(LEFT(A18))&lt;5,12,7),FALSE)</f>
        <v>[{"sxhero":1,"num":2},{"star":9,"num":1},{"star":10,"num":1}]</v>
      </c>
      <c r="N18" s="26" t="str">
        <f>VLOOKUP(A18,升星技能!A:O,4,FALSE)</f>
        <v>不死亡灵3</v>
      </c>
      <c r="O18" s="26" t="str">
        <f>VLOOKUP(A18,升星技能!A:O,5,FALSE)</f>
        <v>"1108a111","1108a121","1108a131"</v>
      </c>
      <c r="P18" s="26" t="str">
        <f>VLOOKUP(A18,升星技能!A:O,6,FALSE)</f>
        <v>被动效果：人类领主转化为的亡灵生物，身体强度大幅增加，生命增加65%，破防增加36%，攻击+25%</v>
      </c>
      <c r="Q18" s="26" t="str">
        <f>IF(C18&lt;8,VLOOKUP(A18,基础技能!A:O,11,FALSE),VLOOKUP(A18,升星技能!A:O,7,FALSE))</f>
        <v>狂暴意志3</v>
      </c>
      <c r="R18" s="26" t="str">
        <f>IF(C18&lt;8,VLOOKUP(A18,基础技能!A:O,10,FALSE),VLOOKUP(A18,升星技能!A:O,8,FALSE))</f>
        <v>"1108a214","1108a224"</v>
      </c>
      <c r="S18" s="26" t="str">
        <f>IF(C18&lt;8,VLOOKUP(A18,基础技能!A:O,12,FALSE),VLOOKUP(A18,升星技能!A:O,9,FALSE))</f>
        <v>被动效果：站得住才有输出！每次普攻提升自己17.2%破防13.6%暴击</v>
      </c>
      <c r="T18" s="26" t="str">
        <f>IF(C18&lt;9,VLOOKUP(A18,基础技能!A:O,14,FALSE),VLOOKUP(A18,升星技能!A:O,10,FALSE))</f>
        <v>伤痛咆哮3</v>
      </c>
      <c r="U18" s="26" t="str">
        <f>IF(C18&lt;9,VLOOKUP(A18,基础技能!A:O,13,FALSE),VLOOKUP(A18,升星技能!A:O,11,FALSE))</f>
        <v>"1108a314"</v>
      </c>
      <c r="V18" s="26" t="str">
        <f>IF(C18&lt;9,VLOOKUP(A18,基础技能!A:O,15,FALSE),VLOOKUP(A18,升星技能!A:O,12,FALSE))</f>
        <v>被动效果：普攻变为对生命最低的敌人造成150%攻击伤害，并有80%概率造成额外150%伤害</v>
      </c>
      <c r="W18" s="26" t="str">
        <f>IF(C18&lt;10,VLOOKUP(A18,基础技能!A:O,5,FALSE),VLOOKUP(A18,升星技能!A:O,13,FALSE))</f>
        <v>死寂重斩3</v>
      </c>
      <c r="X18" s="26" t="str">
        <f>IF(C18&lt;10,VLOOKUP(A18,基础技能!A:O,4,FALSE),VLOOKUP(A18,升星技能!A:O,14,FALSE))</f>
        <v>1108a012</v>
      </c>
      <c r="Y18" s="26" t="str">
        <f>IF(C18&lt;10,VLOOKUP(A18,基础技能!A:O,6,FALSE),VLOOKUP(A18,升星技能!A:O,15,FALSE))</f>
        <v>怒气技能：对敌方生命最少的目标造成自身攻击350%的伤害并恢复自身攻击300%的生命并有100%的概率造成524%攻击额外伤害</v>
      </c>
    </row>
    <row r="19" spans="1:29" s="10" customFormat="1" x14ac:dyDescent="0.3">
      <c r="A19" s="27">
        <v>11086</v>
      </c>
      <c r="B19" s="27" t="s">
        <v>26</v>
      </c>
      <c r="C19" s="28">
        <v>15</v>
      </c>
      <c r="D19" s="28">
        <v>3.51</v>
      </c>
      <c r="E19" s="26">
        <f>VLOOKUP($C19,计算辅助表!$A:$E,3,FALSE)</f>
        <v>1</v>
      </c>
      <c r="F19" s="28">
        <v>8.14</v>
      </c>
      <c r="G19" s="26">
        <f>VLOOKUP($C19,计算辅助表!$A:$E,5,FALSE)</f>
        <v>1.6</v>
      </c>
      <c r="H19" s="26">
        <f>VLOOKUP(C19,计算辅助表!A:I,9,FALSE)</f>
        <v>5</v>
      </c>
      <c r="I19" s="26">
        <f>VLOOKUP(C19,计算辅助表!A:K,10,FALSE)</f>
        <v>450</v>
      </c>
      <c r="J19" s="26">
        <f>VLOOKUP(C19,计算辅助表!A:K,11,FALSE)</f>
        <v>700</v>
      </c>
      <c r="K19" s="26">
        <f>VLOOKUP(C19,计算辅助表!A:H,8,FALSE)</f>
        <v>300</v>
      </c>
      <c r="L19" s="26" t="str">
        <f>VLOOKUP(C19,计算辅助表!A:F,6,FALSE)</f>
        <v>[{"a":"item","t":"2004","n":30000},{"a":"item","t":"2039","n":30}]</v>
      </c>
      <c r="M19" s="26" t="str">
        <f>VLOOKUP(C19,计算辅助表!A:L,IF(INT(LEFT(A19))&lt;5,12,7),FALSE)</f>
        <v>[{"sxhero":1,"num":2},{"star":9,"num":1},{"star":10,"num":1}]</v>
      </c>
      <c r="N19" s="26" t="str">
        <f>VLOOKUP(A19,升星技能!A:O,4,FALSE)</f>
        <v>不死亡灵3</v>
      </c>
      <c r="O19" s="26" t="str">
        <f>VLOOKUP(A19,升星技能!A:O,5,FALSE)</f>
        <v>"1108a111","1108a121","1108a131"</v>
      </c>
      <c r="P19" s="26" t="str">
        <f>VLOOKUP(A19,升星技能!A:O,6,FALSE)</f>
        <v>被动效果：人类领主转化为的亡灵生物，身体强度大幅增加，生命增加65%，破防增加36%，攻击+25%</v>
      </c>
      <c r="Q19" s="26" t="str">
        <f>IF(C19&lt;8,VLOOKUP(A19,基础技能!A:O,11,FALSE),VLOOKUP(A19,升星技能!A:O,7,FALSE))</f>
        <v>狂暴意志3</v>
      </c>
      <c r="R19" s="26" t="str">
        <f>IF(C19&lt;8,VLOOKUP(A19,基础技能!A:O,10,FALSE),VLOOKUP(A19,升星技能!A:O,8,FALSE))</f>
        <v>"1108a214","1108a224"</v>
      </c>
      <c r="S19" s="26" t="str">
        <f>IF(C19&lt;8,VLOOKUP(A19,基础技能!A:O,12,FALSE),VLOOKUP(A19,升星技能!A:O,9,FALSE))</f>
        <v>被动效果：站得住才有输出！每次普攻提升自己17.2%破防13.6%暴击</v>
      </c>
      <c r="T19" s="26" t="str">
        <f>IF(C19&lt;9,VLOOKUP(A19,基础技能!A:O,14,FALSE),VLOOKUP(A19,升星技能!A:O,10,FALSE))</f>
        <v>伤痛咆哮3</v>
      </c>
      <c r="U19" s="26" t="str">
        <f>IF(C19&lt;9,VLOOKUP(A19,基础技能!A:O,13,FALSE),VLOOKUP(A19,升星技能!A:O,11,FALSE))</f>
        <v>"1108a314"</v>
      </c>
      <c r="V19" s="26" t="str">
        <f>IF(C19&lt;9,VLOOKUP(A19,基础技能!A:O,15,FALSE),VLOOKUP(A19,升星技能!A:O,12,FALSE))</f>
        <v>被动效果：普攻变为对生命最低的敌人造成150%攻击伤害，并有80%概率造成额外150%伤害</v>
      </c>
      <c r="W19" s="26" t="str">
        <f>IF(C19&lt;10,VLOOKUP(A19,基础技能!A:O,5,FALSE),VLOOKUP(A19,升星技能!A:O,13,FALSE))</f>
        <v>死寂重斩3</v>
      </c>
      <c r="X19" s="26" t="str">
        <f>IF(C19&lt;10,VLOOKUP(A19,基础技能!A:O,4,FALSE),VLOOKUP(A19,升星技能!A:O,14,FALSE))</f>
        <v>1108a012</v>
      </c>
      <c r="Y19" s="26" t="str">
        <f>IF(C19&lt;10,VLOOKUP(A19,基础技能!A:O,6,FALSE),VLOOKUP(A19,升星技能!A:O,15,FALSE))</f>
        <v>怒气技能：对敌方生命最少的目标造成自身攻击350%的伤害并恢复自身攻击300%的生命并有100%的概率造成524%攻击额外伤害</v>
      </c>
    </row>
    <row r="20" spans="1:29" s="10" customFormat="1" x14ac:dyDescent="0.3">
      <c r="A20" s="29">
        <v>11096</v>
      </c>
      <c r="B20" s="29" t="s">
        <v>27</v>
      </c>
      <c r="C20" s="29">
        <v>7</v>
      </c>
      <c r="D20" s="29">
        <f>VLOOKUP($C20,计算辅助表!$A:$E,2,FALSE)</f>
        <v>2.4900000000000002</v>
      </c>
      <c r="E20" s="26">
        <f>VLOOKUP($C20,计算辅助表!$A:$E,3,FALSE)</f>
        <v>1</v>
      </c>
      <c r="F20" s="29">
        <f>VLOOKUP($C20,计算辅助表!$A:$E,4,FALSE)</f>
        <v>3.5200000000000005</v>
      </c>
      <c r="G20" s="26">
        <f>VLOOKUP($C20,计算辅助表!$A:$E,5,FALSE)</f>
        <v>1.6</v>
      </c>
      <c r="H20" s="26">
        <f>VLOOKUP(C20,计算辅助表!A:I,9,FALSE)</f>
        <v>0</v>
      </c>
      <c r="I20" s="26">
        <f>VLOOKUP(C20,计算辅助表!A:K,10,FALSE)</f>
        <v>0</v>
      </c>
      <c r="J20" s="26">
        <f>VLOOKUP(C20,计算辅助表!A:K,11,FALSE)</f>
        <v>0</v>
      </c>
      <c r="K20" s="26">
        <f>VLOOKUP(C20,计算辅助表!A:H,8,FALSE)</f>
        <v>165</v>
      </c>
      <c r="L20" s="26" t="str">
        <f>VLOOKUP(C20,计算辅助表!A:F,6,FALSE)</f>
        <v>[{"a":"item","t":"2004","n":2000}]</v>
      </c>
      <c r="M20" s="26" t="str">
        <f>VLOOKUP(C20,计算辅助表!A:L,IF(INT(LEFT(A20))&lt;5,12,7),FALSE)</f>
        <v>[{"jichuzhongzu":1,"star":5,"num":4}]</v>
      </c>
      <c r="N20" s="26" t="str">
        <f>VLOOKUP(A20,升星技能!A:O,4,FALSE)</f>
        <v>冰霜护甲3</v>
      </c>
      <c r="O20" s="26" t="str">
        <f>VLOOKUP(A20,升星技能!A:O,5,FALSE)</f>
        <v>"1109a104"</v>
      </c>
      <c r="P20" s="26" t="str">
        <f>VLOOKUP(A20,升星技能!A:O,6,FALSE)</f>
        <v>被动效果：受到攻击有23%几率使攻击者冰冻2回合</v>
      </c>
      <c r="Q20" s="26" t="str">
        <f>IF(C20&lt;8,VLOOKUP(A20,基础技能!A:O,11,FALSE),VLOOKUP(A20,升星技能!A:O,7,FALSE))</f>
        <v>冷血天性2</v>
      </c>
      <c r="R20" s="26" t="str">
        <f>IF(C20&lt;8,VLOOKUP(A20,基础技能!A:O,10,FALSE),VLOOKUP(A20,升星技能!A:O,8,FALSE))</f>
        <v>"11096201","11096211","11096204"</v>
      </c>
      <c r="S20" s="26" t="str">
        <f>IF(C20&lt;8,VLOOKUP(A20,基础技能!A:O,12,FALSE),VLOOKUP(A20,升星技能!A:O,9,FALSE))</f>
        <v>被动效果：格挡增加25%，生命增加30%，免疫冰冻</v>
      </c>
      <c r="T20" s="26" t="str">
        <f>IF(C20&lt;9,VLOOKUP(A20,基础技能!A:O,14,FALSE),VLOOKUP(A20,升星技能!A:O,10,FALSE))</f>
        <v>不死亡灵2</v>
      </c>
      <c r="U20" s="26" t="str">
        <f>IF(C20&lt;9,VLOOKUP(A20,基础技能!A:O,13,FALSE),VLOOKUP(A20,升星技能!A:O,11,FALSE))</f>
        <v>"11096304"</v>
      </c>
      <c r="V20" s="26" t="str">
        <f>IF(C20&lt;9,VLOOKUP(A20,基础技能!A:O,15,FALSE),VLOOKUP(A20,升星技能!A:O,12,FALSE))</f>
        <v>被动效果：当生命低于50%，恢复自身340%攻击等量生命，持续3回合（只触发一次）</v>
      </c>
      <c r="W20" s="26" t="str">
        <f>IF(C20&lt;10,VLOOKUP(A20,基础技能!A:O,5,FALSE),VLOOKUP(A20,升星技能!A:O,13,FALSE))</f>
        <v>永冻之镰2</v>
      </c>
      <c r="X20" s="26">
        <f>IF(C20&lt;10,VLOOKUP(A20,基础技能!A:O,4,FALSE),VLOOKUP(A20,升星技能!A:O,14,FALSE))</f>
        <v>11096012</v>
      </c>
      <c r="Y20" s="26" t="str">
        <f>IF(C20&lt;10,VLOOKUP(A20,基础技能!A:O,6,FALSE),VLOOKUP(A20,升星技能!A:O,15,FALSE))</f>
        <v>怒气技能：对前排敌人造成155%攻击伤害并有55%几率使目标冰冻2回合，同时恢复自身生命上限15%等量生命</v>
      </c>
    </row>
    <row r="21" spans="1:29" s="10" customFormat="1" x14ac:dyDescent="0.3">
      <c r="A21" s="29">
        <v>11096</v>
      </c>
      <c r="B21" s="29" t="s">
        <v>27</v>
      </c>
      <c r="C21" s="29">
        <v>8</v>
      </c>
      <c r="D21" s="29">
        <f>VLOOKUP($C21,计算辅助表!$A:$E,2,FALSE)</f>
        <v>2.7800000000000002</v>
      </c>
      <c r="E21" s="26">
        <f>VLOOKUP($C21,计算辅助表!$A:$E,3,FALSE)</f>
        <v>1</v>
      </c>
      <c r="F21" s="29">
        <f>VLOOKUP($C21,计算辅助表!$A:$E,4,FALSE)</f>
        <v>4.84</v>
      </c>
      <c r="G21" s="26">
        <f>VLOOKUP($C21,计算辅助表!$A:$E,5,FALSE)</f>
        <v>1.6</v>
      </c>
      <c r="H21" s="26">
        <f>VLOOKUP(C21,计算辅助表!A:I,9,FALSE)</f>
        <v>0</v>
      </c>
      <c r="I21" s="26">
        <f>VLOOKUP(C21,计算辅助表!A:K,10,FALSE)</f>
        <v>0</v>
      </c>
      <c r="J21" s="26">
        <f>VLOOKUP(C21,计算辅助表!A:K,11,FALSE)</f>
        <v>0</v>
      </c>
      <c r="K21" s="26">
        <f>VLOOKUP(C21,计算辅助表!A:H,8,FALSE)</f>
        <v>185</v>
      </c>
      <c r="L21" s="26" t="str">
        <f>VLOOKUP(C21,计算辅助表!A:F,6,FALSE)</f>
        <v>[{"a":"item","t":"2004","n":3000}]</v>
      </c>
      <c r="M21" s="26" t="str">
        <f>VLOOKUP(C21,计算辅助表!A:L,IF(INT(LEFT(A21))&lt;5,12,7),FALSE)</f>
        <v>[{"jichuzhongzu":1,"star":6,"num":1},{"jichuzhongzu":1,"star":5,"num":3}]</v>
      </c>
      <c r="N21" s="26" t="str">
        <f>VLOOKUP(A21,升星技能!A:O,4,FALSE)</f>
        <v>冰霜护甲3</v>
      </c>
      <c r="O21" s="26" t="str">
        <f>VLOOKUP(A21,升星技能!A:O,5,FALSE)</f>
        <v>"1109a104"</v>
      </c>
      <c r="P21" s="26" t="str">
        <f>VLOOKUP(A21,升星技能!A:O,6,FALSE)</f>
        <v>被动效果：受到攻击有23%几率使攻击者冰冻2回合</v>
      </c>
      <c r="Q21" s="26" t="str">
        <f>IF(C21&lt;8,VLOOKUP(A21,基础技能!A:O,11,FALSE),VLOOKUP(A21,升星技能!A:O,7,FALSE))</f>
        <v>冷血天性3</v>
      </c>
      <c r="R21" s="26" t="str">
        <f>IF(C21&lt;8,VLOOKUP(A21,基础技能!A:O,10,FALSE),VLOOKUP(A21,升星技能!A:O,8,FALSE))</f>
        <v>"1109a201","1109a211","1109a204"</v>
      </c>
      <c r="S21" s="26" t="str">
        <f>IF(C21&lt;8,VLOOKUP(A21,基础技能!A:O,12,FALSE),VLOOKUP(A21,升星技能!A:O,9,FALSE))</f>
        <v>被动效果：格挡增加35%，生命增加40%，免疫冰冻</v>
      </c>
      <c r="T21" s="26" t="str">
        <f>IF(C21&lt;9,VLOOKUP(A21,基础技能!A:O,14,FALSE),VLOOKUP(A21,升星技能!A:O,10,FALSE))</f>
        <v>不死亡灵2</v>
      </c>
      <c r="U21" s="26" t="str">
        <f>IF(C21&lt;9,VLOOKUP(A21,基础技能!A:O,13,FALSE),VLOOKUP(A21,升星技能!A:O,11,FALSE))</f>
        <v>"11096304"</v>
      </c>
      <c r="V21" s="26" t="str">
        <f>IF(C21&lt;9,VLOOKUP(A21,基础技能!A:O,15,FALSE),VLOOKUP(A21,升星技能!A:O,12,FALSE))</f>
        <v>被动效果：当生命低于50%，恢复自身340%攻击等量生命，持续3回合（只触发一次）</v>
      </c>
      <c r="W21" s="26" t="str">
        <f>IF(C21&lt;10,VLOOKUP(A21,基础技能!A:O,5,FALSE),VLOOKUP(A21,升星技能!A:O,13,FALSE))</f>
        <v>永冻之镰2</v>
      </c>
      <c r="X21" s="26">
        <f>IF(C21&lt;10,VLOOKUP(A21,基础技能!A:O,4,FALSE),VLOOKUP(A21,升星技能!A:O,14,FALSE))</f>
        <v>11096012</v>
      </c>
      <c r="Y21" s="26" t="str">
        <f>IF(C21&lt;10,VLOOKUP(A21,基础技能!A:O,6,FALSE),VLOOKUP(A21,升星技能!A:O,15,FALSE))</f>
        <v>怒气技能：对前排敌人造成155%攻击伤害并有55%几率使目标冰冻2回合，同时恢复自身生命上限15%等量生命</v>
      </c>
    </row>
    <row r="22" spans="1:29" s="10" customFormat="1" x14ac:dyDescent="0.3">
      <c r="A22" s="29">
        <v>11096</v>
      </c>
      <c r="B22" s="29" t="s">
        <v>27</v>
      </c>
      <c r="C22" s="29">
        <v>9</v>
      </c>
      <c r="D22" s="29">
        <f>VLOOKUP($C22,计算辅助表!$A:$E,2,FALSE)</f>
        <v>3.0700000000000003</v>
      </c>
      <c r="E22" s="26">
        <f>VLOOKUP($C22,计算辅助表!$A:$E,3,FALSE)</f>
        <v>1</v>
      </c>
      <c r="F22" s="29">
        <f>VLOOKUP($C22,计算辅助表!$A:$E,4,FALSE)</f>
        <v>6.16</v>
      </c>
      <c r="G22" s="26">
        <f>VLOOKUP($C22,计算辅助表!$A:$E,5,FALSE)</f>
        <v>1.6</v>
      </c>
      <c r="H22" s="26">
        <f>VLOOKUP(C22,计算辅助表!A:I,9,FALSE)</f>
        <v>0</v>
      </c>
      <c r="I22" s="26">
        <f>VLOOKUP(C22,计算辅助表!A:K,10,FALSE)</f>
        <v>0</v>
      </c>
      <c r="J22" s="26">
        <f>VLOOKUP(C22,计算辅助表!A:K,11,FALSE)</f>
        <v>0</v>
      </c>
      <c r="K22" s="26">
        <f>VLOOKUP(C22,计算辅助表!A:H,8,FALSE)</f>
        <v>205</v>
      </c>
      <c r="L22" s="26" t="str">
        <f>VLOOKUP(C22,计算辅助表!A:F,6,FALSE)</f>
        <v>[{"a":"item","t":"2004","n":4000}]</v>
      </c>
      <c r="M22" s="26" t="str">
        <f>VLOOKUP(C22,计算辅助表!A:L,IF(INT(LEFT(A22))&lt;5,12,7),FALSE)</f>
        <v>[{"sxhero":1,"num":1},{"jichuzhongzu":1,"star":6,"num":1},{"jichuzhongzu":1,"star":5,"num":2}]</v>
      </c>
      <c r="N22" s="26" t="str">
        <f>VLOOKUP(A22,升星技能!A:O,4,FALSE)</f>
        <v>冰霜护甲3</v>
      </c>
      <c r="O22" s="26" t="str">
        <f>VLOOKUP(A22,升星技能!A:O,5,FALSE)</f>
        <v>"1109a104"</v>
      </c>
      <c r="P22" s="26" t="str">
        <f>VLOOKUP(A22,升星技能!A:O,6,FALSE)</f>
        <v>被动效果：受到攻击有23%几率使攻击者冰冻2回合</v>
      </c>
      <c r="Q22" s="26" t="str">
        <f>IF(C22&lt;8,VLOOKUP(A22,基础技能!A:O,11,FALSE),VLOOKUP(A22,升星技能!A:O,7,FALSE))</f>
        <v>冷血天性3</v>
      </c>
      <c r="R22" s="26" t="str">
        <f>IF(C22&lt;8,VLOOKUP(A22,基础技能!A:O,10,FALSE),VLOOKUP(A22,升星技能!A:O,8,FALSE))</f>
        <v>"1109a201","1109a211","1109a204"</v>
      </c>
      <c r="S22" s="26" t="str">
        <f>IF(C22&lt;8,VLOOKUP(A22,基础技能!A:O,12,FALSE),VLOOKUP(A22,升星技能!A:O,9,FALSE))</f>
        <v>被动效果：格挡增加35%，生命增加40%，免疫冰冻</v>
      </c>
      <c r="T22" s="26" t="str">
        <f>IF(C22&lt;9,VLOOKUP(A22,基础技能!A:O,14,FALSE),VLOOKUP(A22,升星技能!A:O,10,FALSE))</f>
        <v>不死亡灵3</v>
      </c>
      <c r="U22" s="26" t="str">
        <f>IF(C22&lt;9,VLOOKUP(A22,基础技能!A:O,13,FALSE),VLOOKUP(A22,升星技能!A:O,11,FALSE))</f>
        <v>"1109a304"</v>
      </c>
      <c r="V22" s="26" t="str">
        <f>IF(C22&lt;9,VLOOKUP(A22,基础技能!A:O,15,FALSE),VLOOKUP(A22,升星技能!A:O,12,FALSE))</f>
        <v>被动效果：当生命低于50%，恢复自身生命上限20%等量生命，持续3回合（只触发一次）</v>
      </c>
      <c r="W22" s="26" t="str">
        <f>IF(C22&lt;10,VLOOKUP(A22,基础技能!A:O,5,FALSE),VLOOKUP(A22,升星技能!A:O,13,FALSE))</f>
        <v>永冻之镰2</v>
      </c>
      <c r="X22" s="26">
        <f>IF(C22&lt;10,VLOOKUP(A22,基础技能!A:O,4,FALSE),VLOOKUP(A22,升星技能!A:O,14,FALSE))</f>
        <v>11096012</v>
      </c>
      <c r="Y22" s="26" t="str">
        <f>IF(C22&lt;10,VLOOKUP(A22,基础技能!A:O,6,FALSE),VLOOKUP(A22,升星技能!A:O,15,FALSE))</f>
        <v>怒气技能：对前排敌人造成155%攻击伤害并有55%几率使目标冰冻2回合，同时恢复自身生命上限15%等量生命</v>
      </c>
    </row>
    <row r="23" spans="1:29" x14ac:dyDescent="0.3">
      <c r="A23" s="29">
        <v>11096</v>
      </c>
      <c r="B23" s="29" t="s">
        <v>27</v>
      </c>
      <c r="C23" s="29">
        <v>10</v>
      </c>
      <c r="D23" s="29">
        <f>VLOOKUP($C23,计算辅助表!$A:$E,2,FALSE)</f>
        <v>3.5100000000000002</v>
      </c>
      <c r="E23" s="26">
        <f>VLOOKUP($C23,计算辅助表!$A:$E,3,FALSE)</f>
        <v>1</v>
      </c>
      <c r="F23" s="29">
        <f>VLOOKUP($C23,计算辅助表!$A:$E,4,FALSE)</f>
        <v>8.14</v>
      </c>
      <c r="G23" s="26">
        <f>VLOOKUP($C23,计算辅助表!$A:$E,5,FALSE)</f>
        <v>1.6</v>
      </c>
      <c r="H23" s="26">
        <f>VLOOKUP(C23,计算辅助表!A:I,9,FALSE)</f>
        <v>0</v>
      </c>
      <c r="I23" s="26">
        <f>VLOOKUP(C23,计算辅助表!A:K,10,FALSE)</f>
        <v>0</v>
      </c>
      <c r="J23" s="26">
        <f>VLOOKUP(C23,计算辅助表!A:K,11,FALSE)</f>
        <v>0</v>
      </c>
      <c r="K23" s="26">
        <f>VLOOKUP(C23,计算辅助表!A:H,8,FALSE)</f>
        <v>255</v>
      </c>
      <c r="L23" s="26" t="str">
        <f>VLOOKUP(C23,计算辅助表!A:F,6,FALSE)</f>
        <v>[{"a":"item","t":"2004","n":10000}]</v>
      </c>
      <c r="M23" s="26" t="str">
        <f>VLOOKUP(C23,计算辅助表!A:L,IF(INT(LEFT(A23))&lt;5,12,7),FALSE)</f>
        <v>[{"sxhero":1,"num":2},{"jichuzhongzu":1,"star":6,"num":1},{"star":9,"num":1}]</v>
      </c>
      <c r="N23" s="26" t="str">
        <f>VLOOKUP(A23,升星技能!A:O,4,FALSE)</f>
        <v>冰霜护甲3</v>
      </c>
      <c r="O23" s="26" t="str">
        <f>VLOOKUP(A23,升星技能!A:O,5,FALSE)</f>
        <v>"1109a104"</v>
      </c>
      <c r="P23" s="26" t="str">
        <f>VLOOKUP(A23,升星技能!A:O,6,FALSE)</f>
        <v>被动效果：受到攻击有23%几率使攻击者冰冻2回合</v>
      </c>
      <c r="Q23" s="26" t="str">
        <f>IF(C23&lt;8,VLOOKUP(A23,基础技能!A:O,11,FALSE),VLOOKUP(A23,升星技能!A:O,7,FALSE))</f>
        <v>冷血天性3</v>
      </c>
      <c r="R23" s="26" t="str">
        <f>IF(C23&lt;8,VLOOKUP(A23,基础技能!A:O,10,FALSE),VLOOKUP(A23,升星技能!A:O,8,FALSE))</f>
        <v>"1109a201","1109a211","1109a204"</v>
      </c>
      <c r="S23" s="26" t="str">
        <f>IF(C23&lt;8,VLOOKUP(A23,基础技能!A:O,12,FALSE),VLOOKUP(A23,升星技能!A:O,9,FALSE))</f>
        <v>被动效果：格挡增加35%，生命增加40%，免疫冰冻</v>
      </c>
      <c r="T23" s="26" t="str">
        <f>IF(C23&lt;9,VLOOKUP(A23,基础技能!A:O,14,FALSE),VLOOKUP(A23,升星技能!A:O,10,FALSE))</f>
        <v>不死亡灵3</v>
      </c>
      <c r="U23" s="26" t="str">
        <f>IF(C23&lt;9,VLOOKUP(A23,基础技能!A:O,13,FALSE),VLOOKUP(A23,升星技能!A:O,11,FALSE))</f>
        <v>"1109a304"</v>
      </c>
      <c r="V23" s="26" t="str">
        <f>IF(C23&lt;9,VLOOKUP(A23,基础技能!A:O,15,FALSE),VLOOKUP(A23,升星技能!A:O,12,FALSE))</f>
        <v>被动效果：当生命低于50%，恢复自身生命上限20%等量生命，持续3回合（只触发一次）</v>
      </c>
      <c r="W23" s="26" t="str">
        <f>IF(C23&lt;10,VLOOKUP(A23,基础技能!A:O,5,FALSE),VLOOKUP(A23,升星技能!A:O,13,FALSE))</f>
        <v>永冻之镰3</v>
      </c>
      <c r="X23" s="26" t="str">
        <f>IF(C23&lt;10,VLOOKUP(A23,基础技能!A:O,4,FALSE),VLOOKUP(A23,升星技能!A:O,14,FALSE))</f>
        <v>1109a012</v>
      </c>
      <c r="Y23" s="26" t="str">
        <f>IF(C23&lt;10,VLOOKUP(A23,基础技能!A:O,6,FALSE),VLOOKUP(A23,升星技能!A:O,15,FALSE))</f>
        <v>怒气技能：对前排敌人造成184%攻击伤害并有70%几率使目标冰冻2回合，同时恢复自身生命上限26%等量生命</v>
      </c>
    </row>
    <row r="24" spans="1:29" x14ac:dyDescent="0.3">
      <c r="A24" s="29">
        <v>11096</v>
      </c>
      <c r="B24" s="29" t="s">
        <v>27</v>
      </c>
      <c r="C24" s="29">
        <v>11</v>
      </c>
      <c r="D24" s="29">
        <f>VLOOKUP($C24,计算辅助表!$A:$E,2,FALSE)</f>
        <v>3.5100000000000002</v>
      </c>
      <c r="E24" s="26">
        <f>VLOOKUP($C24,计算辅助表!$A:$E,3,FALSE)</f>
        <v>1</v>
      </c>
      <c r="F24" s="29">
        <f>VLOOKUP($C24,计算辅助表!$A:$E,4,FALSE)</f>
        <v>8.14</v>
      </c>
      <c r="G24" s="26">
        <f>VLOOKUP($C24,计算辅助表!$A:$E,5,FALSE)</f>
        <v>1.6</v>
      </c>
      <c r="H24" s="26">
        <f>VLOOKUP(C24,计算辅助表!A:I,9,FALSE)</f>
        <v>1</v>
      </c>
      <c r="I24" s="26">
        <f>VLOOKUP(C24,计算辅助表!A:K,10,FALSE)</f>
        <v>70</v>
      </c>
      <c r="J24" s="26">
        <f>VLOOKUP(C24,计算辅助表!A:K,11,FALSE)</f>
        <v>100</v>
      </c>
      <c r="K24" s="26">
        <f>VLOOKUP(C24,计算辅助表!A:H,8,FALSE)</f>
        <v>270</v>
      </c>
      <c r="L24" s="26" t="str">
        <f>VLOOKUP(C24,计算辅助表!A:F,6,FALSE)</f>
        <v>[{"a":"item","t":"2004","n":10000}]</v>
      </c>
      <c r="M24" s="26" t="str">
        <f>VLOOKUP(C24,计算辅助表!A:L,IF(INT(LEFT(A24))&lt;5,12,7),FALSE)</f>
        <v>[{"sxhero":1,"num":1},{"star":9,"num":1}]</v>
      </c>
      <c r="N24" s="26" t="str">
        <f>VLOOKUP(A24,升星技能!A:O,4,FALSE)</f>
        <v>冰霜护甲3</v>
      </c>
      <c r="O24" s="26" t="str">
        <f>VLOOKUP(A24,升星技能!A:O,5,FALSE)</f>
        <v>"1109a104"</v>
      </c>
      <c r="P24" s="26" t="str">
        <f>VLOOKUP(A24,升星技能!A:O,6,FALSE)</f>
        <v>被动效果：受到攻击有23%几率使攻击者冰冻2回合</v>
      </c>
      <c r="Q24" s="26" t="str">
        <f>IF(C24&lt;8,VLOOKUP(A24,基础技能!A:O,11,FALSE),VLOOKUP(A24,升星技能!A:O,7,FALSE))</f>
        <v>冷血天性3</v>
      </c>
      <c r="R24" s="26" t="str">
        <f>IF(C24&lt;8,VLOOKUP(A24,基础技能!A:O,10,FALSE),VLOOKUP(A24,升星技能!A:O,8,FALSE))</f>
        <v>"1109a201","1109a211","1109a204"</v>
      </c>
      <c r="S24" s="26" t="str">
        <f>IF(C24&lt;8,VLOOKUP(A24,基础技能!A:O,12,FALSE),VLOOKUP(A24,升星技能!A:O,9,FALSE))</f>
        <v>被动效果：格挡增加35%，生命增加40%，免疫冰冻</v>
      </c>
      <c r="T24" s="26" t="str">
        <f>IF(C24&lt;9,VLOOKUP(A24,基础技能!A:O,14,FALSE),VLOOKUP(A24,升星技能!A:O,10,FALSE))</f>
        <v>不死亡灵3</v>
      </c>
      <c r="U24" s="26" t="str">
        <f>IF(C24&lt;9,VLOOKUP(A24,基础技能!A:O,13,FALSE),VLOOKUP(A24,升星技能!A:O,11,FALSE))</f>
        <v>"1109a304"</v>
      </c>
      <c r="V24" s="26" t="str">
        <f>IF(C24&lt;9,VLOOKUP(A24,基础技能!A:O,15,FALSE),VLOOKUP(A24,升星技能!A:O,12,FALSE))</f>
        <v>被动效果：当生命低于50%，恢复自身生命上限20%等量生命，持续3回合（只触发一次）</v>
      </c>
      <c r="W24" s="26" t="str">
        <f>IF(C24&lt;10,VLOOKUP(A24,基础技能!A:O,5,FALSE),VLOOKUP(A24,升星技能!A:O,13,FALSE))</f>
        <v>永冻之镰3</v>
      </c>
      <c r="X24" s="26" t="str">
        <f>IF(C24&lt;10,VLOOKUP(A24,基础技能!A:O,4,FALSE),VLOOKUP(A24,升星技能!A:O,14,FALSE))</f>
        <v>1109a012</v>
      </c>
      <c r="Y24" s="26" t="str">
        <f>IF(C24&lt;10,VLOOKUP(A24,基础技能!A:O,6,FALSE),VLOOKUP(A24,升星技能!A:O,15,FALSE))</f>
        <v>怒气技能：对前排敌人造成184%攻击伤害并有70%几率使目标冰冻2回合，同时恢复自身生命上限26%等量生命</v>
      </c>
    </row>
    <row r="25" spans="1:29" x14ac:dyDescent="0.3">
      <c r="A25" s="29">
        <v>11096</v>
      </c>
      <c r="B25" s="29" t="s">
        <v>27</v>
      </c>
      <c r="C25" s="29">
        <v>12</v>
      </c>
      <c r="D25" s="29">
        <f>VLOOKUP($C25,计算辅助表!$A:$E,2,FALSE)</f>
        <v>3.5100000000000002</v>
      </c>
      <c r="E25" s="26">
        <f>VLOOKUP($C25,计算辅助表!$A:$E,3,FALSE)</f>
        <v>1</v>
      </c>
      <c r="F25" s="29">
        <f>VLOOKUP($C25,计算辅助表!$A:$E,4,FALSE)</f>
        <v>8.14</v>
      </c>
      <c r="G25" s="26">
        <f>VLOOKUP($C25,计算辅助表!$A:$E,5,FALSE)</f>
        <v>1.6</v>
      </c>
      <c r="H25" s="26">
        <f>VLOOKUP(C25,计算辅助表!A:I,9,FALSE)</f>
        <v>2</v>
      </c>
      <c r="I25" s="26">
        <f>VLOOKUP(C25,计算辅助表!A:K,10,FALSE)</f>
        <v>140</v>
      </c>
      <c r="J25" s="26">
        <f>VLOOKUP(C25,计算辅助表!A:K,11,FALSE)</f>
        <v>200</v>
      </c>
      <c r="K25" s="26">
        <f>VLOOKUP(C25,计算辅助表!A:H,8,FALSE)</f>
        <v>285</v>
      </c>
      <c r="L25" s="26" t="str">
        <f>VLOOKUP(C25,计算辅助表!A:F,6,FALSE)</f>
        <v>[{"a":"item","t":"2004","n":15000}]</v>
      </c>
      <c r="M25" s="26" t="str">
        <f>VLOOKUP(C25,计算辅助表!A:L,IF(INT(LEFT(A25))&lt;5,12,7),FALSE)</f>
        <v>[{"sxhero":1,"num":1},{"jichuzhongzu":1,"star":6,"num":1},{"star":9,"num":1}]</v>
      </c>
      <c r="N25" s="26" t="str">
        <f>VLOOKUP(A25,升星技能!A:O,4,FALSE)</f>
        <v>冰霜护甲3</v>
      </c>
      <c r="O25" s="26" t="str">
        <f>VLOOKUP(A25,升星技能!A:O,5,FALSE)</f>
        <v>"1109a104"</v>
      </c>
      <c r="P25" s="26" t="str">
        <f>VLOOKUP(A25,升星技能!A:O,6,FALSE)</f>
        <v>被动效果：受到攻击有23%几率使攻击者冰冻2回合</v>
      </c>
      <c r="Q25" s="26" t="str">
        <f>IF(C25&lt;8,VLOOKUP(A25,基础技能!A:O,11,FALSE),VLOOKUP(A25,升星技能!A:O,7,FALSE))</f>
        <v>冷血天性3</v>
      </c>
      <c r="R25" s="26" t="str">
        <f>IF(C25&lt;8,VLOOKUP(A25,基础技能!A:O,10,FALSE),VLOOKUP(A25,升星技能!A:O,8,FALSE))</f>
        <v>"1109a201","1109a211","1109a204"</v>
      </c>
      <c r="S25" s="26" t="str">
        <f>IF(C25&lt;8,VLOOKUP(A25,基础技能!A:O,12,FALSE),VLOOKUP(A25,升星技能!A:O,9,FALSE))</f>
        <v>被动效果：格挡增加35%，生命增加40%，免疫冰冻</v>
      </c>
      <c r="T25" s="26" t="str">
        <f>IF(C25&lt;9,VLOOKUP(A25,基础技能!A:O,14,FALSE),VLOOKUP(A25,升星技能!A:O,10,FALSE))</f>
        <v>不死亡灵3</v>
      </c>
      <c r="U25" s="26" t="str">
        <f>IF(C25&lt;9,VLOOKUP(A25,基础技能!A:O,13,FALSE),VLOOKUP(A25,升星技能!A:O,11,FALSE))</f>
        <v>"1109a304"</v>
      </c>
      <c r="V25" s="26" t="str">
        <f>IF(C25&lt;9,VLOOKUP(A25,基础技能!A:O,15,FALSE),VLOOKUP(A25,升星技能!A:O,12,FALSE))</f>
        <v>被动效果：当生命低于50%，恢复自身生命上限20%等量生命，持续3回合（只触发一次）</v>
      </c>
      <c r="W25" s="26" t="str">
        <f>IF(C25&lt;10,VLOOKUP(A25,基础技能!A:O,5,FALSE),VLOOKUP(A25,升星技能!A:O,13,FALSE))</f>
        <v>永冻之镰3</v>
      </c>
      <c r="X25" s="26" t="str">
        <f>IF(C25&lt;10,VLOOKUP(A25,基础技能!A:O,4,FALSE),VLOOKUP(A25,升星技能!A:O,14,FALSE))</f>
        <v>1109a012</v>
      </c>
      <c r="Y25" s="26" t="str">
        <f>IF(C25&lt;10,VLOOKUP(A25,基础技能!A:O,6,FALSE),VLOOKUP(A25,升星技能!A:O,15,FALSE))</f>
        <v>怒气技能：对前排敌人造成184%攻击伤害并有70%几率使目标冰冻2回合，同时恢复自身生命上限26%等量生命</v>
      </c>
    </row>
    <row r="26" spans="1:29" x14ac:dyDescent="0.3">
      <c r="A26" s="29">
        <v>11096</v>
      </c>
      <c r="B26" s="29" t="s">
        <v>27</v>
      </c>
      <c r="C26" s="29">
        <v>13</v>
      </c>
      <c r="D26" s="29">
        <f>VLOOKUP($C26,计算辅助表!$A:$E,2,FALSE)</f>
        <v>3.5100000000000002</v>
      </c>
      <c r="E26" s="26">
        <f>VLOOKUP($C26,计算辅助表!$A:$E,3,FALSE)</f>
        <v>1</v>
      </c>
      <c r="F26" s="29">
        <f>VLOOKUP($C26,计算辅助表!$A:$E,4,FALSE)</f>
        <v>8.14</v>
      </c>
      <c r="G26" s="26">
        <f>VLOOKUP($C26,计算辅助表!$A:$E,5,FALSE)</f>
        <v>1.6</v>
      </c>
      <c r="H26" s="26">
        <f>VLOOKUP(C26,计算辅助表!A:I,9,FALSE)</f>
        <v>3</v>
      </c>
      <c r="I26" s="26">
        <f>VLOOKUP(C26,计算辅助表!A:K,10,FALSE)</f>
        <v>210</v>
      </c>
      <c r="J26" s="26">
        <f>VLOOKUP(C26,计算辅助表!A:K,11,FALSE)</f>
        <v>300</v>
      </c>
      <c r="K26" s="26">
        <f>VLOOKUP(C26,计算辅助表!A:H,8,FALSE)</f>
        <v>300</v>
      </c>
      <c r="L26" s="26" t="str">
        <f>VLOOKUP(C26,计算辅助表!A:F,6,FALSE)</f>
        <v>[{"a":"item","t":"2004","n":20000},{"a":"item","t":"2039","n":10}]</v>
      </c>
      <c r="M26" s="26" t="str">
        <f>VLOOKUP(C26,计算辅助表!A:L,IF(INT(LEFT(A26))&lt;5,12,7),FALSE)</f>
        <v>[{"sxhero":1,"num":2},{"jichuzhongzu":1,"star":6,"num":1},{"star":10,"num":1}]</v>
      </c>
      <c r="N26" s="26" t="str">
        <f>VLOOKUP(A26,升星技能!A:O,4,FALSE)</f>
        <v>冰霜护甲3</v>
      </c>
      <c r="O26" s="26" t="str">
        <f>VLOOKUP(A26,升星技能!A:O,5,FALSE)</f>
        <v>"1109a104"</v>
      </c>
      <c r="P26" s="26" t="str">
        <f>VLOOKUP(A26,升星技能!A:O,6,FALSE)</f>
        <v>被动效果：受到攻击有23%几率使攻击者冰冻2回合</v>
      </c>
      <c r="Q26" s="26" t="str">
        <f>IF(C26&lt;8,VLOOKUP(A26,基础技能!A:O,11,FALSE),VLOOKUP(A26,升星技能!A:O,7,FALSE))</f>
        <v>冷血天性3</v>
      </c>
      <c r="R26" s="26" t="str">
        <f>IF(C26&lt;8,VLOOKUP(A26,基础技能!A:O,10,FALSE),VLOOKUP(A26,升星技能!A:O,8,FALSE))</f>
        <v>"1109a201","1109a211","1109a204"</v>
      </c>
      <c r="S26" s="26" t="str">
        <f>IF(C26&lt;8,VLOOKUP(A26,基础技能!A:O,12,FALSE),VLOOKUP(A26,升星技能!A:O,9,FALSE))</f>
        <v>被动效果：格挡增加35%，生命增加40%，免疫冰冻</v>
      </c>
      <c r="T26" s="26" t="str">
        <f>IF(C26&lt;9,VLOOKUP(A26,基础技能!A:O,14,FALSE),VLOOKUP(A26,升星技能!A:O,10,FALSE))</f>
        <v>不死亡灵3</v>
      </c>
      <c r="U26" s="26" t="str">
        <f>IF(C26&lt;9,VLOOKUP(A26,基础技能!A:O,13,FALSE),VLOOKUP(A26,升星技能!A:O,11,FALSE))</f>
        <v>"1109a304"</v>
      </c>
      <c r="V26" s="26" t="str">
        <f>IF(C26&lt;9,VLOOKUP(A26,基础技能!A:O,15,FALSE),VLOOKUP(A26,升星技能!A:O,12,FALSE))</f>
        <v>被动效果：当生命低于50%，恢复自身生命上限20%等量生命，持续3回合（只触发一次）</v>
      </c>
      <c r="W26" s="26" t="str">
        <f>IF(C26&lt;10,VLOOKUP(A26,基础技能!A:O,5,FALSE),VLOOKUP(A26,升星技能!A:O,13,FALSE))</f>
        <v>永冻之镰3</v>
      </c>
      <c r="X26" s="26" t="str">
        <f>IF(C26&lt;10,VLOOKUP(A26,基础技能!A:O,4,FALSE),VLOOKUP(A26,升星技能!A:O,14,FALSE))</f>
        <v>1109a012</v>
      </c>
      <c r="Y26" s="26" t="str">
        <f>IF(C26&lt;10,VLOOKUP(A26,基础技能!A:O,6,FALSE),VLOOKUP(A26,升星技能!A:O,15,FALSE))</f>
        <v>怒气技能：对前排敌人造成184%攻击伤害并有70%几率使目标冰冻2回合，同时恢复自身生命上限26%等量生命</v>
      </c>
    </row>
    <row r="27" spans="1:29" x14ac:dyDescent="0.3">
      <c r="A27" s="29">
        <v>11096</v>
      </c>
      <c r="B27" s="29" t="s">
        <v>27</v>
      </c>
      <c r="C27" s="28">
        <v>14</v>
      </c>
      <c r="D27" s="29">
        <v>3.51</v>
      </c>
      <c r="E27" s="26">
        <f>VLOOKUP($C27,计算辅助表!$A:$E,3,FALSE)</f>
        <v>1</v>
      </c>
      <c r="F27" s="29">
        <v>8.14</v>
      </c>
      <c r="G27" s="26">
        <f>VLOOKUP($C27,计算辅助表!$A:$E,5,FALSE)</f>
        <v>1.6</v>
      </c>
      <c r="H27" s="26">
        <f>VLOOKUP(C27,计算辅助表!A:I,9,FALSE)</f>
        <v>4</v>
      </c>
      <c r="I27" s="26">
        <f>VLOOKUP(C27,计算辅助表!A:K,10,FALSE)</f>
        <v>330</v>
      </c>
      <c r="J27" s="26">
        <f>VLOOKUP(C27,计算辅助表!A:K,11,FALSE)</f>
        <v>500</v>
      </c>
      <c r="K27" s="26">
        <f>VLOOKUP(C27,计算辅助表!A:H,8,FALSE)</f>
        <v>300</v>
      </c>
      <c r="L27" s="26" t="str">
        <f>VLOOKUP(C27,计算辅助表!A:F,6,FALSE)</f>
        <v>[{"a":"item","t":"2004","n":25000},{"a":"item","t":"2039","n":20}]</v>
      </c>
      <c r="M27" s="26" t="str">
        <f>VLOOKUP(C27,计算辅助表!A:L,IF(INT(LEFT(A27))&lt;5,12,7),FALSE)</f>
        <v>[{"sxhero":1,"num":2},{"star":9,"num":1},{"star":10,"num":1}]</v>
      </c>
      <c r="N27" s="26" t="str">
        <f>VLOOKUP(A27,升星技能!A:O,4,FALSE)</f>
        <v>冰霜护甲3</v>
      </c>
      <c r="O27" s="26" t="str">
        <f>VLOOKUP(A27,升星技能!A:O,5,FALSE)</f>
        <v>"1109a104"</v>
      </c>
      <c r="P27" s="26" t="str">
        <f>VLOOKUP(A27,升星技能!A:O,6,FALSE)</f>
        <v>被动效果：受到攻击有23%几率使攻击者冰冻2回合</v>
      </c>
      <c r="Q27" s="26" t="str">
        <f>IF(C27&lt;8,VLOOKUP(A27,基础技能!A:O,11,FALSE),VLOOKUP(A27,升星技能!A:O,7,FALSE))</f>
        <v>冷血天性3</v>
      </c>
      <c r="R27" s="26" t="str">
        <f>IF(C27&lt;8,VLOOKUP(A27,基础技能!A:O,10,FALSE),VLOOKUP(A27,升星技能!A:O,8,FALSE))</f>
        <v>"1109a201","1109a211","1109a204"</v>
      </c>
      <c r="S27" s="26" t="str">
        <f>IF(C27&lt;8,VLOOKUP(A27,基础技能!A:O,12,FALSE),VLOOKUP(A27,升星技能!A:O,9,FALSE))</f>
        <v>被动效果：格挡增加35%，生命增加40%，免疫冰冻</v>
      </c>
      <c r="T27" s="26" t="str">
        <f>IF(C27&lt;9,VLOOKUP(A27,基础技能!A:O,14,FALSE),VLOOKUP(A27,升星技能!A:O,10,FALSE))</f>
        <v>不死亡灵3</v>
      </c>
      <c r="U27" s="26" t="str">
        <f>IF(C27&lt;9,VLOOKUP(A27,基础技能!A:O,13,FALSE),VLOOKUP(A27,升星技能!A:O,11,FALSE))</f>
        <v>"1109a304"</v>
      </c>
      <c r="V27" s="26" t="str">
        <f>IF(C27&lt;9,VLOOKUP(A27,基础技能!A:O,15,FALSE),VLOOKUP(A27,升星技能!A:O,12,FALSE))</f>
        <v>被动效果：当生命低于50%，恢复自身生命上限20%等量生命，持续3回合（只触发一次）</v>
      </c>
      <c r="W27" s="26" t="str">
        <f>IF(C27&lt;10,VLOOKUP(A27,基础技能!A:O,5,FALSE),VLOOKUP(A27,升星技能!A:O,13,FALSE))</f>
        <v>永冻之镰3</v>
      </c>
      <c r="X27" s="26" t="str">
        <f>IF(C27&lt;10,VLOOKUP(A27,基础技能!A:O,4,FALSE),VLOOKUP(A27,升星技能!A:O,14,FALSE))</f>
        <v>1109a012</v>
      </c>
      <c r="Y27" s="26" t="str">
        <f>IF(C27&lt;10,VLOOKUP(A27,基础技能!A:O,6,FALSE),VLOOKUP(A27,升星技能!A:O,15,FALSE))</f>
        <v>怒气技能：对前排敌人造成184%攻击伤害并有70%几率使目标冰冻2回合，同时恢复自身生命上限26%等量生命</v>
      </c>
    </row>
    <row r="28" spans="1:29" x14ac:dyDescent="0.3">
      <c r="A28" s="29">
        <v>11096</v>
      </c>
      <c r="B28" s="29" t="s">
        <v>27</v>
      </c>
      <c r="C28" s="28">
        <v>15</v>
      </c>
      <c r="D28" s="29">
        <v>3.51</v>
      </c>
      <c r="E28" s="26">
        <f>VLOOKUP($C28,计算辅助表!$A:$E,3,FALSE)</f>
        <v>1</v>
      </c>
      <c r="F28" s="29">
        <v>8.14</v>
      </c>
      <c r="G28" s="26">
        <f>VLOOKUP($C28,计算辅助表!$A:$E,5,FALSE)</f>
        <v>1.6</v>
      </c>
      <c r="H28" s="26">
        <f>VLOOKUP(C28,计算辅助表!A:I,9,FALSE)</f>
        <v>5</v>
      </c>
      <c r="I28" s="26">
        <f>VLOOKUP(C28,计算辅助表!A:K,10,FALSE)</f>
        <v>450</v>
      </c>
      <c r="J28" s="26">
        <f>VLOOKUP(C28,计算辅助表!A:K,11,FALSE)</f>
        <v>700</v>
      </c>
      <c r="K28" s="26">
        <f>VLOOKUP(C28,计算辅助表!A:H,8,FALSE)</f>
        <v>300</v>
      </c>
      <c r="L28" s="26" t="str">
        <f>VLOOKUP(C28,计算辅助表!A:F,6,FALSE)</f>
        <v>[{"a":"item","t":"2004","n":30000},{"a":"item","t":"2039","n":30}]</v>
      </c>
      <c r="M28" s="26" t="str">
        <f>VLOOKUP(C28,计算辅助表!A:L,IF(INT(LEFT(A28))&lt;5,12,7),FALSE)</f>
        <v>[{"sxhero":1,"num":2},{"star":9,"num":1},{"star":10,"num":1}]</v>
      </c>
      <c r="N28" s="26" t="str">
        <f>VLOOKUP(A28,升星技能!A:O,4,FALSE)</f>
        <v>冰霜护甲3</v>
      </c>
      <c r="O28" s="26" t="str">
        <f>VLOOKUP(A28,升星技能!A:O,5,FALSE)</f>
        <v>"1109a104"</v>
      </c>
      <c r="P28" s="26" t="str">
        <f>VLOOKUP(A28,升星技能!A:O,6,FALSE)</f>
        <v>被动效果：受到攻击有23%几率使攻击者冰冻2回合</v>
      </c>
      <c r="Q28" s="26" t="str">
        <f>IF(C28&lt;8,VLOOKUP(A28,基础技能!A:O,11,FALSE),VLOOKUP(A28,升星技能!A:O,7,FALSE))</f>
        <v>冷血天性3</v>
      </c>
      <c r="R28" s="26" t="str">
        <f>IF(C28&lt;8,VLOOKUP(A28,基础技能!A:O,10,FALSE),VLOOKUP(A28,升星技能!A:O,8,FALSE))</f>
        <v>"1109a201","1109a211","1109a204"</v>
      </c>
      <c r="S28" s="26" t="str">
        <f>IF(C28&lt;8,VLOOKUP(A28,基础技能!A:O,12,FALSE),VLOOKUP(A28,升星技能!A:O,9,FALSE))</f>
        <v>被动效果：格挡增加35%，生命增加40%，免疫冰冻</v>
      </c>
      <c r="T28" s="26" t="str">
        <f>IF(C28&lt;9,VLOOKUP(A28,基础技能!A:O,14,FALSE),VLOOKUP(A28,升星技能!A:O,10,FALSE))</f>
        <v>不死亡灵3</v>
      </c>
      <c r="U28" s="26" t="str">
        <f>IF(C28&lt;9,VLOOKUP(A28,基础技能!A:O,13,FALSE),VLOOKUP(A28,升星技能!A:O,11,FALSE))</f>
        <v>"1109a304"</v>
      </c>
      <c r="V28" s="26" t="str">
        <f>IF(C28&lt;9,VLOOKUP(A28,基础技能!A:O,15,FALSE),VLOOKUP(A28,升星技能!A:O,12,FALSE))</f>
        <v>被动效果：当生命低于50%，恢复自身生命上限20%等量生命，持续3回合（只触发一次）</v>
      </c>
      <c r="W28" s="26" t="str">
        <f>IF(C28&lt;10,VLOOKUP(A28,基础技能!A:O,5,FALSE),VLOOKUP(A28,升星技能!A:O,13,FALSE))</f>
        <v>永冻之镰3</v>
      </c>
      <c r="X28" s="26" t="str">
        <f>IF(C28&lt;10,VLOOKUP(A28,基础技能!A:O,4,FALSE),VLOOKUP(A28,升星技能!A:O,14,FALSE))</f>
        <v>1109a012</v>
      </c>
      <c r="Y28" s="26" t="str">
        <f>IF(C28&lt;10,VLOOKUP(A28,基础技能!A:O,6,FALSE),VLOOKUP(A28,升星技能!A:O,15,FALSE))</f>
        <v>怒气技能：对前排敌人造成184%攻击伤害并有70%几率使目标冰冻2回合，同时恢复自身生命上限26%等量生命</v>
      </c>
    </row>
    <row r="29" spans="1:29" s="17" customFormat="1" x14ac:dyDescent="0.3">
      <c r="A29" s="17">
        <v>11106</v>
      </c>
      <c r="B29" s="17" t="s">
        <v>3625</v>
      </c>
      <c r="C29" s="26">
        <v>7</v>
      </c>
      <c r="D29" s="28">
        <f>VLOOKUP($C29,计算辅助表!$A:$E,2,FALSE)</f>
        <v>2.4900000000000002</v>
      </c>
      <c r="E29" s="26">
        <f>VLOOKUP($C29,计算辅助表!$A:$E,3,FALSE)</f>
        <v>1</v>
      </c>
      <c r="F29" s="28">
        <v>4.2300000000000004</v>
      </c>
      <c r="G29" s="26">
        <f>VLOOKUP($C29,计算辅助表!$A:$E,5,FALSE)</f>
        <v>1.6</v>
      </c>
      <c r="H29" s="26">
        <f>VLOOKUP(C29,计算辅助表!A:I,9,FALSE)</f>
        <v>0</v>
      </c>
      <c r="I29" s="26">
        <f>VLOOKUP(C29,计算辅助表!A:K,10,FALSE)</f>
        <v>0</v>
      </c>
      <c r="J29" s="26">
        <f>VLOOKUP(C29,计算辅助表!A:K,11,FALSE)</f>
        <v>0</v>
      </c>
      <c r="K29" s="26">
        <f>VLOOKUP(C29,计算辅助表!A:H,8,FALSE)</f>
        <v>165</v>
      </c>
      <c r="L29" s="26" t="str">
        <f>VLOOKUP(C29,计算辅助表!A:F,6,FALSE)</f>
        <v>[{"a":"item","t":"2004","n":2000}]</v>
      </c>
      <c r="M29" s="26" t="str">
        <f>VLOOKUP(C29,计算辅助表!A:L,IF(INT(LEFT(A29))&lt;5,12,7),FALSE)</f>
        <v>[{"jichuzhongzu":1,"star":5,"num":4}]</v>
      </c>
      <c r="N29" s="26" t="str">
        <f>VLOOKUP(A29,升星技能!A:O,4,FALSE)</f>
        <v>行尸走肉3</v>
      </c>
      <c r="O29" s="26" t="str">
        <f>VLOOKUP(A29,升星技能!A:O,5,FALSE)</f>
        <v>"1110a101","1110a111","1110a121","1110a131"</v>
      </c>
      <c r="P29" s="26" t="str">
        <f>VLOOKUP(A29,升星技能!A:O,6,FALSE)</f>
        <v>被动效果：生命增加40%，攻击增加30%，破甲增加40%，格挡增加60%</v>
      </c>
      <c r="Q29" s="26" t="str">
        <f>IF(C29&lt;8,VLOOKUP(A29,基础技能!A:O,11,FALSE),VLOOKUP(A29,升星技能!A:O,7,FALSE))</f>
        <v>冥人降临2</v>
      </c>
      <c r="R29" s="26" t="str">
        <f>IF(C29&lt;8,VLOOKUP(A29,基础技能!A:O,10,FALSE),VLOOKUP(A29,升星技能!A:O,8,FALSE))</f>
        <v>"11106204","11106214"</v>
      </c>
      <c r="S29" s="26" t="str">
        <f>IF(C29&lt;8,VLOOKUP(A29,基础技能!A:O,12,FALSE),VLOOKUP(A29,升星技能!A:O,9,FALSE))</f>
        <v>被动效果：场上有英雄释放技能时，自身伤害增加2%，暴伤增加0.8%</v>
      </c>
      <c r="T29" s="26" t="str">
        <f>IF(C29&lt;9,VLOOKUP(A29,基础技能!A:O,14,FALSE),VLOOKUP(A29,升星技能!A:O,10,FALSE))</f>
        <v>战鬼反击2</v>
      </c>
      <c r="U29" s="26" t="str">
        <f>IF(C29&lt;9,VLOOKUP(A29,基础技能!A:O,13,FALSE),VLOOKUP(A29,升星技能!A:O,11,FALSE))</f>
        <v>"11106304"</v>
      </c>
      <c r="V29" s="26" t="str">
        <f>IF(C29&lt;9,VLOOKUP(A29,基础技能!A:O,15,FALSE),VLOOKUP(A29,升星技能!A:O,12,FALSE))</f>
        <v>被动效果：每格挡3次，解除自身所有控制并对随机3名敌人造成生命上限15%伤害（最高不超过自身攻击的2500%），并回复自身该伤害20%的生命值</v>
      </c>
      <c r="W29" s="26" t="str">
        <f>IF(C29&lt;10,VLOOKUP(A29,基础技能!A:O,5,FALSE),VLOOKUP(A29,升星技能!A:O,13,FALSE))</f>
        <v>杀意巨斧2</v>
      </c>
      <c r="X29" s="26">
        <f>IF(C29&lt;10,VLOOKUP(A29,基础技能!A:O,4,FALSE),VLOOKUP(A29,升星技能!A:O,14,FALSE))</f>
        <v>11106012</v>
      </c>
      <c r="Y29" s="26" t="str">
        <f>IF(C29&lt;10,VLOOKUP(A29,基础技能!A:O,6,FALSE),VLOOKUP(A29,升星技能!A:O,15,FALSE))</f>
        <v>怒气技能：对随机3名敌人造成168%攻击伤害，每回合额外造成75%流血伤害，持续3回合；若目标为前排，则额外造成目标生命上限12%伤害（不超过攻击力的1500%），目标为后排时，则额外造成必定暴击的78%攻击伤害</v>
      </c>
      <c r="Z29" s="3"/>
      <c r="AA29" s="1"/>
      <c r="AB29" s="1"/>
      <c r="AC29" s="1"/>
    </row>
    <row r="30" spans="1:29" s="17" customFormat="1" x14ac:dyDescent="0.3">
      <c r="A30" s="17">
        <v>11106</v>
      </c>
      <c r="B30" s="17" t="s">
        <v>3625</v>
      </c>
      <c r="C30" s="26">
        <v>8</v>
      </c>
      <c r="D30" s="28">
        <f>VLOOKUP($C30,计算辅助表!$A:$E,2,FALSE)</f>
        <v>2.7800000000000002</v>
      </c>
      <c r="E30" s="26">
        <f>VLOOKUP($C30,计算辅助表!$A:$E,3,FALSE)</f>
        <v>1</v>
      </c>
      <c r="F30" s="28">
        <v>5.94</v>
      </c>
      <c r="G30" s="26">
        <f>VLOOKUP($C30,计算辅助表!$A:$E,5,FALSE)</f>
        <v>1.6</v>
      </c>
      <c r="H30" s="26">
        <f>VLOOKUP(C30,计算辅助表!A:I,9,FALSE)</f>
        <v>0</v>
      </c>
      <c r="I30" s="26">
        <f>VLOOKUP(C30,计算辅助表!A:K,10,FALSE)</f>
        <v>0</v>
      </c>
      <c r="J30" s="26">
        <f>VLOOKUP(C30,计算辅助表!A:K,11,FALSE)</f>
        <v>0</v>
      </c>
      <c r="K30" s="26">
        <f>VLOOKUP(C30,计算辅助表!A:H,8,FALSE)</f>
        <v>185</v>
      </c>
      <c r="L30" s="26" t="str">
        <f>VLOOKUP(C30,计算辅助表!A:F,6,FALSE)</f>
        <v>[{"a":"item","t":"2004","n":3000}]</v>
      </c>
      <c r="M30" s="26" t="str">
        <f>VLOOKUP(C30,计算辅助表!A:L,IF(INT(LEFT(A30))&lt;5,12,7),FALSE)</f>
        <v>[{"jichuzhongzu":1,"star":6,"num":1},{"jichuzhongzu":1,"star":5,"num":3}]</v>
      </c>
      <c r="N30" s="26" t="str">
        <f>VLOOKUP(A30,升星技能!A:O,4,FALSE)</f>
        <v>行尸走肉3</v>
      </c>
      <c r="O30" s="26" t="str">
        <f>VLOOKUP(A30,升星技能!A:O,5,FALSE)</f>
        <v>"1110a101","1110a111","1110a121","1110a131"</v>
      </c>
      <c r="P30" s="26" t="str">
        <f>VLOOKUP(A30,升星技能!A:O,6,FALSE)</f>
        <v>被动效果：生命增加40%，攻击增加30%，破甲增加40%，格挡增加60%</v>
      </c>
      <c r="Q30" s="26" t="str">
        <f>IF(C30&lt;8,VLOOKUP(A30,基础技能!A:O,11,FALSE),VLOOKUP(A30,升星技能!A:O,7,FALSE))</f>
        <v>冥人降临3</v>
      </c>
      <c r="R30" s="26" t="str">
        <f>IF(C30&lt;8,VLOOKUP(A30,基础技能!A:O,10,FALSE),VLOOKUP(A30,升星技能!A:O,8,FALSE))</f>
        <v>"1110a204","1110a214"</v>
      </c>
      <c r="S30" s="26" t="str">
        <f>IF(C30&lt;8,VLOOKUP(A30,基础技能!A:O,12,FALSE),VLOOKUP(A30,升星技能!A:O,9,FALSE))</f>
        <v>被动效果：场上有英雄释放技能时，自身伤害增加5%，暴伤增加2%</v>
      </c>
      <c r="T30" s="26" t="str">
        <f>IF(C30&lt;9,VLOOKUP(A30,基础技能!A:O,14,FALSE),VLOOKUP(A30,升星技能!A:O,10,FALSE))</f>
        <v>战鬼反击2</v>
      </c>
      <c r="U30" s="26" t="str">
        <f>IF(C30&lt;9,VLOOKUP(A30,基础技能!A:O,13,FALSE),VLOOKUP(A30,升星技能!A:O,11,FALSE))</f>
        <v>"11106304"</v>
      </c>
      <c r="V30" s="26" t="str">
        <f>IF(C30&lt;9,VLOOKUP(A30,基础技能!A:O,15,FALSE),VLOOKUP(A30,升星技能!A:O,12,FALSE))</f>
        <v>被动效果：每格挡3次，解除自身所有控制并对随机3名敌人造成生命上限15%伤害（最高不超过自身攻击的2500%），并回复自身该伤害20%的生命值</v>
      </c>
      <c r="W30" s="26" t="str">
        <f>IF(C30&lt;10,VLOOKUP(A30,基础技能!A:O,5,FALSE),VLOOKUP(A30,升星技能!A:O,13,FALSE))</f>
        <v>杀意巨斧2</v>
      </c>
      <c r="X30" s="26">
        <f>IF(C30&lt;10,VLOOKUP(A30,基础技能!A:O,4,FALSE),VLOOKUP(A30,升星技能!A:O,14,FALSE))</f>
        <v>11106012</v>
      </c>
      <c r="Y30" s="26" t="str">
        <f>IF(C30&lt;10,VLOOKUP(A30,基础技能!A:O,6,FALSE),VLOOKUP(A30,升星技能!A:O,15,FALSE))</f>
        <v>怒气技能：对随机3名敌人造成168%攻击伤害，每回合额外造成75%流血伤害，持续3回合；若目标为前排，则额外造成目标生命上限12%伤害（不超过攻击力的1500%），目标为后排时，则额外造成必定暴击的78%攻击伤害</v>
      </c>
      <c r="Z30" s="3"/>
      <c r="AA30" s="1"/>
      <c r="AB30" s="1"/>
      <c r="AC30" s="1"/>
    </row>
    <row r="31" spans="1:29" s="17" customFormat="1" x14ac:dyDescent="0.3">
      <c r="A31" s="17">
        <v>11106</v>
      </c>
      <c r="B31" s="17" t="s">
        <v>3625</v>
      </c>
      <c r="C31" s="26">
        <v>9</v>
      </c>
      <c r="D31" s="28">
        <f>VLOOKUP($C31,计算辅助表!$A:$E,2,FALSE)</f>
        <v>3.0700000000000003</v>
      </c>
      <c r="E31" s="26">
        <f>VLOOKUP($C31,计算辅助表!$A:$E,3,FALSE)</f>
        <v>1</v>
      </c>
      <c r="F31" s="28">
        <v>7.82</v>
      </c>
      <c r="G31" s="26">
        <f>VLOOKUP($C31,计算辅助表!$A:$E,5,FALSE)</f>
        <v>1.6</v>
      </c>
      <c r="H31" s="26">
        <f>VLOOKUP(C31,计算辅助表!A:I,9,FALSE)</f>
        <v>0</v>
      </c>
      <c r="I31" s="26">
        <f>VLOOKUP(C31,计算辅助表!A:K,10,FALSE)</f>
        <v>0</v>
      </c>
      <c r="J31" s="26">
        <f>VLOOKUP(C31,计算辅助表!A:K,11,FALSE)</f>
        <v>0</v>
      </c>
      <c r="K31" s="26">
        <f>VLOOKUP(C31,计算辅助表!A:H,8,FALSE)</f>
        <v>205</v>
      </c>
      <c r="L31" s="26" t="str">
        <f>VLOOKUP(C31,计算辅助表!A:F,6,FALSE)</f>
        <v>[{"a":"item","t":"2004","n":4000}]</v>
      </c>
      <c r="M31" s="26" t="str">
        <f>VLOOKUP(C31,计算辅助表!A:L,IF(INT(LEFT(A31))&lt;5,12,7),FALSE)</f>
        <v>[{"sxhero":1,"num":1},{"jichuzhongzu":1,"star":6,"num":1},{"jichuzhongzu":1,"star":5,"num":2}]</v>
      </c>
      <c r="N31" s="26" t="str">
        <f>VLOOKUP(A31,升星技能!A:O,4,FALSE)</f>
        <v>行尸走肉3</v>
      </c>
      <c r="O31" s="26" t="str">
        <f>VLOOKUP(A31,升星技能!A:O,5,FALSE)</f>
        <v>"1110a101","1110a111","1110a121","1110a131"</v>
      </c>
      <c r="P31" s="26" t="str">
        <f>VLOOKUP(A31,升星技能!A:O,6,FALSE)</f>
        <v>被动效果：生命增加40%，攻击增加30%，破甲增加40%，格挡增加60%</v>
      </c>
      <c r="Q31" s="26" t="str">
        <f>IF(C31&lt;8,VLOOKUP(A31,基础技能!A:O,11,FALSE),VLOOKUP(A31,升星技能!A:O,7,FALSE))</f>
        <v>冥人降临3</v>
      </c>
      <c r="R31" s="26" t="str">
        <f>IF(C31&lt;8,VLOOKUP(A31,基础技能!A:O,10,FALSE),VLOOKUP(A31,升星技能!A:O,8,FALSE))</f>
        <v>"1110a204","1110a214"</v>
      </c>
      <c r="S31" s="26" t="str">
        <f>IF(C31&lt;8,VLOOKUP(A31,基础技能!A:O,12,FALSE),VLOOKUP(A31,升星技能!A:O,9,FALSE))</f>
        <v>被动效果：场上有英雄释放技能时，自身伤害增加5%，暴伤增加2%</v>
      </c>
      <c r="T31" s="26" t="str">
        <f>IF(C31&lt;9,VLOOKUP(A31,基础技能!A:O,14,FALSE),VLOOKUP(A31,升星技能!A:O,10,FALSE))</f>
        <v>战鬼反击3</v>
      </c>
      <c r="U31" s="26" t="str">
        <f>IF(C31&lt;9,VLOOKUP(A31,基础技能!A:O,13,FALSE),VLOOKUP(A31,升星技能!A:O,11,FALSE))</f>
        <v>"1110a304"</v>
      </c>
      <c r="V31" s="26" t="str">
        <f>IF(C31&lt;9,VLOOKUP(A31,基础技能!A:O,15,FALSE),VLOOKUP(A31,升星技能!A:O,12,FALSE))</f>
        <v>被动效果：每格挡3次，解除自身所有控制并对随机3名敌人造成生命上限20%伤害（最高不超过自身攻击的2500%），并回复自身该伤害40%的生命值</v>
      </c>
      <c r="W31" s="26" t="str">
        <f>IF(C31&lt;10,VLOOKUP(A31,基础技能!A:O,5,FALSE),VLOOKUP(A31,升星技能!A:O,13,FALSE))</f>
        <v>杀意巨斧2</v>
      </c>
      <c r="X31" s="26">
        <f>IF(C31&lt;10,VLOOKUP(A31,基础技能!A:O,4,FALSE),VLOOKUP(A31,升星技能!A:O,14,FALSE))</f>
        <v>11106012</v>
      </c>
      <c r="Y31" s="26" t="str">
        <f>IF(C31&lt;10,VLOOKUP(A31,基础技能!A:O,6,FALSE),VLOOKUP(A31,升星技能!A:O,15,FALSE))</f>
        <v>怒气技能：对随机3名敌人造成168%攻击伤害，每回合额外造成75%流血伤害，持续3回合；若目标为前排，则额外造成目标生命上限12%伤害（不超过攻击力的1500%），目标为后排时，则额外造成必定暴击的78%攻击伤害</v>
      </c>
      <c r="Z31" s="3"/>
      <c r="AA31" s="1"/>
      <c r="AB31" s="1"/>
      <c r="AC31" s="1"/>
    </row>
    <row r="32" spans="1:29" s="17" customFormat="1" x14ac:dyDescent="0.3">
      <c r="A32" s="17">
        <v>11106</v>
      </c>
      <c r="B32" s="17" t="s">
        <v>3625</v>
      </c>
      <c r="C32" s="26">
        <v>10</v>
      </c>
      <c r="D32" s="28">
        <f>VLOOKUP($C32,计算辅助表!$A:$E,2,FALSE)</f>
        <v>3.5100000000000002</v>
      </c>
      <c r="E32" s="26">
        <f>VLOOKUP($C32,计算辅助表!$A:$E,3,FALSE)</f>
        <v>1</v>
      </c>
      <c r="F32" s="28">
        <v>9.2100000000000009</v>
      </c>
      <c r="G32" s="26">
        <f>VLOOKUP($C32,计算辅助表!$A:$E,5,FALSE)</f>
        <v>1.6</v>
      </c>
      <c r="H32" s="26">
        <f>VLOOKUP(C32,计算辅助表!A:I,9,FALSE)</f>
        <v>0</v>
      </c>
      <c r="I32" s="26">
        <f>VLOOKUP(C32,计算辅助表!A:K,10,FALSE)</f>
        <v>0</v>
      </c>
      <c r="J32" s="26">
        <f>VLOOKUP(C32,计算辅助表!A:K,11,FALSE)</f>
        <v>0</v>
      </c>
      <c r="K32" s="26">
        <f>VLOOKUP(C32,计算辅助表!A:H,8,FALSE)</f>
        <v>255</v>
      </c>
      <c r="L32" s="26" t="str">
        <f>VLOOKUP(C32,计算辅助表!A:F,6,FALSE)</f>
        <v>[{"a":"item","t":"2004","n":10000}]</v>
      </c>
      <c r="M32" s="26" t="str">
        <f>VLOOKUP(C32,计算辅助表!A:L,IF(INT(LEFT(A32))&lt;5,12,7),FALSE)</f>
        <v>[{"sxhero":1,"num":2},{"jichuzhongzu":1,"star":6,"num":1},{"star":9,"num":1}]</v>
      </c>
      <c r="N32" s="26" t="str">
        <f>VLOOKUP(A32,升星技能!A:O,4,FALSE)</f>
        <v>行尸走肉3</v>
      </c>
      <c r="O32" s="26" t="str">
        <f>VLOOKUP(A32,升星技能!A:O,5,FALSE)</f>
        <v>"1110a101","1110a111","1110a121","1110a131"</v>
      </c>
      <c r="P32" s="26" t="str">
        <f>VLOOKUP(A32,升星技能!A:O,6,FALSE)</f>
        <v>被动效果：生命增加40%，攻击增加30%，破甲增加40%，格挡增加60%</v>
      </c>
      <c r="Q32" s="26" t="str">
        <f>IF(C32&lt;8,VLOOKUP(A32,基础技能!A:O,11,FALSE),VLOOKUP(A32,升星技能!A:O,7,FALSE))</f>
        <v>冥人降临3</v>
      </c>
      <c r="R32" s="26" t="str">
        <f>IF(C32&lt;8,VLOOKUP(A32,基础技能!A:O,10,FALSE),VLOOKUP(A32,升星技能!A:O,8,FALSE))</f>
        <v>"1110a204","1110a214"</v>
      </c>
      <c r="S32" s="26" t="str">
        <f>IF(C32&lt;8,VLOOKUP(A32,基础技能!A:O,12,FALSE),VLOOKUP(A32,升星技能!A:O,9,FALSE))</f>
        <v>被动效果：场上有英雄释放技能时，自身伤害增加5%，暴伤增加2%</v>
      </c>
      <c r="T32" s="26" t="str">
        <f>IF(C32&lt;9,VLOOKUP(A32,基础技能!A:O,14,FALSE),VLOOKUP(A32,升星技能!A:O,10,FALSE))</f>
        <v>战鬼反击3</v>
      </c>
      <c r="U32" s="26" t="str">
        <f>IF(C32&lt;9,VLOOKUP(A32,基础技能!A:O,13,FALSE),VLOOKUP(A32,升星技能!A:O,11,FALSE))</f>
        <v>"1110a304"</v>
      </c>
      <c r="V32" s="26" t="str">
        <f>IF(C32&lt;9,VLOOKUP(A32,基础技能!A:O,15,FALSE),VLOOKUP(A32,升星技能!A:O,12,FALSE))</f>
        <v>被动效果：每格挡3次，解除自身所有控制并对随机3名敌人造成生命上限20%伤害（最高不超过自身攻击的2500%），并回复自身该伤害40%的生命值</v>
      </c>
      <c r="W32" s="26" t="str">
        <f>IF(C32&lt;10,VLOOKUP(A32,基础技能!A:O,5,FALSE),VLOOKUP(A32,升星技能!A:O,13,FALSE))</f>
        <v>杀意巨斧3</v>
      </c>
      <c r="X32" s="26" t="str">
        <f>IF(C32&lt;10,VLOOKUP(A32,基础技能!A:O,4,FALSE),VLOOKUP(A32,升星技能!A:O,14,FALSE))</f>
        <v>1110a012</v>
      </c>
      <c r="Y32" s="26" t="str">
        <f>IF(C32&lt;10,VLOOKUP(A32,基础技能!A:O,6,FALSE),VLOOKUP(A32,升星技能!A:O,15,FALSE))</f>
        <v>怒气技能：对随机3名敌人造成206%攻击伤害，每回合额外造成100%流血伤害，持续3回合；若目标为前排，则额外造成目标生命上限15%伤害（不超过攻击力的1500%），目标为后排时，则额外造成必定暴击的108%攻击伤害</v>
      </c>
      <c r="Z32" s="3"/>
      <c r="AA32" s="1"/>
      <c r="AB32" s="1"/>
      <c r="AC32" s="1"/>
    </row>
    <row r="33" spans="1:29" s="17" customFormat="1" x14ac:dyDescent="0.3">
      <c r="A33" s="17">
        <v>11106</v>
      </c>
      <c r="B33" s="17" t="s">
        <v>3625</v>
      </c>
      <c r="C33" s="26">
        <v>11</v>
      </c>
      <c r="D33" s="28">
        <f>VLOOKUP($C33,计算辅助表!$A:$E,2,FALSE)</f>
        <v>3.5100000000000002</v>
      </c>
      <c r="E33" s="26">
        <f>VLOOKUP($C33,计算辅助表!$A:$E,3,FALSE)</f>
        <v>1</v>
      </c>
      <c r="F33" s="28">
        <v>9.2100000000000009</v>
      </c>
      <c r="G33" s="26">
        <f>VLOOKUP($C33,计算辅助表!$A:$E,5,FALSE)</f>
        <v>1.6</v>
      </c>
      <c r="H33" s="26">
        <f>VLOOKUP(C33,计算辅助表!A:I,9,FALSE)</f>
        <v>1</v>
      </c>
      <c r="I33" s="26">
        <f>VLOOKUP(C33,计算辅助表!A:K,10,FALSE)</f>
        <v>70</v>
      </c>
      <c r="J33" s="26">
        <f>VLOOKUP(C33,计算辅助表!A:K,11,FALSE)</f>
        <v>100</v>
      </c>
      <c r="K33" s="26">
        <f>VLOOKUP(C33,计算辅助表!A:H,8,FALSE)</f>
        <v>270</v>
      </c>
      <c r="L33" s="26" t="str">
        <f>VLOOKUP(C33,计算辅助表!A:F,6,FALSE)</f>
        <v>[{"a":"item","t":"2004","n":10000}]</v>
      </c>
      <c r="M33" s="26" t="str">
        <f>VLOOKUP(C33,计算辅助表!A:L,IF(INT(LEFT(A33))&lt;5,12,7),FALSE)</f>
        <v>[{"sxhero":1,"num":1},{"star":9,"num":1}]</v>
      </c>
      <c r="N33" s="26" t="str">
        <f>VLOOKUP(A33,升星技能!A:O,4,FALSE)</f>
        <v>行尸走肉3</v>
      </c>
      <c r="O33" s="26" t="str">
        <f>VLOOKUP(A33,升星技能!A:O,5,FALSE)</f>
        <v>"1110a101","1110a111","1110a121","1110a131"</v>
      </c>
      <c r="P33" s="26" t="str">
        <f>VLOOKUP(A33,升星技能!A:O,6,FALSE)</f>
        <v>被动效果：生命增加40%，攻击增加30%，破甲增加40%，格挡增加60%</v>
      </c>
      <c r="Q33" s="26" t="str">
        <f>IF(C33&lt;8,VLOOKUP(A33,基础技能!A:O,11,FALSE),VLOOKUP(A33,升星技能!A:O,7,FALSE))</f>
        <v>冥人降临3</v>
      </c>
      <c r="R33" s="26" t="str">
        <f>IF(C33&lt;8,VLOOKUP(A33,基础技能!A:O,10,FALSE),VLOOKUP(A33,升星技能!A:O,8,FALSE))</f>
        <v>"1110a204","1110a214"</v>
      </c>
      <c r="S33" s="26" t="str">
        <f>IF(C33&lt;8,VLOOKUP(A33,基础技能!A:O,12,FALSE),VLOOKUP(A33,升星技能!A:O,9,FALSE))</f>
        <v>被动效果：场上有英雄释放技能时，自身伤害增加5%，暴伤增加2%</v>
      </c>
      <c r="T33" s="26" t="str">
        <f>IF(C33&lt;9,VLOOKUP(A33,基础技能!A:O,14,FALSE),VLOOKUP(A33,升星技能!A:O,10,FALSE))</f>
        <v>战鬼反击3</v>
      </c>
      <c r="U33" s="26" t="str">
        <f>IF(C33&lt;9,VLOOKUP(A33,基础技能!A:O,13,FALSE),VLOOKUP(A33,升星技能!A:O,11,FALSE))</f>
        <v>"1110a304"</v>
      </c>
      <c r="V33" s="26" t="str">
        <f>IF(C33&lt;9,VLOOKUP(A33,基础技能!A:O,15,FALSE),VLOOKUP(A33,升星技能!A:O,12,FALSE))</f>
        <v>被动效果：每格挡3次，解除自身所有控制并对随机3名敌人造成生命上限20%伤害（最高不超过自身攻击的2500%），并回复自身该伤害40%的生命值</v>
      </c>
      <c r="W33" s="26" t="str">
        <f>IF(C33&lt;10,VLOOKUP(A33,基础技能!A:O,5,FALSE),VLOOKUP(A33,升星技能!A:O,13,FALSE))</f>
        <v>杀意巨斧3</v>
      </c>
      <c r="X33" s="26" t="str">
        <f>IF(C33&lt;10,VLOOKUP(A33,基础技能!A:O,4,FALSE),VLOOKUP(A33,升星技能!A:O,14,FALSE))</f>
        <v>1110a012</v>
      </c>
      <c r="Y33" s="26" t="str">
        <f>IF(C33&lt;10,VLOOKUP(A33,基础技能!A:O,6,FALSE),VLOOKUP(A33,升星技能!A:O,15,FALSE))</f>
        <v>怒气技能：对随机3名敌人造成206%攻击伤害，每回合额外造成100%流血伤害，持续3回合；若目标为前排，则额外造成目标生命上限15%伤害（不超过攻击力的1500%），目标为后排时，则额外造成必定暴击的108%攻击伤害</v>
      </c>
      <c r="Z33" s="3"/>
      <c r="AA33" s="1"/>
      <c r="AB33" s="1"/>
      <c r="AC33" s="1"/>
    </row>
    <row r="34" spans="1:29" s="17" customFormat="1" x14ac:dyDescent="0.3">
      <c r="A34" s="17">
        <v>11106</v>
      </c>
      <c r="B34" s="17" t="s">
        <v>3625</v>
      </c>
      <c r="C34" s="26">
        <v>12</v>
      </c>
      <c r="D34" s="28">
        <f>VLOOKUP($C34,计算辅助表!$A:$E,2,FALSE)</f>
        <v>3.5100000000000002</v>
      </c>
      <c r="E34" s="26">
        <f>VLOOKUP($C34,计算辅助表!$A:$E,3,FALSE)</f>
        <v>1</v>
      </c>
      <c r="F34" s="28">
        <v>9.2100000000000009</v>
      </c>
      <c r="G34" s="26">
        <f>VLOOKUP($C34,计算辅助表!$A:$E,5,FALSE)</f>
        <v>1.6</v>
      </c>
      <c r="H34" s="26">
        <f>VLOOKUP(C34,计算辅助表!A:I,9,FALSE)</f>
        <v>2</v>
      </c>
      <c r="I34" s="26">
        <f>VLOOKUP(C34,计算辅助表!A:K,10,FALSE)</f>
        <v>140</v>
      </c>
      <c r="J34" s="26">
        <f>VLOOKUP(C34,计算辅助表!A:K,11,FALSE)</f>
        <v>200</v>
      </c>
      <c r="K34" s="26">
        <f>VLOOKUP(C34,计算辅助表!A:H,8,FALSE)</f>
        <v>285</v>
      </c>
      <c r="L34" s="26" t="str">
        <f>VLOOKUP(C34,计算辅助表!A:F,6,FALSE)</f>
        <v>[{"a":"item","t":"2004","n":15000}]</v>
      </c>
      <c r="M34" s="26" t="str">
        <f>VLOOKUP(C34,计算辅助表!A:L,IF(INT(LEFT(A34))&lt;5,12,7),FALSE)</f>
        <v>[{"sxhero":1,"num":1},{"jichuzhongzu":1,"star":6,"num":1},{"star":9,"num":1}]</v>
      </c>
      <c r="N34" s="26" t="str">
        <f>VLOOKUP(A34,升星技能!A:O,4,FALSE)</f>
        <v>行尸走肉3</v>
      </c>
      <c r="O34" s="26" t="str">
        <f>VLOOKUP(A34,升星技能!A:O,5,FALSE)</f>
        <v>"1110a101","1110a111","1110a121","1110a131"</v>
      </c>
      <c r="P34" s="26" t="str">
        <f>VLOOKUP(A34,升星技能!A:O,6,FALSE)</f>
        <v>被动效果：生命增加40%，攻击增加30%，破甲增加40%，格挡增加60%</v>
      </c>
      <c r="Q34" s="26" t="str">
        <f>IF(C34&lt;8,VLOOKUP(A34,基础技能!A:O,11,FALSE),VLOOKUP(A34,升星技能!A:O,7,FALSE))</f>
        <v>冥人降临3</v>
      </c>
      <c r="R34" s="26" t="str">
        <f>IF(C34&lt;8,VLOOKUP(A34,基础技能!A:O,10,FALSE),VLOOKUP(A34,升星技能!A:O,8,FALSE))</f>
        <v>"1110a204","1110a214"</v>
      </c>
      <c r="S34" s="26" t="str">
        <f>IF(C34&lt;8,VLOOKUP(A34,基础技能!A:O,12,FALSE),VLOOKUP(A34,升星技能!A:O,9,FALSE))</f>
        <v>被动效果：场上有英雄释放技能时，自身伤害增加5%，暴伤增加2%</v>
      </c>
      <c r="T34" s="26" t="str">
        <f>IF(C34&lt;9,VLOOKUP(A34,基础技能!A:O,14,FALSE),VLOOKUP(A34,升星技能!A:O,10,FALSE))</f>
        <v>战鬼反击3</v>
      </c>
      <c r="U34" s="26" t="str">
        <f>IF(C34&lt;9,VLOOKUP(A34,基础技能!A:O,13,FALSE),VLOOKUP(A34,升星技能!A:O,11,FALSE))</f>
        <v>"1110a304"</v>
      </c>
      <c r="V34" s="26" t="str">
        <f>IF(C34&lt;9,VLOOKUP(A34,基础技能!A:O,15,FALSE),VLOOKUP(A34,升星技能!A:O,12,FALSE))</f>
        <v>被动效果：每格挡3次，解除自身所有控制并对随机3名敌人造成生命上限20%伤害（最高不超过自身攻击的2500%），并回复自身该伤害40%的生命值</v>
      </c>
      <c r="W34" s="26" t="str">
        <f>IF(C34&lt;10,VLOOKUP(A34,基础技能!A:O,5,FALSE),VLOOKUP(A34,升星技能!A:O,13,FALSE))</f>
        <v>杀意巨斧3</v>
      </c>
      <c r="X34" s="26" t="str">
        <f>IF(C34&lt;10,VLOOKUP(A34,基础技能!A:O,4,FALSE),VLOOKUP(A34,升星技能!A:O,14,FALSE))</f>
        <v>1110a012</v>
      </c>
      <c r="Y34" s="26" t="str">
        <f>IF(C34&lt;10,VLOOKUP(A34,基础技能!A:O,6,FALSE),VLOOKUP(A34,升星技能!A:O,15,FALSE))</f>
        <v>怒气技能：对随机3名敌人造成206%攻击伤害，每回合额外造成100%流血伤害，持续3回合；若目标为前排，则额外造成目标生命上限15%伤害（不超过攻击力的1500%），目标为后排时，则额外造成必定暴击的108%攻击伤害</v>
      </c>
      <c r="Z34" s="3"/>
      <c r="AA34" s="1"/>
      <c r="AB34" s="1"/>
      <c r="AC34" s="1"/>
    </row>
    <row r="35" spans="1:29" s="17" customFormat="1" x14ac:dyDescent="0.3">
      <c r="A35" s="17">
        <v>11106</v>
      </c>
      <c r="B35" s="17" t="s">
        <v>3625</v>
      </c>
      <c r="C35" s="26">
        <v>13</v>
      </c>
      <c r="D35" s="28">
        <f>VLOOKUP($C35,计算辅助表!$A:$E,2,FALSE)</f>
        <v>3.5100000000000002</v>
      </c>
      <c r="E35" s="26">
        <f>VLOOKUP($C35,计算辅助表!$A:$E,3,FALSE)</f>
        <v>1</v>
      </c>
      <c r="F35" s="28">
        <v>9.2100000000000009</v>
      </c>
      <c r="G35" s="26">
        <f>VLOOKUP($C35,计算辅助表!$A:$E,5,FALSE)</f>
        <v>1.6</v>
      </c>
      <c r="H35" s="26">
        <f>VLOOKUP(C35,计算辅助表!A:I,9,FALSE)</f>
        <v>3</v>
      </c>
      <c r="I35" s="26">
        <f>VLOOKUP(C35,计算辅助表!A:K,10,FALSE)</f>
        <v>210</v>
      </c>
      <c r="J35" s="26">
        <f>VLOOKUP(C35,计算辅助表!A:K,11,FALSE)</f>
        <v>300</v>
      </c>
      <c r="K35" s="26">
        <f>VLOOKUP(C35,计算辅助表!A:H,8,FALSE)</f>
        <v>300</v>
      </c>
      <c r="L35" s="26" t="str">
        <f>VLOOKUP(C35,计算辅助表!A:F,6,FALSE)</f>
        <v>[{"a":"item","t":"2004","n":20000},{"a":"item","t":"2039","n":10}]</v>
      </c>
      <c r="M35" s="26" t="str">
        <f>VLOOKUP(C35,计算辅助表!A:L,IF(INT(LEFT(A35))&lt;5,12,7),FALSE)</f>
        <v>[{"sxhero":1,"num":2},{"jichuzhongzu":1,"star":6,"num":1},{"star":10,"num":1}]</v>
      </c>
      <c r="N35" s="26" t="str">
        <f>VLOOKUP(A35,升星技能!A:O,4,FALSE)</f>
        <v>行尸走肉3</v>
      </c>
      <c r="O35" s="26" t="str">
        <f>VLOOKUP(A35,升星技能!A:O,5,FALSE)</f>
        <v>"1110a101","1110a111","1110a121","1110a131"</v>
      </c>
      <c r="P35" s="26" t="str">
        <f>VLOOKUP(A35,升星技能!A:O,6,FALSE)</f>
        <v>被动效果：生命增加40%，攻击增加30%，破甲增加40%，格挡增加60%</v>
      </c>
      <c r="Q35" s="26" t="str">
        <f>IF(C35&lt;8,VLOOKUP(A35,基础技能!A:O,11,FALSE),VLOOKUP(A35,升星技能!A:O,7,FALSE))</f>
        <v>冥人降临3</v>
      </c>
      <c r="R35" s="26" t="str">
        <f>IF(C35&lt;8,VLOOKUP(A35,基础技能!A:O,10,FALSE),VLOOKUP(A35,升星技能!A:O,8,FALSE))</f>
        <v>"1110a204","1110a214"</v>
      </c>
      <c r="S35" s="26" t="str">
        <f>IF(C35&lt;8,VLOOKUP(A35,基础技能!A:O,12,FALSE),VLOOKUP(A35,升星技能!A:O,9,FALSE))</f>
        <v>被动效果：场上有英雄释放技能时，自身伤害增加5%，暴伤增加2%</v>
      </c>
      <c r="T35" s="26" t="str">
        <f>IF(C35&lt;9,VLOOKUP(A35,基础技能!A:O,14,FALSE),VLOOKUP(A35,升星技能!A:O,10,FALSE))</f>
        <v>战鬼反击3</v>
      </c>
      <c r="U35" s="26" t="str">
        <f>IF(C35&lt;9,VLOOKUP(A35,基础技能!A:O,13,FALSE),VLOOKUP(A35,升星技能!A:O,11,FALSE))</f>
        <v>"1110a304"</v>
      </c>
      <c r="V35" s="26" t="str">
        <f>IF(C35&lt;9,VLOOKUP(A35,基础技能!A:O,15,FALSE),VLOOKUP(A35,升星技能!A:O,12,FALSE))</f>
        <v>被动效果：每格挡3次，解除自身所有控制并对随机3名敌人造成生命上限20%伤害（最高不超过自身攻击的2500%），并回复自身该伤害40%的生命值</v>
      </c>
      <c r="W35" s="26" t="str">
        <f>IF(C35&lt;10,VLOOKUP(A35,基础技能!A:O,5,FALSE),VLOOKUP(A35,升星技能!A:O,13,FALSE))</f>
        <v>杀意巨斧3</v>
      </c>
      <c r="X35" s="26" t="str">
        <f>IF(C35&lt;10,VLOOKUP(A35,基础技能!A:O,4,FALSE),VLOOKUP(A35,升星技能!A:O,14,FALSE))</f>
        <v>1110a012</v>
      </c>
      <c r="Y35" s="26" t="str">
        <f>IF(C35&lt;10,VLOOKUP(A35,基础技能!A:O,6,FALSE),VLOOKUP(A35,升星技能!A:O,15,FALSE))</f>
        <v>怒气技能：对随机3名敌人造成206%攻击伤害，每回合额外造成100%流血伤害，持续3回合；若目标为前排，则额外造成目标生命上限15%伤害（不超过攻击力的1500%），目标为后排时，则额外造成必定暴击的108%攻击伤害</v>
      </c>
      <c r="Z35" s="3"/>
      <c r="AA35" s="1"/>
      <c r="AB35" s="1"/>
      <c r="AC35" s="1"/>
    </row>
    <row r="36" spans="1:29" s="25" customFormat="1" x14ac:dyDescent="0.3">
      <c r="A36" s="17">
        <v>11106</v>
      </c>
      <c r="B36" s="17" t="s">
        <v>3625</v>
      </c>
      <c r="C36" s="26">
        <v>14</v>
      </c>
      <c r="D36" s="28">
        <f>VLOOKUP($C36,计算辅助表!$A:$E,2,FALSE)</f>
        <v>3.5100000000000002</v>
      </c>
      <c r="E36" s="26">
        <f>VLOOKUP($C36,计算辅助表!$A:$E,3,FALSE)</f>
        <v>1</v>
      </c>
      <c r="F36" s="28">
        <v>9.2100000000000009</v>
      </c>
      <c r="G36" s="26">
        <f>VLOOKUP($C36,计算辅助表!$A:$E,5,FALSE)</f>
        <v>1.6</v>
      </c>
      <c r="H36" s="26">
        <f>VLOOKUP(C36,计算辅助表!A:I,9,FALSE)</f>
        <v>4</v>
      </c>
      <c r="I36" s="26">
        <f>VLOOKUP(C36,计算辅助表!A:K,10,FALSE)</f>
        <v>330</v>
      </c>
      <c r="J36" s="26">
        <f>VLOOKUP(C36,计算辅助表!A:K,11,FALSE)</f>
        <v>500</v>
      </c>
      <c r="K36" s="26">
        <f>VLOOKUP(C36,计算辅助表!A:H,8,FALSE)</f>
        <v>300</v>
      </c>
      <c r="L36" s="26" t="str">
        <f>VLOOKUP(C36,计算辅助表!A:F,6,FALSE)</f>
        <v>[{"a":"item","t":"2004","n":25000},{"a":"item","t":"2039","n":20}]</v>
      </c>
      <c r="M36" s="26" t="str">
        <f>VLOOKUP(C36,计算辅助表!A:L,IF(INT(LEFT(A36))&lt;5,12,7),FALSE)</f>
        <v>[{"sxhero":1,"num":2},{"star":9,"num":1},{"star":10,"num":1}]</v>
      </c>
      <c r="N36" s="26" t="str">
        <f>VLOOKUP(A36,升星技能!A:O,4,FALSE)</f>
        <v>行尸走肉3</v>
      </c>
      <c r="O36" s="26" t="str">
        <f>VLOOKUP(A36,升星技能!A:O,5,FALSE)</f>
        <v>"1110a101","1110a111","1110a121","1110a131"</v>
      </c>
      <c r="P36" s="26" t="str">
        <f>VLOOKUP(A36,升星技能!A:O,6,FALSE)</f>
        <v>被动效果：生命增加40%，攻击增加30%，破甲增加40%，格挡增加60%</v>
      </c>
      <c r="Q36" s="26" t="str">
        <f>IF(C36&lt;8,VLOOKUP(A36,基础技能!A:O,11,FALSE),VLOOKUP(A36,升星技能!A:O,7,FALSE))</f>
        <v>冥人降临3</v>
      </c>
      <c r="R36" s="26" t="str">
        <f>IF(C36&lt;8,VLOOKUP(A36,基础技能!A:O,10,FALSE),VLOOKUP(A36,升星技能!A:O,8,FALSE))</f>
        <v>"1110a204","1110a214"</v>
      </c>
      <c r="S36" s="26" t="str">
        <f>IF(C36&lt;8,VLOOKUP(A36,基础技能!A:O,12,FALSE),VLOOKUP(A36,升星技能!A:O,9,FALSE))</f>
        <v>被动效果：场上有英雄释放技能时，自身伤害增加5%，暴伤增加2%</v>
      </c>
      <c r="T36" s="26" t="str">
        <f>IF(C36&lt;9,VLOOKUP(A36,基础技能!A:O,14,FALSE),VLOOKUP(A36,升星技能!A:O,10,FALSE))</f>
        <v>战鬼反击3</v>
      </c>
      <c r="U36" s="26" t="str">
        <f>IF(C36&lt;9,VLOOKUP(A36,基础技能!A:O,13,FALSE),VLOOKUP(A36,升星技能!A:O,11,FALSE))</f>
        <v>"1110a304"</v>
      </c>
      <c r="V36" s="26" t="str">
        <f>IF(C36&lt;9,VLOOKUP(A36,基础技能!A:O,15,FALSE),VLOOKUP(A36,升星技能!A:O,12,FALSE))</f>
        <v>被动效果：每格挡3次，解除自身所有控制并对随机3名敌人造成生命上限20%伤害（最高不超过自身攻击的2500%），并回复自身该伤害40%的生命值</v>
      </c>
      <c r="W36" s="26" t="str">
        <f>IF(C36&lt;10,VLOOKUP(A36,基础技能!A:O,5,FALSE),VLOOKUP(A36,升星技能!A:O,13,FALSE))</f>
        <v>杀意巨斧3</v>
      </c>
      <c r="X36" s="26" t="str">
        <f>IF(C36&lt;10,VLOOKUP(A36,基础技能!A:O,4,FALSE),VLOOKUP(A36,升星技能!A:O,14,FALSE))</f>
        <v>1110a012</v>
      </c>
      <c r="Y36" s="26" t="str">
        <f>IF(C36&lt;10,VLOOKUP(A36,基础技能!A:O,6,FALSE),VLOOKUP(A36,升星技能!A:O,15,FALSE))</f>
        <v>怒气技能：对随机3名敌人造成206%攻击伤害，每回合额外造成100%流血伤害，持续3回合；若目标为前排，则额外造成目标生命上限15%伤害（不超过攻击力的1500%），目标为后排时，则额外造成必定暴击的108%攻击伤害</v>
      </c>
      <c r="Z36" s="3"/>
      <c r="AA36" s="1"/>
      <c r="AB36" s="1"/>
      <c r="AC36" s="1"/>
    </row>
    <row r="37" spans="1:29" s="25" customFormat="1" x14ac:dyDescent="0.3">
      <c r="A37" s="17">
        <v>11106</v>
      </c>
      <c r="B37" s="17" t="s">
        <v>3625</v>
      </c>
      <c r="C37" s="26">
        <v>15</v>
      </c>
      <c r="D37" s="28">
        <f>VLOOKUP($C37,计算辅助表!$A:$E,2,FALSE)</f>
        <v>3.5100000000000002</v>
      </c>
      <c r="E37" s="26">
        <f>VLOOKUP($C37,计算辅助表!$A:$E,3,FALSE)</f>
        <v>1</v>
      </c>
      <c r="F37" s="28">
        <v>9.2100000000000009</v>
      </c>
      <c r="G37" s="26">
        <f>VLOOKUP($C37,计算辅助表!$A:$E,5,FALSE)</f>
        <v>1.6</v>
      </c>
      <c r="H37" s="26">
        <f>VLOOKUP(C37,计算辅助表!A:I,9,FALSE)</f>
        <v>5</v>
      </c>
      <c r="I37" s="26">
        <f>VLOOKUP(C37,计算辅助表!A:K,10,FALSE)</f>
        <v>450</v>
      </c>
      <c r="J37" s="26">
        <f>VLOOKUP(C37,计算辅助表!A:K,11,FALSE)</f>
        <v>700</v>
      </c>
      <c r="K37" s="26">
        <f>VLOOKUP(C37,计算辅助表!A:H,8,FALSE)</f>
        <v>300</v>
      </c>
      <c r="L37" s="26" t="str">
        <f>VLOOKUP(C37,计算辅助表!A:F,6,FALSE)</f>
        <v>[{"a":"item","t":"2004","n":30000},{"a":"item","t":"2039","n":30}]</v>
      </c>
      <c r="M37" s="26" t="str">
        <f>VLOOKUP(C37,计算辅助表!A:L,IF(INT(LEFT(A37))&lt;5,12,7),FALSE)</f>
        <v>[{"sxhero":1,"num":2},{"star":9,"num":1},{"star":10,"num":1}]</v>
      </c>
      <c r="N37" s="26" t="str">
        <f>VLOOKUP(A37,升星技能!A:O,4,FALSE)</f>
        <v>行尸走肉3</v>
      </c>
      <c r="O37" s="26" t="str">
        <f>VLOOKUP(A37,升星技能!A:O,5,FALSE)</f>
        <v>"1110a101","1110a111","1110a121","1110a131"</v>
      </c>
      <c r="P37" s="26" t="str">
        <f>VLOOKUP(A37,升星技能!A:O,6,FALSE)</f>
        <v>被动效果：生命增加40%，攻击增加30%，破甲增加40%，格挡增加60%</v>
      </c>
      <c r="Q37" s="26" t="str">
        <f>IF(C37&lt;8,VLOOKUP(A37,基础技能!A:O,11,FALSE),VLOOKUP(A37,升星技能!A:O,7,FALSE))</f>
        <v>冥人降临3</v>
      </c>
      <c r="R37" s="26" t="str">
        <f>IF(C37&lt;8,VLOOKUP(A37,基础技能!A:O,10,FALSE),VLOOKUP(A37,升星技能!A:O,8,FALSE))</f>
        <v>"1110a204","1110a214"</v>
      </c>
      <c r="S37" s="26" t="str">
        <f>IF(C37&lt;8,VLOOKUP(A37,基础技能!A:O,12,FALSE),VLOOKUP(A37,升星技能!A:O,9,FALSE))</f>
        <v>被动效果：场上有英雄释放技能时，自身伤害增加5%，暴伤增加2%</v>
      </c>
      <c r="T37" s="26" t="str">
        <f>IF(C37&lt;9,VLOOKUP(A37,基础技能!A:O,14,FALSE),VLOOKUP(A37,升星技能!A:O,10,FALSE))</f>
        <v>战鬼反击3</v>
      </c>
      <c r="U37" s="26" t="str">
        <f>IF(C37&lt;9,VLOOKUP(A37,基础技能!A:O,13,FALSE),VLOOKUP(A37,升星技能!A:O,11,FALSE))</f>
        <v>"1110a304"</v>
      </c>
      <c r="V37" s="26" t="str">
        <f>IF(C37&lt;9,VLOOKUP(A37,基础技能!A:O,15,FALSE),VLOOKUP(A37,升星技能!A:O,12,FALSE))</f>
        <v>被动效果：每格挡3次，解除自身所有控制并对随机3名敌人造成生命上限20%伤害（最高不超过自身攻击的2500%），并回复自身该伤害40%的生命值</v>
      </c>
      <c r="W37" s="26" t="str">
        <f>IF(C37&lt;10,VLOOKUP(A37,基础技能!A:O,5,FALSE),VLOOKUP(A37,升星技能!A:O,13,FALSE))</f>
        <v>杀意巨斧3</v>
      </c>
      <c r="X37" s="26" t="str">
        <f>IF(C37&lt;10,VLOOKUP(A37,基础技能!A:O,4,FALSE),VLOOKUP(A37,升星技能!A:O,14,FALSE))</f>
        <v>1110a012</v>
      </c>
      <c r="Y37" s="26" t="str">
        <f>IF(C37&lt;10,VLOOKUP(A37,基础技能!A:O,6,FALSE),VLOOKUP(A37,升星技能!A:O,15,FALSE))</f>
        <v>怒气技能：对随机3名敌人造成206%攻击伤害，每回合额外造成100%流血伤害，持续3回合；若目标为前排，则额外造成目标生命上限15%伤害（不超过攻击力的1500%），目标为后排时，则额外造成必定暴击的108%攻击伤害</v>
      </c>
      <c r="Z37" s="3"/>
      <c r="AA37" s="1"/>
      <c r="AB37" s="1"/>
      <c r="AC37" s="1"/>
    </row>
    <row r="38" spans="1:29" x14ac:dyDescent="0.3">
      <c r="A38" s="27">
        <v>12026</v>
      </c>
      <c r="B38" s="27" t="s">
        <v>28</v>
      </c>
      <c r="C38" s="28">
        <v>7</v>
      </c>
      <c r="D38" s="28">
        <f>VLOOKUP($C38,计算辅助表!$A:$E,2,FALSE)</f>
        <v>2.4900000000000002</v>
      </c>
      <c r="E38" s="26">
        <f>VLOOKUP($C38,计算辅助表!$A:$E,3,FALSE)</f>
        <v>1</v>
      </c>
      <c r="F38" s="28">
        <f>VLOOKUP($C38,计算辅助表!$A:$E,4,FALSE)</f>
        <v>3.5200000000000005</v>
      </c>
      <c r="G38" s="26">
        <f>VLOOKUP($C38,计算辅助表!$A:$E,5,FALSE)</f>
        <v>1.6</v>
      </c>
      <c r="H38" s="26">
        <f>VLOOKUP(C38,计算辅助表!A:I,9,FALSE)</f>
        <v>0</v>
      </c>
      <c r="I38" s="26">
        <f>VLOOKUP(C38,计算辅助表!A:K,10,FALSE)</f>
        <v>0</v>
      </c>
      <c r="J38" s="26">
        <f>VLOOKUP(C38,计算辅助表!A:K,11,FALSE)</f>
        <v>0</v>
      </c>
      <c r="K38" s="26">
        <f>VLOOKUP(C38,计算辅助表!A:H,8,FALSE)</f>
        <v>165</v>
      </c>
      <c r="L38" s="26" t="str">
        <f>VLOOKUP(C38,计算辅助表!A:F,6,FALSE)</f>
        <v>[{"a":"item","t":"2004","n":2000}]</v>
      </c>
      <c r="M38" s="26" t="str">
        <f>VLOOKUP(C38,计算辅助表!A:L,IF(INT(LEFT(A38))&lt;5,12,7),FALSE)</f>
        <v>[{"jichuzhongzu":1,"star":5,"num":4}]</v>
      </c>
      <c r="N38" s="26" t="str">
        <f>VLOOKUP(A38,升星技能!A:O,4,FALSE)</f>
        <v>死亡火焰3</v>
      </c>
      <c r="O38" s="26" t="str">
        <f>VLOOKUP(A38,升星技能!A:O,5,FALSE)</f>
        <v>"1202a114"</v>
      </c>
      <c r="P38" s="26" t="str">
        <f>VLOOKUP(A38,升星技能!A:O,6,FALSE)</f>
        <v>被动效果：普攻有100%概率施放点燃灵魂的火焰，使目标燃烧，每回合造成24%攻击的伤害，直至敌方英雄死亡</v>
      </c>
      <c r="Q38" s="26" t="str">
        <f>IF(C38&lt;8,VLOOKUP(A38,基础技能!A:O,11,FALSE),VLOOKUP(A38,升星技能!A:O,7,FALSE))</f>
        <v>冥火斗篷2</v>
      </c>
      <c r="R38" s="26" t="str">
        <f>IF(C38&lt;8,VLOOKUP(A38,基础技能!A:O,10,FALSE),VLOOKUP(A38,升星技能!A:O,8,FALSE))</f>
        <v>"12026214"</v>
      </c>
      <c r="S38" s="26" t="str">
        <f>IF(C38&lt;8,VLOOKUP(A38,基础技能!A:O,12,FALSE),VLOOKUP(A38,升星技能!A:O,9,FALSE))</f>
        <v>被动效果：穿有用冥火制造的斗篷，受到攻击时100%概率使目标燃烧，每回合造成15%攻击的伤害，直至敌方英雄死亡</v>
      </c>
      <c r="T38" s="26" t="str">
        <f>IF(C38&lt;9,VLOOKUP(A38,基础技能!A:O,14,FALSE),VLOOKUP(A38,升星技能!A:O,10,FALSE))</f>
        <v>无烬燃烧2</v>
      </c>
      <c r="U38" s="26" t="str">
        <f>IF(C38&lt;9,VLOOKUP(A38,基础技能!A:O,13,FALSE),VLOOKUP(A38,升星技能!A:O,11,FALSE))</f>
        <v>"12026314"</v>
      </c>
      <c r="V38" s="26" t="str">
        <f>IF(C38&lt;9,VLOOKUP(A38,基础技能!A:O,15,FALSE),VLOOKUP(A38,升星技能!A:O,12,FALSE))</f>
        <v>被动效果：英雄死亡时创造出不会熄灭的火焰，可使所有敌人燃烧，每回合造成25%攻击伤害，直至敌方英雄死亡</v>
      </c>
      <c r="W38" s="26" t="str">
        <f>IF(C38&lt;10,VLOOKUP(A38,基础技能!A:O,5,FALSE),VLOOKUP(A38,升星技能!A:O,13,FALSE))</f>
        <v>死亡尖叫2</v>
      </c>
      <c r="X38" s="26" t="str">
        <f>IF(C38&lt;10,VLOOKUP(A38,基础技能!A:O,4,FALSE),VLOOKUP(A38,升星技能!A:O,14,FALSE))</f>
        <v>12026012</v>
      </c>
      <c r="Y38" s="26" t="str">
        <f>IF(C38&lt;10,VLOOKUP(A38,基础技能!A:O,6,FALSE),VLOOKUP(A38,升星技能!A:O,15,FALSE))</f>
        <v>怒气技能：对敌方随机4名目标造成100%攻击伤害，每回合额外造成30%攻击的伤害，直至敌方英雄死亡</v>
      </c>
    </row>
    <row r="39" spans="1:29" x14ac:dyDescent="0.3">
      <c r="A39" s="27">
        <v>12026</v>
      </c>
      <c r="B39" s="27" t="s">
        <v>28</v>
      </c>
      <c r="C39" s="28">
        <v>8</v>
      </c>
      <c r="D39" s="28">
        <f>VLOOKUP($C39,计算辅助表!$A:$E,2,FALSE)</f>
        <v>2.7800000000000002</v>
      </c>
      <c r="E39" s="26">
        <f>VLOOKUP($C39,计算辅助表!$A:$E,3,FALSE)</f>
        <v>1</v>
      </c>
      <c r="F39" s="28">
        <f>VLOOKUP($C39,计算辅助表!$A:$E,4,FALSE)</f>
        <v>4.84</v>
      </c>
      <c r="G39" s="26">
        <f>VLOOKUP($C39,计算辅助表!$A:$E,5,FALSE)</f>
        <v>1.6</v>
      </c>
      <c r="H39" s="26">
        <f>VLOOKUP(C39,计算辅助表!A:I,9,FALSE)</f>
        <v>0</v>
      </c>
      <c r="I39" s="26">
        <f>VLOOKUP(C39,计算辅助表!A:K,10,FALSE)</f>
        <v>0</v>
      </c>
      <c r="J39" s="26">
        <f>VLOOKUP(C39,计算辅助表!A:K,11,FALSE)</f>
        <v>0</v>
      </c>
      <c r="K39" s="26">
        <f>VLOOKUP(C39,计算辅助表!A:H,8,FALSE)</f>
        <v>185</v>
      </c>
      <c r="L39" s="26" t="str">
        <f>VLOOKUP(C39,计算辅助表!A:F,6,FALSE)</f>
        <v>[{"a":"item","t":"2004","n":3000}]</v>
      </c>
      <c r="M39" s="26" t="str">
        <f>VLOOKUP(C39,计算辅助表!A:L,IF(INT(LEFT(A39))&lt;5,12,7),FALSE)</f>
        <v>[{"jichuzhongzu":1,"star":6,"num":1},{"jichuzhongzu":1,"star":5,"num":3}]</v>
      </c>
      <c r="N39" s="26" t="str">
        <f>VLOOKUP(A39,升星技能!A:O,4,FALSE)</f>
        <v>死亡火焰3</v>
      </c>
      <c r="O39" s="26" t="str">
        <f>VLOOKUP(A39,升星技能!A:O,5,FALSE)</f>
        <v>"1202a114"</v>
      </c>
      <c r="P39" s="26" t="str">
        <f>VLOOKUP(A39,升星技能!A:O,6,FALSE)</f>
        <v>被动效果：普攻有100%概率施放点燃灵魂的火焰，使目标燃烧，每回合造成24%攻击的伤害，直至敌方英雄死亡</v>
      </c>
      <c r="Q39" s="26" t="str">
        <f>IF(C39&lt;8,VLOOKUP(A39,基础技能!A:O,11,FALSE),VLOOKUP(A39,升星技能!A:O,7,FALSE))</f>
        <v>火焰护罩3</v>
      </c>
      <c r="R39" s="26" t="str">
        <f>IF(C39&lt;8,VLOOKUP(A39,基础技能!A:O,10,FALSE),VLOOKUP(A39,升星技能!A:O,8,FALSE))</f>
        <v>"1202a214"</v>
      </c>
      <c r="S39" s="26" t="str">
        <f>IF(C39&lt;8,VLOOKUP(A39,基础技能!A:O,12,FALSE),VLOOKUP(A39,升星技能!A:O,9,FALSE))</f>
        <v>被动效果：穿有用冥火制造的斗篷，受到攻击时100%概率使目标燃烧，每回合造成22%攻击的伤害，直至敌方英雄死亡</v>
      </c>
      <c r="T39" s="26" t="str">
        <f>IF(C39&lt;9,VLOOKUP(A39,基础技能!A:O,14,FALSE),VLOOKUP(A39,升星技能!A:O,10,FALSE))</f>
        <v>无烬燃烧2</v>
      </c>
      <c r="U39" s="26" t="str">
        <f>IF(C39&lt;9,VLOOKUP(A39,基础技能!A:O,13,FALSE),VLOOKUP(A39,升星技能!A:O,11,FALSE))</f>
        <v>"12026314"</v>
      </c>
      <c r="V39" s="26" t="str">
        <f>IF(C39&lt;9,VLOOKUP(A39,基础技能!A:O,15,FALSE),VLOOKUP(A39,升星技能!A:O,12,FALSE))</f>
        <v>被动效果：英雄死亡时创造出不会熄灭的火焰，可使所有敌人燃烧，每回合造成25%攻击伤害，直至敌方英雄死亡</v>
      </c>
      <c r="W39" s="26" t="str">
        <f>IF(C39&lt;10,VLOOKUP(A39,基础技能!A:O,5,FALSE),VLOOKUP(A39,升星技能!A:O,13,FALSE))</f>
        <v>死亡尖叫2</v>
      </c>
      <c r="X39" s="26" t="str">
        <f>IF(C39&lt;10,VLOOKUP(A39,基础技能!A:O,4,FALSE),VLOOKUP(A39,升星技能!A:O,14,FALSE))</f>
        <v>12026012</v>
      </c>
      <c r="Y39" s="26" t="str">
        <f>IF(C39&lt;10,VLOOKUP(A39,基础技能!A:O,6,FALSE),VLOOKUP(A39,升星技能!A:O,15,FALSE))</f>
        <v>怒气技能：对敌方随机4名目标造成100%攻击伤害，每回合额外造成30%攻击的伤害，直至敌方英雄死亡</v>
      </c>
    </row>
    <row r="40" spans="1:29" x14ac:dyDescent="0.3">
      <c r="A40" s="27">
        <v>12026</v>
      </c>
      <c r="B40" s="27" t="s">
        <v>28</v>
      </c>
      <c r="C40" s="28">
        <v>9</v>
      </c>
      <c r="D40" s="28">
        <f>VLOOKUP($C40,计算辅助表!$A:$E,2,FALSE)</f>
        <v>3.0700000000000003</v>
      </c>
      <c r="E40" s="26">
        <f>VLOOKUP($C40,计算辅助表!$A:$E,3,FALSE)</f>
        <v>1</v>
      </c>
      <c r="F40" s="28">
        <f>VLOOKUP($C40,计算辅助表!$A:$E,4,FALSE)</f>
        <v>6.16</v>
      </c>
      <c r="G40" s="26">
        <f>VLOOKUP($C40,计算辅助表!$A:$E,5,FALSE)</f>
        <v>1.6</v>
      </c>
      <c r="H40" s="26">
        <f>VLOOKUP(C40,计算辅助表!A:I,9,FALSE)</f>
        <v>0</v>
      </c>
      <c r="I40" s="26">
        <f>VLOOKUP(C40,计算辅助表!A:K,10,FALSE)</f>
        <v>0</v>
      </c>
      <c r="J40" s="26">
        <f>VLOOKUP(C40,计算辅助表!A:K,11,FALSE)</f>
        <v>0</v>
      </c>
      <c r="K40" s="26">
        <f>VLOOKUP(C40,计算辅助表!A:H,8,FALSE)</f>
        <v>205</v>
      </c>
      <c r="L40" s="26" t="str">
        <f>VLOOKUP(C40,计算辅助表!A:F,6,FALSE)</f>
        <v>[{"a":"item","t":"2004","n":4000}]</v>
      </c>
      <c r="M40" s="26" t="str">
        <f>VLOOKUP(C40,计算辅助表!A:L,IF(INT(LEFT(A40))&lt;5,12,7),FALSE)</f>
        <v>[{"sxhero":1,"num":1},{"jichuzhongzu":1,"star":6,"num":1},{"jichuzhongzu":1,"star":5,"num":2}]</v>
      </c>
      <c r="N40" s="26" t="str">
        <f>VLOOKUP(A40,升星技能!A:O,4,FALSE)</f>
        <v>死亡火焰3</v>
      </c>
      <c r="O40" s="26" t="str">
        <f>VLOOKUP(A40,升星技能!A:O,5,FALSE)</f>
        <v>"1202a114"</v>
      </c>
      <c r="P40" s="26" t="str">
        <f>VLOOKUP(A40,升星技能!A:O,6,FALSE)</f>
        <v>被动效果：普攻有100%概率施放点燃灵魂的火焰，使目标燃烧，每回合造成24%攻击的伤害，直至敌方英雄死亡</v>
      </c>
      <c r="Q40" s="26" t="str">
        <f>IF(C40&lt;8,VLOOKUP(A40,基础技能!A:O,11,FALSE),VLOOKUP(A40,升星技能!A:O,7,FALSE))</f>
        <v>火焰护罩3</v>
      </c>
      <c r="R40" s="26" t="str">
        <f>IF(C40&lt;8,VLOOKUP(A40,基础技能!A:O,10,FALSE),VLOOKUP(A40,升星技能!A:O,8,FALSE))</f>
        <v>"1202a214"</v>
      </c>
      <c r="S40" s="26" t="str">
        <f>IF(C40&lt;8,VLOOKUP(A40,基础技能!A:O,12,FALSE),VLOOKUP(A40,升星技能!A:O,9,FALSE))</f>
        <v>被动效果：穿有用冥火制造的斗篷，受到攻击时100%概率使目标燃烧，每回合造成22%攻击的伤害，直至敌方英雄死亡</v>
      </c>
      <c r="T40" s="26" t="str">
        <f>IF(C40&lt;9,VLOOKUP(A40,基础技能!A:O,14,FALSE),VLOOKUP(A40,升星技能!A:O,10,FALSE))</f>
        <v>无烬燃烧3</v>
      </c>
      <c r="U40" s="26" t="str">
        <f>IF(C40&lt;9,VLOOKUP(A40,基础技能!A:O,13,FALSE),VLOOKUP(A40,升星技能!A:O,11,FALSE))</f>
        <v>"1202a314"</v>
      </c>
      <c r="V40" s="26" t="str">
        <f>IF(C40&lt;9,VLOOKUP(A40,基础技能!A:O,15,FALSE),VLOOKUP(A40,升星技能!A:O,12,FALSE))</f>
        <v>被动效果：英雄死亡时创造出不会熄灭的火焰，可使所有敌人燃烧，每回合造成33%攻击伤害，直至敌方英雄死亡</v>
      </c>
      <c r="W40" s="26" t="str">
        <f>IF(C40&lt;10,VLOOKUP(A40,基础技能!A:O,5,FALSE),VLOOKUP(A40,升星技能!A:O,13,FALSE))</f>
        <v>死亡尖叫2</v>
      </c>
      <c r="X40" s="26" t="str">
        <f>IF(C40&lt;10,VLOOKUP(A40,基础技能!A:O,4,FALSE),VLOOKUP(A40,升星技能!A:O,14,FALSE))</f>
        <v>12026012</v>
      </c>
      <c r="Y40" s="26" t="str">
        <f>IF(C40&lt;10,VLOOKUP(A40,基础技能!A:O,6,FALSE),VLOOKUP(A40,升星技能!A:O,15,FALSE))</f>
        <v>怒气技能：对敌方随机4名目标造成100%攻击伤害，每回合额外造成30%攻击的伤害，直至敌方英雄死亡</v>
      </c>
    </row>
    <row r="41" spans="1:29" x14ac:dyDescent="0.3">
      <c r="A41" s="27">
        <v>12036</v>
      </c>
      <c r="B41" s="27" t="s">
        <v>29</v>
      </c>
      <c r="C41" s="28">
        <v>7</v>
      </c>
      <c r="D41" s="28">
        <f>VLOOKUP($C41,计算辅助表!$A:$E,2,FALSE)</f>
        <v>2.4900000000000002</v>
      </c>
      <c r="E41" s="26">
        <f>VLOOKUP($C41,计算辅助表!$A:$E,3,FALSE)</f>
        <v>1</v>
      </c>
      <c r="F41" s="28">
        <f>VLOOKUP($C41,计算辅助表!$A:$E,4,FALSE)</f>
        <v>3.5200000000000005</v>
      </c>
      <c r="G41" s="26">
        <f>VLOOKUP($C41,计算辅助表!$A:$E,5,FALSE)</f>
        <v>1.6</v>
      </c>
      <c r="H41" s="26">
        <f>VLOOKUP(C41,计算辅助表!A:I,9,FALSE)</f>
        <v>0</v>
      </c>
      <c r="I41" s="26">
        <f>VLOOKUP(C41,计算辅助表!A:K,10,FALSE)</f>
        <v>0</v>
      </c>
      <c r="J41" s="26">
        <f>VLOOKUP(C41,计算辅助表!A:K,11,FALSE)</f>
        <v>0</v>
      </c>
      <c r="K41" s="26">
        <f>VLOOKUP(C41,计算辅助表!A:H,8,FALSE)</f>
        <v>165</v>
      </c>
      <c r="L41" s="26" t="str">
        <f>VLOOKUP(C41,计算辅助表!A:F,6,FALSE)</f>
        <v>[{"a":"item","t":"2004","n":2000}]</v>
      </c>
      <c r="M41" s="26" t="str">
        <f>VLOOKUP(C41,计算辅助表!A:L,IF(INT(LEFT(A41))&lt;5,12,7),FALSE)</f>
        <v>[{"jichuzhongzu":1,"star":5,"num":4}]</v>
      </c>
      <c r="N41" s="26" t="str">
        <f>VLOOKUP(A41,升星技能!A:O,4,FALSE)</f>
        <v>亡灵意志3</v>
      </c>
      <c r="O41" s="26" t="str">
        <f>VLOOKUP(A41,升星技能!A:O,5,FALSE)</f>
        <v>"1203a114","1203a124"</v>
      </c>
      <c r="P41" s="26" t="str">
        <f>VLOOKUP(A41,升星技能!A:O,6,FALSE)</f>
        <v>被动效果：我方英雄死亡时，产生亡灵的意志，提升自己28%破防和20%攻击</v>
      </c>
      <c r="Q41" s="26" t="str">
        <f>IF(C41&lt;8,VLOOKUP(A41,基础技能!A:O,11,FALSE),VLOOKUP(A41,升星技能!A:O,7,FALSE))</f>
        <v>疯狂之力2</v>
      </c>
      <c r="R41" s="26" t="str">
        <f>IF(C41&lt;8,VLOOKUP(A41,基础技能!A:O,10,FALSE),VLOOKUP(A41,升星技能!A:O,8,FALSE))</f>
        <v>"12036211","12036221","12036231"</v>
      </c>
      <c r="S41" s="26" t="str">
        <f>IF(C41&lt;8,VLOOKUP(A41,基础技能!A:O,12,FALSE),VLOOKUP(A41,升星技能!A:O,9,FALSE))</f>
        <v>被动效果：拥有狂暴之心，破防增加32%，生命增加24%，攻击增加24%</v>
      </c>
      <c r="T41" s="26" t="str">
        <f>IF(C41&lt;9,VLOOKUP(A41,基础技能!A:O,14,FALSE),VLOOKUP(A41,升星技能!A:O,10,FALSE))</f>
        <v>死亡波动2</v>
      </c>
      <c r="U41" s="26" t="str">
        <f>IF(C41&lt;9,VLOOKUP(A41,基础技能!A:O,13,FALSE),VLOOKUP(A41,升星技能!A:O,11,FALSE))</f>
        <v>"12036314"</v>
      </c>
      <c r="V41" s="26" t="str">
        <f>IF(C41&lt;9,VLOOKUP(A41,基础技能!A:O,15,FALSE),VLOOKUP(A41,升星技能!A:O,12,FALSE))</f>
        <v>被动效果：英雄死亡时，血衣骨法发出死亡波动，使全体敌方每回合受到28%攻击燃烧伤害，持续3回合</v>
      </c>
      <c r="W41" s="26" t="str">
        <f>IF(C41&lt;10,VLOOKUP(A41,基础技能!A:O,5,FALSE),VLOOKUP(A41,升星技能!A:O,13,FALSE))</f>
        <v>暗影射线2</v>
      </c>
      <c r="X41" s="26" t="str">
        <f>IF(C41&lt;10,VLOOKUP(A41,基础技能!A:O,4,FALSE),VLOOKUP(A41,升星技能!A:O,14,FALSE))</f>
        <v>12036012</v>
      </c>
      <c r="Y41" s="26" t="str">
        <f>IF(C41&lt;10,VLOOKUP(A41,基础技能!A:O,6,FALSE),VLOOKUP(A41,升星技能!A:O,15,FALSE))</f>
        <v>怒气技能：对敌方全体造成92%攻击的伤害并有78%概率使战士目标沉默2回合</v>
      </c>
    </row>
    <row r="42" spans="1:29" x14ac:dyDescent="0.3">
      <c r="A42" s="27">
        <v>12036</v>
      </c>
      <c r="B42" s="27" t="s">
        <v>29</v>
      </c>
      <c r="C42" s="28">
        <v>8</v>
      </c>
      <c r="D42" s="28">
        <f>VLOOKUP($C42,计算辅助表!$A:$E,2,FALSE)</f>
        <v>2.7800000000000002</v>
      </c>
      <c r="E42" s="26">
        <f>VLOOKUP($C42,计算辅助表!$A:$E,3,FALSE)</f>
        <v>1</v>
      </c>
      <c r="F42" s="28">
        <f>VLOOKUP($C42,计算辅助表!$A:$E,4,FALSE)</f>
        <v>4.84</v>
      </c>
      <c r="G42" s="26">
        <f>VLOOKUP($C42,计算辅助表!$A:$E,5,FALSE)</f>
        <v>1.6</v>
      </c>
      <c r="H42" s="26">
        <f>VLOOKUP(C42,计算辅助表!A:I,9,FALSE)</f>
        <v>0</v>
      </c>
      <c r="I42" s="26">
        <f>VLOOKUP(C42,计算辅助表!A:K,10,FALSE)</f>
        <v>0</v>
      </c>
      <c r="J42" s="26">
        <f>VLOOKUP(C42,计算辅助表!A:K,11,FALSE)</f>
        <v>0</v>
      </c>
      <c r="K42" s="26">
        <f>VLOOKUP(C42,计算辅助表!A:H,8,FALSE)</f>
        <v>185</v>
      </c>
      <c r="L42" s="26" t="str">
        <f>VLOOKUP(C42,计算辅助表!A:F,6,FALSE)</f>
        <v>[{"a":"item","t":"2004","n":3000}]</v>
      </c>
      <c r="M42" s="26" t="str">
        <f>VLOOKUP(C42,计算辅助表!A:L,IF(INT(LEFT(A42))&lt;5,12,7),FALSE)</f>
        <v>[{"jichuzhongzu":1,"star":6,"num":1},{"jichuzhongzu":1,"star":5,"num":3}]</v>
      </c>
      <c r="N42" s="26" t="str">
        <f>VLOOKUP(A42,升星技能!A:O,4,FALSE)</f>
        <v>亡灵意志3</v>
      </c>
      <c r="O42" s="26" t="str">
        <f>VLOOKUP(A42,升星技能!A:O,5,FALSE)</f>
        <v>"1203a114","1203a124"</v>
      </c>
      <c r="P42" s="26" t="str">
        <f>VLOOKUP(A42,升星技能!A:O,6,FALSE)</f>
        <v>被动效果：我方英雄死亡时，产生亡灵的意志，提升自己28%破防和20%攻击</v>
      </c>
      <c r="Q42" s="26" t="str">
        <f>IF(C42&lt;8,VLOOKUP(A42,基础技能!A:O,11,FALSE),VLOOKUP(A42,升星技能!A:O,7,FALSE))</f>
        <v>狂暴之心3</v>
      </c>
      <c r="R42" s="26" t="str">
        <f>IF(C42&lt;8,VLOOKUP(A42,基础技能!A:O,10,FALSE),VLOOKUP(A42,升星技能!A:O,8,FALSE))</f>
        <v>"1203a211","1203a221","1203a231"</v>
      </c>
      <c r="S42" s="26" t="str">
        <f>IF(C42&lt;8,VLOOKUP(A42,基础技能!A:O,12,FALSE),VLOOKUP(A42,升星技能!A:O,9,FALSE))</f>
        <v>被动效果：拥有狂暴之心，破防增加32%，生命增加33%，攻击增加33%</v>
      </c>
      <c r="T42" s="26" t="str">
        <f>IF(C42&lt;9,VLOOKUP(A42,基础技能!A:O,14,FALSE),VLOOKUP(A42,升星技能!A:O,10,FALSE))</f>
        <v>死亡波动2</v>
      </c>
      <c r="U42" s="26" t="str">
        <f>IF(C42&lt;9,VLOOKUP(A42,基础技能!A:O,13,FALSE),VLOOKUP(A42,升星技能!A:O,11,FALSE))</f>
        <v>"12036314"</v>
      </c>
      <c r="V42" s="26" t="str">
        <f>IF(C42&lt;9,VLOOKUP(A42,基础技能!A:O,15,FALSE),VLOOKUP(A42,升星技能!A:O,12,FALSE))</f>
        <v>被动效果：英雄死亡时，血衣骨法发出死亡波动，使全体敌方每回合受到28%攻击燃烧伤害，持续3回合</v>
      </c>
      <c r="W42" s="26" t="str">
        <f>IF(C42&lt;10,VLOOKUP(A42,基础技能!A:O,5,FALSE),VLOOKUP(A42,升星技能!A:O,13,FALSE))</f>
        <v>暗影射线2</v>
      </c>
      <c r="X42" s="26" t="str">
        <f>IF(C42&lt;10,VLOOKUP(A42,基础技能!A:O,4,FALSE),VLOOKUP(A42,升星技能!A:O,14,FALSE))</f>
        <v>12036012</v>
      </c>
      <c r="Y42" s="26" t="str">
        <f>IF(C42&lt;10,VLOOKUP(A42,基础技能!A:O,6,FALSE),VLOOKUP(A42,升星技能!A:O,15,FALSE))</f>
        <v>怒气技能：对敌方全体造成92%攻击的伤害并有78%概率使战士目标沉默2回合</v>
      </c>
    </row>
    <row r="43" spans="1:29" x14ac:dyDescent="0.3">
      <c r="A43" s="27">
        <v>12036</v>
      </c>
      <c r="B43" s="27" t="s">
        <v>29</v>
      </c>
      <c r="C43" s="28">
        <v>9</v>
      </c>
      <c r="D43" s="28">
        <f>VLOOKUP($C43,计算辅助表!$A:$E,2,FALSE)</f>
        <v>3.0700000000000003</v>
      </c>
      <c r="E43" s="26">
        <f>VLOOKUP($C43,计算辅助表!$A:$E,3,FALSE)</f>
        <v>1</v>
      </c>
      <c r="F43" s="28">
        <f>VLOOKUP($C43,计算辅助表!$A:$E,4,FALSE)</f>
        <v>6.16</v>
      </c>
      <c r="G43" s="26">
        <f>VLOOKUP($C43,计算辅助表!$A:$E,5,FALSE)</f>
        <v>1.6</v>
      </c>
      <c r="H43" s="26">
        <f>VLOOKUP(C43,计算辅助表!A:I,9,FALSE)</f>
        <v>0</v>
      </c>
      <c r="I43" s="26">
        <f>VLOOKUP(C43,计算辅助表!A:K,10,FALSE)</f>
        <v>0</v>
      </c>
      <c r="J43" s="26">
        <f>VLOOKUP(C43,计算辅助表!A:K,11,FALSE)</f>
        <v>0</v>
      </c>
      <c r="K43" s="26">
        <f>VLOOKUP(C43,计算辅助表!A:H,8,FALSE)</f>
        <v>205</v>
      </c>
      <c r="L43" s="26" t="str">
        <f>VLOOKUP(C43,计算辅助表!A:F,6,FALSE)</f>
        <v>[{"a":"item","t":"2004","n":4000}]</v>
      </c>
      <c r="M43" s="26" t="str">
        <f>VLOOKUP(C43,计算辅助表!A:L,IF(INT(LEFT(A43))&lt;5,12,7),FALSE)</f>
        <v>[{"sxhero":1,"num":1},{"jichuzhongzu":1,"star":6,"num":1},{"jichuzhongzu":1,"star":5,"num":2}]</v>
      </c>
      <c r="N43" s="26" t="str">
        <f>VLOOKUP(A43,升星技能!A:O,4,FALSE)</f>
        <v>亡灵意志3</v>
      </c>
      <c r="O43" s="26" t="str">
        <f>VLOOKUP(A43,升星技能!A:O,5,FALSE)</f>
        <v>"1203a114","1203a124"</v>
      </c>
      <c r="P43" s="26" t="str">
        <f>VLOOKUP(A43,升星技能!A:O,6,FALSE)</f>
        <v>被动效果：我方英雄死亡时，产生亡灵的意志，提升自己28%破防和20%攻击</v>
      </c>
      <c r="Q43" s="26" t="str">
        <f>IF(C43&lt;8,VLOOKUP(A43,基础技能!A:O,11,FALSE),VLOOKUP(A43,升星技能!A:O,7,FALSE))</f>
        <v>狂暴之心3</v>
      </c>
      <c r="R43" s="26" t="str">
        <f>IF(C43&lt;8,VLOOKUP(A43,基础技能!A:O,10,FALSE),VLOOKUP(A43,升星技能!A:O,8,FALSE))</f>
        <v>"1203a211","1203a221","1203a231"</v>
      </c>
      <c r="S43" s="26" t="str">
        <f>IF(C43&lt;8,VLOOKUP(A43,基础技能!A:O,12,FALSE),VLOOKUP(A43,升星技能!A:O,9,FALSE))</f>
        <v>被动效果：拥有狂暴之心，破防增加32%，生命增加33%，攻击增加33%</v>
      </c>
      <c r="T43" s="26" t="str">
        <f>IF(C43&lt;9,VLOOKUP(A43,基础技能!A:O,14,FALSE),VLOOKUP(A43,升星技能!A:O,10,FALSE))</f>
        <v>死亡波动3</v>
      </c>
      <c r="U43" s="26" t="str">
        <f>IF(C43&lt;9,VLOOKUP(A43,基础技能!A:O,13,FALSE),VLOOKUP(A43,升星技能!A:O,11,FALSE))</f>
        <v>"1203a314"</v>
      </c>
      <c r="V43" s="26" t="str">
        <f>IF(C43&lt;9,VLOOKUP(A43,基础技能!A:O,15,FALSE),VLOOKUP(A43,升星技能!A:O,12,FALSE))</f>
        <v>被动效果：英雄死亡时，血衣骨法发出死亡波动使全体敌方每回合受到50%攻击燃烧伤害，持续3回合</v>
      </c>
      <c r="W43" s="26" t="str">
        <f>IF(C43&lt;10,VLOOKUP(A43,基础技能!A:O,5,FALSE),VLOOKUP(A43,升星技能!A:O,13,FALSE))</f>
        <v>暗影射线2</v>
      </c>
      <c r="X43" s="26" t="str">
        <f>IF(C43&lt;10,VLOOKUP(A43,基础技能!A:O,4,FALSE),VLOOKUP(A43,升星技能!A:O,14,FALSE))</f>
        <v>12036012</v>
      </c>
      <c r="Y43" s="26" t="str">
        <f>IF(C43&lt;10,VLOOKUP(A43,基础技能!A:O,6,FALSE),VLOOKUP(A43,升星技能!A:O,15,FALSE))</f>
        <v>怒气技能：对敌方全体造成92%攻击的伤害并有78%概率使战士目标沉默2回合</v>
      </c>
    </row>
    <row r="44" spans="1:29" x14ac:dyDescent="0.3">
      <c r="A44" s="27">
        <v>12036</v>
      </c>
      <c r="B44" s="27" t="s">
        <v>29</v>
      </c>
      <c r="C44" s="28">
        <v>10</v>
      </c>
      <c r="D44" s="28">
        <f>VLOOKUP($C44,计算辅助表!$A:$E,2,FALSE)</f>
        <v>3.5100000000000002</v>
      </c>
      <c r="E44" s="26">
        <f>VLOOKUP($C44,计算辅助表!$A:$E,3,FALSE)</f>
        <v>1</v>
      </c>
      <c r="F44" s="28">
        <f>VLOOKUP($C44,计算辅助表!$A:$E,4,FALSE)</f>
        <v>8.14</v>
      </c>
      <c r="G44" s="26">
        <f>VLOOKUP($C44,计算辅助表!$A:$E,5,FALSE)</f>
        <v>1.6</v>
      </c>
      <c r="H44" s="26">
        <f>VLOOKUP(C44,计算辅助表!A:I,9,FALSE)</f>
        <v>0</v>
      </c>
      <c r="I44" s="26">
        <f>VLOOKUP(C44,计算辅助表!A:K,10,FALSE)</f>
        <v>0</v>
      </c>
      <c r="J44" s="26">
        <f>VLOOKUP(C44,计算辅助表!A:K,11,FALSE)</f>
        <v>0</v>
      </c>
      <c r="K44" s="26">
        <f>VLOOKUP(C44,计算辅助表!A:H,8,FALSE)</f>
        <v>255</v>
      </c>
      <c r="L44" s="26" t="str">
        <f>VLOOKUP(C44,计算辅助表!A:F,6,FALSE)</f>
        <v>[{"a":"item","t":"2004","n":10000}]</v>
      </c>
      <c r="M44" s="26" t="str">
        <f>VLOOKUP(C44,计算辅助表!A:L,IF(INT(LEFT(A44))&lt;5,12,7),FALSE)</f>
        <v>[{"sxhero":1,"num":2},{"jichuzhongzu":1,"star":6,"num":1},{"star":9,"num":1}]</v>
      </c>
      <c r="N44" s="26" t="str">
        <f>VLOOKUP(A44,升星技能!A:O,4,FALSE)</f>
        <v>亡灵意志3</v>
      </c>
      <c r="O44" s="26" t="str">
        <f>VLOOKUP(A44,升星技能!A:O,5,FALSE)</f>
        <v>"1203a114","1203a124"</v>
      </c>
      <c r="P44" s="26" t="str">
        <f>VLOOKUP(A44,升星技能!A:O,6,FALSE)</f>
        <v>被动效果：我方英雄死亡时，产生亡灵的意志，提升自己28%破防和20%攻击</v>
      </c>
      <c r="Q44" s="26" t="str">
        <f>IF(C44&lt;8,VLOOKUP(A44,基础技能!A:O,11,FALSE),VLOOKUP(A44,升星技能!A:O,7,FALSE))</f>
        <v>狂暴之心3</v>
      </c>
      <c r="R44" s="26" t="str">
        <f>IF(C44&lt;8,VLOOKUP(A44,基础技能!A:O,10,FALSE),VLOOKUP(A44,升星技能!A:O,8,FALSE))</f>
        <v>"1203a211","1203a221","1203a231"</v>
      </c>
      <c r="S44" s="26" t="str">
        <f>IF(C44&lt;8,VLOOKUP(A44,基础技能!A:O,12,FALSE),VLOOKUP(A44,升星技能!A:O,9,FALSE))</f>
        <v>被动效果：拥有狂暴之心，破防增加32%，生命增加33%，攻击增加33%</v>
      </c>
      <c r="T44" s="26" t="str">
        <f>IF(C44&lt;9,VLOOKUP(A44,基础技能!A:O,14,FALSE),VLOOKUP(A44,升星技能!A:O,10,FALSE))</f>
        <v>死亡波动3</v>
      </c>
      <c r="U44" s="26" t="str">
        <f>IF(C44&lt;9,VLOOKUP(A44,基础技能!A:O,13,FALSE),VLOOKUP(A44,升星技能!A:O,11,FALSE))</f>
        <v>"1203a314"</v>
      </c>
      <c r="V44" s="26" t="str">
        <f>IF(C44&lt;9,VLOOKUP(A44,基础技能!A:O,15,FALSE),VLOOKUP(A44,升星技能!A:O,12,FALSE))</f>
        <v>被动效果：英雄死亡时，血衣骨法发出死亡波动使全体敌方每回合受到50%攻击燃烧伤害，持续3回合</v>
      </c>
      <c r="W44" s="26" t="str">
        <f>IF(C44&lt;10,VLOOKUP(A44,基础技能!A:O,5,FALSE),VLOOKUP(A44,升星技能!A:O,13,FALSE))</f>
        <v>暗影射线3</v>
      </c>
      <c r="X44" s="26" t="str">
        <f>IF(C44&lt;10,VLOOKUP(A44,基础技能!A:O,4,FALSE),VLOOKUP(A44,升星技能!A:O,14,FALSE))</f>
        <v>1203a012</v>
      </c>
      <c r="Y44" s="26" t="str">
        <f>IF(C44&lt;10,VLOOKUP(A44,基础技能!A:O,6,FALSE),VLOOKUP(A44,升星技能!A:O,15,FALSE))</f>
        <v>怒气技能：对敌方全体造成125%攻击伤害并有100%概率使战士类目标沉默2回合，增加自己33%攻击3回合</v>
      </c>
    </row>
    <row r="45" spans="1:29" x14ac:dyDescent="0.3">
      <c r="A45" s="27">
        <v>12036</v>
      </c>
      <c r="B45" s="27" t="s">
        <v>29</v>
      </c>
      <c r="C45" s="28">
        <v>11</v>
      </c>
      <c r="D45" s="28">
        <f>VLOOKUP($C45,计算辅助表!$A:$E,2,FALSE)</f>
        <v>3.5100000000000002</v>
      </c>
      <c r="E45" s="26">
        <f>VLOOKUP($C45,计算辅助表!$A:$E,3,FALSE)</f>
        <v>1</v>
      </c>
      <c r="F45" s="28">
        <f>VLOOKUP($C45,计算辅助表!$A:$E,4,FALSE)</f>
        <v>8.14</v>
      </c>
      <c r="G45" s="26">
        <f>VLOOKUP($C45,计算辅助表!$A:$E,5,FALSE)</f>
        <v>1.6</v>
      </c>
      <c r="H45" s="26">
        <f>VLOOKUP(C45,计算辅助表!A:I,9,FALSE)</f>
        <v>1</v>
      </c>
      <c r="I45" s="26">
        <f>VLOOKUP(C45,计算辅助表!A:K,10,FALSE)</f>
        <v>70</v>
      </c>
      <c r="J45" s="26">
        <f>VLOOKUP(C45,计算辅助表!A:K,11,FALSE)</f>
        <v>100</v>
      </c>
      <c r="K45" s="26">
        <f>VLOOKUP(C45,计算辅助表!A:H,8,FALSE)</f>
        <v>270</v>
      </c>
      <c r="L45" s="26" t="str">
        <f>VLOOKUP(C45,计算辅助表!A:F,6,FALSE)</f>
        <v>[{"a":"item","t":"2004","n":10000}]</v>
      </c>
      <c r="M45" s="26" t="str">
        <f>VLOOKUP(C45,计算辅助表!A:L,IF(INT(LEFT(A45))&lt;5,12,7),FALSE)</f>
        <v>[{"sxhero":1,"num":1},{"star":9,"num":1}]</v>
      </c>
      <c r="N45" s="26" t="str">
        <f>VLOOKUP(A45,升星技能!A:O,4,FALSE)</f>
        <v>亡灵意志3</v>
      </c>
      <c r="O45" s="26" t="str">
        <f>VLOOKUP(A45,升星技能!A:O,5,FALSE)</f>
        <v>"1203a114","1203a124"</v>
      </c>
      <c r="P45" s="26" t="str">
        <f>VLOOKUP(A45,升星技能!A:O,6,FALSE)</f>
        <v>被动效果：我方英雄死亡时，产生亡灵的意志，提升自己28%破防和20%攻击</v>
      </c>
      <c r="Q45" s="26" t="str">
        <f>IF(C45&lt;8,VLOOKUP(A45,基础技能!A:O,11,FALSE),VLOOKUP(A45,升星技能!A:O,7,FALSE))</f>
        <v>狂暴之心3</v>
      </c>
      <c r="R45" s="26" t="str">
        <f>IF(C45&lt;8,VLOOKUP(A45,基础技能!A:O,10,FALSE),VLOOKUP(A45,升星技能!A:O,8,FALSE))</f>
        <v>"1203a211","1203a221","1203a231"</v>
      </c>
      <c r="S45" s="26" t="str">
        <f>IF(C45&lt;8,VLOOKUP(A45,基础技能!A:O,12,FALSE),VLOOKUP(A45,升星技能!A:O,9,FALSE))</f>
        <v>被动效果：拥有狂暴之心，破防增加32%，生命增加33%，攻击增加33%</v>
      </c>
      <c r="T45" s="26" t="str">
        <f>IF(C45&lt;9,VLOOKUP(A45,基础技能!A:O,14,FALSE),VLOOKUP(A45,升星技能!A:O,10,FALSE))</f>
        <v>死亡波动3</v>
      </c>
      <c r="U45" s="26" t="str">
        <f>IF(C45&lt;9,VLOOKUP(A45,基础技能!A:O,13,FALSE),VLOOKUP(A45,升星技能!A:O,11,FALSE))</f>
        <v>"1203a314"</v>
      </c>
      <c r="V45" s="26" t="str">
        <f>IF(C45&lt;9,VLOOKUP(A45,基础技能!A:O,15,FALSE),VLOOKUP(A45,升星技能!A:O,12,FALSE))</f>
        <v>被动效果：英雄死亡时，血衣骨法发出死亡波动使全体敌方每回合受到50%攻击燃烧伤害，持续3回合</v>
      </c>
      <c r="W45" s="26" t="str">
        <f>IF(C45&lt;10,VLOOKUP(A45,基础技能!A:O,5,FALSE),VLOOKUP(A45,升星技能!A:O,13,FALSE))</f>
        <v>暗影射线3</v>
      </c>
      <c r="X45" s="26" t="str">
        <f>IF(C45&lt;10,VLOOKUP(A45,基础技能!A:O,4,FALSE),VLOOKUP(A45,升星技能!A:O,14,FALSE))</f>
        <v>1203a012</v>
      </c>
      <c r="Y45" s="26" t="str">
        <f>IF(C45&lt;10,VLOOKUP(A45,基础技能!A:O,6,FALSE),VLOOKUP(A45,升星技能!A:O,15,FALSE))</f>
        <v>怒气技能：对敌方全体造成125%攻击伤害并有100%概率使战士类目标沉默2回合，增加自己33%攻击3回合</v>
      </c>
    </row>
    <row r="46" spans="1:29" x14ac:dyDescent="0.3">
      <c r="A46" s="27">
        <v>12036</v>
      </c>
      <c r="B46" s="27" t="s">
        <v>29</v>
      </c>
      <c r="C46" s="28">
        <v>12</v>
      </c>
      <c r="D46" s="28">
        <f>VLOOKUP($C46,计算辅助表!$A:$E,2,FALSE)</f>
        <v>3.5100000000000002</v>
      </c>
      <c r="E46" s="26">
        <f>VLOOKUP($C46,计算辅助表!$A:$E,3,FALSE)</f>
        <v>1</v>
      </c>
      <c r="F46" s="28">
        <f>VLOOKUP($C46,计算辅助表!$A:$E,4,FALSE)</f>
        <v>8.14</v>
      </c>
      <c r="G46" s="26">
        <f>VLOOKUP($C46,计算辅助表!$A:$E,5,FALSE)</f>
        <v>1.6</v>
      </c>
      <c r="H46" s="26">
        <f>VLOOKUP(C46,计算辅助表!A:I,9,FALSE)</f>
        <v>2</v>
      </c>
      <c r="I46" s="26">
        <f>VLOOKUP(C46,计算辅助表!A:K,10,FALSE)</f>
        <v>140</v>
      </c>
      <c r="J46" s="26">
        <f>VLOOKUP(C46,计算辅助表!A:K,11,FALSE)</f>
        <v>200</v>
      </c>
      <c r="K46" s="26">
        <f>VLOOKUP(C46,计算辅助表!A:H,8,FALSE)</f>
        <v>285</v>
      </c>
      <c r="L46" s="26" t="str">
        <f>VLOOKUP(C46,计算辅助表!A:F,6,FALSE)</f>
        <v>[{"a":"item","t":"2004","n":15000}]</v>
      </c>
      <c r="M46" s="26" t="str">
        <f>VLOOKUP(C46,计算辅助表!A:L,IF(INT(LEFT(A46))&lt;5,12,7),FALSE)</f>
        <v>[{"sxhero":1,"num":1},{"jichuzhongzu":1,"star":6,"num":1},{"star":9,"num":1}]</v>
      </c>
      <c r="N46" s="26" t="str">
        <f>VLOOKUP(A46,升星技能!A:O,4,FALSE)</f>
        <v>亡灵意志3</v>
      </c>
      <c r="O46" s="26" t="str">
        <f>VLOOKUP(A46,升星技能!A:O,5,FALSE)</f>
        <v>"1203a114","1203a124"</v>
      </c>
      <c r="P46" s="26" t="str">
        <f>VLOOKUP(A46,升星技能!A:O,6,FALSE)</f>
        <v>被动效果：我方英雄死亡时，产生亡灵的意志，提升自己28%破防和20%攻击</v>
      </c>
      <c r="Q46" s="26" t="str">
        <f>IF(C46&lt;8,VLOOKUP(A46,基础技能!A:O,11,FALSE),VLOOKUP(A46,升星技能!A:O,7,FALSE))</f>
        <v>狂暴之心3</v>
      </c>
      <c r="R46" s="26" t="str">
        <f>IF(C46&lt;8,VLOOKUP(A46,基础技能!A:O,10,FALSE),VLOOKUP(A46,升星技能!A:O,8,FALSE))</f>
        <v>"1203a211","1203a221","1203a231"</v>
      </c>
      <c r="S46" s="26" t="str">
        <f>IF(C46&lt;8,VLOOKUP(A46,基础技能!A:O,12,FALSE),VLOOKUP(A46,升星技能!A:O,9,FALSE))</f>
        <v>被动效果：拥有狂暴之心，破防增加32%，生命增加33%，攻击增加33%</v>
      </c>
      <c r="T46" s="26" t="str">
        <f>IF(C46&lt;9,VLOOKUP(A46,基础技能!A:O,14,FALSE),VLOOKUP(A46,升星技能!A:O,10,FALSE))</f>
        <v>死亡波动3</v>
      </c>
      <c r="U46" s="26" t="str">
        <f>IF(C46&lt;9,VLOOKUP(A46,基础技能!A:O,13,FALSE),VLOOKUP(A46,升星技能!A:O,11,FALSE))</f>
        <v>"1203a314"</v>
      </c>
      <c r="V46" s="26" t="str">
        <f>IF(C46&lt;9,VLOOKUP(A46,基础技能!A:O,15,FALSE),VLOOKUP(A46,升星技能!A:O,12,FALSE))</f>
        <v>被动效果：英雄死亡时，血衣骨法发出死亡波动使全体敌方每回合受到50%攻击燃烧伤害，持续3回合</v>
      </c>
      <c r="W46" s="26" t="str">
        <f>IF(C46&lt;10,VLOOKUP(A46,基础技能!A:O,5,FALSE),VLOOKUP(A46,升星技能!A:O,13,FALSE))</f>
        <v>暗影射线3</v>
      </c>
      <c r="X46" s="26" t="str">
        <f>IF(C46&lt;10,VLOOKUP(A46,基础技能!A:O,4,FALSE),VLOOKUP(A46,升星技能!A:O,14,FALSE))</f>
        <v>1203a012</v>
      </c>
      <c r="Y46" s="26" t="str">
        <f>IF(C46&lt;10,VLOOKUP(A46,基础技能!A:O,6,FALSE),VLOOKUP(A46,升星技能!A:O,15,FALSE))</f>
        <v>怒气技能：对敌方全体造成125%攻击伤害并有100%概率使战士类目标沉默2回合，增加自己33%攻击3回合</v>
      </c>
    </row>
    <row r="47" spans="1:29" x14ac:dyDescent="0.3">
      <c r="A47" s="27">
        <v>12036</v>
      </c>
      <c r="B47" s="27" t="s">
        <v>29</v>
      </c>
      <c r="C47" s="28">
        <v>13</v>
      </c>
      <c r="D47" s="28">
        <f>VLOOKUP($C47,计算辅助表!$A:$E,2,FALSE)</f>
        <v>3.5100000000000002</v>
      </c>
      <c r="E47" s="26">
        <f>VLOOKUP($C47,计算辅助表!$A:$E,3,FALSE)</f>
        <v>1</v>
      </c>
      <c r="F47" s="28">
        <f>VLOOKUP($C47,计算辅助表!$A:$E,4,FALSE)</f>
        <v>8.14</v>
      </c>
      <c r="G47" s="26">
        <f>VLOOKUP($C47,计算辅助表!$A:$E,5,FALSE)</f>
        <v>1.6</v>
      </c>
      <c r="H47" s="26">
        <f>VLOOKUP(C47,计算辅助表!A:I,9,FALSE)</f>
        <v>3</v>
      </c>
      <c r="I47" s="26">
        <f>VLOOKUP(C47,计算辅助表!A:K,10,FALSE)</f>
        <v>210</v>
      </c>
      <c r="J47" s="26">
        <f>VLOOKUP(C47,计算辅助表!A:K,11,FALSE)</f>
        <v>300</v>
      </c>
      <c r="K47" s="26">
        <f>VLOOKUP(C47,计算辅助表!A:H,8,FALSE)</f>
        <v>300</v>
      </c>
      <c r="L47" s="26" t="str">
        <f>VLOOKUP(C47,计算辅助表!A:F,6,FALSE)</f>
        <v>[{"a":"item","t":"2004","n":20000},{"a":"item","t":"2039","n":10}]</v>
      </c>
      <c r="M47" s="26" t="str">
        <f>VLOOKUP(C47,计算辅助表!A:L,IF(INT(LEFT(A47))&lt;5,12,7),FALSE)</f>
        <v>[{"sxhero":1,"num":2},{"jichuzhongzu":1,"star":6,"num":1},{"star":10,"num":1}]</v>
      </c>
      <c r="N47" s="26" t="str">
        <f>VLOOKUP(A47,升星技能!A:O,4,FALSE)</f>
        <v>亡灵意志3</v>
      </c>
      <c r="O47" s="26" t="str">
        <f>VLOOKUP(A47,升星技能!A:O,5,FALSE)</f>
        <v>"1203a114","1203a124"</v>
      </c>
      <c r="P47" s="26" t="str">
        <f>VLOOKUP(A47,升星技能!A:O,6,FALSE)</f>
        <v>被动效果：我方英雄死亡时，产生亡灵的意志，提升自己28%破防和20%攻击</v>
      </c>
      <c r="Q47" s="26" t="str">
        <f>IF(C47&lt;8,VLOOKUP(A47,基础技能!A:O,11,FALSE),VLOOKUP(A47,升星技能!A:O,7,FALSE))</f>
        <v>狂暴之心3</v>
      </c>
      <c r="R47" s="26" t="str">
        <f>IF(C47&lt;8,VLOOKUP(A47,基础技能!A:O,10,FALSE),VLOOKUP(A47,升星技能!A:O,8,FALSE))</f>
        <v>"1203a211","1203a221","1203a231"</v>
      </c>
      <c r="S47" s="26" t="str">
        <f>IF(C47&lt;8,VLOOKUP(A47,基础技能!A:O,12,FALSE),VLOOKUP(A47,升星技能!A:O,9,FALSE))</f>
        <v>被动效果：拥有狂暴之心，破防增加32%，生命增加33%，攻击增加33%</v>
      </c>
      <c r="T47" s="26" t="str">
        <f>IF(C47&lt;9,VLOOKUP(A47,基础技能!A:O,14,FALSE),VLOOKUP(A47,升星技能!A:O,10,FALSE))</f>
        <v>死亡波动3</v>
      </c>
      <c r="U47" s="26" t="str">
        <f>IF(C47&lt;9,VLOOKUP(A47,基础技能!A:O,13,FALSE),VLOOKUP(A47,升星技能!A:O,11,FALSE))</f>
        <v>"1203a314"</v>
      </c>
      <c r="V47" s="26" t="str">
        <f>IF(C47&lt;9,VLOOKUP(A47,基础技能!A:O,15,FALSE),VLOOKUP(A47,升星技能!A:O,12,FALSE))</f>
        <v>被动效果：英雄死亡时，血衣骨法发出死亡波动使全体敌方每回合受到50%攻击燃烧伤害，持续3回合</v>
      </c>
      <c r="W47" s="26" t="str">
        <f>IF(C47&lt;10,VLOOKUP(A47,基础技能!A:O,5,FALSE),VLOOKUP(A47,升星技能!A:O,13,FALSE))</f>
        <v>暗影射线3</v>
      </c>
      <c r="X47" s="26" t="str">
        <f>IF(C47&lt;10,VLOOKUP(A47,基础技能!A:O,4,FALSE),VLOOKUP(A47,升星技能!A:O,14,FALSE))</f>
        <v>1203a012</v>
      </c>
      <c r="Y47" s="26" t="str">
        <f>IF(C47&lt;10,VLOOKUP(A47,基础技能!A:O,6,FALSE),VLOOKUP(A47,升星技能!A:O,15,FALSE))</f>
        <v>怒气技能：对敌方全体造成125%攻击伤害并有100%概率使战士类目标沉默2回合，增加自己33%攻击3回合</v>
      </c>
    </row>
    <row r="48" spans="1:29" x14ac:dyDescent="0.3">
      <c r="A48" s="27">
        <v>12036</v>
      </c>
      <c r="B48" s="27" t="s">
        <v>29</v>
      </c>
      <c r="C48" s="28">
        <v>14</v>
      </c>
      <c r="D48" s="28">
        <f>VLOOKUP($C48,计算辅助表!$A:$E,2,FALSE)</f>
        <v>3.5100000000000002</v>
      </c>
      <c r="E48" s="26">
        <f>VLOOKUP($C48,计算辅助表!$A:$E,3,FALSE)</f>
        <v>1</v>
      </c>
      <c r="F48" s="28">
        <f>VLOOKUP($C48,计算辅助表!$A:$E,4,FALSE)</f>
        <v>8.14</v>
      </c>
      <c r="G48" s="26">
        <f>VLOOKUP($C48,计算辅助表!$A:$E,5,FALSE)</f>
        <v>1.6</v>
      </c>
      <c r="H48" s="26">
        <f>VLOOKUP(C48,计算辅助表!A:I,9,FALSE)</f>
        <v>4</v>
      </c>
      <c r="I48" s="26">
        <f>VLOOKUP(C48,计算辅助表!A:K,10,FALSE)</f>
        <v>330</v>
      </c>
      <c r="J48" s="26">
        <f>VLOOKUP(C48,计算辅助表!A:K,11,FALSE)</f>
        <v>500</v>
      </c>
      <c r="K48" s="26">
        <f>VLOOKUP(C48,计算辅助表!A:H,8,FALSE)</f>
        <v>300</v>
      </c>
      <c r="L48" s="26" t="str">
        <f>VLOOKUP(C48,计算辅助表!A:F,6,FALSE)</f>
        <v>[{"a":"item","t":"2004","n":25000},{"a":"item","t":"2039","n":20}]</v>
      </c>
      <c r="M48" s="26" t="str">
        <f>VLOOKUP(C48,计算辅助表!A:L,IF(INT(LEFT(A48))&lt;5,12,7),FALSE)</f>
        <v>[{"sxhero":1,"num":2},{"star":9,"num":1},{"star":10,"num":1}]</v>
      </c>
      <c r="N48" s="26" t="str">
        <f>VLOOKUP(A48,升星技能!A:O,4,FALSE)</f>
        <v>亡灵意志3</v>
      </c>
      <c r="O48" s="26" t="str">
        <f>VLOOKUP(A48,升星技能!A:O,5,FALSE)</f>
        <v>"1203a114","1203a124"</v>
      </c>
      <c r="P48" s="26" t="str">
        <f>VLOOKUP(A48,升星技能!A:O,6,FALSE)</f>
        <v>被动效果：我方英雄死亡时，产生亡灵的意志，提升自己28%破防和20%攻击</v>
      </c>
      <c r="Q48" s="26" t="str">
        <f>IF(C48&lt;8,VLOOKUP(A48,基础技能!A:O,11,FALSE),VLOOKUP(A48,升星技能!A:O,7,FALSE))</f>
        <v>狂暴之心3</v>
      </c>
      <c r="R48" s="26" t="str">
        <f>IF(C48&lt;8,VLOOKUP(A48,基础技能!A:O,10,FALSE),VLOOKUP(A48,升星技能!A:O,8,FALSE))</f>
        <v>"1203a211","1203a221","1203a231"</v>
      </c>
      <c r="S48" s="26" t="str">
        <f>IF(C48&lt;8,VLOOKUP(A48,基础技能!A:O,12,FALSE),VLOOKUP(A48,升星技能!A:O,9,FALSE))</f>
        <v>被动效果：拥有狂暴之心，破防增加32%，生命增加33%，攻击增加33%</v>
      </c>
      <c r="T48" s="26" t="str">
        <f>IF(C48&lt;9,VLOOKUP(A48,基础技能!A:O,14,FALSE),VLOOKUP(A48,升星技能!A:O,10,FALSE))</f>
        <v>死亡波动3</v>
      </c>
      <c r="U48" s="26" t="str">
        <f>IF(C48&lt;9,VLOOKUP(A48,基础技能!A:O,13,FALSE),VLOOKUP(A48,升星技能!A:O,11,FALSE))</f>
        <v>"1203a314"</v>
      </c>
      <c r="V48" s="26" t="str">
        <f>IF(C48&lt;9,VLOOKUP(A48,基础技能!A:O,15,FALSE),VLOOKUP(A48,升星技能!A:O,12,FALSE))</f>
        <v>被动效果：英雄死亡时，血衣骨法发出死亡波动使全体敌方每回合受到50%攻击燃烧伤害，持续3回合</v>
      </c>
      <c r="W48" s="26" t="str">
        <f>IF(C48&lt;10,VLOOKUP(A48,基础技能!A:O,5,FALSE),VLOOKUP(A48,升星技能!A:O,13,FALSE))</f>
        <v>暗影射线3</v>
      </c>
      <c r="X48" s="26" t="str">
        <f>IF(C48&lt;10,VLOOKUP(A48,基础技能!A:O,4,FALSE),VLOOKUP(A48,升星技能!A:O,14,FALSE))</f>
        <v>1203a012</v>
      </c>
      <c r="Y48" s="26" t="str">
        <f>IF(C48&lt;10,VLOOKUP(A48,基础技能!A:O,6,FALSE),VLOOKUP(A48,升星技能!A:O,15,FALSE))</f>
        <v>怒气技能：对敌方全体造成125%攻击伤害并有100%概率使战士类目标沉默2回合，增加自己33%攻击3回合</v>
      </c>
    </row>
    <row r="49" spans="1:25" x14ac:dyDescent="0.3">
      <c r="A49" s="27">
        <v>12036</v>
      </c>
      <c r="B49" s="27" t="s">
        <v>29</v>
      </c>
      <c r="C49" s="28">
        <v>15</v>
      </c>
      <c r="D49" s="28">
        <f>VLOOKUP($C49,计算辅助表!$A:$E,2,FALSE)</f>
        <v>3.5100000000000002</v>
      </c>
      <c r="E49" s="26">
        <f>VLOOKUP($C49,计算辅助表!$A:$E,3,FALSE)</f>
        <v>1</v>
      </c>
      <c r="F49" s="28">
        <f>VLOOKUP($C49,计算辅助表!$A:$E,4,FALSE)</f>
        <v>8.14</v>
      </c>
      <c r="G49" s="26">
        <f>VLOOKUP($C49,计算辅助表!$A:$E,5,FALSE)</f>
        <v>1.6</v>
      </c>
      <c r="H49" s="26">
        <f>VLOOKUP(C49,计算辅助表!A:I,9,FALSE)</f>
        <v>5</v>
      </c>
      <c r="I49" s="26">
        <f>VLOOKUP(C49,计算辅助表!A:K,10,FALSE)</f>
        <v>450</v>
      </c>
      <c r="J49" s="26">
        <f>VLOOKUP(C49,计算辅助表!A:K,11,FALSE)</f>
        <v>700</v>
      </c>
      <c r="K49" s="26">
        <f>VLOOKUP(C49,计算辅助表!A:H,8,FALSE)</f>
        <v>300</v>
      </c>
      <c r="L49" s="26" t="str">
        <f>VLOOKUP(C49,计算辅助表!A:F,6,FALSE)</f>
        <v>[{"a":"item","t":"2004","n":30000},{"a":"item","t":"2039","n":30}]</v>
      </c>
      <c r="M49" s="26" t="str">
        <f>VLOOKUP(C49,计算辅助表!A:L,IF(INT(LEFT(A49))&lt;5,12,7),FALSE)</f>
        <v>[{"sxhero":1,"num":2},{"star":9,"num":1},{"star":10,"num":1}]</v>
      </c>
      <c r="N49" s="26" t="str">
        <f>VLOOKUP(A49,升星技能!A:O,4,FALSE)</f>
        <v>亡灵意志3</v>
      </c>
      <c r="O49" s="26" t="str">
        <f>VLOOKUP(A49,升星技能!A:O,5,FALSE)</f>
        <v>"1203a114","1203a124"</v>
      </c>
      <c r="P49" s="26" t="str">
        <f>VLOOKUP(A49,升星技能!A:O,6,FALSE)</f>
        <v>被动效果：我方英雄死亡时，产生亡灵的意志，提升自己28%破防和20%攻击</v>
      </c>
      <c r="Q49" s="26" t="str">
        <f>IF(C49&lt;8,VLOOKUP(A49,基础技能!A:O,11,FALSE),VLOOKUP(A49,升星技能!A:O,7,FALSE))</f>
        <v>狂暴之心3</v>
      </c>
      <c r="R49" s="26" t="str">
        <f>IF(C49&lt;8,VLOOKUP(A49,基础技能!A:O,10,FALSE),VLOOKUP(A49,升星技能!A:O,8,FALSE))</f>
        <v>"1203a211","1203a221","1203a231"</v>
      </c>
      <c r="S49" s="26" t="str">
        <f>IF(C49&lt;8,VLOOKUP(A49,基础技能!A:O,12,FALSE),VLOOKUP(A49,升星技能!A:O,9,FALSE))</f>
        <v>被动效果：拥有狂暴之心，破防增加32%，生命增加33%，攻击增加33%</v>
      </c>
      <c r="T49" s="26" t="str">
        <f>IF(C49&lt;9,VLOOKUP(A49,基础技能!A:O,14,FALSE),VLOOKUP(A49,升星技能!A:O,10,FALSE))</f>
        <v>死亡波动3</v>
      </c>
      <c r="U49" s="26" t="str">
        <f>IF(C49&lt;9,VLOOKUP(A49,基础技能!A:O,13,FALSE),VLOOKUP(A49,升星技能!A:O,11,FALSE))</f>
        <v>"1203a314"</v>
      </c>
      <c r="V49" s="26" t="str">
        <f>IF(C49&lt;9,VLOOKUP(A49,基础技能!A:O,15,FALSE),VLOOKUP(A49,升星技能!A:O,12,FALSE))</f>
        <v>被动效果：英雄死亡时，血衣骨法发出死亡波动使全体敌方每回合受到50%攻击燃烧伤害，持续3回合</v>
      </c>
      <c r="W49" s="26" t="str">
        <f>IF(C49&lt;10,VLOOKUP(A49,基础技能!A:O,5,FALSE),VLOOKUP(A49,升星技能!A:O,13,FALSE))</f>
        <v>暗影射线3</v>
      </c>
      <c r="X49" s="26" t="str">
        <f>IF(C49&lt;10,VLOOKUP(A49,基础技能!A:O,4,FALSE),VLOOKUP(A49,升星技能!A:O,14,FALSE))</f>
        <v>1203a012</v>
      </c>
      <c r="Y49" s="26" t="str">
        <f>IF(C49&lt;10,VLOOKUP(A49,基础技能!A:O,6,FALSE),VLOOKUP(A49,升星技能!A:O,15,FALSE))</f>
        <v>怒气技能：对敌方全体造成125%攻击伤害并有100%概率使战士类目标沉默2回合，增加自己33%攻击3回合</v>
      </c>
    </row>
    <row r="50" spans="1:25" x14ac:dyDescent="0.3">
      <c r="A50" s="27">
        <v>12046</v>
      </c>
      <c r="B50" s="27" t="s">
        <v>30</v>
      </c>
      <c r="C50" s="28">
        <v>7</v>
      </c>
      <c r="D50" s="28">
        <v>2.7</v>
      </c>
      <c r="E50" s="26">
        <f>VLOOKUP($C50,计算辅助表!$A:$E,3,FALSE)</f>
        <v>1</v>
      </c>
      <c r="F50" s="28">
        <f>VLOOKUP($C50,计算辅助表!$A:$E,4,FALSE)</f>
        <v>3.5200000000000005</v>
      </c>
      <c r="G50" s="26">
        <f>VLOOKUP($C50,计算辅助表!$A:$E,5,FALSE)</f>
        <v>1.6</v>
      </c>
      <c r="H50" s="26">
        <f>VLOOKUP(C50,计算辅助表!A:I,9,FALSE)</f>
        <v>0</v>
      </c>
      <c r="I50" s="26">
        <f>VLOOKUP(C50,计算辅助表!A:K,10,FALSE)</f>
        <v>0</v>
      </c>
      <c r="J50" s="26">
        <f>VLOOKUP(C50,计算辅助表!A:K,11,FALSE)</f>
        <v>0</v>
      </c>
      <c r="K50" s="26">
        <f>VLOOKUP(C50,计算辅助表!A:H,8,FALSE)</f>
        <v>165</v>
      </c>
      <c r="L50" s="26" t="str">
        <f>VLOOKUP(C50,计算辅助表!A:F,6,FALSE)</f>
        <v>[{"a":"item","t":"2004","n":2000}]</v>
      </c>
      <c r="M50" s="26" t="str">
        <f>VLOOKUP(C50,计算辅助表!A:L,IF(INT(LEFT(A50))&lt;5,12,7),FALSE)</f>
        <v>[{"jichuzhongzu":1,"star":5,"num":4}]</v>
      </c>
      <c r="N50" s="26" t="str">
        <f>VLOOKUP(A50,升星技能!A:O,4,FALSE)</f>
        <v>不死者秘法3</v>
      </c>
      <c r="O50" s="26" t="str">
        <f>VLOOKUP(A50,升星技能!A:O,5,FALSE)</f>
        <v>"1204a104"</v>
      </c>
      <c r="P50" s="26" t="str">
        <f>VLOOKUP(A50,升星技能!A:O,6,FALSE)</f>
        <v>被动效果：普攻变成对前排敌人造成120%攻击伤害，并有100%几率偷取目标20%攻击3回合</v>
      </c>
      <c r="Q50" s="26" t="str">
        <f>IF(C50&lt;8,VLOOKUP(A50,基础技能!A:O,11,FALSE),VLOOKUP(A50,升星技能!A:O,7,FALSE))</f>
        <v>亡灵术士2</v>
      </c>
      <c r="R50" s="26" t="str">
        <f>IF(C50&lt;8,VLOOKUP(A50,基础技能!A:O,10,FALSE),VLOOKUP(A50,升星技能!A:O,8,FALSE))</f>
        <v>"12046201","12046211","12046221","12046231","12046204","12046214"</v>
      </c>
      <c r="S50" s="26" t="str">
        <f>IF(C50&lt;8,VLOOKUP(A50,基础技能!A:O,12,FALSE),VLOOKUP(A50,升星技能!A:O,9,FALSE))</f>
        <v>被动效果：攻击增加15%，暴击增加20%，生命增加20%，速度增加25，对石化和冰冻敌人造成的伤害提高40%</v>
      </c>
      <c r="T50" s="26" t="str">
        <f>IF(C50&lt;9,VLOOKUP(A50,基础技能!A:O,14,FALSE),VLOOKUP(A50,升星技能!A:O,10,FALSE))</f>
        <v>追击诅咒2</v>
      </c>
      <c r="U50" s="26" t="str">
        <f>IF(C50&lt;9,VLOOKUP(A50,基础技能!A:O,13,FALSE),VLOOKUP(A50,升星技能!A:O,11,FALSE))</f>
        <v>"12046304","12046314"</v>
      </c>
      <c r="V50" s="26" t="str">
        <f>IF(C50&lt;9,VLOOKUP(A50,基础技能!A:O,15,FALSE),VLOOKUP(A50,升星技能!A:O,12,FALSE))</f>
        <v>被动效果：当有敌方英雄被石化时，提高自身7%攻击3回合并恢复自身200%攻击等量生命，当有敌方英雄被冰冻时，提高自身7%攻击3回合并恢复自身15点怒气</v>
      </c>
      <c r="W50" s="26" t="str">
        <f>IF(C50&lt;10,VLOOKUP(A50,基础技能!A:O,5,FALSE),VLOOKUP(A50,升星技能!A:O,13,FALSE))</f>
        <v>三色法球2</v>
      </c>
      <c r="X50" s="26">
        <f>IF(C50&lt;10,VLOOKUP(A50,基础技能!A:O,4,FALSE),VLOOKUP(A50,升星技能!A:O,14,FALSE))</f>
        <v>12046012</v>
      </c>
      <c r="Y50" s="26" t="str">
        <f>IF(C50&lt;10,VLOOKUP(A50,基础技能!A:O,6,FALSE),VLOOKUP(A50,升星技能!A:O,15,FALSE))</f>
        <v>怒气技能：对随机4名敌人造成165%攻击伤害，每回合额外造成100%中毒伤害，持续3回合，同时有15%几率冰冻目标2回合，15%几率石化目标2回合</v>
      </c>
    </row>
    <row r="51" spans="1:25" x14ac:dyDescent="0.3">
      <c r="A51" s="27">
        <v>12046</v>
      </c>
      <c r="B51" s="27" t="s">
        <v>30</v>
      </c>
      <c r="C51" s="28">
        <v>8</v>
      </c>
      <c r="D51" s="28">
        <v>3.08</v>
      </c>
      <c r="E51" s="26">
        <f>VLOOKUP($C51,计算辅助表!$A:$E,3,FALSE)</f>
        <v>1</v>
      </c>
      <c r="F51" s="28">
        <f>VLOOKUP($C51,计算辅助表!$A:$E,4,FALSE)</f>
        <v>4.84</v>
      </c>
      <c r="G51" s="26">
        <f>VLOOKUP($C51,计算辅助表!$A:$E,5,FALSE)</f>
        <v>1.6</v>
      </c>
      <c r="H51" s="26">
        <f>VLOOKUP(C51,计算辅助表!A:I,9,FALSE)</f>
        <v>0</v>
      </c>
      <c r="I51" s="26">
        <f>VLOOKUP(C51,计算辅助表!A:K,10,FALSE)</f>
        <v>0</v>
      </c>
      <c r="J51" s="26">
        <f>VLOOKUP(C51,计算辅助表!A:K,11,FALSE)</f>
        <v>0</v>
      </c>
      <c r="K51" s="26">
        <f>VLOOKUP(C51,计算辅助表!A:H,8,FALSE)</f>
        <v>185</v>
      </c>
      <c r="L51" s="26" t="str">
        <f>VLOOKUP(C51,计算辅助表!A:F,6,FALSE)</f>
        <v>[{"a":"item","t":"2004","n":3000}]</v>
      </c>
      <c r="M51" s="26" t="str">
        <f>VLOOKUP(C51,计算辅助表!A:L,IF(INT(LEFT(A51))&lt;5,12,7),FALSE)</f>
        <v>[{"jichuzhongzu":1,"star":6,"num":1},{"jichuzhongzu":1,"star":5,"num":3}]</v>
      </c>
      <c r="N51" s="26" t="str">
        <f>VLOOKUP(A51,升星技能!A:O,4,FALSE)</f>
        <v>不死者秘法3</v>
      </c>
      <c r="O51" s="26" t="str">
        <f>VLOOKUP(A51,升星技能!A:O,5,FALSE)</f>
        <v>"1204a104"</v>
      </c>
      <c r="P51" s="26" t="str">
        <f>VLOOKUP(A51,升星技能!A:O,6,FALSE)</f>
        <v>被动效果：普攻变成对前排敌人造成120%攻击伤害，并有100%几率偷取目标20%攻击3回合</v>
      </c>
      <c r="Q51" s="26" t="str">
        <f>IF(C51&lt;8,VLOOKUP(A51,基础技能!A:O,11,FALSE),VLOOKUP(A51,升星技能!A:O,7,FALSE))</f>
        <v>亡灵术士3</v>
      </c>
      <c r="R51" s="26" t="str">
        <f>IF(C51&lt;8,VLOOKUP(A51,基础技能!A:O,10,FALSE),VLOOKUP(A51,升星技能!A:O,8,FALSE))</f>
        <v>"1204a201","1204a211","1204a221","1204a231","1204a204","1204a214"</v>
      </c>
      <c r="S51" s="26" t="str">
        <f>IF(C51&lt;8,VLOOKUP(A51,基础技能!A:O,12,FALSE),VLOOKUP(A51,升星技能!A:O,9,FALSE))</f>
        <v>被动效果：攻击增加20%，暴击增加30%，生命增加25%，速度增加40，对石化和冰冻敌人造成的伤害提高60%</v>
      </c>
      <c r="T51" s="26" t="str">
        <f>IF(C51&lt;9,VLOOKUP(A51,基础技能!A:O,14,FALSE),VLOOKUP(A51,升星技能!A:O,10,FALSE))</f>
        <v>追击诅咒2</v>
      </c>
      <c r="U51" s="26" t="str">
        <f>IF(C51&lt;9,VLOOKUP(A51,基础技能!A:O,13,FALSE),VLOOKUP(A51,升星技能!A:O,11,FALSE))</f>
        <v>"12046304","12046314"</v>
      </c>
      <c r="V51" s="26" t="str">
        <f>IF(C51&lt;9,VLOOKUP(A51,基础技能!A:O,15,FALSE),VLOOKUP(A51,升星技能!A:O,12,FALSE))</f>
        <v>被动效果：当有敌方英雄被石化时，提高自身7%攻击3回合并恢复自身200%攻击等量生命，当有敌方英雄被冰冻时，提高自身7%攻击3回合并恢复自身15点怒气</v>
      </c>
      <c r="W51" s="26" t="str">
        <f>IF(C51&lt;10,VLOOKUP(A51,基础技能!A:O,5,FALSE),VLOOKUP(A51,升星技能!A:O,13,FALSE))</f>
        <v>三色法球2</v>
      </c>
      <c r="X51" s="26">
        <f>IF(C51&lt;10,VLOOKUP(A51,基础技能!A:O,4,FALSE),VLOOKUP(A51,升星技能!A:O,14,FALSE))</f>
        <v>12046012</v>
      </c>
      <c r="Y51" s="26" t="str">
        <f>IF(C51&lt;10,VLOOKUP(A51,基础技能!A:O,6,FALSE),VLOOKUP(A51,升星技能!A:O,15,FALSE))</f>
        <v>怒气技能：对随机4名敌人造成165%攻击伤害，每回合额外造成100%中毒伤害，持续3回合，同时有15%几率冰冻目标2回合，15%几率石化目标2回合</v>
      </c>
    </row>
    <row r="52" spans="1:25" x14ac:dyDescent="0.3">
      <c r="A52" s="27">
        <v>12046</v>
      </c>
      <c r="B52" s="27" t="s">
        <v>30</v>
      </c>
      <c r="C52" s="28">
        <v>9</v>
      </c>
      <c r="D52" s="28">
        <v>3.48</v>
      </c>
      <c r="E52" s="26">
        <f>VLOOKUP($C52,计算辅助表!$A:$E,3,FALSE)</f>
        <v>1</v>
      </c>
      <c r="F52" s="28">
        <f>VLOOKUP($C52,计算辅助表!$A:$E,4,FALSE)</f>
        <v>6.16</v>
      </c>
      <c r="G52" s="26">
        <f>VLOOKUP($C52,计算辅助表!$A:$E,5,FALSE)</f>
        <v>1.6</v>
      </c>
      <c r="H52" s="26">
        <f>VLOOKUP(C52,计算辅助表!A:I,9,FALSE)</f>
        <v>0</v>
      </c>
      <c r="I52" s="26">
        <f>VLOOKUP(C52,计算辅助表!A:K,10,FALSE)</f>
        <v>0</v>
      </c>
      <c r="J52" s="26">
        <f>VLOOKUP(C52,计算辅助表!A:K,11,FALSE)</f>
        <v>0</v>
      </c>
      <c r="K52" s="26">
        <f>VLOOKUP(C52,计算辅助表!A:H,8,FALSE)</f>
        <v>205</v>
      </c>
      <c r="L52" s="26" t="str">
        <f>VLOOKUP(C52,计算辅助表!A:F,6,FALSE)</f>
        <v>[{"a":"item","t":"2004","n":4000}]</v>
      </c>
      <c r="M52" s="26" t="str">
        <f>VLOOKUP(C52,计算辅助表!A:L,IF(INT(LEFT(A52))&lt;5,12,7),FALSE)</f>
        <v>[{"sxhero":1,"num":1},{"jichuzhongzu":1,"star":6,"num":1},{"jichuzhongzu":1,"star":5,"num":2}]</v>
      </c>
      <c r="N52" s="26" t="str">
        <f>VLOOKUP(A52,升星技能!A:O,4,FALSE)</f>
        <v>不死者秘法3</v>
      </c>
      <c r="O52" s="26" t="str">
        <f>VLOOKUP(A52,升星技能!A:O,5,FALSE)</f>
        <v>"1204a104"</v>
      </c>
      <c r="P52" s="26" t="str">
        <f>VLOOKUP(A52,升星技能!A:O,6,FALSE)</f>
        <v>被动效果：普攻变成对前排敌人造成120%攻击伤害，并有100%几率偷取目标20%攻击3回合</v>
      </c>
      <c r="Q52" s="26" t="str">
        <f>IF(C52&lt;8,VLOOKUP(A52,基础技能!A:O,11,FALSE),VLOOKUP(A52,升星技能!A:O,7,FALSE))</f>
        <v>亡灵术士3</v>
      </c>
      <c r="R52" s="26" t="str">
        <f>IF(C52&lt;8,VLOOKUP(A52,基础技能!A:O,10,FALSE),VLOOKUP(A52,升星技能!A:O,8,FALSE))</f>
        <v>"1204a201","1204a211","1204a221","1204a231","1204a204","1204a214"</v>
      </c>
      <c r="S52" s="26" t="str">
        <f>IF(C52&lt;8,VLOOKUP(A52,基础技能!A:O,12,FALSE),VLOOKUP(A52,升星技能!A:O,9,FALSE))</f>
        <v>被动效果：攻击增加20%，暴击增加30%，生命增加25%，速度增加40，对石化和冰冻敌人造成的伤害提高60%</v>
      </c>
      <c r="T52" s="26" t="str">
        <f>IF(C52&lt;9,VLOOKUP(A52,基础技能!A:O,14,FALSE),VLOOKUP(A52,升星技能!A:O,10,FALSE))</f>
        <v>追击诅咒3</v>
      </c>
      <c r="U52" s="26" t="str">
        <f>IF(C52&lt;9,VLOOKUP(A52,基础技能!A:O,13,FALSE),VLOOKUP(A52,升星技能!A:O,11,FALSE))</f>
        <v>"1204a304","1204a314"</v>
      </c>
      <c r="V52" s="26" t="str">
        <f>IF(C52&lt;9,VLOOKUP(A52,基础技能!A:O,15,FALSE),VLOOKUP(A52,升星技能!A:O,12,FALSE))</f>
        <v>被动效果：当有敌方英雄被石化时，提高自身10%攻击3回合并恢复自身250%攻击等量生命，当有敌方英雄被冰冻时，提高自身10%攻击3回合并恢复自身20点怒气</v>
      </c>
      <c r="W52" s="26" t="str">
        <f>IF(C52&lt;10,VLOOKUP(A52,基础技能!A:O,5,FALSE),VLOOKUP(A52,升星技能!A:O,13,FALSE))</f>
        <v>三色法球2</v>
      </c>
      <c r="X52" s="26">
        <f>IF(C52&lt;10,VLOOKUP(A52,基础技能!A:O,4,FALSE),VLOOKUP(A52,升星技能!A:O,14,FALSE))</f>
        <v>12046012</v>
      </c>
      <c r="Y52" s="26" t="str">
        <f>IF(C52&lt;10,VLOOKUP(A52,基础技能!A:O,6,FALSE),VLOOKUP(A52,升星技能!A:O,15,FALSE))</f>
        <v>怒气技能：对随机4名敌人造成165%攻击伤害，每回合额外造成100%中毒伤害，持续3回合，同时有15%几率冰冻目标2回合，15%几率石化目标2回合</v>
      </c>
    </row>
    <row r="53" spans="1:25" x14ac:dyDescent="0.3">
      <c r="A53" s="27">
        <v>12046</v>
      </c>
      <c r="B53" s="27" t="s">
        <v>30</v>
      </c>
      <c r="C53" s="28">
        <v>10</v>
      </c>
      <c r="D53" s="28">
        <v>4.05</v>
      </c>
      <c r="E53" s="26">
        <f>VLOOKUP($C53,计算辅助表!$A:$E,3,FALSE)</f>
        <v>1</v>
      </c>
      <c r="F53" s="28">
        <v>9.8800000000000008</v>
      </c>
      <c r="G53" s="26">
        <f>VLOOKUP($C53,计算辅助表!$A:$E,5,FALSE)</f>
        <v>1.6</v>
      </c>
      <c r="H53" s="26">
        <f>VLOOKUP(C53,计算辅助表!A:I,9,FALSE)</f>
        <v>0</v>
      </c>
      <c r="I53" s="26">
        <f>VLOOKUP(C53,计算辅助表!A:K,10,FALSE)</f>
        <v>0</v>
      </c>
      <c r="J53" s="26">
        <f>VLOOKUP(C53,计算辅助表!A:K,11,FALSE)</f>
        <v>0</v>
      </c>
      <c r="K53" s="26">
        <f>VLOOKUP(C53,计算辅助表!A:H,8,FALSE)</f>
        <v>255</v>
      </c>
      <c r="L53" s="26" t="str">
        <f>VLOOKUP(C53,计算辅助表!A:F,6,FALSE)</f>
        <v>[{"a":"item","t":"2004","n":10000}]</v>
      </c>
      <c r="M53" s="26" t="str">
        <f>VLOOKUP(C53,计算辅助表!A:L,IF(INT(LEFT(A53))&lt;5,12,7),FALSE)</f>
        <v>[{"sxhero":1,"num":2},{"jichuzhongzu":1,"star":6,"num":1},{"star":9,"num":1}]</v>
      </c>
      <c r="N53" s="26" t="str">
        <f>VLOOKUP(A53,升星技能!A:O,4,FALSE)</f>
        <v>不死者秘法3</v>
      </c>
      <c r="O53" s="26" t="str">
        <f>VLOOKUP(A53,升星技能!A:O,5,FALSE)</f>
        <v>"1204a104"</v>
      </c>
      <c r="P53" s="26" t="str">
        <f>VLOOKUP(A53,升星技能!A:O,6,FALSE)</f>
        <v>被动效果：普攻变成对前排敌人造成120%攻击伤害，并有100%几率偷取目标20%攻击3回合</v>
      </c>
      <c r="Q53" s="26" t="str">
        <f>IF(C53&lt;8,VLOOKUP(A53,基础技能!A:O,11,FALSE),VLOOKUP(A53,升星技能!A:O,7,FALSE))</f>
        <v>亡灵术士3</v>
      </c>
      <c r="R53" s="26" t="str">
        <f>IF(C53&lt;8,VLOOKUP(A53,基础技能!A:O,10,FALSE),VLOOKUP(A53,升星技能!A:O,8,FALSE))</f>
        <v>"1204a201","1204a211","1204a221","1204a231","1204a204","1204a214"</v>
      </c>
      <c r="S53" s="26" t="str">
        <f>IF(C53&lt;8,VLOOKUP(A53,基础技能!A:O,12,FALSE),VLOOKUP(A53,升星技能!A:O,9,FALSE))</f>
        <v>被动效果：攻击增加20%，暴击增加30%，生命增加25%，速度增加40，对石化和冰冻敌人造成的伤害提高60%</v>
      </c>
      <c r="T53" s="26" t="str">
        <f>IF(C53&lt;9,VLOOKUP(A53,基础技能!A:O,14,FALSE),VLOOKUP(A53,升星技能!A:O,10,FALSE))</f>
        <v>追击诅咒3</v>
      </c>
      <c r="U53" s="26" t="str">
        <f>IF(C53&lt;9,VLOOKUP(A53,基础技能!A:O,13,FALSE),VLOOKUP(A53,升星技能!A:O,11,FALSE))</f>
        <v>"1204a304","1204a314"</v>
      </c>
      <c r="V53" s="26" t="str">
        <f>IF(C53&lt;9,VLOOKUP(A53,基础技能!A:O,15,FALSE),VLOOKUP(A53,升星技能!A:O,12,FALSE))</f>
        <v>被动效果：当有敌方英雄被石化时，提高自身10%攻击3回合并恢复自身250%攻击等量生命，当有敌方英雄被冰冻时，提高自身10%攻击3回合并恢复自身20点怒气</v>
      </c>
      <c r="W53" s="26" t="str">
        <f>IF(C53&lt;10,VLOOKUP(A53,基础技能!A:O,5,FALSE),VLOOKUP(A53,升星技能!A:O,13,FALSE))</f>
        <v>三色法球3</v>
      </c>
      <c r="X53" s="26" t="str">
        <f>IF(C53&lt;10,VLOOKUP(A53,基础技能!A:O,4,FALSE),VLOOKUP(A53,升星技能!A:O,14,FALSE))</f>
        <v>1204a012</v>
      </c>
      <c r="Y53" s="26" t="str">
        <f>IF(C53&lt;10,VLOOKUP(A53,基础技能!A:O,6,FALSE),VLOOKUP(A53,升星技能!A:O,15,FALSE))</f>
        <v>怒气技能：对随机4名敌人造成235%攻击伤害，每回合额外造成150%中毒伤害，持续3回合，同时有30%几率冰冻目标2回合，30%几率石化目标2回合</v>
      </c>
    </row>
    <row r="54" spans="1:25" x14ac:dyDescent="0.3">
      <c r="A54" s="27">
        <v>12046</v>
      </c>
      <c r="B54" s="27" t="s">
        <v>30</v>
      </c>
      <c r="C54" s="28">
        <v>11</v>
      </c>
      <c r="D54" s="28">
        <v>4.05</v>
      </c>
      <c r="E54" s="26">
        <f>VLOOKUP($C54,计算辅助表!$A:$E,3,FALSE)</f>
        <v>1</v>
      </c>
      <c r="F54" s="28">
        <v>9.8800000000000008</v>
      </c>
      <c r="G54" s="26">
        <f>VLOOKUP($C54,计算辅助表!$A:$E,5,FALSE)</f>
        <v>1.6</v>
      </c>
      <c r="H54" s="26">
        <f>VLOOKUP(C54,计算辅助表!A:I,9,FALSE)</f>
        <v>1</v>
      </c>
      <c r="I54" s="26">
        <f>VLOOKUP(C54,计算辅助表!A:K,10,FALSE)</f>
        <v>70</v>
      </c>
      <c r="J54" s="26">
        <f>VLOOKUP(C54,计算辅助表!A:K,11,FALSE)</f>
        <v>100</v>
      </c>
      <c r="K54" s="26">
        <f>VLOOKUP(C54,计算辅助表!A:H,8,FALSE)</f>
        <v>270</v>
      </c>
      <c r="L54" s="26" t="str">
        <f>VLOOKUP(C54,计算辅助表!A:F,6,FALSE)</f>
        <v>[{"a":"item","t":"2004","n":10000}]</v>
      </c>
      <c r="M54" s="26" t="str">
        <f>VLOOKUP(C54,计算辅助表!A:L,IF(INT(LEFT(A54))&lt;5,12,7),FALSE)</f>
        <v>[{"sxhero":1,"num":1},{"star":9,"num":1}]</v>
      </c>
      <c r="N54" s="26" t="str">
        <f>VLOOKUP(A54,升星技能!A:O,4,FALSE)</f>
        <v>不死者秘法3</v>
      </c>
      <c r="O54" s="26" t="str">
        <f>VLOOKUP(A54,升星技能!A:O,5,FALSE)</f>
        <v>"1204a104"</v>
      </c>
      <c r="P54" s="26" t="str">
        <f>VLOOKUP(A54,升星技能!A:O,6,FALSE)</f>
        <v>被动效果：普攻变成对前排敌人造成120%攻击伤害，并有100%几率偷取目标20%攻击3回合</v>
      </c>
      <c r="Q54" s="26" t="str">
        <f>IF(C54&lt;8,VLOOKUP(A54,基础技能!A:O,11,FALSE),VLOOKUP(A54,升星技能!A:O,7,FALSE))</f>
        <v>亡灵术士3</v>
      </c>
      <c r="R54" s="26" t="str">
        <f>IF(C54&lt;8,VLOOKUP(A54,基础技能!A:O,10,FALSE),VLOOKUP(A54,升星技能!A:O,8,FALSE))</f>
        <v>"1204a201","1204a211","1204a221","1204a231","1204a204","1204a214"</v>
      </c>
      <c r="S54" s="26" t="str">
        <f>IF(C54&lt;8,VLOOKUP(A54,基础技能!A:O,12,FALSE),VLOOKUP(A54,升星技能!A:O,9,FALSE))</f>
        <v>被动效果：攻击增加20%，暴击增加30%，生命增加25%，速度增加40，对石化和冰冻敌人造成的伤害提高60%</v>
      </c>
      <c r="T54" s="26" t="str">
        <f>IF(C54&lt;9,VLOOKUP(A54,基础技能!A:O,14,FALSE),VLOOKUP(A54,升星技能!A:O,10,FALSE))</f>
        <v>追击诅咒3</v>
      </c>
      <c r="U54" s="26" t="str">
        <f>IF(C54&lt;9,VLOOKUP(A54,基础技能!A:O,13,FALSE),VLOOKUP(A54,升星技能!A:O,11,FALSE))</f>
        <v>"1204a304","1204a314"</v>
      </c>
      <c r="V54" s="26" t="str">
        <f>IF(C54&lt;9,VLOOKUP(A54,基础技能!A:O,15,FALSE),VLOOKUP(A54,升星技能!A:O,12,FALSE))</f>
        <v>被动效果：当有敌方英雄被石化时，提高自身10%攻击3回合并恢复自身250%攻击等量生命，当有敌方英雄被冰冻时，提高自身10%攻击3回合并恢复自身20点怒气</v>
      </c>
      <c r="W54" s="26" t="str">
        <f>IF(C54&lt;10,VLOOKUP(A54,基础技能!A:O,5,FALSE),VLOOKUP(A54,升星技能!A:O,13,FALSE))</f>
        <v>三色法球3</v>
      </c>
      <c r="X54" s="26" t="str">
        <f>IF(C54&lt;10,VLOOKUP(A54,基础技能!A:O,4,FALSE),VLOOKUP(A54,升星技能!A:O,14,FALSE))</f>
        <v>1204a012</v>
      </c>
      <c r="Y54" s="26" t="str">
        <f>IF(C54&lt;10,VLOOKUP(A54,基础技能!A:O,6,FALSE),VLOOKUP(A54,升星技能!A:O,15,FALSE))</f>
        <v>怒气技能：对随机4名敌人造成235%攻击伤害，每回合额外造成150%中毒伤害，持续3回合，同时有30%几率冰冻目标2回合，30%几率石化目标2回合</v>
      </c>
    </row>
    <row r="55" spans="1:25" x14ac:dyDescent="0.3">
      <c r="A55" s="27">
        <v>12046</v>
      </c>
      <c r="B55" s="27" t="s">
        <v>30</v>
      </c>
      <c r="C55" s="28">
        <v>12</v>
      </c>
      <c r="D55" s="28">
        <v>4.05</v>
      </c>
      <c r="E55" s="26">
        <f>VLOOKUP($C55,计算辅助表!$A:$E,3,FALSE)</f>
        <v>1</v>
      </c>
      <c r="F55" s="28">
        <v>9.8800000000000008</v>
      </c>
      <c r="G55" s="26">
        <f>VLOOKUP($C55,计算辅助表!$A:$E,5,FALSE)</f>
        <v>1.6</v>
      </c>
      <c r="H55" s="26">
        <f>VLOOKUP(C55,计算辅助表!A:I,9,FALSE)</f>
        <v>2</v>
      </c>
      <c r="I55" s="26">
        <f>VLOOKUP(C55,计算辅助表!A:K,10,FALSE)</f>
        <v>140</v>
      </c>
      <c r="J55" s="26">
        <f>VLOOKUP(C55,计算辅助表!A:K,11,FALSE)</f>
        <v>200</v>
      </c>
      <c r="K55" s="26">
        <f>VLOOKUP(C55,计算辅助表!A:H,8,FALSE)</f>
        <v>285</v>
      </c>
      <c r="L55" s="26" t="str">
        <f>VLOOKUP(C55,计算辅助表!A:F,6,FALSE)</f>
        <v>[{"a":"item","t":"2004","n":15000}]</v>
      </c>
      <c r="M55" s="26" t="str">
        <f>VLOOKUP(C55,计算辅助表!A:L,IF(INT(LEFT(A55))&lt;5,12,7),FALSE)</f>
        <v>[{"sxhero":1,"num":1},{"jichuzhongzu":1,"star":6,"num":1},{"star":9,"num":1}]</v>
      </c>
      <c r="N55" s="26" t="str">
        <f>VLOOKUP(A55,升星技能!A:O,4,FALSE)</f>
        <v>不死者秘法3</v>
      </c>
      <c r="O55" s="26" t="str">
        <f>VLOOKUP(A55,升星技能!A:O,5,FALSE)</f>
        <v>"1204a104"</v>
      </c>
      <c r="P55" s="26" t="str">
        <f>VLOOKUP(A55,升星技能!A:O,6,FALSE)</f>
        <v>被动效果：普攻变成对前排敌人造成120%攻击伤害，并有100%几率偷取目标20%攻击3回合</v>
      </c>
      <c r="Q55" s="26" t="str">
        <f>IF(C55&lt;8,VLOOKUP(A55,基础技能!A:O,11,FALSE),VLOOKUP(A55,升星技能!A:O,7,FALSE))</f>
        <v>亡灵术士3</v>
      </c>
      <c r="R55" s="26" t="str">
        <f>IF(C55&lt;8,VLOOKUP(A55,基础技能!A:O,10,FALSE),VLOOKUP(A55,升星技能!A:O,8,FALSE))</f>
        <v>"1204a201","1204a211","1204a221","1204a231","1204a204","1204a214"</v>
      </c>
      <c r="S55" s="26" t="str">
        <f>IF(C55&lt;8,VLOOKUP(A55,基础技能!A:O,12,FALSE),VLOOKUP(A55,升星技能!A:O,9,FALSE))</f>
        <v>被动效果：攻击增加20%，暴击增加30%，生命增加25%，速度增加40，对石化和冰冻敌人造成的伤害提高60%</v>
      </c>
      <c r="T55" s="26" t="str">
        <f>IF(C55&lt;9,VLOOKUP(A55,基础技能!A:O,14,FALSE),VLOOKUP(A55,升星技能!A:O,10,FALSE))</f>
        <v>追击诅咒3</v>
      </c>
      <c r="U55" s="26" t="str">
        <f>IF(C55&lt;9,VLOOKUP(A55,基础技能!A:O,13,FALSE),VLOOKUP(A55,升星技能!A:O,11,FALSE))</f>
        <v>"1204a304","1204a314"</v>
      </c>
      <c r="V55" s="26" t="str">
        <f>IF(C55&lt;9,VLOOKUP(A55,基础技能!A:O,15,FALSE),VLOOKUP(A55,升星技能!A:O,12,FALSE))</f>
        <v>被动效果：当有敌方英雄被石化时，提高自身10%攻击3回合并恢复自身250%攻击等量生命，当有敌方英雄被冰冻时，提高自身10%攻击3回合并恢复自身20点怒气</v>
      </c>
      <c r="W55" s="26" t="str">
        <f>IF(C55&lt;10,VLOOKUP(A55,基础技能!A:O,5,FALSE),VLOOKUP(A55,升星技能!A:O,13,FALSE))</f>
        <v>三色法球3</v>
      </c>
      <c r="X55" s="26" t="str">
        <f>IF(C55&lt;10,VLOOKUP(A55,基础技能!A:O,4,FALSE),VLOOKUP(A55,升星技能!A:O,14,FALSE))</f>
        <v>1204a012</v>
      </c>
      <c r="Y55" s="26" t="str">
        <f>IF(C55&lt;10,VLOOKUP(A55,基础技能!A:O,6,FALSE),VLOOKUP(A55,升星技能!A:O,15,FALSE))</f>
        <v>怒气技能：对随机4名敌人造成235%攻击伤害，每回合额外造成150%中毒伤害，持续3回合，同时有30%几率冰冻目标2回合，30%几率石化目标2回合</v>
      </c>
    </row>
    <row r="56" spans="1:25" x14ac:dyDescent="0.3">
      <c r="A56" s="27">
        <v>12046</v>
      </c>
      <c r="B56" s="27" t="s">
        <v>30</v>
      </c>
      <c r="C56" s="28">
        <v>13</v>
      </c>
      <c r="D56" s="28">
        <v>4.05</v>
      </c>
      <c r="E56" s="26">
        <f>VLOOKUP($C56,计算辅助表!$A:$E,3,FALSE)</f>
        <v>1</v>
      </c>
      <c r="F56" s="28">
        <v>9.8800000000000008</v>
      </c>
      <c r="G56" s="26">
        <f>VLOOKUP($C56,计算辅助表!$A:$E,5,FALSE)</f>
        <v>1.6</v>
      </c>
      <c r="H56" s="26">
        <f>VLOOKUP(C56,计算辅助表!A:I,9,FALSE)</f>
        <v>3</v>
      </c>
      <c r="I56" s="26">
        <f>VLOOKUP(C56,计算辅助表!A:K,10,FALSE)</f>
        <v>210</v>
      </c>
      <c r="J56" s="26">
        <f>VLOOKUP(C56,计算辅助表!A:K,11,FALSE)</f>
        <v>300</v>
      </c>
      <c r="K56" s="26">
        <f>VLOOKUP(C56,计算辅助表!A:H,8,FALSE)</f>
        <v>300</v>
      </c>
      <c r="L56" s="26" t="str">
        <f>VLOOKUP(C56,计算辅助表!A:F,6,FALSE)</f>
        <v>[{"a":"item","t":"2004","n":20000},{"a":"item","t":"2039","n":10}]</v>
      </c>
      <c r="M56" s="26" t="str">
        <f>VLOOKUP(C56,计算辅助表!A:L,IF(INT(LEFT(A56))&lt;5,12,7),FALSE)</f>
        <v>[{"sxhero":1,"num":2},{"jichuzhongzu":1,"star":6,"num":1},{"star":10,"num":1}]</v>
      </c>
      <c r="N56" s="26" t="str">
        <f>VLOOKUP(A56,升星技能!A:O,4,FALSE)</f>
        <v>不死者秘法3</v>
      </c>
      <c r="O56" s="26" t="str">
        <f>VLOOKUP(A56,升星技能!A:O,5,FALSE)</f>
        <v>"1204a104"</v>
      </c>
      <c r="P56" s="26" t="str">
        <f>VLOOKUP(A56,升星技能!A:O,6,FALSE)</f>
        <v>被动效果：普攻变成对前排敌人造成120%攻击伤害，并有100%几率偷取目标20%攻击3回合</v>
      </c>
      <c r="Q56" s="26" t="str">
        <f>IF(C56&lt;8,VLOOKUP(A56,基础技能!A:O,11,FALSE),VLOOKUP(A56,升星技能!A:O,7,FALSE))</f>
        <v>亡灵术士3</v>
      </c>
      <c r="R56" s="26" t="str">
        <f>IF(C56&lt;8,VLOOKUP(A56,基础技能!A:O,10,FALSE),VLOOKUP(A56,升星技能!A:O,8,FALSE))</f>
        <v>"1204a201","1204a211","1204a221","1204a231","1204a204","1204a214"</v>
      </c>
      <c r="S56" s="26" t="str">
        <f>IF(C56&lt;8,VLOOKUP(A56,基础技能!A:O,12,FALSE),VLOOKUP(A56,升星技能!A:O,9,FALSE))</f>
        <v>被动效果：攻击增加20%，暴击增加30%，生命增加25%，速度增加40，对石化和冰冻敌人造成的伤害提高60%</v>
      </c>
      <c r="T56" s="26" t="str">
        <f>IF(C56&lt;9,VLOOKUP(A56,基础技能!A:O,14,FALSE),VLOOKUP(A56,升星技能!A:O,10,FALSE))</f>
        <v>追击诅咒3</v>
      </c>
      <c r="U56" s="26" t="str">
        <f>IF(C56&lt;9,VLOOKUP(A56,基础技能!A:O,13,FALSE),VLOOKUP(A56,升星技能!A:O,11,FALSE))</f>
        <v>"1204a304","1204a314"</v>
      </c>
      <c r="V56" s="26" t="str">
        <f>IF(C56&lt;9,VLOOKUP(A56,基础技能!A:O,15,FALSE),VLOOKUP(A56,升星技能!A:O,12,FALSE))</f>
        <v>被动效果：当有敌方英雄被石化时，提高自身10%攻击3回合并恢复自身250%攻击等量生命，当有敌方英雄被冰冻时，提高自身10%攻击3回合并恢复自身20点怒气</v>
      </c>
      <c r="W56" s="26" t="str">
        <f>IF(C56&lt;10,VLOOKUP(A56,基础技能!A:O,5,FALSE),VLOOKUP(A56,升星技能!A:O,13,FALSE))</f>
        <v>三色法球3</v>
      </c>
      <c r="X56" s="26" t="str">
        <f>IF(C56&lt;10,VLOOKUP(A56,基础技能!A:O,4,FALSE),VLOOKUP(A56,升星技能!A:O,14,FALSE))</f>
        <v>1204a012</v>
      </c>
      <c r="Y56" s="26" t="str">
        <f>IF(C56&lt;10,VLOOKUP(A56,基础技能!A:O,6,FALSE),VLOOKUP(A56,升星技能!A:O,15,FALSE))</f>
        <v>怒气技能：对随机4名敌人造成235%攻击伤害，每回合额外造成150%中毒伤害，持续3回合，同时有30%几率冰冻目标2回合，30%几率石化目标2回合</v>
      </c>
    </row>
    <row r="57" spans="1:25" x14ac:dyDescent="0.3">
      <c r="A57" s="27">
        <v>12046</v>
      </c>
      <c r="B57" s="27" t="s">
        <v>30</v>
      </c>
      <c r="C57" s="28">
        <v>14</v>
      </c>
      <c r="D57" s="28">
        <v>4.05</v>
      </c>
      <c r="E57" s="26">
        <f>VLOOKUP($C57,计算辅助表!$A:$E,3,FALSE)</f>
        <v>1</v>
      </c>
      <c r="F57" s="28">
        <v>9.8800000000000008</v>
      </c>
      <c r="G57" s="26">
        <f>VLOOKUP($C57,计算辅助表!$A:$E,5,FALSE)</f>
        <v>1.6</v>
      </c>
      <c r="H57" s="26">
        <f>VLOOKUP(C57,计算辅助表!A:I,9,FALSE)</f>
        <v>4</v>
      </c>
      <c r="I57" s="26">
        <f>VLOOKUP(C57,计算辅助表!A:K,10,FALSE)</f>
        <v>330</v>
      </c>
      <c r="J57" s="26">
        <f>VLOOKUP(C57,计算辅助表!A:K,11,FALSE)</f>
        <v>500</v>
      </c>
      <c r="K57" s="26">
        <f>VLOOKUP(C57,计算辅助表!A:H,8,FALSE)</f>
        <v>300</v>
      </c>
      <c r="L57" s="26" t="str">
        <f>VLOOKUP(C57,计算辅助表!A:F,6,FALSE)</f>
        <v>[{"a":"item","t":"2004","n":25000},{"a":"item","t":"2039","n":20}]</v>
      </c>
      <c r="M57" s="26" t="str">
        <f>VLOOKUP(C57,计算辅助表!A:L,IF(INT(LEFT(A57))&lt;5,12,7),FALSE)</f>
        <v>[{"sxhero":1,"num":2},{"star":9,"num":1},{"star":10,"num":1}]</v>
      </c>
      <c r="N57" s="26" t="str">
        <f>VLOOKUP(A57,升星技能!A:O,4,FALSE)</f>
        <v>不死者秘法3</v>
      </c>
      <c r="O57" s="26" t="str">
        <f>VLOOKUP(A57,升星技能!A:O,5,FALSE)</f>
        <v>"1204a104"</v>
      </c>
      <c r="P57" s="26" t="str">
        <f>VLOOKUP(A57,升星技能!A:O,6,FALSE)</f>
        <v>被动效果：普攻变成对前排敌人造成120%攻击伤害，并有100%几率偷取目标20%攻击3回合</v>
      </c>
      <c r="Q57" s="26" t="str">
        <f>IF(C57&lt;8,VLOOKUP(A57,基础技能!A:O,11,FALSE),VLOOKUP(A57,升星技能!A:O,7,FALSE))</f>
        <v>亡灵术士3</v>
      </c>
      <c r="R57" s="26" t="str">
        <f>IF(C57&lt;8,VLOOKUP(A57,基础技能!A:O,10,FALSE),VLOOKUP(A57,升星技能!A:O,8,FALSE))</f>
        <v>"1204a201","1204a211","1204a221","1204a231","1204a204","1204a214"</v>
      </c>
      <c r="S57" s="26" t="str">
        <f>IF(C57&lt;8,VLOOKUP(A57,基础技能!A:O,12,FALSE),VLOOKUP(A57,升星技能!A:O,9,FALSE))</f>
        <v>被动效果：攻击增加20%，暴击增加30%，生命增加25%，速度增加40，对石化和冰冻敌人造成的伤害提高60%</v>
      </c>
      <c r="T57" s="26" t="str">
        <f>IF(C57&lt;9,VLOOKUP(A57,基础技能!A:O,14,FALSE),VLOOKUP(A57,升星技能!A:O,10,FALSE))</f>
        <v>追击诅咒3</v>
      </c>
      <c r="U57" s="26" t="str">
        <f>IF(C57&lt;9,VLOOKUP(A57,基础技能!A:O,13,FALSE),VLOOKUP(A57,升星技能!A:O,11,FALSE))</f>
        <v>"1204a304","1204a314"</v>
      </c>
      <c r="V57" s="26" t="str">
        <f>IF(C57&lt;9,VLOOKUP(A57,基础技能!A:O,15,FALSE),VLOOKUP(A57,升星技能!A:O,12,FALSE))</f>
        <v>被动效果：当有敌方英雄被石化时，提高自身10%攻击3回合并恢复自身250%攻击等量生命，当有敌方英雄被冰冻时，提高自身10%攻击3回合并恢复自身20点怒气</v>
      </c>
      <c r="W57" s="26" t="str">
        <f>IF(C57&lt;10,VLOOKUP(A57,基础技能!A:O,5,FALSE),VLOOKUP(A57,升星技能!A:O,13,FALSE))</f>
        <v>三色法球3</v>
      </c>
      <c r="X57" s="26" t="str">
        <f>IF(C57&lt;10,VLOOKUP(A57,基础技能!A:O,4,FALSE),VLOOKUP(A57,升星技能!A:O,14,FALSE))</f>
        <v>1204a012</v>
      </c>
      <c r="Y57" s="26" t="str">
        <f>IF(C57&lt;10,VLOOKUP(A57,基础技能!A:O,6,FALSE),VLOOKUP(A57,升星技能!A:O,15,FALSE))</f>
        <v>怒气技能：对随机4名敌人造成235%攻击伤害，每回合额外造成150%中毒伤害，持续3回合，同时有30%几率冰冻目标2回合，30%几率石化目标2回合</v>
      </c>
    </row>
    <row r="58" spans="1:25" x14ac:dyDescent="0.3">
      <c r="A58" s="27">
        <v>12046</v>
      </c>
      <c r="B58" s="27" t="s">
        <v>30</v>
      </c>
      <c r="C58" s="28">
        <v>15</v>
      </c>
      <c r="D58" s="28">
        <v>4.05</v>
      </c>
      <c r="E58" s="26">
        <f>VLOOKUP($C58,计算辅助表!$A:$E,3,FALSE)</f>
        <v>1</v>
      </c>
      <c r="F58" s="28">
        <v>9.8800000000000008</v>
      </c>
      <c r="G58" s="26">
        <f>VLOOKUP($C58,计算辅助表!$A:$E,5,FALSE)</f>
        <v>1.6</v>
      </c>
      <c r="H58" s="26">
        <f>VLOOKUP(C58,计算辅助表!A:I,9,FALSE)</f>
        <v>5</v>
      </c>
      <c r="I58" s="26">
        <f>VLOOKUP(C58,计算辅助表!A:K,10,FALSE)</f>
        <v>450</v>
      </c>
      <c r="J58" s="26">
        <f>VLOOKUP(C58,计算辅助表!A:K,11,FALSE)</f>
        <v>700</v>
      </c>
      <c r="K58" s="26">
        <f>VLOOKUP(C58,计算辅助表!A:H,8,FALSE)</f>
        <v>300</v>
      </c>
      <c r="L58" s="26" t="str">
        <f>VLOOKUP(C58,计算辅助表!A:F,6,FALSE)</f>
        <v>[{"a":"item","t":"2004","n":30000},{"a":"item","t":"2039","n":30}]</v>
      </c>
      <c r="M58" s="26" t="str">
        <f>VLOOKUP(C58,计算辅助表!A:L,IF(INT(LEFT(A58))&lt;5,12,7),FALSE)</f>
        <v>[{"sxhero":1,"num":2},{"star":9,"num":1},{"star":10,"num":1}]</v>
      </c>
      <c r="N58" s="26" t="str">
        <f>VLOOKUP(A58,升星技能!A:O,4,FALSE)</f>
        <v>不死者秘法3</v>
      </c>
      <c r="O58" s="26" t="str">
        <f>VLOOKUP(A58,升星技能!A:O,5,FALSE)</f>
        <v>"1204a104"</v>
      </c>
      <c r="P58" s="26" t="str">
        <f>VLOOKUP(A58,升星技能!A:O,6,FALSE)</f>
        <v>被动效果：普攻变成对前排敌人造成120%攻击伤害，并有100%几率偷取目标20%攻击3回合</v>
      </c>
      <c r="Q58" s="26" t="str">
        <f>IF(C58&lt;8,VLOOKUP(A58,基础技能!A:O,11,FALSE),VLOOKUP(A58,升星技能!A:O,7,FALSE))</f>
        <v>亡灵术士3</v>
      </c>
      <c r="R58" s="26" t="str">
        <f>IF(C58&lt;8,VLOOKUP(A58,基础技能!A:O,10,FALSE),VLOOKUP(A58,升星技能!A:O,8,FALSE))</f>
        <v>"1204a201","1204a211","1204a221","1204a231","1204a204","1204a214"</v>
      </c>
      <c r="S58" s="26" t="str">
        <f>IF(C58&lt;8,VLOOKUP(A58,基础技能!A:O,12,FALSE),VLOOKUP(A58,升星技能!A:O,9,FALSE))</f>
        <v>被动效果：攻击增加20%，暴击增加30%，生命增加25%，速度增加40，对石化和冰冻敌人造成的伤害提高60%</v>
      </c>
      <c r="T58" s="26" t="str">
        <f>IF(C58&lt;9,VLOOKUP(A58,基础技能!A:O,14,FALSE),VLOOKUP(A58,升星技能!A:O,10,FALSE))</f>
        <v>追击诅咒3</v>
      </c>
      <c r="U58" s="26" t="str">
        <f>IF(C58&lt;9,VLOOKUP(A58,基础技能!A:O,13,FALSE),VLOOKUP(A58,升星技能!A:O,11,FALSE))</f>
        <v>"1204a304","1204a314"</v>
      </c>
      <c r="V58" s="26" t="str">
        <f>IF(C58&lt;9,VLOOKUP(A58,基础技能!A:O,15,FALSE),VLOOKUP(A58,升星技能!A:O,12,FALSE))</f>
        <v>被动效果：当有敌方英雄被石化时，提高自身10%攻击3回合并恢复自身250%攻击等量生命，当有敌方英雄被冰冻时，提高自身10%攻击3回合并恢复自身20点怒气</v>
      </c>
      <c r="W58" s="26" t="str">
        <f>IF(C58&lt;10,VLOOKUP(A58,基础技能!A:O,5,FALSE),VLOOKUP(A58,升星技能!A:O,13,FALSE))</f>
        <v>三色法球3</v>
      </c>
      <c r="X58" s="26" t="str">
        <f>IF(C58&lt;10,VLOOKUP(A58,基础技能!A:O,4,FALSE),VLOOKUP(A58,升星技能!A:O,14,FALSE))</f>
        <v>1204a012</v>
      </c>
      <c r="Y58" s="26" t="str">
        <f>IF(C58&lt;10,VLOOKUP(A58,基础技能!A:O,6,FALSE),VLOOKUP(A58,升星技能!A:O,15,FALSE))</f>
        <v>怒气技能：对随机4名敌人造成235%攻击伤害，每回合额外造成150%中毒伤害，持续3回合，同时有30%几率冰冻目标2回合，30%几率石化目标2回合</v>
      </c>
    </row>
    <row r="59" spans="1:25" x14ac:dyDescent="0.3">
      <c r="A59" s="27">
        <v>13036</v>
      </c>
      <c r="B59" s="27" t="s">
        <v>31</v>
      </c>
      <c r="C59" s="28">
        <v>7</v>
      </c>
      <c r="D59" s="28">
        <f>VLOOKUP($C59,计算辅助表!$A:$E,2,FALSE)</f>
        <v>2.4900000000000002</v>
      </c>
      <c r="E59" s="26">
        <f>VLOOKUP($C59,计算辅助表!$A:$E,3,FALSE)</f>
        <v>1</v>
      </c>
      <c r="F59" s="28">
        <f>VLOOKUP($C59,计算辅助表!$A:$E,4,FALSE)</f>
        <v>3.5200000000000005</v>
      </c>
      <c r="G59" s="26">
        <f>VLOOKUP($C59,计算辅助表!$A:$E,5,FALSE)</f>
        <v>1.6</v>
      </c>
      <c r="H59" s="26">
        <f>VLOOKUP(C59,计算辅助表!A:I,9,FALSE)</f>
        <v>0</v>
      </c>
      <c r="I59" s="26">
        <f>VLOOKUP(C59,计算辅助表!A:K,10,FALSE)</f>
        <v>0</v>
      </c>
      <c r="J59" s="26">
        <f>VLOOKUP(C59,计算辅助表!A:K,11,FALSE)</f>
        <v>0</v>
      </c>
      <c r="K59" s="26">
        <f>VLOOKUP(C59,计算辅助表!A:H,8,FALSE)</f>
        <v>165</v>
      </c>
      <c r="L59" s="26" t="str">
        <f>VLOOKUP(C59,计算辅助表!A:F,6,FALSE)</f>
        <v>[{"a":"item","t":"2004","n":2000}]</v>
      </c>
      <c r="M59" s="26" t="str">
        <f>VLOOKUP(C59,计算辅助表!A:L,IF(INT(LEFT(A59))&lt;5,12,7),FALSE)</f>
        <v>[{"jichuzhongzu":1,"star":5,"num":4}]</v>
      </c>
      <c r="N59" s="26" t="str">
        <f>VLOOKUP(A59,升星技能!A:O,4,FALSE)</f>
        <v>不死亡灵3</v>
      </c>
      <c r="O59" s="26" t="str">
        <f>VLOOKUP(A59,升星技能!A:O,5,FALSE)</f>
        <v>"1303a111","1303a121"</v>
      </c>
      <c r="P59" s="26" t="str">
        <f>VLOOKUP(A59,升星技能!A:O,6,FALSE)</f>
        <v>被动效果：使用了自己调制的混合药剂，使生命增加36%，命中增加40%</v>
      </c>
      <c r="Q59" s="26" t="str">
        <f>IF(C59&lt;8,VLOOKUP(A59,基础技能!A:O,11,FALSE),VLOOKUP(A59,升星技能!A:O,7,FALSE))</f>
        <v>神秘解放2</v>
      </c>
      <c r="R59" s="26" t="str">
        <f>IF(C59&lt;8,VLOOKUP(A59,基础技能!A:O,10,FALSE),VLOOKUP(A59,升星技能!A:O,8,FALSE))</f>
        <v>"13036214"</v>
      </c>
      <c r="S59" s="26" t="str">
        <f>IF(C59&lt;8,VLOOKUP(A59,基础技能!A:O,12,FALSE),VLOOKUP(A59,升星技能!A:O,9,FALSE))</f>
        <v>被动效果：自身生命低于30%时，解放神秘的力量，提升自己攻击88%，持续3回合（只能触发一次）</v>
      </c>
      <c r="T59" s="26" t="str">
        <f>IF(C59&lt;9,VLOOKUP(A59,基础技能!A:O,14,FALSE),VLOOKUP(A59,升星技能!A:O,10,FALSE))</f>
        <v>疗伤2</v>
      </c>
      <c r="U59" s="26" t="str">
        <f>IF(C59&lt;9,VLOOKUP(A59,基础技能!A:O,13,FALSE),VLOOKUP(A59,升星技能!A:O,11,FALSE))</f>
        <v>"13036314"</v>
      </c>
      <c r="V59" s="26" t="str">
        <f>IF(C59&lt;9,VLOOKUP(A59,基础技能!A:O,15,FALSE),VLOOKUP(A59,升星技能!A:O,12,FALSE))</f>
        <v>被动效果：凋零法师领悟到了魔法的真谛，普攻有100%概率使随机1名友军恢复88%自身攻击的等量生命</v>
      </c>
      <c r="W59" s="26" t="str">
        <f>IF(C59&lt;10,VLOOKUP(A59,基础技能!A:O,5,FALSE),VLOOKUP(A59,升星技能!A:O,13,FALSE))</f>
        <v>凋零冲击2</v>
      </c>
      <c r="X59" s="26" t="str">
        <f>IF(C59&lt;10,VLOOKUP(A59,基础技能!A:O,4,FALSE),VLOOKUP(A59,升星技能!A:O,14,FALSE))</f>
        <v>13036012</v>
      </c>
      <c r="Y59" s="26" t="str">
        <f>IF(C59&lt;10,VLOOKUP(A59,基础技能!A:O,6,FALSE),VLOOKUP(A59,升星技能!A:O,15,FALSE))</f>
        <v>怒气技能：对敌方前排造成147%攻击伤害并有40%的概率冰冻2回合，使生命最少的友军恢复180%攻击的等量生命</v>
      </c>
    </row>
    <row r="60" spans="1:25" x14ac:dyDescent="0.3">
      <c r="A60" s="27">
        <v>13036</v>
      </c>
      <c r="B60" s="27" t="s">
        <v>31</v>
      </c>
      <c r="C60" s="28">
        <v>8</v>
      </c>
      <c r="D60" s="28">
        <f>VLOOKUP($C60,计算辅助表!$A:$E,2,FALSE)</f>
        <v>2.7800000000000002</v>
      </c>
      <c r="E60" s="26">
        <f>VLOOKUP($C60,计算辅助表!$A:$E,3,FALSE)</f>
        <v>1</v>
      </c>
      <c r="F60" s="28">
        <f>VLOOKUP($C60,计算辅助表!$A:$E,4,FALSE)</f>
        <v>4.84</v>
      </c>
      <c r="G60" s="26">
        <f>VLOOKUP($C60,计算辅助表!$A:$E,5,FALSE)</f>
        <v>1.6</v>
      </c>
      <c r="H60" s="26">
        <f>VLOOKUP(C60,计算辅助表!A:I,9,FALSE)</f>
        <v>0</v>
      </c>
      <c r="I60" s="26">
        <f>VLOOKUP(C60,计算辅助表!A:K,10,FALSE)</f>
        <v>0</v>
      </c>
      <c r="J60" s="26">
        <f>VLOOKUP(C60,计算辅助表!A:K,11,FALSE)</f>
        <v>0</v>
      </c>
      <c r="K60" s="26">
        <f>VLOOKUP(C60,计算辅助表!A:H,8,FALSE)</f>
        <v>185</v>
      </c>
      <c r="L60" s="26" t="str">
        <f>VLOOKUP(C60,计算辅助表!A:F,6,FALSE)</f>
        <v>[{"a":"item","t":"2004","n":3000}]</v>
      </c>
      <c r="M60" s="26" t="str">
        <f>VLOOKUP(C60,计算辅助表!A:L,IF(INT(LEFT(A60))&lt;5,12,7),FALSE)</f>
        <v>[{"jichuzhongzu":1,"star":6,"num":1},{"jichuzhongzu":1,"star":5,"num":3}]</v>
      </c>
      <c r="N60" s="26" t="str">
        <f>VLOOKUP(A60,升星技能!A:O,4,FALSE)</f>
        <v>不死亡灵3</v>
      </c>
      <c r="O60" s="26" t="str">
        <f>VLOOKUP(A60,升星技能!A:O,5,FALSE)</f>
        <v>"1303a111","1303a121"</v>
      </c>
      <c r="P60" s="26" t="str">
        <f>VLOOKUP(A60,升星技能!A:O,6,FALSE)</f>
        <v>被动效果：使用了自己调制的混合药剂，使生命增加36%，命中增加40%</v>
      </c>
      <c r="Q60" s="26" t="str">
        <f>IF(C60&lt;8,VLOOKUP(A60,基础技能!A:O,11,FALSE),VLOOKUP(A60,升星技能!A:O,7,FALSE))</f>
        <v>神秘解放3</v>
      </c>
      <c r="R60" s="26" t="str">
        <f>IF(C60&lt;8,VLOOKUP(A60,基础技能!A:O,10,FALSE),VLOOKUP(A60,升星技能!A:O,8,FALSE))</f>
        <v>"1303a214"</v>
      </c>
      <c r="S60" s="26" t="str">
        <f>IF(C60&lt;8,VLOOKUP(A60,基础技能!A:O,12,FALSE),VLOOKUP(A60,升星技能!A:O,9,FALSE))</f>
        <v>被动效果：自身生命低于30%时，解放神秘的力量，提升自己122%攻击，持续3回合（只能触发一次）</v>
      </c>
      <c r="T60" s="26" t="str">
        <f>IF(C60&lt;9,VLOOKUP(A60,基础技能!A:O,14,FALSE),VLOOKUP(A60,升星技能!A:O,10,FALSE))</f>
        <v>疗伤2</v>
      </c>
      <c r="U60" s="26" t="str">
        <f>IF(C60&lt;9,VLOOKUP(A60,基础技能!A:O,13,FALSE),VLOOKUP(A60,升星技能!A:O,11,FALSE))</f>
        <v>"13036314"</v>
      </c>
      <c r="V60" s="26" t="str">
        <f>IF(C60&lt;9,VLOOKUP(A60,基础技能!A:O,15,FALSE),VLOOKUP(A60,升星技能!A:O,12,FALSE))</f>
        <v>被动效果：凋零法师领悟到了魔法的真谛，普攻有100%概率使随机1名友军恢复88%自身攻击的等量生命</v>
      </c>
      <c r="W60" s="26" t="str">
        <f>IF(C60&lt;10,VLOOKUP(A60,基础技能!A:O,5,FALSE),VLOOKUP(A60,升星技能!A:O,13,FALSE))</f>
        <v>凋零冲击2</v>
      </c>
      <c r="X60" s="26" t="str">
        <f>IF(C60&lt;10,VLOOKUP(A60,基础技能!A:O,4,FALSE),VLOOKUP(A60,升星技能!A:O,14,FALSE))</f>
        <v>13036012</v>
      </c>
      <c r="Y60" s="26" t="str">
        <f>IF(C60&lt;10,VLOOKUP(A60,基础技能!A:O,6,FALSE),VLOOKUP(A60,升星技能!A:O,15,FALSE))</f>
        <v>怒气技能：对敌方前排造成147%攻击伤害并有40%的概率冰冻2回合，使生命最少的友军恢复180%攻击的等量生命</v>
      </c>
    </row>
    <row r="61" spans="1:25" x14ac:dyDescent="0.3">
      <c r="A61" s="27">
        <v>13036</v>
      </c>
      <c r="B61" s="27" t="s">
        <v>31</v>
      </c>
      <c r="C61" s="28">
        <v>9</v>
      </c>
      <c r="D61" s="28">
        <f>VLOOKUP($C61,计算辅助表!$A:$E,2,FALSE)</f>
        <v>3.0700000000000003</v>
      </c>
      <c r="E61" s="26">
        <f>VLOOKUP($C61,计算辅助表!$A:$E,3,FALSE)</f>
        <v>1</v>
      </c>
      <c r="F61" s="28">
        <f>VLOOKUP($C61,计算辅助表!$A:$E,4,FALSE)</f>
        <v>6.16</v>
      </c>
      <c r="G61" s="26">
        <f>VLOOKUP($C61,计算辅助表!$A:$E,5,FALSE)</f>
        <v>1.6</v>
      </c>
      <c r="H61" s="26">
        <f>VLOOKUP(C61,计算辅助表!A:I,9,FALSE)</f>
        <v>0</v>
      </c>
      <c r="I61" s="26">
        <f>VLOOKUP(C61,计算辅助表!A:K,10,FALSE)</f>
        <v>0</v>
      </c>
      <c r="J61" s="26">
        <f>VLOOKUP(C61,计算辅助表!A:K,11,FALSE)</f>
        <v>0</v>
      </c>
      <c r="K61" s="26">
        <f>VLOOKUP(C61,计算辅助表!A:H,8,FALSE)</f>
        <v>205</v>
      </c>
      <c r="L61" s="26" t="str">
        <f>VLOOKUP(C61,计算辅助表!A:F,6,FALSE)</f>
        <v>[{"a":"item","t":"2004","n":4000}]</v>
      </c>
      <c r="M61" s="26" t="str">
        <f>VLOOKUP(C61,计算辅助表!A:L,IF(INT(LEFT(A61))&lt;5,12,7),FALSE)</f>
        <v>[{"sxhero":1,"num":1},{"jichuzhongzu":1,"star":6,"num":1},{"jichuzhongzu":1,"star":5,"num":2}]</v>
      </c>
      <c r="N61" s="26" t="str">
        <f>VLOOKUP(A61,升星技能!A:O,4,FALSE)</f>
        <v>不死亡灵3</v>
      </c>
      <c r="O61" s="26" t="str">
        <f>VLOOKUP(A61,升星技能!A:O,5,FALSE)</f>
        <v>"1303a111","1303a121"</v>
      </c>
      <c r="P61" s="26" t="str">
        <f>VLOOKUP(A61,升星技能!A:O,6,FALSE)</f>
        <v>被动效果：使用了自己调制的混合药剂，使生命增加36%，命中增加40%</v>
      </c>
      <c r="Q61" s="26" t="str">
        <f>IF(C61&lt;8,VLOOKUP(A61,基础技能!A:O,11,FALSE),VLOOKUP(A61,升星技能!A:O,7,FALSE))</f>
        <v>神秘解放3</v>
      </c>
      <c r="R61" s="26" t="str">
        <f>IF(C61&lt;8,VLOOKUP(A61,基础技能!A:O,10,FALSE),VLOOKUP(A61,升星技能!A:O,8,FALSE))</f>
        <v>"1303a214"</v>
      </c>
      <c r="S61" s="26" t="str">
        <f>IF(C61&lt;8,VLOOKUP(A61,基础技能!A:O,12,FALSE),VLOOKUP(A61,升星技能!A:O,9,FALSE))</f>
        <v>被动效果：自身生命低于30%时，解放神秘的力量，提升自己122%攻击，持续3回合（只能触发一次）</v>
      </c>
      <c r="T61" s="26" t="str">
        <f>IF(C61&lt;9,VLOOKUP(A61,基础技能!A:O,14,FALSE),VLOOKUP(A61,升星技能!A:O,10,FALSE))</f>
        <v>恢复3</v>
      </c>
      <c r="U61" s="26" t="str">
        <f>IF(C61&lt;9,VLOOKUP(A61,基础技能!A:O,13,FALSE),VLOOKUP(A61,升星技能!A:O,11,FALSE))</f>
        <v>"1303a314"</v>
      </c>
      <c r="V61" s="26" t="str">
        <f>IF(C61&lt;9,VLOOKUP(A61,基础技能!A:O,15,FALSE),VLOOKUP(A61,升星技能!A:O,12,FALSE))</f>
        <v>被动效果：凋零法师领悟到了魔法的真谛，普攻有100%概率使随机1名友军恢复144%自身攻击的等量生命</v>
      </c>
      <c r="W61" s="26" t="str">
        <f>IF(C61&lt;10,VLOOKUP(A61,基础技能!A:O,5,FALSE),VLOOKUP(A61,升星技能!A:O,13,FALSE))</f>
        <v>凋零冲击2</v>
      </c>
      <c r="X61" s="26" t="str">
        <f>IF(C61&lt;10,VLOOKUP(A61,基础技能!A:O,4,FALSE),VLOOKUP(A61,升星技能!A:O,14,FALSE))</f>
        <v>13036012</v>
      </c>
      <c r="Y61" s="26" t="str">
        <f>IF(C61&lt;10,VLOOKUP(A61,基础技能!A:O,6,FALSE),VLOOKUP(A61,升星技能!A:O,15,FALSE))</f>
        <v>怒气技能：对敌方前排造成147%攻击伤害并有40%的概率冰冻2回合，使生命最少的友军恢复180%攻击的等量生命</v>
      </c>
    </row>
    <row r="62" spans="1:25" x14ac:dyDescent="0.3">
      <c r="A62" s="27">
        <v>13046</v>
      </c>
      <c r="B62" s="27" t="s">
        <v>32</v>
      </c>
      <c r="C62" s="28">
        <v>7</v>
      </c>
      <c r="D62" s="28">
        <f>VLOOKUP($C62,计算辅助表!$A:$E,2,FALSE)</f>
        <v>2.4900000000000002</v>
      </c>
      <c r="E62" s="26">
        <f>VLOOKUP($C62,计算辅助表!$A:$E,3,FALSE)</f>
        <v>1</v>
      </c>
      <c r="F62" s="28">
        <f>VLOOKUP($C62,计算辅助表!$A:$E,4,FALSE)</f>
        <v>3.5200000000000005</v>
      </c>
      <c r="G62" s="26">
        <f>VLOOKUP($C62,计算辅助表!$A:$E,5,FALSE)</f>
        <v>1.6</v>
      </c>
      <c r="H62" s="26">
        <f>VLOOKUP(C62,计算辅助表!A:I,9,FALSE)</f>
        <v>0</v>
      </c>
      <c r="I62" s="26">
        <f>VLOOKUP(C62,计算辅助表!A:K,10,FALSE)</f>
        <v>0</v>
      </c>
      <c r="J62" s="26">
        <f>VLOOKUP(C62,计算辅助表!A:K,11,FALSE)</f>
        <v>0</v>
      </c>
      <c r="K62" s="26">
        <f>VLOOKUP(C62,计算辅助表!A:H,8,FALSE)</f>
        <v>165</v>
      </c>
      <c r="L62" s="26" t="str">
        <f>VLOOKUP(C62,计算辅助表!A:F,6,FALSE)</f>
        <v>[{"a":"item","t":"2004","n":2000}]</v>
      </c>
      <c r="M62" s="26" t="str">
        <f>VLOOKUP(C62,计算辅助表!A:L,IF(INT(LEFT(A62))&lt;5,12,7),FALSE)</f>
        <v>[{"jichuzhongzu":1,"star":5,"num":4}]</v>
      </c>
      <c r="N62" s="26" t="str">
        <f>VLOOKUP(A62,升星技能!A:O,4,FALSE)</f>
        <v>集中之力3</v>
      </c>
      <c r="O62" s="26" t="str">
        <f>VLOOKUP(A62,升星技能!A:O,5,FALSE)</f>
        <v>"1304a114"</v>
      </c>
      <c r="P62" s="26" t="str">
        <f>VLOOKUP(A62,升星技能!A:O,6,FALSE)</f>
        <v>被动效果：就算是亡魂，也有不喜欢杀戮的存在，医者将普通攻击变为攻击前排敌人，效果为102%的攻击伤害，并减少目标22%格挡3回合</v>
      </c>
      <c r="Q62" s="26" t="str">
        <f>IF(C62&lt;8,VLOOKUP(A62,基础技能!A:O,11,FALSE),VLOOKUP(A62,升星技能!A:O,7,FALSE))</f>
        <v>命中打击2</v>
      </c>
      <c r="R62" s="26" t="str">
        <f>IF(C62&lt;8,VLOOKUP(A62,基础技能!A:O,10,FALSE),VLOOKUP(A62,升星技能!A:O,8,FALSE))</f>
        <v>"13046211","13046221"</v>
      </c>
      <c r="S62" s="26" t="str">
        <f>IF(C62&lt;8,VLOOKUP(A62,基础技能!A:O,12,FALSE),VLOOKUP(A62,升星技能!A:O,9,FALSE))</f>
        <v>被动效果：身为医者，能准确的激发自身的潜力，使得自身命中增加35%，攻击增加36%</v>
      </c>
      <c r="T62" s="26" t="str">
        <f>IF(C62&lt;9,VLOOKUP(A62,基础技能!A:O,14,FALSE),VLOOKUP(A62,升星技能!A:O,10,FALSE))</f>
        <v>伤痛咆哮2</v>
      </c>
      <c r="U62" s="26" t="str">
        <f>IF(C62&lt;9,VLOOKUP(A62,基础技能!A:O,13,FALSE),VLOOKUP(A62,升星技能!A:O,11,FALSE))</f>
        <v>"13046314"</v>
      </c>
      <c r="V62" s="26" t="str">
        <f>IF(C62&lt;9,VLOOKUP(A62,基础技能!A:O,15,FALSE),VLOOKUP(A62,升星技能!A:O,12,FALSE))</f>
        <v>完全激发了自身的潜力，自身生命低于50%，提升自己攻击78.8%，持续3回合（只触发一次）</v>
      </c>
      <c r="W62" s="26" t="str">
        <f>IF(C62&lt;10,VLOOKUP(A62,基础技能!A:O,5,FALSE),VLOOKUP(A62,升星技能!A:O,13,FALSE))</f>
        <v>石化能量2</v>
      </c>
      <c r="X62" s="26" t="str">
        <f>IF(C62&lt;10,VLOOKUP(A62,基础技能!A:O,4,FALSE),VLOOKUP(A62,升星技能!A:O,14,FALSE))</f>
        <v>13046012</v>
      </c>
      <c r="Y62" s="26" t="str">
        <f>IF(C62&lt;10,VLOOKUP(A62,基础技能!A:O,6,FALSE),VLOOKUP(A62,升星技能!A:O,15,FALSE))</f>
        <v>怒气技能：对敌方后排造成140%攻击伤害并有35%概率使目标石化2回合</v>
      </c>
    </row>
    <row r="63" spans="1:25" x14ac:dyDescent="0.3">
      <c r="A63" s="27">
        <v>13046</v>
      </c>
      <c r="B63" s="27" t="s">
        <v>32</v>
      </c>
      <c r="C63" s="28">
        <v>8</v>
      </c>
      <c r="D63" s="28">
        <f>VLOOKUP($C63,计算辅助表!$A:$E,2,FALSE)</f>
        <v>2.7800000000000002</v>
      </c>
      <c r="E63" s="26">
        <f>VLOOKUP($C63,计算辅助表!$A:$E,3,FALSE)</f>
        <v>1</v>
      </c>
      <c r="F63" s="28">
        <f>VLOOKUP($C63,计算辅助表!$A:$E,4,FALSE)</f>
        <v>4.84</v>
      </c>
      <c r="G63" s="26">
        <f>VLOOKUP($C63,计算辅助表!$A:$E,5,FALSE)</f>
        <v>1.6</v>
      </c>
      <c r="H63" s="26">
        <f>VLOOKUP(C63,计算辅助表!A:I,9,FALSE)</f>
        <v>0</v>
      </c>
      <c r="I63" s="26">
        <f>VLOOKUP(C63,计算辅助表!A:K,10,FALSE)</f>
        <v>0</v>
      </c>
      <c r="J63" s="26">
        <f>VLOOKUP(C63,计算辅助表!A:K,11,FALSE)</f>
        <v>0</v>
      </c>
      <c r="K63" s="26">
        <f>VLOOKUP(C63,计算辅助表!A:H,8,FALSE)</f>
        <v>185</v>
      </c>
      <c r="L63" s="26" t="str">
        <f>VLOOKUP(C63,计算辅助表!A:F,6,FALSE)</f>
        <v>[{"a":"item","t":"2004","n":3000}]</v>
      </c>
      <c r="M63" s="26" t="str">
        <f>VLOOKUP(C63,计算辅助表!A:L,IF(INT(LEFT(A63))&lt;5,12,7),FALSE)</f>
        <v>[{"jichuzhongzu":1,"star":6,"num":1},{"jichuzhongzu":1,"star":5,"num":3}]</v>
      </c>
      <c r="N63" s="26" t="str">
        <f>VLOOKUP(A63,升星技能!A:O,4,FALSE)</f>
        <v>集中之力3</v>
      </c>
      <c r="O63" s="26" t="str">
        <f>VLOOKUP(A63,升星技能!A:O,5,FALSE)</f>
        <v>"1304a114"</v>
      </c>
      <c r="P63" s="26" t="str">
        <f>VLOOKUP(A63,升星技能!A:O,6,FALSE)</f>
        <v>被动效果：就算是亡魂，也有不喜欢杀戮的存在，医者将普通攻击变为攻击前排敌人，效果为102%的攻击伤害，并减少目标22%格挡3回合</v>
      </c>
      <c r="Q63" s="26" t="str">
        <f>IF(C63&lt;8,VLOOKUP(A63,基础技能!A:O,11,FALSE),VLOOKUP(A63,升星技能!A:O,7,FALSE))</f>
        <v>命中打击3</v>
      </c>
      <c r="R63" s="26" t="str">
        <f>IF(C63&lt;8,VLOOKUP(A63,基础技能!A:O,10,FALSE),VLOOKUP(A63,升星技能!A:O,8,FALSE))</f>
        <v>"1304a211","1304a221","1304a231"</v>
      </c>
      <c r="S63" s="26" t="str">
        <f>IF(C63&lt;8,VLOOKUP(A63,基础技能!A:O,12,FALSE),VLOOKUP(A63,升星技能!A:O,9,FALSE))</f>
        <v>被动效果：身为医者，能准确的激发自身的潜力，使得自身命中增加100%，攻击增加46%，生命增加100%</v>
      </c>
      <c r="T63" s="26" t="str">
        <f>IF(C63&lt;9,VLOOKUP(A63,基础技能!A:O,14,FALSE),VLOOKUP(A63,升星技能!A:O,10,FALSE))</f>
        <v>伤痛咆哮2</v>
      </c>
      <c r="U63" s="26" t="str">
        <f>IF(C63&lt;9,VLOOKUP(A63,基础技能!A:O,13,FALSE),VLOOKUP(A63,升星技能!A:O,11,FALSE))</f>
        <v>"13046314"</v>
      </c>
      <c r="V63" s="26" t="str">
        <f>IF(C63&lt;9,VLOOKUP(A63,基础技能!A:O,15,FALSE),VLOOKUP(A63,升星技能!A:O,12,FALSE))</f>
        <v>完全激发了自身的潜力，自身生命低于50%，提升自己攻击78.8%，持续3回合（只触发一次）</v>
      </c>
      <c r="W63" s="26" t="str">
        <f>IF(C63&lt;10,VLOOKUP(A63,基础技能!A:O,5,FALSE),VLOOKUP(A63,升星技能!A:O,13,FALSE))</f>
        <v>石化能量2</v>
      </c>
      <c r="X63" s="26" t="str">
        <f>IF(C63&lt;10,VLOOKUP(A63,基础技能!A:O,4,FALSE),VLOOKUP(A63,升星技能!A:O,14,FALSE))</f>
        <v>13046012</v>
      </c>
      <c r="Y63" s="26" t="str">
        <f>IF(C63&lt;10,VLOOKUP(A63,基础技能!A:O,6,FALSE),VLOOKUP(A63,升星技能!A:O,15,FALSE))</f>
        <v>怒气技能：对敌方后排造成140%攻击伤害并有35%概率使目标石化2回合</v>
      </c>
    </row>
    <row r="64" spans="1:25" x14ac:dyDescent="0.3">
      <c r="A64" s="27">
        <v>13046</v>
      </c>
      <c r="B64" s="27" t="s">
        <v>32</v>
      </c>
      <c r="C64" s="28">
        <v>9</v>
      </c>
      <c r="D64" s="28">
        <f>VLOOKUP($C64,计算辅助表!$A:$E,2,FALSE)</f>
        <v>3.0700000000000003</v>
      </c>
      <c r="E64" s="26">
        <f>VLOOKUP($C64,计算辅助表!$A:$E,3,FALSE)</f>
        <v>1</v>
      </c>
      <c r="F64" s="28">
        <f>VLOOKUP($C64,计算辅助表!$A:$E,4,FALSE)</f>
        <v>6.16</v>
      </c>
      <c r="G64" s="26">
        <f>VLOOKUP($C64,计算辅助表!$A:$E,5,FALSE)</f>
        <v>1.6</v>
      </c>
      <c r="H64" s="26">
        <f>VLOOKUP(C64,计算辅助表!A:I,9,FALSE)</f>
        <v>0</v>
      </c>
      <c r="I64" s="26">
        <f>VLOOKUP(C64,计算辅助表!A:K,10,FALSE)</f>
        <v>0</v>
      </c>
      <c r="J64" s="26">
        <f>VLOOKUP(C64,计算辅助表!A:K,11,FALSE)</f>
        <v>0</v>
      </c>
      <c r="K64" s="26">
        <f>VLOOKUP(C64,计算辅助表!A:H,8,FALSE)</f>
        <v>205</v>
      </c>
      <c r="L64" s="26" t="str">
        <f>VLOOKUP(C64,计算辅助表!A:F,6,FALSE)</f>
        <v>[{"a":"item","t":"2004","n":4000}]</v>
      </c>
      <c r="M64" s="26" t="str">
        <f>VLOOKUP(C64,计算辅助表!A:L,IF(INT(LEFT(A64))&lt;5,12,7),FALSE)</f>
        <v>[{"sxhero":1,"num":1},{"jichuzhongzu":1,"star":6,"num":1},{"jichuzhongzu":1,"star":5,"num":2}]</v>
      </c>
      <c r="N64" s="26" t="str">
        <f>VLOOKUP(A64,升星技能!A:O,4,FALSE)</f>
        <v>集中之力3</v>
      </c>
      <c r="O64" s="26" t="str">
        <f>VLOOKUP(A64,升星技能!A:O,5,FALSE)</f>
        <v>"1304a114"</v>
      </c>
      <c r="P64" s="26" t="str">
        <f>VLOOKUP(A64,升星技能!A:O,6,FALSE)</f>
        <v>被动效果：就算是亡魂，也有不喜欢杀戮的存在，医者将普通攻击变为攻击前排敌人，效果为102%的攻击伤害，并减少目标22%格挡3回合</v>
      </c>
      <c r="Q64" s="26" t="str">
        <f>IF(C64&lt;8,VLOOKUP(A64,基础技能!A:O,11,FALSE),VLOOKUP(A64,升星技能!A:O,7,FALSE))</f>
        <v>命中打击3</v>
      </c>
      <c r="R64" s="26" t="str">
        <f>IF(C64&lt;8,VLOOKUP(A64,基础技能!A:O,10,FALSE),VLOOKUP(A64,升星技能!A:O,8,FALSE))</f>
        <v>"1304a211","1304a221","1304a231"</v>
      </c>
      <c r="S64" s="26" t="str">
        <f>IF(C64&lt;8,VLOOKUP(A64,基础技能!A:O,12,FALSE),VLOOKUP(A64,升星技能!A:O,9,FALSE))</f>
        <v>被动效果：身为医者，能准确的激发自身的潜力，使得自身命中增加100%，攻击增加46%，生命增加100%</v>
      </c>
      <c r="T64" s="26" t="str">
        <f>IF(C64&lt;9,VLOOKUP(A64,基础技能!A:O,14,FALSE),VLOOKUP(A64,升星技能!A:O,10,FALSE))</f>
        <v>伤痛咆哮3</v>
      </c>
      <c r="U64" s="26" t="str">
        <f>IF(C64&lt;9,VLOOKUP(A64,基础技能!A:O,13,FALSE),VLOOKUP(A64,升星技能!A:O,11,FALSE))</f>
        <v>"1304a314"</v>
      </c>
      <c r="V64" s="26" t="str">
        <f>IF(C64&lt;9,VLOOKUP(A64,基础技能!A:O,15,FALSE),VLOOKUP(A64,升星技能!A:O,12,FALSE))</f>
        <v>完全激发了自身的潜力，自身生命低于50%，提升自己101%攻击，持续3回合（只触发一次）</v>
      </c>
      <c r="W64" s="26" t="str">
        <f>IF(C64&lt;10,VLOOKUP(A64,基础技能!A:O,5,FALSE),VLOOKUP(A64,升星技能!A:O,13,FALSE))</f>
        <v>石化能量2</v>
      </c>
      <c r="X64" s="26" t="str">
        <f>IF(C64&lt;10,VLOOKUP(A64,基础技能!A:O,4,FALSE),VLOOKUP(A64,升星技能!A:O,14,FALSE))</f>
        <v>13046012</v>
      </c>
      <c r="Y64" s="26" t="str">
        <f>IF(C64&lt;10,VLOOKUP(A64,基础技能!A:O,6,FALSE),VLOOKUP(A64,升星技能!A:O,15,FALSE))</f>
        <v>怒气技能：对敌方后排造成140%攻击伤害并有35%概率使目标石化2回合</v>
      </c>
    </row>
    <row r="65" spans="1:29" x14ac:dyDescent="0.3">
      <c r="A65" s="27">
        <v>13046</v>
      </c>
      <c r="B65" s="27" t="s">
        <v>32</v>
      </c>
      <c r="C65" s="28">
        <v>10</v>
      </c>
      <c r="D65" s="28">
        <f>VLOOKUP($C65,计算辅助表!$A:$E,2,FALSE)</f>
        <v>3.5100000000000002</v>
      </c>
      <c r="E65" s="26">
        <f>VLOOKUP($C65,计算辅助表!$A:$E,3,FALSE)</f>
        <v>1</v>
      </c>
      <c r="F65" s="28">
        <f>VLOOKUP($C65,计算辅助表!$A:$E,4,FALSE)</f>
        <v>8.14</v>
      </c>
      <c r="G65" s="26">
        <f>VLOOKUP($C65,计算辅助表!$A:$E,5,FALSE)</f>
        <v>1.6</v>
      </c>
      <c r="H65" s="26">
        <f>VLOOKUP(C65,计算辅助表!A:I,9,FALSE)</f>
        <v>0</v>
      </c>
      <c r="I65" s="26">
        <f>VLOOKUP(C65,计算辅助表!A:K,10,FALSE)</f>
        <v>0</v>
      </c>
      <c r="J65" s="26">
        <f>VLOOKUP(C65,计算辅助表!A:K,11,FALSE)</f>
        <v>0</v>
      </c>
      <c r="K65" s="26">
        <f>VLOOKUP(C65,计算辅助表!A:H,8,FALSE)</f>
        <v>255</v>
      </c>
      <c r="L65" s="26" t="str">
        <f>VLOOKUP(C65,计算辅助表!A:F,6,FALSE)</f>
        <v>[{"a":"item","t":"2004","n":10000}]</v>
      </c>
      <c r="M65" s="26" t="str">
        <f>VLOOKUP(C65,计算辅助表!A:L,IF(INT(LEFT(A65))&lt;5,12,7),FALSE)</f>
        <v>[{"sxhero":1,"num":2},{"jichuzhongzu":1,"star":6,"num":1},{"star":9,"num":1}]</v>
      </c>
      <c r="N65" s="26" t="str">
        <f>VLOOKUP(A65,升星技能!A:O,4,FALSE)</f>
        <v>集中之力3</v>
      </c>
      <c r="O65" s="26" t="str">
        <f>VLOOKUP(A65,升星技能!A:O,5,FALSE)</f>
        <v>"1304a114"</v>
      </c>
      <c r="P65" s="26" t="str">
        <f>VLOOKUP(A65,升星技能!A:O,6,FALSE)</f>
        <v>被动效果：就算是亡魂，也有不喜欢杀戮的存在，医者将普通攻击变为攻击前排敌人，效果为102%的攻击伤害，并减少目标22%格挡3回合</v>
      </c>
      <c r="Q65" s="26" t="str">
        <f>IF(C65&lt;8,VLOOKUP(A65,基础技能!A:O,11,FALSE),VLOOKUP(A65,升星技能!A:O,7,FALSE))</f>
        <v>命中打击3</v>
      </c>
      <c r="R65" s="26" t="str">
        <f>IF(C65&lt;8,VLOOKUP(A65,基础技能!A:O,10,FALSE),VLOOKUP(A65,升星技能!A:O,8,FALSE))</f>
        <v>"1304a211","1304a221","1304a231"</v>
      </c>
      <c r="S65" s="26" t="str">
        <f>IF(C65&lt;8,VLOOKUP(A65,基础技能!A:O,12,FALSE),VLOOKUP(A65,升星技能!A:O,9,FALSE))</f>
        <v>被动效果：身为医者，能准确的激发自身的潜力，使得自身命中增加100%，攻击增加46%，生命增加100%</v>
      </c>
      <c r="T65" s="26" t="str">
        <f>IF(C65&lt;9,VLOOKUP(A65,基础技能!A:O,14,FALSE),VLOOKUP(A65,升星技能!A:O,10,FALSE))</f>
        <v>伤痛咆哮3</v>
      </c>
      <c r="U65" s="26" t="str">
        <f>IF(C65&lt;9,VLOOKUP(A65,基础技能!A:O,13,FALSE),VLOOKUP(A65,升星技能!A:O,11,FALSE))</f>
        <v>"1304a314"</v>
      </c>
      <c r="V65" s="26" t="str">
        <f>IF(C65&lt;9,VLOOKUP(A65,基础技能!A:O,15,FALSE),VLOOKUP(A65,升星技能!A:O,12,FALSE))</f>
        <v>完全激发了自身的潜力，自身生命低于50%，提升自己101%攻击，持续3回合（只触发一次）</v>
      </c>
      <c r="W65" s="26" t="str">
        <f>IF(C65&lt;10,VLOOKUP(A65,基础技能!A:O,5,FALSE),VLOOKUP(A65,升星技能!A:O,13,FALSE))</f>
        <v>石化能量3</v>
      </c>
      <c r="X65" s="26" t="str">
        <f>IF(C65&lt;10,VLOOKUP(A65,基础技能!A:O,4,FALSE),VLOOKUP(A65,升星技能!A:O,14,FALSE))</f>
        <v>1304a012</v>
      </c>
      <c r="Y65" s="26" t="str">
        <f>IF(C65&lt;10,VLOOKUP(A65,基础技能!A:O,6,FALSE),VLOOKUP(A65,升星技能!A:O,15,FALSE))</f>
        <v>怒气技能：对敌方后排造成155%攻击伤害并有35%概率使目标石化2回合，增加队友33%命中3回合</v>
      </c>
    </row>
    <row r="66" spans="1:29" x14ac:dyDescent="0.3">
      <c r="A66" s="27">
        <v>13046</v>
      </c>
      <c r="B66" s="27" t="s">
        <v>32</v>
      </c>
      <c r="C66" s="28">
        <v>11</v>
      </c>
      <c r="D66" s="28">
        <f>VLOOKUP($C66,计算辅助表!$A:$E,2,FALSE)</f>
        <v>3.5100000000000002</v>
      </c>
      <c r="E66" s="26">
        <f>VLOOKUP($C66,计算辅助表!$A:$E,3,FALSE)</f>
        <v>1</v>
      </c>
      <c r="F66" s="28">
        <f>VLOOKUP($C66,计算辅助表!$A:$E,4,FALSE)</f>
        <v>8.14</v>
      </c>
      <c r="G66" s="26">
        <f>VLOOKUP($C66,计算辅助表!$A:$E,5,FALSE)</f>
        <v>1.6</v>
      </c>
      <c r="H66" s="26">
        <f>VLOOKUP(C66,计算辅助表!A:I,9,FALSE)</f>
        <v>1</v>
      </c>
      <c r="I66" s="26">
        <f>VLOOKUP(C66,计算辅助表!A:K,10,FALSE)</f>
        <v>70</v>
      </c>
      <c r="J66" s="26">
        <f>VLOOKUP(C66,计算辅助表!A:K,11,FALSE)</f>
        <v>100</v>
      </c>
      <c r="K66" s="26">
        <f>VLOOKUP(C66,计算辅助表!A:H,8,FALSE)</f>
        <v>270</v>
      </c>
      <c r="L66" s="26" t="str">
        <f>VLOOKUP(C66,计算辅助表!A:F,6,FALSE)</f>
        <v>[{"a":"item","t":"2004","n":10000}]</v>
      </c>
      <c r="M66" s="26" t="str">
        <f>VLOOKUP(C66,计算辅助表!A:L,IF(INT(LEFT(A66))&lt;5,12,7),FALSE)</f>
        <v>[{"sxhero":1,"num":1},{"star":9,"num":1}]</v>
      </c>
      <c r="N66" s="26" t="str">
        <f>VLOOKUP(A66,升星技能!A:O,4,FALSE)</f>
        <v>集中之力3</v>
      </c>
      <c r="O66" s="26" t="str">
        <f>VLOOKUP(A66,升星技能!A:O,5,FALSE)</f>
        <v>"1304a114"</v>
      </c>
      <c r="P66" s="26" t="str">
        <f>VLOOKUP(A66,升星技能!A:O,6,FALSE)</f>
        <v>被动效果：就算是亡魂，也有不喜欢杀戮的存在，医者将普通攻击变为攻击前排敌人，效果为102%的攻击伤害，并减少目标22%格挡3回合</v>
      </c>
      <c r="Q66" s="26" t="str">
        <f>IF(C66&lt;8,VLOOKUP(A66,基础技能!A:O,11,FALSE),VLOOKUP(A66,升星技能!A:O,7,FALSE))</f>
        <v>命中打击3</v>
      </c>
      <c r="R66" s="26" t="str">
        <f>IF(C66&lt;8,VLOOKUP(A66,基础技能!A:O,10,FALSE),VLOOKUP(A66,升星技能!A:O,8,FALSE))</f>
        <v>"1304a211","1304a221","1304a231"</v>
      </c>
      <c r="S66" s="26" t="str">
        <f>IF(C66&lt;8,VLOOKUP(A66,基础技能!A:O,12,FALSE),VLOOKUP(A66,升星技能!A:O,9,FALSE))</f>
        <v>被动效果：身为医者，能准确的激发自身的潜力，使得自身命中增加100%，攻击增加46%，生命增加100%</v>
      </c>
      <c r="T66" s="26" t="str">
        <f>IF(C66&lt;9,VLOOKUP(A66,基础技能!A:O,14,FALSE),VLOOKUP(A66,升星技能!A:O,10,FALSE))</f>
        <v>伤痛咆哮3</v>
      </c>
      <c r="U66" s="26" t="str">
        <f>IF(C66&lt;9,VLOOKUP(A66,基础技能!A:O,13,FALSE),VLOOKUP(A66,升星技能!A:O,11,FALSE))</f>
        <v>"1304a314"</v>
      </c>
      <c r="V66" s="26" t="str">
        <f>IF(C66&lt;9,VLOOKUP(A66,基础技能!A:O,15,FALSE),VLOOKUP(A66,升星技能!A:O,12,FALSE))</f>
        <v>完全激发了自身的潜力，自身生命低于50%，提升自己101%攻击，持续3回合（只触发一次）</v>
      </c>
      <c r="W66" s="26" t="str">
        <f>IF(C66&lt;10,VLOOKUP(A66,基础技能!A:O,5,FALSE),VLOOKUP(A66,升星技能!A:O,13,FALSE))</f>
        <v>石化能量3</v>
      </c>
      <c r="X66" s="26" t="str">
        <f>IF(C66&lt;10,VLOOKUP(A66,基础技能!A:O,4,FALSE),VLOOKUP(A66,升星技能!A:O,14,FALSE))</f>
        <v>1304a012</v>
      </c>
      <c r="Y66" s="26" t="str">
        <f>IF(C66&lt;10,VLOOKUP(A66,基础技能!A:O,6,FALSE),VLOOKUP(A66,升星技能!A:O,15,FALSE))</f>
        <v>怒气技能：对敌方后排造成155%攻击伤害并有35%概率使目标石化2回合，增加队友33%命中3回合</v>
      </c>
    </row>
    <row r="67" spans="1:29" x14ac:dyDescent="0.3">
      <c r="A67" s="27">
        <v>13046</v>
      </c>
      <c r="B67" s="27" t="s">
        <v>32</v>
      </c>
      <c r="C67" s="28">
        <v>12</v>
      </c>
      <c r="D67" s="28">
        <f>VLOOKUP($C67,计算辅助表!$A:$E,2,FALSE)</f>
        <v>3.5100000000000002</v>
      </c>
      <c r="E67" s="26">
        <f>VLOOKUP($C67,计算辅助表!$A:$E,3,FALSE)</f>
        <v>1</v>
      </c>
      <c r="F67" s="28">
        <f>VLOOKUP($C67,计算辅助表!$A:$E,4,FALSE)</f>
        <v>8.14</v>
      </c>
      <c r="G67" s="26">
        <f>VLOOKUP($C67,计算辅助表!$A:$E,5,FALSE)</f>
        <v>1.6</v>
      </c>
      <c r="H67" s="26">
        <f>VLOOKUP(C67,计算辅助表!A:I,9,FALSE)</f>
        <v>2</v>
      </c>
      <c r="I67" s="26">
        <f>VLOOKUP(C67,计算辅助表!A:K,10,FALSE)</f>
        <v>140</v>
      </c>
      <c r="J67" s="26">
        <f>VLOOKUP(C67,计算辅助表!A:K,11,FALSE)</f>
        <v>200</v>
      </c>
      <c r="K67" s="26">
        <f>VLOOKUP(C67,计算辅助表!A:H,8,FALSE)</f>
        <v>285</v>
      </c>
      <c r="L67" s="26" t="str">
        <f>VLOOKUP(C67,计算辅助表!A:F,6,FALSE)</f>
        <v>[{"a":"item","t":"2004","n":15000}]</v>
      </c>
      <c r="M67" s="26" t="str">
        <f>VLOOKUP(C67,计算辅助表!A:L,IF(INT(LEFT(A67))&lt;5,12,7),FALSE)</f>
        <v>[{"sxhero":1,"num":1},{"jichuzhongzu":1,"star":6,"num":1},{"star":9,"num":1}]</v>
      </c>
      <c r="N67" s="26" t="str">
        <f>VLOOKUP(A67,升星技能!A:O,4,FALSE)</f>
        <v>集中之力3</v>
      </c>
      <c r="O67" s="26" t="str">
        <f>VLOOKUP(A67,升星技能!A:O,5,FALSE)</f>
        <v>"1304a114"</v>
      </c>
      <c r="P67" s="26" t="str">
        <f>VLOOKUP(A67,升星技能!A:O,6,FALSE)</f>
        <v>被动效果：就算是亡魂，也有不喜欢杀戮的存在，医者将普通攻击变为攻击前排敌人，效果为102%的攻击伤害，并减少目标22%格挡3回合</v>
      </c>
      <c r="Q67" s="26" t="str">
        <f>IF(C67&lt;8,VLOOKUP(A67,基础技能!A:O,11,FALSE),VLOOKUP(A67,升星技能!A:O,7,FALSE))</f>
        <v>命中打击3</v>
      </c>
      <c r="R67" s="26" t="str">
        <f>IF(C67&lt;8,VLOOKUP(A67,基础技能!A:O,10,FALSE),VLOOKUP(A67,升星技能!A:O,8,FALSE))</f>
        <v>"1304a211","1304a221","1304a231"</v>
      </c>
      <c r="S67" s="26" t="str">
        <f>IF(C67&lt;8,VLOOKUP(A67,基础技能!A:O,12,FALSE),VLOOKUP(A67,升星技能!A:O,9,FALSE))</f>
        <v>被动效果：身为医者，能准确的激发自身的潜力，使得自身命中增加100%，攻击增加46%，生命增加100%</v>
      </c>
      <c r="T67" s="26" t="str">
        <f>IF(C67&lt;9,VLOOKUP(A67,基础技能!A:O,14,FALSE),VLOOKUP(A67,升星技能!A:O,10,FALSE))</f>
        <v>伤痛咆哮3</v>
      </c>
      <c r="U67" s="26" t="str">
        <f>IF(C67&lt;9,VLOOKUP(A67,基础技能!A:O,13,FALSE),VLOOKUP(A67,升星技能!A:O,11,FALSE))</f>
        <v>"1304a314"</v>
      </c>
      <c r="V67" s="26" t="str">
        <f>IF(C67&lt;9,VLOOKUP(A67,基础技能!A:O,15,FALSE),VLOOKUP(A67,升星技能!A:O,12,FALSE))</f>
        <v>完全激发了自身的潜力，自身生命低于50%，提升自己101%攻击，持续3回合（只触发一次）</v>
      </c>
      <c r="W67" s="26" t="str">
        <f>IF(C67&lt;10,VLOOKUP(A67,基础技能!A:O,5,FALSE),VLOOKUP(A67,升星技能!A:O,13,FALSE))</f>
        <v>石化能量3</v>
      </c>
      <c r="X67" s="26" t="str">
        <f>IF(C67&lt;10,VLOOKUP(A67,基础技能!A:O,4,FALSE),VLOOKUP(A67,升星技能!A:O,14,FALSE))</f>
        <v>1304a012</v>
      </c>
      <c r="Y67" s="26" t="str">
        <f>IF(C67&lt;10,VLOOKUP(A67,基础技能!A:O,6,FALSE),VLOOKUP(A67,升星技能!A:O,15,FALSE))</f>
        <v>怒气技能：对敌方后排造成155%攻击伤害并有35%概率使目标石化2回合，增加队友33%命中3回合</v>
      </c>
    </row>
    <row r="68" spans="1:29" x14ac:dyDescent="0.3">
      <c r="A68" s="27">
        <v>13046</v>
      </c>
      <c r="B68" s="27" t="s">
        <v>32</v>
      </c>
      <c r="C68" s="28">
        <v>13</v>
      </c>
      <c r="D68" s="28">
        <f>VLOOKUP($C68,计算辅助表!$A:$E,2,FALSE)</f>
        <v>3.5100000000000002</v>
      </c>
      <c r="E68" s="26">
        <f>VLOOKUP($C68,计算辅助表!$A:$E,3,FALSE)</f>
        <v>1</v>
      </c>
      <c r="F68" s="28">
        <f>VLOOKUP($C68,计算辅助表!$A:$E,4,FALSE)</f>
        <v>8.14</v>
      </c>
      <c r="G68" s="26">
        <f>VLOOKUP($C68,计算辅助表!$A:$E,5,FALSE)</f>
        <v>1.6</v>
      </c>
      <c r="H68" s="26">
        <f>VLOOKUP(C68,计算辅助表!A:I,9,FALSE)</f>
        <v>3</v>
      </c>
      <c r="I68" s="26">
        <f>VLOOKUP(C68,计算辅助表!A:K,10,FALSE)</f>
        <v>210</v>
      </c>
      <c r="J68" s="26">
        <f>VLOOKUP(C68,计算辅助表!A:K,11,FALSE)</f>
        <v>300</v>
      </c>
      <c r="K68" s="26">
        <f>VLOOKUP(C68,计算辅助表!A:H,8,FALSE)</f>
        <v>300</v>
      </c>
      <c r="L68" s="26" t="str">
        <f>VLOOKUP(C68,计算辅助表!A:F,6,FALSE)</f>
        <v>[{"a":"item","t":"2004","n":20000},{"a":"item","t":"2039","n":10}]</v>
      </c>
      <c r="M68" s="26" t="str">
        <f>VLOOKUP(C68,计算辅助表!A:L,IF(INT(LEFT(A68))&lt;5,12,7),FALSE)</f>
        <v>[{"sxhero":1,"num":2},{"jichuzhongzu":1,"star":6,"num":1},{"star":10,"num":1}]</v>
      </c>
      <c r="N68" s="26" t="str">
        <f>VLOOKUP(A68,升星技能!A:O,4,FALSE)</f>
        <v>集中之力3</v>
      </c>
      <c r="O68" s="26" t="str">
        <f>VLOOKUP(A68,升星技能!A:O,5,FALSE)</f>
        <v>"1304a114"</v>
      </c>
      <c r="P68" s="26" t="str">
        <f>VLOOKUP(A68,升星技能!A:O,6,FALSE)</f>
        <v>被动效果：就算是亡魂，也有不喜欢杀戮的存在，医者将普通攻击变为攻击前排敌人，效果为102%的攻击伤害，并减少目标22%格挡3回合</v>
      </c>
      <c r="Q68" s="26" t="str">
        <f>IF(C68&lt;8,VLOOKUP(A68,基础技能!A:O,11,FALSE),VLOOKUP(A68,升星技能!A:O,7,FALSE))</f>
        <v>命中打击3</v>
      </c>
      <c r="R68" s="26" t="str">
        <f>IF(C68&lt;8,VLOOKUP(A68,基础技能!A:O,10,FALSE),VLOOKUP(A68,升星技能!A:O,8,FALSE))</f>
        <v>"1304a211","1304a221","1304a231"</v>
      </c>
      <c r="S68" s="26" t="str">
        <f>IF(C68&lt;8,VLOOKUP(A68,基础技能!A:O,12,FALSE),VLOOKUP(A68,升星技能!A:O,9,FALSE))</f>
        <v>被动效果：身为医者，能准确的激发自身的潜力，使得自身命中增加100%，攻击增加46%，生命增加100%</v>
      </c>
      <c r="T68" s="26" t="str">
        <f>IF(C68&lt;9,VLOOKUP(A68,基础技能!A:O,14,FALSE),VLOOKUP(A68,升星技能!A:O,10,FALSE))</f>
        <v>伤痛咆哮3</v>
      </c>
      <c r="U68" s="26" t="str">
        <f>IF(C68&lt;9,VLOOKUP(A68,基础技能!A:O,13,FALSE),VLOOKUP(A68,升星技能!A:O,11,FALSE))</f>
        <v>"1304a314"</v>
      </c>
      <c r="V68" s="26" t="str">
        <f>IF(C68&lt;9,VLOOKUP(A68,基础技能!A:O,15,FALSE),VLOOKUP(A68,升星技能!A:O,12,FALSE))</f>
        <v>完全激发了自身的潜力，自身生命低于50%，提升自己101%攻击，持续3回合（只触发一次）</v>
      </c>
      <c r="W68" s="26" t="str">
        <f>IF(C68&lt;10,VLOOKUP(A68,基础技能!A:O,5,FALSE),VLOOKUP(A68,升星技能!A:O,13,FALSE))</f>
        <v>石化能量3</v>
      </c>
      <c r="X68" s="26" t="str">
        <f>IF(C68&lt;10,VLOOKUP(A68,基础技能!A:O,4,FALSE),VLOOKUP(A68,升星技能!A:O,14,FALSE))</f>
        <v>1304a012</v>
      </c>
      <c r="Y68" s="26" t="str">
        <f>IF(C68&lt;10,VLOOKUP(A68,基础技能!A:O,6,FALSE),VLOOKUP(A68,升星技能!A:O,15,FALSE))</f>
        <v>怒气技能：对敌方后排造成155%攻击伤害并有35%概率使目标石化2回合，增加队友33%命中3回合</v>
      </c>
    </row>
    <row r="69" spans="1:29" x14ac:dyDescent="0.3">
      <c r="A69" s="27">
        <v>13046</v>
      </c>
      <c r="B69" s="27" t="s">
        <v>32</v>
      </c>
      <c r="C69" s="28">
        <v>14</v>
      </c>
      <c r="D69" s="28">
        <v>3.51</v>
      </c>
      <c r="E69" s="26">
        <f>VLOOKUP($C69,计算辅助表!$A:$E,3,FALSE)</f>
        <v>1</v>
      </c>
      <c r="F69" s="28">
        <v>8.14</v>
      </c>
      <c r="G69" s="26">
        <f>VLOOKUP($C69,计算辅助表!$A:$E,5,FALSE)</f>
        <v>1.6</v>
      </c>
      <c r="H69" s="26">
        <f>VLOOKUP(C69,计算辅助表!A:I,9,FALSE)</f>
        <v>4</v>
      </c>
      <c r="I69" s="26">
        <f>VLOOKUP(C69,计算辅助表!A:K,10,FALSE)</f>
        <v>330</v>
      </c>
      <c r="J69" s="26">
        <f>VLOOKUP(C69,计算辅助表!A:K,11,FALSE)</f>
        <v>500</v>
      </c>
      <c r="K69" s="26">
        <f>VLOOKUP(C69,计算辅助表!A:H,8,FALSE)</f>
        <v>300</v>
      </c>
      <c r="L69" s="26" t="str">
        <f>VLOOKUP(C69,计算辅助表!A:F,6,FALSE)</f>
        <v>[{"a":"item","t":"2004","n":25000},{"a":"item","t":"2039","n":20}]</v>
      </c>
      <c r="M69" s="26" t="str">
        <f>VLOOKUP(C69,计算辅助表!A:L,IF(INT(LEFT(A69))&lt;5,12,7),FALSE)</f>
        <v>[{"sxhero":1,"num":2},{"star":9,"num":1},{"star":10,"num":1}]</v>
      </c>
      <c r="N69" s="26" t="str">
        <f>VLOOKUP(A69,升星技能!A:O,4,FALSE)</f>
        <v>集中之力3</v>
      </c>
      <c r="O69" s="26" t="str">
        <f>VLOOKUP(A69,升星技能!A:O,5,FALSE)</f>
        <v>"1304a114"</v>
      </c>
      <c r="P69" s="26" t="str">
        <f>VLOOKUP(A69,升星技能!A:O,6,FALSE)</f>
        <v>被动效果：就算是亡魂，也有不喜欢杀戮的存在，医者将普通攻击变为攻击前排敌人，效果为102%的攻击伤害，并减少目标22%格挡3回合</v>
      </c>
      <c r="Q69" s="26" t="str">
        <f>IF(C69&lt;8,VLOOKUP(A69,基础技能!A:O,11,FALSE),VLOOKUP(A69,升星技能!A:O,7,FALSE))</f>
        <v>命中打击3</v>
      </c>
      <c r="R69" s="26" t="str">
        <f>IF(C69&lt;8,VLOOKUP(A69,基础技能!A:O,10,FALSE),VLOOKUP(A69,升星技能!A:O,8,FALSE))</f>
        <v>"1304a211","1304a221","1304a231"</v>
      </c>
      <c r="S69" s="26" t="str">
        <f>IF(C69&lt;8,VLOOKUP(A69,基础技能!A:O,12,FALSE),VLOOKUP(A69,升星技能!A:O,9,FALSE))</f>
        <v>被动效果：身为医者，能准确的激发自身的潜力，使得自身命中增加100%，攻击增加46%，生命增加100%</v>
      </c>
      <c r="T69" s="26" t="str">
        <f>IF(C69&lt;9,VLOOKUP(A69,基础技能!A:O,14,FALSE),VLOOKUP(A69,升星技能!A:O,10,FALSE))</f>
        <v>伤痛咆哮3</v>
      </c>
      <c r="U69" s="26" t="str">
        <f>IF(C69&lt;9,VLOOKUP(A69,基础技能!A:O,13,FALSE),VLOOKUP(A69,升星技能!A:O,11,FALSE))</f>
        <v>"1304a314"</v>
      </c>
      <c r="V69" s="26" t="str">
        <f>IF(C69&lt;9,VLOOKUP(A69,基础技能!A:O,15,FALSE),VLOOKUP(A69,升星技能!A:O,12,FALSE))</f>
        <v>完全激发了自身的潜力，自身生命低于50%，提升自己101%攻击，持续3回合（只触发一次）</v>
      </c>
      <c r="W69" s="26" t="str">
        <f>IF(C69&lt;10,VLOOKUP(A69,基础技能!A:O,5,FALSE),VLOOKUP(A69,升星技能!A:O,13,FALSE))</f>
        <v>石化能量3</v>
      </c>
      <c r="X69" s="26" t="str">
        <f>IF(C69&lt;10,VLOOKUP(A69,基础技能!A:O,4,FALSE),VLOOKUP(A69,升星技能!A:O,14,FALSE))</f>
        <v>1304a012</v>
      </c>
      <c r="Y69" s="26" t="str">
        <f>IF(C69&lt;10,VLOOKUP(A69,基础技能!A:O,6,FALSE),VLOOKUP(A69,升星技能!A:O,15,FALSE))</f>
        <v>怒气技能：对敌方后排造成155%攻击伤害并有35%概率使目标石化2回合，增加队友33%命中3回合</v>
      </c>
    </row>
    <row r="70" spans="1:29" x14ac:dyDescent="0.3">
      <c r="A70" s="27">
        <v>13046</v>
      </c>
      <c r="B70" s="27" t="s">
        <v>32</v>
      </c>
      <c r="C70" s="28">
        <v>15</v>
      </c>
      <c r="D70" s="28">
        <v>3.51</v>
      </c>
      <c r="E70" s="26">
        <f>VLOOKUP($C70,计算辅助表!$A:$E,3,FALSE)</f>
        <v>1</v>
      </c>
      <c r="F70" s="28">
        <v>8.14</v>
      </c>
      <c r="G70" s="26">
        <f>VLOOKUP($C70,计算辅助表!$A:$E,5,FALSE)</f>
        <v>1.6</v>
      </c>
      <c r="H70" s="26">
        <f>VLOOKUP(C70,计算辅助表!A:I,9,FALSE)</f>
        <v>5</v>
      </c>
      <c r="I70" s="26">
        <f>VLOOKUP(C70,计算辅助表!A:K,10,FALSE)</f>
        <v>450</v>
      </c>
      <c r="J70" s="26">
        <f>VLOOKUP(C70,计算辅助表!A:K,11,FALSE)</f>
        <v>700</v>
      </c>
      <c r="K70" s="26">
        <f>VLOOKUP(C70,计算辅助表!A:H,8,FALSE)</f>
        <v>300</v>
      </c>
      <c r="L70" s="26" t="str">
        <f>VLOOKUP(C70,计算辅助表!A:F,6,FALSE)</f>
        <v>[{"a":"item","t":"2004","n":30000},{"a":"item","t":"2039","n":30}]</v>
      </c>
      <c r="M70" s="26" t="str">
        <f>VLOOKUP(C70,计算辅助表!A:L,IF(INT(LEFT(A70))&lt;5,12,7),FALSE)</f>
        <v>[{"sxhero":1,"num":2},{"star":9,"num":1},{"star":10,"num":1}]</v>
      </c>
      <c r="N70" s="26" t="str">
        <f>VLOOKUP(A70,升星技能!A:O,4,FALSE)</f>
        <v>集中之力3</v>
      </c>
      <c r="O70" s="26" t="str">
        <f>VLOOKUP(A70,升星技能!A:O,5,FALSE)</f>
        <v>"1304a114"</v>
      </c>
      <c r="P70" s="26" t="str">
        <f>VLOOKUP(A70,升星技能!A:O,6,FALSE)</f>
        <v>被动效果：就算是亡魂，也有不喜欢杀戮的存在，医者将普通攻击变为攻击前排敌人，效果为102%的攻击伤害，并减少目标22%格挡3回合</v>
      </c>
      <c r="Q70" s="26" t="str">
        <f>IF(C70&lt;8,VLOOKUP(A70,基础技能!A:O,11,FALSE),VLOOKUP(A70,升星技能!A:O,7,FALSE))</f>
        <v>命中打击3</v>
      </c>
      <c r="R70" s="26" t="str">
        <f>IF(C70&lt;8,VLOOKUP(A70,基础技能!A:O,10,FALSE),VLOOKUP(A70,升星技能!A:O,8,FALSE))</f>
        <v>"1304a211","1304a221","1304a231"</v>
      </c>
      <c r="S70" s="26" t="str">
        <f>IF(C70&lt;8,VLOOKUP(A70,基础技能!A:O,12,FALSE),VLOOKUP(A70,升星技能!A:O,9,FALSE))</f>
        <v>被动效果：身为医者，能准确的激发自身的潜力，使得自身命中增加100%，攻击增加46%，生命增加100%</v>
      </c>
      <c r="T70" s="26" t="str">
        <f>IF(C70&lt;9,VLOOKUP(A70,基础技能!A:O,14,FALSE),VLOOKUP(A70,升星技能!A:O,10,FALSE))</f>
        <v>伤痛咆哮3</v>
      </c>
      <c r="U70" s="26" t="str">
        <f>IF(C70&lt;9,VLOOKUP(A70,基础技能!A:O,13,FALSE),VLOOKUP(A70,升星技能!A:O,11,FALSE))</f>
        <v>"1304a314"</v>
      </c>
      <c r="V70" s="26" t="str">
        <f>IF(C70&lt;9,VLOOKUP(A70,基础技能!A:O,15,FALSE),VLOOKUP(A70,升星技能!A:O,12,FALSE))</f>
        <v>完全激发了自身的潜力，自身生命低于50%，提升自己101%攻击，持续3回合（只触发一次）</v>
      </c>
      <c r="W70" s="26" t="str">
        <f>IF(C70&lt;10,VLOOKUP(A70,基础技能!A:O,5,FALSE),VLOOKUP(A70,升星技能!A:O,13,FALSE))</f>
        <v>石化能量3</v>
      </c>
      <c r="X70" s="26" t="str">
        <f>IF(C70&lt;10,VLOOKUP(A70,基础技能!A:O,4,FALSE),VLOOKUP(A70,升星技能!A:O,14,FALSE))</f>
        <v>1304a012</v>
      </c>
      <c r="Y70" s="26" t="str">
        <f>IF(C70&lt;10,VLOOKUP(A70,基础技能!A:O,6,FALSE),VLOOKUP(A70,升星技能!A:O,15,FALSE))</f>
        <v>怒气技能：对敌方后排造成155%攻击伤害并有35%概率使目标石化2回合，增加队友33%命中3回合</v>
      </c>
    </row>
    <row r="71" spans="1:29" s="17" customFormat="1" x14ac:dyDescent="0.3">
      <c r="A71" s="17">
        <v>13056</v>
      </c>
      <c r="B71" s="17" t="s">
        <v>3788</v>
      </c>
      <c r="C71" s="26">
        <v>7</v>
      </c>
      <c r="D71" s="26">
        <f>VLOOKUP($C71,[1]计算辅助表!$A:$E,2,FALSE)</f>
        <v>2.4900000000000002</v>
      </c>
      <c r="E71" s="26">
        <f>VLOOKUP($C71,[1]计算辅助表!$A:$E,3,FALSE)</f>
        <v>1</v>
      </c>
      <c r="F71" s="26">
        <f>VLOOKUP($C71,[1]计算辅助表!$A:$E,4,FALSE)</f>
        <v>3.5200000000000005</v>
      </c>
      <c r="G71" s="26">
        <f>VLOOKUP($C71,计算辅助表!$A:$E,5,FALSE)</f>
        <v>1.6</v>
      </c>
      <c r="H71" s="26">
        <f>VLOOKUP(C71,计算辅助表!A:I,9,FALSE)</f>
        <v>0</v>
      </c>
      <c r="I71" s="26">
        <f>VLOOKUP(C71,计算辅助表!A:K,10,FALSE)</f>
        <v>0</v>
      </c>
      <c r="J71" s="26">
        <f>VLOOKUP(C71,计算辅助表!A:K,11,FALSE)</f>
        <v>0</v>
      </c>
      <c r="K71" s="26">
        <f>VLOOKUP(C71,计算辅助表!A:H,8,FALSE)</f>
        <v>165</v>
      </c>
      <c r="L71" s="26" t="str">
        <f>VLOOKUP(C71,计算辅助表!A:F,6,FALSE)</f>
        <v>[{"a":"item","t":"2004","n":2000}]</v>
      </c>
      <c r="M71" s="26" t="str">
        <f>VLOOKUP(C71,计算辅助表!A:L,IF(INT(LEFT(A71))&lt;5,12,7),FALSE)</f>
        <v>[{"jichuzhongzu":1,"star":5,"num":4}]</v>
      </c>
      <c r="N71" s="26" t="str">
        <f>VLOOKUP(A71,升星技能!A:O,4,FALSE)</f>
        <v>幽火石像鬼3</v>
      </c>
      <c r="O71" s="26" t="str">
        <f>VLOOKUP(A71,升星技能!A:O,5,FALSE)</f>
        <v>"1305a101","1305a111","1305a121","1305a131"</v>
      </c>
      <c r="P71" s="26" t="str">
        <f>VLOOKUP(A71,升星技能!A:O,6,FALSE)</f>
        <v>被动效果：生命增加25%，免控率增加30%，速度增加30，受治疗量增加30%</v>
      </c>
      <c r="Q71" s="26" t="str">
        <f>IF(C71&lt;8,VLOOKUP(A71,基础技能!A:O,11,FALSE),VLOOKUP(A71,升星技能!A:O,7,FALSE))</f>
        <v>虚空沼泽2</v>
      </c>
      <c r="R71" s="26" t="str">
        <f>IF(C71&lt;8,VLOOKUP(A71,基础技能!A:O,10,FALSE),VLOOKUP(A71,升星技能!A:O,8,FALSE))</f>
        <v>"13056204"</v>
      </c>
      <c r="S71" s="26" t="str">
        <f>IF(C71&lt;8,VLOOKUP(A71,基础技能!A:O,12,FALSE),VLOOKUP(A71,升星技能!A:O,9,FALSE))</f>
        <v>被动效果：回合结束时，50%概率减少随机2名目标20点怒气</v>
      </c>
      <c r="T71" s="26" t="str">
        <f>IF(C71&lt;9,VLOOKUP(A71,基础技能!A:O,14,FALSE),VLOOKUP(A71,升星技能!A:O,10,FALSE))</f>
        <v>替身诅咒2</v>
      </c>
      <c r="U71" s="26" t="str">
        <f>IF(C71&lt;9,VLOOKUP(A71,基础技能!A:O,13,FALSE),VLOOKUP(A71,升星技能!A:O,11,FALSE))</f>
        <v>"13056304"</v>
      </c>
      <c r="V71" s="26" t="str">
        <f>IF(C71&lt;9,VLOOKUP(A71,基础技能!A:O,15,FALSE),VLOOKUP(A71,升星技能!A:O,12,FALSE))</f>
        <v>被动效果：战斗开始时，对1个随机目标释放替身诅咒（当自身受到伤害时，被诅咒的目标也会受到伤害量40%的伤害；当被诅咒的目标死亡后，下回合开始时将重新随机诅咒另一个目标）</v>
      </c>
      <c r="W71" s="26" t="str">
        <f>IF(C71&lt;10,VLOOKUP(A71,基础技能!A:O,5,FALSE),VLOOKUP(A71,升星技能!A:O,13,FALSE))</f>
        <v>灵魂提灯2</v>
      </c>
      <c r="X71" s="26">
        <f>IF(C71&lt;10,VLOOKUP(A71,基础技能!A:O,4,FALSE),VLOOKUP(A71,升星技能!A:O,14,FALSE))</f>
        <v>13056012</v>
      </c>
      <c r="Y71" s="26" t="str">
        <f>IF(C71&lt;10,VLOOKUP(A71,基础技能!A:O,6,FALSE),VLOOKUP(A71,升星技能!A:O,15,FALSE))</f>
        <v>怒气技能：对随机2个目标造成150%攻击伤害，并放置一个灵魂提灯（我方英雄受到技能或普攻后，有50%概率清除被攻击者身上的2种负面效果，每回合最多触发3次；回合结束时，恢复我方生命值最低的英雄生命上限15%的生命），持续3回合，有50%概率清除目标身上1个增益效果</v>
      </c>
      <c r="Z71" s="1"/>
      <c r="AA71" s="1"/>
      <c r="AB71" s="1"/>
      <c r="AC71" s="1"/>
    </row>
    <row r="72" spans="1:29" s="17" customFormat="1" x14ac:dyDescent="0.3">
      <c r="A72" s="17">
        <v>13056</v>
      </c>
      <c r="B72" s="17" t="s">
        <v>3788</v>
      </c>
      <c r="C72" s="26">
        <v>8</v>
      </c>
      <c r="D72" s="26">
        <f>VLOOKUP($C72,[1]计算辅助表!$A:$E,2,FALSE)</f>
        <v>2.7800000000000002</v>
      </c>
      <c r="E72" s="26">
        <f>VLOOKUP($C72,[1]计算辅助表!$A:$E,3,FALSE)</f>
        <v>1</v>
      </c>
      <c r="F72" s="26">
        <f>VLOOKUP($C72,[1]计算辅助表!$A:$E,4,FALSE)</f>
        <v>4.84</v>
      </c>
      <c r="G72" s="26">
        <f>VLOOKUP($C72,计算辅助表!$A:$E,5,FALSE)</f>
        <v>1.6</v>
      </c>
      <c r="H72" s="26">
        <f>VLOOKUP(C72,计算辅助表!A:I,9,FALSE)</f>
        <v>0</v>
      </c>
      <c r="I72" s="26">
        <f>VLOOKUP(C72,计算辅助表!A:K,10,FALSE)</f>
        <v>0</v>
      </c>
      <c r="J72" s="26">
        <f>VLOOKUP(C72,计算辅助表!A:K,11,FALSE)</f>
        <v>0</v>
      </c>
      <c r="K72" s="26">
        <f>VLOOKUP(C72,计算辅助表!A:H,8,FALSE)</f>
        <v>185</v>
      </c>
      <c r="L72" s="26" t="str">
        <f>VLOOKUP(C72,计算辅助表!A:F,6,FALSE)</f>
        <v>[{"a":"item","t":"2004","n":3000}]</v>
      </c>
      <c r="M72" s="26" t="str">
        <f>VLOOKUP(C72,计算辅助表!A:L,IF(INT(LEFT(A72))&lt;5,12,7),FALSE)</f>
        <v>[{"jichuzhongzu":1,"star":6,"num":1},{"jichuzhongzu":1,"star":5,"num":3}]</v>
      </c>
      <c r="N72" s="26" t="str">
        <f>VLOOKUP(A72,升星技能!A:O,4,FALSE)</f>
        <v>幽火石像鬼3</v>
      </c>
      <c r="O72" s="26" t="str">
        <f>VLOOKUP(A72,升星技能!A:O,5,FALSE)</f>
        <v>"1305a101","1305a111","1305a121","1305a131"</v>
      </c>
      <c r="P72" s="26" t="str">
        <f>VLOOKUP(A72,升星技能!A:O,6,FALSE)</f>
        <v>被动效果：生命增加25%，免控率增加30%，速度增加30，受治疗量增加30%</v>
      </c>
      <c r="Q72" s="26" t="str">
        <f>IF(C72&lt;8,VLOOKUP(A72,基础技能!A:O,11,FALSE),VLOOKUP(A72,升星技能!A:O,7,FALSE))</f>
        <v>虚空沼泽3</v>
      </c>
      <c r="R72" s="26" t="str">
        <f>IF(C72&lt;8,VLOOKUP(A72,基础技能!A:O,10,FALSE),VLOOKUP(A72,升星技能!A:O,8,FALSE))</f>
        <v>"1305a204"</v>
      </c>
      <c r="S72" s="26" t="str">
        <f>IF(C72&lt;8,VLOOKUP(A72,基础技能!A:O,12,FALSE),VLOOKUP(A72,升星技能!A:O,9,FALSE))</f>
        <v>被动效果：回合结束时，50%概率减少随机2名目标30点怒气</v>
      </c>
      <c r="T72" s="26" t="str">
        <f>IF(C72&lt;9,VLOOKUP(A72,基础技能!A:O,14,FALSE),VLOOKUP(A72,升星技能!A:O,10,FALSE))</f>
        <v>替身诅咒2</v>
      </c>
      <c r="U72" s="26" t="str">
        <f>IF(C72&lt;9,VLOOKUP(A72,基础技能!A:O,13,FALSE),VLOOKUP(A72,升星技能!A:O,11,FALSE))</f>
        <v>"13056304"</v>
      </c>
      <c r="V72" s="26" t="str">
        <f>IF(C72&lt;9,VLOOKUP(A72,基础技能!A:O,15,FALSE),VLOOKUP(A72,升星技能!A:O,12,FALSE))</f>
        <v>被动效果：战斗开始时，对1个随机目标释放替身诅咒（当自身受到伤害时，被诅咒的目标也会受到伤害量40%的伤害；当被诅咒的目标死亡后，下回合开始时将重新随机诅咒另一个目标）</v>
      </c>
      <c r="W72" s="26" t="str">
        <f>IF(C72&lt;10,VLOOKUP(A72,基础技能!A:O,5,FALSE),VLOOKUP(A72,升星技能!A:O,13,FALSE))</f>
        <v>灵魂提灯2</v>
      </c>
      <c r="X72" s="26">
        <f>IF(C72&lt;10,VLOOKUP(A72,基础技能!A:O,4,FALSE),VLOOKUP(A72,升星技能!A:O,14,FALSE))</f>
        <v>13056012</v>
      </c>
      <c r="Y72" s="26" t="str">
        <f>IF(C72&lt;10,VLOOKUP(A72,基础技能!A:O,6,FALSE),VLOOKUP(A72,升星技能!A:O,15,FALSE))</f>
        <v>怒气技能：对随机2个目标造成150%攻击伤害，并放置一个灵魂提灯（我方英雄受到技能或普攻后，有50%概率清除被攻击者身上的2种负面效果，每回合最多触发3次；回合结束时，恢复我方生命值最低的英雄生命上限15%的生命），持续3回合，有50%概率清除目标身上1个增益效果</v>
      </c>
      <c r="Z72" s="1"/>
      <c r="AA72" s="1"/>
      <c r="AB72" s="1"/>
      <c r="AC72" s="1"/>
    </row>
    <row r="73" spans="1:29" s="17" customFormat="1" x14ac:dyDescent="0.3">
      <c r="A73" s="17">
        <v>13056</v>
      </c>
      <c r="B73" s="17" t="s">
        <v>3788</v>
      </c>
      <c r="C73" s="26">
        <v>9</v>
      </c>
      <c r="D73" s="26">
        <f>VLOOKUP($C73,[1]计算辅助表!$A:$E,2,FALSE)</f>
        <v>3.0700000000000003</v>
      </c>
      <c r="E73" s="26">
        <f>VLOOKUP($C73,[1]计算辅助表!$A:$E,3,FALSE)</f>
        <v>1</v>
      </c>
      <c r="F73" s="26">
        <f>VLOOKUP($C73,[1]计算辅助表!$A:$E,4,FALSE)</f>
        <v>6.16</v>
      </c>
      <c r="G73" s="26">
        <f>VLOOKUP($C73,计算辅助表!$A:$E,5,FALSE)</f>
        <v>1.6</v>
      </c>
      <c r="H73" s="26">
        <f>VLOOKUP(C73,计算辅助表!A:I,9,FALSE)</f>
        <v>0</v>
      </c>
      <c r="I73" s="26">
        <f>VLOOKUP(C73,计算辅助表!A:K,10,FALSE)</f>
        <v>0</v>
      </c>
      <c r="J73" s="26">
        <f>VLOOKUP(C73,计算辅助表!A:K,11,FALSE)</f>
        <v>0</v>
      </c>
      <c r="K73" s="26">
        <f>VLOOKUP(C73,计算辅助表!A:H,8,FALSE)</f>
        <v>205</v>
      </c>
      <c r="L73" s="26" t="str">
        <f>VLOOKUP(C73,计算辅助表!A:F,6,FALSE)</f>
        <v>[{"a":"item","t":"2004","n":4000}]</v>
      </c>
      <c r="M73" s="26" t="str">
        <f>VLOOKUP(C73,计算辅助表!A:L,IF(INT(LEFT(A73))&lt;5,12,7),FALSE)</f>
        <v>[{"sxhero":1,"num":1},{"jichuzhongzu":1,"star":6,"num":1},{"jichuzhongzu":1,"star":5,"num":2}]</v>
      </c>
      <c r="N73" s="26" t="str">
        <f>VLOOKUP(A73,升星技能!A:O,4,FALSE)</f>
        <v>幽火石像鬼3</v>
      </c>
      <c r="O73" s="26" t="str">
        <f>VLOOKUP(A73,升星技能!A:O,5,FALSE)</f>
        <v>"1305a101","1305a111","1305a121","1305a131"</v>
      </c>
      <c r="P73" s="26" t="str">
        <f>VLOOKUP(A73,升星技能!A:O,6,FALSE)</f>
        <v>被动效果：生命增加25%，免控率增加30%，速度增加30，受治疗量增加30%</v>
      </c>
      <c r="Q73" s="26" t="str">
        <f>IF(C73&lt;8,VLOOKUP(A73,基础技能!A:O,11,FALSE),VLOOKUP(A73,升星技能!A:O,7,FALSE))</f>
        <v>虚空沼泽3</v>
      </c>
      <c r="R73" s="26" t="str">
        <f>IF(C73&lt;8,VLOOKUP(A73,基础技能!A:O,10,FALSE),VLOOKUP(A73,升星技能!A:O,8,FALSE))</f>
        <v>"1305a204"</v>
      </c>
      <c r="S73" s="26" t="str">
        <f>IF(C73&lt;8,VLOOKUP(A73,基础技能!A:O,12,FALSE),VLOOKUP(A73,升星技能!A:O,9,FALSE))</f>
        <v>被动效果：回合结束时，50%概率减少随机2名目标30点怒气</v>
      </c>
      <c r="T73" s="26" t="str">
        <f>IF(C73&lt;9,VLOOKUP(A73,基础技能!A:O,14,FALSE),VLOOKUP(A73,升星技能!A:O,10,FALSE))</f>
        <v>替身诅咒3</v>
      </c>
      <c r="U73" s="26" t="str">
        <f>IF(C73&lt;9,VLOOKUP(A73,基础技能!A:O,13,FALSE),VLOOKUP(A73,升星技能!A:O,11,FALSE))</f>
        <v>"1305a304"</v>
      </c>
      <c r="V73" s="26" t="str">
        <f>IF(C73&lt;9,VLOOKUP(A73,基础技能!A:O,15,FALSE),VLOOKUP(A73,升星技能!A:O,12,FALSE))</f>
        <v>被动效果：战斗开始时，对1个随机目标释放替身诅咒（当自身受到伤害时，被诅咒的目标也会受到伤害量70%的伤害；当被诅咒的目标死亡后，下回合开始时将重新随机诅咒另一个目标）</v>
      </c>
      <c r="W73" s="26" t="str">
        <f>IF(C73&lt;10,VLOOKUP(A73,基础技能!A:O,5,FALSE),VLOOKUP(A73,升星技能!A:O,13,FALSE))</f>
        <v>灵魂提灯2</v>
      </c>
      <c r="X73" s="26">
        <f>IF(C73&lt;10,VLOOKUP(A73,基础技能!A:O,4,FALSE),VLOOKUP(A73,升星技能!A:O,14,FALSE))</f>
        <v>13056012</v>
      </c>
      <c r="Y73" s="26" t="str">
        <f>IF(C73&lt;10,VLOOKUP(A73,基础技能!A:O,6,FALSE),VLOOKUP(A73,升星技能!A:O,15,FALSE))</f>
        <v>怒气技能：对随机2个目标造成150%攻击伤害，并放置一个灵魂提灯（我方英雄受到技能或普攻后，有50%概率清除被攻击者身上的2种负面效果，每回合最多触发3次；回合结束时，恢复我方生命值最低的英雄生命上限15%的生命），持续3回合，有50%概率清除目标身上1个增益效果</v>
      </c>
      <c r="Z73" s="1"/>
      <c r="AA73" s="1"/>
      <c r="AB73" s="1"/>
      <c r="AC73" s="1"/>
    </row>
    <row r="74" spans="1:29" s="17" customFormat="1" x14ac:dyDescent="0.3">
      <c r="A74" s="17">
        <v>13056</v>
      </c>
      <c r="B74" s="17" t="s">
        <v>3788</v>
      </c>
      <c r="C74" s="26">
        <v>10</v>
      </c>
      <c r="D74" s="26">
        <f>VLOOKUP($C74,[1]计算辅助表!$A:$E,2,FALSE)</f>
        <v>3.5100000000000002</v>
      </c>
      <c r="E74" s="26">
        <f>VLOOKUP($C74,[1]计算辅助表!$A:$E,3,FALSE)</f>
        <v>1</v>
      </c>
      <c r="F74" s="26">
        <f>VLOOKUP($C74,[1]计算辅助表!$A:$E,4,FALSE)</f>
        <v>8.14</v>
      </c>
      <c r="G74" s="26">
        <f>VLOOKUP($C74,计算辅助表!$A:$E,5,FALSE)</f>
        <v>1.6</v>
      </c>
      <c r="H74" s="26">
        <f>VLOOKUP(C74,计算辅助表!A:I,9,FALSE)</f>
        <v>0</v>
      </c>
      <c r="I74" s="26">
        <f>VLOOKUP(C74,计算辅助表!A:K,10,FALSE)</f>
        <v>0</v>
      </c>
      <c r="J74" s="26">
        <f>VLOOKUP(C74,计算辅助表!A:K,11,FALSE)</f>
        <v>0</v>
      </c>
      <c r="K74" s="26">
        <f>VLOOKUP(C74,计算辅助表!A:H,8,FALSE)</f>
        <v>255</v>
      </c>
      <c r="L74" s="26" t="str">
        <f>VLOOKUP(C74,计算辅助表!A:F,6,FALSE)</f>
        <v>[{"a":"item","t":"2004","n":10000}]</v>
      </c>
      <c r="M74" s="26" t="str">
        <f>VLOOKUP(C74,计算辅助表!A:L,IF(INT(LEFT(A74))&lt;5,12,7),FALSE)</f>
        <v>[{"sxhero":1,"num":2},{"jichuzhongzu":1,"star":6,"num":1},{"star":9,"num":1}]</v>
      </c>
      <c r="N74" s="26" t="str">
        <f>VLOOKUP(A74,升星技能!A:O,4,FALSE)</f>
        <v>幽火石像鬼3</v>
      </c>
      <c r="O74" s="26" t="str">
        <f>VLOOKUP(A74,升星技能!A:O,5,FALSE)</f>
        <v>"1305a101","1305a111","1305a121","1305a131"</v>
      </c>
      <c r="P74" s="26" t="str">
        <f>VLOOKUP(A74,升星技能!A:O,6,FALSE)</f>
        <v>被动效果：生命增加25%，免控率增加30%，速度增加30，受治疗量增加30%</v>
      </c>
      <c r="Q74" s="26" t="str">
        <f>IF(C74&lt;8,VLOOKUP(A74,基础技能!A:O,11,FALSE),VLOOKUP(A74,升星技能!A:O,7,FALSE))</f>
        <v>虚空沼泽3</v>
      </c>
      <c r="R74" s="26" t="str">
        <f>IF(C74&lt;8,VLOOKUP(A74,基础技能!A:O,10,FALSE),VLOOKUP(A74,升星技能!A:O,8,FALSE))</f>
        <v>"1305a204"</v>
      </c>
      <c r="S74" s="26" t="str">
        <f>IF(C74&lt;8,VLOOKUP(A74,基础技能!A:O,12,FALSE),VLOOKUP(A74,升星技能!A:O,9,FALSE))</f>
        <v>被动效果：回合结束时，50%概率减少随机2名目标30点怒气</v>
      </c>
      <c r="T74" s="26" t="str">
        <f>IF(C74&lt;9,VLOOKUP(A74,基础技能!A:O,14,FALSE),VLOOKUP(A74,升星技能!A:O,10,FALSE))</f>
        <v>替身诅咒3</v>
      </c>
      <c r="U74" s="26" t="str">
        <f>IF(C74&lt;9,VLOOKUP(A74,基础技能!A:O,13,FALSE),VLOOKUP(A74,升星技能!A:O,11,FALSE))</f>
        <v>"1305a304"</v>
      </c>
      <c r="V74" s="26" t="str">
        <f>IF(C74&lt;9,VLOOKUP(A74,基础技能!A:O,15,FALSE),VLOOKUP(A74,升星技能!A:O,12,FALSE))</f>
        <v>被动效果：战斗开始时，对1个随机目标释放替身诅咒（当自身受到伤害时，被诅咒的目标也会受到伤害量70%的伤害；当被诅咒的目标死亡后，下回合开始时将重新随机诅咒另一个目标）</v>
      </c>
      <c r="W74" s="26" t="str">
        <f>IF(C74&lt;10,VLOOKUP(A74,基础技能!A:O,5,FALSE),VLOOKUP(A74,升星技能!A:O,13,FALSE))</f>
        <v>灵魂提灯3</v>
      </c>
      <c r="X74" s="26" t="str">
        <f>IF(C74&lt;10,VLOOKUP(A74,基础技能!A:O,4,FALSE),VLOOKUP(A74,升星技能!A:O,14,FALSE))</f>
        <v>1305a012</v>
      </c>
      <c r="Y74" s="26" t="str">
        <f>IF(C74&lt;10,VLOOKUP(A74,基础技能!A:O,6,FALSE),VLOOKUP(A74,升星技能!A:O,15,FALSE))</f>
        <v>怒气技能：对随机2个目标造成200%攻击伤害，并放置一个灵魂提灯（我方英雄受到技能或普攻后，有60%概率清除被攻击者身上的2种负面效果，每回合最多触发4次；回合结束时，恢复我方生命值最低的英雄生命上限25%的生命），持续3回合，有60%概率清除目标身上1个增益效果</v>
      </c>
      <c r="Z74" s="1"/>
      <c r="AA74" s="1"/>
      <c r="AB74" s="1"/>
      <c r="AC74" s="1"/>
    </row>
    <row r="75" spans="1:29" s="17" customFormat="1" x14ac:dyDescent="0.3">
      <c r="A75" s="17">
        <v>13056</v>
      </c>
      <c r="B75" s="17" t="s">
        <v>3788</v>
      </c>
      <c r="C75" s="26">
        <v>11</v>
      </c>
      <c r="D75" s="26">
        <f>VLOOKUP($C75,[1]计算辅助表!$A:$E,2,FALSE)</f>
        <v>3.5100000000000002</v>
      </c>
      <c r="E75" s="26">
        <f>VLOOKUP($C75,[1]计算辅助表!$A:$E,3,FALSE)</f>
        <v>1</v>
      </c>
      <c r="F75" s="26">
        <f>VLOOKUP($C75,[1]计算辅助表!$A:$E,4,FALSE)</f>
        <v>8.14</v>
      </c>
      <c r="G75" s="26">
        <f>VLOOKUP($C75,计算辅助表!$A:$E,5,FALSE)</f>
        <v>1.6</v>
      </c>
      <c r="H75" s="26">
        <f>VLOOKUP(C75,计算辅助表!A:I,9,FALSE)</f>
        <v>1</v>
      </c>
      <c r="I75" s="26">
        <f>VLOOKUP(C75,计算辅助表!A:K,10,FALSE)</f>
        <v>70</v>
      </c>
      <c r="J75" s="26">
        <f>VLOOKUP(C75,计算辅助表!A:K,11,FALSE)</f>
        <v>100</v>
      </c>
      <c r="K75" s="26">
        <f>VLOOKUP(C75,计算辅助表!A:H,8,FALSE)</f>
        <v>270</v>
      </c>
      <c r="L75" s="26" t="str">
        <f>VLOOKUP(C75,计算辅助表!A:F,6,FALSE)</f>
        <v>[{"a":"item","t":"2004","n":10000}]</v>
      </c>
      <c r="M75" s="26" t="str">
        <f>VLOOKUP(C75,计算辅助表!A:L,IF(INT(LEFT(A75))&lt;5,12,7),FALSE)</f>
        <v>[{"sxhero":1,"num":1},{"star":9,"num":1}]</v>
      </c>
      <c r="N75" s="26" t="str">
        <f>VLOOKUP(A75,升星技能!A:O,4,FALSE)</f>
        <v>幽火石像鬼3</v>
      </c>
      <c r="O75" s="26" t="str">
        <f>VLOOKUP(A75,升星技能!A:O,5,FALSE)</f>
        <v>"1305a101","1305a111","1305a121","1305a131"</v>
      </c>
      <c r="P75" s="26" t="str">
        <f>VLOOKUP(A75,升星技能!A:O,6,FALSE)</f>
        <v>被动效果：生命增加25%，免控率增加30%，速度增加30，受治疗量增加30%</v>
      </c>
      <c r="Q75" s="26" t="str">
        <f>IF(C75&lt;8,VLOOKUP(A75,基础技能!A:O,11,FALSE),VLOOKUP(A75,升星技能!A:O,7,FALSE))</f>
        <v>虚空沼泽3</v>
      </c>
      <c r="R75" s="26" t="str">
        <f>IF(C75&lt;8,VLOOKUP(A75,基础技能!A:O,10,FALSE),VLOOKUP(A75,升星技能!A:O,8,FALSE))</f>
        <v>"1305a204"</v>
      </c>
      <c r="S75" s="26" t="str">
        <f>IF(C75&lt;8,VLOOKUP(A75,基础技能!A:O,12,FALSE),VLOOKUP(A75,升星技能!A:O,9,FALSE))</f>
        <v>被动效果：回合结束时，50%概率减少随机2名目标30点怒气</v>
      </c>
      <c r="T75" s="26" t="str">
        <f>IF(C75&lt;9,VLOOKUP(A75,基础技能!A:O,14,FALSE),VLOOKUP(A75,升星技能!A:O,10,FALSE))</f>
        <v>替身诅咒3</v>
      </c>
      <c r="U75" s="26" t="str">
        <f>IF(C75&lt;9,VLOOKUP(A75,基础技能!A:O,13,FALSE),VLOOKUP(A75,升星技能!A:O,11,FALSE))</f>
        <v>"1305a304"</v>
      </c>
      <c r="V75" s="26" t="str">
        <f>IF(C75&lt;9,VLOOKUP(A75,基础技能!A:O,15,FALSE),VLOOKUP(A75,升星技能!A:O,12,FALSE))</f>
        <v>被动效果：战斗开始时，对1个随机目标释放替身诅咒（当自身受到伤害时，被诅咒的目标也会受到伤害量70%的伤害；当被诅咒的目标死亡后，下回合开始时将重新随机诅咒另一个目标）</v>
      </c>
      <c r="W75" s="26" t="str">
        <f>IF(C75&lt;10,VLOOKUP(A75,基础技能!A:O,5,FALSE),VLOOKUP(A75,升星技能!A:O,13,FALSE))</f>
        <v>灵魂提灯3</v>
      </c>
      <c r="X75" s="26" t="str">
        <f>IF(C75&lt;10,VLOOKUP(A75,基础技能!A:O,4,FALSE),VLOOKUP(A75,升星技能!A:O,14,FALSE))</f>
        <v>1305a012</v>
      </c>
      <c r="Y75" s="26" t="str">
        <f>IF(C75&lt;10,VLOOKUP(A75,基础技能!A:O,6,FALSE),VLOOKUP(A75,升星技能!A:O,15,FALSE))</f>
        <v>怒气技能：对随机2个目标造成200%攻击伤害，并放置一个灵魂提灯（我方英雄受到技能或普攻后，有60%概率清除被攻击者身上的2种负面效果，每回合最多触发4次；回合结束时，恢复我方生命值最低的英雄生命上限25%的生命），持续3回合，有60%概率清除目标身上1个增益效果</v>
      </c>
      <c r="Z75" s="1"/>
      <c r="AA75" s="1"/>
      <c r="AB75" s="1"/>
      <c r="AC75" s="1"/>
    </row>
    <row r="76" spans="1:29" s="17" customFormat="1" x14ac:dyDescent="0.3">
      <c r="A76" s="17">
        <v>13056</v>
      </c>
      <c r="B76" s="17" t="s">
        <v>3788</v>
      </c>
      <c r="C76" s="26">
        <v>12</v>
      </c>
      <c r="D76" s="26">
        <f>VLOOKUP($C76,[1]计算辅助表!$A:$E,2,FALSE)</f>
        <v>3.5100000000000002</v>
      </c>
      <c r="E76" s="26">
        <f>VLOOKUP($C76,[1]计算辅助表!$A:$E,3,FALSE)</f>
        <v>1</v>
      </c>
      <c r="F76" s="26">
        <f>VLOOKUP($C76,[1]计算辅助表!$A:$E,4,FALSE)</f>
        <v>8.14</v>
      </c>
      <c r="G76" s="26">
        <f>VLOOKUP($C76,计算辅助表!$A:$E,5,FALSE)</f>
        <v>1.6</v>
      </c>
      <c r="H76" s="26">
        <f>VLOOKUP(C76,计算辅助表!A:I,9,FALSE)</f>
        <v>2</v>
      </c>
      <c r="I76" s="26">
        <f>VLOOKUP(C76,计算辅助表!A:K,10,FALSE)</f>
        <v>140</v>
      </c>
      <c r="J76" s="26">
        <f>VLOOKUP(C76,计算辅助表!A:K,11,FALSE)</f>
        <v>200</v>
      </c>
      <c r="K76" s="26">
        <f>VLOOKUP(C76,计算辅助表!A:H,8,FALSE)</f>
        <v>285</v>
      </c>
      <c r="L76" s="26" t="str">
        <f>VLOOKUP(C76,计算辅助表!A:F,6,FALSE)</f>
        <v>[{"a":"item","t":"2004","n":15000}]</v>
      </c>
      <c r="M76" s="26" t="str">
        <f>VLOOKUP(C76,计算辅助表!A:L,IF(INT(LEFT(A76))&lt;5,12,7),FALSE)</f>
        <v>[{"sxhero":1,"num":1},{"jichuzhongzu":1,"star":6,"num":1},{"star":9,"num":1}]</v>
      </c>
      <c r="N76" s="26" t="str">
        <f>VLOOKUP(A76,升星技能!A:O,4,FALSE)</f>
        <v>幽火石像鬼3</v>
      </c>
      <c r="O76" s="26" t="str">
        <f>VLOOKUP(A76,升星技能!A:O,5,FALSE)</f>
        <v>"1305a101","1305a111","1305a121","1305a131"</v>
      </c>
      <c r="P76" s="26" t="str">
        <f>VLOOKUP(A76,升星技能!A:O,6,FALSE)</f>
        <v>被动效果：生命增加25%，免控率增加30%，速度增加30，受治疗量增加30%</v>
      </c>
      <c r="Q76" s="26" t="str">
        <f>IF(C76&lt;8,VLOOKUP(A76,基础技能!A:O,11,FALSE),VLOOKUP(A76,升星技能!A:O,7,FALSE))</f>
        <v>虚空沼泽3</v>
      </c>
      <c r="R76" s="26" t="str">
        <f>IF(C76&lt;8,VLOOKUP(A76,基础技能!A:O,10,FALSE),VLOOKUP(A76,升星技能!A:O,8,FALSE))</f>
        <v>"1305a204"</v>
      </c>
      <c r="S76" s="26" t="str">
        <f>IF(C76&lt;8,VLOOKUP(A76,基础技能!A:O,12,FALSE),VLOOKUP(A76,升星技能!A:O,9,FALSE))</f>
        <v>被动效果：回合结束时，50%概率减少随机2名目标30点怒气</v>
      </c>
      <c r="T76" s="26" t="str">
        <f>IF(C76&lt;9,VLOOKUP(A76,基础技能!A:O,14,FALSE),VLOOKUP(A76,升星技能!A:O,10,FALSE))</f>
        <v>替身诅咒3</v>
      </c>
      <c r="U76" s="26" t="str">
        <f>IF(C76&lt;9,VLOOKUP(A76,基础技能!A:O,13,FALSE),VLOOKUP(A76,升星技能!A:O,11,FALSE))</f>
        <v>"1305a304"</v>
      </c>
      <c r="V76" s="26" t="str">
        <f>IF(C76&lt;9,VLOOKUP(A76,基础技能!A:O,15,FALSE),VLOOKUP(A76,升星技能!A:O,12,FALSE))</f>
        <v>被动效果：战斗开始时，对1个随机目标释放替身诅咒（当自身受到伤害时，被诅咒的目标也会受到伤害量70%的伤害；当被诅咒的目标死亡后，下回合开始时将重新随机诅咒另一个目标）</v>
      </c>
      <c r="W76" s="26" t="str">
        <f>IF(C76&lt;10,VLOOKUP(A76,基础技能!A:O,5,FALSE),VLOOKUP(A76,升星技能!A:O,13,FALSE))</f>
        <v>灵魂提灯3</v>
      </c>
      <c r="X76" s="26" t="str">
        <f>IF(C76&lt;10,VLOOKUP(A76,基础技能!A:O,4,FALSE),VLOOKUP(A76,升星技能!A:O,14,FALSE))</f>
        <v>1305a012</v>
      </c>
      <c r="Y76" s="26" t="str">
        <f>IF(C76&lt;10,VLOOKUP(A76,基础技能!A:O,6,FALSE),VLOOKUP(A76,升星技能!A:O,15,FALSE))</f>
        <v>怒气技能：对随机2个目标造成200%攻击伤害，并放置一个灵魂提灯（我方英雄受到技能或普攻后，有60%概率清除被攻击者身上的2种负面效果，每回合最多触发4次；回合结束时，恢复我方生命值最低的英雄生命上限25%的生命），持续3回合，有60%概率清除目标身上1个增益效果</v>
      </c>
      <c r="Z76" s="1"/>
      <c r="AA76" s="1"/>
      <c r="AB76" s="1"/>
      <c r="AC76" s="1"/>
    </row>
    <row r="77" spans="1:29" s="17" customFormat="1" x14ac:dyDescent="0.3">
      <c r="A77" s="17">
        <v>13056</v>
      </c>
      <c r="B77" s="17" t="s">
        <v>3788</v>
      </c>
      <c r="C77" s="26">
        <v>13</v>
      </c>
      <c r="D77" s="26">
        <f>VLOOKUP($C77,[1]计算辅助表!$A:$E,2,FALSE)</f>
        <v>3.5100000000000002</v>
      </c>
      <c r="E77" s="26">
        <f>VLOOKUP($C77,[1]计算辅助表!$A:$E,3,FALSE)</f>
        <v>1</v>
      </c>
      <c r="F77" s="26">
        <f>VLOOKUP($C77,[1]计算辅助表!$A:$E,4,FALSE)</f>
        <v>8.14</v>
      </c>
      <c r="G77" s="26">
        <f>VLOOKUP($C77,计算辅助表!$A:$E,5,FALSE)</f>
        <v>1.6</v>
      </c>
      <c r="H77" s="26">
        <f>VLOOKUP(C77,计算辅助表!A:I,9,FALSE)</f>
        <v>3</v>
      </c>
      <c r="I77" s="26">
        <f>VLOOKUP(C77,计算辅助表!A:K,10,FALSE)</f>
        <v>210</v>
      </c>
      <c r="J77" s="26">
        <f>VLOOKUP(C77,计算辅助表!A:K,11,FALSE)</f>
        <v>300</v>
      </c>
      <c r="K77" s="26">
        <f>VLOOKUP(C77,计算辅助表!A:H,8,FALSE)</f>
        <v>300</v>
      </c>
      <c r="L77" s="26" t="str">
        <f>VLOOKUP(C77,计算辅助表!A:F,6,FALSE)</f>
        <v>[{"a":"item","t":"2004","n":20000},{"a":"item","t":"2039","n":10}]</v>
      </c>
      <c r="M77" s="26" t="str">
        <f>VLOOKUP(C77,计算辅助表!A:L,IF(INT(LEFT(A77))&lt;5,12,7),FALSE)</f>
        <v>[{"sxhero":1,"num":2},{"jichuzhongzu":1,"star":6,"num":1},{"star":10,"num":1}]</v>
      </c>
      <c r="N77" s="26" t="str">
        <f>VLOOKUP(A77,升星技能!A:O,4,FALSE)</f>
        <v>幽火石像鬼3</v>
      </c>
      <c r="O77" s="26" t="str">
        <f>VLOOKUP(A77,升星技能!A:O,5,FALSE)</f>
        <v>"1305a101","1305a111","1305a121","1305a131"</v>
      </c>
      <c r="P77" s="26" t="str">
        <f>VLOOKUP(A77,升星技能!A:O,6,FALSE)</f>
        <v>被动效果：生命增加25%，免控率增加30%，速度增加30，受治疗量增加30%</v>
      </c>
      <c r="Q77" s="26" t="str">
        <f>IF(C77&lt;8,VLOOKUP(A77,基础技能!A:O,11,FALSE),VLOOKUP(A77,升星技能!A:O,7,FALSE))</f>
        <v>虚空沼泽3</v>
      </c>
      <c r="R77" s="26" t="str">
        <f>IF(C77&lt;8,VLOOKUP(A77,基础技能!A:O,10,FALSE),VLOOKUP(A77,升星技能!A:O,8,FALSE))</f>
        <v>"1305a204"</v>
      </c>
      <c r="S77" s="26" t="str">
        <f>IF(C77&lt;8,VLOOKUP(A77,基础技能!A:O,12,FALSE),VLOOKUP(A77,升星技能!A:O,9,FALSE))</f>
        <v>被动效果：回合结束时，50%概率减少随机2名目标30点怒气</v>
      </c>
      <c r="T77" s="26" t="str">
        <f>IF(C77&lt;9,VLOOKUP(A77,基础技能!A:O,14,FALSE),VLOOKUP(A77,升星技能!A:O,10,FALSE))</f>
        <v>替身诅咒3</v>
      </c>
      <c r="U77" s="26" t="str">
        <f>IF(C77&lt;9,VLOOKUP(A77,基础技能!A:O,13,FALSE),VLOOKUP(A77,升星技能!A:O,11,FALSE))</f>
        <v>"1305a304"</v>
      </c>
      <c r="V77" s="26" t="str">
        <f>IF(C77&lt;9,VLOOKUP(A77,基础技能!A:O,15,FALSE),VLOOKUP(A77,升星技能!A:O,12,FALSE))</f>
        <v>被动效果：战斗开始时，对1个随机目标释放替身诅咒（当自身受到伤害时，被诅咒的目标也会受到伤害量70%的伤害；当被诅咒的目标死亡后，下回合开始时将重新随机诅咒另一个目标）</v>
      </c>
      <c r="W77" s="26" t="str">
        <f>IF(C77&lt;10,VLOOKUP(A77,基础技能!A:O,5,FALSE),VLOOKUP(A77,升星技能!A:O,13,FALSE))</f>
        <v>灵魂提灯3</v>
      </c>
      <c r="X77" s="26" t="str">
        <f>IF(C77&lt;10,VLOOKUP(A77,基础技能!A:O,4,FALSE),VLOOKUP(A77,升星技能!A:O,14,FALSE))</f>
        <v>1305a012</v>
      </c>
      <c r="Y77" s="26" t="str">
        <f>IF(C77&lt;10,VLOOKUP(A77,基础技能!A:O,6,FALSE),VLOOKUP(A77,升星技能!A:O,15,FALSE))</f>
        <v>怒气技能：对随机2个目标造成200%攻击伤害，并放置一个灵魂提灯（我方英雄受到技能或普攻后，有60%概率清除被攻击者身上的2种负面效果，每回合最多触发4次；回合结束时，恢复我方生命值最低的英雄生命上限25%的生命），持续3回合，有60%概率清除目标身上1个增益效果</v>
      </c>
      <c r="Z77" s="1"/>
      <c r="AA77" s="1"/>
      <c r="AB77" s="1"/>
      <c r="AC77" s="1"/>
    </row>
    <row r="78" spans="1:29" s="25" customFormat="1" x14ac:dyDescent="0.3">
      <c r="A78" s="17">
        <v>13056</v>
      </c>
      <c r="B78" s="17" t="s">
        <v>3788</v>
      </c>
      <c r="C78" s="26">
        <v>14</v>
      </c>
      <c r="D78" s="26">
        <f>VLOOKUP($C78,[1]计算辅助表!$A:$E,2,FALSE)</f>
        <v>3.5100000000000002</v>
      </c>
      <c r="E78" s="26">
        <f>VLOOKUP($C78,[1]计算辅助表!$A:$E,3,FALSE)</f>
        <v>1</v>
      </c>
      <c r="F78" s="26">
        <f>VLOOKUP($C78,[1]计算辅助表!$A:$E,4,FALSE)</f>
        <v>8.14</v>
      </c>
      <c r="G78" s="26">
        <f>VLOOKUP($C78,计算辅助表!$A:$E,5,FALSE)</f>
        <v>1.6</v>
      </c>
      <c r="H78" s="26">
        <f>VLOOKUP(C78,计算辅助表!A:I,9,FALSE)</f>
        <v>4</v>
      </c>
      <c r="I78" s="26">
        <f>VLOOKUP(C78,计算辅助表!A:K,10,FALSE)</f>
        <v>330</v>
      </c>
      <c r="J78" s="26">
        <f>VLOOKUP(C78,计算辅助表!A:K,11,FALSE)</f>
        <v>500</v>
      </c>
      <c r="K78" s="26">
        <f>VLOOKUP(C78,计算辅助表!A:H,8,FALSE)</f>
        <v>300</v>
      </c>
      <c r="L78" s="26" t="str">
        <f>VLOOKUP(C78,计算辅助表!A:F,6,FALSE)</f>
        <v>[{"a":"item","t":"2004","n":25000},{"a":"item","t":"2039","n":20}]</v>
      </c>
      <c r="M78" s="26" t="str">
        <f>VLOOKUP(C78,计算辅助表!A:L,IF(INT(LEFT(A78))&lt;5,12,7),FALSE)</f>
        <v>[{"sxhero":1,"num":2},{"star":9,"num":1},{"star":10,"num":1}]</v>
      </c>
      <c r="N78" s="26" t="str">
        <f>VLOOKUP(A78,升星技能!A:O,4,FALSE)</f>
        <v>幽火石像鬼3</v>
      </c>
      <c r="O78" s="26" t="str">
        <f>VLOOKUP(A78,升星技能!A:O,5,FALSE)</f>
        <v>"1305a101","1305a111","1305a121","1305a131"</v>
      </c>
      <c r="P78" s="26" t="str">
        <f>VLOOKUP(A78,升星技能!A:O,6,FALSE)</f>
        <v>被动效果：生命增加25%，免控率增加30%，速度增加30，受治疗量增加30%</v>
      </c>
      <c r="Q78" s="26" t="str">
        <f>IF(C78&lt;8,VLOOKUP(A78,基础技能!A:O,11,FALSE),VLOOKUP(A78,升星技能!A:O,7,FALSE))</f>
        <v>虚空沼泽3</v>
      </c>
      <c r="R78" s="26" t="str">
        <f>IF(C78&lt;8,VLOOKUP(A78,基础技能!A:O,10,FALSE),VLOOKUP(A78,升星技能!A:O,8,FALSE))</f>
        <v>"1305a204"</v>
      </c>
      <c r="S78" s="26" t="str">
        <f>IF(C78&lt;8,VLOOKUP(A78,基础技能!A:O,12,FALSE),VLOOKUP(A78,升星技能!A:O,9,FALSE))</f>
        <v>被动效果：回合结束时，50%概率减少随机2名目标30点怒气</v>
      </c>
      <c r="T78" s="26" t="str">
        <f>IF(C78&lt;9,VLOOKUP(A78,基础技能!A:O,14,FALSE),VLOOKUP(A78,升星技能!A:O,10,FALSE))</f>
        <v>替身诅咒3</v>
      </c>
      <c r="U78" s="26" t="str">
        <f>IF(C78&lt;9,VLOOKUP(A78,基础技能!A:O,13,FALSE),VLOOKUP(A78,升星技能!A:O,11,FALSE))</f>
        <v>"1305a304"</v>
      </c>
      <c r="V78" s="26" t="str">
        <f>IF(C78&lt;9,VLOOKUP(A78,基础技能!A:O,15,FALSE),VLOOKUP(A78,升星技能!A:O,12,FALSE))</f>
        <v>被动效果：战斗开始时，对1个随机目标释放替身诅咒（当自身受到伤害时，被诅咒的目标也会受到伤害量70%的伤害；当被诅咒的目标死亡后，下回合开始时将重新随机诅咒另一个目标）</v>
      </c>
      <c r="W78" s="26" t="str">
        <f>IF(C78&lt;10,VLOOKUP(A78,基础技能!A:O,5,FALSE),VLOOKUP(A78,升星技能!A:O,13,FALSE))</f>
        <v>灵魂提灯3</v>
      </c>
      <c r="X78" s="26" t="str">
        <f>IF(C78&lt;10,VLOOKUP(A78,基础技能!A:O,4,FALSE),VLOOKUP(A78,升星技能!A:O,14,FALSE))</f>
        <v>1305a012</v>
      </c>
      <c r="Y78" s="26" t="str">
        <f>IF(C78&lt;10,VLOOKUP(A78,基础技能!A:O,6,FALSE),VLOOKUP(A78,升星技能!A:O,15,FALSE))</f>
        <v>怒气技能：对随机2个目标造成200%攻击伤害，并放置一个灵魂提灯（我方英雄受到技能或普攻后，有60%概率清除被攻击者身上的2种负面效果，每回合最多触发4次；回合结束时，恢复我方生命值最低的英雄生命上限25%的生命），持续3回合，有60%概率清除目标身上1个增益效果</v>
      </c>
      <c r="Z78" s="1"/>
      <c r="AA78" s="1"/>
      <c r="AB78" s="1"/>
      <c r="AC78" s="1"/>
    </row>
    <row r="79" spans="1:29" s="25" customFormat="1" x14ac:dyDescent="0.3">
      <c r="A79" s="17">
        <v>13056</v>
      </c>
      <c r="B79" s="17" t="s">
        <v>3788</v>
      </c>
      <c r="C79" s="26">
        <v>15</v>
      </c>
      <c r="D79" s="26">
        <f>VLOOKUP($C79,[1]计算辅助表!$A:$E,2,FALSE)</f>
        <v>3.5100000000000002</v>
      </c>
      <c r="E79" s="26">
        <f>VLOOKUP($C79,[1]计算辅助表!$A:$E,3,FALSE)</f>
        <v>1</v>
      </c>
      <c r="F79" s="26">
        <f>VLOOKUP($C79,[1]计算辅助表!$A:$E,4,FALSE)</f>
        <v>8.14</v>
      </c>
      <c r="G79" s="26">
        <f>VLOOKUP($C79,计算辅助表!$A:$E,5,FALSE)</f>
        <v>1.6</v>
      </c>
      <c r="H79" s="26">
        <f>VLOOKUP(C79,计算辅助表!A:I,9,FALSE)</f>
        <v>5</v>
      </c>
      <c r="I79" s="26">
        <f>VLOOKUP(C79,计算辅助表!A:K,10,FALSE)</f>
        <v>450</v>
      </c>
      <c r="J79" s="26">
        <f>VLOOKUP(C79,计算辅助表!A:K,11,FALSE)</f>
        <v>700</v>
      </c>
      <c r="K79" s="26">
        <f>VLOOKUP(C79,计算辅助表!A:H,8,FALSE)</f>
        <v>300</v>
      </c>
      <c r="L79" s="26" t="str">
        <f>VLOOKUP(C79,计算辅助表!A:F,6,FALSE)</f>
        <v>[{"a":"item","t":"2004","n":30000},{"a":"item","t":"2039","n":30}]</v>
      </c>
      <c r="M79" s="26" t="str">
        <f>VLOOKUP(C79,计算辅助表!A:L,IF(INT(LEFT(A79))&lt;5,12,7),FALSE)</f>
        <v>[{"sxhero":1,"num":2},{"star":9,"num":1},{"star":10,"num":1}]</v>
      </c>
      <c r="N79" s="26" t="str">
        <f>VLOOKUP(A79,升星技能!A:O,4,FALSE)</f>
        <v>幽火石像鬼3</v>
      </c>
      <c r="O79" s="26" t="str">
        <f>VLOOKUP(A79,升星技能!A:O,5,FALSE)</f>
        <v>"1305a101","1305a111","1305a121","1305a131"</v>
      </c>
      <c r="P79" s="26" t="str">
        <f>VLOOKUP(A79,升星技能!A:O,6,FALSE)</f>
        <v>被动效果：生命增加25%，免控率增加30%，速度增加30，受治疗量增加30%</v>
      </c>
      <c r="Q79" s="26" t="str">
        <f>IF(C79&lt;8,VLOOKUP(A79,基础技能!A:O,11,FALSE),VLOOKUP(A79,升星技能!A:O,7,FALSE))</f>
        <v>虚空沼泽3</v>
      </c>
      <c r="R79" s="26" t="str">
        <f>IF(C79&lt;8,VLOOKUP(A79,基础技能!A:O,10,FALSE),VLOOKUP(A79,升星技能!A:O,8,FALSE))</f>
        <v>"1305a204"</v>
      </c>
      <c r="S79" s="26" t="str">
        <f>IF(C79&lt;8,VLOOKUP(A79,基础技能!A:O,12,FALSE),VLOOKUP(A79,升星技能!A:O,9,FALSE))</f>
        <v>被动效果：回合结束时，50%概率减少随机2名目标30点怒气</v>
      </c>
      <c r="T79" s="26" t="str">
        <f>IF(C79&lt;9,VLOOKUP(A79,基础技能!A:O,14,FALSE),VLOOKUP(A79,升星技能!A:O,10,FALSE))</f>
        <v>替身诅咒3</v>
      </c>
      <c r="U79" s="26" t="str">
        <f>IF(C79&lt;9,VLOOKUP(A79,基础技能!A:O,13,FALSE),VLOOKUP(A79,升星技能!A:O,11,FALSE))</f>
        <v>"1305a304"</v>
      </c>
      <c r="V79" s="26" t="str">
        <f>IF(C79&lt;9,VLOOKUP(A79,基础技能!A:O,15,FALSE),VLOOKUP(A79,升星技能!A:O,12,FALSE))</f>
        <v>被动效果：战斗开始时，对1个随机目标释放替身诅咒（当自身受到伤害时，被诅咒的目标也会受到伤害量70%的伤害；当被诅咒的目标死亡后，下回合开始时将重新随机诅咒另一个目标）</v>
      </c>
      <c r="W79" s="26" t="str">
        <f>IF(C79&lt;10,VLOOKUP(A79,基础技能!A:O,5,FALSE),VLOOKUP(A79,升星技能!A:O,13,FALSE))</f>
        <v>灵魂提灯3</v>
      </c>
      <c r="X79" s="26" t="str">
        <f>IF(C79&lt;10,VLOOKUP(A79,基础技能!A:O,4,FALSE),VLOOKUP(A79,升星技能!A:O,14,FALSE))</f>
        <v>1305a012</v>
      </c>
      <c r="Y79" s="26" t="str">
        <f>IF(C79&lt;10,VLOOKUP(A79,基础技能!A:O,6,FALSE),VLOOKUP(A79,升星技能!A:O,15,FALSE))</f>
        <v>怒气技能：对随机2个目标造成200%攻击伤害，并放置一个灵魂提灯（我方英雄受到技能或普攻后，有60%概率清除被攻击者身上的2种负面效果，每回合最多触发4次；回合结束时，恢复我方生命值最低的英雄生命上限25%的生命），持续3回合，有60%概率清除目标身上1个增益效果</v>
      </c>
      <c r="Z79" s="1"/>
      <c r="AA79" s="1"/>
      <c r="AB79" s="1"/>
      <c r="AC79" s="1"/>
    </row>
    <row r="80" spans="1:29" x14ac:dyDescent="0.3">
      <c r="A80" s="27">
        <v>14026</v>
      </c>
      <c r="B80" s="27" t="s">
        <v>33</v>
      </c>
      <c r="C80" s="28">
        <v>7</v>
      </c>
      <c r="D80" s="28">
        <f>VLOOKUP($C80,计算辅助表!$A:$E,2,FALSE)</f>
        <v>2.4900000000000002</v>
      </c>
      <c r="E80" s="26">
        <f>VLOOKUP($C80,计算辅助表!$A:$E,3,FALSE)</f>
        <v>1</v>
      </c>
      <c r="F80" s="28">
        <f>VLOOKUP($C80,计算辅助表!$A:$E,4,FALSE)</f>
        <v>3.5200000000000005</v>
      </c>
      <c r="G80" s="26">
        <f>VLOOKUP($C80,计算辅助表!$A:$E,5,FALSE)</f>
        <v>1.6</v>
      </c>
      <c r="H80" s="26">
        <f>VLOOKUP(C80,计算辅助表!A:I,9,FALSE)</f>
        <v>0</v>
      </c>
      <c r="I80" s="26">
        <f>VLOOKUP(C80,计算辅助表!A:K,10,FALSE)</f>
        <v>0</v>
      </c>
      <c r="J80" s="26">
        <f>VLOOKUP(C80,计算辅助表!A:K,11,FALSE)</f>
        <v>0</v>
      </c>
      <c r="K80" s="26">
        <f>VLOOKUP(C80,计算辅助表!A:H,8,FALSE)</f>
        <v>165</v>
      </c>
      <c r="L80" s="26" t="str">
        <f>VLOOKUP(C80,计算辅助表!A:F,6,FALSE)</f>
        <v>[{"a":"item","t":"2004","n":2000}]</v>
      </c>
      <c r="M80" s="26" t="str">
        <f>VLOOKUP(C80,计算辅助表!A:L,IF(INT(LEFT(A80))&lt;5,12,7),FALSE)</f>
        <v>[{"jichuzhongzu":1,"star":5,"num":4}]</v>
      </c>
      <c r="N80" s="26" t="str">
        <f>VLOOKUP(A80,升星技能!A:O,4,FALSE)</f>
        <v>穿透3</v>
      </c>
      <c r="O80" s="26" t="str">
        <f>VLOOKUP(A80,升星技能!A:O,5,FALSE)</f>
        <v>"1402a111","1402a121"</v>
      </c>
      <c r="P80" s="26" t="str">
        <f>VLOOKUP(A80,升星技能!A:O,6,FALSE)</f>
        <v>被动效果：手中武器极其锋利，提升收割者80%破防，及12%的生命</v>
      </c>
      <c r="Q80" s="26" t="str">
        <f>IF(C80&lt;8,VLOOKUP(A80,基础技能!A:O,11,FALSE),VLOOKUP(A80,升星技能!A:O,7,FALSE))</f>
        <v>狂暴2</v>
      </c>
      <c r="R80" s="26" t="str">
        <f>IF(C80&lt;8,VLOOKUP(A80,基础技能!A:O,10,FALSE),VLOOKUP(A80,升星技能!A:O,8,FALSE))</f>
        <v>"14026214"</v>
      </c>
      <c r="S80" s="26" t="str">
        <f>IF(C80&lt;8,VLOOKUP(A80,基础技能!A:O,12,FALSE),VLOOKUP(A80,升星技能!A:O,9,FALSE))</f>
        <v>被动效果：敌方的死亡使得自己变得狂暴，提升自己暴击24%</v>
      </c>
      <c r="T80" s="26" t="str">
        <f>IF(C80&lt;9,VLOOKUP(A80,基础技能!A:O,14,FALSE),VLOOKUP(A80,升星技能!A:O,10,FALSE))</f>
        <v>越战越勇2</v>
      </c>
      <c r="U80" s="26" t="str">
        <f>IF(C80&lt;9,VLOOKUP(A80,基础技能!A:O,13,FALSE),VLOOKUP(A80,升星技能!A:O,11,FALSE))</f>
        <v>"14026314"</v>
      </c>
      <c r="V80" s="26" t="str">
        <f>IF(C80&lt;9,VLOOKUP(A80,基础技能!A:O,15,FALSE),VLOOKUP(A80,升星技能!A:O,12,FALSE))</f>
        <v>被动效果：对于力量掌握到了极致，每次普攻提升自己22.2%暴击伤害</v>
      </c>
      <c r="W80" s="26" t="str">
        <f>IF(C80&lt;10,VLOOKUP(A80,基础技能!A:O,5,FALSE),VLOOKUP(A80,升星技能!A:O,13,FALSE))</f>
        <v>暗影之袭2</v>
      </c>
      <c r="X80" s="26" t="str">
        <f>IF(C80&lt;10,VLOOKUP(A80,基础技能!A:O,4,FALSE),VLOOKUP(A80,升星技能!A:O,14,FALSE))</f>
        <v>14026012</v>
      </c>
      <c r="Y80" s="26" t="str">
        <f>IF(C80&lt;10,VLOOKUP(A80,基础技能!A:O,6,FALSE),VLOOKUP(A80,升星技能!A:O,15,FALSE))</f>
        <v>怒气技能：对敌方随机2名后排目标造成195%攻击伤害并增加自身24%破防2回合</v>
      </c>
    </row>
    <row r="81" spans="1:25" x14ac:dyDescent="0.3">
      <c r="A81" s="27">
        <v>14026</v>
      </c>
      <c r="B81" s="27" t="s">
        <v>33</v>
      </c>
      <c r="C81" s="28">
        <v>8</v>
      </c>
      <c r="D81" s="28">
        <f>VLOOKUP($C81,计算辅助表!$A:$E,2,FALSE)</f>
        <v>2.7800000000000002</v>
      </c>
      <c r="E81" s="26">
        <f>VLOOKUP($C81,计算辅助表!$A:$E,3,FALSE)</f>
        <v>1</v>
      </c>
      <c r="F81" s="28">
        <f>VLOOKUP($C81,计算辅助表!$A:$E,4,FALSE)</f>
        <v>4.84</v>
      </c>
      <c r="G81" s="26">
        <f>VLOOKUP($C81,计算辅助表!$A:$E,5,FALSE)</f>
        <v>1.6</v>
      </c>
      <c r="H81" s="26">
        <f>VLOOKUP(C81,计算辅助表!A:I,9,FALSE)</f>
        <v>0</v>
      </c>
      <c r="I81" s="26">
        <f>VLOOKUP(C81,计算辅助表!A:K,10,FALSE)</f>
        <v>0</v>
      </c>
      <c r="J81" s="26">
        <f>VLOOKUP(C81,计算辅助表!A:K,11,FALSE)</f>
        <v>0</v>
      </c>
      <c r="K81" s="26">
        <f>VLOOKUP(C81,计算辅助表!A:H,8,FALSE)</f>
        <v>185</v>
      </c>
      <c r="L81" s="26" t="str">
        <f>VLOOKUP(C81,计算辅助表!A:F,6,FALSE)</f>
        <v>[{"a":"item","t":"2004","n":3000}]</v>
      </c>
      <c r="M81" s="26" t="str">
        <f>VLOOKUP(C81,计算辅助表!A:L,IF(INT(LEFT(A81))&lt;5,12,7),FALSE)</f>
        <v>[{"jichuzhongzu":1,"star":6,"num":1},{"jichuzhongzu":1,"star":5,"num":3}]</v>
      </c>
      <c r="N81" s="26" t="str">
        <f>VLOOKUP(A81,升星技能!A:O,4,FALSE)</f>
        <v>穿透3</v>
      </c>
      <c r="O81" s="26" t="str">
        <f>VLOOKUP(A81,升星技能!A:O,5,FALSE)</f>
        <v>"1402a111","1402a121"</v>
      </c>
      <c r="P81" s="26" t="str">
        <f>VLOOKUP(A81,升星技能!A:O,6,FALSE)</f>
        <v>被动效果：手中武器极其锋利，提升收割者80%破防，及12%的生命</v>
      </c>
      <c r="Q81" s="26" t="str">
        <f>IF(C81&lt;8,VLOOKUP(A81,基础技能!A:O,11,FALSE),VLOOKUP(A81,升星技能!A:O,7,FALSE))</f>
        <v>死亡献祭3</v>
      </c>
      <c r="R81" s="26" t="str">
        <f>IF(C81&lt;8,VLOOKUP(A81,基础技能!A:O,10,FALSE),VLOOKUP(A81,升星技能!A:O,8,FALSE))</f>
        <v>"1402a214"</v>
      </c>
      <c r="S81" s="26" t="str">
        <f>IF(C81&lt;8,VLOOKUP(A81,基础技能!A:O,12,FALSE),VLOOKUP(A81,升星技能!A:O,9,FALSE))</f>
        <v>被动效果：敌方的死亡使得自己变得狂暴，提升自己暴击33%</v>
      </c>
      <c r="T81" s="26" t="str">
        <f>IF(C81&lt;9,VLOOKUP(A81,基础技能!A:O,14,FALSE),VLOOKUP(A81,升星技能!A:O,10,FALSE))</f>
        <v>越战越勇2</v>
      </c>
      <c r="U81" s="26" t="str">
        <f>IF(C81&lt;9,VLOOKUP(A81,基础技能!A:O,13,FALSE),VLOOKUP(A81,升星技能!A:O,11,FALSE))</f>
        <v>"14026314"</v>
      </c>
      <c r="V81" s="26" t="str">
        <f>IF(C81&lt;9,VLOOKUP(A81,基础技能!A:O,15,FALSE),VLOOKUP(A81,升星技能!A:O,12,FALSE))</f>
        <v>被动效果：对于力量掌握到了极致，每次普攻提升自己22.2%暴击伤害</v>
      </c>
      <c r="W81" s="26" t="str">
        <f>IF(C81&lt;10,VLOOKUP(A81,基础技能!A:O,5,FALSE),VLOOKUP(A81,升星技能!A:O,13,FALSE))</f>
        <v>暗影之袭2</v>
      </c>
      <c r="X81" s="26" t="str">
        <f>IF(C81&lt;10,VLOOKUP(A81,基础技能!A:O,4,FALSE),VLOOKUP(A81,升星技能!A:O,14,FALSE))</f>
        <v>14026012</v>
      </c>
      <c r="Y81" s="26" t="str">
        <f>IF(C81&lt;10,VLOOKUP(A81,基础技能!A:O,6,FALSE),VLOOKUP(A81,升星技能!A:O,15,FALSE))</f>
        <v>怒气技能：对敌方随机2名后排目标造成195%攻击伤害并增加自身24%破防2回合</v>
      </c>
    </row>
    <row r="82" spans="1:25" x14ac:dyDescent="0.3">
      <c r="A82" s="27">
        <v>14026</v>
      </c>
      <c r="B82" s="27" t="s">
        <v>33</v>
      </c>
      <c r="C82" s="28">
        <v>9</v>
      </c>
      <c r="D82" s="28">
        <f>VLOOKUP($C82,计算辅助表!$A:$E,2,FALSE)</f>
        <v>3.0700000000000003</v>
      </c>
      <c r="E82" s="26">
        <f>VLOOKUP($C82,计算辅助表!$A:$E,3,FALSE)</f>
        <v>1</v>
      </c>
      <c r="F82" s="28">
        <f>VLOOKUP($C82,计算辅助表!$A:$E,4,FALSE)</f>
        <v>6.16</v>
      </c>
      <c r="G82" s="26">
        <f>VLOOKUP($C82,计算辅助表!$A:$E,5,FALSE)</f>
        <v>1.6</v>
      </c>
      <c r="H82" s="26">
        <f>VLOOKUP(C82,计算辅助表!A:I,9,FALSE)</f>
        <v>0</v>
      </c>
      <c r="I82" s="26">
        <f>VLOOKUP(C82,计算辅助表!A:K,10,FALSE)</f>
        <v>0</v>
      </c>
      <c r="J82" s="26">
        <f>VLOOKUP(C82,计算辅助表!A:K,11,FALSE)</f>
        <v>0</v>
      </c>
      <c r="K82" s="26">
        <f>VLOOKUP(C82,计算辅助表!A:H,8,FALSE)</f>
        <v>205</v>
      </c>
      <c r="L82" s="26" t="str">
        <f>VLOOKUP(C82,计算辅助表!A:F,6,FALSE)</f>
        <v>[{"a":"item","t":"2004","n":4000}]</v>
      </c>
      <c r="M82" s="26" t="str">
        <f>VLOOKUP(C82,计算辅助表!A:L,IF(INT(LEFT(A82))&lt;5,12,7),FALSE)</f>
        <v>[{"sxhero":1,"num":1},{"jichuzhongzu":1,"star":6,"num":1},{"jichuzhongzu":1,"star":5,"num":2}]</v>
      </c>
      <c r="N82" s="26" t="str">
        <f>VLOOKUP(A82,升星技能!A:O,4,FALSE)</f>
        <v>穿透3</v>
      </c>
      <c r="O82" s="26" t="str">
        <f>VLOOKUP(A82,升星技能!A:O,5,FALSE)</f>
        <v>"1402a111","1402a121"</v>
      </c>
      <c r="P82" s="26" t="str">
        <f>VLOOKUP(A82,升星技能!A:O,6,FALSE)</f>
        <v>被动效果：手中武器极其锋利，提升收割者80%破防，及12%的生命</v>
      </c>
      <c r="Q82" s="26" t="str">
        <f>IF(C82&lt;8,VLOOKUP(A82,基础技能!A:O,11,FALSE),VLOOKUP(A82,升星技能!A:O,7,FALSE))</f>
        <v>死亡献祭3</v>
      </c>
      <c r="R82" s="26" t="str">
        <f>IF(C82&lt;8,VLOOKUP(A82,基础技能!A:O,10,FALSE),VLOOKUP(A82,升星技能!A:O,8,FALSE))</f>
        <v>"1402a214"</v>
      </c>
      <c r="S82" s="26" t="str">
        <f>IF(C82&lt;8,VLOOKUP(A82,基础技能!A:O,12,FALSE),VLOOKUP(A82,升星技能!A:O,9,FALSE))</f>
        <v>被动效果：敌方的死亡使得自己变得狂暴，提升自己暴击33%</v>
      </c>
      <c r="T82" s="26" t="str">
        <f>IF(C82&lt;9,VLOOKUP(A82,基础技能!A:O,14,FALSE),VLOOKUP(A82,升星技能!A:O,10,FALSE))</f>
        <v>越战越勇3</v>
      </c>
      <c r="U82" s="26" t="str">
        <f>IF(C82&lt;9,VLOOKUP(A82,基础技能!A:O,13,FALSE),VLOOKUP(A82,升星技能!A:O,11,FALSE))</f>
        <v>"1402a314"</v>
      </c>
      <c r="V82" s="26" t="str">
        <f>IF(C82&lt;9,VLOOKUP(A82,基础技能!A:O,15,FALSE),VLOOKUP(A82,升星技能!A:O,12,FALSE))</f>
        <v>被动效果：对于力量掌握到了极致，每次普攻提升自己33%暴击伤害</v>
      </c>
      <c r="W82" s="26" t="str">
        <f>IF(C82&lt;10,VLOOKUP(A82,基础技能!A:O,5,FALSE),VLOOKUP(A82,升星技能!A:O,13,FALSE))</f>
        <v>暗影之袭2</v>
      </c>
      <c r="X82" s="26" t="str">
        <f>IF(C82&lt;10,VLOOKUP(A82,基础技能!A:O,4,FALSE),VLOOKUP(A82,升星技能!A:O,14,FALSE))</f>
        <v>14026012</v>
      </c>
      <c r="Y82" s="26" t="str">
        <f>IF(C82&lt;10,VLOOKUP(A82,基础技能!A:O,6,FALSE),VLOOKUP(A82,升星技能!A:O,15,FALSE))</f>
        <v>怒气技能：对敌方随机2名后排目标造成195%攻击伤害并增加自身24%破防2回合</v>
      </c>
    </row>
    <row r="83" spans="1:25" x14ac:dyDescent="0.3">
      <c r="A83" s="27">
        <v>14036</v>
      </c>
      <c r="B83" s="27" t="s">
        <v>34</v>
      </c>
      <c r="C83" s="28">
        <v>7</v>
      </c>
      <c r="D83" s="28">
        <f>VLOOKUP($C83,计算辅助表!$A:$E,2,FALSE)</f>
        <v>2.4900000000000002</v>
      </c>
      <c r="E83" s="26">
        <f>VLOOKUP($C83,计算辅助表!$A:$E,3,FALSE)</f>
        <v>1</v>
      </c>
      <c r="F83" s="28">
        <f>VLOOKUP($C83,计算辅助表!$A:$E,4,FALSE)</f>
        <v>3.5200000000000005</v>
      </c>
      <c r="G83" s="26">
        <f>VLOOKUP($C83,计算辅助表!$A:$E,5,FALSE)</f>
        <v>1.6</v>
      </c>
      <c r="H83" s="26">
        <f>VLOOKUP(C83,计算辅助表!A:I,9,FALSE)</f>
        <v>0</v>
      </c>
      <c r="I83" s="26">
        <f>VLOOKUP(C83,计算辅助表!A:K,10,FALSE)</f>
        <v>0</v>
      </c>
      <c r="J83" s="26">
        <f>VLOOKUP(C83,计算辅助表!A:K,11,FALSE)</f>
        <v>0</v>
      </c>
      <c r="K83" s="26">
        <f>VLOOKUP(C83,计算辅助表!A:H,8,FALSE)</f>
        <v>165</v>
      </c>
      <c r="L83" s="26" t="str">
        <f>VLOOKUP(C83,计算辅助表!A:F,6,FALSE)</f>
        <v>[{"a":"item","t":"2004","n":2000}]</v>
      </c>
      <c r="M83" s="26" t="str">
        <f>VLOOKUP(C83,计算辅助表!A:L,IF(INT(LEFT(A83))&lt;5,12,7),FALSE)</f>
        <v>[{"jichuzhongzu":1,"star":5,"num":4}]</v>
      </c>
      <c r="N83" s="26" t="str">
        <f>VLOOKUP(A83,升星技能!A:O,4,FALSE)</f>
        <v>刺客之心3</v>
      </c>
      <c r="O83" s="26" t="str">
        <f>VLOOKUP(A83,升星技能!A:O,5,FALSE)</f>
        <v>"1403a111","1403a121","1403a131"</v>
      </c>
      <c r="P83" s="26" t="str">
        <f>VLOOKUP(A83,升星技能!A:O,6,FALSE)</f>
        <v>被动效果：拥有刺客之心，抛弃一切恐惧，破防增加40%，攻击增加24%，生命增加38%</v>
      </c>
      <c r="Q83" s="26" t="str">
        <f>IF(C83&lt;8,VLOOKUP(A83,基础技能!A:O,11,FALSE),VLOOKUP(A83,升星技能!A:O,7,FALSE))</f>
        <v>追击2</v>
      </c>
      <c r="R83" s="26" t="str">
        <f>IF(C83&lt;8,VLOOKUP(A83,基础技能!A:O,10,FALSE),VLOOKUP(A83,升星技能!A:O,8,FALSE))</f>
        <v>"14036214"</v>
      </c>
      <c r="S83" s="26" t="str">
        <f>IF(C83&lt;8,VLOOKUP(A83,基础技能!A:O,12,FALSE),VLOOKUP(A83,升星技能!A:O,9,FALSE))</f>
        <v>被动效果：追杀弱小的猎物，普通攻击变成攻击敌方生命最少的英雄，伤害为111%攻击效果，并减少目标16%防御</v>
      </c>
      <c r="T83" s="26" t="str">
        <f>IF(C83&lt;9,VLOOKUP(A83,基础技能!A:O,14,FALSE),VLOOKUP(A83,升星技能!A:O,10,FALSE))</f>
        <v>血腥狂舞2</v>
      </c>
      <c r="U83" s="26" t="str">
        <f>IF(C83&lt;9,VLOOKUP(A83,基础技能!A:O,13,FALSE),VLOOKUP(A83,升星技能!A:O,11,FALSE))</f>
        <v>"14036314","14036324"</v>
      </c>
      <c r="V83" s="26" t="str">
        <f>IF(C83&lt;9,VLOOKUP(A83,基础技能!A:O,15,FALSE),VLOOKUP(A83,升星技能!A:O,12,FALSE))</f>
        <v>被动效果：行走在死亡的边缘，自身生命低于80%，提升自己破防33%，并持续回复自己303%攻击的等量生命5回合（只触发一次）</v>
      </c>
      <c r="W83" s="26" t="str">
        <f>IF(C83&lt;10,VLOOKUP(A83,基础技能!A:O,5,FALSE),VLOOKUP(A83,升星技能!A:O,13,FALSE))</f>
        <v>疾影突袭2</v>
      </c>
      <c r="X83" s="26" t="str">
        <f>IF(C83&lt;10,VLOOKUP(A83,基础技能!A:O,4,FALSE),VLOOKUP(A83,升星技能!A:O,14,FALSE))</f>
        <v>14036012</v>
      </c>
      <c r="Y83" s="26" t="str">
        <f>IF(C83&lt;10,VLOOKUP(A83,基础技能!A:O,6,FALSE),VLOOKUP(A83,升星技能!A:O,15,FALSE))</f>
        <v>怒气技能：对敌方随机4名目标造成136%攻击伤害，对法师类目标有75%概率眩晕2回合</v>
      </c>
    </row>
    <row r="84" spans="1:25" x14ac:dyDescent="0.3">
      <c r="A84" s="27">
        <v>14036</v>
      </c>
      <c r="B84" s="27" t="s">
        <v>34</v>
      </c>
      <c r="C84" s="28">
        <v>8</v>
      </c>
      <c r="D84" s="28">
        <f>VLOOKUP($C84,计算辅助表!$A:$E,2,FALSE)</f>
        <v>2.7800000000000002</v>
      </c>
      <c r="E84" s="26">
        <f>VLOOKUP($C84,计算辅助表!$A:$E,3,FALSE)</f>
        <v>1</v>
      </c>
      <c r="F84" s="28">
        <f>VLOOKUP($C84,计算辅助表!$A:$E,4,FALSE)</f>
        <v>4.84</v>
      </c>
      <c r="G84" s="26">
        <f>VLOOKUP($C84,计算辅助表!$A:$E,5,FALSE)</f>
        <v>1.6</v>
      </c>
      <c r="H84" s="26">
        <f>VLOOKUP(C84,计算辅助表!A:I,9,FALSE)</f>
        <v>0</v>
      </c>
      <c r="I84" s="26">
        <f>VLOOKUP(C84,计算辅助表!A:K,10,FALSE)</f>
        <v>0</v>
      </c>
      <c r="J84" s="26">
        <f>VLOOKUP(C84,计算辅助表!A:K,11,FALSE)</f>
        <v>0</v>
      </c>
      <c r="K84" s="26">
        <f>VLOOKUP(C84,计算辅助表!A:H,8,FALSE)</f>
        <v>185</v>
      </c>
      <c r="L84" s="26" t="str">
        <f>VLOOKUP(C84,计算辅助表!A:F,6,FALSE)</f>
        <v>[{"a":"item","t":"2004","n":3000}]</v>
      </c>
      <c r="M84" s="26" t="str">
        <f>VLOOKUP(C84,计算辅助表!A:L,IF(INT(LEFT(A84))&lt;5,12,7),FALSE)</f>
        <v>[{"jichuzhongzu":1,"star":6,"num":1},{"jichuzhongzu":1,"star":5,"num":3}]</v>
      </c>
      <c r="N84" s="26" t="str">
        <f>VLOOKUP(A84,升星技能!A:O,4,FALSE)</f>
        <v>刺客之心3</v>
      </c>
      <c r="O84" s="26" t="str">
        <f>VLOOKUP(A84,升星技能!A:O,5,FALSE)</f>
        <v>"1403a111","1403a121","1403a131"</v>
      </c>
      <c r="P84" s="26" t="str">
        <f>VLOOKUP(A84,升星技能!A:O,6,FALSE)</f>
        <v>被动效果：拥有刺客之心，抛弃一切恐惧，破防增加40%，攻击增加24%，生命增加38%</v>
      </c>
      <c r="Q84" s="26" t="str">
        <f>IF(C84&lt;8,VLOOKUP(A84,基础技能!A:O,11,FALSE),VLOOKUP(A84,升星技能!A:O,7,FALSE))</f>
        <v>集中击杀3</v>
      </c>
      <c r="R84" s="26" t="str">
        <f>IF(C84&lt;8,VLOOKUP(A84,基础技能!A:O,10,FALSE),VLOOKUP(A84,升星技能!A:O,8,FALSE))</f>
        <v>"1403a214"</v>
      </c>
      <c r="S84" s="26" t="str">
        <f>IF(C84&lt;8,VLOOKUP(A84,基础技能!A:O,12,FALSE),VLOOKUP(A84,升星技能!A:O,9,FALSE))</f>
        <v>被动效果：追杀弱小的猎物，普通攻击变成攻击敌方生命最少的英雄，伤害为133%攻击效果，并减少目标22%防御</v>
      </c>
      <c r="T84" s="26" t="str">
        <f>IF(C84&lt;9,VLOOKUP(A84,基础技能!A:O,14,FALSE),VLOOKUP(A84,升星技能!A:O,10,FALSE))</f>
        <v>血腥狂舞2</v>
      </c>
      <c r="U84" s="26" t="str">
        <f>IF(C84&lt;9,VLOOKUP(A84,基础技能!A:O,13,FALSE),VLOOKUP(A84,升星技能!A:O,11,FALSE))</f>
        <v>"14036314","14036324"</v>
      </c>
      <c r="V84" s="26" t="str">
        <f>IF(C84&lt;9,VLOOKUP(A84,基础技能!A:O,15,FALSE),VLOOKUP(A84,升星技能!A:O,12,FALSE))</f>
        <v>被动效果：行走在死亡的边缘，自身生命低于80%，提升自己破防33%，并持续回复自己303%攻击的等量生命5回合（只触发一次）</v>
      </c>
      <c r="W84" s="26" t="str">
        <f>IF(C84&lt;10,VLOOKUP(A84,基础技能!A:O,5,FALSE),VLOOKUP(A84,升星技能!A:O,13,FALSE))</f>
        <v>疾影突袭2</v>
      </c>
      <c r="X84" s="26" t="str">
        <f>IF(C84&lt;10,VLOOKUP(A84,基础技能!A:O,4,FALSE),VLOOKUP(A84,升星技能!A:O,14,FALSE))</f>
        <v>14036012</v>
      </c>
      <c r="Y84" s="26" t="str">
        <f>IF(C84&lt;10,VLOOKUP(A84,基础技能!A:O,6,FALSE),VLOOKUP(A84,升星技能!A:O,15,FALSE))</f>
        <v>怒气技能：对敌方随机4名目标造成136%攻击伤害，对法师类目标有75%概率眩晕2回合</v>
      </c>
    </row>
    <row r="85" spans="1:25" x14ac:dyDescent="0.3">
      <c r="A85" s="27">
        <v>14036</v>
      </c>
      <c r="B85" s="27" t="s">
        <v>34</v>
      </c>
      <c r="C85" s="28">
        <v>9</v>
      </c>
      <c r="D85" s="28">
        <f>VLOOKUP($C85,计算辅助表!$A:$E,2,FALSE)</f>
        <v>3.0700000000000003</v>
      </c>
      <c r="E85" s="26">
        <f>VLOOKUP($C85,计算辅助表!$A:$E,3,FALSE)</f>
        <v>1</v>
      </c>
      <c r="F85" s="28">
        <f>VLOOKUP($C85,计算辅助表!$A:$E,4,FALSE)</f>
        <v>6.16</v>
      </c>
      <c r="G85" s="26">
        <f>VLOOKUP($C85,计算辅助表!$A:$E,5,FALSE)</f>
        <v>1.6</v>
      </c>
      <c r="H85" s="26">
        <f>VLOOKUP(C85,计算辅助表!A:I,9,FALSE)</f>
        <v>0</v>
      </c>
      <c r="I85" s="26">
        <f>VLOOKUP(C85,计算辅助表!A:K,10,FALSE)</f>
        <v>0</v>
      </c>
      <c r="J85" s="26">
        <f>VLOOKUP(C85,计算辅助表!A:K,11,FALSE)</f>
        <v>0</v>
      </c>
      <c r="K85" s="26">
        <f>VLOOKUP(C85,计算辅助表!A:H,8,FALSE)</f>
        <v>205</v>
      </c>
      <c r="L85" s="26" t="str">
        <f>VLOOKUP(C85,计算辅助表!A:F,6,FALSE)</f>
        <v>[{"a":"item","t":"2004","n":4000}]</v>
      </c>
      <c r="M85" s="26" t="str">
        <f>VLOOKUP(C85,计算辅助表!A:L,IF(INT(LEFT(A85))&lt;5,12,7),FALSE)</f>
        <v>[{"sxhero":1,"num":1},{"jichuzhongzu":1,"star":6,"num":1},{"jichuzhongzu":1,"star":5,"num":2}]</v>
      </c>
      <c r="N85" s="26" t="str">
        <f>VLOOKUP(A85,升星技能!A:O,4,FALSE)</f>
        <v>刺客之心3</v>
      </c>
      <c r="O85" s="26" t="str">
        <f>VLOOKUP(A85,升星技能!A:O,5,FALSE)</f>
        <v>"1403a111","1403a121","1403a131"</v>
      </c>
      <c r="P85" s="26" t="str">
        <f>VLOOKUP(A85,升星技能!A:O,6,FALSE)</f>
        <v>被动效果：拥有刺客之心，抛弃一切恐惧，破防增加40%，攻击增加24%，生命增加38%</v>
      </c>
      <c r="Q85" s="26" t="str">
        <f>IF(C85&lt;8,VLOOKUP(A85,基础技能!A:O,11,FALSE),VLOOKUP(A85,升星技能!A:O,7,FALSE))</f>
        <v>集中击杀3</v>
      </c>
      <c r="R85" s="26" t="str">
        <f>IF(C85&lt;8,VLOOKUP(A85,基础技能!A:O,10,FALSE),VLOOKUP(A85,升星技能!A:O,8,FALSE))</f>
        <v>"1403a214"</v>
      </c>
      <c r="S85" s="26" t="str">
        <f>IF(C85&lt;8,VLOOKUP(A85,基础技能!A:O,12,FALSE),VLOOKUP(A85,升星技能!A:O,9,FALSE))</f>
        <v>被动效果：追杀弱小的猎物，普通攻击变成攻击敌方生命最少的英雄，伤害为133%攻击效果，并减少目标22%防御</v>
      </c>
      <c r="T85" s="26" t="str">
        <f>IF(C85&lt;9,VLOOKUP(A85,基础技能!A:O,14,FALSE),VLOOKUP(A85,升星技能!A:O,10,FALSE))</f>
        <v>血腥狂舞3</v>
      </c>
      <c r="U85" s="26" t="str">
        <f>IF(C85&lt;9,VLOOKUP(A85,基础技能!A:O,13,FALSE),VLOOKUP(A85,升星技能!A:O,11,FALSE))</f>
        <v>"1403a314","1403a324","1403a334"</v>
      </c>
      <c r="V85" s="26" t="str">
        <f>IF(C85&lt;9,VLOOKUP(A85,基础技能!A:O,15,FALSE),VLOOKUP(A85,升星技能!A:O,12,FALSE))</f>
        <v>被动效果：行走在死亡的边缘，自身生命低于80%，提升自己破防42%，暴击21%，并持续回复自己404%攻击的等量生命5回合（只触发一次）</v>
      </c>
      <c r="W85" s="26" t="str">
        <f>IF(C85&lt;10,VLOOKUP(A85,基础技能!A:O,5,FALSE),VLOOKUP(A85,升星技能!A:O,13,FALSE))</f>
        <v>疾影突袭2</v>
      </c>
      <c r="X85" s="26" t="str">
        <f>IF(C85&lt;10,VLOOKUP(A85,基础技能!A:O,4,FALSE),VLOOKUP(A85,升星技能!A:O,14,FALSE))</f>
        <v>14036012</v>
      </c>
      <c r="Y85" s="26" t="str">
        <f>IF(C85&lt;10,VLOOKUP(A85,基础技能!A:O,6,FALSE),VLOOKUP(A85,升星技能!A:O,15,FALSE))</f>
        <v>怒气技能：对敌方随机4名目标造成136%攻击伤害，对法师类目标有75%概率眩晕2回合</v>
      </c>
    </row>
    <row r="86" spans="1:25" x14ac:dyDescent="0.3">
      <c r="A86" s="27">
        <v>14036</v>
      </c>
      <c r="B86" s="27" t="s">
        <v>34</v>
      </c>
      <c r="C86" s="28">
        <v>10</v>
      </c>
      <c r="D86" s="28">
        <f>VLOOKUP($C86,计算辅助表!$A:$E,2,FALSE)</f>
        <v>3.5100000000000002</v>
      </c>
      <c r="E86" s="26">
        <f>VLOOKUP($C86,计算辅助表!$A:$E,3,FALSE)</f>
        <v>1</v>
      </c>
      <c r="F86" s="28">
        <f>VLOOKUP($C86,计算辅助表!$A:$E,4,FALSE)</f>
        <v>8.14</v>
      </c>
      <c r="G86" s="26">
        <f>VLOOKUP($C86,计算辅助表!$A:$E,5,FALSE)</f>
        <v>1.6</v>
      </c>
      <c r="H86" s="26">
        <f>VLOOKUP(C86,计算辅助表!A:I,9,FALSE)</f>
        <v>0</v>
      </c>
      <c r="I86" s="26">
        <f>VLOOKUP(C86,计算辅助表!A:K,10,FALSE)</f>
        <v>0</v>
      </c>
      <c r="J86" s="26">
        <f>VLOOKUP(C86,计算辅助表!A:K,11,FALSE)</f>
        <v>0</v>
      </c>
      <c r="K86" s="26">
        <f>VLOOKUP(C86,计算辅助表!A:H,8,FALSE)</f>
        <v>255</v>
      </c>
      <c r="L86" s="26" t="str">
        <f>VLOOKUP(C86,计算辅助表!A:F,6,FALSE)</f>
        <v>[{"a":"item","t":"2004","n":10000}]</v>
      </c>
      <c r="M86" s="26" t="str">
        <f>VLOOKUP(C86,计算辅助表!A:L,IF(INT(LEFT(A86))&lt;5,12,7),FALSE)</f>
        <v>[{"sxhero":1,"num":2},{"jichuzhongzu":1,"star":6,"num":1},{"star":9,"num":1}]</v>
      </c>
      <c r="N86" s="26" t="str">
        <f>VLOOKUP(A86,升星技能!A:O,4,FALSE)</f>
        <v>刺客之心3</v>
      </c>
      <c r="O86" s="26" t="str">
        <f>VLOOKUP(A86,升星技能!A:O,5,FALSE)</f>
        <v>"1403a111","1403a121","1403a131"</v>
      </c>
      <c r="P86" s="26" t="str">
        <f>VLOOKUP(A86,升星技能!A:O,6,FALSE)</f>
        <v>被动效果：拥有刺客之心，抛弃一切恐惧，破防增加40%，攻击增加24%，生命增加38%</v>
      </c>
      <c r="Q86" s="26" t="str">
        <f>IF(C86&lt;8,VLOOKUP(A86,基础技能!A:O,11,FALSE),VLOOKUP(A86,升星技能!A:O,7,FALSE))</f>
        <v>集中击杀3</v>
      </c>
      <c r="R86" s="26" t="str">
        <f>IF(C86&lt;8,VLOOKUP(A86,基础技能!A:O,10,FALSE),VLOOKUP(A86,升星技能!A:O,8,FALSE))</f>
        <v>"1403a214"</v>
      </c>
      <c r="S86" s="26" t="str">
        <f>IF(C86&lt;8,VLOOKUP(A86,基础技能!A:O,12,FALSE),VLOOKUP(A86,升星技能!A:O,9,FALSE))</f>
        <v>被动效果：追杀弱小的猎物，普通攻击变成攻击敌方生命最少的英雄，伤害为133%攻击效果，并减少目标22%防御</v>
      </c>
      <c r="T86" s="26" t="str">
        <f>IF(C86&lt;9,VLOOKUP(A86,基础技能!A:O,14,FALSE),VLOOKUP(A86,升星技能!A:O,10,FALSE))</f>
        <v>血腥狂舞3</v>
      </c>
      <c r="U86" s="26" t="str">
        <f>IF(C86&lt;9,VLOOKUP(A86,基础技能!A:O,13,FALSE),VLOOKUP(A86,升星技能!A:O,11,FALSE))</f>
        <v>"1403a314","1403a324","1403a334"</v>
      </c>
      <c r="V86" s="26" t="str">
        <f>IF(C86&lt;9,VLOOKUP(A86,基础技能!A:O,15,FALSE),VLOOKUP(A86,升星技能!A:O,12,FALSE))</f>
        <v>被动效果：行走在死亡的边缘，自身生命低于80%，提升自己破防42%，暴击21%，并持续回复自己404%攻击的等量生命5回合（只触发一次）</v>
      </c>
      <c r="W86" s="26" t="str">
        <f>IF(C86&lt;10,VLOOKUP(A86,基础技能!A:O,5,FALSE),VLOOKUP(A86,升星技能!A:O,13,FALSE))</f>
        <v>疾影突袭3</v>
      </c>
      <c r="X86" s="26" t="str">
        <f>IF(C86&lt;10,VLOOKUP(A86,基础技能!A:O,4,FALSE),VLOOKUP(A86,升星技能!A:O,14,FALSE))</f>
        <v>1403a012</v>
      </c>
      <c r="Y86" s="26" t="str">
        <f>IF(C86&lt;10,VLOOKUP(A86,基础技能!A:O,6,FALSE),VLOOKUP(A86,升星技能!A:O,15,FALSE))</f>
        <v>怒气技能：对敌方随机4名目标造成185%攻击伤害，对法师类目标有100%概率眩晕2回合并造成185%攻击的额外伤害</v>
      </c>
    </row>
    <row r="87" spans="1:25" s="10" customFormat="1" x14ac:dyDescent="0.3">
      <c r="A87" s="27">
        <v>14036</v>
      </c>
      <c r="B87" s="27" t="s">
        <v>34</v>
      </c>
      <c r="C87" s="28">
        <v>11</v>
      </c>
      <c r="D87" s="28">
        <f>VLOOKUP($C87,计算辅助表!$A:$E,2,FALSE)</f>
        <v>3.5100000000000002</v>
      </c>
      <c r="E87" s="26">
        <f>VLOOKUP($C87,计算辅助表!$A:$E,3,FALSE)</f>
        <v>1</v>
      </c>
      <c r="F87" s="28">
        <f>VLOOKUP($C87,计算辅助表!$A:$E,4,FALSE)</f>
        <v>8.14</v>
      </c>
      <c r="G87" s="26">
        <f>VLOOKUP($C87,计算辅助表!$A:$E,5,FALSE)</f>
        <v>1.6</v>
      </c>
      <c r="H87" s="26">
        <f>VLOOKUP(C87,计算辅助表!A:I,9,FALSE)</f>
        <v>1</v>
      </c>
      <c r="I87" s="26">
        <f>VLOOKUP(C87,计算辅助表!A:K,10,FALSE)</f>
        <v>70</v>
      </c>
      <c r="J87" s="26">
        <f>VLOOKUP(C87,计算辅助表!A:K,11,FALSE)</f>
        <v>100</v>
      </c>
      <c r="K87" s="26">
        <f>VLOOKUP(C87,计算辅助表!A:H,8,FALSE)</f>
        <v>270</v>
      </c>
      <c r="L87" s="26" t="str">
        <f>VLOOKUP(C87,计算辅助表!A:F,6,FALSE)</f>
        <v>[{"a":"item","t":"2004","n":10000}]</v>
      </c>
      <c r="M87" s="26" t="str">
        <f>VLOOKUP(C87,计算辅助表!A:L,IF(INT(LEFT(A87))&lt;5,12,7),FALSE)</f>
        <v>[{"sxhero":1,"num":1},{"star":9,"num":1}]</v>
      </c>
      <c r="N87" s="26" t="str">
        <f>VLOOKUP(A87,升星技能!A:O,4,FALSE)</f>
        <v>刺客之心3</v>
      </c>
      <c r="O87" s="26" t="str">
        <f>VLOOKUP(A87,升星技能!A:O,5,FALSE)</f>
        <v>"1403a111","1403a121","1403a131"</v>
      </c>
      <c r="P87" s="26" t="str">
        <f>VLOOKUP(A87,升星技能!A:O,6,FALSE)</f>
        <v>被动效果：拥有刺客之心，抛弃一切恐惧，破防增加40%，攻击增加24%，生命增加38%</v>
      </c>
      <c r="Q87" s="26" t="str">
        <f>IF(C87&lt;8,VLOOKUP(A87,基础技能!A:O,11,FALSE),VLOOKUP(A87,升星技能!A:O,7,FALSE))</f>
        <v>集中击杀3</v>
      </c>
      <c r="R87" s="26" t="str">
        <f>IF(C87&lt;8,VLOOKUP(A87,基础技能!A:O,10,FALSE),VLOOKUP(A87,升星技能!A:O,8,FALSE))</f>
        <v>"1403a214"</v>
      </c>
      <c r="S87" s="26" t="str">
        <f>IF(C87&lt;8,VLOOKUP(A87,基础技能!A:O,12,FALSE),VLOOKUP(A87,升星技能!A:O,9,FALSE))</f>
        <v>被动效果：追杀弱小的猎物，普通攻击变成攻击敌方生命最少的英雄，伤害为133%攻击效果，并减少目标22%防御</v>
      </c>
      <c r="T87" s="26" t="str">
        <f>IF(C87&lt;9,VLOOKUP(A87,基础技能!A:O,14,FALSE),VLOOKUP(A87,升星技能!A:O,10,FALSE))</f>
        <v>血腥狂舞3</v>
      </c>
      <c r="U87" s="26" t="str">
        <f>IF(C87&lt;9,VLOOKUP(A87,基础技能!A:O,13,FALSE),VLOOKUP(A87,升星技能!A:O,11,FALSE))</f>
        <v>"1403a314","1403a324","1403a334"</v>
      </c>
      <c r="V87" s="26" t="str">
        <f>IF(C87&lt;9,VLOOKUP(A87,基础技能!A:O,15,FALSE),VLOOKUP(A87,升星技能!A:O,12,FALSE))</f>
        <v>被动效果：行走在死亡的边缘，自身生命低于80%，提升自己破防42%，暴击21%，并持续回复自己404%攻击的等量生命5回合（只触发一次）</v>
      </c>
      <c r="W87" s="26" t="str">
        <f>IF(C87&lt;10,VLOOKUP(A87,基础技能!A:O,5,FALSE),VLOOKUP(A87,升星技能!A:O,13,FALSE))</f>
        <v>疾影突袭3</v>
      </c>
      <c r="X87" s="26" t="str">
        <f>IF(C87&lt;10,VLOOKUP(A87,基础技能!A:O,4,FALSE),VLOOKUP(A87,升星技能!A:O,14,FALSE))</f>
        <v>1403a012</v>
      </c>
      <c r="Y87" s="26" t="str">
        <f>IF(C87&lt;10,VLOOKUP(A87,基础技能!A:O,6,FALSE),VLOOKUP(A87,升星技能!A:O,15,FALSE))</f>
        <v>怒气技能：对敌方随机4名目标造成185%攻击伤害，对法师类目标有100%概率眩晕2回合并造成185%攻击的额外伤害</v>
      </c>
    </row>
    <row r="88" spans="1:25" s="10" customFormat="1" x14ac:dyDescent="0.3">
      <c r="A88" s="27">
        <v>14036</v>
      </c>
      <c r="B88" s="27" t="s">
        <v>34</v>
      </c>
      <c r="C88" s="28">
        <v>12</v>
      </c>
      <c r="D88" s="28">
        <f>VLOOKUP($C88,计算辅助表!$A:$E,2,FALSE)</f>
        <v>3.5100000000000002</v>
      </c>
      <c r="E88" s="26">
        <f>VLOOKUP($C88,计算辅助表!$A:$E,3,FALSE)</f>
        <v>1</v>
      </c>
      <c r="F88" s="28">
        <f>VLOOKUP($C88,计算辅助表!$A:$E,4,FALSE)</f>
        <v>8.14</v>
      </c>
      <c r="G88" s="26">
        <f>VLOOKUP($C88,计算辅助表!$A:$E,5,FALSE)</f>
        <v>1.6</v>
      </c>
      <c r="H88" s="26">
        <f>VLOOKUP(C88,计算辅助表!A:I,9,FALSE)</f>
        <v>2</v>
      </c>
      <c r="I88" s="26">
        <f>VLOOKUP(C88,计算辅助表!A:K,10,FALSE)</f>
        <v>140</v>
      </c>
      <c r="J88" s="26">
        <f>VLOOKUP(C88,计算辅助表!A:K,11,FALSE)</f>
        <v>200</v>
      </c>
      <c r="K88" s="26">
        <f>VLOOKUP(C88,计算辅助表!A:H,8,FALSE)</f>
        <v>285</v>
      </c>
      <c r="L88" s="26" t="str">
        <f>VLOOKUP(C88,计算辅助表!A:F,6,FALSE)</f>
        <v>[{"a":"item","t":"2004","n":15000}]</v>
      </c>
      <c r="M88" s="26" t="str">
        <f>VLOOKUP(C88,计算辅助表!A:L,IF(INT(LEFT(A88))&lt;5,12,7),FALSE)</f>
        <v>[{"sxhero":1,"num":1},{"jichuzhongzu":1,"star":6,"num":1},{"star":9,"num":1}]</v>
      </c>
      <c r="N88" s="26" t="str">
        <f>VLOOKUP(A88,升星技能!A:O,4,FALSE)</f>
        <v>刺客之心3</v>
      </c>
      <c r="O88" s="26" t="str">
        <f>VLOOKUP(A88,升星技能!A:O,5,FALSE)</f>
        <v>"1403a111","1403a121","1403a131"</v>
      </c>
      <c r="P88" s="26" t="str">
        <f>VLOOKUP(A88,升星技能!A:O,6,FALSE)</f>
        <v>被动效果：拥有刺客之心，抛弃一切恐惧，破防增加40%，攻击增加24%，生命增加38%</v>
      </c>
      <c r="Q88" s="26" t="str">
        <f>IF(C88&lt;8,VLOOKUP(A88,基础技能!A:O,11,FALSE),VLOOKUP(A88,升星技能!A:O,7,FALSE))</f>
        <v>集中击杀3</v>
      </c>
      <c r="R88" s="26" t="str">
        <f>IF(C88&lt;8,VLOOKUP(A88,基础技能!A:O,10,FALSE),VLOOKUP(A88,升星技能!A:O,8,FALSE))</f>
        <v>"1403a214"</v>
      </c>
      <c r="S88" s="26" t="str">
        <f>IF(C88&lt;8,VLOOKUP(A88,基础技能!A:O,12,FALSE),VLOOKUP(A88,升星技能!A:O,9,FALSE))</f>
        <v>被动效果：追杀弱小的猎物，普通攻击变成攻击敌方生命最少的英雄，伤害为133%攻击效果，并减少目标22%防御</v>
      </c>
      <c r="T88" s="26" t="str">
        <f>IF(C88&lt;9,VLOOKUP(A88,基础技能!A:O,14,FALSE),VLOOKUP(A88,升星技能!A:O,10,FALSE))</f>
        <v>血腥狂舞3</v>
      </c>
      <c r="U88" s="26" t="str">
        <f>IF(C88&lt;9,VLOOKUP(A88,基础技能!A:O,13,FALSE),VLOOKUP(A88,升星技能!A:O,11,FALSE))</f>
        <v>"1403a314","1403a324","1403a334"</v>
      </c>
      <c r="V88" s="26" t="str">
        <f>IF(C88&lt;9,VLOOKUP(A88,基础技能!A:O,15,FALSE),VLOOKUP(A88,升星技能!A:O,12,FALSE))</f>
        <v>被动效果：行走在死亡的边缘，自身生命低于80%，提升自己破防42%，暴击21%，并持续回复自己404%攻击的等量生命5回合（只触发一次）</v>
      </c>
      <c r="W88" s="26" t="str">
        <f>IF(C88&lt;10,VLOOKUP(A88,基础技能!A:O,5,FALSE),VLOOKUP(A88,升星技能!A:O,13,FALSE))</f>
        <v>疾影突袭3</v>
      </c>
      <c r="X88" s="26" t="str">
        <f>IF(C88&lt;10,VLOOKUP(A88,基础技能!A:O,4,FALSE),VLOOKUP(A88,升星技能!A:O,14,FALSE))</f>
        <v>1403a012</v>
      </c>
      <c r="Y88" s="26" t="str">
        <f>IF(C88&lt;10,VLOOKUP(A88,基础技能!A:O,6,FALSE),VLOOKUP(A88,升星技能!A:O,15,FALSE))</f>
        <v>怒气技能：对敌方随机4名目标造成185%攻击伤害，对法师类目标有100%概率眩晕2回合并造成185%攻击的额外伤害</v>
      </c>
    </row>
    <row r="89" spans="1:25" s="10" customFormat="1" x14ac:dyDescent="0.3">
      <c r="A89" s="27">
        <v>14036</v>
      </c>
      <c r="B89" s="27" t="s">
        <v>34</v>
      </c>
      <c r="C89" s="28">
        <v>13</v>
      </c>
      <c r="D89" s="28">
        <f>VLOOKUP($C89,计算辅助表!$A:$E,2,FALSE)</f>
        <v>3.5100000000000002</v>
      </c>
      <c r="E89" s="26">
        <f>VLOOKUP($C89,计算辅助表!$A:$E,3,FALSE)</f>
        <v>1</v>
      </c>
      <c r="F89" s="28">
        <f>VLOOKUP($C89,计算辅助表!$A:$E,4,FALSE)</f>
        <v>8.14</v>
      </c>
      <c r="G89" s="26">
        <f>VLOOKUP($C89,计算辅助表!$A:$E,5,FALSE)</f>
        <v>1.6</v>
      </c>
      <c r="H89" s="26">
        <f>VLOOKUP(C89,计算辅助表!A:I,9,FALSE)</f>
        <v>3</v>
      </c>
      <c r="I89" s="26">
        <f>VLOOKUP(C89,计算辅助表!A:K,10,FALSE)</f>
        <v>210</v>
      </c>
      <c r="J89" s="26">
        <f>VLOOKUP(C89,计算辅助表!A:K,11,FALSE)</f>
        <v>300</v>
      </c>
      <c r="K89" s="26">
        <f>VLOOKUP(C89,计算辅助表!A:H,8,FALSE)</f>
        <v>300</v>
      </c>
      <c r="L89" s="26" t="str">
        <f>VLOOKUP(C89,计算辅助表!A:F,6,FALSE)</f>
        <v>[{"a":"item","t":"2004","n":20000},{"a":"item","t":"2039","n":10}]</v>
      </c>
      <c r="M89" s="26" t="str">
        <f>VLOOKUP(C89,计算辅助表!A:L,IF(INT(LEFT(A89))&lt;5,12,7),FALSE)</f>
        <v>[{"sxhero":1,"num":2},{"jichuzhongzu":1,"star":6,"num":1},{"star":10,"num":1}]</v>
      </c>
      <c r="N89" s="26" t="str">
        <f>VLOOKUP(A89,升星技能!A:O,4,FALSE)</f>
        <v>刺客之心3</v>
      </c>
      <c r="O89" s="26" t="str">
        <f>VLOOKUP(A89,升星技能!A:O,5,FALSE)</f>
        <v>"1403a111","1403a121","1403a131"</v>
      </c>
      <c r="P89" s="26" t="str">
        <f>VLOOKUP(A89,升星技能!A:O,6,FALSE)</f>
        <v>被动效果：拥有刺客之心，抛弃一切恐惧，破防增加40%，攻击增加24%，生命增加38%</v>
      </c>
      <c r="Q89" s="26" t="str">
        <f>IF(C89&lt;8,VLOOKUP(A89,基础技能!A:O,11,FALSE),VLOOKUP(A89,升星技能!A:O,7,FALSE))</f>
        <v>集中击杀3</v>
      </c>
      <c r="R89" s="26" t="str">
        <f>IF(C89&lt;8,VLOOKUP(A89,基础技能!A:O,10,FALSE),VLOOKUP(A89,升星技能!A:O,8,FALSE))</f>
        <v>"1403a214"</v>
      </c>
      <c r="S89" s="26" t="str">
        <f>IF(C89&lt;8,VLOOKUP(A89,基础技能!A:O,12,FALSE),VLOOKUP(A89,升星技能!A:O,9,FALSE))</f>
        <v>被动效果：追杀弱小的猎物，普通攻击变成攻击敌方生命最少的英雄，伤害为133%攻击效果，并减少目标22%防御</v>
      </c>
      <c r="T89" s="26" t="str">
        <f>IF(C89&lt;9,VLOOKUP(A89,基础技能!A:O,14,FALSE),VLOOKUP(A89,升星技能!A:O,10,FALSE))</f>
        <v>血腥狂舞3</v>
      </c>
      <c r="U89" s="26" t="str">
        <f>IF(C89&lt;9,VLOOKUP(A89,基础技能!A:O,13,FALSE),VLOOKUP(A89,升星技能!A:O,11,FALSE))</f>
        <v>"1403a314","1403a324","1403a334"</v>
      </c>
      <c r="V89" s="26" t="str">
        <f>IF(C89&lt;9,VLOOKUP(A89,基础技能!A:O,15,FALSE),VLOOKUP(A89,升星技能!A:O,12,FALSE))</f>
        <v>被动效果：行走在死亡的边缘，自身生命低于80%，提升自己破防42%，暴击21%，并持续回复自己404%攻击的等量生命5回合（只触发一次）</v>
      </c>
      <c r="W89" s="26" t="str">
        <f>IF(C89&lt;10,VLOOKUP(A89,基础技能!A:O,5,FALSE),VLOOKUP(A89,升星技能!A:O,13,FALSE))</f>
        <v>疾影突袭3</v>
      </c>
      <c r="X89" s="26" t="str">
        <f>IF(C89&lt;10,VLOOKUP(A89,基础技能!A:O,4,FALSE),VLOOKUP(A89,升星技能!A:O,14,FALSE))</f>
        <v>1403a012</v>
      </c>
      <c r="Y89" s="26" t="str">
        <f>IF(C89&lt;10,VLOOKUP(A89,基础技能!A:O,6,FALSE),VLOOKUP(A89,升星技能!A:O,15,FALSE))</f>
        <v>怒气技能：对敌方随机4名目标造成185%攻击伤害，对法师类目标有100%概率眩晕2回合并造成185%攻击的额外伤害</v>
      </c>
    </row>
    <row r="90" spans="1:25" s="10" customFormat="1" x14ac:dyDescent="0.3">
      <c r="A90" s="27">
        <v>14036</v>
      </c>
      <c r="B90" s="27" t="s">
        <v>34</v>
      </c>
      <c r="C90" s="28">
        <v>14</v>
      </c>
      <c r="D90" s="28">
        <v>3.51</v>
      </c>
      <c r="E90" s="26">
        <f>VLOOKUP($C90,计算辅助表!$A:$E,3,FALSE)</f>
        <v>1</v>
      </c>
      <c r="F90" s="28">
        <v>8.14</v>
      </c>
      <c r="G90" s="26">
        <f>VLOOKUP($C90,计算辅助表!$A:$E,5,FALSE)</f>
        <v>1.6</v>
      </c>
      <c r="H90" s="26">
        <f>VLOOKUP(C90,计算辅助表!A:I,9,FALSE)</f>
        <v>4</v>
      </c>
      <c r="I90" s="26">
        <f>VLOOKUP(C90,计算辅助表!A:K,10,FALSE)</f>
        <v>330</v>
      </c>
      <c r="J90" s="26">
        <f>VLOOKUP(C90,计算辅助表!A:K,11,FALSE)</f>
        <v>500</v>
      </c>
      <c r="K90" s="26">
        <f>VLOOKUP(C90,计算辅助表!A:H,8,FALSE)</f>
        <v>300</v>
      </c>
      <c r="L90" s="26" t="str">
        <f>VLOOKUP(C90,计算辅助表!A:F,6,FALSE)</f>
        <v>[{"a":"item","t":"2004","n":25000},{"a":"item","t":"2039","n":20}]</v>
      </c>
      <c r="M90" s="26" t="str">
        <f>VLOOKUP(C90,计算辅助表!A:L,IF(INT(LEFT(A90))&lt;5,12,7),FALSE)</f>
        <v>[{"sxhero":1,"num":2},{"star":9,"num":1},{"star":10,"num":1}]</v>
      </c>
      <c r="N90" s="26" t="str">
        <f>VLOOKUP(A90,升星技能!A:O,4,FALSE)</f>
        <v>刺客之心3</v>
      </c>
      <c r="O90" s="26" t="str">
        <f>VLOOKUP(A90,升星技能!A:O,5,FALSE)</f>
        <v>"1403a111","1403a121","1403a131"</v>
      </c>
      <c r="P90" s="26" t="str">
        <f>VLOOKUP(A90,升星技能!A:O,6,FALSE)</f>
        <v>被动效果：拥有刺客之心，抛弃一切恐惧，破防增加40%，攻击增加24%，生命增加38%</v>
      </c>
      <c r="Q90" s="26" t="str">
        <f>IF(C90&lt;8,VLOOKUP(A90,基础技能!A:O,11,FALSE),VLOOKUP(A90,升星技能!A:O,7,FALSE))</f>
        <v>集中击杀3</v>
      </c>
      <c r="R90" s="26" t="str">
        <f>IF(C90&lt;8,VLOOKUP(A90,基础技能!A:O,10,FALSE),VLOOKUP(A90,升星技能!A:O,8,FALSE))</f>
        <v>"1403a214"</v>
      </c>
      <c r="S90" s="26" t="str">
        <f>IF(C90&lt;8,VLOOKUP(A90,基础技能!A:O,12,FALSE),VLOOKUP(A90,升星技能!A:O,9,FALSE))</f>
        <v>被动效果：追杀弱小的猎物，普通攻击变成攻击敌方生命最少的英雄，伤害为133%攻击效果，并减少目标22%防御</v>
      </c>
      <c r="T90" s="26" t="str">
        <f>IF(C90&lt;9,VLOOKUP(A90,基础技能!A:O,14,FALSE),VLOOKUP(A90,升星技能!A:O,10,FALSE))</f>
        <v>血腥狂舞3</v>
      </c>
      <c r="U90" s="26" t="str">
        <f>IF(C90&lt;9,VLOOKUP(A90,基础技能!A:O,13,FALSE),VLOOKUP(A90,升星技能!A:O,11,FALSE))</f>
        <v>"1403a314","1403a324","1403a334"</v>
      </c>
      <c r="V90" s="26" t="str">
        <f>IF(C90&lt;9,VLOOKUP(A90,基础技能!A:O,15,FALSE),VLOOKUP(A90,升星技能!A:O,12,FALSE))</f>
        <v>被动效果：行走在死亡的边缘，自身生命低于80%，提升自己破防42%，暴击21%，并持续回复自己404%攻击的等量生命5回合（只触发一次）</v>
      </c>
      <c r="W90" s="26" t="str">
        <f>IF(C90&lt;10,VLOOKUP(A90,基础技能!A:O,5,FALSE),VLOOKUP(A90,升星技能!A:O,13,FALSE))</f>
        <v>疾影突袭3</v>
      </c>
      <c r="X90" s="26" t="str">
        <f>IF(C90&lt;10,VLOOKUP(A90,基础技能!A:O,4,FALSE),VLOOKUP(A90,升星技能!A:O,14,FALSE))</f>
        <v>1403a012</v>
      </c>
      <c r="Y90" s="26" t="str">
        <f>IF(C90&lt;10,VLOOKUP(A90,基础技能!A:O,6,FALSE),VLOOKUP(A90,升星技能!A:O,15,FALSE))</f>
        <v>怒气技能：对敌方随机4名目标造成185%攻击伤害，对法师类目标有100%概率眩晕2回合并造成185%攻击的额外伤害</v>
      </c>
    </row>
    <row r="91" spans="1:25" s="10" customFormat="1" x14ac:dyDescent="0.3">
      <c r="A91" s="27">
        <v>14036</v>
      </c>
      <c r="B91" s="27" t="s">
        <v>34</v>
      </c>
      <c r="C91" s="28">
        <v>15</v>
      </c>
      <c r="D91" s="28">
        <v>3.51</v>
      </c>
      <c r="E91" s="26">
        <f>VLOOKUP($C91,计算辅助表!$A:$E,3,FALSE)</f>
        <v>1</v>
      </c>
      <c r="F91" s="28">
        <v>8.14</v>
      </c>
      <c r="G91" s="26">
        <f>VLOOKUP($C91,计算辅助表!$A:$E,5,FALSE)</f>
        <v>1.6</v>
      </c>
      <c r="H91" s="26">
        <f>VLOOKUP(C91,计算辅助表!A:I,9,FALSE)</f>
        <v>5</v>
      </c>
      <c r="I91" s="26">
        <f>VLOOKUP(C91,计算辅助表!A:K,10,FALSE)</f>
        <v>450</v>
      </c>
      <c r="J91" s="26">
        <f>VLOOKUP(C91,计算辅助表!A:K,11,FALSE)</f>
        <v>700</v>
      </c>
      <c r="K91" s="26">
        <f>VLOOKUP(C91,计算辅助表!A:H,8,FALSE)</f>
        <v>300</v>
      </c>
      <c r="L91" s="26" t="str">
        <f>VLOOKUP(C91,计算辅助表!A:F,6,FALSE)</f>
        <v>[{"a":"item","t":"2004","n":30000},{"a":"item","t":"2039","n":30}]</v>
      </c>
      <c r="M91" s="26" t="str">
        <f>VLOOKUP(C91,计算辅助表!A:L,IF(INT(LEFT(A91))&lt;5,12,7),FALSE)</f>
        <v>[{"sxhero":1,"num":2},{"star":9,"num":1},{"star":10,"num":1}]</v>
      </c>
      <c r="N91" s="26" t="str">
        <f>VLOOKUP(A91,升星技能!A:O,4,FALSE)</f>
        <v>刺客之心3</v>
      </c>
      <c r="O91" s="26" t="str">
        <f>VLOOKUP(A91,升星技能!A:O,5,FALSE)</f>
        <v>"1403a111","1403a121","1403a131"</v>
      </c>
      <c r="P91" s="26" t="str">
        <f>VLOOKUP(A91,升星技能!A:O,6,FALSE)</f>
        <v>被动效果：拥有刺客之心，抛弃一切恐惧，破防增加40%，攻击增加24%，生命增加38%</v>
      </c>
      <c r="Q91" s="26" t="str">
        <f>IF(C91&lt;8,VLOOKUP(A91,基础技能!A:O,11,FALSE),VLOOKUP(A91,升星技能!A:O,7,FALSE))</f>
        <v>集中击杀3</v>
      </c>
      <c r="R91" s="26" t="str">
        <f>IF(C91&lt;8,VLOOKUP(A91,基础技能!A:O,10,FALSE),VLOOKUP(A91,升星技能!A:O,8,FALSE))</f>
        <v>"1403a214"</v>
      </c>
      <c r="S91" s="26" t="str">
        <f>IF(C91&lt;8,VLOOKUP(A91,基础技能!A:O,12,FALSE),VLOOKUP(A91,升星技能!A:O,9,FALSE))</f>
        <v>被动效果：追杀弱小的猎物，普通攻击变成攻击敌方生命最少的英雄，伤害为133%攻击效果，并减少目标22%防御</v>
      </c>
      <c r="T91" s="26" t="str">
        <f>IF(C91&lt;9,VLOOKUP(A91,基础技能!A:O,14,FALSE),VLOOKUP(A91,升星技能!A:O,10,FALSE))</f>
        <v>血腥狂舞3</v>
      </c>
      <c r="U91" s="26" t="str">
        <f>IF(C91&lt;9,VLOOKUP(A91,基础技能!A:O,13,FALSE),VLOOKUP(A91,升星技能!A:O,11,FALSE))</f>
        <v>"1403a314","1403a324","1403a334"</v>
      </c>
      <c r="V91" s="26" t="str">
        <f>IF(C91&lt;9,VLOOKUP(A91,基础技能!A:O,15,FALSE),VLOOKUP(A91,升星技能!A:O,12,FALSE))</f>
        <v>被动效果：行走在死亡的边缘，自身生命低于80%，提升自己破防42%，暴击21%，并持续回复自己404%攻击的等量生命5回合（只触发一次）</v>
      </c>
      <c r="W91" s="26" t="str">
        <f>IF(C91&lt;10,VLOOKUP(A91,基础技能!A:O,5,FALSE),VLOOKUP(A91,升星技能!A:O,13,FALSE))</f>
        <v>疾影突袭3</v>
      </c>
      <c r="X91" s="26" t="str">
        <f>IF(C91&lt;10,VLOOKUP(A91,基础技能!A:O,4,FALSE),VLOOKUP(A91,升星技能!A:O,14,FALSE))</f>
        <v>1403a012</v>
      </c>
      <c r="Y91" s="26" t="str">
        <f>IF(C91&lt;10,VLOOKUP(A91,基础技能!A:O,6,FALSE),VLOOKUP(A91,升星技能!A:O,15,FALSE))</f>
        <v>怒气技能：对敌方随机4名目标造成185%攻击伤害，对法师类目标有100%概率眩晕2回合并造成185%攻击的额外伤害</v>
      </c>
    </row>
    <row r="92" spans="1:25" s="10" customFormat="1" x14ac:dyDescent="0.3">
      <c r="A92" s="27">
        <v>14046</v>
      </c>
      <c r="B92" s="27" t="s">
        <v>35</v>
      </c>
      <c r="C92" s="28">
        <v>7</v>
      </c>
      <c r="D92" s="28">
        <f>VLOOKUP($C92,计算辅助表!$A:$E,2,FALSE)</f>
        <v>2.4900000000000002</v>
      </c>
      <c r="E92" s="26">
        <f>VLOOKUP($C92,计算辅助表!$A:$E,3,FALSE)</f>
        <v>1</v>
      </c>
      <c r="F92" s="28">
        <f>VLOOKUP($C92,计算辅助表!$A:$E,4,FALSE)</f>
        <v>3.5200000000000005</v>
      </c>
      <c r="G92" s="26">
        <f>VLOOKUP($C92,计算辅助表!$A:$E,5,FALSE)</f>
        <v>1.6</v>
      </c>
      <c r="H92" s="26">
        <f>VLOOKUP(C92,计算辅助表!A:I,9,FALSE)</f>
        <v>0</v>
      </c>
      <c r="I92" s="26">
        <f>VLOOKUP(C92,计算辅助表!A:K,10,FALSE)</f>
        <v>0</v>
      </c>
      <c r="J92" s="26">
        <f>VLOOKUP(C92,计算辅助表!A:K,11,FALSE)</f>
        <v>0</v>
      </c>
      <c r="K92" s="26">
        <f>VLOOKUP(C92,计算辅助表!A:H,8,FALSE)</f>
        <v>165</v>
      </c>
      <c r="L92" s="26" t="str">
        <f>VLOOKUP(C92,计算辅助表!A:F,6,FALSE)</f>
        <v>[{"a":"item","t":"2004","n":2000}]</v>
      </c>
      <c r="M92" s="26" t="str">
        <f>VLOOKUP(C92,计算辅助表!A:L,IF(INT(LEFT(A92))&lt;5,12,7),FALSE)</f>
        <v>[{"jichuzhongzu":1,"star":5,"num":4}]</v>
      </c>
      <c r="N92" s="26" t="str">
        <f>VLOOKUP(A92,升星技能!A:O,4,FALSE)</f>
        <v>毒刃锁定3</v>
      </c>
      <c r="O92" s="26" t="str">
        <f>VLOOKUP(A92,升星技能!A:O,5,FALSE)</f>
        <v>"1404a111","1404a121","1404a131","1404a114"</v>
      </c>
      <c r="P92" s="26" t="str">
        <f>VLOOKUP(A92,升星技能!A:O,6,FALSE)</f>
        <v>被动效果：天生拥有狼之敏锐，破防增加21%，攻击增加34%，生命增加24%，对中毒目标伤害增加20.5%</v>
      </c>
      <c r="Q92" s="26" t="str">
        <f>IF(C92&lt;8,VLOOKUP(A92,基础技能!A:O,11,FALSE),VLOOKUP(A92,升星技能!A:O,7,FALSE))</f>
        <v>野性咆哮2</v>
      </c>
      <c r="R92" s="26" t="str">
        <f>IF(C92&lt;8,VLOOKUP(A92,基础技能!A:O,10,FALSE),VLOOKUP(A92,升星技能!A:O,8,FALSE))</f>
        <v>"14046214"</v>
      </c>
      <c r="S92" s="26" t="str">
        <f>IF(C92&lt;8,VLOOKUP(A92,基础技能!A:O,12,FALSE),VLOOKUP(A92,升星技能!A:O,9,FALSE))</f>
        <v>被动效果：体内携带特殊的病毒，普攻有40%概率眩晕目标2回合并100%概率使目标中毒，每回合持续造成42.5%攻击伤害持续6回合。</v>
      </c>
      <c r="T92" s="26" t="str">
        <f>IF(C92&lt;9,VLOOKUP(A92,基础技能!A:O,14,FALSE),VLOOKUP(A92,升星技能!A:O,10,FALSE))</f>
        <v>幽冥护体2</v>
      </c>
      <c r="U92" s="26" t="str">
        <f>IF(C92&lt;9,VLOOKUP(A92,基础技能!A:O,13,FALSE),VLOOKUP(A92,升星技能!A:O,11,FALSE))</f>
        <v>"14046314"</v>
      </c>
      <c r="V92" s="26" t="str">
        <f>IF(C92&lt;9,VLOOKUP(A92,基础技能!A:O,15,FALSE),VLOOKUP(A92,升星技能!A:O,12,FALSE))</f>
        <v>被动效果：损失的鲜血，要用敌人的鲜血偿还，当生命低于60%时，使敌方后排随机2名目标中毒，每回合造成130%的攻击伤害，持续4回合。（只触发1次）</v>
      </c>
      <c r="W92" s="26" t="str">
        <f>IF(C92&lt;10,VLOOKUP(A92,基础技能!A:O,5,FALSE),VLOOKUP(A92,升星技能!A:O,13,FALSE))</f>
        <v>狼牙天冲2</v>
      </c>
      <c r="X92" s="26">
        <f>IF(C92&lt;10,VLOOKUP(A92,基础技能!A:O,4,FALSE),VLOOKUP(A92,升星技能!A:O,14,FALSE))</f>
        <v>14046012</v>
      </c>
      <c r="Y92" s="26" t="str">
        <f>IF(C92&lt;10,VLOOKUP(A92,基础技能!A:O,6,FALSE),VLOOKUP(A92,升星技能!A:O,15,FALSE))</f>
        <v>怒气技能：对随机2名后排敌人造成192%攻击伤害，每回合额外造成45%中毒伤害，持续6回合，并有42.5%概率眩晕目标2回合。</v>
      </c>
    </row>
    <row r="93" spans="1:25" x14ac:dyDescent="0.3">
      <c r="A93" s="27">
        <v>14046</v>
      </c>
      <c r="B93" s="27" t="s">
        <v>35</v>
      </c>
      <c r="C93" s="28">
        <v>8</v>
      </c>
      <c r="D93" s="28">
        <f>VLOOKUP($C93,计算辅助表!$A:$E,2,FALSE)</f>
        <v>2.7800000000000002</v>
      </c>
      <c r="E93" s="26">
        <f>VLOOKUP($C93,计算辅助表!$A:$E,3,FALSE)</f>
        <v>1</v>
      </c>
      <c r="F93" s="28">
        <f>VLOOKUP($C93,计算辅助表!$A:$E,4,FALSE)</f>
        <v>4.84</v>
      </c>
      <c r="G93" s="26">
        <f>VLOOKUP($C93,计算辅助表!$A:$E,5,FALSE)</f>
        <v>1.6</v>
      </c>
      <c r="H93" s="26">
        <f>VLOOKUP(C93,计算辅助表!A:I,9,FALSE)</f>
        <v>0</v>
      </c>
      <c r="I93" s="26">
        <f>VLOOKUP(C93,计算辅助表!A:K,10,FALSE)</f>
        <v>0</v>
      </c>
      <c r="J93" s="26">
        <f>VLOOKUP(C93,计算辅助表!A:K,11,FALSE)</f>
        <v>0</v>
      </c>
      <c r="K93" s="26">
        <f>VLOOKUP(C93,计算辅助表!A:H,8,FALSE)</f>
        <v>185</v>
      </c>
      <c r="L93" s="26" t="str">
        <f>VLOOKUP(C93,计算辅助表!A:F,6,FALSE)</f>
        <v>[{"a":"item","t":"2004","n":3000}]</v>
      </c>
      <c r="M93" s="26" t="str">
        <f>VLOOKUP(C93,计算辅助表!A:L,IF(INT(LEFT(A93))&lt;5,12,7),FALSE)</f>
        <v>[{"jichuzhongzu":1,"star":6,"num":1},{"jichuzhongzu":1,"star":5,"num":3}]</v>
      </c>
      <c r="N93" s="26" t="str">
        <f>VLOOKUP(A93,升星技能!A:O,4,FALSE)</f>
        <v>毒刃锁定3</v>
      </c>
      <c r="O93" s="26" t="str">
        <f>VLOOKUP(A93,升星技能!A:O,5,FALSE)</f>
        <v>"1404a111","1404a121","1404a131","1404a114"</v>
      </c>
      <c r="P93" s="26" t="str">
        <f>VLOOKUP(A93,升星技能!A:O,6,FALSE)</f>
        <v>被动效果：天生拥有狼之敏锐，破防增加21%，攻击增加34%，生命增加24%，对中毒目标伤害增加20.5%</v>
      </c>
      <c r="Q93" s="26" t="str">
        <f>IF(C93&lt;8,VLOOKUP(A93,基础技能!A:O,11,FALSE),VLOOKUP(A93,升星技能!A:O,7,FALSE))</f>
        <v>野性咆哮3</v>
      </c>
      <c r="R93" s="26" t="str">
        <f>IF(C93&lt;8,VLOOKUP(A93,基础技能!A:O,10,FALSE),VLOOKUP(A93,升星技能!A:O,8,FALSE))</f>
        <v>"1404a214"</v>
      </c>
      <c r="S93" s="26" t="str">
        <f>IF(C93&lt;8,VLOOKUP(A93,基础技能!A:O,12,FALSE),VLOOKUP(A93,升星技能!A:O,9,FALSE))</f>
        <v>被动效果：体内携带特殊的病毒，普攻有60%概率眩晕目标2回合并100%概率使目标中毒，每回合持续造成52.5%攻击伤害持续6回合。</v>
      </c>
      <c r="T93" s="26" t="str">
        <f>IF(C93&lt;9,VLOOKUP(A93,基础技能!A:O,14,FALSE),VLOOKUP(A93,升星技能!A:O,10,FALSE))</f>
        <v>幽冥护体2</v>
      </c>
      <c r="U93" s="26" t="str">
        <f>IF(C93&lt;9,VLOOKUP(A93,基础技能!A:O,13,FALSE),VLOOKUP(A93,升星技能!A:O,11,FALSE))</f>
        <v>"14046314"</v>
      </c>
      <c r="V93" s="26" t="str">
        <f>IF(C93&lt;9,VLOOKUP(A93,基础技能!A:O,15,FALSE),VLOOKUP(A93,升星技能!A:O,12,FALSE))</f>
        <v>被动效果：损失的鲜血，要用敌人的鲜血偿还，当生命低于60%时，使敌方后排随机2名目标中毒，每回合造成130%的攻击伤害，持续4回合。（只触发1次）</v>
      </c>
      <c r="W93" s="26" t="str">
        <f>IF(C93&lt;10,VLOOKUP(A93,基础技能!A:O,5,FALSE),VLOOKUP(A93,升星技能!A:O,13,FALSE))</f>
        <v>狼牙天冲2</v>
      </c>
      <c r="X93" s="26">
        <f>IF(C93&lt;10,VLOOKUP(A93,基础技能!A:O,4,FALSE),VLOOKUP(A93,升星技能!A:O,14,FALSE))</f>
        <v>14046012</v>
      </c>
      <c r="Y93" s="26" t="str">
        <f>IF(C93&lt;10,VLOOKUP(A93,基础技能!A:O,6,FALSE),VLOOKUP(A93,升星技能!A:O,15,FALSE))</f>
        <v>怒气技能：对随机2名后排敌人造成192%攻击伤害，每回合额外造成45%中毒伤害，持续6回合，并有42.5%概率眩晕目标2回合。</v>
      </c>
    </row>
    <row r="94" spans="1:25" x14ac:dyDescent="0.3">
      <c r="A94" s="27">
        <v>14046</v>
      </c>
      <c r="B94" s="27" t="s">
        <v>35</v>
      </c>
      <c r="C94" s="28">
        <v>9</v>
      </c>
      <c r="D94" s="28">
        <f>VLOOKUP($C94,计算辅助表!$A:$E,2,FALSE)</f>
        <v>3.0700000000000003</v>
      </c>
      <c r="E94" s="26">
        <f>VLOOKUP($C94,计算辅助表!$A:$E,3,FALSE)</f>
        <v>1</v>
      </c>
      <c r="F94" s="28">
        <f>VLOOKUP($C94,计算辅助表!$A:$E,4,FALSE)</f>
        <v>6.16</v>
      </c>
      <c r="G94" s="26">
        <f>VLOOKUP($C94,计算辅助表!$A:$E,5,FALSE)</f>
        <v>1.6</v>
      </c>
      <c r="H94" s="26">
        <f>VLOOKUP(C94,计算辅助表!A:I,9,FALSE)</f>
        <v>0</v>
      </c>
      <c r="I94" s="26">
        <f>VLOOKUP(C94,计算辅助表!A:K,10,FALSE)</f>
        <v>0</v>
      </c>
      <c r="J94" s="26">
        <f>VLOOKUP(C94,计算辅助表!A:K,11,FALSE)</f>
        <v>0</v>
      </c>
      <c r="K94" s="26">
        <f>VLOOKUP(C94,计算辅助表!A:H,8,FALSE)</f>
        <v>205</v>
      </c>
      <c r="L94" s="26" t="str">
        <f>VLOOKUP(C94,计算辅助表!A:F,6,FALSE)</f>
        <v>[{"a":"item","t":"2004","n":4000}]</v>
      </c>
      <c r="M94" s="26" t="str">
        <f>VLOOKUP(C94,计算辅助表!A:L,IF(INT(LEFT(A94))&lt;5,12,7),FALSE)</f>
        <v>[{"sxhero":1,"num":1},{"jichuzhongzu":1,"star":6,"num":1},{"jichuzhongzu":1,"star":5,"num":2}]</v>
      </c>
      <c r="N94" s="26" t="str">
        <f>VLOOKUP(A94,升星技能!A:O,4,FALSE)</f>
        <v>毒刃锁定3</v>
      </c>
      <c r="O94" s="26" t="str">
        <f>VLOOKUP(A94,升星技能!A:O,5,FALSE)</f>
        <v>"1404a111","1404a121","1404a131","1404a114"</v>
      </c>
      <c r="P94" s="26" t="str">
        <f>VLOOKUP(A94,升星技能!A:O,6,FALSE)</f>
        <v>被动效果：天生拥有狼之敏锐，破防增加21%，攻击增加34%，生命增加24%，对中毒目标伤害增加20.5%</v>
      </c>
      <c r="Q94" s="26" t="str">
        <f>IF(C94&lt;8,VLOOKUP(A94,基础技能!A:O,11,FALSE),VLOOKUP(A94,升星技能!A:O,7,FALSE))</f>
        <v>野性咆哮3</v>
      </c>
      <c r="R94" s="26" t="str">
        <f>IF(C94&lt;8,VLOOKUP(A94,基础技能!A:O,10,FALSE),VLOOKUP(A94,升星技能!A:O,8,FALSE))</f>
        <v>"1404a214"</v>
      </c>
      <c r="S94" s="26" t="str">
        <f>IF(C94&lt;8,VLOOKUP(A94,基础技能!A:O,12,FALSE),VLOOKUP(A94,升星技能!A:O,9,FALSE))</f>
        <v>被动效果：体内携带特殊的病毒，普攻有60%概率眩晕目标2回合并100%概率使目标中毒，每回合持续造成52.5%攻击伤害持续6回合。</v>
      </c>
      <c r="T94" s="26" t="str">
        <f>IF(C94&lt;9,VLOOKUP(A94,基础技能!A:O,14,FALSE),VLOOKUP(A94,升星技能!A:O,10,FALSE))</f>
        <v>隐秘之毒3</v>
      </c>
      <c r="U94" s="26" t="str">
        <f>IF(C94&lt;9,VLOOKUP(A94,基础技能!A:O,13,FALSE),VLOOKUP(A94,升星技能!A:O,11,FALSE))</f>
        <v>"1404a314"</v>
      </c>
      <c r="V94" s="26" t="str">
        <f>IF(C94&lt;9,VLOOKUP(A94,基础技能!A:O,15,FALSE),VLOOKUP(A94,升星技能!A:O,12,FALSE))</f>
        <v>被动效果：损失的鲜血，要用敌人的鲜血偿还，当生命低于60%时，使敌方后排随机2名目标中毒，每回合造成190%的攻击伤害，持续4回合。（只触发1次）</v>
      </c>
      <c r="W94" s="26" t="str">
        <f>IF(C94&lt;10,VLOOKUP(A94,基础技能!A:O,5,FALSE),VLOOKUP(A94,升星技能!A:O,13,FALSE))</f>
        <v>狼牙天冲2</v>
      </c>
      <c r="X94" s="26">
        <f>IF(C94&lt;10,VLOOKUP(A94,基础技能!A:O,4,FALSE),VLOOKUP(A94,升星技能!A:O,14,FALSE))</f>
        <v>14046012</v>
      </c>
      <c r="Y94" s="26" t="str">
        <f>IF(C94&lt;10,VLOOKUP(A94,基础技能!A:O,6,FALSE),VLOOKUP(A94,升星技能!A:O,15,FALSE))</f>
        <v>怒气技能：对随机2名后排敌人造成192%攻击伤害，每回合额外造成45%中毒伤害，持续6回合，并有42.5%概率眩晕目标2回合。</v>
      </c>
    </row>
    <row r="95" spans="1:25" x14ac:dyDescent="0.3">
      <c r="A95" s="27">
        <v>14046</v>
      </c>
      <c r="B95" s="27" t="s">
        <v>35</v>
      </c>
      <c r="C95" s="28">
        <v>10</v>
      </c>
      <c r="D95" s="28">
        <f>VLOOKUP($C95,计算辅助表!$A:$E,2,FALSE)</f>
        <v>3.5100000000000002</v>
      </c>
      <c r="E95" s="26">
        <f>VLOOKUP($C95,计算辅助表!$A:$E,3,FALSE)</f>
        <v>1</v>
      </c>
      <c r="F95" s="28">
        <f>VLOOKUP($C95,计算辅助表!$A:$E,4,FALSE)</f>
        <v>8.14</v>
      </c>
      <c r="G95" s="26">
        <f>VLOOKUP($C95,计算辅助表!$A:$E,5,FALSE)</f>
        <v>1.6</v>
      </c>
      <c r="H95" s="26">
        <f>VLOOKUP(C95,计算辅助表!A:I,9,FALSE)</f>
        <v>0</v>
      </c>
      <c r="I95" s="26">
        <f>VLOOKUP(C95,计算辅助表!A:K,10,FALSE)</f>
        <v>0</v>
      </c>
      <c r="J95" s="26">
        <f>VLOOKUP(C95,计算辅助表!A:K,11,FALSE)</f>
        <v>0</v>
      </c>
      <c r="K95" s="26">
        <f>VLOOKUP(C95,计算辅助表!A:H,8,FALSE)</f>
        <v>255</v>
      </c>
      <c r="L95" s="26" t="str">
        <f>VLOOKUP(C95,计算辅助表!A:F,6,FALSE)</f>
        <v>[{"a":"item","t":"2004","n":10000}]</v>
      </c>
      <c r="M95" s="26" t="str">
        <f>VLOOKUP(C95,计算辅助表!A:L,IF(INT(LEFT(A95))&lt;5,12,7),FALSE)</f>
        <v>[{"sxhero":1,"num":2},{"jichuzhongzu":1,"star":6,"num":1},{"star":9,"num":1}]</v>
      </c>
      <c r="N95" s="26" t="str">
        <f>VLOOKUP(A95,升星技能!A:O,4,FALSE)</f>
        <v>毒刃锁定3</v>
      </c>
      <c r="O95" s="26" t="str">
        <f>VLOOKUP(A95,升星技能!A:O,5,FALSE)</f>
        <v>"1404a111","1404a121","1404a131","1404a114"</v>
      </c>
      <c r="P95" s="26" t="str">
        <f>VLOOKUP(A95,升星技能!A:O,6,FALSE)</f>
        <v>被动效果：天生拥有狼之敏锐，破防增加21%，攻击增加34%，生命增加24%，对中毒目标伤害增加20.5%</v>
      </c>
      <c r="Q95" s="26" t="str">
        <f>IF(C95&lt;8,VLOOKUP(A95,基础技能!A:O,11,FALSE),VLOOKUP(A95,升星技能!A:O,7,FALSE))</f>
        <v>野性咆哮3</v>
      </c>
      <c r="R95" s="26" t="str">
        <f>IF(C95&lt;8,VLOOKUP(A95,基础技能!A:O,10,FALSE),VLOOKUP(A95,升星技能!A:O,8,FALSE))</f>
        <v>"1404a214"</v>
      </c>
      <c r="S95" s="26" t="str">
        <f>IF(C95&lt;8,VLOOKUP(A95,基础技能!A:O,12,FALSE),VLOOKUP(A95,升星技能!A:O,9,FALSE))</f>
        <v>被动效果：体内携带特殊的病毒，普攻有60%概率眩晕目标2回合并100%概率使目标中毒，每回合持续造成52.5%攻击伤害持续6回合。</v>
      </c>
      <c r="T95" s="26" t="str">
        <f>IF(C95&lt;9,VLOOKUP(A95,基础技能!A:O,14,FALSE),VLOOKUP(A95,升星技能!A:O,10,FALSE))</f>
        <v>隐秘之毒3</v>
      </c>
      <c r="U95" s="26" t="str">
        <f>IF(C95&lt;9,VLOOKUP(A95,基础技能!A:O,13,FALSE),VLOOKUP(A95,升星技能!A:O,11,FALSE))</f>
        <v>"1404a314"</v>
      </c>
      <c r="V95" s="26" t="str">
        <f>IF(C95&lt;9,VLOOKUP(A95,基础技能!A:O,15,FALSE),VLOOKUP(A95,升星技能!A:O,12,FALSE))</f>
        <v>被动效果：损失的鲜血，要用敌人的鲜血偿还，当生命低于60%时，使敌方后排随机2名目标中毒，每回合造成190%的攻击伤害，持续4回合。（只触发1次）</v>
      </c>
      <c r="W95" s="26" t="str">
        <f>IF(C95&lt;10,VLOOKUP(A95,基础技能!A:O,5,FALSE),VLOOKUP(A95,升星技能!A:O,13,FALSE))</f>
        <v>狼牙天冲3</v>
      </c>
      <c r="X95" s="26" t="str">
        <f>IF(C95&lt;10,VLOOKUP(A95,基础技能!A:O,4,FALSE),VLOOKUP(A95,升星技能!A:O,14,FALSE))</f>
        <v>1404a012</v>
      </c>
      <c r="Y95" s="26" t="str">
        <f>IF(C95&lt;10,VLOOKUP(A95,基础技能!A:O,6,FALSE),VLOOKUP(A95,升星技能!A:O,15,FALSE))</f>
        <v>怒气技能：对敌方随机2名后排目标造成221%攻击伤害，每回合额外造成70%攻击的中毒伤害，持续6回合，并有65%概率眩晕目标2回合，增加自己65%伤害减免持续2回合。</v>
      </c>
    </row>
    <row r="96" spans="1:25" x14ac:dyDescent="0.3">
      <c r="A96" s="27">
        <v>14046</v>
      </c>
      <c r="B96" s="27" t="s">
        <v>35</v>
      </c>
      <c r="C96" s="28">
        <v>11</v>
      </c>
      <c r="D96" s="28">
        <f>VLOOKUP($C96,计算辅助表!$A:$E,2,FALSE)</f>
        <v>3.5100000000000002</v>
      </c>
      <c r="E96" s="26">
        <f>VLOOKUP($C96,计算辅助表!$A:$E,3,FALSE)</f>
        <v>1</v>
      </c>
      <c r="F96" s="28">
        <f>VLOOKUP($C96,计算辅助表!$A:$E,4,FALSE)</f>
        <v>8.14</v>
      </c>
      <c r="G96" s="26">
        <f>VLOOKUP($C96,计算辅助表!$A:$E,5,FALSE)</f>
        <v>1.6</v>
      </c>
      <c r="H96" s="26">
        <f>VLOOKUP(C96,计算辅助表!A:I,9,FALSE)</f>
        <v>1</v>
      </c>
      <c r="I96" s="26">
        <f>VLOOKUP(C96,计算辅助表!A:K,10,FALSE)</f>
        <v>70</v>
      </c>
      <c r="J96" s="26">
        <f>VLOOKUP(C96,计算辅助表!A:K,11,FALSE)</f>
        <v>100</v>
      </c>
      <c r="K96" s="26">
        <f>VLOOKUP(C96,计算辅助表!A:H,8,FALSE)</f>
        <v>270</v>
      </c>
      <c r="L96" s="26" t="str">
        <f>VLOOKUP(C96,计算辅助表!A:F,6,FALSE)</f>
        <v>[{"a":"item","t":"2004","n":10000}]</v>
      </c>
      <c r="M96" s="26" t="str">
        <f>VLOOKUP(C96,计算辅助表!A:L,IF(INT(LEFT(A96))&lt;5,12,7),FALSE)</f>
        <v>[{"sxhero":1,"num":1},{"star":9,"num":1}]</v>
      </c>
      <c r="N96" s="26" t="str">
        <f>VLOOKUP(A96,升星技能!A:O,4,FALSE)</f>
        <v>毒刃锁定3</v>
      </c>
      <c r="O96" s="26" t="str">
        <f>VLOOKUP(A96,升星技能!A:O,5,FALSE)</f>
        <v>"1404a111","1404a121","1404a131","1404a114"</v>
      </c>
      <c r="P96" s="26" t="str">
        <f>VLOOKUP(A96,升星技能!A:O,6,FALSE)</f>
        <v>被动效果：天生拥有狼之敏锐，破防增加21%，攻击增加34%，生命增加24%，对中毒目标伤害增加20.5%</v>
      </c>
      <c r="Q96" s="26" t="str">
        <f>IF(C96&lt;8,VLOOKUP(A96,基础技能!A:O,11,FALSE),VLOOKUP(A96,升星技能!A:O,7,FALSE))</f>
        <v>野性咆哮3</v>
      </c>
      <c r="R96" s="26" t="str">
        <f>IF(C96&lt;8,VLOOKUP(A96,基础技能!A:O,10,FALSE),VLOOKUP(A96,升星技能!A:O,8,FALSE))</f>
        <v>"1404a214"</v>
      </c>
      <c r="S96" s="26" t="str">
        <f>IF(C96&lt;8,VLOOKUP(A96,基础技能!A:O,12,FALSE),VLOOKUP(A96,升星技能!A:O,9,FALSE))</f>
        <v>被动效果：体内携带特殊的病毒，普攻有60%概率眩晕目标2回合并100%概率使目标中毒，每回合持续造成52.5%攻击伤害持续6回合。</v>
      </c>
      <c r="T96" s="26" t="str">
        <f>IF(C96&lt;9,VLOOKUP(A96,基础技能!A:O,14,FALSE),VLOOKUP(A96,升星技能!A:O,10,FALSE))</f>
        <v>隐秘之毒3</v>
      </c>
      <c r="U96" s="26" t="str">
        <f>IF(C96&lt;9,VLOOKUP(A96,基础技能!A:O,13,FALSE),VLOOKUP(A96,升星技能!A:O,11,FALSE))</f>
        <v>"1404a314"</v>
      </c>
      <c r="V96" s="26" t="str">
        <f>IF(C96&lt;9,VLOOKUP(A96,基础技能!A:O,15,FALSE),VLOOKUP(A96,升星技能!A:O,12,FALSE))</f>
        <v>被动效果：损失的鲜血，要用敌人的鲜血偿还，当生命低于60%时，使敌方后排随机2名目标中毒，每回合造成190%的攻击伤害，持续4回合。（只触发1次）</v>
      </c>
      <c r="W96" s="26" t="str">
        <f>IF(C96&lt;10,VLOOKUP(A96,基础技能!A:O,5,FALSE),VLOOKUP(A96,升星技能!A:O,13,FALSE))</f>
        <v>狼牙天冲3</v>
      </c>
      <c r="X96" s="26" t="str">
        <f>IF(C96&lt;10,VLOOKUP(A96,基础技能!A:O,4,FALSE),VLOOKUP(A96,升星技能!A:O,14,FALSE))</f>
        <v>1404a012</v>
      </c>
      <c r="Y96" s="26" t="str">
        <f>IF(C96&lt;10,VLOOKUP(A96,基础技能!A:O,6,FALSE),VLOOKUP(A96,升星技能!A:O,15,FALSE))</f>
        <v>怒气技能：对敌方随机2名后排目标造成221%攻击伤害，每回合额外造成70%攻击的中毒伤害，持续6回合，并有65%概率眩晕目标2回合，增加自己65%伤害减免持续2回合。</v>
      </c>
    </row>
    <row r="97" spans="1:26" x14ac:dyDescent="0.3">
      <c r="A97" s="27">
        <v>14046</v>
      </c>
      <c r="B97" s="27" t="s">
        <v>35</v>
      </c>
      <c r="C97" s="28">
        <v>12</v>
      </c>
      <c r="D97" s="28">
        <f>VLOOKUP($C97,计算辅助表!$A:$E,2,FALSE)</f>
        <v>3.5100000000000002</v>
      </c>
      <c r="E97" s="26">
        <f>VLOOKUP($C97,计算辅助表!$A:$E,3,FALSE)</f>
        <v>1</v>
      </c>
      <c r="F97" s="28">
        <f>VLOOKUP($C97,计算辅助表!$A:$E,4,FALSE)</f>
        <v>8.14</v>
      </c>
      <c r="G97" s="26">
        <f>VLOOKUP($C97,计算辅助表!$A:$E,5,FALSE)</f>
        <v>1.6</v>
      </c>
      <c r="H97" s="26">
        <f>VLOOKUP(C97,计算辅助表!A:I,9,FALSE)</f>
        <v>2</v>
      </c>
      <c r="I97" s="26">
        <f>VLOOKUP(C97,计算辅助表!A:K,10,FALSE)</f>
        <v>140</v>
      </c>
      <c r="J97" s="26">
        <f>VLOOKUP(C97,计算辅助表!A:K,11,FALSE)</f>
        <v>200</v>
      </c>
      <c r="K97" s="26">
        <f>VLOOKUP(C97,计算辅助表!A:H,8,FALSE)</f>
        <v>285</v>
      </c>
      <c r="L97" s="26" t="str">
        <f>VLOOKUP(C97,计算辅助表!A:F,6,FALSE)</f>
        <v>[{"a":"item","t":"2004","n":15000}]</v>
      </c>
      <c r="M97" s="26" t="str">
        <f>VLOOKUP(C97,计算辅助表!A:L,IF(INT(LEFT(A97))&lt;5,12,7),FALSE)</f>
        <v>[{"sxhero":1,"num":1},{"jichuzhongzu":1,"star":6,"num":1},{"star":9,"num":1}]</v>
      </c>
      <c r="N97" s="26" t="str">
        <f>VLOOKUP(A97,升星技能!A:O,4,FALSE)</f>
        <v>毒刃锁定3</v>
      </c>
      <c r="O97" s="26" t="str">
        <f>VLOOKUP(A97,升星技能!A:O,5,FALSE)</f>
        <v>"1404a111","1404a121","1404a131","1404a114"</v>
      </c>
      <c r="P97" s="26" t="str">
        <f>VLOOKUP(A97,升星技能!A:O,6,FALSE)</f>
        <v>被动效果：天生拥有狼之敏锐，破防增加21%，攻击增加34%，生命增加24%，对中毒目标伤害增加20.5%</v>
      </c>
      <c r="Q97" s="26" t="str">
        <f>IF(C97&lt;8,VLOOKUP(A97,基础技能!A:O,11,FALSE),VLOOKUP(A97,升星技能!A:O,7,FALSE))</f>
        <v>野性咆哮3</v>
      </c>
      <c r="R97" s="26" t="str">
        <f>IF(C97&lt;8,VLOOKUP(A97,基础技能!A:O,10,FALSE),VLOOKUP(A97,升星技能!A:O,8,FALSE))</f>
        <v>"1404a214"</v>
      </c>
      <c r="S97" s="26" t="str">
        <f>IF(C97&lt;8,VLOOKUP(A97,基础技能!A:O,12,FALSE),VLOOKUP(A97,升星技能!A:O,9,FALSE))</f>
        <v>被动效果：体内携带特殊的病毒，普攻有60%概率眩晕目标2回合并100%概率使目标中毒，每回合持续造成52.5%攻击伤害持续6回合。</v>
      </c>
      <c r="T97" s="26" t="str">
        <f>IF(C97&lt;9,VLOOKUP(A97,基础技能!A:O,14,FALSE),VLOOKUP(A97,升星技能!A:O,10,FALSE))</f>
        <v>隐秘之毒3</v>
      </c>
      <c r="U97" s="26" t="str">
        <f>IF(C97&lt;9,VLOOKUP(A97,基础技能!A:O,13,FALSE),VLOOKUP(A97,升星技能!A:O,11,FALSE))</f>
        <v>"1404a314"</v>
      </c>
      <c r="V97" s="26" t="str">
        <f>IF(C97&lt;9,VLOOKUP(A97,基础技能!A:O,15,FALSE),VLOOKUP(A97,升星技能!A:O,12,FALSE))</f>
        <v>被动效果：损失的鲜血，要用敌人的鲜血偿还，当生命低于60%时，使敌方后排随机2名目标中毒，每回合造成190%的攻击伤害，持续4回合。（只触发1次）</v>
      </c>
      <c r="W97" s="26" t="str">
        <f>IF(C97&lt;10,VLOOKUP(A97,基础技能!A:O,5,FALSE),VLOOKUP(A97,升星技能!A:O,13,FALSE))</f>
        <v>狼牙天冲3</v>
      </c>
      <c r="X97" s="26" t="str">
        <f>IF(C97&lt;10,VLOOKUP(A97,基础技能!A:O,4,FALSE),VLOOKUP(A97,升星技能!A:O,14,FALSE))</f>
        <v>1404a012</v>
      </c>
      <c r="Y97" s="26" t="str">
        <f>IF(C97&lt;10,VLOOKUP(A97,基础技能!A:O,6,FALSE),VLOOKUP(A97,升星技能!A:O,15,FALSE))</f>
        <v>怒气技能：对敌方随机2名后排目标造成221%攻击伤害，每回合额外造成70%攻击的中毒伤害，持续6回合，并有65%概率眩晕目标2回合，增加自己65%伤害减免持续2回合。</v>
      </c>
    </row>
    <row r="98" spans="1:26" x14ac:dyDescent="0.3">
      <c r="A98" s="27">
        <v>14046</v>
      </c>
      <c r="B98" s="27" t="s">
        <v>35</v>
      </c>
      <c r="C98" s="28">
        <v>13</v>
      </c>
      <c r="D98" s="28">
        <f>VLOOKUP($C98,计算辅助表!$A:$E,2,FALSE)</f>
        <v>3.5100000000000002</v>
      </c>
      <c r="E98" s="26">
        <f>VLOOKUP($C98,计算辅助表!$A:$E,3,FALSE)</f>
        <v>1</v>
      </c>
      <c r="F98" s="28">
        <f>VLOOKUP($C98,计算辅助表!$A:$E,4,FALSE)</f>
        <v>8.14</v>
      </c>
      <c r="G98" s="26">
        <f>VLOOKUP($C98,计算辅助表!$A:$E,5,FALSE)</f>
        <v>1.6</v>
      </c>
      <c r="H98" s="26">
        <f>VLOOKUP(C98,计算辅助表!A:I,9,FALSE)</f>
        <v>3</v>
      </c>
      <c r="I98" s="26">
        <f>VLOOKUP(C98,计算辅助表!A:K,10,FALSE)</f>
        <v>210</v>
      </c>
      <c r="J98" s="26">
        <f>VLOOKUP(C98,计算辅助表!A:K,11,FALSE)</f>
        <v>300</v>
      </c>
      <c r="K98" s="26">
        <f>VLOOKUP(C98,计算辅助表!A:H,8,FALSE)</f>
        <v>300</v>
      </c>
      <c r="L98" s="26" t="str">
        <f>VLOOKUP(C98,计算辅助表!A:F,6,FALSE)</f>
        <v>[{"a":"item","t":"2004","n":20000},{"a":"item","t":"2039","n":10}]</v>
      </c>
      <c r="M98" s="26" t="str">
        <f>VLOOKUP(C98,计算辅助表!A:L,IF(INT(LEFT(A98))&lt;5,12,7),FALSE)</f>
        <v>[{"sxhero":1,"num":2},{"jichuzhongzu":1,"star":6,"num":1},{"star":10,"num":1}]</v>
      </c>
      <c r="N98" s="26" t="str">
        <f>VLOOKUP(A98,升星技能!A:O,4,FALSE)</f>
        <v>毒刃锁定3</v>
      </c>
      <c r="O98" s="26" t="str">
        <f>VLOOKUP(A98,升星技能!A:O,5,FALSE)</f>
        <v>"1404a111","1404a121","1404a131","1404a114"</v>
      </c>
      <c r="P98" s="26" t="str">
        <f>VLOOKUP(A98,升星技能!A:O,6,FALSE)</f>
        <v>被动效果：天生拥有狼之敏锐，破防增加21%，攻击增加34%，生命增加24%，对中毒目标伤害增加20.5%</v>
      </c>
      <c r="Q98" s="26" t="str">
        <f>IF(C98&lt;8,VLOOKUP(A98,基础技能!A:O,11,FALSE),VLOOKUP(A98,升星技能!A:O,7,FALSE))</f>
        <v>野性咆哮3</v>
      </c>
      <c r="R98" s="26" t="str">
        <f>IF(C98&lt;8,VLOOKUP(A98,基础技能!A:O,10,FALSE),VLOOKUP(A98,升星技能!A:O,8,FALSE))</f>
        <v>"1404a214"</v>
      </c>
      <c r="S98" s="26" t="str">
        <f>IF(C98&lt;8,VLOOKUP(A98,基础技能!A:O,12,FALSE),VLOOKUP(A98,升星技能!A:O,9,FALSE))</f>
        <v>被动效果：体内携带特殊的病毒，普攻有60%概率眩晕目标2回合并100%概率使目标中毒，每回合持续造成52.5%攻击伤害持续6回合。</v>
      </c>
      <c r="T98" s="26" t="str">
        <f>IF(C98&lt;9,VLOOKUP(A98,基础技能!A:O,14,FALSE),VLOOKUP(A98,升星技能!A:O,10,FALSE))</f>
        <v>隐秘之毒3</v>
      </c>
      <c r="U98" s="26" t="str">
        <f>IF(C98&lt;9,VLOOKUP(A98,基础技能!A:O,13,FALSE),VLOOKUP(A98,升星技能!A:O,11,FALSE))</f>
        <v>"1404a314"</v>
      </c>
      <c r="V98" s="26" t="str">
        <f>IF(C98&lt;9,VLOOKUP(A98,基础技能!A:O,15,FALSE),VLOOKUP(A98,升星技能!A:O,12,FALSE))</f>
        <v>被动效果：损失的鲜血，要用敌人的鲜血偿还，当生命低于60%时，使敌方后排随机2名目标中毒，每回合造成190%的攻击伤害，持续4回合。（只触发1次）</v>
      </c>
      <c r="W98" s="26" t="str">
        <f>IF(C98&lt;10,VLOOKUP(A98,基础技能!A:O,5,FALSE),VLOOKUP(A98,升星技能!A:O,13,FALSE))</f>
        <v>狼牙天冲3</v>
      </c>
      <c r="X98" s="26" t="str">
        <f>IF(C98&lt;10,VLOOKUP(A98,基础技能!A:O,4,FALSE),VLOOKUP(A98,升星技能!A:O,14,FALSE))</f>
        <v>1404a012</v>
      </c>
      <c r="Y98" s="26" t="str">
        <f>IF(C98&lt;10,VLOOKUP(A98,基础技能!A:O,6,FALSE),VLOOKUP(A98,升星技能!A:O,15,FALSE))</f>
        <v>怒气技能：对敌方随机2名后排目标造成221%攻击伤害，每回合额外造成70%攻击的中毒伤害，持续6回合，并有65%概率眩晕目标2回合，增加自己65%伤害减免持续2回合。</v>
      </c>
    </row>
    <row r="99" spans="1:26" x14ac:dyDescent="0.3">
      <c r="A99" s="27">
        <v>14046</v>
      </c>
      <c r="B99" s="27" t="s">
        <v>35</v>
      </c>
      <c r="C99" s="28">
        <v>14</v>
      </c>
      <c r="D99" s="28">
        <v>3.51</v>
      </c>
      <c r="E99" s="26">
        <f>VLOOKUP($C99,计算辅助表!$A:$E,3,FALSE)</f>
        <v>1</v>
      </c>
      <c r="F99" s="28">
        <v>8.14</v>
      </c>
      <c r="G99" s="26">
        <f>VLOOKUP($C99,计算辅助表!$A:$E,5,FALSE)</f>
        <v>1.6</v>
      </c>
      <c r="H99" s="26">
        <f>VLOOKUP(C99,计算辅助表!A:I,9,FALSE)</f>
        <v>4</v>
      </c>
      <c r="I99" s="26">
        <f>VLOOKUP(C99,计算辅助表!A:K,10,FALSE)</f>
        <v>330</v>
      </c>
      <c r="J99" s="26">
        <f>VLOOKUP(C99,计算辅助表!A:K,11,FALSE)</f>
        <v>500</v>
      </c>
      <c r="K99" s="26">
        <f>VLOOKUP(C99,计算辅助表!A:H,8,FALSE)</f>
        <v>300</v>
      </c>
      <c r="L99" s="26" t="str">
        <f>VLOOKUP(C99,计算辅助表!A:F,6,FALSE)</f>
        <v>[{"a":"item","t":"2004","n":25000},{"a":"item","t":"2039","n":20}]</v>
      </c>
      <c r="M99" s="26" t="str">
        <f>VLOOKUP(C99,计算辅助表!A:L,IF(INT(LEFT(A99))&lt;5,12,7),FALSE)</f>
        <v>[{"sxhero":1,"num":2},{"star":9,"num":1},{"star":10,"num":1}]</v>
      </c>
      <c r="N99" s="26" t="str">
        <f>VLOOKUP(A99,升星技能!A:O,4,FALSE)</f>
        <v>毒刃锁定3</v>
      </c>
      <c r="O99" s="26" t="str">
        <f>VLOOKUP(A99,升星技能!A:O,5,FALSE)</f>
        <v>"1404a111","1404a121","1404a131","1404a114"</v>
      </c>
      <c r="P99" s="26" t="str">
        <f>VLOOKUP(A99,升星技能!A:O,6,FALSE)</f>
        <v>被动效果：天生拥有狼之敏锐，破防增加21%，攻击增加34%，生命增加24%，对中毒目标伤害增加20.5%</v>
      </c>
      <c r="Q99" s="26" t="str">
        <f>IF(C99&lt;8,VLOOKUP(A99,基础技能!A:O,11,FALSE),VLOOKUP(A99,升星技能!A:O,7,FALSE))</f>
        <v>野性咆哮3</v>
      </c>
      <c r="R99" s="26" t="str">
        <f>IF(C99&lt;8,VLOOKUP(A99,基础技能!A:O,10,FALSE),VLOOKUP(A99,升星技能!A:O,8,FALSE))</f>
        <v>"1404a214"</v>
      </c>
      <c r="S99" s="26" t="str">
        <f>IF(C99&lt;8,VLOOKUP(A99,基础技能!A:O,12,FALSE),VLOOKUP(A99,升星技能!A:O,9,FALSE))</f>
        <v>被动效果：体内携带特殊的病毒，普攻有60%概率眩晕目标2回合并100%概率使目标中毒，每回合持续造成52.5%攻击伤害持续6回合。</v>
      </c>
      <c r="T99" s="26" t="str">
        <f>IF(C99&lt;9,VLOOKUP(A99,基础技能!A:O,14,FALSE),VLOOKUP(A99,升星技能!A:O,10,FALSE))</f>
        <v>隐秘之毒3</v>
      </c>
      <c r="U99" s="26" t="str">
        <f>IF(C99&lt;9,VLOOKUP(A99,基础技能!A:O,13,FALSE),VLOOKUP(A99,升星技能!A:O,11,FALSE))</f>
        <v>"1404a314"</v>
      </c>
      <c r="V99" s="26" t="str">
        <f>IF(C99&lt;9,VLOOKUP(A99,基础技能!A:O,15,FALSE),VLOOKUP(A99,升星技能!A:O,12,FALSE))</f>
        <v>被动效果：损失的鲜血，要用敌人的鲜血偿还，当生命低于60%时，使敌方后排随机2名目标中毒，每回合造成190%的攻击伤害，持续4回合。（只触发1次）</v>
      </c>
      <c r="W99" s="26" t="str">
        <f>IF(C99&lt;10,VLOOKUP(A99,基础技能!A:O,5,FALSE),VLOOKUP(A99,升星技能!A:O,13,FALSE))</f>
        <v>狼牙天冲3</v>
      </c>
      <c r="X99" s="26" t="str">
        <f>IF(C99&lt;10,VLOOKUP(A99,基础技能!A:O,4,FALSE),VLOOKUP(A99,升星技能!A:O,14,FALSE))</f>
        <v>1404a012</v>
      </c>
      <c r="Y99" s="26" t="str">
        <f>IF(C99&lt;10,VLOOKUP(A99,基础技能!A:O,6,FALSE),VLOOKUP(A99,升星技能!A:O,15,FALSE))</f>
        <v>怒气技能：对敌方随机2名后排目标造成221%攻击伤害，每回合额外造成70%攻击的中毒伤害，持续6回合，并有65%概率眩晕目标2回合，增加自己65%伤害减免持续2回合。</v>
      </c>
    </row>
    <row r="100" spans="1:26" x14ac:dyDescent="0.3">
      <c r="A100" s="27">
        <v>14046</v>
      </c>
      <c r="B100" s="27" t="s">
        <v>35</v>
      </c>
      <c r="C100" s="28">
        <v>15</v>
      </c>
      <c r="D100" s="28">
        <v>3.51</v>
      </c>
      <c r="E100" s="26">
        <f>VLOOKUP($C100,计算辅助表!$A:$E,3,FALSE)</f>
        <v>1</v>
      </c>
      <c r="F100" s="28">
        <v>8.14</v>
      </c>
      <c r="G100" s="26">
        <f>VLOOKUP($C100,计算辅助表!$A:$E,5,FALSE)</f>
        <v>1.6</v>
      </c>
      <c r="H100" s="26">
        <f>VLOOKUP(C100,计算辅助表!A:I,9,FALSE)</f>
        <v>5</v>
      </c>
      <c r="I100" s="26">
        <f>VLOOKUP(C100,计算辅助表!A:K,10,FALSE)</f>
        <v>450</v>
      </c>
      <c r="J100" s="26">
        <f>VLOOKUP(C100,计算辅助表!A:K,11,FALSE)</f>
        <v>700</v>
      </c>
      <c r="K100" s="26">
        <f>VLOOKUP(C100,计算辅助表!A:H,8,FALSE)</f>
        <v>300</v>
      </c>
      <c r="L100" s="26" t="str">
        <f>VLOOKUP(C100,计算辅助表!A:F,6,FALSE)</f>
        <v>[{"a":"item","t":"2004","n":30000},{"a":"item","t":"2039","n":30}]</v>
      </c>
      <c r="M100" s="26" t="str">
        <f>VLOOKUP(C100,计算辅助表!A:L,IF(INT(LEFT(A100))&lt;5,12,7),FALSE)</f>
        <v>[{"sxhero":1,"num":2},{"star":9,"num":1},{"star":10,"num":1}]</v>
      </c>
      <c r="N100" s="26" t="str">
        <f>VLOOKUP(A100,升星技能!A:O,4,FALSE)</f>
        <v>毒刃锁定3</v>
      </c>
      <c r="O100" s="26" t="str">
        <f>VLOOKUP(A100,升星技能!A:O,5,FALSE)</f>
        <v>"1404a111","1404a121","1404a131","1404a114"</v>
      </c>
      <c r="P100" s="26" t="str">
        <f>VLOOKUP(A100,升星技能!A:O,6,FALSE)</f>
        <v>被动效果：天生拥有狼之敏锐，破防增加21%，攻击增加34%，生命增加24%，对中毒目标伤害增加20.5%</v>
      </c>
      <c r="Q100" s="26" t="str">
        <f>IF(C100&lt;8,VLOOKUP(A100,基础技能!A:O,11,FALSE),VLOOKUP(A100,升星技能!A:O,7,FALSE))</f>
        <v>野性咆哮3</v>
      </c>
      <c r="R100" s="26" t="str">
        <f>IF(C100&lt;8,VLOOKUP(A100,基础技能!A:O,10,FALSE),VLOOKUP(A100,升星技能!A:O,8,FALSE))</f>
        <v>"1404a214"</v>
      </c>
      <c r="S100" s="26" t="str">
        <f>IF(C100&lt;8,VLOOKUP(A100,基础技能!A:O,12,FALSE),VLOOKUP(A100,升星技能!A:O,9,FALSE))</f>
        <v>被动效果：体内携带特殊的病毒，普攻有60%概率眩晕目标2回合并100%概率使目标中毒，每回合持续造成52.5%攻击伤害持续6回合。</v>
      </c>
      <c r="T100" s="26" t="str">
        <f>IF(C100&lt;9,VLOOKUP(A100,基础技能!A:O,14,FALSE),VLOOKUP(A100,升星技能!A:O,10,FALSE))</f>
        <v>隐秘之毒3</v>
      </c>
      <c r="U100" s="26" t="str">
        <f>IF(C100&lt;9,VLOOKUP(A100,基础技能!A:O,13,FALSE),VLOOKUP(A100,升星技能!A:O,11,FALSE))</f>
        <v>"1404a314"</v>
      </c>
      <c r="V100" s="26" t="str">
        <f>IF(C100&lt;9,VLOOKUP(A100,基础技能!A:O,15,FALSE),VLOOKUP(A100,升星技能!A:O,12,FALSE))</f>
        <v>被动效果：损失的鲜血，要用敌人的鲜血偿还，当生命低于60%时，使敌方后排随机2名目标中毒，每回合造成190%的攻击伤害，持续4回合。（只触发1次）</v>
      </c>
      <c r="W100" s="26" t="str">
        <f>IF(C100&lt;10,VLOOKUP(A100,基础技能!A:O,5,FALSE),VLOOKUP(A100,升星技能!A:O,13,FALSE))</f>
        <v>狼牙天冲3</v>
      </c>
      <c r="X100" s="26" t="str">
        <f>IF(C100&lt;10,VLOOKUP(A100,基础技能!A:O,4,FALSE),VLOOKUP(A100,升星技能!A:O,14,FALSE))</f>
        <v>1404a012</v>
      </c>
      <c r="Y100" s="26" t="str">
        <f>IF(C100&lt;10,VLOOKUP(A100,基础技能!A:O,6,FALSE),VLOOKUP(A100,升星技能!A:O,15,FALSE))</f>
        <v>怒气技能：对敌方随机2名后排目标造成221%攻击伤害，每回合额外造成70%攻击的中毒伤害，持续6回合，并有65%概率眩晕目标2回合，增加自己65%伤害减免持续2回合。</v>
      </c>
    </row>
    <row r="101" spans="1:26" x14ac:dyDescent="0.3">
      <c r="A101" s="29">
        <v>14056</v>
      </c>
      <c r="B101" s="29" t="s">
        <v>36</v>
      </c>
      <c r="C101" s="29">
        <v>7</v>
      </c>
      <c r="D101" s="29">
        <f>VLOOKUP($C101,计算辅助表!$A:$E,2,FALSE)</f>
        <v>2.4900000000000002</v>
      </c>
      <c r="E101" s="26">
        <f>VLOOKUP($C101,计算辅助表!$A:$E,3,FALSE)</f>
        <v>1</v>
      </c>
      <c r="F101" s="29">
        <v>3.65</v>
      </c>
      <c r="G101" s="26">
        <f>VLOOKUP($C101,计算辅助表!$A:$E,5,FALSE)</f>
        <v>1.6</v>
      </c>
      <c r="H101" s="26">
        <f>VLOOKUP(C101,计算辅助表!A:I,9,FALSE)</f>
        <v>0</v>
      </c>
      <c r="I101" s="26">
        <f>VLOOKUP(C101,计算辅助表!A:K,10,FALSE)</f>
        <v>0</v>
      </c>
      <c r="J101" s="26">
        <f>VLOOKUP(C101,计算辅助表!A:K,11,FALSE)</f>
        <v>0</v>
      </c>
      <c r="K101" s="26">
        <f>VLOOKUP(C101,计算辅助表!A:H,8,FALSE)</f>
        <v>165</v>
      </c>
      <c r="L101" s="26" t="str">
        <f>VLOOKUP(C101,计算辅助表!A:F,6,FALSE)</f>
        <v>[{"a":"item","t":"2004","n":2000}]</v>
      </c>
      <c r="M101" s="26" t="str">
        <f>VLOOKUP(C101,计算辅助表!A:L,IF(INT(LEFT(A101))&lt;5,12,7),FALSE)</f>
        <v>[{"jichuzhongzu":1,"star":5,"num":4}]</v>
      </c>
      <c r="N101" s="26" t="str">
        <f>VLOOKUP(A101,升星技能!A:O,4,FALSE)</f>
        <v>噬血狂袭3</v>
      </c>
      <c r="O101" s="26" t="str">
        <f>VLOOKUP(A101,升星技能!A:O,5,FALSE)</f>
        <v>"1405a114"</v>
      </c>
      <c r="P101" s="26" t="str">
        <f>VLOOKUP(A101,升星技能!A:O,6,FALSE)</f>
        <v>被动效果：普攻攻击生命最少的2个目标，每回合造成45%流血伤害，持续4回合，并提升自己16.8%破防4回合。</v>
      </c>
      <c r="Q101" s="26" t="str">
        <f>IF(C101&lt;8,VLOOKUP(A101,基础技能!A:O,11,FALSE),VLOOKUP(A101,升星技能!A:O,7,FALSE))</f>
        <v>地狱意志2</v>
      </c>
      <c r="R101" s="26" t="str">
        <f>IF(C101&lt;8,VLOOKUP(A101,基础技能!A:O,10,FALSE),VLOOKUP(A101,升星技能!A:O,8,FALSE))</f>
        <v>"14056214","14056211","14056221","14056231","14056241"</v>
      </c>
      <c r="S101" s="26" t="str">
        <f>IF(C101&lt;8,VLOOKUP(A101,基础技能!A:O,12,FALSE),VLOOKUP(A101,升星技能!A:O,9,FALSE))</f>
        <v>被动技能：命中增加35%、攻击增加25%、破防增加28%、生命增加15%、对流血目标伤害增加100%</v>
      </c>
      <c r="T101" s="26" t="str">
        <f>IF(C101&lt;9,VLOOKUP(A101,基础技能!A:O,14,FALSE),VLOOKUP(A101,升星技能!A:O,10,FALSE))</f>
        <v>血能再生2</v>
      </c>
      <c r="U101" s="26" t="str">
        <f>IF(C101&lt;9,VLOOKUP(A101,基础技能!A:O,13,FALSE),VLOOKUP(A101,升星技能!A:O,11,FALSE))</f>
        <v>"14056314"</v>
      </c>
      <c r="V101" s="26" t="str">
        <f>IF(C101&lt;9,VLOOKUP(A101,基础技能!A:O,15,FALSE),VLOOKUP(A101,升星技能!A:O,12,FALSE))</f>
        <v>被动技能：敌方英雄死亡恢复自己120%攻击等量生命。</v>
      </c>
      <c r="W101" s="26" t="str">
        <f>IF(C101&lt;10,VLOOKUP(A101,基础技能!A:O,5,FALSE),VLOOKUP(A101,升星技能!A:O,13,FALSE))</f>
        <v>百裂拳2</v>
      </c>
      <c r="X101" s="26">
        <f>IF(C101&lt;10,VLOOKUP(A101,基础技能!A:O,4,FALSE),VLOOKUP(A101,升星技能!A:O,14,FALSE))</f>
        <v>14056012</v>
      </c>
      <c r="Y101" s="26" t="str">
        <f>IF(C101&lt;10,VLOOKUP(A101,基础技能!A:O,6,FALSE),VLOOKUP(A101,升星技能!A:O,15,FALSE))</f>
        <v>主动技能：对随机3名敌人造成150%攻击伤害，每回合额外造成110%攻击伤害，持续2回合，并对战士类目标造成额外48%流血伤害，持续2回合。</v>
      </c>
    </row>
    <row r="102" spans="1:26" x14ac:dyDescent="0.3">
      <c r="A102" s="29">
        <v>14056</v>
      </c>
      <c r="B102" s="29" t="s">
        <v>36</v>
      </c>
      <c r="C102" s="29">
        <v>8</v>
      </c>
      <c r="D102" s="29">
        <f>VLOOKUP($C102,计算辅助表!$A:$E,2,FALSE)</f>
        <v>2.7800000000000002</v>
      </c>
      <c r="E102" s="26">
        <f>VLOOKUP($C102,计算辅助表!$A:$E,3,FALSE)</f>
        <v>1</v>
      </c>
      <c r="F102" s="29">
        <v>5.09</v>
      </c>
      <c r="G102" s="26">
        <f>VLOOKUP($C102,计算辅助表!$A:$E,5,FALSE)</f>
        <v>1.6</v>
      </c>
      <c r="H102" s="26">
        <f>VLOOKUP(C102,计算辅助表!A:I,9,FALSE)</f>
        <v>0</v>
      </c>
      <c r="I102" s="26">
        <f>VLOOKUP(C102,计算辅助表!A:K,10,FALSE)</f>
        <v>0</v>
      </c>
      <c r="J102" s="26">
        <f>VLOOKUP(C102,计算辅助表!A:K,11,FALSE)</f>
        <v>0</v>
      </c>
      <c r="K102" s="26">
        <f>VLOOKUP(C102,计算辅助表!A:H,8,FALSE)</f>
        <v>185</v>
      </c>
      <c r="L102" s="26" t="str">
        <f>VLOOKUP(C102,计算辅助表!A:F,6,FALSE)</f>
        <v>[{"a":"item","t":"2004","n":3000}]</v>
      </c>
      <c r="M102" s="26" t="str">
        <f>VLOOKUP(C102,计算辅助表!A:L,IF(INT(LEFT(A102))&lt;5,12,7),FALSE)</f>
        <v>[{"jichuzhongzu":1,"star":6,"num":1},{"jichuzhongzu":1,"star":5,"num":3}]</v>
      </c>
      <c r="N102" s="26" t="str">
        <f>VLOOKUP(A102,升星技能!A:O,4,FALSE)</f>
        <v>噬血狂袭3</v>
      </c>
      <c r="O102" s="26" t="str">
        <f>VLOOKUP(A102,升星技能!A:O,5,FALSE)</f>
        <v>"1405a114"</v>
      </c>
      <c r="P102" s="26" t="str">
        <f>VLOOKUP(A102,升星技能!A:O,6,FALSE)</f>
        <v>被动效果：普攻攻击生命最少的2个目标，每回合造成45%流血伤害，持续4回合，并提升自己16.8%破防4回合。</v>
      </c>
      <c r="Q102" s="26" t="str">
        <f>IF(C102&lt;8,VLOOKUP(A102,基础技能!A:O,11,FALSE),VLOOKUP(A102,升星技能!A:O,7,FALSE))</f>
        <v>地狱意志3</v>
      </c>
      <c r="R102" s="26" t="str">
        <f>IF(C102&lt;8,VLOOKUP(A102,基础技能!A:O,10,FALSE),VLOOKUP(A102,升星技能!A:O,8,FALSE))</f>
        <v>"1405a214","1405a211","1405a221","1405a231","1405a241"</v>
      </c>
      <c r="S102" s="26" t="str">
        <f>IF(C102&lt;8,VLOOKUP(A102,基础技能!A:O,12,FALSE),VLOOKUP(A102,升星技能!A:O,9,FALSE))</f>
        <v>被动效果：命中增加50%、攻击增加35%、破防增加32%、生命增加30%、对流血目标伤害增加140%</v>
      </c>
      <c r="T102" s="26" t="str">
        <f>IF(C102&lt;9,VLOOKUP(A102,基础技能!A:O,14,FALSE),VLOOKUP(A102,升星技能!A:O,10,FALSE))</f>
        <v>血能再生2</v>
      </c>
      <c r="U102" s="26" t="str">
        <f>IF(C102&lt;9,VLOOKUP(A102,基础技能!A:O,13,FALSE),VLOOKUP(A102,升星技能!A:O,11,FALSE))</f>
        <v>"14056314"</v>
      </c>
      <c r="V102" s="26" t="str">
        <f>IF(C102&lt;9,VLOOKUP(A102,基础技能!A:O,15,FALSE),VLOOKUP(A102,升星技能!A:O,12,FALSE))</f>
        <v>被动技能：敌方英雄死亡恢复自己120%攻击等量生命。</v>
      </c>
      <c r="W102" s="26" t="str">
        <f>IF(C102&lt;10,VLOOKUP(A102,基础技能!A:O,5,FALSE),VLOOKUP(A102,升星技能!A:O,13,FALSE))</f>
        <v>百裂拳2</v>
      </c>
      <c r="X102" s="26">
        <f>IF(C102&lt;10,VLOOKUP(A102,基础技能!A:O,4,FALSE),VLOOKUP(A102,升星技能!A:O,14,FALSE))</f>
        <v>14056012</v>
      </c>
      <c r="Y102" s="26" t="str">
        <f>IF(C102&lt;10,VLOOKUP(A102,基础技能!A:O,6,FALSE),VLOOKUP(A102,升星技能!A:O,15,FALSE))</f>
        <v>主动技能：对随机3名敌人造成150%攻击伤害，每回合额外造成110%攻击伤害，持续2回合，并对战士类目标造成额外48%流血伤害，持续2回合。</v>
      </c>
    </row>
    <row r="103" spans="1:26" x14ac:dyDescent="0.3">
      <c r="A103" s="29">
        <v>14056</v>
      </c>
      <c r="B103" s="29" t="s">
        <v>36</v>
      </c>
      <c r="C103" s="29">
        <v>9</v>
      </c>
      <c r="D103" s="29">
        <f>VLOOKUP($C103,计算辅助表!$A:$E,2,FALSE)</f>
        <v>3.0700000000000003</v>
      </c>
      <c r="E103" s="26">
        <f>VLOOKUP($C103,计算辅助表!$A:$E,3,FALSE)</f>
        <v>1</v>
      </c>
      <c r="F103" s="29">
        <v>6.66</v>
      </c>
      <c r="G103" s="26">
        <f>VLOOKUP($C103,计算辅助表!$A:$E,5,FALSE)</f>
        <v>1.6</v>
      </c>
      <c r="H103" s="26">
        <f>VLOOKUP(C103,计算辅助表!A:I,9,FALSE)</f>
        <v>0</v>
      </c>
      <c r="I103" s="26">
        <f>VLOOKUP(C103,计算辅助表!A:K,10,FALSE)</f>
        <v>0</v>
      </c>
      <c r="J103" s="26">
        <f>VLOOKUP(C103,计算辅助表!A:K,11,FALSE)</f>
        <v>0</v>
      </c>
      <c r="K103" s="26">
        <f>VLOOKUP(C103,计算辅助表!A:H,8,FALSE)</f>
        <v>205</v>
      </c>
      <c r="L103" s="26" t="str">
        <f>VLOOKUP(C103,计算辅助表!A:F,6,FALSE)</f>
        <v>[{"a":"item","t":"2004","n":4000}]</v>
      </c>
      <c r="M103" s="26" t="str">
        <f>VLOOKUP(C103,计算辅助表!A:L,IF(INT(LEFT(A103))&lt;5,12,7),FALSE)</f>
        <v>[{"sxhero":1,"num":1},{"jichuzhongzu":1,"star":6,"num":1},{"jichuzhongzu":1,"star":5,"num":2}]</v>
      </c>
      <c r="N103" s="26" t="str">
        <f>VLOOKUP(A103,升星技能!A:O,4,FALSE)</f>
        <v>噬血狂袭3</v>
      </c>
      <c r="O103" s="26" t="str">
        <f>VLOOKUP(A103,升星技能!A:O,5,FALSE)</f>
        <v>"1405a114"</v>
      </c>
      <c r="P103" s="26" t="str">
        <f>VLOOKUP(A103,升星技能!A:O,6,FALSE)</f>
        <v>被动效果：普攻攻击生命最少的2个目标，每回合造成45%流血伤害，持续4回合，并提升自己16.8%破防4回合。</v>
      </c>
      <c r="Q103" s="26" t="str">
        <f>IF(C103&lt;8,VLOOKUP(A103,基础技能!A:O,11,FALSE),VLOOKUP(A103,升星技能!A:O,7,FALSE))</f>
        <v>地狱意志3</v>
      </c>
      <c r="R103" s="26" t="str">
        <f>IF(C103&lt;8,VLOOKUP(A103,基础技能!A:O,10,FALSE),VLOOKUP(A103,升星技能!A:O,8,FALSE))</f>
        <v>"1405a214","1405a211","1405a221","1405a231","1405a241"</v>
      </c>
      <c r="S103" s="26" t="str">
        <f>IF(C103&lt;8,VLOOKUP(A103,基础技能!A:O,12,FALSE),VLOOKUP(A103,升星技能!A:O,9,FALSE))</f>
        <v>被动效果：命中增加50%、攻击增加35%、破防增加32%、生命增加30%、对流血目标伤害增加140%</v>
      </c>
      <c r="T103" s="26" t="str">
        <f>IF(C103&lt;9,VLOOKUP(A103,基础技能!A:O,14,FALSE),VLOOKUP(A103,升星技能!A:O,10,FALSE))</f>
        <v>血能再生3</v>
      </c>
      <c r="U103" s="26" t="str">
        <f>IF(C103&lt;9,VLOOKUP(A103,基础技能!A:O,13,FALSE),VLOOKUP(A103,升星技能!A:O,11,FALSE))</f>
        <v>"1405a314"</v>
      </c>
      <c r="V103" s="26" t="str">
        <f>IF(C103&lt;9,VLOOKUP(A103,基础技能!A:O,15,FALSE),VLOOKUP(A103,升星技能!A:O,12,FALSE))</f>
        <v>被动效果：敌方英雄死亡恢复自己400%攻击等量生命。</v>
      </c>
      <c r="W103" s="26" t="str">
        <f>IF(C103&lt;10,VLOOKUP(A103,基础技能!A:O,5,FALSE),VLOOKUP(A103,升星技能!A:O,13,FALSE))</f>
        <v>百裂拳2</v>
      </c>
      <c r="X103" s="26">
        <f>IF(C103&lt;10,VLOOKUP(A103,基础技能!A:O,4,FALSE),VLOOKUP(A103,升星技能!A:O,14,FALSE))</f>
        <v>14056012</v>
      </c>
      <c r="Y103" s="26" t="str">
        <f>IF(C103&lt;10,VLOOKUP(A103,基础技能!A:O,6,FALSE),VLOOKUP(A103,升星技能!A:O,15,FALSE))</f>
        <v>主动技能：对随机3名敌人造成150%攻击伤害，每回合额外造成110%攻击伤害，持续2回合，并对战士类目标造成额外48%流血伤害，持续2回合。</v>
      </c>
    </row>
    <row r="104" spans="1:26" x14ac:dyDescent="0.3">
      <c r="A104" s="29">
        <v>14056</v>
      </c>
      <c r="B104" s="29" t="s">
        <v>36</v>
      </c>
      <c r="C104" s="29">
        <v>10</v>
      </c>
      <c r="D104" s="29">
        <f>VLOOKUP($C104,计算辅助表!$A:$E,2,FALSE)</f>
        <v>3.5100000000000002</v>
      </c>
      <c r="E104" s="26">
        <f>VLOOKUP($C104,计算辅助表!$A:$E,3,FALSE)</f>
        <v>1</v>
      </c>
      <c r="F104" s="29">
        <v>9.14</v>
      </c>
      <c r="G104" s="26">
        <f>VLOOKUP($C104,计算辅助表!$A:$E,5,FALSE)</f>
        <v>1.6</v>
      </c>
      <c r="H104" s="26">
        <f>VLOOKUP(C104,计算辅助表!A:I,9,FALSE)</f>
        <v>0</v>
      </c>
      <c r="I104" s="26">
        <f>VLOOKUP(C104,计算辅助表!A:K,10,FALSE)</f>
        <v>0</v>
      </c>
      <c r="J104" s="26">
        <f>VLOOKUP(C104,计算辅助表!A:K,11,FALSE)</f>
        <v>0</v>
      </c>
      <c r="K104" s="26">
        <f>VLOOKUP(C104,计算辅助表!A:H,8,FALSE)</f>
        <v>255</v>
      </c>
      <c r="L104" s="26" t="str">
        <f>VLOOKUP(C104,计算辅助表!A:F,6,FALSE)</f>
        <v>[{"a":"item","t":"2004","n":10000}]</v>
      </c>
      <c r="M104" s="26" t="str">
        <f>VLOOKUP(C104,计算辅助表!A:L,IF(INT(LEFT(A104))&lt;5,12,7),FALSE)</f>
        <v>[{"sxhero":1,"num":2},{"jichuzhongzu":1,"star":6,"num":1},{"star":9,"num":1}]</v>
      </c>
      <c r="N104" s="26" t="str">
        <f>VLOOKUP(A104,升星技能!A:O,4,FALSE)</f>
        <v>噬血狂袭3</v>
      </c>
      <c r="O104" s="26" t="str">
        <f>VLOOKUP(A104,升星技能!A:O,5,FALSE)</f>
        <v>"1405a114"</v>
      </c>
      <c r="P104" s="26" t="str">
        <f>VLOOKUP(A104,升星技能!A:O,6,FALSE)</f>
        <v>被动效果：普攻攻击生命最少的2个目标，每回合造成45%流血伤害，持续4回合，并提升自己16.8%破防4回合。</v>
      </c>
      <c r="Q104" s="26" t="str">
        <f>IF(C104&lt;8,VLOOKUP(A104,基础技能!A:O,11,FALSE),VLOOKUP(A104,升星技能!A:O,7,FALSE))</f>
        <v>地狱意志3</v>
      </c>
      <c r="R104" s="26" t="str">
        <f>IF(C104&lt;8,VLOOKUP(A104,基础技能!A:O,10,FALSE),VLOOKUP(A104,升星技能!A:O,8,FALSE))</f>
        <v>"1405a214","1405a211","1405a221","1405a231","1405a241"</v>
      </c>
      <c r="S104" s="26" t="str">
        <f>IF(C104&lt;8,VLOOKUP(A104,基础技能!A:O,12,FALSE),VLOOKUP(A104,升星技能!A:O,9,FALSE))</f>
        <v>被动效果：命中增加50%、攻击增加35%、破防增加32%、生命增加30%、对流血目标伤害增加140%</v>
      </c>
      <c r="T104" s="26" t="str">
        <f>IF(C104&lt;9,VLOOKUP(A104,基础技能!A:O,14,FALSE),VLOOKUP(A104,升星技能!A:O,10,FALSE))</f>
        <v>血能再生3</v>
      </c>
      <c r="U104" s="26" t="str">
        <f>IF(C104&lt;9,VLOOKUP(A104,基础技能!A:O,13,FALSE),VLOOKUP(A104,升星技能!A:O,11,FALSE))</f>
        <v>"1405a314"</v>
      </c>
      <c r="V104" s="26" t="str">
        <f>IF(C104&lt;9,VLOOKUP(A104,基础技能!A:O,15,FALSE),VLOOKUP(A104,升星技能!A:O,12,FALSE))</f>
        <v>被动效果：敌方英雄死亡恢复自己400%攻击等量生命。</v>
      </c>
      <c r="W104" s="26" t="str">
        <f>IF(C104&lt;10,VLOOKUP(A104,基础技能!A:O,5,FALSE),VLOOKUP(A104,升星技能!A:O,13,FALSE))</f>
        <v>百裂拳3</v>
      </c>
      <c r="X104" s="26" t="str">
        <f>IF(C104&lt;10,VLOOKUP(A104,基础技能!A:O,4,FALSE),VLOOKUP(A104,升星技能!A:O,14,FALSE))</f>
        <v>1405a012</v>
      </c>
      <c r="Y104" s="26" t="str">
        <f>IF(C104&lt;10,VLOOKUP(A104,基础技能!A:O,6,FALSE),VLOOKUP(A104,升星技能!A:O,15,FALSE))</f>
        <v>怒气技能：对随机3名敌人造成220%攻击伤害，每回合额外造成150%流血伤害，持续2回合，并对战士类目标造成额外95%流血伤害，持续2回合，并恢复自己250%攻击等量生命</v>
      </c>
    </row>
    <row r="105" spans="1:26" x14ac:dyDescent="0.3">
      <c r="A105" s="29">
        <v>14056</v>
      </c>
      <c r="B105" s="29" t="s">
        <v>36</v>
      </c>
      <c r="C105" s="29">
        <v>11</v>
      </c>
      <c r="D105" s="29">
        <f>VLOOKUP($C105,计算辅助表!$A:$E,2,FALSE)</f>
        <v>3.5100000000000002</v>
      </c>
      <c r="E105" s="26">
        <f>VLOOKUP($C105,计算辅助表!$A:$E,3,FALSE)</f>
        <v>1</v>
      </c>
      <c r="F105" s="29">
        <v>9.14</v>
      </c>
      <c r="G105" s="26">
        <f>VLOOKUP($C105,计算辅助表!$A:$E,5,FALSE)</f>
        <v>1.6</v>
      </c>
      <c r="H105" s="26">
        <f>VLOOKUP(C105,计算辅助表!A:I,9,FALSE)</f>
        <v>1</v>
      </c>
      <c r="I105" s="26">
        <f>VLOOKUP(C105,计算辅助表!A:K,10,FALSE)</f>
        <v>70</v>
      </c>
      <c r="J105" s="26">
        <f>VLOOKUP(C105,计算辅助表!A:K,11,FALSE)</f>
        <v>100</v>
      </c>
      <c r="K105" s="26">
        <f>VLOOKUP(C105,计算辅助表!A:H,8,FALSE)</f>
        <v>270</v>
      </c>
      <c r="L105" s="26" t="str">
        <f>VLOOKUP(C105,计算辅助表!A:F,6,FALSE)</f>
        <v>[{"a":"item","t":"2004","n":10000}]</v>
      </c>
      <c r="M105" s="26" t="str">
        <f>VLOOKUP(C105,计算辅助表!A:L,IF(INT(LEFT(A105))&lt;5,12,7),FALSE)</f>
        <v>[{"sxhero":1,"num":1},{"star":9,"num":1}]</v>
      </c>
      <c r="N105" s="26" t="str">
        <f>VLOOKUP(A105,升星技能!A:O,4,FALSE)</f>
        <v>噬血狂袭3</v>
      </c>
      <c r="O105" s="26" t="str">
        <f>VLOOKUP(A105,升星技能!A:O,5,FALSE)</f>
        <v>"1405a114"</v>
      </c>
      <c r="P105" s="26" t="str">
        <f>VLOOKUP(A105,升星技能!A:O,6,FALSE)</f>
        <v>被动效果：普攻攻击生命最少的2个目标，每回合造成45%流血伤害，持续4回合，并提升自己16.8%破防4回合。</v>
      </c>
      <c r="Q105" s="26" t="str">
        <f>IF(C105&lt;8,VLOOKUP(A105,基础技能!A:O,11,FALSE),VLOOKUP(A105,升星技能!A:O,7,FALSE))</f>
        <v>地狱意志3</v>
      </c>
      <c r="R105" s="26" t="str">
        <f>IF(C105&lt;8,VLOOKUP(A105,基础技能!A:O,10,FALSE),VLOOKUP(A105,升星技能!A:O,8,FALSE))</f>
        <v>"1405a214","1405a211","1405a221","1405a231","1405a241"</v>
      </c>
      <c r="S105" s="26" t="str">
        <f>IF(C105&lt;8,VLOOKUP(A105,基础技能!A:O,12,FALSE),VLOOKUP(A105,升星技能!A:O,9,FALSE))</f>
        <v>被动效果：命中增加50%、攻击增加35%、破防增加32%、生命增加30%、对流血目标伤害增加140%</v>
      </c>
      <c r="T105" s="26" t="str">
        <f>IF(C105&lt;9,VLOOKUP(A105,基础技能!A:O,14,FALSE),VLOOKUP(A105,升星技能!A:O,10,FALSE))</f>
        <v>血能再生3</v>
      </c>
      <c r="U105" s="26" t="str">
        <f>IF(C105&lt;9,VLOOKUP(A105,基础技能!A:O,13,FALSE),VLOOKUP(A105,升星技能!A:O,11,FALSE))</f>
        <v>"1405a314"</v>
      </c>
      <c r="V105" s="26" t="str">
        <f>IF(C105&lt;9,VLOOKUP(A105,基础技能!A:O,15,FALSE),VLOOKUP(A105,升星技能!A:O,12,FALSE))</f>
        <v>被动效果：敌方英雄死亡恢复自己400%攻击等量生命。</v>
      </c>
      <c r="W105" s="26" t="str">
        <f>IF(C105&lt;10,VLOOKUP(A105,基础技能!A:O,5,FALSE),VLOOKUP(A105,升星技能!A:O,13,FALSE))</f>
        <v>百裂拳3</v>
      </c>
      <c r="X105" s="26" t="str">
        <f>IF(C105&lt;10,VLOOKUP(A105,基础技能!A:O,4,FALSE),VLOOKUP(A105,升星技能!A:O,14,FALSE))</f>
        <v>1405a012</v>
      </c>
      <c r="Y105" s="26" t="str">
        <f>IF(C105&lt;10,VLOOKUP(A105,基础技能!A:O,6,FALSE),VLOOKUP(A105,升星技能!A:O,15,FALSE))</f>
        <v>怒气技能：对随机3名敌人造成220%攻击伤害，每回合额外造成150%流血伤害，持续2回合，并对战士类目标造成额外95%流血伤害，持续2回合，并恢复自己250%攻击等量生命</v>
      </c>
    </row>
    <row r="106" spans="1:26" x14ac:dyDescent="0.3">
      <c r="A106" s="29">
        <v>14056</v>
      </c>
      <c r="B106" s="29" t="s">
        <v>36</v>
      </c>
      <c r="C106" s="29">
        <v>12</v>
      </c>
      <c r="D106" s="29">
        <f>VLOOKUP($C106,计算辅助表!$A:$E,2,FALSE)</f>
        <v>3.5100000000000002</v>
      </c>
      <c r="E106" s="26">
        <f>VLOOKUP($C106,计算辅助表!$A:$E,3,FALSE)</f>
        <v>1</v>
      </c>
      <c r="F106" s="29">
        <v>9.14</v>
      </c>
      <c r="G106" s="26">
        <f>VLOOKUP($C106,计算辅助表!$A:$E,5,FALSE)</f>
        <v>1.6</v>
      </c>
      <c r="H106" s="26">
        <f>VLOOKUP(C106,计算辅助表!A:I,9,FALSE)</f>
        <v>2</v>
      </c>
      <c r="I106" s="26">
        <f>VLOOKUP(C106,计算辅助表!A:K,10,FALSE)</f>
        <v>140</v>
      </c>
      <c r="J106" s="26">
        <f>VLOOKUP(C106,计算辅助表!A:K,11,FALSE)</f>
        <v>200</v>
      </c>
      <c r="K106" s="26">
        <f>VLOOKUP(C106,计算辅助表!A:H,8,FALSE)</f>
        <v>285</v>
      </c>
      <c r="L106" s="26" t="str">
        <f>VLOOKUP(C106,计算辅助表!A:F,6,FALSE)</f>
        <v>[{"a":"item","t":"2004","n":15000}]</v>
      </c>
      <c r="M106" s="26" t="str">
        <f>VLOOKUP(C106,计算辅助表!A:L,IF(INT(LEFT(A106))&lt;5,12,7),FALSE)</f>
        <v>[{"sxhero":1,"num":1},{"jichuzhongzu":1,"star":6,"num":1},{"star":9,"num":1}]</v>
      </c>
      <c r="N106" s="26" t="str">
        <f>VLOOKUP(A106,升星技能!A:O,4,FALSE)</f>
        <v>噬血狂袭3</v>
      </c>
      <c r="O106" s="26" t="str">
        <f>VLOOKUP(A106,升星技能!A:O,5,FALSE)</f>
        <v>"1405a114"</v>
      </c>
      <c r="P106" s="26" t="str">
        <f>VLOOKUP(A106,升星技能!A:O,6,FALSE)</f>
        <v>被动效果：普攻攻击生命最少的2个目标，每回合造成45%流血伤害，持续4回合，并提升自己16.8%破防4回合。</v>
      </c>
      <c r="Q106" s="26" t="str">
        <f>IF(C106&lt;8,VLOOKUP(A106,基础技能!A:O,11,FALSE),VLOOKUP(A106,升星技能!A:O,7,FALSE))</f>
        <v>地狱意志3</v>
      </c>
      <c r="R106" s="26" t="str">
        <f>IF(C106&lt;8,VLOOKUP(A106,基础技能!A:O,10,FALSE),VLOOKUP(A106,升星技能!A:O,8,FALSE))</f>
        <v>"1405a214","1405a211","1405a221","1405a231","1405a241"</v>
      </c>
      <c r="S106" s="26" t="str">
        <f>IF(C106&lt;8,VLOOKUP(A106,基础技能!A:O,12,FALSE),VLOOKUP(A106,升星技能!A:O,9,FALSE))</f>
        <v>被动效果：命中增加50%、攻击增加35%、破防增加32%、生命增加30%、对流血目标伤害增加140%</v>
      </c>
      <c r="T106" s="26" t="str">
        <f>IF(C106&lt;9,VLOOKUP(A106,基础技能!A:O,14,FALSE),VLOOKUP(A106,升星技能!A:O,10,FALSE))</f>
        <v>血能再生3</v>
      </c>
      <c r="U106" s="26" t="str">
        <f>IF(C106&lt;9,VLOOKUP(A106,基础技能!A:O,13,FALSE),VLOOKUP(A106,升星技能!A:O,11,FALSE))</f>
        <v>"1405a314"</v>
      </c>
      <c r="V106" s="26" t="str">
        <f>IF(C106&lt;9,VLOOKUP(A106,基础技能!A:O,15,FALSE),VLOOKUP(A106,升星技能!A:O,12,FALSE))</f>
        <v>被动效果：敌方英雄死亡恢复自己400%攻击等量生命。</v>
      </c>
      <c r="W106" s="26" t="str">
        <f>IF(C106&lt;10,VLOOKUP(A106,基础技能!A:O,5,FALSE),VLOOKUP(A106,升星技能!A:O,13,FALSE))</f>
        <v>百裂拳3</v>
      </c>
      <c r="X106" s="26" t="str">
        <f>IF(C106&lt;10,VLOOKUP(A106,基础技能!A:O,4,FALSE),VLOOKUP(A106,升星技能!A:O,14,FALSE))</f>
        <v>1405a012</v>
      </c>
      <c r="Y106" s="26" t="str">
        <f>IF(C106&lt;10,VLOOKUP(A106,基础技能!A:O,6,FALSE),VLOOKUP(A106,升星技能!A:O,15,FALSE))</f>
        <v>怒气技能：对随机3名敌人造成220%攻击伤害，每回合额外造成150%流血伤害，持续2回合，并对战士类目标造成额外95%流血伤害，持续2回合，并恢复自己250%攻击等量生命</v>
      </c>
    </row>
    <row r="107" spans="1:26" x14ac:dyDescent="0.3">
      <c r="A107" s="29">
        <v>14056</v>
      </c>
      <c r="B107" s="29" t="s">
        <v>36</v>
      </c>
      <c r="C107" s="29">
        <v>13</v>
      </c>
      <c r="D107" s="29">
        <f>VLOOKUP($C107,计算辅助表!$A:$E,2,FALSE)</f>
        <v>3.5100000000000002</v>
      </c>
      <c r="E107" s="26">
        <f>VLOOKUP($C107,计算辅助表!$A:$E,3,FALSE)</f>
        <v>1</v>
      </c>
      <c r="F107" s="29">
        <v>9.14</v>
      </c>
      <c r="G107" s="26">
        <f>VLOOKUP($C107,计算辅助表!$A:$E,5,FALSE)</f>
        <v>1.6</v>
      </c>
      <c r="H107" s="26">
        <f>VLOOKUP(C107,计算辅助表!A:I,9,FALSE)</f>
        <v>3</v>
      </c>
      <c r="I107" s="26">
        <f>VLOOKUP(C107,计算辅助表!A:K,10,FALSE)</f>
        <v>210</v>
      </c>
      <c r="J107" s="26">
        <f>VLOOKUP(C107,计算辅助表!A:K,11,FALSE)</f>
        <v>300</v>
      </c>
      <c r="K107" s="26">
        <f>VLOOKUP(C107,计算辅助表!A:H,8,FALSE)</f>
        <v>300</v>
      </c>
      <c r="L107" s="26" t="str">
        <f>VLOOKUP(C107,计算辅助表!A:F,6,FALSE)</f>
        <v>[{"a":"item","t":"2004","n":20000},{"a":"item","t":"2039","n":10}]</v>
      </c>
      <c r="M107" s="26" t="str">
        <f>VLOOKUP(C107,计算辅助表!A:L,IF(INT(LEFT(A107))&lt;5,12,7),FALSE)</f>
        <v>[{"sxhero":1,"num":2},{"jichuzhongzu":1,"star":6,"num":1},{"star":10,"num":1}]</v>
      </c>
      <c r="N107" s="26" t="str">
        <f>VLOOKUP(A107,升星技能!A:O,4,FALSE)</f>
        <v>噬血狂袭3</v>
      </c>
      <c r="O107" s="26" t="str">
        <f>VLOOKUP(A107,升星技能!A:O,5,FALSE)</f>
        <v>"1405a114"</v>
      </c>
      <c r="P107" s="26" t="str">
        <f>VLOOKUP(A107,升星技能!A:O,6,FALSE)</f>
        <v>被动效果：普攻攻击生命最少的2个目标，每回合造成45%流血伤害，持续4回合，并提升自己16.8%破防4回合。</v>
      </c>
      <c r="Q107" s="26" t="str">
        <f>IF(C107&lt;8,VLOOKUP(A107,基础技能!A:O,11,FALSE),VLOOKUP(A107,升星技能!A:O,7,FALSE))</f>
        <v>地狱意志3</v>
      </c>
      <c r="R107" s="26" t="str">
        <f>IF(C107&lt;8,VLOOKUP(A107,基础技能!A:O,10,FALSE),VLOOKUP(A107,升星技能!A:O,8,FALSE))</f>
        <v>"1405a214","1405a211","1405a221","1405a231","1405a241"</v>
      </c>
      <c r="S107" s="26" t="str">
        <f>IF(C107&lt;8,VLOOKUP(A107,基础技能!A:O,12,FALSE),VLOOKUP(A107,升星技能!A:O,9,FALSE))</f>
        <v>被动效果：命中增加50%、攻击增加35%、破防增加32%、生命增加30%、对流血目标伤害增加140%</v>
      </c>
      <c r="T107" s="26" t="str">
        <f>IF(C107&lt;9,VLOOKUP(A107,基础技能!A:O,14,FALSE),VLOOKUP(A107,升星技能!A:O,10,FALSE))</f>
        <v>血能再生3</v>
      </c>
      <c r="U107" s="26" t="str">
        <f>IF(C107&lt;9,VLOOKUP(A107,基础技能!A:O,13,FALSE),VLOOKUP(A107,升星技能!A:O,11,FALSE))</f>
        <v>"1405a314"</v>
      </c>
      <c r="V107" s="26" t="str">
        <f>IF(C107&lt;9,VLOOKUP(A107,基础技能!A:O,15,FALSE),VLOOKUP(A107,升星技能!A:O,12,FALSE))</f>
        <v>被动效果：敌方英雄死亡恢复自己400%攻击等量生命。</v>
      </c>
      <c r="W107" s="26" t="str">
        <f>IF(C107&lt;10,VLOOKUP(A107,基础技能!A:O,5,FALSE),VLOOKUP(A107,升星技能!A:O,13,FALSE))</f>
        <v>百裂拳3</v>
      </c>
      <c r="X107" s="26" t="str">
        <f>IF(C107&lt;10,VLOOKUP(A107,基础技能!A:O,4,FALSE),VLOOKUP(A107,升星技能!A:O,14,FALSE))</f>
        <v>1405a012</v>
      </c>
      <c r="Y107" s="26" t="str">
        <f>IF(C107&lt;10,VLOOKUP(A107,基础技能!A:O,6,FALSE),VLOOKUP(A107,升星技能!A:O,15,FALSE))</f>
        <v>怒气技能：对随机3名敌人造成220%攻击伤害，每回合额外造成150%流血伤害，持续2回合，并对战士类目标造成额外95%流血伤害，持续2回合，并恢复自己250%攻击等量生命</v>
      </c>
    </row>
    <row r="108" spans="1:26" x14ac:dyDescent="0.3">
      <c r="A108" s="29">
        <v>14056</v>
      </c>
      <c r="B108" s="29" t="s">
        <v>36</v>
      </c>
      <c r="C108" s="28">
        <v>14</v>
      </c>
      <c r="D108" s="29">
        <v>3.51</v>
      </c>
      <c r="E108" s="26">
        <f>VLOOKUP($C108,计算辅助表!$A:$E,3,FALSE)</f>
        <v>1</v>
      </c>
      <c r="F108" s="29">
        <v>9.14</v>
      </c>
      <c r="G108" s="26">
        <f>VLOOKUP($C108,计算辅助表!$A:$E,5,FALSE)</f>
        <v>1.6</v>
      </c>
      <c r="H108" s="26">
        <f>VLOOKUP(C108,计算辅助表!A:I,9,FALSE)</f>
        <v>4</v>
      </c>
      <c r="I108" s="26">
        <f>VLOOKUP(C108,计算辅助表!A:K,10,FALSE)</f>
        <v>330</v>
      </c>
      <c r="J108" s="26">
        <f>VLOOKUP(C108,计算辅助表!A:K,11,FALSE)</f>
        <v>500</v>
      </c>
      <c r="K108" s="26">
        <f>VLOOKUP(C108,计算辅助表!A:H,8,FALSE)</f>
        <v>300</v>
      </c>
      <c r="L108" s="26" t="str">
        <f>VLOOKUP(C108,计算辅助表!A:F,6,FALSE)</f>
        <v>[{"a":"item","t":"2004","n":25000},{"a":"item","t":"2039","n":20}]</v>
      </c>
      <c r="M108" s="26" t="str">
        <f>VLOOKUP(C108,计算辅助表!A:L,IF(INT(LEFT(A108))&lt;5,12,7),FALSE)</f>
        <v>[{"sxhero":1,"num":2},{"star":9,"num":1},{"star":10,"num":1}]</v>
      </c>
      <c r="N108" s="26" t="str">
        <f>VLOOKUP(A108,升星技能!A:O,4,FALSE)</f>
        <v>噬血狂袭3</v>
      </c>
      <c r="O108" s="26" t="str">
        <f>VLOOKUP(A108,升星技能!A:O,5,FALSE)</f>
        <v>"1405a114"</v>
      </c>
      <c r="P108" s="26" t="str">
        <f>VLOOKUP(A108,升星技能!A:O,6,FALSE)</f>
        <v>被动效果：普攻攻击生命最少的2个目标，每回合造成45%流血伤害，持续4回合，并提升自己16.8%破防4回合。</v>
      </c>
      <c r="Q108" s="26" t="str">
        <f>IF(C108&lt;8,VLOOKUP(A108,基础技能!A:O,11,FALSE),VLOOKUP(A108,升星技能!A:O,7,FALSE))</f>
        <v>地狱意志3</v>
      </c>
      <c r="R108" s="26" t="str">
        <f>IF(C108&lt;8,VLOOKUP(A108,基础技能!A:O,10,FALSE),VLOOKUP(A108,升星技能!A:O,8,FALSE))</f>
        <v>"1405a214","1405a211","1405a221","1405a231","1405a241"</v>
      </c>
      <c r="S108" s="26" t="str">
        <f>IF(C108&lt;8,VLOOKUP(A108,基础技能!A:O,12,FALSE),VLOOKUP(A108,升星技能!A:O,9,FALSE))</f>
        <v>被动效果：命中增加50%、攻击增加35%、破防增加32%、生命增加30%、对流血目标伤害增加140%</v>
      </c>
      <c r="T108" s="26" t="str">
        <f>IF(C108&lt;9,VLOOKUP(A108,基础技能!A:O,14,FALSE),VLOOKUP(A108,升星技能!A:O,10,FALSE))</f>
        <v>血能再生3</v>
      </c>
      <c r="U108" s="26" t="str">
        <f>IF(C108&lt;9,VLOOKUP(A108,基础技能!A:O,13,FALSE),VLOOKUP(A108,升星技能!A:O,11,FALSE))</f>
        <v>"1405a314"</v>
      </c>
      <c r="V108" s="26" t="str">
        <f>IF(C108&lt;9,VLOOKUP(A108,基础技能!A:O,15,FALSE),VLOOKUP(A108,升星技能!A:O,12,FALSE))</f>
        <v>被动效果：敌方英雄死亡恢复自己400%攻击等量生命。</v>
      </c>
      <c r="W108" s="26" t="str">
        <f>IF(C108&lt;10,VLOOKUP(A108,基础技能!A:O,5,FALSE),VLOOKUP(A108,升星技能!A:O,13,FALSE))</f>
        <v>百裂拳3</v>
      </c>
      <c r="X108" s="26" t="str">
        <f>IF(C108&lt;10,VLOOKUP(A108,基础技能!A:O,4,FALSE),VLOOKUP(A108,升星技能!A:O,14,FALSE))</f>
        <v>1405a012</v>
      </c>
      <c r="Y108" s="26" t="str">
        <f>IF(C108&lt;10,VLOOKUP(A108,基础技能!A:O,6,FALSE),VLOOKUP(A108,升星技能!A:O,15,FALSE))</f>
        <v>怒气技能：对随机3名敌人造成220%攻击伤害，每回合额外造成150%流血伤害，持续2回合，并对战士类目标造成额外95%流血伤害，持续2回合，并恢复自己250%攻击等量生命</v>
      </c>
    </row>
    <row r="109" spans="1:26" x14ac:dyDescent="0.3">
      <c r="A109" s="29">
        <v>14056</v>
      </c>
      <c r="B109" s="29" t="s">
        <v>36</v>
      </c>
      <c r="C109" s="28">
        <v>15</v>
      </c>
      <c r="D109" s="29">
        <v>3.51</v>
      </c>
      <c r="E109" s="26">
        <f>VLOOKUP($C109,计算辅助表!$A:$E,3,FALSE)</f>
        <v>1</v>
      </c>
      <c r="F109" s="29">
        <v>9.14</v>
      </c>
      <c r="G109" s="26">
        <f>VLOOKUP($C109,计算辅助表!$A:$E,5,FALSE)</f>
        <v>1.6</v>
      </c>
      <c r="H109" s="26">
        <f>VLOOKUP(C109,计算辅助表!A:I,9,FALSE)</f>
        <v>5</v>
      </c>
      <c r="I109" s="26">
        <f>VLOOKUP(C109,计算辅助表!A:K,10,FALSE)</f>
        <v>450</v>
      </c>
      <c r="J109" s="26">
        <f>VLOOKUP(C109,计算辅助表!A:K,11,FALSE)</f>
        <v>700</v>
      </c>
      <c r="K109" s="26">
        <f>VLOOKUP(C109,计算辅助表!A:H,8,FALSE)</f>
        <v>300</v>
      </c>
      <c r="L109" s="26" t="str">
        <f>VLOOKUP(C109,计算辅助表!A:F,6,FALSE)</f>
        <v>[{"a":"item","t":"2004","n":30000},{"a":"item","t":"2039","n":30}]</v>
      </c>
      <c r="M109" s="26" t="str">
        <f>VLOOKUP(C109,计算辅助表!A:L,IF(INT(LEFT(A109))&lt;5,12,7),FALSE)</f>
        <v>[{"sxhero":1,"num":2},{"star":9,"num":1},{"star":10,"num":1}]</v>
      </c>
      <c r="N109" s="26" t="str">
        <f>VLOOKUP(A109,升星技能!A:O,4,FALSE)</f>
        <v>噬血狂袭3</v>
      </c>
      <c r="O109" s="26" t="str">
        <f>VLOOKUP(A109,升星技能!A:O,5,FALSE)</f>
        <v>"1405a114"</v>
      </c>
      <c r="P109" s="26" t="str">
        <f>VLOOKUP(A109,升星技能!A:O,6,FALSE)</f>
        <v>被动效果：普攻攻击生命最少的2个目标，每回合造成45%流血伤害，持续4回合，并提升自己16.8%破防4回合。</v>
      </c>
      <c r="Q109" s="26" t="str">
        <f>IF(C109&lt;8,VLOOKUP(A109,基础技能!A:O,11,FALSE),VLOOKUP(A109,升星技能!A:O,7,FALSE))</f>
        <v>地狱意志3</v>
      </c>
      <c r="R109" s="26" t="str">
        <f>IF(C109&lt;8,VLOOKUP(A109,基础技能!A:O,10,FALSE),VLOOKUP(A109,升星技能!A:O,8,FALSE))</f>
        <v>"1405a214","1405a211","1405a221","1405a231","1405a241"</v>
      </c>
      <c r="S109" s="26" t="str">
        <f>IF(C109&lt;8,VLOOKUP(A109,基础技能!A:O,12,FALSE),VLOOKUP(A109,升星技能!A:O,9,FALSE))</f>
        <v>被动效果：命中增加50%、攻击增加35%、破防增加32%、生命增加30%、对流血目标伤害增加140%</v>
      </c>
      <c r="T109" s="26" t="str">
        <f>IF(C109&lt;9,VLOOKUP(A109,基础技能!A:O,14,FALSE),VLOOKUP(A109,升星技能!A:O,10,FALSE))</f>
        <v>血能再生3</v>
      </c>
      <c r="U109" s="26" t="str">
        <f>IF(C109&lt;9,VLOOKUP(A109,基础技能!A:O,13,FALSE),VLOOKUP(A109,升星技能!A:O,11,FALSE))</f>
        <v>"1405a314"</v>
      </c>
      <c r="V109" s="26" t="str">
        <f>IF(C109&lt;9,VLOOKUP(A109,基础技能!A:O,15,FALSE),VLOOKUP(A109,升星技能!A:O,12,FALSE))</f>
        <v>被动效果：敌方英雄死亡恢复自己400%攻击等量生命。</v>
      </c>
      <c r="W109" s="26" t="str">
        <f>IF(C109&lt;10,VLOOKUP(A109,基础技能!A:O,5,FALSE),VLOOKUP(A109,升星技能!A:O,13,FALSE))</f>
        <v>百裂拳3</v>
      </c>
      <c r="X109" s="26" t="str">
        <f>IF(C109&lt;10,VLOOKUP(A109,基础技能!A:O,4,FALSE),VLOOKUP(A109,升星技能!A:O,14,FALSE))</f>
        <v>1405a012</v>
      </c>
      <c r="Y109" s="26" t="str">
        <f>IF(C109&lt;10,VLOOKUP(A109,基础技能!A:O,6,FALSE),VLOOKUP(A109,升星技能!A:O,15,FALSE))</f>
        <v>怒气技能：对随机3名敌人造成220%攻击伤害，每回合额外造成150%流血伤害，持续2回合，并对战士类目标造成额外95%流血伤害，持续2回合，并恢复自己250%攻击等量生命</v>
      </c>
    </row>
    <row r="110" spans="1:26" s="45" customFormat="1" x14ac:dyDescent="0.3">
      <c r="A110" s="45">
        <v>14066</v>
      </c>
      <c r="B110" s="41" t="s">
        <v>4169</v>
      </c>
      <c r="C110" s="48">
        <v>7</v>
      </c>
      <c r="D110" s="48">
        <v>2.4900000000000002</v>
      </c>
      <c r="E110" s="48">
        <v>1</v>
      </c>
      <c r="F110" s="48">
        <v>3.5200000000000005</v>
      </c>
      <c r="G110" s="48">
        <v>1.6</v>
      </c>
      <c r="H110" s="48">
        <v>0</v>
      </c>
      <c r="I110" s="48">
        <v>0</v>
      </c>
      <c r="J110" s="48">
        <v>0</v>
      </c>
      <c r="K110" s="48">
        <v>165</v>
      </c>
      <c r="L110" s="48" t="s">
        <v>3543</v>
      </c>
      <c r="M110" s="48" t="s">
        <v>3740</v>
      </c>
      <c r="N110" s="48" t="str">
        <f>VLOOKUP(A110,升星技能!A:O,4,FALSE)</f>
        <v>紫炎焚烧3</v>
      </c>
      <c r="O110" s="48" t="str">
        <f>VLOOKUP(A110,升星技能!A:O,5,FALSE)</f>
        <v>"1406a201","1406a211","1406a221","1406a231","1406a241","1406a144"</v>
      </c>
      <c r="P110" s="48" t="str">
        <f>VLOOKUP(A110,升星技能!A:O,6,FALSE)</f>
        <v>被动效果：攻击增加35%，暴击增加35%，暴击伤害增加50%，速度增加60，免控率增加30%</v>
      </c>
      <c r="Q110" s="48" t="str">
        <f>IF(C110&lt;8,VLOOKUP(A110,基础技能!A:O,11,FALSE),VLOOKUP(A110,升星技能!A:O,7,FALSE))</f>
        <v>紫晶鼻息2</v>
      </c>
      <c r="R110" s="48" t="str">
        <f>IF(C110&lt;8,VLOOKUP(A110,基础技能!A:O,10,FALSE),VLOOKUP(A110,升星技能!A:O,8,FALSE))</f>
        <v>"14066014"</v>
      </c>
      <c r="S110" s="48" t="str">
        <f>IF(C110&lt;8,VLOOKUP(A110,基础技能!A:O,12,FALSE),VLOOKUP(A110,升星技能!A:O,9,FALSE))</f>
        <v>被动效果：普通攻击变为：对生命值最低的敌人造成140%攻击伤害，并施加紫炎附体效果3回合。紫炎附体：技能特效，自身释放主动技能或进行普通攻击时，会额外对被紫炎附体的敌人进行一次相同的攻击，并将造成伤害的50%转化成自身生命值，转化生命值不计算持续伤害，不可叠加。</v>
      </c>
      <c r="T110" s="26" t="str">
        <f>IF(C110&lt;9,VLOOKUP(A110,基础技能!A:O,14,FALSE),VLOOKUP(A110,升星技能!A:O,10,FALSE))</f>
        <v>紫炎降世2</v>
      </c>
      <c r="U110" s="26" t="str">
        <f>IF(C110&lt;9,VLOOKUP(A110,基础技能!A:O,13,FALSE),VLOOKUP(A110,升星技能!A:O,11,FALSE))</f>
        <v>"14066114","14066124","14066124"</v>
      </c>
      <c r="V110" s="26" t="str">
        <f>IF(C110&lt;9,VLOOKUP(A110,基础技能!A:O,15,FALSE),VLOOKUP(A110,升星技能!A:O,12,FALSE))</f>
        <v xml:space="preserve">被动效果：释放技能或进行普攻时，造成伤害量30%的中毒伤害2回合；造成暴击时，额外造成伤害量30%的流血伤害2回合；自身击杀敌人时，对随机1名敌人施加紫炎附体效果3回合并增加自身50%破甲3回合。 </v>
      </c>
      <c r="W110" s="26" t="str">
        <f>IF(C110&lt;10,VLOOKUP(A110,基础技能!A:O,5,FALSE),VLOOKUP(A110,升星技能!A:O,13,FALSE))</f>
        <v>紫炎2</v>
      </c>
      <c r="X110" s="26">
        <f>IF(C110&lt;10,VLOOKUP(A110,基础技能!A:O,4,FALSE),VLOOKUP(A110,升星技能!A:O,14,FALSE))</f>
        <v>14066012</v>
      </c>
      <c r="Y110" s="26" t="str">
        <f>IF(C110&lt;10,VLOOKUP(A110,基础技能!A:O,6,FALSE),VLOOKUP(A110,升星技能!A:O,15,FALSE))</f>
        <v>主动技能：对生命值最低的敌人造成220%攻击伤害，并施加紫炎附体效果3回合。紫炎附体：技能特效，自身释放主动技能或进行普通攻击时，会额外对被紫炎附体的敌人进行一次相同的攻击，并将造成伤害的50%转化成自身生命值，转化生命值不计算持续伤害，不可叠加。</v>
      </c>
      <c r="Z110" s="3"/>
    </row>
    <row r="111" spans="1:26" s="45" customFormat="1" x14ac:dyDescent="0.3">
      <c r="A111" s="45">
        <v>14066</v>
      </c>
      <c r="B111" s="41" t="s">
        <v>4169</v>
      </c>
      <c r="C111" s="48">
        <v>8</v>
      </c>
      <c r="D111" s="48">
        <v>2.7800000000000002</v>
      </c>
      <c r="E111" s="48">
        <v>1</v>
      </c>
      <c r="F111" s="48">
        <v>4.84</v>
      </c>
      <c r="G111" s="48">
        <v>1.6</v>
      </c>
      <c r="H111" s="48">
        <v>0</v>
      </c>
      <c r="I111" s="48">
        <v>0</v>
      </c>
      <c r="J111" s="48">
        <v>0</v>
      </c>
      <c r="K111" s="48">
        <v>185</v>
      </c>
      <c r="L111" s="48" t="s">
        <v>3545</v>
      </c>
      <c r="M111" s="48" t="s">
        <v>3741</v>
      </c>
      <c r="N111" s="48" t="str">
        <f>VLOOKUP(A111,升星技能!A:O,4,FALSE)</f>
        <v>紫炎焚烧3</v>
      </c>
      <c r="O111" s="48" t="str">
        <f>VLOOKUP(A111,升星技能!A:O,5,FALSE)</f>
        <v>"1406a201","1406a211","1406a221","1406a231","1406a241","1406a144"</v>
      </c>
      <c r="P111" s="48" t="str">
        <f>VLOOKUP(A111,升星技能!A:O,6,FALSE)</f>
        <v>被动效果：攻击增加35%，暴击增加35%，暴击伤害增加50%，速度增加60，免控率增加30%</v>
      </c>
      <c r="Q111" s="48" t="str">
        <f>IF(C111&lt;8,VLOOKUP(A111,基础技能!A:O,11,FALSE),VLOOKUP(A111,升星技能!A:O,7,FALSE))</f>
        <v>紫晶鼻息3</v>
      </c>
      <c r="R111" s="48" t="str">
        <f>IF(C111&lt;8,VLOOKUP(A111,基础技能!A:O,10,FALSE),VLOOKUP(A111,升星技能!A:O,8,FALSE))</f>
        <v>"1406a014"</v>
      </c>
      <c r="S111" s="48" t="str">
        <f>IF(C111&lt;8,VLOOKUP(A111,基础技能!A:O,12,FALSE),VLOOKUP(A111,升星技能!A:O,9,FALSE))</f>
        <v>被动效果：普通攻击变为：对生命值最低的敌人造成180%攻击伤害，并施加紫炎附体效果3回合。紫炎附体：技能特效，自身释放主动技能或进行普通攻击时，会额外对被紫炎附体的敌人进行一次相同的攻击，并将造成伤害的100%转化成自身生命值，转化生命值不计算持续伤害，不可叠加。</v>
      </c>
      <c r="T111" s="26" t="str">
        <f>IF(C111&lt;9,VLOOKUP(A111,基础技能!A:O,14,FALSE),VLOOKUP(A111,升星技能!A:O,10,FALSE))</f>
        <v>紫炎降世2</v>
      </c>
      <c r="U111" s="26" t="str">
        <f>IF(C111&lt;9,VLOOKUP(A111,基础技能!A:O,13,FALSE),VLOOKUP(A111,升星技能!A:O,11,FALSE))</f>
        <v>"14066114","14066124","14066124"</v>
      </c>
      <c r="V111" s="26" t="str">
        <f>IF(C111&lt;9,VLOOKUP(A111,基础技能!A:O,15,FALSE),VLOOKUP(A111,升星技能!A:O,12,FALSE))</f>
        <v xml:space="preserve">被动效果：释放技能或进行普攻时，造成伤害量30%的中毒伤害2回合；造成暴击时，额外造成伤害量30%的流血伤害2回合；自身击杀敌人时，对随机1名敌人施加紫炎附体效果3回合并增加自身50%破甲3回合。 </v>
      </c>
      <c r="W111" s="26" t="str">
        <f>IF(C111&lt;10,VLOOKUP(A111,基础技能!A:O,5,FALSE),VLOOKUP(A111,升星技能!A:O,13,FALSE))</f>
        <v>紫炎2</v>
      </c>
      <c r="X111" s="26">
        <f>IF(C111&lt;10,VLOOKUP(A111,基础技能!A:O,4,FALSE),VLOOKUP(A111,升星技能!A:O,14,FALSE))</f>
        <v>14066012</v>
      </c>
      <c r="Y111" s="26" t="str">
        <f>IF(C111&lt;10,VLOOKUP(A111,基础技能!A:O,6,FALSE),VLOOKUP(A111,升星技能!A:O,15,FALSE))</f>
        <v>主动技能：对生命值最低的敌人造成220%攻击伤害，并施加紫炎附体效果3回合。紫炎附体：技能特效，自身释放主动技能或进行普通攻击时，会额外对被紫炎附体的敌人进行一次相同的攻击，并将造成伤害的50%转化成自身生命值，转化生命值不计算持续伤害，不可叠加。</v>
      </c>
      <c r="Z111" s="3"/>
    </row>
    <row r="112" spans="1:26" s="45" customFormat="1" x14ac:dyDescent="0.3">
      <c r="A112" s="45">
        <v>14066</v>
      </c>
      <c r="B112" s="41" t="s">
        <v>4169</v>
      </c>
      <c r="C112" s="48">
        <v>9</v>
      </c>
      <c r="D112" s="48">
        <v>3.0700000000000003</v>
      </c>
      <c r="E112" s="48">
        <v>1</v>
      </c>
      <c r="F112" s="48">
        <v>6.26</v>
      </c>
      <c r="G112" s="48">
        <v>1.6</v>
      </c>
      <c r="H112" s="48">
        <v>0</v>
      </c>
      <c r="I112" s="48">
        <v>0</v>
      </c>
      <c r="J112" s="48">
        <v>0</v>
      </c>
      <c r="K112" s="48">
        <v>205</v>
      </c>
      <c r="L112" s="48" t="s">
        <v>3547</v>
      </c>
      <c r="M112" s="48" t="s">
        <v>3742</v>
      </c>
      <c r="N112" s="48" t="str">
        <f>VLOOKUP(A112,升星技能!A:O,4,FALSE)</f>
        <v>紫炎焚烧3</v>
      </c>
      <c r="O112" s="48" t="str">
        <f>VLOOKUP(A112,升星技能!A:O,5,FALSE)</f>
        <v>"1406a201","1406a211","1406a221","1406a231","1406a241","1406a144"</v>
      </c>
      <c r="P112" s="48" t="str">
        <f>VLOOKUP(A112,升星技能!A:O,6,FALSE)</f>
        <v>被动效果：攻击增加35%，暴击增加35%，暴击伤害增加50%，速度增加60，免控率增加30%</v>
      </c>
      <c r="Q112" s="48" t="str">
        <f>IF(C112&lt;8,VLOOKUP(A112,基础技能!A:O,11,FALSE),VLOOKUP(A112,升星技能!A:O,7,FALSE))</f>
        <v>紫晶鼻息3</v>
      </c>
      <c r="R112" s="48" t="str">
        <f>IF(C112&lt;8,VLOOKUP(A112,基础技能!A:O,10,FALSE),VLOOKUP(A112,升星技能!A:O,8,FALSE))</f>
        <v>"1406a014"</v>
      </c>
      <c r="S112" s="48" t="str">
        <f>IF(C112&lt;8,VLOOKUP(A112,基础技能!A:O,12,FALSE),VLOOKUP(A112,升星技能!A:O,9,FALSE))</f>
        <v>被动效果：普通攻击变为：对生命值最低的敌人造成180%攻击伤害，并施加紫炎附体效果3回合。紫炎附体：技能特效，自身释放主动技能或进行普通攻击时，会额外对被紫炎附体的敌人进行一次相同的攻击，并将造成伤害的100%转化成自身生命值，转化生命值不计算持续伤害，不可叠加。</v>
      </c>
      <c r="T112" s="26" t="str">
        <f>IF(C112&lt;9,VLOOKUP(A112,基础技能!A:O,14,FALSE),VLOOKUP(A112,升星技能!A:O,10,FALSE))</f>
        <v>紫炎降世3</v>
      </c>
      <c r="U112" s="26" t="str">
        <f>IF(C112&lt;9,VLOOKUP(A112,基础技能!A:O,13,FALSE),VLOOKUP(A112,升星技能!A:O,11,FALSE))</f>
        <v>"1406a114","1406a124","1406a124"</v>
      </c>
      <c r="V112" s="26" t="str">
        <f>IF(C112&lt;9,VLOOKUP(A112,基础技能!A:O,15,FALSE),VLOOKUP(A112,升星技能!A:O,12,FALSE))</f>
        <v xml:space="preserve">被动效果：释放技能或进行普攻时，造成伤害量50%的中毒伤害2回合；造成暴击时，额外造成伤害量50%的流血伤害2回合；自身击杀敌人时，对随机1名敌人施加紫炎附体效果3回合并增加自身100%破甲3回合。 </v>
      </c>
      <c r="W112" s="26" t="str">
        <f>IF(C112&lt;10,VLOOKUP(A112,基础技能!A:O,5,FALSE),VLOOKUP(A112,升星技能!A:O,13,FALSE))</f>
        <v>紫炎2</v>
      </c>
      <c r="X112" s="26">
        <f>IF(C112&lt;10,VLOOKUP(A112,基础技能!A:O,4,FALSE),VLOOKUP(A112,升星技能!A:O,14,FALSE))</f>
        <v>14066012</v>
      </c>
      <c r="Y112" s="26" t="str">
        <f>IF(C112&lt;10,VLOOKUP(A112,基础技能!A:O,6,FALSE),VLOOKUP(A112,升星技能!A:O,15,FALSE))</f>
        <v>主动技能：对生命值最低的敌人造成220%攻击伤害，并施加紫炎附体效果3回合。紫炎附体：技能特效，自身释放主动技能或进行普通攻击时，会额外对被紫炎附体的敌人进行一次相同的攻击，并将造成伤害的50%转化成自身生命值，转化生命值不计算持续伤害，不可叠加。</v>
      </c>
      <c r="Z112" s="3"/>
    </row>
    <row r="113" spans="1:26" s="45" customFormat="1" x14ac:dyDescent="0.3">
      <c r="A113" s="45">
        <v>14066</v>
      </c>
      <c r="B113" s="41" t="s">
        <v>4169</v>
      </c>
      <c r="C113" s="48">
        <v>10</v>
      </c>
      <c r="D113" s="48">
        <v>4.2</v>
      </c>
      <c r="E113" s="48">
        <v>1</v>
      </c>
      <c r="F113" s="29">
        <v>9.14</v>
      </c>
      <c r="G113" s="48">
        <v>1.6</v>
      </c>
      <c r="H113" s="48">
        <v>0</v>
      </c>
      <c r="I113" s="48">
        <v>0</v>
      </c>
      <c r="J113" s="48">
        <v>0</v>
      </c>
      <c r="K113" s="48">
        <v>255</v>
      </c>
      <c r="L113" s="48" t="s">
        <v>3549</v>
      </c>
      <c r="M113" s="48" t="s">
        <v>3743</v>
      </c>
      <c r="N113" s="48" t="str">
        <f>VLOOKUP(A113,升星技能!A:O,4,FALSE)</f>
        <v>紫炎焚烧3</v>
      </c>
      <c r="O113" s="48" t="str">
        <f>VLOOKUP(A113,升星技能!A:O,5,FALSE)</f>
        <v>"1406a201","1406a211","1406a221","1406a231","1406a241","1406a144"</v>
      </c>
      <c r="P113" s="48" t="str">
        <f>VLOOKUP(A113,升星技能!A:O,6,FALSE)</f>
        <v>被动效果：攻击增加35%，暴击增加35%，暴击伤害增加50%，速度增加60，免控率增加30%</v>
      </c>
      <c r="Q113" s="48" t="str">
        <f>IF(C113&lt;8,VLOOKUP(A113,基础技能!A:O,11,FALSE),VLOOKUP(A113,升星技能!A:O,7,FALSE))</f>
        <v>紫晶鼻息3</v>
      </c>
      <c r="R113" s="48" t="str">
        <f>IF(C113&lt;8,VLOOKUP(A113,基础技能!A:O,10,FALSE),VLOOKUP(A113,升星技能!A:O,8,FALSE))</f>
        <v>"1406a014"</v>
      </c>
      <c r="S113" s="48" t="str">
        <f>IF(C113&lt;8,VLOOKUP(A113,基础技能!A:O,12,FALSE),VLOOKUP(A113,升星技能!A:O,9,FALSE))</f>
        <v>被动效果：普通攻击变为：对生命值最低的敌人造成180%攻击伤害，并施加紫炎附体效果3回合。紫炎附体：技能特效，自身释放主动技能或进行普通攻击时，会额外对被紫炎附体的敌人进行一次相同的攻击，并将造成伤害的100%转化成自身生命值，转化生命值不计算持续伤害，不可叠加。</v>
      </c>
      <c r="T113" s="26" t="str">
        <f>IF(C113&lt;9,VLOOKUP(A113,基础技能!A:O,14,FALSE),VLOOKUP(A113,升星技能!A:O,10,FALSE))</f>
        <v>紫炎降世3</v>
      </c>
      <c r="U113" s="26" t="str">
        <f>IF(C113&lt;9,VLOOKUP(A113,基础技能!A:O,13,FALSE),VLOOKUP(A113,升星技能!A:O,11,FALSE))</f>
        <v>"1406a114","1406a124","1406a124"</v>
      </c>
      <c r="V113" s="26" t="str">
        <f>IF(C113&lt;9,VLOOKUP(A113,基础技能!A:O,15,FALSE),VLOOKUP(A113,升星技能!A:O,12,FALSE))</f>
        <v xml:space="preserve">被动效果：释放技能或进行普攻时，造成伤害量50%的中毒伤害2回合；造成暴击时，额外造成伤害量50%的流血伤害2回合；自身击杀敌人时，对随机1名敌人施加紫炎附体效果3回合并增加自身100%破甲3回合。 </v>
      </c>
      <c r="W113" s="26" t="str">
        <f>IF(C113&lt;10,VLOOKUP(A113,基础技能!A:O,5,FALSE),VLOOKUP(A113,升星技能!A:O,13,FALSE))</f>
        <v>紫炎3</v>
      </c>
      <c r="X113" s="26" t="str">
        <f>IF(C113&lt;10,VLOOKUP(A113,基础技能!A:O,4,FALSE),VLOOKUP(A113,升星技能!A:O,14,FALSE))</f>
        <v>1406a012</v>
      </c>
      <c r="Y113" s="26" t="str">
        <f>IF(C113&lt;10,VLOOKUP(A113,基础技能!A:O,6,FALSE),VLOOKUP(A113,升星技能!A:O,15,FALSE))</f>
        <v>主动技能：对生命值最低的敌人造成440%攻击伤害，并施加紫炎附体效果3回合。紫炎附体：技能特效，自身释放主动技能或进行普通攻击时，会额外对被紫炎附体的敌人进行一次相同的攻击，并将造成伤害的100%转化成自身生命值，转化生命值不计算持续伤害，不可叠加。</v>
      </c>
      <c r="Z113" s="3"/>
    </row>
    <row r="114" spans="1:26" s="45" customFormat="1" x14ac:dyDescent="0.3">
      <c r="A114" s="45">
        <v>14066</v>
      </c>
      <c r="B114" s="41" t="s">
        <v>4169</v>
      </c>
      <c r="C114" s="48">
        <v>11</v>
      </c>
      <c r="D114" s="48">
        <v>4.2</v>
      </c>
      <c r="E114" s="48">
        <v>1</v>
      </c>
      <c r="F114" s="29">
        <v>9.14</v>
      </c>
      <c r="G114" s="48">
        <v>1.6</v>
      </c>
      <c r="H114" s="48">
        <v>1</v>
      </c>
      <c r="I114" s="48">
        <v>70</v>
      </c>
      <c r="J114" s="48">
        <v>100</v>
      </c>
      <c r="K114" s="48">
        <v>270</v>
      </c>
      <c r="L114" s="48" t="s">
        <v>3549</v>
      </c>
      <c r="M114" s="48" t="s">
        <v>3551</v>
      </c>
      <c r="N114" s="48" t="str">
        <f>VLOOKUP(A114,升星技能!A:O,4,FALSE)</f>
        <v>紫炎焚烧3</v>
      </c>
      <c r="O114" s="48" t="str">
        <f>VLOOKUP(A114,升星技能!A:O,5,FALSE)</f>
        <v>"1406a201","1406a211","1406a221","1406a231","1406a241","1406a144"</v>
      </c>
      <c r="P114" s="48" t="str">
        <f>VLOOKUP(A114,升星技能!A:O,6,FALSE)</f>
        <v>被动效果：攻击增加35%，暴击增加35%，暴击伤害增加50%，速度增加60，免控率增加30%</v>
      </c>
      <c r="Q114" s="48" t="str">
        <f>IF(C114&lt;8,VLOOKUP(A114,基础技能!A:O,11,FALSE),VLOOKUP(A114,升星技能!A:O,7,FALSE))</f>
        <v>紫晶鼻息3</v>
      </c>
      <c r="R114" s="48" t="str">
        <f>IF(C114&lt;8,VLOOKUP(A114,基础技能!A:O,10,FALSE),VLOOKUP(A114,升星技能!A:O,8,FALSE))</f>
        <v>"1406a014"</v>
      </c>
      <c r="S114" s="48" t="str">
        <f>IF(C114&lt;8,VLOOKUP(A114,基础技能!A:O,12,FALSE),VLOOKUP(A114,升星技能!A:O,9,FALSE))</f>
        <v>被动效果：普通攻击变为：对生命值最低的敌人造成180%攻击伤害，并施加紫炎附体效果3回合。紫炎附体：技能特效，自身释放主动技能或进行普通攻击时，会额外对被紫炎附体的敌人进行一次相同的攻击，并将造成伤害的100%转化成自身生命值，转化生命值不计算持续伤害，不可叠加。</v>
      </c>
      <c r="T114" s="26" t="str">
        <f>IF(C114&lt;9,VLOOKUP(A114,基础技能!A:O,14,FALSE),VLOOKUP(A114,升星技能!A:O,10,FALSE))</f>
        <v>紫炎降世3</v>
      </c>
      <c r="U114" s="26" t="str">
        <f>IF(C114&lt;9,VLOOKUP(A114,基础技能!A:O,13,FALSE),VLOOKUP(A114,升星技能!A:O,11,FALSE))</f>
        <v>"1406a114","1406a124","1406a124"</v>
      </c>
      <c r="V114" s="26" t="str">
        <f>IF(C114&lt;9,VLOOKUP(A114,基础技能!A:O,15,FALSE),VLOOKUP(A114,升星技能!A:O,12,FALSE))</f>
        <v xml:space="preserve">被动效果：释放技能或进行普攻时，造成伤害量50%的中毒伤害2回合；造成暴击时，额外造成伤害量50%的流血伤害2回合；自身击杀敌人时，对随机1名敌人施加紫炎附体效果3回合并增加自身100%破甲3回合。 </v>
      </c>
      <c r="W114" s="26" t="str">
        <f>IF(C114&lt;10,VLOOKUP(A114,基础技能!A:O,5,FALSE),VLOOKUP(A114,升星技能!A:O,13,FALSE))</f>
        <v>紫炎3</v>
      </c>
      <c r="X114" s="26" t="str">
        <f>IF(C114&lt;10,VLOOKUP(A114,基础技能!A:O,4,FALSE),VLOOKUP(A114,升星技能!A:O,14,FALSE))</f>
        <v>1406a012</v>
      </c>
      <c r="Y114" s="26" t="str">
        <f>IF(C114&lt;10,VLOOKUP(A114,基础技能!A:O,6,FALSE),VLOOKUP(A114,升星技能!A:O,15,FALSE))</f>
        <v>主动技能：对生命值最低的敌人造成440%攻击伤害，并施加紫炎附体效果3回合。紫炎附体：技能特效，自身释放主动技能或进行普通攻击时，会额外对被紫炎附体的敌人进行一次相同的攻击，并将造成伤害的100%转化成自身生命值，转化生命值不计算持续伤害，不可叠加。</v>
      </c>
      <c r="Z114" s="3"/>
    </row>
    <row r="115" spans="1:26" s="45" customFormat="1" x14ac:dyDescent="0.3">
      <c r="A115" s="45">
        <v>14066</v>
      </c>
      <c r="B115" s="41" t="s">
        <v>4169</v>
      </c>
      <c r="C115" s="48">
        <v>12</v>
      </c>
      <c r="D115" s="48">
        <v>4.2</v>
      </c>
      <c r="E115" s="48">
        <v>1</v>
      </c>
      <c r="F115" s="29">
        <v>9.14</v>
      </c>
      <c r="G115" s="48">
        <v>1.6</v>
      </c>
      <c r="H115" s="48">
        <v>2</v>
      </c>
      <c r="I115" s="48">
        <v>140</v>
      </c>
      <c r="J115" s="48">
        <v>200</v>
      </c>
      <c r="K115" s="48">
        <v>285</v>
      </c>
      <c r="L115" s="48" t="s">
        <v>3917</v>
      </c>
      <c r="M115" s="48" t="s">
        <v>3744</v>
      </c>
      <c r="N115" s="48" t="str">
        <f>VLOOKUP(A115,升星技能!A:O,4,FALSE)</f>
        <v>紫炎焚烧3</v>
      </c>
      <c r="O115" s="48" t="str">
        <f>VLOOKUP(A115,升星技能!A:O,5,FALSE)</f>
        <v>"1406a201","1406a211","1406a221","1406a231","1406a241","1406a144"</v>
      </c>
      <c r="P115" s="48" t="str">
        <f>VLOOKUP(A115,升星技能!A:O,6,FALSE)</f>
        <v>被动效果：攻击增加35%，暴击增加35%，暴击伤害增加50%，速度增加60，免控率增加30%</v>
      </c>
      <c r="Q115" s="48" t="str">
        <f>IF(C115&lt;8,VLOOKUP(A115,基础技能!A:O,11,FALSE),VLOOKUP(A115,升星技能!A:O,7,FALSE))</f>
        <v>紫晶鼻息3</v>
      </c>
      <c r="R115" s="48" t="str">
        <f>IF(C115&lt;8,VLOOKUP(A115,基础技能!A:O,10,FALSE),VLOOKUP(A115,升星技能!A:O,8,FALSE))</f>
        <v>"1406a014"</v>
      </c>
      <c r="S115" s="48" t="str">
        <f>IF(C115&lt;8,VLOOKUP(A115,基础技能!A:O,12,FALSE),VLOOKUP(A115,升星技能!A:O,9,FALSE))</f>
        <v>被动效果：普通攻击变为：对生命值最低的敌人造成180%攻击伤害，并施加紫炎附体效果3回合。紫炎附体：技能特效，自身释放主动技能或进行普通攻击时，会额外对被紫炎附体的敌人进行一次相同的攻击，并将造成伤害的100%转化成自身生命值，转化生命值不计算持续伤害，不可叠加。</v>
      </c>
      <c r="T115" s="26" t="str">
        <f>IF(C115&lt;9,VLOOKUP(A115,基础技能!A:O,14,FALSE),VLOOKUP(A115,升星技能!A:O,10,FALSE))</f>
        <v>紫炎降世3</v>
      </c>
      <c r="U115" s="26" t="str">
        <f>IF(C115&lt;9,VLOOKUP(A115,基础技能!A:O,13,FALSE),VLOOKUP(A115,升星技能!A:O,11,FALSE))</f>
        <v>"1406a114","1406a124","1406a124"</v>
      </c>
      <c r="V115" s="26" t="str">
        <f>IF(C115&lt;9,VLOOKUP(A115,基础技能!A:O,15,FALSE),VLOOKUP(A115,升星技能!A:O,12,FALSE))</f>
        <v xml:space="preserve">被动效果：释放技能或进行普攻时，造成伤害量50%的中毒伤害2回合；造成暴击时，额外造成伤害量50%的流血伤害2回合；自身击杀敌人时，对随机1名敌人施加紫炎附体效果3回合并增加自身100%破甲3回合。 </v>
      </c>
      <c r="W115" s="26" t="str">
        <f>IF(C115&lt;10,VLOOKUP(A115,基础技能!A:O,5,FALSE),VLOOKUP(A115,升星技能!A:O,13,FALSE))</f>
        <v>紫炎3</v>
      </c>
      <c r="X115" s="26" t="str">
        <f>IF(C115&lt;10,VLOOKUP(A115,基础技能!A:O,4,FALSE),VLOOKUP(A115,升星技能!A:O,14,FALSE))</f>
        <v>1406a012</v>
      </c>
      <c r="Y115" s="26" t="str">
        <f>IF(C115&lt;10,VLOOKUP(A115,基础技能!A:O,6,FALSE),VLOOKUP(A115,升星技能!A:O,15,FALSE))</f>
        <v>主动技能：对生命值最低的敌人造成440%攻击伤害，并施加紫炎附体效果3回合。紫炎附体：技能特效，自身释放主动技能或进行普通攻击时，会额外对被紫炎附体的敌人进行一次相同的攻击，并将造成伤害的100%转化成自身生命值，转化生命值不计算持续伤害，不可叠加。</v>
      </c>
      <c r="Z115" s="3"/>
    </row>
    <row r="116" spans="1:26" s="45" customFormat="1" x14ac:dyDescent="0.3">
      <c r="A116" s="45">
        <v>14066</v>
      </c>
      <c r="B116" s="41" t="s">
        <v>4169</v>
      </c>
      <c r="C116" s="48">
        <v>13</v>
      </c>
      <c r="D116" s="48">
        <v>4.2</v>
      </c>
      <c r="E116" s="48">
        <v>1</v>
      </c>
      <c r="F116" s="29">
        <v>9.14</v>
      </c>
      <c r="G116" s="48">
        <v>1.6</v>
      </c>
      <c r="H116" s="48">
        <v>3</v>
      </c>
      <c r="I116" s="48">
        <v>210</v>
      </c>
      <c r="J116" s="48">
        <v>300</v>
      </c>
      <c r="K116" s="48">
        <v>300</v>
      </c>
      <c r="L116" s="48" t="s">
        <v>3554</v>
      </c>
      <c r="M116" s="48" t="s">
        <v>3745</v>
      </c>
      <c r="N116" s="48" t="str">
        <f>VLOOKUP(A116,升星技能!A:O,4,FALSE)</f>
        <v>紫炎焚烧3</v>
      </c>
      <c r="O116" s="48" t="str">
        <f>VLOOKUP(A116,升星技能!A:O,5,FALSE)</f>
        <v>"1406a201","1406a211","1406a221","1406a231","1406a241","1406a144"</v>
      </c>
      <c r="P116" s="48" t="str">
        <f>VLOOKUP(A116,升星技能!A:O,6,FALSE)</f>
        <v>被动效果：攻击增加35%，暴击增加35%，暴击伤害增加50%，速度增加60，免控率增加30%</v>
      </c>
      <c r="Q116" s="48" t="str">
        <f>IF(C116&lt;8,VLOOKUP(A116,基础技能!A:O,11,FALSE),VLOOKUP(A116,升星技能!A:O,7,FALSE))</f>
        <v>紫晶鼻息3</v>
      </c>
      <c r="R116" s="48" t="str">
        <f>IF(C116&lt;8,VLOOKUP(A116,基础技能!A:O,10,FALSE),VLOOKUP(A116,升星技能!A:O,8,FALSE))</f>
        <v>"1406a014"</v>
      </c>
      <c r="S116" s="48" t="str">
        <f>IF(C116&lt;8,VLOOKUP(A116,基础技能!A:O,12,FALSE),VLOOKUP(A116,升星技能!A:O,9,FALSE))</f>
        <v>被动效果：普通攻击变为：对生命值最低的敌人造成180%攻击伤害，并施加紫炎附体效果3回合。紫炎附体：技能特效，自身释放主动技能或进行普通攻击时，会额外对被紫炎附体的敌人进行一次相同的攻击，并将造成伤害的100%转化成自身生命值，转化生命值不计算持续伤害，不可叠加。</v>
      </c>
      <c r="T116" s="26" t="str">
        <f>IF(C116&lt;9,VLOOKUP(A116,基础技能!A:O,14,FALSE),VLOOKUP(A116,升星技能!A:O,10,FALSE))</f>
        <v>紫炎降世3</v>
      </c>
      <c r="U116" s="26" t="str">
        <f>IF(C116&lt;9,VLOOKUP(A116,基础技能!A:O,13,FALSE),VLOOKUP(A116,升星技能!A:O,11,FALSE))</f>
        <v>"1406a114","1406a124","1406a124"</v>
      </c>
      <c r="V116" s="26" t="str">
        <f>IF(C116&lt;9,VLOOKUP(A116,基础技能!A:O,15,FALSE),VLOOKUP(A116,升星技能!A:O,12,FALSE))</f>
        <v xml:space="preserve">被动效果：释放技能或进行普攻时，造成伤害量50%的中毒伤害2回合；造成暴击时，额外造成伤害量50%的流血伤害2回合；自身击杀敌人时，对随机1名敌人施加紫炎附体效果3回合并增加自身100%破甲3回合。 </v>
      </c>
      <c r="W116" s="26" t="str">
        <f>IF(C116&lt;10,VLOOKUP(A116,基础技能!A:O,5,FALSE),VLOOKUP(A116,升星技能!A:O,13,FALSE))</f>
        <v>紫炎3</v>
      </c>
      <c r="X116" s="26" t="str">
        <f>IF(C116&lt;10,VLOOKUP(A116,基础技能!A:O,4,FALSE),VLOOKUP(A116,升星技能!A:O,14,FALSE))</f>
        <v>1406a012</v>
      </c>
      <c r="Y116" s="26" t="str">
        <f>IF(C116&lt;10,VLOOKUP(A116,基础技能!A:O,6,FALSE),VLOOKUP(A116,升星技能!A:O,15,FALSE))</f>
        <v>主动技能：对生命值最低的敌人造成440%攻击伤害，并施加紫炎附体效果3回合。紫炎附体：技能特效，自身释放主动技能或进行普通攻击时，会额外对被紫炎附体的敌人进行一次相同的攻击，并将造成伤害的100%转化成自身生命值，转化生命值不计算持续伤害，不可叠加。</v>
      </c>
      <c r="Z116" s="3"/>
    </row>
    <row r="117" spans="1:26" s="45" customFormat="1" x14ac:dyDescent="0.3">
      <c r="A117" s="45">
        <v>14066</v>
      </c>
      <c r="B117" s="41" t="s">
        <v>4169</v>
      </c>
      <c r="C117" s="48">
        <v>14</v>
      </c>
      <c r="D117" s="48">
        <v>4.2</v>
      </c>
      <c r="E117" s="48">
        <v>1</v>
      </c>
      <c r="F117" s="29">
        <v>9.14</v>
      </c>
      <c r="G117" s="48">
        <v>1.6</v>
      </c>
      <c r="H117" s="48">
        <v>4</v>
      </c>
      <c r="I117" s="48">
        <v>330</v>
      </c>
      <c r="J117" s="48">
        <v>500</v>
      </c>
      <c r="K117" s="48">
        <v>300</v>
      </c>
      <c r="L117" s="48" t="s">
        <v>3556</v>
      </c>
      <c r="M117" s="48" t="s">
        <v>3557</v>
      </c>
      <c r="N117" s="48" t="str">
        <f>VLOOKUP(A117,升星技能!A:O,4,FALSE)</f>
        <v>紫炎焚烧3</v>
      </c>
      <c r="O117" s="48" t="str">
        <f>VLOOKUP(A117,升星技能!A:O,5,FALSE)</f>
        <v>"1406a201","1406a211","1406a221","1406a231","1406a241","1406a144"</v>
      </c>
      <c r="P117" s="48" t="str">
        <f>VLOOKUP(A117,升星技能!A:O,6,FALSE)</f>
        <v>被动效果：攻击增加35%，暴击增加35%，暴击伤害增加50%，速度增加60，免控率增加30%</v>
      </c>
      <c r="Q117" s="48" t="str">
        <f>IF(C117&lt;8,VLOOKUP(A117,基础技能!A:O,11,FALSE),VLOOKUP(A117,升星技能!A:O,7,FALSE))</f>
        <v>紫晶鼻息3</v>
      </c>
      <c r="R117" s="48" t="str">
        <f>IF(C117&lt;8,VLOOKUP(A117,基础技能!A:O,10,FALSE),VLOOKUP(A117,升星技能!A:O,8,FALSE))</f>
        <v>"1406a014"</v>
      </c>
      <c r="S117" s="48" t="str">
        <f>IF(C117&lt;8,VLOOKUP(A117,基础技能!A:O,12,FALSE),VLOOKUP(A117,升星技能!A:O,9,FALSE))</f>
        <v>被动效果：普通攻击变为：对生命值最低的敌人造成180%攻击伤害，并施加紫炎附体效果3回合。紫炎附体：技能特效，自身释放主动技能或进行普通攻击时，会额外对被紫炎附体的敌人进行一次相同的攻击，并将造成伤害的100%转化成自身生命值，转化生命值不计算持续伤害，不可叠加。</v>
      </c>
      <c r="T117" s="26" t="str">
        <f>IF(C117&lt;9,VLOOKUP(A117,基础技能!A:O,14,FALSE),VLOOKUP(A117,升星技能!A:O,10,FALSE))</f>
        <v>紫炎降世3</v>
      </c>
      <c r="U117" s="26" t="str">
        <f>IF(C117&lt;9,VLOOKUP(A117,基础技能!A:O,13,FALSE),VLOOKUP(A117,升星技能!A:O,11,FALSE))</f>
        <v>"1406a114","1406a124","1406a124"</v>
      </c>
      <c r="V117" s="26" t="str">
        <f>IF(C117&lt;9,VLOOKUP(A117,基础技能!A:O,15,FALSE),VLOOKUP(A117,升星技能!A:O,12,FALSE))</f>
        <v xml:space="preserve">被动效果：释放技能或进行普攻时，造成伤害量50%的中毒伤害2回合；造成暴击时，额外造成伤害量50%的流血伤害2回合；自身击杀敌人时，对随机1名敌人施加紫炎附体效果3回合并增加自身100%破甲3回合。 </v>
      </c>
      <c r="W117" s="26" t="str">
        <f>IF(C117&lt;10,VLOOKUP(A117,基础技能!A:O,5,FALSE),VLOOKUP(A117,升星技能!A:O,13,FALSE))</f>
        <v>紫炎3</v>
      </c>
      <c r="X117" s="26" t="str">
        <f>IF(C117&lt;10,VLOOKUP(A117,基础技能!A:O,4,FALSE),VLOOKUP(A117,升星技能!A:O,14,FALSE))</f>
        <v>1406a012</v>
      </c>
      <c r="Y117" s="26" t="str">
        <f>IF(C117&lt;10,VLOOKUP(A117,基础技能!A:O,6,FALSE),VLOOKUP(A117,升星技能!A:O,15,FALSE))</f>
        <v>主动技能：对生命值最低的敌人造成440%攻击伤害，并施加紫炎附体效果3回合。紫炎附体：技能特效，自身释放主动技能或进行普通攻击时，会额外对被紫炎附体的敌人进行一次相同的攻击，并将造成伤害的100%转化成自身生命值，转化生命值不计算持续伤害，不可叠加。</v>
      </c>
      <c r="Z117" s="3"/>
    </row>
    <row r="118" spans="1:26" s="45" customFormat="1" x14ac:dyDescent="0.3">
      <c r="A118" s="45">
        <v>14066</v>
      </c>
      <c r="B118" s="41" t="s">
        <v>4169</v>
      </c>
      <c r="C118" s="48">
        <v>15</v>
      </c>
      <c r="D118" s="48">
        <v>4.2</v>
      </c>
      <c r="E118" s="48">
        <v>1</v>
      </c>
      <c r="F118" s="29">
        <v>9.14</v>
      </c>
      <c r="G118" s="48">
        <v>1.6</v>
      </c>
      <c r="H118" s="48">
        <v>5</v>
      </c>
      <c r="I118" s="48">
        <v>450</v>
      </c>
      <c r="J118" s="48">
        <v>700</v>
      </c>
      <c r="K118" s="48">
        <v>300</v>
      </c>
      <c r="L118" s="48" t="s">
        <v>3558</v>
      </c>
      <c r="M118" s="48" t="s">
        <v>3557</v>
      </c>
      <c r="N118" s="48" t="str">
        <f>VLOOKUP(A118,升星技能!A:O,4,FALSE)</f>
        <v>紫炎焚烧3</v>
      </c>
      <c r="O118" s="48" t="str">
        <f>VLOOKUP(A118,升星技能!A:O,5,FALSE)</f>
        <v>"1406a201","1406a211","1406a221","1406a231","1406a241","1406a144"</v>
      </c>
      <c r="P118" s="48" t="str">
        <f>VLOOKUP(A118,升星技能!A:O,6,FALSE)</f>
        <v>被动效果：攻击增加35%，暴击增加35%，暴击伤害增加50%，速度增加60，免控率增加30%</v>
      </c>
      <c r="Q118" s="48" t="str">
        <f>IF(C118&lt;8,VLOOKUP(A118,基础技能!A:O,11,FALSE),VLOOKUP(A118,升星技能!A:O,7,FALSE))</f>
        <v>紫晶鼻息3</v>
      </c>
      <c r="R118" s="48" t="str">
        <f>IF(C118&lt;8,VLOOKUP(A118,基础技能!A:O,10,FALSE),VLOOKUP(A118,升星技能!A:O,8,FALSE))</f>
        <v>"1406a014"</v>
      </c>
      <c r="S118" s="48" t="str">
        <f>IF(C118&lt;8,VLOOKUP(A118,基础技能!A:O,12,FALSE),VLOOKUP(A118,升星技能!A:O,9,FALSE))</f>
        <v>被动效果：普通攻击变为：对生命值最低的敌人造成180%攻击伤害，并施加紫炎附体效果3回合。紫炎附体：技能特效，自身释放主动技能或进行普通攻击时，会额外对被紫炎附体的敌人进行一次相同的攻击，并将造成伤害的100%转化成自身生命值，转化生命值不计算持续伤害，不可叠加。</v>
      </c>
      <c r="T118" s="26" t="str">
        <f>IF(C118&lt;9,VLOOKUP(A118,基础技能!A:O,14,FALSE),VLOOKUP(A118,升星技能!A:O,10,FALSE))</f>
        <v>紫炎降世3</v>
      </c>
      <c r="U118" s="26" t="str">
        <f>IF(C118&lt;9,VLOOKUP(A118,基础技能!A:O,13,FALSE),VLOOKUP(A118,升星技能!A:O,11,FALSE))</f>
        <v>"1406a114","1406a124","1406a124"</v>
      </c>
      <c r="V118" s="26" t="str">
        <f>IF(C118&lt;9,VLOOKUP(A118,基础技能!A:O,15,FALSE),VLOOKUP(A118,升星技能!A:O,12,FALSE))</f>
        <v xml:space="preserve">被动效果：释放技能或进行普攻时，造成伤害量50%的中毒伤害2回合；造成暴击时，额外造成伤害量50%的流血伤害2回合；自身击杀敌人时，对随机1名敌人施加紫炎附体效果3回合并增加自身100%破甲3回合。 </v>
      </c>
      <c r="W118" s="26" t="str">
        <f>IF(C118&lt;10,VLOOKUP(A118,基础技能!A:O,5,FALSE),VLOOKUP(A118,升星技能!A:O,13,FALSE))</f>
        <v>紫炎3</v>
      </c>
      <c r="X118" s="26" t="str">
        <f>IF(C118&lt;10,VLOOKUP(A118,基础技能!A:O,4,FALSE),VLOOKUP(A118,升星技能!A:O,14,FALSE))</f>
        <v>1406a012</v>
      </c>
      <c r="Y118" s="26" t="str">
        <f>IF(C118&lt;10,VLOOKUP(A118,基础技能!A:O,6,FALSE),VLOOKUP(A118,升星技能!A:O,15,FALSE))</f>
        <v>主动技能：对生命值最低的敌人造成440%攻击伤害，并施加紫炎附体效果3回合。紫炎附体：技能特效，自身释放主动技能或进行普通攻击时，会额外对被紫炎附体的敌人进行一次相同的攻击，并将造成伤害的100%转化成自身生命值，转化生命值不计算持续伤害，不可叠加。</v>
      </c>
      <c r="Z118" s="3"/>
    </row>
    <row r="119" spans="1:26" x14ac:dyDescent="0.3">
      <c r="A119" s="27">
        <v>15036</v>
      </c>
      <c r="B119" s="27" t="s">
        <v>37</v>
      </c>
      <c r="C119" s="28">
        <v>7</v>
      </c>
      <c r="D119" s="28">
        <f>VLOOKUP($C119,计算辅助表!$A:$E,2,FALSE)</f>
        <v>2.4900000000000002</v>
      </c>
      <c r="E119" s="26">
        <f>VLOOKUP($C119,计算辅助表!$A:$E,3,FALSE)</f>
        <v>1</v>
      </c>
      <c r="F119" s="28">
        <f>VLOOKUP($C119,计算辅助表!$A:$E,4,FALSE)</f>
        <v>3.5200000000000005</v>
      </c>
      <c r="G119" s="26">
        <f>VLOOKUP($C119,计算辅助表!$A:$E,5,FALSE)</f>
        <v>1.6</v>
      </c>
      <c r="H119" s="26">
        <f>VLOOKUP(C119,计算辅助表!A:I,9,FALSE)</f>
        <v>0</v>
      </c>
      <c r="I119" s="26">
        <f>VLOOKUP(C119,计算辅助表!A:K,10,FALSE)</f>
        <v>0</v>
      </c>
      <c r="J119" s="26">
        <f>VLOOKUP(C119,计算辅助表!A:K,11,FALSE)</f>
        <v>0</v>
      </c>
      <c r="K119" s="26">
        <f>VLOOKUP(C119,计算辅助表!A:H,8,FALSE)</f>
        <v>165</v>
      </c>
      <c r="L119" s="26" t="str">
        <f>VLOOKUP(C119,计算辅助表!A:F,6,FALSE)</f>
        <v>[{"a":"item","t":"2004","n":2000}]</v>
      </c>
      <c r="M119" s="26" t="str">
        <f>VLOOKUP(C119,计算辅助表!A:L,IF(INT(LEFT(A119))&lt;5,12,7),FALSE)</f>
        <v>[{"jichuzhongzu":1,"star":5,"num":4}]</v>
      </c>
      <c r="N119" s="26" t="str">
        <f>VLOOKUP(A119,升星技能!A:O,4,FALSE)</f>
        <v>击晕3</v>
      </c>
      <c r="O119" s="26" t="str">
        <f>VLOOKUP(A119,升星技能!A:O,5,FALSE)</f>
        <v>"1503a114"</v>
      </c>
      <c r="P119" s="26" t="str">
        <f>VLOOKUP(A119,升星技能!A:O,6,FALSE)</f>
        <v>被动效果：敏锐的猎手，擅长找到敌人的弱点，普攻有77%概率使目标眩晕，持续2回合</v>
      </c>
      <c r="Q119" s="26" t="str">
        <f>IF(C119&lt;8,VLOOKUP(A119,基础技能!A:O,11,FALSE),VLOOKUP(A119,升星技能!A:O,7,FALSE))</f>
        <v>乘胜追击2</v>
      </c>
      <c r="R119" s="26" t="str">
        <f>IF(C119&lt;8,VLOOKUP(A119,基础技能!A:O,10,FALSE),VLOOKUP(A119,升星技能!A:O,8,FALSE))</f>
        <v>"15036214"</v>
      </c>
      <c r="S119" s="26" t="str">
        <f>IF(C119&lt;8,VLOOKUP(A119,基础技能!A:O,12,FALSE),VLOOKUP(A119,升星技能!A:O,9,FALSE))</f>
        <v>被动效果：对眩晕的目标乘胜追击，增加77%的额外伤害</v>
      </c>
      <c r="T119" s="26" t="str">
        <f>IF(C119&lt;9,VLOOKUP(A119,基础技能!A:O,14,FALSE),VLOOKUP(A119,升星技能!A:O,10,FALSE))</f>
        <v>射手之心2</v>
      </c>
      <c r="U119" s="26" t="str">
        <f>IF(C119&lt;9,VLOOKUP(A119,基础技能!A:O,13,FALSE),VLOOKUP(A119,升星技能!A:O,11,FALSE))</f>
        <v>"15036311","15036321"</v>
      </c>
      <c r="V119" s="26" t="str">
        <f>IF(C119&lt;9,VLOOKUP(A119,基础技能!A:O,15,FALSE),VLOOKUP(A119,升星技能!A:O,12,FALSE))</f>
        <v>被动效果：天生猎手，专找弱点，破防增加32%，攻击增加33%</v>
      </c>
      <c r="W119" s="26" t="str">
        <f>IF(C119&lt;10,VLOOKUP(A119,基础技能!A:O,5,FALSE),VLOOKUP(A119,升星技能!A:O,13,FALSE))</f>
        <v>致命箭雨2</v>
      </c>
      <c r="X119" s="26" t="str">
        <f>IF(C119&lt;10,VLOOKUP(A119,基础技能!A:O,4,FALSE),VLOOKUP(A119,升星技能!A:O,14,FALSE))</f>
        <v>15036012</v>
      </c>
      <c r="Y119" s="26" t="str">
        <f>IF(C119&lt;10,VLOOKUP(A119,基础技能!A:O,6,FALSE),VLOOKUP(A119,升星技能!A:O,15,FALSE))</f>
        <v>怒气技能：对敌方随机4名目标造成99%攻击伤害并有77%概率使刺客类目标眩晕2回合</v>
      </c>
    </row>
    <row r="120" spans="1:26" x14ac:dyDescent="0.3">
      <c r="A120" s="27">
        <v>15036</v>
      </c>
      <c r="B120" s="27" t="s">
        <v>37</v>
      </c>
      <c r="C120" s="28">
        <v>8</v>
      </c>
      <c r="D120" s="28">
        <f>VLOOKUP($C120,计算辅助表!$A:$E,2,FALSE)</f>
        <v>2.7800000000000002</v>
      </c>
      <c r="E120" s="26">
        <f>VLOOKUP($C120,计算辅助表!$A:$E,3,FALSE)</f>
        <v>1</v>
      </c>
      <c r="F120" s="28">
        <f>VLOOKUP($C120,计算辅助表!$A:$E,4,FALSE)</f>
        <v>4.84</v>
      </c>
      <c r="G120" s="26">
        <f>VLOOKUP($C120,计算辅助表!$A:$E,5,FALSE)</f>
        <v>1.6</v>
      </c>
      <c r="H120" s="26">
        <f>VLOOKUP(C120,计算辅助表!A:I,9,FALSE)</f>
        <v>0</v>
      </c>
      <c r="I120" s="26">
        <f>VLOOKUP(C120,计算辅助表!A:K,10,FALSE)</f>
        <v>0</v>
      </c>
      <c r="J120" s="26">
        <f>VLOOKUP(C120,计算辅助表!A:K,11,FALSE)</f>
        <v>0</v>
      </c>
      <c r="K120" s="26">
        <f>VLOOKUP(C120,计算辅助表!A:H,8,FALSE)</f>
        <v>185</v>
      </c>
      <c r="L120" s="26" t="str">
        <f>VLOOKUP(C120,计算辅助表!A:F,6,FALSE)</f>
        <v>[{"a":"item","t":"2004","n":3000}]</v>
      </c>
      <c r="M120" s="26" t="str">
        <f>VLOOKUP(C120,计算辅助表!A:L,IF(INT(LEFT(A120))&lt;5,12,7),FALSE)</f>
        <v>[{"jichuzhongzu":1,"star":6,"num":1},{"jichuzhongzu":1,"star":5,"num":3}]</v>
      </c>
      <c r="N120" s="26" t="str">
        <f>VLOOKUP(A120,升星技能!A:O,4,FALSE)</f>
        <v>击晕3</v>
      </c>
      <c r="O120" s="26" t="str">
        <f>VLOOKUP(A120,升星技能!A:O,5,FALSE)</f>
        <v>"1503a114"</v>
      </c>
      <c r="P120" s="26" t="str">
        <f>VLOOKUP(A120,升星技能!A:O,6,FALSE)</f>
        <v>被动效果：敏锐的猎手，擅长找到敌人的弱点，普攻有77%概率使目标眩晕，持续2回合</v>
      </c>
      <c r="Q120" s="26" t="str">
        <f>IF(C120&lt;8,VLOOKUP(A120,基础技能!A:O,11,FALSE),VLOOKUP(A120,升星技能!A:O,7,FALSE))</f>
        <v>乘胜追击3</v>
      </c>
      <c r="R120" s="26" t="str">
        <f>IF(C120&lt;8,VLOOKUP(A120,基础技能!A:O,10,FALSE),VLOOKUP(A120,升星技能!A:O,8,FALSE))</f>
        <v>"1503a214"</v>
      </c>
      <c r="S120" s="26" t="str">
        <f>IF(C120&lt;8,VLOOKUP(A120,基础技能!A:O,12,FALSE),VLOOKUP(A120,升星技能!A:O,9,FALSE))</f>
        <v>被动效果：对眩晕的目标乘胜追击，增加128%的额外伤害</v>
      </c>
      <c r="T120" s="26" t="str">
        <f>IF(C120&lt;9,VLOOKUP(A120,基础技能!A:O,14,FALSE),VLOOKUP(A120,升星技能!A:O,10,FALSE))</f>
        <v>射手之心2</v>
      </c>
      <c r="U120" s="26" t="str">
        <f>IF(C120&lt;9,VLOOKUP(A120,基础技能!A:O,13,FALSE),VLOOKUP(A120,升星技能!A:O,11,FALSE))</f>
        <v>"15036311","15036321"</v>
      </c>
      <c r="V120" s="26" t="str">
        <f>IF(C120&lt;9,VLOOKUP(A120,基础技能!A:O,15,FALSE),VLOOKUP(A120,升星技能!A:O,12,FALSE))</f>
        <v>被动效果：天生猎手，专找弱点，破防增加32%，攻击增加33%</v>
      </c>
      <c r="W120" s="26" t="str">
        <f>IF(C120&lt;10,VLOOKUP(A120,基础技能!A:O,5,FALSE),VLOOKUP(A120,升星技能!A:O,13,FALSE))</f>
        <v>致命箭雨2</v>
      </c>
      <c r="X120" s="26" t="str">
        <f>IF(C120&lt;10,VLOOKUP(A120,基础技能!A:O,4,FALSE),VLOOKUP(A120,升星技能!A:O,14,FALSE))</f>
        <v>15036012</v>
      </c>
      <c r="Y120" s="26" t="str">
        <f>IF(C120&lt;10,VLOOKUP(A120,基础技能!A:O,6,FALSE),VLOOKUP(A120,升星技能!A:O,15,FALSE))</f>
        <v>怒气技能：对敌方随机4名目标造成99%攻击伤害并有77%概率使刺客类目标眩晕2回合</v>
      </c>
    </row>
    <row r="121" spans="1:26" x14ac:dyDescent="0.3">
      <c r="A121" s="27">
        <v>15036</v>
      </c>
      <c r="B121" s="27" t="s">
        <v>37</v>
      </c>
      <c r="C121" s="28">
        <v>9</v>
      </c>
      <c r="D121" s="28">
        <f>VLOOKUP($C121,计算辅助表!$A:$E,2,FALSE)</f>
        <v>3.0700000000000003</v>
      </c>
      <c r="E121" s="26">
        <f>VLOOKUP($C121,计算辅助表!$A:$E,3,FALSE)</f>
        <v>1</v>
      </c>
      <c r="F121" s="28">
        <f>VLOOKUP($C121,计算辅助表!$A:$E,4,FALSE)</f>
        <v>6.16</v>
      </c>
      <c r="G121" s="26">
        <f>VLOOKUP($C121,计算辅助表!$A:$E,5,FALSE)</f>
        <v>1.6</v>
      </c>
      <c r="H121" s="26">
        <f>VLOOKUP(C121,计算辅助表!A:I,9,FALSE)</f>
        <v>0</v>
      </c>
      <c r="I121" s="26">
        <f>VLOOKUP(C121,计算辅助表!A:K,10,FALSE)</f>
        <v>0</v>
      </c>
      <c r="J121" s="26">
        <f>VLOOKUP(C121,计算辅助表!A:K,11,FALSE)</f>
        <v>0</v>
      </c>
      <c r="K121" s="26">
        <f>VLOOKUP(C121,计算辅助表!A:H,8,FALSE)</f>
        <v>205</v>
      </c>
      <c r="L121" s="26" t="str">
        <f>VLOOKUP(C121,计算辅助表!A:F,6,FALSE)</f>
        <v>[{"a":"item","t":"2004","n":4000}]</v>
      </c>
      <c r="M121" s="26" t="str">
        <f>VLOOKUP(C121,计算辅助表!A:L,IF(INT(LEFT(A121))&lt;5,12,7),FALSE)</f>
        <v>[{"sxhero":1,"num":1},{"jichuzhongzu":1,"star":6,"num":1},{"jichuzhongzu":1,"star":5,"num":2}]</v>
      </c>
      <c r="N121" s="26" t="str">
        <f>VLOOKUP(A121,升星技能!A:O,4,FALSE)</f>
        <v>击晕3</v>
      </c>
      <c r="O121" s="26" t="str">
        <f>VLOOKUP(A121,升星技能!A:O,5,FALSE)</f>
        <v>"1503a114"</v>
      </c>
      <c r="P121" s="26" t="str">
        <f>VLOOKUP(A121,升星技能!A:O,6,FALSE)</f>
        <v>被动效果：敏锐的猎手，擅长找到敌人的弱点，普攻有77%概率使目标眩晕，持续2回合</v>
      </c>
      <c r="Q121" s="26" t="str">
        <f>IF(C121&lt;8,VLOOKUP(A121,基础技能!A:O,11,FALSE),VLOOKUP(A121,升星技能!A:O,7,FALSE))</f>
        <v>乘胜追击3</v>
      </c>
      <c r="R121" s="26" t="str">
        <f>IF(C121&lt;8,VLOOKUP(A121,基础技能!A:O,10,FALSE),VLOOKUP(A121,升星技能!A:O,8,FALSE))</f>
        <v>"1503a214"</v>
      </c>
      <c r="S121" s="26" t="str">
        <f>IF(C121&lt;8,VLOOKUP(A121,基础技能!A:O,12,FALSE),VLOOKUP(A121,升星技能!A:O,9,FALSE))</f>
        <v>被动效果：对眩晕的目标乘胜追击，增加128%的额外伤害</v>
      </c>
      <c r="T121" s="26" t="str">
        <f>IF(C121&lt;9,VLOOKUP(A121,基础技能!A:O,14,FALSE),VLOOKUP(A121,升星技能!A:O,10,FALSE))</f>
        <v>射手之心3</v>
      </c>
      <c r="U121" s="26" t="str">
        <f>IF(C121&lt;9,VLOOKUP(A121,基础技能!A:O,13,FALSE),VLOOKUP(A121,升星技能!A:O,11,FALSE))</f>
        <v>"1503a311","1503a321"</v>
      </c>
      <c r="V121" s="26" t="str">
        <f>IF(C121&lt;9,VLOOKUP(A121,基础技能!A:O,15,FALSE),VLOOKUP(A121,升星技能!A:O,12,FALSE))</f>
        <v>被动效果：天生猎手，专找弱点，破防增加40%，攻击增加33%</v>
      </c>
      <c r="W121" s="26" t="str">
        <f>IF(C121&lt;10,VLOOKUP(A121,基础技能!A:O,5,FALSE),VLOOKUP(A121,升星技能!A:O,13,FALSE))</f>
        <v>致命箭雨2</v>
      </c>
      <c r="X121" s="26" t="str">
        <f>IF(C121&lt;10,VLOOKUP(A121,基础技能!A:O,4,FALSE),VLOOKUP(A121,升星技能!A:O,14,FALSE))</f>
        <v>15036012</v>
      </c>
      <c r="Y121" s="26" t="str">
        <f>IF(C121&lt;10,VLOOKUP(A121,基础技能!A:O,6,FALSE),VLOOKUP(A121,升星技能!A:O,15,FALSE))</f>
        <v>怒气技能：对敌方随机4名目标造成99%攻击伤害并有77%概率使刺客类目标眩晕2回合</v>
      </c>
    </row>
    <row r="122" spans="1:26" x14ac:dyDescent="0.3">
      <c r="A122" s="27">
        <v>15036</v>
      </c>
      <c r="B122" s="27" t="s">
        <v>37</v>
      </c>
      <c r="C122" s="28">
        <v>10</v>
      </c>
      <c r="D122" s="28">
        <f>VLOOKUP($C122,计算辅助表!$A:$E,2,FALSE)</f>
        <v>3.5100000000000002</v>
      </c>
      <c r="E122" s="26">
        <f>VLOOKUP($C122,计算辅助表!$A:$E,3,FALSE)</f>
        <v>1</v>
      </c>
      <c r="F122" s="28">
        <f>VLOOKUP($C122,计算辅助表!$A:$E,4,FALSE)</f>
        <v>8.14</v>
      </c>
      <c r="G122" s="26">
        <f>VLOOKUP($C122,计算辅助表!$A:$E,5,FALSE)</f>
        <v>1.6</v>
      </c>
      <c r="H122" s="26">
        <f>VLOOKUP(C122,计算辅助表!A:I,9,FALSE)</f>
        <v>0</v>
      </c>
      <c r="I122" s="26">
        <f>VLOOKUP(C122,计算辅助表!A:K,10,FALSE)</f>
        <v>0</v>
      </c>
      <c r="J122" s="26">
        <f>VLOOKUP(C122,计算辅助表!A:K,11,FALSE)</f>
        <v>0</v>
      </c>
      <c r="K122" s="26">
        <f>VLOOKUP(C122,计算辅助表!A:H,8,FALSE)</f>
        <v>255</v>
      </c>
      <c r="L122" s="26" t="str">
        <f>VLOOKUP(C122,计算辅助表!A:F,6,FALSE)</f>
        <v>[{"a":"item","t":"2004","n":10000}]</v>
      </c>
      <c r="M122" s="26" t="str">
        <f>VLOOKUP(C122,计算辅助表!A:L,IF(INT(LEFT(A122))&lt;5,12,7),FALSE)</f>
        <v>[{"sxhero":1,"num":2},{"jichuzhongzu":1,"star":6,"num":1},{"star":9,"num":1}]</v>
      </c>
      <c r="N122" s="26" t="str">
        <f>VLOOKUP(A122,升星技能!A:O,4,FALSE)</f>
        <v>击晕3</v>
      </c>
      <c r="O122" s="26" t="str">
        <f>VLOOKUP(A122,升星技能!A:O,5,FALSE)</f>
        <v>"1503a114"</v>
      </c>
      <c r="P122" s="26" t="str">
        <f>VLOOKUP(A122,升星技能!A:O,6,FALSE)</f>
        <v>被动效果：敏锐的猎手，擅长找到敌人的弱点，普攻有77%概率使目标眩晕，持续2回合</v>
      </c>
      <c r="Q122" s="26" t="str">
        <f>IF(C122&lt;8,VLOOKUP(A122,基础技能!A:O,11,FALSE),VLOOKUP(A122,升星技能!A:O,7,FALSE))</f>
        <v>乘胜追击3</v>
      </c>
      <c r="R122" s="26" t="str">
        <f>IF(C122&lt;8,VLOOKUP(A122,基础技能!A:O,10,FALSE),VLOOKUP(A122,升星技能!A:O,8,FALSE))</f>
        <v>"1503a214"</v>
      </c>
      <c r="S122" s="26" t="str">
        <f>IF(C122&lt;8,VLOOKUP(A122,基础技能!A:O,12,FALSE),VLOOKUP(A122,升星技能!A:O,9,FALSE))</f>
        <v>被动效果：对眩晕的目标乘胜追击，增加128%的额外伤害</v>
      </c>
      <c r="T122" s="26" t="str">
        <f>IF(C122&lt;9,VLOOKUP(A122,基础技能!A:O,14,FALSE),VLOOKUP(A122,升星技能!A:O,10,FALSE))</f>
        <v>射手之心3</v>
      </c>
      <c r="U122" s="26" t="str">
        <f>IF(C122&lt;9,VLOOKUP(A122,基础技能!A:O,13,FALSE),VLOOKUP(A122,升星技能!A:O,11,FALSE))</f>
        <v>"1503a311","1503a321"</v>
      </c>
      <c r="V122" s="26" t="str">
        <f>IF(C122&lt;9,VLOOKUP(A122,基础技能!A:O,15,FALSE),VLOOKUP(A122,升星技能!A:O,12,FALSE))</f>
        <v>被动效果：天生猎手，专找弱点，破防增加40%，攻击增加33%</v>
      </c>
      <c r="W122" s="26" t="str">
        <f>IF(C122&lt;10,VLOOKUP(A122,基础技能!A:O,5,FALSE),VLOOKUP(A122,升星技能!A:O,13,FALSE))</f>
        <v>致命箭雨3</v>
      </c>
      <c r="X122" s="26" t="str">
        <f>IF(C122&lt;10,VLOOKUP(A122,基础技能!A:O,4,FALSE),VLOOKUP(A122,升星技能!A:O,14,FALSE))</f>
        <v>1503a012</v>
      </c>
      <c r="Y122" s="26" t="str">
        <f>IF(C122&lt;10,VLOOKUP(A122,基础技能!A:O,6,FALSE),VLOOKUP(A122,升星技能!A:O,15,FALSE))</f>
        <v>怒气技能：对敌方随机4名目标造成160%攻击伤害，有100%概率使刺客类目标眩晕2回合并中毒，每回合额外造成66%攻击伤害，持续3回合</v>
      </c>
    </row>
    <row r="123" spans="1:26" x14ac:dyDescent="0.3">
      <c r="A123" s="27">
        <v>15036</v>
      </c>
      <c r="B123" s="27" t="s">
        <v>37</v>
      </c>
      <c r="C123" s="28">
        <v>11</v>
      </c>
      <c r="D123" s="28">
        <f>VLOOKUP($C123,计算辅助表!$A:$E,2,FALSE)</f>
        <v>3.5100000000000002</v>
      </c>
      <c r="E123" s="26">
        <f>VLOOKUP($C123,计算辅助表!$A:$E,3,FALSE)</f>
        <v>1</v>
      </c>
      <c r="F123" s="28">
        <f>VLOOKUP($C123,计算辅助表!$A:$E,4,FALSE)</f>
        <v>8.14</v>
      </c>
      <c r="G123" s="26">
        <f>VLOOKUP($C123,计算辅助表!$A:$E,5,FALSE)</f>
        <v>1.6</v>
      </c>
      <c r="H123" s="26">
        <f>VLOOKUP(C123,计算辅助表!A:I,9,FALSE)</f>
        <v>1</v>
      </c>
      <c r="I123" s="26">
        <f>VLOOKUP(C123,计算辅助表!A:K,10,FALSE)</f>
        <v>70</v>
      </c>
      <c r="J123" s="26">
        <f>VLOOKUP(C123,计算辅助表!A:K,11,FALSE)</f>
        <v>100</v>
      </c>
      <c r="K123" s="26">
        <f>VLOOKUP(C123,计算辅助表!A:H,8,FALSE)</f>
        <v>270</v>
      </c>
      <c r="L123" s="26" t="str">
        <f>VLOOKUP(C123,计算辅助表!A:F,6,FALSE)</f>
        <v>[{"a":"item","t":"2004","n":10000}]</v>
      </c>
      <c r="M123" s="26" t="str">
        <f>VLOOKUP(C123,计算辅助表!A:L,IF(INT(LEFT(A123))&lt;5,12,7),FALSE)</f>
        <v>[{"sxhero":1,"num":1},{"star":9,"num":1}]</v>
      </c>
      <c r="N123" s="26" t="str">
        <f>VLOOKUP(A123,升星技能!A:O,4,FALSE)</f>
        <v>击晕3</v>
      </c>
      <c r="O123" s="26" t="str">
        <f>VLOOKUP(A123,升星技能!A:O,5,FALSE)</f>
        <v>"1503a114"</v>
      </c>
      <c r="P123" s="26" t="str">
        <f>VLOOKUP(A123,升星技能!A:O,6,FALSE)</f>
        <v>被动效果：敏锐的猎手，擅长找到敌人的弱点，普攻有77%概率使目标眩晕，持续2回合</v>
      </c>
      <c r="Q123" s="26" t="str">
        <f>IF(C123&lt;8,VLOOKUP(A123,基础技能!A:O,11,FALSE),VLOOKUP(A123,升星技能!A:O,7,FALSE))</f>
        <v>乘胜追击3</v>
      </c>
      <c r="R123" s="26" t="str">
        <f>IF(C123&lt;8,VLOOKUP(A123,基础技能!A:O,10,FALSE),VLOOKUP(A123,升星技能!A:O,8,FALSE))</f>
        <v>"1503a214"</v>
      </c>
      <c r="S123" s="26" t="str">
        <f>IF(C123&lt;8,VLOOKUP(A123,基础技能!A:O,12,FALSE),VLOOKUP(A123,升星技能!A:O,9,FALSE))</f>
        <v>被动效果：对眩晕的目标乘胜追击，增加128%的额外伤害</v>
      </c>
      <c r="T123" s="26" t="str">
        <f>IF(C123&lt;9,VLOOKUP(A123,基础技能!A:O,14,FALSE),VLOOKUP(A123,升星技能!A:O,10,FALSE))</f>
        <v>射手之心3</v>
      </c>
      <c r="U123" s="26" t="str">
        <f>IF(C123&lt;9,VLOOKUP(A123,基础技能!A:O,13,FALSE),VLOOKUP(A123,升星技能!A:O,11,FALSE))</f>
        <v>"1503a311","1503a321"</v>
      </c>
      <c r="V123" s="26" t="str">
        <f>IF(C123&lt;9,VLOOKUP(A123,基础技能!A:O,15,FALSE),VLOOKUP(A123,升星技能!A:O,12,FALSE))</f>
        <v>被动效果：天生猎手，专找弱点，破防增加40%，攻击增加33%</v>
      </c>
      <c r="W123" s="26" t="str">
        <f>IF(C123&lt;10,VLOOKUP(A123,基础技能!A:O,5,FALSE),VLOOKUP(A123,升星技能!A:O,13,FALSE))</f>
        <v>致命箭雨3</v>
      </c>
      <c r="X123" s="26" t="str">
        <f>IF(C123&lt;10,VLOOKUP(A123,基础技能!A:O,4,FALSE),VLOOKUP(A123,升星技能!A:O,14,FALSE))</f>
        <v>1503a012</v>
      </c>
      <c r="Y123" s="26" t="str">
        <f>IF(C123&lt;10,VLOOKUP(A123,基础技能!A:O,6,FALSE),VLOOKUP(A123,升星技能!A:O,15,FALSE))</f>
        <v>怒气技能：对敌方随机4名目标造成160%攻击伤害，有100%概率使刺客类目标眩晕2回合并中毒，每回合额外造成66%攻击伤害，持续3回合</v>
      </c>
    </row>
    <row r="124" spans="1:26" x14ac:dyDescent="0.3">
      <c r="A124" s="27">
        <v>15036</v>
      </c>
      <c r="B124" s="27" t="s">
        <v>37</v>
      </c>
      <c r="C124" s="28">
        <v>12</v>
      </c>
      <c r="D124" s="28">
        <f>VLOOKUP($C124,计算辅助表!$A:$E,2,FALSE)</f>
        <v>3.5100000000000002</v>
      </c>
      <c r="E124" s="26">
        <f>VLOOKUP($C124,计算辅助表!$A:$E,3,FALSE)</f>
        <v>1</v>
      </c>
      <c r="F124" s="28">
        <f>VLOOKUP($C124,计算辅助表!$A:$E,4,FALSE)</f>
        <v>8.14</v>
      </c>
      <c r="G124" s="26">
        <f>VLOOKUP($C124,计算辅助表!$A:$E,5,FALSE)</f>
        <v>1.6</v>
      </c>
      <c r="H124" s="26">
        <f>VLOOKUP(C124,计算辅助表!A:I,9,FALSE)</f>
        <v>2</v>
      </c>
      <c r="I124" s="26">
        <f>VLOOKUP(C124,计算辅助表!A:K,10,FALSE)</f>
        <v>140</v>
      </c>
      <c r="J124" s="26">
        <f>VLOOKUP(C124,计算辅助表!A:K,11,FALSE)</f>
        <v>200</v>
      </c>
      <c r="K124" s="26">
        <f>VLOOKUP(C124,计算辅助表!A:H,8,FALSE)</f>
        <v>285</v>
      </c>
      <c r="L124" s="26" t="str">
        <f>VLOOKUP(C124,计算辅助表!A:F,6,FALSE)</f>
        <v>[{"a":"item","t":"2004","n":15000}]</v>
      </c>
      <c r="M124" s="26" t="str">
        <f>VLOOKUP(C124,计算辅助表!A:L,IF(INT(LEFT(A124))&lt;5,12,7),FALSE)</f>
        <v>[{"sxhero":1,"num":1},{"jichuzhongzu":1,"star":6,"num":1},{"star":9,"num":1}]</v>
      </c>
      <c r="N124" s="26" t="str">
        <f>VLOOKUP(A124,升星技能!A:O,4,FALSE)</f>
        <v>击晕3</v>
      </c>
      <c r="O124" s="26" t="str">
        <f>VLOOKUP(A124,升星技能!A:O,5,FALSE)</f>
        <v>"1503a114"</v>
      </c>
      <c r="P124" s="26" t="str">
        <f>VLOOKUP(A124,升星技能!A:O,6,FALSE)</f>
        <v>被动效果：敏锐的猎手，擅长找到敌人的弱点，普攻有77%概率使目标眩晕，持续2回合</v>
      </c>
      <c r="Q124" s="26" t="str">
        <f>IF(C124&lt;8,VLOOKUP(A124,基础技能!A:O,11,FALSE),VLOOKUP(A124,升星技能!A:O,7,FALSE))</f>
        <v>乘胜追击3</v>
      </c>
      <c r="R124" s="26" t="str">
        <f>IF(C124&lt;8,VLOOKUP(A124,基础技能!A:O,10,FALSE),VLOOKUP(A124,升星技能!A:O,8,FALSE))</f>
        <v>"1503a214"</v>
      </c>
      <c r="S124" s="26" t="str">
        <f>IF(C124&lt;8,VLOOKUP(A124,基础技能!A:O,12,FALSE),VLOOKUP(A124,升星技能!A:O,9,FALSE))</f>
        <v>被动效果：对眩晕的目标乘胜追击，增加128%的额外伤害</v>
      </c>
      <c r="T124" s="26" t="str">
        <f>IF(C124&lt;9,VLOOKUP(A124,基础技能!A:O,14,FALSE),VLOOKUP(A124,升星技能!A:O,10,FALSE))</f>
        <v>射手之心3</v>
      </c>
      <c r="U124" s="26" t="str">
        <f>IF(C124&lt;9,VLOOKUP(A124,基础技能!A:O,13,FALSE),VLOOKUP(A124,升星技能!A:O,11,FALSE))</f>
        <v>"1503a311","1503a321"</v>
      </c>
      <c r="V124" s="26" t="str">
        <f>IF(C124&lt;9,VLOOKUP(A124,基础技能!A:O,15,FALSE),VLOOKUP(A124,升星技能!A:O,12,FALSE))</f>
        <v>被动效果：天生猎手，专找弱点，破防增加40%，攻击增加33%</v>
      </c>
      <c r="W124" s="26" t="str">
        <f>IF(C124&lt;10,VLOOKUP(A124,基础技能!A:O,5,FALSE),VLOOKUP(A124,升星技能!A:O,13,FALSE))</f>
        <v>致命箭雨3</v>
      </c>
      <c r="X124" s="26" t="str">
        <f>IF(C124&lt;10,VLOOKUP(A124,基础技能!A:O,4,FALSE),VLOOKUP(A124,升星技能!A:O,14,FALSE))</f>
        <v>1503a012</v>
      </c>
      <c r="Y124" s="26" t="str">
        <f>IF(C124&lt;10,VLOOKUP(A124,基础技能!A:O,6,FALSE),VLOOKUP(A124,升星技能!A:O,15,FALSE))</f>
        <v>怒气技能：对敌方随机4名目标造成160%攻击伤害，有100%概率使刺客类目标眩晕2回合并中毒，每回合额外造成66%攻击伤害，持续3回合</v>
      </c>
    </row>
    <row r="125" spans="1:26" x14ac:dyDescent="0.3">
      <c r="A125" s="27">
        <v>15036</v>
      </c>
      <c r="B125" s="27" t="s">
        <v>37</v>
      </c>
      <c r="C125" s="28">
        <v>13</v>
      </c>
      <c r="D125" s="28">
        <f>VLOOKUP($C125,计算辅助表!$A:$E,2,FALSE)</f>
        <v>3.5100000000000002</v>
      </c>
      <c r="E125" s="26">
        <f>VLOOKUP($C125,计算辅助表!$A:$E,3,FALSE)</f>
        <v>1</v>
      </c>
      <c r="F125" s="28">
        <f>VLOOKUP($C125,计算辅助表!$A:$E,4,FALSE)</f>
        <v>8.14</v>
      </c>
      <c r="G125" s="26">
        <f>VLOOKUP($C125,计算辅助表!$A:$E,5,FALSE)</f>
        <v>1.6</v>
      </c>
      <c r="H125" s="26">
        <f>VLOOKUP(C125,计算辅助表!A:I,9,FALSE)</f>
        <v>3</v>
      </c>
      <c r="I125" s="26">
        <f>VLOOKUP(C125,计算辅助表!A:K,10,FALSE)</f>
        <v>210</v>
      </c>
      <c r="J125" s="26">
        <f>VLOOKUP(C125,计算辅助表!A:K,11,FALSE)</f>
        <v>300</v>
      </c>
      <c r="K125" s="26">
        <f>VLOOKUP(C125,计算辅助表!A:H,8,FALSE)</f>
        <v>300</v>
      </c>
      <c r="L125" s="26" t="str">
        <f>VLOOKUP(C125,计算辅助表!A:F,6,FALSE)</f>
        <v>[{"a":"item","t":"2004","n":20000},{"a":"item","t":"2039","n":10}]</v>
      </c>
      <c r="M125" s="26" t="str">
        <f>VLOOKUP(C125,计算辅助表!A:L,IF(INT(LEFT(A125))&lt;5,12,7),FALSE)</f>
        <v>[{"sxhero":1,"num":2},{"jichuzhongzu":1,"star":6,"num":1},{"star":10,"num":1}]</v>
      </c>
      <c r="N125" s="26" t="str">
        <f>VLOOKUP(A125,升星技能!A:O,4,FALSE)</f>
        <v>击晕3</v>
      </c>
      <c r="O125" s="26" t="str">
        <f>VLOOKUP(A125,升星技能!A:O,5,FALSE)</f>
        <v>"1503a114"</v>
      </c>
      <c r="P125" s="26" t="str">
        <f>VLOOKUP(A125,升星技能!A:O,6,FALSE)</f>
        <v>被动效果：敏锐的猎手，擅长找到敌人的弱点，普攻有77%概率使目标眩晕，持续2回合</v>
      </c>
      <c r="Q125" s="26" t="str">
        <f>IF(C125&lt;8,VLOOKUP(A125,基础技能!A:O,11,FALSE),VLOOKUP(A125,升星技能!A:O,7,FALSE))</f>
        <v>乘胜追击3</v>
      </c>
      <c r="R125" s="26" t="str">
        <f>IF(C125&lt;8,VLOOKUP(A125,基础技能!A:O,10,FALSE),VLOOKUP(A125,升星技能!A:O,8,FALSE))</f>
        <v>"1503a214"</v>
      </c>
      <c r="S125" s="26" t="str">
        <f>IF(C125&lt;8,VLOOKUP(A125,基础技能!A:O,12,FALSE),VLOOKUP(A125,升星技能!A:O,9,FALSE))</f>
        <v>被动效果：对眩晕的目标乘胜追击，增加128%的额外伤害</v>
      </c>
      <c r="T125" s="26" t="str">
        <f>IF(C125&lt;9,VLOOKUP(A125,基础技能!A:O,14,FALSE),VLOOKUP(A125,升星技能!A:O,10,FALSE))</f>
        <v>射手之心3</v>
      </c>
      <c r="U125" s="26" t="str">
        <f>IF(C125&lt;9,VLOOKUP(A125,基础技能!A:O,13,FALSE),VLOOKUP(A125,升星技能!A:O,11,FALSE))</f>
        <v>"1503a311","1503a321"</v>
      </c>
      <c r="V125" s="26" t="str">
        <f>IF(C125&lt;9,VLOOKUP(A125,基础技能!A:O,15,FALSE),VLOOKUP(A125,升星技能!A:O,12,FALSE))</f>
        <v>被动效果：天生猎手，专找弱点，破防增加40%，攻击增加33%</v>
      </c>
      <c r="W125" s="26" t="str">
        <f>IF(C125&lt;10,VLOOKUP(A125,基础技能!A:O,5,FALSE),VLOOKUP(A125,升星技能!A:O,13,FALSE))</f>
        <v>致命箭雨3</v>
      </c>
      <c r="X125" s="26" t="str">
        <f>IF(C125&lt;10,VLOOKUP(A125,基础技能!A:O,4,FALSE),VLOOKUP(A125,升星技能!A:O,14,FALSE))</f>
        <v>1503a012</v>
      </c>
      <c r="Y125" s="26" t="str">
        <f>IF(C125&lt;10,VLOOKUP(A125,基础技能!A:O,6,FALSE),VLOOKUP(A125,升星技能!A:O,15,FALSE))</f>
        <v>怒气技能：对敌方随机4名目标造成160%攻击伤害，有100%概率使刺客类目标眩晕2回合并中毒，每回合额外造成66%攻击伤害，持续3回合</v>
      </c>
    </row>
    <row r="126" spans="1:26" x14ac:dyDescent="0.3">
      <c r="A126" s="27">
        <v>15036</v>
      </c>
      <c r="B126" s="27" t="s">
        <v>37</v>
      </c>
      <c r="C126" s="28">
        <v>14</v>
      </c>
      <c r="D126" s="28">
        <v>3.51</v>
      </c>
      <c r="E126" s="26">
        <f>VLOOKUP($C126,计算辅助表!$A:$E,3,FALSE)</f>
        <v>1</v>
      </c>
      <c r="F126" s="28">
        <v>8.14</v>
      </c>
      <c r="G126" s="26">
        <f>VLOOKUP($C126,计算辅助表!$A:$E,5,FALSE)</f>
        <v>1.6</v>
      </c>
      <c r="H126" s="26">
        <f>VLOOKUP(C126,计算辅助表!A:I,9,FALSE)</f>
        <v>4</v>
      </c>
      <c r="I126" s="26">
        <f>VLOOKUP(C126,计算辅助表!A:K,10,FALSE)</f>
        <v>330</v>
      </c>
      <c r="J126" s="26">
        <f>VLOOKUP(C126,计算辅助表!A:K,11,FALSE)</f>
        <v>500</v>
      </c>
      <c r="K126" s="26">
        <f>VLOOKUP(C126,计算辅助表!A:H,8,FALSE)</f>
        <v>300</v>
      </c>
      <c r="L126" s="26" t="str">
        <f>VLOOKUP(C126,计算辅助表!A:F,6,FALSE)</f>
        <v>[{"a":"item","t":"2004","n":25000},{"a":"item","t":"2039","n":20}]</v>
      </c>
      <c r="M126" s="26" t="str">
        <f>VLOOKUP(C126,计算辅助表!A:L,IF(INT(LEFT(A126))&lt;5,12,7),FALSE)</f>
        <v>[{"sxhero":1,"num":2},{"star":9,"num":1},{"star":10,"num":1}]</v>
      </c>
      <c r="N126" s="26" t="str">
        <f>VLOOKUP(A126,升星技能!A:O,4,FALSE)</f>
        <v>击晕3</v>
      </c>
      <c r="O126" s="26" t="str">
        <f>VLOOKUP(A126,升星技能!A:O,5,FALSE)</f>
        <v>"1503a114"</v>
      </c>
      <c r="P126" s="26" t="str">
        <f>VLOOKUP(A126,升星技能!A:O,6,FALSE)</f>
        <v>被动效果：敏锐的猎手，擅长找到敌人的弱点，普攻有77%概率使目标眩晕，持续2回合</v>
      </c>
      <c r="Q126" s="26" t="str">
        <f>IF(C126&lt;8,VLOOKUP(A126,基础技能!A:O,11,FALSE),VLOOKUP(A126,升星技能!A:O,7,FALSE))</f>
        <v>乘胜追击3</v>
      </c>
      <c r="R126" s="26" t="str">
        <f>IF(C126&lt;8,VLOOKUP(A126,基础技能!A:O,10,FALSE),VLOOKUP(A126,升星技能!A:O,8,FALSE))</f>
        <v>"1503a214"</v>
      </c>
      <c r="S126" s="26" t="str">
        <f>IF(C126&lt;8,VLOOKUP(A126,基础技能!A:O,12,FALSE),VLOOKUP(A126,升星技能!A:O,9,FALSE))</f>
        <v>被动效果：对眩晕的目标乘胜追击，增加128%的额外伤害</v>
      </c>
      <c r="T126" s="26" t="str">
        <f>IF(C126&lt;9,VLOOKUP(A126,基础技能!A:O,14,FALSE),VLOOKUP(A126,升星技能!A:O,10,FALSE))</f>
        <v>射手之心3</v>
      </c>
      <c r="U126" s="26" t="str">
        <f>IF(C126&lt;9,VLOOKUP(A126,基础技能!A:O,13,FALSE),VLOOKUP(A126,升星技能!A:O,11,FALSE))</f>
        <v>"1503a311","1503a321"</v>
      </c>
      <c r="V126" s="26" t="str">
        <f>IF(C126&lt;9,VLOOKUP(A126,基础技能!A:O,15,FALSE),VLOOKUP(A126,升星技能!A:O,12,FALSE))</f>
        <v>被动效果：天生猎手，专找弱点，破防增加40%，攻击增加33%</v>
      </c>
      <c r="W126" s="26" t="str">
        <f>IF(C126&lt;10,VLOOKUP(A126,基础技能!A:O,5,FALSE),VLOOKUP(A126,升星技能!A:O,13,FALSE))</f>
        <v>致命箭雨3</v>
      </c>
      <c r="X126" s="26" t="str">
        <f>IF(C126&lt;10,VLOOKUP(A126,基础技能!A:O,4,FALSE),VLOOKUP(A126,升星技能!A:O,14,FALSE))</f>
        <v>1503a012</v>
      </c>
      <c r="Y126" s="26" t="str">
        <f>IF(C126&lt;10,VLOOKUP(A126,基础技能!A:O,6,FALSE),VLOOKUP(A126,升星技能!A:O,15,FALSE))</f>
        <v>怒气技能：对敌方随机4名目标造成160%攻击伤害，有100%概率使刺客类目标眩晕2回合并中毒，每回合额外造成66%攻击伤害，持续3回合</v>
      </c>
    </row>
    <row r="127" spans="1:26" s="10" customFormat="1" x14ac:dyDescent="0.3">
      <c r="A127" s="27">
        <v>15036</v>
      </c>
      <c r="B127" s="27" t="s">
        <v>37</v>
      </c>
      <c r="C127" s="28">
        <v>15</v>
      </c>
      <c r="D127" s="28">
        <v>3.51</v>
      </c>
      <c r="E127" s="26">
        <f>VLOOKUP($C127,计算辅助表!$A:$E,3,FALSE)</f>
        <v>1</v>
      </c>
      <c r="F127" s="28">
        <v>8.14</v>
      </c>
      <c r="G127" s="26">
        <f>VLOOKUP($C127,计算辅助表!$A:$E,5,FALSE)</f>
        <v>1.6</v>
      </c>
      <c r="H127" s="26">
        <f>VLOOKUP(C127,计算辅助表!A:I,9,FALSE)</f>
        <v>5</v>
      </c>
      <c r="I127" s="26">
        <f>VLOOKUP(C127,计算辅助表!A:K,10,FALSE)</f>
        <v>450</v>
      </c>
      <c r="J127" s="26">
        <f>VLOOKUP(C127,计算辅助表!A:K,11,FALSE)</f>
        <v>700</v>
      </c>
      <c r="K127" s="26">
        <f>VLOOKUP(C127,计算辅助表!A:H,8,FALSE)</f>
        <v>300</v>
      </c>
      <c r="L127" s="26" t="str">
        <f>VLOOKUP(C127,计算辅助表!A:F,6,FALSE)</f>
        <v>[{"a":"item","t":"2004","n":30000},{"a":"item","t":"2039","n":30}]</v>
      </c>
      <c r="M127" s="26" t="str">
        <f>VLOOKUP(C127,计算辅助表!A:L,IF(INT(LEFT(A127))&lt;5,12,7),FALSE)</f>
        <v>[{"sxhero":1,"num":2},{"star":9,"num":1},{"star":10,"num":1}]</v>
      </c>
      <c r="N127" s="26" t="str">
        <f>VLOOKUP(A127,升星技能!A:O,4,FALSE)</f>
        <v>击晕3</v>
      </c>
      <c r="O127" s="26" t="str">
        <f>VLOOKUP(A127,升星技能!A:O,5,FALSE)</f>
        <v>"1503a114"</v>
      </c>
      <c r="P127" s="26" t="str">
        <f>VLOOKUP(A127,升星技能!A:O,6,FALSE)</f>
        <v>被动效果：敏锐的猎手，擅长找到敌人的弱点，普攻有77%概率使目标眩晕，持续2回合</v>
      </c>
      <c r="Q127" s="26" t="str">
        <f>IF(C127&lt;8,VLOOKUP(A127,基础技能!A:O,11,FALSE),VLOOKUP(A127,升星技能!A:O,7,FALSE))</f>
        <v>乘胜追击3</v>
      </c>
      <c r="R127" s="26" t="str">
        <f>IF(C127&lt;8,VLOOKUP(A127,基础技能!A:O,10,FALSE),VLOOKUP(A127,升星技能!A:O,8,FALSE))</f>
        <v>"1503a214"</v>
      </c>
      <c r="S127" s="26" t="str">
        <f>IF(C127&lt;8,VLOOKUP(A127,基础技能!A:O,12,FALSE),VLOOKUP(A127,升星技能!A:O,9,FALSE))</f>
        <v>被动效果：对眩晕的目标乘胜追击，增加128%的额外伤害</v>
      </c>
      <c r="T127" s="26" t="str">
        <f>IF(C127&lt;9,VLOOKUP(A127,基础技能!A:O,14,FALSE),VLOOKUP(A127,升星技能!A:O,10,FALSE))</f>
        <v>射手之心3</v>
      </c>
      <c r="U127" s="26" t="str">
        <f>IF(C127&lt;9,VLOOKUP(A127,基础技能!A:O,13,FALSE),VLOOKUP(A127,升星技能!A:O,11,FALSE))</f>
        <v>"1503a311","1503a321"</v>
      </c>
      <c r="V127" s="26" t="str">
        <f>IF(C127&lt;9,VLOOKUP(A127,基础技能!A:O,15,FALSE),VLOOKUP(A127,升星技能!A:O,12,FALSE))</f>
        <v>被动效果：天生猎手，专找弱点，破防增加40%，攻击增加33%</v>
      </c>
      <c r="W127" s="26" t="str">
        <f>IF(C127&lt;10,VLOOKUP(A127,基础技能!A:O,5,FALSE),VLOOKUP(A127,升星技能!A:O,13,FALSE))</f>
        <v>致命箭雨3</v>
      </c>
      <c r="X127" s="26" t="str">
        <f>IF(C127&lt;10,VLOOKUP(A127,基础技能!A:O,4,FALSE),VLOOKUP(A127,升星技能!A:O,14,FALSE))</f>
        <v>1503a012</v>
      </c>
      <c r="Y127" s="26" t="str">
        <f>IF(C127&lt;10,VLOOKUP(A127,基础技能!A:O,6,FALSE),VLOOKUP(A127,升星技能!A:O,15,FALSE))</f>
        <v>怒气技能：对敌方随机4名目标造成160%攻击伤害，有100%概率使刺客类目标眩晕2回合并中毒，每回合额外造成66%攻击伤害，持续3回合</v>
      </c>
    </row>
    <row r="128" spans="1:26" s="10" customFormat="1" x14ac:dyDescent="0.3">
      <c r="A128" s="27">
        <v>15046</v>
      </c>
      <c r="B128" s="27" t="s">
        <v>38</v>
      </c>
      <c r="C128" s="28">
        <v>7</v>
      </c>
      <c r="D128" s="28">
        <f>VLOOKUP($C128,计算辅助表!$A:$E,2,FALSE)</f>
        <v>2.4900000000000002</v>
      </c>
      <c r="E128" s="26">
        <f>VLOOKUP($C128,计算辅助表!$A:$E,3,FALSE)</f>
        <v>1</v>
      </c>
      <c r="F128" s="28">
        <f>VLOOKUP($C128,计算辅助表!$A:$E,4,FALSE)</f>
        <v>3.5200000000000005</v>
      </c>
      <c r="G128" s="26">
        <f>VLOOKUP($C128,计算辅助表!$A:$E,5,FALSE)</f>
        <v>1.6</v>
      </c>
      <c r="H128" s="26">
        <f>VLOOKUP(C128,计算辅助表!A:I,9,FALSE)</f>
        <v>0</v>
      </c>
      <c r="I128" s="26">
        <f>VLOOKUP(C128,计算辅助表!A:K,10,FALSE)</f>
        <v>0</v>
      </c>
      <c r="J128" s="26">
        <f>VLOOKUP(C128,计算辅助表!A:K,11,FALSE)</f>
        <v>0</v>
      </c>
      <c r="K128" s="26">
        <f>VLOOKUP(C128,计算辅助表!A:H,8,FALSE)</f>
        <v>165</v>
      </c>
      <c r="L128" s="26" t="str">
        <f>VLOOKUP(C128,计算辅助表!A:F,6,FALSE)</f>
        <v>[{"a":"item","t":"2004","n":2000}]</v>
      </c>
      <c r="M128" s="26" t="str">
        <f>VLOOKUP(C128,计算辅助表!A:L,IF(INT(LEFT(A128))&lt;5,12,7),FALSE)</f>
        <v>[{"jichuzhongzu":1,"star":5,"num":4}]</v>
      </c>
      <c r="N128" s="26" t="str">
        <f>VLOOKUP(A128,升星技能!A:O,4,FALSE)</f>
        <v>娜迦之血3</v>
      </c>
      <c r="O128" s="26" t="str">
        <f>VLOOKUP(A128,升星技能!A:O,5,FALSE)</f>
        <v>"1504a101","1504a111","1504a121","1504a104"</v>
      </c>
      <c r="P128" s="26" t="str">
        <f>VLOOKUP(A128,升星技能!A:O,6,FALSE)</f>
        <v>被动效果：攻击增加35%，生命增加25%，护甲增加20%，免疫石化</v>
      </c>
      <c r="Q128" s="26" t="str">
        <f>IF(C128&lt;8,VLOOKUP(A128,基础技能!A:O,11,FALSE),VLOOKUP(A128,升星技能!A:O,7,FALSE))</f>
        <v>蛇妖视线2</v>
      </c>
      <c r="R128" s="26" t="str">
        <f>IF(C128&lt;8,VLOOKUP(A128,基础技能!A:O,10,FALSE),VLOOKUP(A128,升星技能!A:O,8,FALSE))</f>
        <v>"15046204","15046214"</v>
      </c>
      <c r="S128" s="26" t="str">
        <f>IF(C128&lt;8,VLOOKUP(A128,基础技能!A:O,12,FALSE),VLOOKUP(A128,升星技能!A:O,9,FALSE))</f>
        <v>被动效果：对石化的目标伤害增加110%，普攻变为对后排敌人造成85%攻击伤害并有15%几率石化敌人2回合</v>
      </c>
      <c r="T128" s="26" t="str">
        <f>IF(C128&lt;9,VLOOKUP(A128,基础技能!A:O,14,FALSE),VLOOKUP(A128,升星技能!A:O,10,FALSE))</f>
        <v>危险探知2</v>
      </c>
      <c r="U128" s="26" t="str">
        <f>IF(C128&lt;9,VLOOKUP(A128,基础技能!A:O,13,FALSE),VLOOKUP(A128,升星技能!A:O,11,FALSE))</f>
        <v>"15046304"</v>
      </c>
      <c r="V128" s="26" t="str">
        <f>IF(C128&lt;9,VLOOKUP(A128,基础技能!A:O,15,FALSE),VLOOKUP(A128,升星技能!A:O,12,FALSE))</f>
        <v>被动效果：当生命低于50%时，增加自身40%减伤率3回合（仅触发一次）</v>
      </c>
      <c r="W128" s="26" t="str">
        <f>IF(C128&lt;10,VLOOKUP(A128,基础技能!A:O,5,FALSE),VLOOKUP(A128,升星技能!A:O,13,FALSE))</f>
        <v>死亡箭雨2</v>
      </c>
      <c r="X128" s="26">
        <f>IF(C128&lt;10,VLOOKUP(A128,基础技能!A:O,4,FALSE),VLOOKUP(A128,升星技能!A:O,14,FALSE))</f>
        <v>15046012</v>
      </c>
      <c r="Y128" s="26" t="str">
        <f>IF(C128&lt;10,VLOOKUP(A128,基础技能!A:O,6,FALSE),VLOOKUP(A128,升星技能!A:O,15,FALSE))</f>
        <v>怒气技能：对后排敌人造成138%攻击伤害并降低目标22%护甲3回合，同时有29%几率使目标石化2回合</v>
      </c>
    </row>
    <row r="129" spans="1:25" s="10" customFormat="1" x14ac:dyDescent="0.3">
      <c r="A129" s="27">
        <v>15046</v>
      </c>
      <c r="B129" s="27" t="s">
        <v>38</v>
      </c>
      <c r="C129" s="28">
        <v>8</v>
      </c>
      <c r="D129" s="28">
        <f>VLOOKUP($C129,计算辅助表!$A:$E,2,FALSE)</f>
        <v>2.7800000000000002</v>
      </c>
      <c r="E129" s="26">
        <f>VLOOKUP($C129,计算辅助表!$A:$E,3,FALSE)</f>
        <v>1</v>
      </c>
      <c r="F129" s="28">
        <f>VLOOKUP($C129,计算辅助表!$A:$E,4,FALSE)</f>
        <v>4.84</v>
      </c>
      <c r="G129" s="26">
        <f>VLOOKUP($C129,计算辅助表!$A:$E,5,FALSE)</f>
        <v>1.6</v>
      </c>
      <c r="H129" s="26">
        <f>VLOOKUP(C129,计算辅助表!A:I,9,FALSE)</f>
        <v>0</v>
      </c>
      <c r="I129" s="26">
        <f>VLOOKUP(C129,计算辅助表!A:K,10,FALSE)</f>
        <v>0</v>
      </c>
      <c r="J129" s="26">
        <f>VLOOKUP(C129,计算辅助表!A:K,11,FALSE)</f>
        <v>0</v>
      </c>
      <c r="K129" s="26">
        <f>VLOOKUP(C129,计算辅助表!A:H,8,FALSE)</f>
        <v>185</v>
      </c>
      <c r="L129" s="26" t="str">
        <f>VLOOKUP(C129,计算辅助表!A:F,6,FALSE)</f>
        <v>[{"a":"item","t":"2004","n":3000}]</v>
      </c>
      <c r="M129" s="26" t="str">
        <f>VLOOKUP(C129,计算辅助表!A:L,IF(INT(LEFT(A129))&lt;5,12,7),FALSE)</f>
        <v>[{"jichuzhongzu":1,"star":6,"num":1},{"jichuzhongzu":1,"star":5,"num":3}]</v>
      </c>
      <c r="N129" s="26" t="str">
        <f>VLOOKUP(A129,升星技能!A:O,4,FALSE)</f>
        <v>娜迦之血3</v>
      </c>
      <c r="O129" s="26" t="str">
        <f>VLOOKUP(A129,升星技能!A:O,5,FALSE)</f>
        <v>"1504a101","1504a111","1504a121","1504a104"</v>
      </c>
      <c r="P129" s="26" t="str">
        <f>VLOOKUP(A129,升星技能!A:O,6,FALSE)</f>
        <v>被动效果：攻击增加35%，生命增加25%，护甲增加20%，免疫石化</v>
      </c>
      <c r="Q129" s="26" t="str">
        <f>IF(C129&lt;8,VLOOKUP(A129,基础技能!A:O,11,FALSE),VLOOKUP(A129,升星技能!A:O,7,FALSE))</f>
        <v>蛇妖视线3</v>
      </c>
      <c r="R129" s="26" t="str">
        <f>IF(C129&lt;8,VLOOKUP(A129,基础技能!A:O,10,FALSE),VLOOKUP(A129,升星技能!A:O,8,FALSE))</f>
        <v>"1504a204","1504a214"</v>
      </c>
      <c r="S129" s="26" t="str">
        <f>IF(C129&lt;8,VLOOKUP(A129,基础技能!A:O,12,FALSE),VLOOKUP(A129,升星技能!A:O,9,FALSE))</f>
        <v>被动效果：对石化的目标伤害增加160%，普攻变为对后排敌人造成95%攻击伤害并有20%几率石化敌人2回合</v>
      </c>
      <c r="T129" s="26" t="str">
        <f>IF(C129&lt;9,VLOOKUP(A129,基础技能!A:O,14,FALSE),VLOOKUP(A129,升星技能!A:O,10,FALSE))</f>
        <v>危险探知2</v>
      </c>
      <c r="U129" s="26" t="str">
        <f>IF(C129&lt;9,VLOOKUP(A129,基础技能!A:O,13,FALSE),VLOOKUP(A129,升星技能!A:O,11,FALSE))</f>
        <v>"15046304"</v>
      </c>
      <c r="V129" s="26" t="str">
        <f>IF(C129&lt;9,VLOOKUP(A129,基础技能!A:O,15,FALSE),VLOOKUP(A129,升星技能!A:O,12,FALSE))</f>
        <v>被动效果：当生命低于50%时，增加自身40%减伤率3回合（仅触发一次）</v>
      </c>
      <c r="W129" s="26" t="str">
        <f>IF(C129&lt;10,VLOOKUP(A129,基础技能!A:O,5,FALSE),VLOOKUP(A129,升星技能!A:O,13,FALSE))</f>
        <v>死亡箭雨2</v>
      </c>
      <c r="X129" s="26">
        <f>IF(C129&lt;10,VLOOKUP(A129,基础技能!A:O,4,FALSE),VLOOKUP(A129,升星技能!A:O,14,FALSE))</f>
        <v>15046012</v>
      </c>
      <c r="Y129" s="26" t="str">
        <f>IF(C129&lt;10,VLOOKUP(A129,基础技能!A:O,6,FALSE),VLOOKUP(A129,升星技能!A:O,15,FALSE))</f>
        <v>怒气技能：对后排敌人造成138%攻击伤害并降低目标22%护甲3回合，同时有29%几率使目标石化2回合</v>
      </c>
    </row>
    <row r="130" spans="1:25" s="10" customFormat="1" x14ac:dyDescent="0.3">
      <c r="A130" s="27">
        <v>15046</v>
      </c>
      <c r="B130" s="27" t="s">
        <v>38</v>
      </c>
      <c r="C130" s="28">
        <v>9</v>
      </c>
      <c r="D130" s="28">
        <f>VLOOKUP($C130,计算辅助表!$A:$E,2,FALSE)</f>
        <v>3.0700000000000003</v>
      </c>
      <c r="E130" s="26">
        <f>VLOOKUP($C130,计算辅助表!$A:$E,3,FALSE)</f>
        <v>1</v>
      </c>
      <c r="F130" s="28">
        <f>VLOOKUP($C130,计算辅助表!$A:$E,4,FALSE)</f>
        <v>6.16</v>
      </c>
      <c r="G130" s="26">
        <f>VLOOKUP($C130,计算辅助表!$A:$E,5,FALSE)</f>
        <v>1.6</v>
      </c>
      <c r="H130" s="26">
        <f>VLOOKUP(C130,计算辅助表!A:I,9,FALSE)</f>
        <v>0</v>
      </c>
      <c r="I130" s="26">
        <f>VLOOKUP(C130,计算辅助表!A:K,10,FALSE)</f>
        <v>0</v>
      </c>
      <c r="J130" s="26">
        <f>VLOOKUP(C130,计算辅助表!A:K,11,FALSE)</f>
        <v>0</v>
      </c>
      <c r="K130" s="26">
        <f>VLOOKUP(C130,计算辅助表!A:H,8,FALSE)</f>
        <v>205</v>
      </c>
      <c r="L130" s="26" t="str">
        <f>VLOOKUP(C130,计算辅助表!A:F,6,FALSE)</f>
        <v>[{"a":"item","t":"2004","n":4000}]</v>
      </c>
      <c r="M130" s="26" t="str">
        <f>VLOOKUP(C130,计算辅助表!A:L,IF(INT(LEFT(A130))&lt;5,12,7),FALSE)</f>
        <v>[{"sxhero":1,"num":1},{"jichuzhongzu":1,"star":6,"num":1},{"jichuzhongzu":1,"star":5,"num":2}]</v>
      </c>
      <c r="N130" s="26" t="str">
        <f>VLOOKUP(A130,升星技能!A:O,4,FALSE)</f>
        <v>娜迦之血3</v>
      </c>
      <c r="O130" s="26" t="str">
        <f>VLOOKUP(A130,升星技能!A:O,5,FALSE)</f>
        <v>"1504a101","1504a111","1504a121","1504a104"</v>
      </c>
      <c r="P130" s="26" t="str">
        <f>VLOOKUP(A130,升星技能!A:O,6,FALSE)</f>
        <v>被动效果：攻击增加35%，生命增加25%，护甲增加20%，免疫石化</v>
      </c>
      <c r="Q130" s="26" t="str">
        <f>IF(C130&lt;8,VLOOKUP(A130,基础技能!A:O,11,FALSE),VLOOKUP(A130,升星技能!A:O,7,FALSE))</f>
        <v>蛇妖视线3</v>
      </c>
      <c r="R130" s="26" t="str">
        <f>IF(C130&lt;8,VLOOKUP(A130,基础技能!A:O,10,FALSE),VLOOKUP(A130,升星技能!A:O,8,FALSE))</f>
        <v>"1504a204","1504a214"</v>
      </c>
      <c r="S130" s="26" t="str">
        <f>IF(C130&lt;8,VLOOKUP(A130,基础技能!A:O,12,FALSE),VLOOKUP(A130,升星技能!A:O,9,FALSE))</f>
        <v>被动效果：对石化的目标伤害增加160%，普攻变为对后排敌人造成95%攻击伤害并有20%几率石化敌人2回合</v>
      </c>
      <c r="T130" s="26" t="str">
        <f>IF(C130&lt;9,VLOOKUP(A130,基础技能!A:O,14,FALSE),VLOOKUP(A130,升星技能!A:O,10,FALSE))</f>
        <v>危险探知3</v>
      </c>
      <c r="U130" s="26" t="str">
        <f>IF(C130&lt;9,VLOOKUP(A130,基础技能!A:O,13,FALSE),VLOOKUP(A130,升星技能!A:O,11,FALSE))</f>
        <v>"1504a304"</v>
      </c>
      <c r="V130" s="26" t="str">
        <f>IF(C130&lt;9,VLOOKUP(A130,基础技能!A:O,15,FALSE),VLOOKUP(A130,升星技能!A:O,12,FALSE))</f>
        <v>被动效果：当生命低于50%时，增加自身50%减伤率3回合（仅触发一次）</v>
      </c>
      <c r="W130" s="26" t="str">
        <f>IF(C130&lt;10,VLOOKUP(A130,基础技能!A:O,5,FALSE),VLOOKUP(A130,升星技能!A:O,13,FALSE))</f>
        <v>死亡箭雨2</v>
      </c>
      <c r="X130" s="26">
        <f>IF(C130&lt;10,VLOOKUP(A130,基础技能!A:O,4,FALSE),VLOOKUP(A130,升星技能!A:O,14,FALSE))</f>
        <v>15046012</v>
      </c>
      <c r="Y130" s="26" t="str">
        <f>IF(C130&lt;10,VLOOKUP(A130,基础技能!A:O,6,FALSE),VLOOKUP(A130,升星技能!A:O,15,FALSE))</f>
        <v>怒气技能：对后排敌人造成138%攻击伤害并降低目标22%护甲3回合，同时有29%几率使目标石化2回合</v>
      </c>
    </row>
    <row r="131" spans="1:25" s="10" customFormat="1" x14ac:dyDescent="0.3">
      <c r="A131" s="27">
        <v>15046</v>
      </c>
      <c r="B131" s="27" t="s">
        <v>38</v>
      </c>
      <c r="C131" s="28">
        <v>10</v>
      </c>
      <c r="D131" s="28">
        <f>VLOOKUP($C131,计算辅助表!$A:$E,2,FALSE)</f>
        <v>3.5100000000000002</v>
      </c>
      <c r="E131" s="26">
        <f>VLOOKUP($C131,计算辅助表!$A:$E,3,FALSE)</f>
        <v>1</v>
      </c>
      <c r="F131" s="28">
        <f>VLOOKUP($C131,计算辅助表!$A:$E,4,FALSE)</f>
        <v>8.14</v>
      </c>
      <c r="G131" s="26">
        <f>VLOOKUP($C131,计算辅助表!$A:$E,5,FALSE)</f>
        <v>1.6</v>
      </c>
      <c r="H131" s="26">
        <f>VLOOKUP(C131,计算辅助表!A:I,9,FALSE)</f>
        <v>0</v>
      </c>
      <c r="I131" s="26">
        <f>VLOOKUP(C131,计算辅助表!A:K,10,FALSE)</f>
        <v>0</v>
      </c>
      <c r="J131" s="26">
        <f>VLOOKUP(C131,计算辅助表!A:K,11,FALSE)</f>
        <v>0</v>
      </c>
      <c r="K131" s="26">
        <f>VLOOKUP(C131,计算辅助表!A:H,8,FALSE)</f>
        <v>255</v>
      </c>
      <c r="L131" s="26" t="str">
        <f>VLOOKUP(C131,计算辅助表!A:F,6,FALSE)</f>
        <v>[{"a":"item","t":"2004","n":10000}]</v>
      </c>
      <c r="M131" s="26" t="str">
        <f>VLOOKUP(C131,计算辅助表!A:L,IF(INT(LEFT(A131))&lt;5,12,7),FALSE)</f>
        <v>[{"sxhero":1,"num":2},{"jichuzhongzu":1,"star":6,"num":1},{"star":9,"num":1}]</v>
      </c>
      <c r="N131" s="26" t="str">
        <f>VLOOKUP(A131,升星技能!A:O,4,FALSE)</f>
        <v>娜迦之血3</v>
      </c>
      <c r="O131" s="26" t="str">
        <f>VLOOKUP(A131,升星技能!A:O,5,FALSE)</f>
        <v>"1504a101","1504a111","1504a121","1504a104"</v>
      </c>
      <c r="P131" s="26" t="str">
        <f>VLOOKUP(A131,升星技能!A:O,6,FALSE)</f>
        <v>被动效果：攻击增加35%，生命增加25%，护甲增加20%，免疫石化</v>
      </c>
      <c r="Q131" s="26" t="str">
        <f>IF(C131&lt;8,VLOOKUP(A131,基础技能!A:O,11,FALSE),VLOOKUP(A131,升星技能!A:O,7,FALSE))</f>
        <v>蛇妖视线3</v>
      </c>
      <c r="R131" s="26" t="str">
        <f>IF(C131&lt;8,VLOOKUP(A131,基础技能!A:O,10,FALSE),VLOOKUP(A131,升星技能!A:O,8,FALSE))</f>
        <v>"1504a204","1504a214"</v>
      </c>
      <c r="S131" s="26" t="str">
        <f>IF(C131&lt;8,VLOOKUP(A131,基础技能!A:O,12,FALSE),VLOOKUP(A131,升星技能!A:O,9,FALSE))</f>
        <v>被动效果：对石化的目标伤害增加160%，普攻变为对后排敌人造成95%攻击伤害并有20%几率石化敌人2回合</v>
      </c>
      <c r="T131" s="26" t="str">
        <f>IF(C131&lt;9,VLOOKUP(A131,基础技能!A:O,14,FALSE),VLOOKUP(A131,升星技能!A:O,10,FALSE))</f>
        <v>危险探知3</v>
      </c>
      <c r="U131" s="26" t="str">
        <f>IF(C131&lt;9,VLOOKUP(A131,基础技能!A:O,13,FALSE),VLOOKUP(A131,升星技能!A:O,11,FALSE))</f>
        <v>"1504a304"</v>
      </c>
      <c r="V131" s="26" t="str">
        <f>IF(C131&lt;9,VLOOKUP(A131,基础技能!A:O,15,FALSE),VLOOKUP(A131,升星技能!A:O,12,FALSE))</f>
        <v>被动效果：当生命低于50%时，增加自身50%减伤率3回合（仅触发一次）</v>
      </c>
      <c r="W131" s="26" t="str">
        <f>IF(C131&lt;10,VLOOKUP(A131,基础技能!A:O,5,FALSE),VLOOKUP(A131,升星技能!A:O,13,FALSE))</f>
        <v>死亡箭雨3</v>
      </c>
      <c r="X131" s="26" t="str">
        <f>IF(C131&lt;10,VLOOKUP(A131,基础技能!A:O,4,FALSE),VLOOKUP(A131,升星技能!A:O,14,FALSE))</f>
        <v>1504a012</v>
      </c>
      <c r="Y131" s="26" t="str">
        <f>IF(C131&lt;10,VLOOKUP(A131,基础技能!A:O,6,FALSE),VLOOKUP(A131,升星技能!A:O,15,FALSE))</f>
        <v>怒气技能：对后排敌人造成192%攻击伤害并降低目标30%护甲3回合，同时有35%几率使目标石化2回合</v>
      </c>
    </row>
    <row r="132" spans="1:25" s="10" customFormat="1" x14ac:dyDescent="0.3">
      <c r="A132" s="27">
        <v>15046</v>
      </c>
      <c r="B132" s="27" t="s">
        <v>38</v>
      </c>
      <c r="C132" s="28">
        <v>11</v>
      </c>
      <c r="D132" s="28">
        <f>VLOOKUP($C132,计算辅助表!$A:$E,2,FALSE)</f>
        <v>3.5100000000000002</v>
      </c>
      <c r="E132" s="26">
        <f>VLOOKUP($C132,计算辅助表!$A:$E,3,FALSE)</f>
        <v>1</v>
      </c>
      <c r="F132" s="28">
        <f>VLOOKUP($C132,计算辅助表!$A:$E,4,FALSE)</f>
        <v>8.14</v>
      </c>
      <c r="G132" s="26">
        <f>VLOOKUP($C132,计算辅助表!$A:$E,5,FALSE)</f>
        <v>1.6</v>
      </c>
      <c r="H132" s="26">
        <f>VLOOKUP(C132,计算辅助表!A:I,9,FALSE)</f>
        <v>1</v>
      </c>
      <c r="I132" s="26">
        <f>VLOOKUP(C132,计算辅助表!A:K,10,FALSE)</f>
        <v>70</v>
      </c>
      <c r="J132" s="26">
        <f>VLOOKUP(C132,计算辅助表!A:K,11,FALSE)</f>
        <v>100</v>
      </c>
      <c r="K132" s="26">
        <f>VLOOKUP(C132,计算辅助表!A:H,8,FALSE)</f>
        <v>270</v>
      </c>
      <c r="L132" s="26" t="str">
        <f>VLOOKUP(C132,计算辅助表!A:F,6,FALSE)</f>
        <v>[{"a":"item","t":"2004","n":10000}]</v>
      </c>
      <c r="M132" s="26" t="str">
        <f>VLOOKUP(C132,计算辅助表!A:L,IF(INT(LEFT(A132))&lt;5,12,7),FALSE)</f>
        <v>[{"sxhero":1,"num":1},{"star":9,"num":1}]</v>
      </c>
      <c r="N132" s="26" t="str">
        <f>VLOOKUP(A132,升星技能!A:O,4,FALSE)</f>
        <v>娜迦之血3</v>
      </c>
      <c r="O132" s="26" t="str">
        <f>VLOOKUP(A132,升星技能!A:O,5,FALSE)</f>
        <v>"1504a101","1504a111","1504a121","1504a104"</v>
      </c>
      <c r="P132" s="26" t="str">
        <f>VLOOKUP(A132,升星技能!A:O,6,FALSE)</f>
        <v>被动效果：攻击增加35%，生命增加25%，护甲增加20%，免疫石化</v>
      </c>
      <c r="Q132" s="26" t="str">
        <f>IF(C132&lt;8,VLOOKUP(A132,基础技能!A:O,11,FALSE),VLOOKUP(A132,升星技能!A:O,7,FALSE))</f>
        <v>蛇妖视线3</v>
      </c>
      <c r="R132" s="26" t="str">
        <f>IF(C132&lt;8,VLOOKUP(A132,基础技能!A:O,10,FALSE),VLOOKUP(A132,升星技能!A:O,8,FALSE))</f>
        <v>"1504a204","1504a214"</v>
      </c>
      <c r="S132" s="26" t="str">
        <f>IF(C132&lt;8,VLOOKUP(A132,基础技能!A:O,12,FALSE),VLOOKUP(A132,升星技能!A:O,9,FALSE))</f>
        <v>被动效果：对石化的目标伤害增加160%，普攻变为对后排敌人造成95%攻击伤害并有20%几率石化敌人2回合</v>
      </c>
      <c r="T132" s="26" t="str">
        <f>IF(C132&lt;9,VLOOKUP(A132,基础技能!A:O,14,FALSE),VLOOKUP(A132,升星技能!A:O,10,FALSE))</f>
        <v>危险探知3</v>
      </c>
      <c r="U132" s="26" t="str">
        <f>IF(C132&lt;9,VLOOKUP(A132,基础技能!A:O,13,FALSE),VLOOKUP(A132,升星技能!A:O,11,FALSE))</f>
        <v>"1504a304"</v>
      </c>
      <c r="V132" s="26" t="str">
        <f>IF(C132&lt;9,VLOOKUP(A132,基础技能!A:O,15,FALSE),VLOOKUP(A132,升星技能!A:O,12,FALSE))</f>
        <v>被动效果：当生命低于50%时，增加自身50%减伤率3回合（仅触发一次）</v>
      </c>
      <c r="W132" s="26" t="str">
        <f>IF(C132&lt;10,VLOOKUP(A132,基础技能!A:O,5,FALSE),VLOOKUP(A132,升星技能!A:O,13,FALSE))</f>
        <v>死亡箭雨3</v>
      </c>
      <c r="X132" s="26" t="str">
        <f>IF(C132&lt;10,VLOOKUP(A132,基础技能!A:O,4,FALSE),VLOOKUP(A132,升星技能!A:O,14,FALSE))</f>
        <v>1504a012</v>
      </c>
      <c r="Y132" s="26" t="str">
        <f>IF(C132&lt;10,VLOOKUP(A132,基础技能!A:O,6,FALSE),VLOOKUP(A132,升星技能!A:O,15,FALSE))</f>
        <v>怒气技能：对后排敌人造成192%攻击伤害并降低目标30%护甲3回合，同时有35%几率使目标石化2回合</v>
      </c>
    </row>
    <row r="133" spans="1:25" s="10" customFormat="1" x14ac:dyDescent="0.3">
      <c r="A133" s="27">
        <v>15046</v>
      </c>
      <c r="B133" s="27" t="s">
        <v>38</v>
      </c>
      <c r="C133" s="28">
        <v>12</v>
      </c>
      <c r="D133" s="28">
        <f>VLOOKUP($C133,计算辅助表!$A:$E,2,FALSE)</f>
        <v>3.5100000000000002</v>
      </c>
      <c r="E133" s="26">
        <f>VLOOKUP($C133,计算辅助表!$A:$E,3,FALSE)</f>
        <v>1</v>
      </c>
      <c r="F133" s="28">
        <f>VLOOKUP($C133,计算辅助表!$A:$E,4,FALSE)</f>
        <v>8.14</v>
      </c>
      <c r="G133" s="26">
        <f>VLOOKUP($C133,计算辅助表!$A:$E,5,FALSE)</f>
        <v>1.6</v>
      </c>
      <c r="H133" s="26">
        <f>VLOOKUP(C133,计算辅助表!A:I,9,FALSE)</f>
        <v>2</v>
      </c>
      <c r="I133" s="26">
        <f>VLOOKUP(C133,计算辅助表!A:K,10,FALSE)</f>
        <v>140</v>
      </c>
      <c r="J133" s="26">
        <f>VLOOKUP(C133,计算辅助表!A:K,11,FALSE)</f>
        <v>200</v>
      </c>
      <c r="K133" s="26">
        <f>VLOOKUP(C133,计算辅助表!A:H,8,FALSE)</f>
        <v>285</v>
      </c>
      <c r="L133" s="26" t="str">
        <f>VLOOKUP(C133,计算辅助表!A:F,6,FALSE)</f>
        <v>[{"a":"item","t":"2004","n":15000}]</v>
      </c>
      <c r="M133" s="26" t="str">
        <f>VLOOKUP(C133,计算辅助表!A:L,IF(INT(LEFT(A133))&lt;5,12,7),FALSE)</f>
        <v>[{"sxhero":1,"num":1},{"jichuzhongzu":1,"star":6,"num":1},{"star":9,"num":1}]</v>
      </c>
      <c r="N133" s="26" t="str">
        <f>VLOOKUP(A133,升星技能!A:O,4,FALSE)</f>
        <v>娜迦之血3</v>
      </c>
      <c r="O133" s="26" t="str">
        <f>VLOOKUP(A133,升星技能!A:O,5,FALSE)</f>
        <v>"1504a101","1504a111","1504a121","1504a104"</v>
      </c>
      <c r="P133" s="26" t="str">
        <f>VLOOKUP(A133,升星技能!A:O,6,FALSE)</f>
        <v>被动效果：攻击增加35%，生命增加25%，护甲增加20%，免疫石化</v>
      </c>
      <c r="Q133" s="26" t="str">
        <f>IF(C133&lt;8,VLOOKUP(A133,基础技能!A:O,11,FALSE),VLOOKUP(A133,升星技能!A:O,7,FALSE))</f>
        <v>蛇妖视线3</v>
      </c>
      <c r="R133" s="26" t="str">
        <f>IF(C133&lt;8,VLOOKUP(A133,基础技能!A:O,10,FALSE),VLOOKUP(A133,升星技能!A:O,8,FALSE))</f>
        <v>"1504a204","1504a214"</v>
      </c>
      <c r="S133" s="26" t="str">
        <f>IF(C133&lt;8,VLOOKUP(A133,基础技能!A:O,12,FALSE),VLOOKUP(A133,升星技能!A:O,9,FALSE))</f>
        <v>被动效果：对石化的目标伤害增加160%，普攻变为对后排敌人造成95%攻击伤害并有20%几率石化敌人2回合</v>
      </c>
      <c r="T133" s="26" t="str">
        <f>IF(C133&lt;9,VLOOKUP(A133,基础技能!A:O,14,FALSE),VLOOKUP(A133,升星技能!A:O,10,FALSE))</f>
        <v>危险探知3</v>
      </c>
      <c r="U133" s="26" t="str">
        <f>IF(C133&lt;9,VLOOKUP(A133,基础技能!A:O,13,FALSE),VLOOKUP(A133,升星技能!A:O,11,FALSE))</f>
        <v>"1504a304"</v>
      </c>
      <c r="V133" s="26" t="str">
        <f>IF(C133&lt;9,VLOOKUP(A133,基础技能!A:O,15,FALSE),VLOOKUP(A133,升星技能!A:O,12,FALSE))</f>
        <v>被动效果：当生命低于50%时，增加自身50%减伤率3回合（仅触发一次）</v>
      </c>
      <c r="W133" s="26" t="str">
        <f>IF(C133&lt;10,VLOOKUP(A133,基础技能!A:O,5,FALSE),VLOOKUP(A133,升星技能!A:O,13,FALSE))</f>
        <v>死亡箭雨3</v>
      </c>
      <c r="X133" s="26" t="str">
        <f>IF(C133&lt;10,VLOOKUP(A133,基础技能!A:O,4,FALSE),VLOOKUP(A133,升星技能!A:O,14,FALSE))</f>
        <v>1504a012</v>
      </c>
      <c r="Y133" s="26" t="str">
        <f>IF(C133&lt;10,VLOOKUP(A133,基础技能!A:O,6,FALSE),VLOOKUP(A133,升星技能!A:O,15,FALSE))</f>
        <v>怒气技能：对后排敌人造成192%攻击伤害并降低目标30%护甲3回合，同时有35%几率使目标石化2回合</v>
      </c>
    </row>
    <row r="134" spans="1:25" x14ac:dyDescent="0.3">
      <c r="A134" s="27">
        <v>15046</v>
      </c>
      <c r="B134" s="27" t="s">
        <v>38</v>
      </c>
      <c r="C134" s="28">
        <v>13</v>
      </c>
      <c r="D134" s="28">
        <f>VLOOKUP($C134,计算辅助表!$A:$E,2,FALSE)</f>
        <v>3.5100000000000002</v>
      </c>
      <c r="E134" s="26">
        <f>VLOOKUP($C134,计算辅助表!$A:$E,3,FALSE)</f>
        <v>1</v>
      </c>
      <c r="F134" s="28">
        <f>VLOOKUP($C134,计算辅助表!$A:$E,4,FALSE)</f>
        <v>8.14</v>
      </c>
      <c r="G134" s="26">
        <f>VLOOKUP($C134,计算辅助表!$A:$E,5,FALSE)</f>
        <v>1.6</v>
      </c>
      <c r="H134" s="26">
        <f>VLOOKUP(C134,计算辅助表!A:I,9,FALSE)</f>
        <v>3</v>
      </c>
      <c r="I134" s="26">
        <f>VLOOKUP(C134,计算辅助表!A:K,10,FALSE)</f>
        <v>210</v>
      </c>
      <c r="J134" s="26">
        <f>VLOOKUP(C134,计算辅助表!A:K,11,FALSE)</f>
        <v>300</v>
      </c>
      <c r="K134" s="26">
        <f>VLOOKUP(C134,计算辅助表!A:H,8,FALSE)</f>
        <v>300</v>
      </c>
      <c r="L134" s="26" t="str">
        <f>VLOOKUP(C134,计算辅助表!A:F,6,FALSE)</f>
        <v>[{"a":"item","t":"2004","n":20000},{"a":"item","t":"2039","n":10}]</v>
      </c>
      <c r="M134" s="26" t="str">
        <f>VLOOKUP(C134,计算辅助表!A:L,IF(INT(LEFT(A134))&lt;5,12,7),FALSE)</f>
        <v>[{"sxhero":1,"num":2},{"jichuzhongzu":1,"star":6,"num":1},{"star":10,"num":1}]</v>
      </c>
      <c r="N134" s="26" t="str">
        <f>VLOOKUP(A134,升星技能!A:O,4,FALSE)</f>
        <v>娜迦之血3</v>
      </c>
      <c r="O134" s="26" t="str">
        <f>VLOOKUP(A134,升星技能!A:O,5,FALSE)</f>
        <v>"1504a101","1504a111","1504a121","1504a104"</v>
      </c>
      <c r="P134" s="26" t="str">
        <f>VLOOKUP(A134,升星技能!A:O,6,FALSE)</f>
        <v>被动效果：攻击增加35%，生命增加25%，护甲增加20%，免疫石化</v>
      </c>
      <c r="Q134" s="26" t="str">
        <f>IF(C134&lt;8,VLOOKUP(A134,基础技能!A:O,11,FALSE),VLOOKUP(A134,升星技能!A:O,7,FALSE))</f>
        <v>蛇妖视线3</v>
      </c>
      <c r="R134" s="26" t="str">
        <f>IF(C134&lt;8,VLOOKUP(A134,基础技能!A:O,10,FALSE),VLOOKUP(A134,升星技能!A:O,8,FALSE))</f>
        <v>"1504a204","1504a214"</v>
      </c>
      <c r="S134" s="26" t="str">
        <f>IF(C134&lt;8,VLOOKUP(A134,基础技能!A:O,12,FALSE),VLOOKUP(A134,升星技能!A:O,9,FALSE))</f>
        <v>被动效果：对石化的目标伤害增加160%，普攻变为对后排敌人造成95%攻击伤害并有20%几率石化敌人2回合</v>
      </c>
      <c r="T134" s="26" t="str">
        <f>IF(C134&lt;9,VLOOKUP(A134,基础技能!A:O,14,FALSE),VLOOKUP(A134,升星技能!A:O,10,FALSE))</f>
        <v>危险探知3</v>
      </c>
      <c r="U134" s="26" t="str">
        <f>IF(C134&lt;9,VLOOKUP(A134,基础技能!A:O,13,FALSE),VLOOKUP(A134,升星技能!A:O,11,FALSE))</f>
        <v>"1504a304"</v>
      </c>
      <c r="V134" s="26" t="str">
        <f>IF(C134&lt;9,VLOOKUP(A134,基础技能!A:O,15,FALSE),VLOOKUP(A134,升星技能!A:O,12,FALSE))</f>
        <v>被动效果：当生命低于50%时，增加自身50%减伤率3回合（仅触发一次）</v>
      </c>
      <c r="W134" s="26" t="str">
        <f>IF(C134&lt;10,VLOOKUP(A134,基础技能!A:O,5,FALSE),VLOOKUP(A134,升星技能!A:O,13,FALSE))</f>
        <v>死亡箭雨3</v>
      </c>
      <c r="X134" s="26" t="str">
        <f>IF(C134&lt;10,VLOOKUP(A134,基础技能!A:O,4,FALSE),VLOOKUP(A134,升星技能!A:O,14,FALSE))</f>
        <v>1504a012</v>
      </c>
      <c r="Y134" s="26" t="str">
        <f>IF(C134&lt;10,VLOOKUP(A134,基础技能!A:O,6,FALSE),VLOOKUP(A134,升星技能!A:O,15,FALSE))</f>
        <v>怒气技能：对后排敌人造成192%攻击伤害并降低目标30%护甲3回合，同时有35%几率使目标石化2回合</v>
      </c>
    </row>
    <row r="135" spans="1:25" x14ac:dyDescent="0.3">
      <c r="A135" s="27">
        <v>15046</v>
      </c>
      <c r="B135" s="27" t="s">
        <v>38</v>
      </c>
      <c r="C135" s="28">
        <v>14</v>
      </c>
      <c r="D135" s="28">
        <v>3.51</v>
      </c>
      <c r="E135" s="26">
        <f>VLOOKUP($C135,计算辅助表!$A:$E,3,FALSE)</f>
        <v>1</v>
      </c>
      <c r="F135" s="28">
        <v>8.14</v>
      </c>
      <c r="G135" s="26">
        <f>VLOOKUP($C135,计算辅助表!$A:$E,5,FALSE)</f>
        <v>1.6</v>
      </c>
      <c r="H135" s="26">
        <f>VLOOKUP(C135,计算辅助表!A:I,9,FALSE)</f>
        <v>4</v>
      </c>
      <c r="I135" s="26">
        <f>VLOOKUP(C135,计算辅助表!A:K,10,FALSE)</f>
        <v>330</v>
      </c>
      <c r="J135" s="26">
        <f>VLOOKUP(C135,计算辅助表!A:K,11,FALSE)</f>
        <v>500</v>
      </c>
      <c r="K135" s="26">
        <f>VLOOKUP(C135,计算辅助表!A:H,8,FALSE)</f>
        <v>300</v>
      </c>
      <c r="L135" s="26" t="str">
        <f>VLOOKUP(C135,计算辅助表!A:F,6,FALSE)</f>
        <v>[{"a":"item","t":"2004","n":25000},{"a":"item","t":"2039","n":20}]</v>
      </c>
      <c r="M135" s="26" t="str">
        <f>VLOOKUP(C135,计算辅助表!A:L,IF(INT(LEFT(A135))&lt;5,12,7),FALSE)</f>
        <v>[{"sxhero":1,"num":2},{"star":9,"num":1},{"star":10,"num":1}]</v>
      </c>
      <c r="N135" s="26" t="str">
        <f>VLOOKUP(A135,升星技能!A:O,4,FALSE)</f>
        <v>娜迦之血3</v>
      </c>
      <c r="O135" s="26" t="str">
        <f>VLOOKUP(A135,升星技能!A:O,5,FALSE)</f>
        <v>"1504a101","1504a111","1504a121","1504a104"</v>
      </c>
      <c r="P135" s="26" t="str">
        <f>VLOOKUP(A135,升星技能!A:O,6,FALSE)</f>
        <v>被动效果：攻击增加35%，生命增加25%，护甲增加20%，免疫石化</v>
      </c>
      <c r="Q135" s="26" t="str">
        <f>IF(C135&lt;8,VLOOKUP(A135,基础技能!A:O,11,FALSE),VLOOKUP(A135,升星技能!A:O,7,FALSE))</f>
        <v>蛇妖视线3</v>
      </c>
      <c r="R135" s="26" t="str">
        <f>IF(C135&lt;8,VLOOKUP(A135,基础技能!A:O,10,FALSE),VLOOKUP(A135,升星技能!A:O,8,FALSE))</f>
        <v>"1504a204","1504a214"</v>
      </c>
      <c r="S135" s="26" t="str">
        <f>IF(C135&lt;8,VLOOKUP(A135,基础技能!A:O,12,FALSE),VLOOKUP(A135,升星技能!A:O,9,FALSE))</f>
        <v>被动效果：对石化的目标伤害增加160%，普攻变为对后排敌人造成95%攻击伤害并有20%几率石化敌人2回合</v>
      </c>
      <c r="T135" s="26" t="str">
        <f>IF(C135&lt;9,VLOOKUP(A135,基础技能!A:O,14,FALSE),VLOOKUP(A135,升星技能!A:O,10,FALSE))</f>
        <v>危险探知3</v>
      </c>
      <c r="U135" s="26" t="str">
        <f>IF(C135&lt;9,VLOOKUP(A135,基础技能!A:O,13,FALSE),VLOOKUP(A135,升星技能!A:O,11,FALSE))</f>
        <v>"1504a304"</v>
      </c>
      <c r="V135" s="26" t="str">
        <f>IF(C135&lt;9,VLOOKUP(A135,基础技能!A:O,15,FALSE),VLOOKUP(A135,升星技能!A:O,12,FALSE))</f>
        <v>被动效果：当生命低于50%时，增加自身50%减伤率3回合（仅触发一次）</v>
      </c>
      <c r="W135" s="26" t="str">
        <f>IF(C135&lt;10,VLOOKUP(A135,基础技能!A:O,5,FALSE),VLOOKUP(A135,升星技能!A:O,13,FALSE))</f>
        <v>死亡箭雨3</v>
      </c>
      <c r="X135" s="26" t="str">
        <f>IF(C135&lt;10,VLOOKUP(A135,基础技能!A:O,4,FALSE),VLOOKUP(A135,升星技能!A:O,14,FALSE))</f>
        <v>1504a012</v>
      </c>
      <c r="Y135" s="26" t="str">
        <f>IF(C135&lt;10,VLOOKUP(A135,基础技能!A:O,6,FALSE),VLOOKUP(A135,升星技能!A:O,15,FALSE))</f>
        <v>怒气技能：对后排敌人造成192%攻击伤害并降低目标30%护甲3回合，同时有35%几率使目标石化2回合</v>
      </c>
    </row>
    <row r="136" spans="1:25" x14ac:dyDescent="0.3">
      <c r="A136" s="27">
        <v>15046</v>
      </c>
      <c r="B136" s="27" t="s">
        <v>38</v>
      </c>
      <c r="C136" s="28">
        <v>15</v>
      </c>
      <c r="D136" s="28">
        <v>3.51</v>
      </c>
      <c r="E136" s="26">
        <f>VLOOKUP($C136,计算辅助表!$A:$E,3,FALSE)</f>
        <v>1</v>
      </c>
      <c r="F136" s="28">
        <v>8.14</v>
      </c>
      <c r="G136" s="26">
        <f>VLOOKUP($C136,计算辅助表!$A:$E,5,FALSE)</f>
        <v>1.6</v>
      </c>
      <c r="H136" s="26">
        <f>VLOOKUP(C136,计算辅助表!A:I,9,FALSE)</f>
        <v>5</v>
      </c>
      <c r="I136" s="26">
        <f>VLOOKUP(C136,计算辅助表!A:K,10,FALSE)</f>
        <v>450</v>
      </c>
      <c r="J136" s="26">
        <f>VLOOKUP(C136,计算辅助表!A:K,11,FALSE)</f>
        <v>700</v>
      </c>
      <c r="K136" s="26">
        <f>VLOOKUP(C136,计算辅助表!A:H,8,FALSE)</f>
        <v>300</v>
      </c>
      <c r="L136" s="26" t="str">
        <f>VLOOKUP(C136,计算辅助表!A:F,6,FALSE)</f>
        <v>[{"a":"item","t":"2004","n":30000},{"a":"item","t":"2039","n":30}]</v>
      </c>
      <c r="M136" s="26" t="str">
        <f>VLOOKUP(C136,计算辅助表!A:L,IF(INT(LEFT(A136))&lt;5,12,7),FALSE)</f>
        <v>[{"sxhero":1,"num":2},{"star":9,"num":1},{"star":10,"num":1}]</v>
      </c>
      <c r="N136" s="26" t="str">
        <f>VLOOKUP(A136,升星技能!A:O,4,FALSE)</f>
        <v>娜迦之血3</v>
      </c>
      <c r="O136" s="26" t="str">
        <f>VLOOKUP(A136,升星技能!A:O,5,FALSE)</f>
        <v>"1504a101","1504a111","1504a121","1504a104"</v>
      </c>
      <c r="P136" s="26" t="str">
        <f>VLOOKUP(A136,升星技能!A:O,6,FALSE)</f>
        <v>被动效果：攻击增加35%，生命增加25%，护甲增加20%，免疫石化</v>
      </c>
      <c r="Q136" s="26" t="str">
        <f>IF(C136&lt;8,VLOOKUP(A136,基础技能!A:O,11,FALSE),VLOOKUP(A136,升星技能!A:O,7,FALSE))</f>
        <v>蛇妖视线3</v>
      </c>
      <c r="R136" s="26" t="str">
        <f>IF(C136&lt;8,VLOOKUP(A136,基础技能!A:O,10,FALSE),VLOOKUP(A136,升星技能!A:O,8,FALSE))</f>
        <v>"1504a204","1504a214"</v>
      </c>
      <c r="S136" s="26" t="str">
        <f>IF(C136&lt;8,VLOOKUP(A136,基础技能!A:O,12,FALSE),VLOOKUP(A136,升星技能!A:O,9,FALSE))</f>
        <v>被动效果：对石化的目标伤害增加160%，普攻变为对后排敌人造成95%攻击伤害并有20%几率石化敌人2回合</v>
      </c>
      <c r="T136" s="26" t="str">
        <f>IF(C136&lt;9,VLOOKUP(A136,基础技能!A:O,14,FALSE),VLOOKUP(A136,升星技能!A:O,10,FALSE))</f>
        <v>危险探知3</v>
      </c>
      <c r="U136" s="26" t="str">
        <f>IF(C136&lt;9,VLOOKUP(A136,基础技能!A:O,13,FALSE),VLOOKUP(A136,升星技能!A:O,11,FALSE))</f>
        <v>"1504a304"</v>
      </c>
      <c r="V136" s="26" t="str">
        <f>IF(C136&lt;9,VLOOKUP(A136,基础技能!A:O,15,FALSE),VLOOKUP(A136,升星技能!A:O,12,FALSE))</f>
        <v>被动效果：当生命低于50%时，增加自身50%减伤率3回合（仅触发一次）</v>
      </c>
      <c r="W136" s="26" t="str">
        <f>IF(C136&lt;10,VLOOKUP(A136,基础技能!A:O,5,FALSE),VLOOKUP(A136,升星技能!A:O,13,FALSE))</f>
        <v>死亡箭雨3</v>
      </c>
      <c r="X136" s="26" t="str">
        <f>IF(C136&lt;10,VLOOKUP(A136,基础技能!A:O,4,FALSE),VLOOKUP(A136,升星技能!A:O,14,FALSE))</f>
        <v>1504a012</v>
      </c>
      <c r="Y136" s="26" t="str">
        <f>IF(C136&lt;10,VLOOKUP(A136,基础技能!A:O,6,FALSE),VLOOKUP(A136,升星技能!A:O,15,FALSE))</f>
        <v>怒气技能：对后排敌人造成192%攻击伤害并降低目标30%护甲3回合，同时有35%几率使目标石化2回合</v>
      </c>
    </row>
    <row r="137" spans="1:25" x14ac:dyDescent="0.3">
      <c r="A137" s="27">
        <v>21036</v>
      </c>
      <c r="B137" s="27" t="s">
        <v>39</v>
      </c>
      <c r="C137" s="28">
        <v>7</v>
      </c>
      <c r="D137" s="28">
        <f>VLOOKUP($C137,计算辅助表!$A:$E,2,FALSE)</f>
        <v>2.4900000000000002</v>
      </c>
      <c r="E137" s="26">
        <f>VLOOKUP($C137,计算辅助表!$A:$E,3,FALSE)</f>
        <v>1</v>
      </c>
      <c r="F137" s="28">
        <f>VLOOKUP($C137,计算辅助表!$A:$E,4,FALSE)</f>
        <v>3.5200000000000005</v>
      </c>
      <c r="G137" s="26">
        <f>VLOOKUP($C137,计算辅助表!$A:$E,5,FALSE)</f>
        <v>1.6</v>
      </c>
      <c r="H137" s="26">
        <f>VLOOKUP(C137,计算辅助表!A:I,9,FALSE)</f>
        <v>0</v>
      </c>
      <c r="I137" s="26">
        <f>VLOOKUP(C137,计算辅助表!A:K,10,FALSE)</f>
        <v>0</v>
      </c>
      <c r="J137" s="26">
        <f>VLOOKUP(C137,计算辅助表!A:K,11,FALSE)</f>
        <v>0</v>
      </c>
      <c r="K137" s="26">
        <f>VLOOKUP(C137,计算辅助表!A:H,8,FALSE)</f>
        <v>165</v>
      </c>
      <c r="L137" s="26" t="str">
        <f>VLOOKUP(C137,计算辅助表!A:F,6,FALSE)</f>
        <v>[{"a":"item","t":"2004","n":2000}]</v>
      </c>
      <c r="M137" s="26" t="str">
        <f>VLOOKUP(C137,计算辅助表!A:L,IF(INT(LEFT(A137))&lt;5,12,7),FALSE)</f>
        <v>[{"jichuzhongzu":1,"star":5,"num":4}]</v>
      </c>
      <c r="N137" s="26" t="str">
        <f>VLOOKUP(A137,升星技能!A:O,4,FALSE)</f>
        <v>战斗血液3</v>
      </c>
      <c r="O137" s="26" t="str">
        <f>VLOOKUP(A137,升星技能!A:O,5,FALSE)</f>
        <v>"2103a111","2103a121"</v>
      </c>
      <c r="P137" s="26" t="str">
        <f>VLOOKUP(A137,升星技能!A:O,6,FALSE)</f>
        <v>被动效果：战斗的热血使得自身攻击增加33%，生命增加36%</v>
      </c>
      <c r="Q137" s="26" t="str">
        <f>IF(C137&lt;8,VLOOKUP(A137,基础技能!A:O,11,FALSE),VLOOKUP(A137,升星技能!A:O,7,FALSE))</f>
        <v>沉默2</v>
      </c>
      <c r="R137" s="26" t="str">
        <f>IF(C137&lt;8,VLOOKUP(A137,基础技能!A:O,10,FALSE),VLOOKUP(A137,升星技能!A:O,8,FALSE))</f>
        <v>"21036214"</v>
      </c>
      <c r="S137" s="26" t="str">
        <f>IF(C137&lt;8,VLOOKUP(A137,基础技能!A:O,12,FALSE),VLOOKUP(A137,升星技能!A:O,9,FALSE))</f>
        <v>被动效果：强大的战士不需要懂得魔法！普攻有44%概率使目标沉默，持续2回合</v>
      </c>
      <c r="T137" s="26" t="str">
        <f>IF(C137&lt;9,VLOOKUP(A137,基础技能!A:O,14,FALSE),VLOOKUP(A137,升星技能!A:O,10,FALSE))</f>
        <v>身坚如铁2</v>
      </c>
      <c r="U137" s="26" t="str">
        <f>IF(C137&lt;9,VLOOKUP(A137,基础技能!A:O,13,FALSE),VLOOKUP(A137,升星技能!A:O,11,FALSE))</f>
        <v>"21036314"</v>
      </c>
      <c r="V137" s="26" t="str">
        <f>IF(C137&lt;9,VLOOKUP(A137,基础技能!A:O,15,FALSE),VLOOKUP(A137,升星技能!A:O,12,FALSE))</f>
        <v>被动效果：想干掉我？没这么容易！自身生命低于50%，提高自己伤害减免24.5%，持续4回合（只触发一次）</v>
      </c>
      <c r="W137" s="26" t="str">
        <f>IF(C137&lt;10,VLOOKUP(A137,基础技能!A:O,5,FALSE),VLOOKUP(A137,升星技能!A:O,13,FALSE))</f>
        <v>守护圣击2</v>
      </c>
      <c r="X137" s="26" t="str">
        <f>IF(C137&lt;10,VLOOKUP(A137,基础技能!A:O,4,FALSE),VLOOKUP(A137,升星技能!A:O,14,FALSE))</f>
        <v>21036012</v>
      </c>
      <c r="Y137" s="26" t="str">
        <f>IF(C137&lt;10,VLOOKUP(A137,基础技能!A:O,6,FALSE),VLOOKUP(A137,升星技能!A:O,15,FALSE))</f>
        <v>怒气技能：对敌方生命最少的目标造成216%攻击伤害并对刺客类目标造成100%额外伤害</v>
      </c>
    </row>
    <row r="138" spans="1:25" x14ac:dyDescent="0.3">
      <c r="A138" s="27">
        <v>21036</v>
      </c>
      <c r="B138" s="27" t="s">
        <v>39</v>
      </c>
      <c r="C138" s="28">
        <v>8</v>
      </c>
      <c r="D138" s="28">
        <f>VLOOKUP($C138,计算辅助表!$A:$E,2,FALSE)</f>
        <v>2.7800000000000002</v>
      </c>
      <c r="E138" s="26">
        <f>VLOOKUP($C138,计算辅助表!$A:$E,3,FALSE)</f>
        <v>1</v>
      </c>
      <c r="F138" s="28">
        <f>VLOOKUP($C138,计算辅助表!$A:$E,4,FALSE)</f>
        <v>4.84</v>
      </c>
      <c r="G138" s="26">
        <f>VLOOKUP($C138,计算辅助表!$A:$E,5,FALSE)</f>
        <v>1.6</v>
      </c>
      <c r="H138" s="26">
        <f>VLOOKUP(C138,计算辅助表!A:I,9,FALSE)</f>
        <v>0</v>
      </c>
      <c r="I138" s="26">
        <f>VLOOKUP(C138,计算辅助表!A:K,10,FALSE)</f>
        <v>0</v>
      </c>
      <c r="J138" s="26">
        <f>VLOOKUP(C138,计算辅助表!A:K,11,FALSE)</f>
        <v>0</v>
      </c>
      <c r="K138" s="26">
        <f>VLOOKUP(C138,计算辅助表!A:H,8,FALSE)</f>
        <v>185</v>
      </c>
      <c r="L138" s="26" t="str">
        <f>VLOOKUP(C138,计算辅助表!A:F,6,FALSE)</f>
        <v>[{"a":"item","t":"2004","n":3000}]</v>
      </c>
      <c r="M138" s="26" t="str">
        <f>VLOOKUP(C138,计算辅助表!A:L,IF(INT(LEFT(A138))&lt;5,12,7),FALSE)</f>
        <v>[{"jichuzhongzu":1,"star":6,"num":1},{"jichuzhongzu":1,"star":5,"num":3}]</v>
      </c>
      <c r="N138" s="26" t="str">
        <f>VLOOKUP(A138,升星技能!A:O,4,FALSE)</f>
        <v>战斗血液3</v>
      </c>
      <c r="O138" s="26" t="str">
        <f>VLOOKUP(A138,升星技能!A:O,5,FALSE)</f>
        <v>"2103a111","2103a121"</v>
      </c>
      <c r="P138" s="26" t="str">
        <f>VLOOKUP(A138,升星技能!A:O,6,FALSE)</f>
        <v>被动效果：战斗的热血使得自身攻击增加33%，生命增加36%</v>
      </c>
      <c r="Q138" s="26" t="str">
        <f>IF(C138&lt;8,VLOOKUP(A138,基础技能!A:O,11,FALSE),VLOOKUP(A138,升星技能!A:O,7,FALSE))</f>
        <v>魔法失效3</v>
      </c>
      <c r="R138" s="26" t="str">
        <f>IF(C138&lt;8,VLOOKUP(A138,基础技能!A:O,10,FALSE),VLOOKUP(A138,升星技能!A:O,8,FALSE))</f>
        <v>"2103a214"</v>
      </c>
      <c r="S138" s="26" t="str">
        <f>IF(C138&lt;8,VLOOKUP(A138,基础技能!A:O,12,FALSE),VLOOKUP(A138,升星技能!A:O,9,FALSE))</f>
        <v>被动效果：强大的战士不需要懂得魔法！普攻有63%概率使目标沉默，持续2回合</v>
      </c>
      <c r="T138" s="26" t="str">
        <f>IF(C138&lt;9,VLOOKUP(A138,基础技能!A:O,14,FALSE),VLOOKUP(A138,升星技能!A:O,10,FALSE))</f>
        <v>身坚如铁2</v>
      </c>
      <c r="U138" s="26" t="str">
        <f>IF(C138&lt;9,VLOOKUP(A138,基础技能!A:O,13,FALSE),VLOOKUP(A138,升星技能!A:O,11,FALSE))</f>
        <v>"21036314"</v>
      </c>
      <c r="V138" s="26" t="str">
        <f>IF(C138&lt;9,VLOOKUP(A138,基础技能!A:O,15,FALSE),VLOOKUP(A138,升星技能!A:O,12,FALSE))</f>
        <v>被动效果：想干掉我？没这么容易！自身生命低于50%，提高自己伤害减免24.5%，持续4回合（只触发一次）</v>
      </c>
      <c r="W138" s="26" t="str">
        <f>IF(C138&lt;10,VLOOKUP(A138,基础技能!A:O,5,FALSE),VLOOKUP(A138,升星技能!A:O,13,FALSE))</f>
        <v>守护圣击2</v>
      </c>
      <c r="X138" s="26" t="str">
        <f>IF(C138&lt;10,VLOOKUP(A138,基础技能!A:O,4,FALSE),VLOOKUP(A138,升星技能!A:O,14,FALSE))</f>
        <v>21036012</v>
      </c>
      <c r="Y138" s="26" t="str">
        <f>IF(C138&lt;10,VLOOKUP(A138,基础技能!A:O,6,FALSE),VLOOKUP(A138,升星技能!A:O,15,FALSE))</f>
        <v>怒气技能：对敌方生命最少的目标造成216%攻击伤害并对刺客类目标造成100%额外伤害</v>
      </c>
    </row>
    <row r="139" spans="1:25" x14ac:dyDescent="0.3">
      <c r="A139" s="27">
        <v>21036</v>
      </c>
      <c r="B139" s="27" t="s">
        <v>39</v>
      </c>
      <c r="C139" s="28">
        <v>9</v>
      </c>
      <c r="D139" s="28">
        <f>VLOOKUP($C139,计算辅助表!$A:$E,2,FALSE)</f>
        <v>3.0700000000000003</v>
      </c>
      <c r="E139" s="26">
        <f>VLOOKUP($C139,计算辅助表!$A:$E,3,FALSE)</f>
        <v>1</v>
      </c>
      <c r="F139" s="28">
        <f>VLOOKUP($C139,计算辅助表!$A:$E,4,FALSE)</f>
        <v>6.16</v>
      </c>
      <c r="G139" s="26">
        <f>VLOOKUP($C139,计算辅助表!$A:$E,5,FALSE)</f>
        <v>1.6</v>
      </c>
      <c r="H139" s="26">
        <f>VLOOKUP(C139,计算辅助表!A:I,9,FALSE)</f>
        <v>0</v>
      </c>
      <c r="I139" s="26">
        <f>VLOOKUP(C139,计算辅助表!A:K,10,FALSE)</f>
        <v>0</v>
      </c>
      <c r="J139" s="26">
        <f>VLOOKUP(C139,计算辅助表!A:K,11,FALSE)</f>
        <v>0</v>
      </c>
      <c r="K139" s="26">
        <f>VLOOKUP(C139,计算辅助表!A:H,8,FALSE)</f>
        <v>205</v>
      </c>
      <c r="L139" s="26" t="str">
        <f>VLOOKUP(C139,计算辅助表!A:F,6,FALSE)</f>
        <v>[{"a":"item","t":"2004","n":4000}]</v>
      </c>
      <c r="M139" s="26" t="str">
        <f>VLOOKUP(C139,计算辅助表!A:L,IF(INT(LEFT(A139))&lt;5,12,7),FALSE)</f>
        <v>[{"sxhero":1,"num":1},{"jichuzhongzu":1,"star":6,"num":1},{"jichuzhongzu":1,"star":5,"num":2}]</v>
      </c>
      <c r="N139" s="26" t="str">
        <f>VLOOKUP(A139,升星技能!A:O,4,FALSE)</f>
        <v>战斗血液3</v>
      </c>
      <c r="O139" s="26" t="str">
        <f>VLOOKUP(A139,升星技能!A:O,5,FALSE)</f>
        <v>"2103a111","2103a121"</v>
      </c>
      <c r="P139" s="26" t="str">
        <f>VLOOKUP(A139,升星技能!A:O,6,FALSE)</f>
        <v>被动效果：战斗的热血使得自身攻击增加33%，生命增加36%</v>
      </c>
      <c r="Q139" s="26" t="str">
        <f>IF(C139&lt;8,VLOOKUP(A139,基础技能!A:O,11,FALSE),VLOOKUP(A139,升星技能!A:O,7,FALSE))</f>
        <v>魔法失效3</v>
      </c>
      <c r="R139" s="26" t="str">
        <f>IF(C139&lt;8,VLOOKUP(A139,基础技能!A:O,10,FALSE),VLOOKUP(A139,升星技能!A:O,8,FALSE))</f>
        <v>"2103a214"</v>
      </c>
      <c r="S139" s="26" t="str">
        <f>IF(C139&lt;8,VLOOKUP(A139,基础技能!A:O,12,FALSE),VLOOKUP(A139,升星技能!A:O,9,FALSE))</f>
        <v>被动效果：强大的战士不需要懂得魔法！普攻有63%概率使目标沉默，持续2回合</v>
      </c>
      <c r="T139" s="26" t="str">
        <f>IF(C139&lt;9,VLOOKUP(A139,基础技能!A:O,14,FALSE),VLOOKUP(A139,升星技能!A:O,10,FALSE))</f>
        <v>钢铁身躯3</v>
      </c>
      <c r="U139" s="26" t="str">
        <f>IF(C139&lt;9,VLOOKUP(A139,基础技能!A:O,13,FALSE),VLOOKUP(A139,升星技能!A:O,11,FALSE))</f>
        <v>"2103a314"</v>
      </c>
      <c r="V139" s="26" t="str">
        <f>IF(C139&lt;9,VLOOKUP(A139,基础技能!A:O,15,FALSE),VLOOKUP(A139,升星技能!A:O,12,FALSE))</f>
        <v>被动效果：想干掉我？没这么容易！自身生命低于50%，提高自己伤害减免33%，持续4回合（只触发一次）</v>
      </c>
      <c r="W139" s="26" t="str">
        <f>IF(C139&lt;10,VLOOKUP(A139,基础技能!A:O,5,FALSE),VLOOKUP(A139,升星技能!A:O,13,FALSE))</f>
        <v>守护圣击2</v>
      </c>
      <c r="X139" s="26" t="str">
        <f>IF(C139&lt;10,VLOOKUP(A139,基础技能!A:O,4,FALSE),VLOOKUP(A139,升星技能!A:O,14,FALSE))</f>
        <v>21036012</v>
      </c>
      <c r="Y139" s="26" t="str">
        <f>IF(C139&lt;10,VLOOKUP(A139,基础技能!A:O,6,FALSE),VLOOKUP(A139,升星技能!A:O,15,FALSE))</f>
        <v>怒气技能：对敌方生命最少的目标造成216%攻击伤害并对刺客类目标造成100%额外伤害</v>
      </c>
    </row>
    <row r="140" spans="1:25" x14ac:dyDescent="0.3">
      <c r="A140" s="27">
        <v>21046</v>
      </c>
      <c r="B140" s="27" t="s">
        <v>40</v>
      </c>
      <c r="C140" s="28">
        <v>7</v>
      </c>
      <c r="D140" s="28">
        <f>VLOOKUP($C140,计算辅助表!$A:$E,2,FALSE)</f>
        <v>2.4900000000000002</v>
      </c>
      <c r="E140" s="26">
        <f>VLOOKUP($C140,计算辅助表!$A:$E,3,FALSE)</f>
        <v>1</v>
      </c>
      <c r="F140" s="28">
        <f>VLOOKUP($C140,计算辅助表!$A:$E,4,FALSE)</f>
        <v>3.5200000000000005</v>
      </c>
      <c r="G140" s="26">
        <f>VLOOKUP($C140,计算辅助表!$A:$E,5,FALSE)</f>
        <v>1.6</v>
      </c>
      <c r="H140" s="26">
        <f>VLOOKUP(C140,计算辅助表!A:I,9,FALSE)</f>
        <v>0</v>
      </c>
      <c r="I140" s="26">
        <f>VLOOKUP(C140,计算辅助表!A:K,10,FALSE)</f>
        <v>0</v>
      </c>
      <c r="J140" s="26">
        <f>VLOOKUP(C140,计算辅助表!A:K,11,FALSE)</f>
        <v>0</v>
      </c>
      <c r="K140" s="26">
        <f>VLOOKUP(C140,计算辅助表!A:H,8,FALSE)</f>
        <v>165</v>
      </c>
      <c r="L140" s="26" t="str">
        <f>VLOOKUP(C140,计算辅助表!A:F,6,FALSE)</f>
        <v>[{"a":"item","t":"2004","n":2000}]</v>
      </c>
      <c r="M140" s="26" t="str">
        <f>VLOOKUP(C140,计算辅助表!A:L,IF(INT(LEFT(A140))&lt;5,12,7),FALSE)</f>
        <v>[{"jichuzhongzu":1,"star":5,"num":4}]</v>
      </c>
      <c r="N140" s="26" t="str">
        <f>VLOOKUP(A140,升星技能!A:O,4,FALSE)</f>
        <v>战斗血液3</v>
      </c>
      <c r="O140" s="26" t="str">
        <f>VLOOKUP(A140,升星技能!A:O,5,FALSE)</f>
        <v>"2104a111","2104a121"</v>
      </c>
      <c r="P140" s="26" t="str">
        <f>VLOOKUP(A140,升星技能!A:O,6,FALSE)</f>
        <v>被动效果：身为守卫者，强大的意志使得自身防御增加50%，生命增加75%</v>
      </c>
      <c r="Q140" s="26" t="str">
        <f>IF(C140&lt;8,VLOOKUP(A140,基础技能!A:O,11,FALSE),VLOOKUP(A140,升星技能!A:O,7,FALSE))</f>
        <v>反击2</v>
      </c>
      <c r="R140" s="26" t="str">
        <f>IF(C140&lt;8,VLOOKUP(A140,基础技能!A:O,10,FALSE),VLOOKUP(A140,升星技能!A:O,8,FALSE))</f>
        <v>"21046214"</v>
      </c>
      <c r="S140" s="26" t="str">
        <f>IF(C140&lt;8,VLOOKUP(A140,基础技能!A:O,12,FALSE),VLOOKUP(A140,升星技能!A:O,9,FALSE))</f>
        <v>被动效果：你打疼我了！受到暴击有100%概率发动一次反击，造成300%的攻击伤害</v>
      </c>
      <c r="T140" s="26" t="str">
        <f>IF(C140&lt;9,VLOOKUP(A140,基础技能!A:O,14,FALSE),VLOOKUP(A140,升星技能!A:O,10,FALSE))</f>
        <v>守护圣光2</v>
      </c>
      <c r="U140" s="26" t="str">
        <f>IF(C140&lt;9,VLOOKUP(A140,基础技能!A:O,13,FALSE),VLOOKUP(A140,升星技能!A:O,11,FALSE))</f>
        <v>"21046314"</v>
      </c>
      <c r="V140" s="26" t="str">
        <f>IF(C140&lt;9,VLOOKUP(A140,基础技能!A:O,15,FALSE),VLOOKUP(A140,升星技能!A:O,12,FALSE))</f>
        <v>被动效果：我的领民由我守护！自身生命低于50%，提升友军防御62.1%，持续3回合（只触发一次）</v>
      </c>
      <c r="W140" s="26" t="str">
        <f>IF(C140&lt;10,VLOOKUP(A140,基础技能!A:O,5,FALSE),VLOOKUP(A140,升星技能!A:O,13,FALSE))</f>
        <v>烈焰之剑2</v>
      </c>
      <c r="X140" s="26" t="str">
        <f>IF(C140&lt;10,VLOOKUP(A140,基础技能!A:O,4,FALSE),VLOOKUP(A140,升星技能!A:O,14,FALSE))</f>
        <v>21046012</v>
      </c>
      <c r="Y140" s="26" t="str">
        <f>IF(C140&lt;10,VLOOKUP(A140,基础技能!A:O,6,FALSE),VLOOKUP(A140,升星技能!A:O,15,FALSE))</f>
        <v>怒气技能：对敌方后排造成88%攻击伤害并有28%概率使目标眩晕2回合</v>
      </c>
    </row>
    <row r="141" spans="1:25" x14ac:dyDescent="0.3">
      <c r="A141" s="27">
        <v>21046</v>
      </c>
      <c r="B141" s="27" t="s">
        <v>40</v>
      </c>
      <c r="C141" s="28">
        <v>8</v>
      </c>
      <c r="D141" s="28">
        <f>VLOOKUP($C141,计算辅助表!$A:$E,2,FALSE)</f>
        <v>2.7800000000000002</v>
      </c>
      <c r="E141" s="26">
        <f>VLOOKUP($C141,计算辅助表!$A:$E,3,FALSE)</f>
        <v>1</v>
      </c>
      <c r="F141" s="28">
        <f>VLOOKUP($C141,计算辅助表!$A:$E,4,FALSE)</f>
        <v>4.84</v>
      </c>
      <c r="G141" s="26">
        <f>VLOOKUP($C141,计算辅助表!$A:$E,5,FALSE)</f>
        <v>1.6</v>
      </c>
      <c r="H141" s="26">
        <f>VLOOKUP(C141,计算辅助表!A:I,9,FALSE)</f>
        <v>0</v>
      </c>
      <c r="I141" s="26">
        <f>VLOOKUP(C141,计算辅助表!A:K,10,FALSE)</f>
        <v>0</v>
      </c>
      <c r="J141" s="26">
        <f>VLOOKUP(C141,计算辅助表!A:K,11,FALSE)</f>
        <v>0</v>
      </c>
      <c r="K141" s="26">
        <f>VLOOKUP(C141,计算辅助表!A:H,8,FALSE)</f>
        <v>185</v>
      </c>
      <c r="L141" s="26" t="str">
        <f>VLOOKUP(C141,计算辅助表!A:F,6,FALSE)</f>
        <v>[{"a":"item","t":"2004","n":3000}]</v>
      </c>
      <c r="M141" s="26" t="str">
        <f>VLOOKUP(C141,计算辅助表!A:L,IF(INT(LEFT(A141))&lt;5,12,7),FALSE)</f>
        <v>[{"jichuzhongzu":1,"star":6,"num":1},{"jichuzhongzu":1,"star":5,"num":3}]</v>
      </c>
      <c r="N141" s="26" t="str">
        <f>VLOOKUP(A141,升星技能!A:O,4,FALSE)</f>
        <v>战斗血液3</v>
      </c>
      <c r="O141" s="26" t="str">
        <f>VLOOKUP(A141,升星技能!A:O,5,FALSE)</f>
        <v>"2104a111","2104a121"</v>
      </c>
      <c r="P141" s="26" t="str">
        <f>VLOOKUP(A141,升星技能!A:O,6,FALSE)</f>
        <v>被动效果：身为守卫者，强大的意志使得自身防御增加50%，生命增加75%</v>
      </c>
      <c r="Q141" s="26" t="str">
        <f>IF(C141&lt;8,VLOOKUP(A141,基础技能!A:O,11,FALSE),VLOOKUP(A141,升星技能!A:O,7,FALSE))</f>
        <v>以牙还牙3</v>
      </c>
      <c r="R141" s="26" t="str">
        <f>IF(C141&lt;8,VLOOKUP(A141,基础技能!A:O,10,FALSE),VLOOKUP(A141,升星技能!A:O,8,FALSE))</f>
        <v>"2104a214"</v>
      </c>
      <c r="S141" s="26" t="str">
        <f>IF(C141&lt;8,VLOOKUP(A141,基础技能!A:O,12,FALSE),VLOOKUP(A141,升星技能!A:O,9,FALSE))</f>
        <v>被动效果：你打疼我了！受到暴击有100%概率发动一次反击，造成500%的攻击伤害</v>
      </c>
      <c r="T141" s="26" t="str">
        <f>IF(C141&lt;9,VLOOKUP(A141,基础技能!A:O,14,FALSE),VLOOKUP(A141,升星技能!A:O,10,FALSE))</f>
        <v>守护圣光2</v>
      </c>
      <c r="U141" s="26" t="str">
        <f>IF(C141&lt;9,VLOOKUP(A141,基础技能!A:O,13,FALSE),VLOOKUP(A141,升星技能!A:O,11,FALSE))</f>
        <v>"21046314"</v>
      </c>
      <c r="V141" s="26" t="str">
        <f>IF(C141&lt;9,VLOOKUP(A141,基础技能!A:O,15,FALSE),VLOOKUP(A141,升星技能!A:O,12,FALSE))</f>
        <v>被动效果：我的领民由我守护！自身生命低于50%，提升友军防御62.1%，持续3回合（只触发一次）</v>
      </c>
      <c r="W141" s="26" t="str">
        <f>IF(C141&lt;10,VLOOKUP(A141,基础技能!A:O,5,FALSE),VLOOKUP(A141,升星技能!A:O,13,FALSE))</f>
        <v>烈焰之剑2</v>
      </c>
      <c r="X141" s="26" t="str">
        <f>IF(C141&lt;10,VLOOKUP(A141,基础技能!A:O,4,FALSE),VLOOKUP(A141,升星技能!A:O,14,FALSE))</f>
        <v>21046012</v>
      </c>
      <c r="Y141" s="26" t="str">
        <f>IF(C141&lt;10,VLOOKUP(A141,基础技能!A:O,6,FALSE),VLOOKUP(A141,升星技能!A:O,15,FALSE))</f>
        <v>怒气技能：对敌方后排造成88%攻击伤害并有28%概率使目标眩晕2回合</v>
      </c>
    </row>
    <row r="142" spans="1:25" x14ac:dyDescent="0.3">
      <c r="A142" s="27">
        <v>21046</v>
      </c>
      <c r="B142" s="27" t="s">
        <v>40</v>
      </c>
      <c r="C142" s="28">
        <v>9</v>
      </c>
      <c r="D142" s="28">
        <f>VLOOKUP($C142,计算辅助表!$A:$E,2,FALSE)</f>
        <v>3.0700000000000003</v>
      </c>
      <c r="E142" s="26">
        <f>VLOOKUP($C142,计算辅助表!$A:$E,3,FALSE)</f>
        <v>1</v>
      </c>
      <c r="F142" s="28">
        <f>VLOOKUP($C142,计算辅助表!$A:$E,4,FALSE)</f>
        <v>6.16</v>
      </c>
      <c r="G142" s="26">
        <f>VLOOKUP($C142,计算辅助表!$A:$E,5,FALSE)</f>
        <v>1.6</v>
      </c>
      <c r="H142" s="26">
        <f>VLOOKUP(C142,计算辅助表!A:I,9,FALSE)</f>
        <v>0</v>
      </c>
      <c r="I142" s="26">
        <f>VLOOKUP(C142,计算辅助表!A:K,10,FALSE)</f>
        <v>0</v>
      </c>
      <c r="J142" s="26">
        <f>VLOOKUP(C142,计算辅助表!A:K,11,FALSE)</f>
        <v>0</v>
      </c>
      <c r="K142" s="26">
        <f>VLOOKUP(C142,计算辅助表!A:H,8,FALSE)</f>
        <v>205</v>
      </c>
      <c r="L142" s="26" t="str">
        <f>VLOOKUP(C142,计算辅助表!A:F,6,FALSE)</f>
        <v>[{"a":"item","t":"2004","n":4000}]</v>
      </c>
      <c r="M142" s="26" t="str">
        <f>VLOOKUP(C142,计算辅助表!A:L,IF(INT(LEFT(A142))&lt;5,12,7),FALSE)</f>
        <v>[{"sxhero":1,"num":1},{"jichuzhongzu":1,"star":6,"num":1},{"jichuzhongzu":1,"star":5,"num":2}]</v>
      </c>
      <c r="N142" s="26" t="str">
        <f>VLOOKUP(A142,升星技能!A:O,4,FALSE)</f>
        <v>战斗血液3</v>
      </c>
      <c r="O142" s="26" t="str">
        <f>VLOOKUP(A142,升星技能!A:O,5,FALSE)</f>
        <v>"2104a111","2104a121"</v>
      </c>
      <c r="P142" s="26" t="str">
        <f>VLOOKUP(A142,升星技能!A:O,6,FALSE)</f>
        <v>被动效果：身为守卫者，强大的意志使得自身防御增加50%，生命增加75%</v>
      </c>
      <c r="Q142" s="26" t="str">
        <f>IF(C142&lt;8,VLOOKUP(A142,基础技能!A:O,11,FALSE),VLOOKUP(A142,升星技能!A:O,7,FALSE))</f>
        <v>以牙还牙3</v>
      </c>
      <c r="R142" s="26" t="str">
        <f>IF(C142&lt;8,VLOOKUP(A142,基础技能!A:O,10,FALSE),VLOOKUP(A142,升星技能!A:O,8,FALSE))</f>
        <v>"2104a214"</v>
      </c>
      <c r="S142" s="26" t="str">
        <f>IF(C142&lt;8,VLOOKUP(A142,基础技能!A:O,12,FALSE),VLOOKUP(A142,升星技能!A:O,9,FALSE))</f>
        <v>被动效果：你打疼我了！受到暴击有100%概率发动一次反击，造成500%的攻击伤害</v>
      </c>
      <c r="T142" s="26" t="str">
        <f>IF(C142&lt;9,VLOOKUP(A142,基础技能!A:O,14,FALSE),VLOOKUP(A142,升星技能!A:O,10,FALSE))</f>
        <v>守护圣光3</v>
      </c>
      <c r="U142" s="26" t="str">
        <f>IF(C142&lt;9,VLOOKUP(A142,基础技能!A:O,13,FALSE),VLOOKUP(A142,升星技能!A:O,11,FALSE))</f>
        <v>"2104a314"</v>
      </c>
      <c r="V142" s="26" t="str">
        <f>IF(C142&lt;9,VLOOKUP(A142,基础技能!A:O,15,FALSE),VLOOKUP(A142,升星技能!A:O,12,FALSE))</f>
        <v>被动效果：我的领民由我守护！自身生命低于50%，提升友军101%防御，持续3回合（只触发一次）</v>
      </c>
      <c r="W142" s="26" t="str">
        <f>IF(C142&lt;10,VLOOKUP(A142,基础技能!A:O,5,FALSE),VLOOKUP(A142,升星技能!A:O,13,FALSE))</f>
        <v>烈焰之剑2</v>
      </c>
      <c r="X142" s="26" t="str">
        <f>IF(C142&lt;10,VLOOKUP(A142,基础技能!A:O,4,FALSE),VLOOKUP(A142,升星技能!A:O,14,FALSE))</f>
        <v>21046012</v>
      </c>
      <c r="Y142" s="26" t="str">
        <f>IF(C142&lt;10,VLOOKUP(A142,基础技能!A:O,6,FALSE),VLOOKUP(A142,升星技能!A:O,15,FALSE))</f>
        <v>怒气技能：对敌方后排造成88%攻击伤害并有28%概率使目标眩晕2回合</v>
      </c>
    </row>
    <row r="143" spans="1:25" x14ac:dyDescent="0.3">
      <c r="A143" s="27">
        <v>21046</v>
      </c>
      <c r="B143" s="27" t="s">
        <v>40</v>
      </c>
      <c r="C143" s="28">
        <v>10</v>
      </c>
      <c r="D143" s="28">
        <f>VLOOKUP($C143,计算辅助表!$A:$E,2,FALSE)</f>
        <v>3.5100000000000002</v>
      </c>
      <c r="E143" s="26">
        <f>VLOOKUP($C143,计算辅助表!$A:$E,3,FALSE)</f>
        <v>1</v>
      </c>
      <c r="F143" s="28">
        <f>VLOOKUP($C143,计算辅助表!$A:$E,4,FALSE)</f>
        <v>8.14</v>
      </c>
      <c r="G143" s="26">
        <f>VLOOKUP($C143,计算辅助表!$A:$E,5,FALSE)</f>
        <v>1.6</v>
      </c>
      <c r="H143" s="26">
        <f>VLOOKUP(C143,计算辅助表!A:I,9,FALSE)</f>
        <v>0</v>
      </c>
      <c r="I143" s="26">
        <f>VLOOKUP(C143,计算辅助表!A:K,10,FALSE)</f>
        <v>0</v>
      </c>
      <c r="J143" s="26">
        <f>VLOOKUP(C143,计算辅助表!A:K,11,FALSE)</f>
        <v>0</v>
      </c>
      <c r="K143" s="26">
        <f>VLOOKUP(C143,计算辅助表!A:H,8,FALSE)</f>
        <v>255</v>
      </c>
      <c r="L143" s="26" t="str">
        <f>VLOOKUP(C143,计算辅助表!A:F,6,FALSE)</f>
        <v>[{"a":"item","t":"2004","n":10000}]</v>
      </c>
      <c r="M143" s="26" t="str">
        <f>VLOOKUP(C143,计算辅助表!A:L,IF(INT(LEFT(A143))&lt;5,12,7),FALSE)</f>
        <v>[{"sxhero":1,"num":2},{"jichuzhongzu":1,"star":6,"num":1},{"star":9,"num":1}]</v>
      </c>
      <c r="N143" s="26" t="str">
        <f>VLOOKUP(A143,升星技能!A:O,4,FALSE)</f>
        <v>战斗血液3</v>
      </c>
      <c r="O143" s="26" t="str">
        <f>VLOOKUP(A143,升星技能!A:O,5,FALSE)</f>
        <v>"2104a111","2104a121"</v>
      </c>
      <c r="P143" s="26" t="str">
        <f>VLOOKUP(A143,升星技能!A:O,6,FALSE)</f>
        <v>被动效果：身为守卫者，强大的意志使得自身防御增加50%，生命增加75%</v>
      </c>
      <c r="Q143" s="26" t="str">
        <f>IF(C143&lt;8,VLOOKUP(A143,基础技能!A:O,11,FALSE),VLOOKUP(A143,升星技能!A:O,7,FALSE))</f>
        <v>以牙还牙3</v>
      </c>
      <c r="R143" s="26" t="str">
        <f>IF(C143&lt;8,VLOOKUP(A143,基础技能!A:O,10,FALSE),VLOOKUP(A143,升星技能!A:O,8,FALSE))</f>
        <v>"2104a214"</v>
      </c>
      <c r="S143" s="26" t="str">
        <f>IF(C143&lt;8,VLOOKUP(A143,基础技能!A:O,12,FALSE),VLOOKUP(A143,升星技能!A:O,9,FALSE))</f>
        <v>被动效果：你打疼我了！受到暴击有100%概率发动一次反击，造成500%的攻击伤害</v>
      </c>
      <c r="T143" s="26" t="str">
        <f>IF(C143&lt;9,VLOOKUP(A143,基础技能!A:O,14,FALSE),VLOOKUP(A143,升星技能!A:O,10,FALSE))</f>
        <v>守护圣光3</v>
      </c>
      <c r="U143" s="26" t="str">
        <f>IF(C143&lt;9,VLOOKUP(A143,基础技能!A:O,13,FALSE),VLOOKUP(A143,升星技能!A:O,11,FALSE))</f>
        <v>"2104a314"</v>
      </c>
      <c r="V143" s="26" t="str">
        <f>IF(C143&lt;9,VLOOKUP(A143,基础技能!A:O,15,FALSE),VLOOKUP(A143,升星技能!A:O,12,FALSE))</f>
        <v>被动效果：我的领民由我守护！自身生命低于50%，提升友军101%防御，持续3回合（只触发一次）</v>
      </c>
      <c r="W143" s="26" t="str">
        <f>IF(C143&lt;10,VLOOKUP(A143,基础技能!A:O,5,FALSE),VLOOKUP(A143,升星技能!A:O,13,FALSE))</f>
        <v>烈焰之剑3</v>
      </c>
      <c r="X143" s="26" t="str">
        <f>IF(C143&lt;10,VLOOKUP(A143,基础技能!A:O,4,FALSE),VLOOKUP(A143,升星技能!A:O,14,FALSE))</f>
        <v>2104a012</v>
      </c>
      <c r="Y143" s="26" t="str">
        <f>IF(C143&lt;10,VLOOKUP(A143,基础技能!A:O,6,FALSE),VLOOKUP(A143,升星技能!A:O,15,FALSE))</f>
        <v>怒气技能：对敌方后排造成138%攻击伤害并有33%概率使目标眩晕2回合，增加自己33%伤害减免3回合</v>
      </c>
    </row>
    <row r="144" spans="1:25" x14ac:dyDescent="0.3">
      <c r="A144" s="27">
        <v>21046</v>
      </c>
      <c r="B144" s="27" t="s">
        <v>40</v>
      </c>
      <c r="C144" s="28">
        <v>11</v>
      </c>
      <c r="D144" s="28">
        <f>VLOOKUP($C144,计算辅助表!$A:$E,2,FALSE)</f>
        <v>3.5100000000000002</v>
      </c>
      <c r="E144" s="26">
        <f>VLOOKUP($C144,计算辅助表!$A:$E,3,FALSE)</f>
        <v>1</v>
      </c>
      <c r="F144" s="28">
        <f>VLOOKUP($C144,计算辅助表!$A:$E,4,FALSE)</f>
        <v>8.14</v>
      </c>
      <c r="G144" s="26">
        <f>VLOOKUP($C144,计算辅助表!$A:$E,5,FALSE)</f>
        <v>1.6</v>
      </c>
      <c r="H144" s="26">
        <f>VLOOKUP(C144,计算辅助表!A:I,9,FALSE)</f>
        <v>1</v>
      </c>
      <c r="I144" s="26">
        <f>VLOOKUP(C144,计算辅助表!A:K,10,FALSE)</f>
        <v>70</v>
      </c>
      <c r="J144" s="26">
        <f>VLOOKUP(C144,计算辅助表!A:K,11,FALSE)</f>
        <v>100</v>
      </c>
      <c r="K144" s="26">
        <f>VLOOKUP(C144,计算辅助表!A:H,8,FALSE)</f>
        <v>270</v>
      </c>
      <c r="L144" s="26" t="str">
        <f>VLOOKUP(C144,计算辅助表!A:F,6,FALSE)</f>
        <v>[{"a":"item","t":"2004","n":10000}]</v>
      </c>
      <c r="M144" s="26" t="str">
        <f>VLOOKUP(C144,计算辅助表!A:L,IF(INT(LEFT(A144))&lt;5,12,7),FALSE)</f>
        <v>[{"sxhero":1,"num":1},{"star":9,"num":1}]</v>
      </c>
      <c r="N144" s="26" t="str">
        <f>VLOOKUP(A144,升星技能!A:O,4,FALSE)</f>
        <v>战斗血液3</v>
      </c>
      <c r="O144" s="26" t="str">
        <f>VLOOKUP(A144,升星技能!A:O,5,FALSE)</f>
        <v>"2104a111","2104a121"</v>
      </c>
      <c r="P144" s="26" t="str">
        <f>VLOOKUP(A144,升星技能!A:O,6,FALSE)</f>
        <v>被动效果：身为守卫者，强大的意志使得自身防御增加50%，生命增加75%</v>
      </c>
      <c r="Q144" s="26" t="str">
        <f>IF(C144&lt;8,VLOOKUP(A144,基础技能!A:O,11,FALSE),VLOOKUP(A144,升星技能!A:O,7,FALSE))</f>
        <v>以牙还牙3</v>
      </c>
      <c r="R144" s="26" t="str">
        <f>IF(C144&lt;8,VLOOKUP(A144,基础技能!A:O,10,FALSE),VLOOKUP(A144,升星技能!A:O,8,FALSE))</f>
        <v>"2104a214"</v>
      </c>
      <c r="S144" s="26" t="str">
        <f>IF(C144&lt;8,VLOOKUP(A144,基础技能!A:O,12,FALSE),VLOOKUP(A144,升星技能!A:O,9,FALSE))</f>
        <v>被动效果：你打疼我了！受到暴击有100%概率发动一次反击，造成500%的攻击伤害</v>
      </c>
      <c r="T144" s="26" t="str">
        <f>IF(C144&lt;9,VLOOKUP(A144,基础技能!A:O,14,FALSE),VLOOKUP(A144,升星技能!A:O,10,FALSE))</f>
        <v>守护圣光3</v>
      </c>
      <c r="U144" s="26" t="str">
        <f>IF(C144&lt;9,VLOOKUP(A144,基础技能!A:O,13,FALSE),VLOOKUP(A144,升星技能!A:O,11,FALSE))</f>
        <v>"2104a314"</v>
      </c>
      <c r="V144" s="26" t="str">
        <f>IF(C144&lt;9,VLOOKUP(A144,基础技能!A:O,15,FALSE),VLOOKUP(A144,升星技能!A:O,12,FALSE))</f>
        <v>被动效果：我的领民由我守护！自身生命低于50%，提升友军101%防御，持续3回合（只触发一次）</v>
      </c>
      <c r="W144" s="26" t="str">
        <f>IF(C144&lt;10,VLOOKUP(A144,基础技能!A:O,5,FALSE),VLOOKUP(A144,升星技能!A:O,13,FALSE))</f>
        <v>烈焰之剑3</v>
      </c>
      <c r="X144" s="26" t="str">
        <f>IF(C144&lt;10,VLOOKUP(A144,基础技能!A:O,4,FALSE),VLOOKUP(A144,升星技能!A:O,14,FALSE))</f>
        <v>2104a012</v>
      </c>
      <c r="Y144" s="26" t="str">
        <f>IF(C144&lt;10,VLOOKUP(A144,基础技能!A:O,6,FALSE),VLOOKUP(A144,升星技能!A:O,15,FALSE))</f>
        <v>怒气技能：对敌方后排造成138%攻击伤害并有33%概率使目标眩晕2回合，增加自己33%伤害减免3回合</v>
      </c>
    </row>
    <row r="145" spans="1:25" x14ac:dyDescent="0.3">
      <c r="A145" s="27">
        <v>21046</v>
      </c>
      <c r="B145" s="27" t="s">
        <v>40</v>
      </c>
      <c r="C145" s="28">
        <v>12</v>
      </c>
      <c r="D145" s="28">
        <f>VLOOKUP($C145,计算辅助表!$A:$E,2,FALSE)</f>
        <v>3.5100000000000002</v>
      </c>
      <c r="E145" s="26">
        <f>VLOOKUP($C145,计算辅助表!$A:$E,3,FALSE)</f>
        <v>1</v>
      </c>
      <c r="F145" s="28">
        <f>VLOOKUP($C145,计算辅助表!$A:$E,4,FALSE)</f>
        <v>8.14</v>
      </c>
      <c r="G145" s="26">
        <f>VLOOKUP($C145,计算辅助表!$A:$E,5,FALSE)</f>
        <v>1.6</v>
      </c>
      <c r="H145" s="26">
        <f>VLOOKUP(C145,计算辅助表!A:I,9,FALSE)</f>
        <v>2</v>
      </c>
      <c r="I145" s="26">
        <f>VLOOKUP(C145,计算辅助表!A:K,10,FALSE)</f>
        <v>140</v>
      </c>
      <c r="J145" s="26">
        <f>VLOOKUP(C145,计算辅助表!A:K,11,FALSE)</f>
        <v>200</v>
      </c>
      <c r="K145" s="26">
        <f>VLOOKUP(C145,计算辅助表!A:H,8,FALSE)</f>
        <v>285</v>
      </c>
      <c r="L145" s="26" t="str">
        <f>VLOOKUP(C145,计算辅助表!A:F,6,FALSE)</f>
        <v>[{"a":"item","t":"2004","n":15000}]</v>
      </c>
      <c r="M145" s="26" t="str">
        <f>VLOOKUP(C145,计算辅助表!A:L,IF(INT(LEFT(A145))&lt;5,12,7),FALSE)</f>
        <v>[{"sxhero":1,"num":1},{"jichuzhongzu":1,"star":6,"num":1},{"star":9,"num":1}]</v>
      </c>
      <c r="N145" s="26" t="str">
        <f>VLOOKUP(A145,升星技能!A:O,4,FALSE)</f>
        <v>战斗血液3</v>
      </c>
      <c r="O145" s="26" t="str">
        <f>VLOOKUP(A145,升星技能!A:O,5,FALSE)</f>
        <v>"2104a111","2104a121"</v>
      </c>
      <c r="P145" s="26" t="str">
        <f>VLOOKUP(A145,升星技能!A:O,6,FALSE)</f>
        <v>被动效果：身为守卫者，强大的意志使得自身防御增加50%，生命增加75%</v>
      </c>
      <c r="Q145" s="26" t="str">
        <f>IF(C145&lt;8,VLOOKUP(A145,基础技能!A:O,11,FALSE),VLOOKUP(A145,升星技能!A:O,7,FALSE))</f>
        <v>以牙还牙3</v>
      </c>
      <c r="R145" s="26" t="str">
        <f>IF(C145&lt;8,VLOOKUP(A145,基础技能!A:O,10,FALSE),VLOOKUP(A145,升星技能!A:O,8,FALSE))</f>
        <v>"2104a214"</v>
      </c>
      <c r="S145" s="26" t="str">
        <f>IF(C145&lt;8,VLOOKUP(A145,基础技能!A:O,12,FALSE),VLOOKUP(A145,升星技能!A:O,9,FALSE))</f>
        <v>被动效果：你打疼我了！受到暴击有100%概率发动一次反击，造成500%的攻击伤害</v>
      </c>
      <c r="T145" s="26" t="str">
        <f>IF(C145&lt;9,VLOOKUP(A145,基础技能!A:O,14,FALSE),VLOOKUP(A145,升星技能!A:O,10,FALSE))</f>
        <v>守护圣光3</v>
      </c>
      <c r="U145" s="26" t="str">
        <f>IF(C145&lt;9,VLOOKUP(A145,基础技能!A:O,13,FALSE),VLOOKUP(A145,升星技能!A:O,11,FALSE))</f>
        <v>"2104a314"</v>
      </c>
      <c r="V145" s="26" t="str">
        <f>IF(C145&lt;9,VLOOKUP(A145,基础技能!A:O,15,FALSE),VLOOKUP(A145,升星技能!A:O,12,FALSE))</f>
        <v>被动效果：我的领民由我守护！自身生命低于50%，提升友军101%防御，持续3回合（只触发一次）</v>
      </c>
      <c r="W145" s="26" t="str">
        <f>IF(C145&lt;10,VLOOKUP(A145,基础技能!A:O,5,FALSE),VLOOKUP(A145,升星技能!A:O,13,FALSE))</f>
        <v>烈焰之剑3</v>
      </c>
      <c r="X145" s="26" t="str">
        <f>IF(C145&lt;10,VLOOKUP(A145,基础技能!A:O,4,FALSE),VLOOKUP(A145,升星技能!A:O,14,FALSE))</f>
        <v>2104a012</v>
      </c>
      <c r="Y145" s="26" t="str">
        <f>IF(C145&lt;10,VLOOKUP(A145,基础技能!A:O,6,FALSE),VLOOKUP(A145,升星技能!A:O,15,FALSE))</f>
        <v>怒气技能：对敌方后排造成138%攻击伤害并有33%概率使目标眩晕2回合，增加自己33%伤害减免3回合</v>
      </c>
    </row>
    <row r="146" spans="1:25" x14ac:dyDescent="0.3">
      <c r="A146" s="27">
        <v>21046</v>
      </c>
      <c r="B146" s="27" t="s">
        <v>40</v>
      </c>
      <c r="C146" s="28">
        <v>13</v>
      </c>
      <c r="D146" s="28">
        <f>VLOOKUP($C146,计算辅助表!$A:$E,2,FALSE)</f>
        <v>3.5100000000000002</v>
      </c>
      <c r="E146" s="26">
        <f>VLOOKUP($C146,计算辅助表!$A:$E,3,FALSE)</f>
        <v>1</v>
      </c>
      <c r="F146" s="28">
        <f>VLOOKUP($C146,计算辅助表!$A:$E,4,FALSE)</f>
        <v>8.14</v>
      </c>
      <c r="G146" s="26">
        <f>VLOOKUP($C146,计算辅助表!$A:$E,5,FALSE)</f>
        <v>1.6</v>
      </c>
      <c r="H146" s="26">
        <f>VLOOKUP(C146,计算辅助表!A:I,9,FALSE)</f>
        <v>3</v>
      </c>
      <c r="I146" s="26">
        <f>VLOOKUP(C146,计算辅助表!A:K,10,FALSE)</f>
        <v>210</v>
      </c>
      <c r="J146" s="26">
        <f>VLOOKUP(C146,计算辅助表!A:K,11,FALSE)</f>
        <v>300</v>
      </c>
      <c r="K146" s="26">
        <f>VLOOKUP(C146,计算辅助表!A:H,8,FALSE)</f>
        <v>300</v>
      </c>
      <c r="L146" s="26" t="str">
        <f>VLOOKUP(C146,计算辅助表!A:F,6,FALSE)</f>
        <v>[{"a":"item","t":"2004","n":20000},{"a":"item","t":"2039","n":10}]</v>
      </c>
      <c r="M146" s="26" t="str">
        <f>VLOOKUP(C146,计算辅助表!A:L,IF(INT(LEFT(A146))&lt;5,12,7),FALSE)</f>
        <v>[{"sxhero":1,"num":2},{"jichuzhongzu":1,"star":6,"num":1},{"star":10,"num":1}]</v>
      </c>
      <c r="N146" s="26" t="str">
        <f>VLOOKUP(A146,升星技能!A:O,4,FALSE)</f>
        <v>战斗血液3</v>
      </c>
      <c r="O146" s="26" t="str">
        <f>VLOOKUP(A146,升星技能!A:O,5,FALSE)</f>
        <v>"2104a111","2104a121"</v>
      </c>
      <c r="P146" s="26" t="str">
        <f>VLOOKUP(A146,升星技能!A:O,6,FALSE)</f>
        <v>被动效果：身为守卫者，强大的意志使得自身防御增加50%，生命增加75%</v>
      </c>
      <c r="Q146" s="26" t="str">
        <f>IF(C146&lt;8,VLOOKUP(A146,基础技能!A:O,11,FALSE),VLOOKUP(A146,升星技能!A:O,7,FALSE))</f>
        <v>以牙还牙3</v>
      </c>
      <c r="R146" s="26" t="str">
        <f>IF(C146&lt;8,VLOOKUP(A146,基础技能!A:O,10,FALSE),VLOOKUP(A146,升星技能!A:O,8,FALSE))</f>
        <v>"2104a214"</v>
      </c>
      <c r="S146" s="26" t="str">
        <f>IF(C146&lt;8,VLOOKUP(A146,基础技能!A:O,12,FALSE),VLOOKUP(A146,升星技能!A:O,9,FALSE))</f>
        <v>被动效果：你打疼我了！受到暴击有100%概率发动一次反击，造成500%的攻击伤害</v>
      </c>
      <c r="T146" s="26" t="str">
        <f>IF(C146&lt;9,VLOOKUP(A146,基础技能!A:O,14,FALSE),VLOOKUP(A146,升星技能!A:O,10,FALSE))</f>
        <v>守护圣光3</v>
      </c>
      <c r="U146" s="26" t="str">
        <f>IF(C146&lt;9,VLOOKUP(A146,基础技能!A:O,13,FALSE),VLOOKUP(A146,升星技能!A:O,11,FALSE))</f>
        <v>"2104a314"</v>
      </c>
      <c r="V146" s="26" t="str">
        <f>IF(C146&lt;9,VLOOKUP(A146,基础技能!A:O,15,FALSE),VLOOKUP(A146,升星技能!A:O,12,FALSE))</f>
        <v>被动效果：我的领民由我守护！自身生命低于50%，提升友军101%防御，持续3回合（只触发一次）</v>
      </c>
      <c r="W146" s="26" t="str">
        <f>IF(C146&lt;10,VLOOKUP(A146,基础技能!A:O,5,FALSE),VLOOKUP(A146,升星技能!A:O,13,FALSE))</f>
        <v>烈焰之剑3</v>
      </c>
      <c r="X146" s="26" t="str">
        <f>IF(C146&lt;10,VLOOKUP(A146,基础技能!A:O,4,FALSE),VLOOKUP(A146,升星技能!A:O,14,FALSE))</f>
        <v>2104a012</v>
      </c>
      <c r="Y146" s="26" t="str">
        <f>IF(C146&lt;10,VLOOKUP(A146,基础技能!A:O,6,FALSE),VLOOKUP(A146,升星技能!A:O,15,FALSE))</f>
        <v>怒气技能：对敌方后排造成138%攻击伤害并有33%概率使目标眩晕2回合，增加自己33%伤害减免3回合</v>
      </c>
    </row>
    <row r="147" spans="1:25" x14ac:dyDescent="0.3">
      <c r="A147" s="27">
        <v>21046</v>
      </c>
      <c r="B147" s="27" t="s">
        <v>40</v>
      </c>
      <c r="C147" s="28">
        <v>14</v>
      </c>
      <c r="D147" s="28">
        <v>3.51</v>
      </c>
      <c r="E147" s="26">
        <f>VLOOKUP($C147,计算辅助表!$A:$E,3,FALSE)</f>
        <v>1</v>
      </c>
      <c r="F147" s="28">
        <v>8.14</v>
      </c>
      <c r="G147" s="26">
        <f>VLOOKUP($C147,计算辅助表!$A:$E,5,FALSE)</f>
        <v>1.6</v>
      </c>
      <c r="H147" s="26">
        <f>VLOOKUP(C147,计算辅助表!A:I,9,FALSE)</f>
        <v>4</v>
      </c>
      <c r="I147" s="26">
        <f>VLOOKUP(C147,计算辅助表!A:K,10,FALSE)</f>
        <v>330</v>
      </c>
      <c r="J147" s="26">
        <f>VLOOKUP(C147,计算辅助表!A:K,11,FALSE)</f>
        <v>500</v>
      </c>
      <c r="K147" s="26">
        <f>VLOOKUP(C147,计算辅助表!A:H,8,FALSE)</f>
        <v>300</v>
      </c>
      <c r="L147" s="26" t="str">
        <f>VLOOKUP(C147,计算辅助表!A:F,6,FALSE)</f>
        <v>[{"a":"item","t":"2004","n":25000},{"a":"item","t":"2039","n":20}]</v>
      </c>
      <c r="M147" s="26" t="str">
        <f>VLOOKUP(C147,计算辅助表!A:L,IF(INT(LEFT(A147))&lt;5,12,7),FALSE)</f>
        <v>[{"sxhero":1,"num":2},{"star":9,"num":1},{"star":10,"num":1}]</v>
      </c>
      <c r="N147" s="26" t="str">
        <f>VLOOKUP(A147,升星技能!A:O,4,FALSE)</f>
        <v>战斗血液3</v>
      </c>
      <c r="O147" s="26" t="str">
        <f>VLOOKUP(A147,升星技能!A:O,5,FALSE)</f>
        <v>"2104a111","2104a121"</v>
      </c>
      <c r="P147" s="26" t="str">
        <f>VLOOKUP(A147,升星技能!A:O,6,FALSE)</f>
        <v>被动效果：身为守卫者，强大的意志使得自身防御增加50%，生命增加75%</v>
      </c>
      <c r="Q147" s="26" t="str">
        <f>IF(C147&lt;8,VLOOKUP(A147,基础技能!A:O,11,FALSE),VLOOKUP(A147,升星技能!A:O,7,FALSE))</f>
        <v>以牙还牙3</v>
      </c>
      <c r="R147" s="26" t="str">
        <f>IF(C147&lt;8,VLOOKUP(A147,基础技能!A:O,10,FALSE),VLOOKUP(A147,升星技能!A:O,8,FALSE))</f>
        <v>"2104a214"</v>
      </c>
      <c r="S147" s="26" t="str">
        <f>IF(C147&lt;8,VLOOKUP(A147,基础技能!A:O,12,FALSE),VLOOKUP(A147,升星技能!A:O,9,FALSE))</f>
        <v>被动效果：你打疼我了！受到暴击有100%概率发动一次反击，造成500%的攻击伤害</v>
      </c>
      <c r="T147" s="26" t="str">
        <f>IF(C147&lt;9,VLOOKUP(A147,基础技能!A:O,14,FALSE),VLOOKUP(A147,升星技能!A:O,10,FALSE))</f>
        <v>守护圣光3</v>
      </c>
      <c r="U147" s="26" t="str">
        <f>IF(C147&lt;9,VLOOKUP(A147,基础技能!A:O,13,FALSE),VLOOKUP(A147,升星技能!A:O,11,FALSE))</f>
        <v>"2104a314"</v>
      </c>
      <c r="V147" s="26" t="str">
        <f>IF(C147&lt;9,VLOOKUP(A147,基础技能!A:O,15,FALSE),VLOOKUP(A147,升星技能!A:O,12,FALSE))</f>
        <v>被动效果：我的领民由我守护！自身生命低于50%，提升友军101%防御，持续3回合（只触发一次）</v>
      </c>
      <c r="W147" s="26" t="str">
        <f>IF(C147&lt;10,VLOOKUP(A147,基础技能!A:O,5,FALSE),VLOOKUP(A147,升星技能!A:O,13,FALSE))</f>
        <v>烈焰之剑3</v>
      </c>
      <c r="X147" s="26" t="str">
        <f>IF(C147&lt;10,VLOOKUP(A147,基础技能!A:O,4,FALSE),VLOOKUP(A147,升星技能!A:O,14,FALSE))</f>
        <v>2104a012</v>
      </c>
      <c r="Y147" s="26" t="str">
        <f>IF(C147&lt;10,VLOOKUP(A147,基础技能!A:O,6,FALSE),VLOOKUP(A147,升星技能!A:O,15,FALSE))</f>
        <v>怒气技能：对敌方后排造成138%攻击伤害并有33%概率使目标眩晕2回合，增加自己33%伤害减免3回合</v>
      </c>
    </row>
    <row r="148" spans="1:25" x14ac:dyDescent="0.3">
      <c r="A148" s="27">
        <v>21046</v>
      </c>
      <c r="B148" s="27" t="s">
        <v>40</v>
      </c>
      <c r="C148" s="28">
        <v>15</v>
      </c>
      <c r="D148" s="28">
        <v>3.51</v>
      </c>
      <c r="E148" s="26">
        <f>VLOOKUP($C148,计算辅助表!$A:$E,3,FALSE)</f>
        <v>1</v>
      </c>
      <c r="F148" s="28">
        <v>8.14</v>
      </c>
      <c r="G148" s="26">
        <f>VLOOKUP($C148,计算辅助表!$A:$E,5,FALSE)</f>
        <v>1.6</v>
      </c>
      <c r="H148" s="26">
        <f>VLOOKUP(C148,计算辅助表!A:I,9,FALSE)</f>
        <v>5</v>
      </c>
      <c r="I148" s="26">
        <f>VLOOKUP(C148,计算辅助表!A:K,10,FALSE)</f>
        <v>450</v>
      </c>
      <c r="J148" s="26">
        <f>VLOOKUP(C148,计算辅助表!A:K,11,FALSE)</f>
        <v>700</v>
      </c>
      <c r="K148" s="26">
        <f>VLOOKUP(C148,计算辅助表!A:H,8,FALSE)</f>
        <v>300</v>
      </c>
      <c r="L148" s="26" t="str">
        <f>VLOOKUP(C148,计算辅助表!A:F,6,FALSE)</f>
        <v>[{"a":"item","t":"2004","n":30000},{"a":"item","t":"2039","n":30}]</v>
      </c>
      <c r="M148" s="26" t="str">
        <f>VLOOKUP(C148,计算辅助表!A:L,IF(INT(LEFT(A148))&lt;5,12,7),FALSE)</f>
        <v>[{"sxhero":1,"num":2},{"star":9,"num":1},{"star":10,"num":1}]</v>
      </c>
      <c r="N148" s="26" t="str">
        <f>VLOOKUP(A148,升星技能!A:O,4,FALSE)</f>
        <v>战斗血液3</v>
      </c>
      <c r="O148" s="26" t="str">
        <f>VLOOKUP(A148,升星技能!A:O,5,FALSE)</f>
        <v>"2104a111","2104a121"</v>
      </c>
      <c r="P148" s="26" t="str">
        <f>VLOOKUP(A148,升星技能!A:O,6,FALSE)</f>
        <v>被动效果：身为守卫者，强大的意志使得自身防御增加50%，生命增加75%</v>
      </c>
      <c r="Q148" s="26" t="str">
        <f>IF(C148&lt;8,VLOOKUP(A148,基础技能!A:O,11,FALSE),VLOOKUP(A148,升星技能!A:O,7,FALSE))</f>
        <v>以牙还牙3</v>
      </c>
      <c r="R148" s="26" t="str">
        <f>IF(C148&lt;8,VLOOKUP(A148,基础技能!A:O,10,FALSE),VLOOKUP(A148,升星技能!A:O,8,FALSE))</f>
        <v>"2104a214"</v>
      </c>
      <c r="S148" s="26" t="str">
        <f>IF(C148&lt;8,VLOOKUP(A148,基础技能!A:O,12,FALSE),VLOOKUP(A148,升星技能!A:O,9,FALSE))</f>
        <v>被动效果：你打疼我了！受到暴击有100%概率发动一次反击，造成500%的攻击伤害</v>
      </c>
      <c r="T148" s="26" t="str">
        <f>IF(C148&lt;9,VLOOKUP(A148,基础技能!A:O,14,FALSE),VLOOKUP(A148,升星技能!A:O,10,FALSE))</f>
        <v>守护圣光3</v>
      </c>
      <c r="U148" s="26" t="str">
        <f>IF(C148&lt;9,VLOOKUP(A148,基础技能!A:O,13,FALSE),VLOOKUP(A148,升星技能!A:O,11,FALSE))</f>
        <v>"2104a314"</v>
      </c>
      <c r="V148" s="26" t="str">
        <f>IF(C148&lt;9,VLOOKUP(A148,基础技能!A:O,15,FALSE),VLOOKUP(A148,升星技能!A:O,12,FALSE))</f>
        <v>被动效果：我的领民由我守护！自身生命低于50%，提升友军101%防御，持续3回合（只触发一次）</v>
      </c>
      <c r="W148" s="26" t="str">
        <f>IF(C148&lt;10,VLOOKUP(A148,基础技能!A:O,5,FALSE),VLOOKUP(A148,升星技能!A:O,13,FALSE))</f>
        <v>烈焰之剑3</v>
      </c>
      <c r="X148" s="26" t="str">
        <f>IF(C148&lt;10,VLOOKUP(A148,基础技能!A:O,4,FALSE),VLOOKUP(A148,升星技能!A:O,14,FALSE))</f>
        <v>2104a012</v>
      </c>
      <c r="Y148" s="26" t="str">
        <f>IF(C148&lt;10,VLOOKUP(A148,基础技能!A:O,6,FALSE),VLOOKUP(A148,升星技能!A:O,15,FALSE))</f>
        <v>怒气技能：对敌方后排造成138%攻击伤害并有33%概率使目标眩晕2回合，增加自己33%伤害减免3回合</v>
      </c>
    </row>
    <row r="149" spans="1:25" x14ac:dyDescent="0.3">
      <c r="A149" s="29">
        <v>21056</v>
      </c>
      <c r="B149" s="29" t="s">
        <v>41</v>
      </c>
      <c r="C149" s="29">
        <v>7</v>
      </c>
      <c r="D149" s="29">
        <f>VLOOKUP($C149,计算辅助表!$A:$E,2,FALSE)</f>
        <v>2.4900000000000002</v>
      </c>
      <c r="E149" s="26">
        <f>VLOOKUP($C149,计算辅助表!$A:$E,3,FALSE)</f>
        <v>1</v>
      </c>
      <c r="F149" s="29">
        <v>3.6</v>
      </c>
      <c r="G149" s="26">
        <f>VLOOKUP($C149,计算辅助表!$A:$E,5,FALSE)</f>
        <v>1.6</v>
      </c>
      <c r="H149" s="26">
        <f>VLOOKUP(C149,计算辅助表!A:I,9,FALSE)</f>
        <v>0</v>
      </c>
      <c r="I149" s="26">
        <f>VLOOKUP(C149,计算辅助表!A:K,10,FALSE)</f>
        <v>0</v>
      </c>
      <c r="J149" s="26">
        <f>VLOOKUP(C149,计算辅助表!A:K,11,FALSE)</f>
        <v>0</v>
      </c>
      <c r="K149" s="26">
        <f>VLOOKUP(C149,计算辅助表!A:H,8,FALSE)</f>
        <v>165</v>
      </c>
      <c r="L149" s="26" t="str">
        <f>VLOOKUP(C149,计算辅助表!A:F,6,FALSE)</f>
        <v>[{"a":"item","t":"2004","n":2000}]</v>
      </c>
      <c r="M149" s="26" t="str">
        <f>VLOOKUP(C149,计算辅助表!A:L,IF(INT(LEFT(A149))&lt;5,12,7),FALSE)</f>
        <v>[{"jichuzhongzu":1,"star":5,"num":4}]</v>
      </c>
      <c r="N149" s="26" t="str">
        <f>VLOOKUP(A149,升星技能!A:O,4,FALSE)</f>
        <v>神之制裁3</v>
      </c>
      <c r="O149" s="26" t="str">
        <f>VLOOKUP(A149,升星技能!A:O,5,FALSE)</f>
        <v>"2105a114"</v>
      </c>
      <c r="P149" s="26" t="str">
        <f>VLOOKUP(A149,升星技能!A:O,6,FALSE)</f>
        <v>被动效果：攻击有100%几率减少目标24%防御，每回合造成45%的燃烧伤害，持续4回合，并提升自身对燃烧目标60%伤害4回合</v>
      </c>
      <c r="Q149" s="26" t="str">
        <f>IF(C149&lt;8,VLOOKUP(A149,基础技能!A:O,11,FALSE),VLOOKUP(A149,升星技能!A:O,7,FALSE))</f>
        <v>神之躯体2</v>
      </c>
      <c r="R149" s="26" t="str">
        <f>IF(C149&lt;8,VLOOKUP(A149,基础技能!A:O,10,FALSE),VLOOKUP(A149,升星技能!A:O,8,FALSE))</f>
        <v>"21056211","21056221","21056231","21056241","21056251"</v>
      </c>
      <c r="S149" s="26" t="str">
        <f>IF(C149&lt;8,VLOOKUP(A149,基础技能!A:O,12,FALSE),VLOOKUP(A149,升星技能!A:O,9,FALSE))</f>
        <v>被动效果：防御增加45%，攻击增加15%，生命增加20%，暴击增加20%，格挡增加15%</v>
      </c>
      <c r="T149" s="26" t="str">
        <f>IF(C149&lt;9,VLOOKUP(A149,基础技能!A:O,14,FALSE),VLOOKUP(A149,升星技能!A:O,10,FALSE))</f>
        <v>神之领域2</v>
      </c>
      <c r="U149" s="26" t="str">
        <f>IF(C149&lt;9,VLOOKUP(A149,基础技能!A:O,13,FALSE),VLOOKUP(A149,升星技能!A:O,11,FALSE))</f>
        <v>"21056314","21056324","21056334"</v>
      </c>
      <c r="V149" s="26" t="str">
        <f>IF(C149&lt;9,VLOOKUP(A149,基础技能!A:O,15,FALSE),VLOOKUP(A149,升星技能!A:O,12,FALSE))</f>
        <v>被动效果：受到攻击时有100%几率发动一次反击，造成140%攻击伤害，并恢复生命上限1%生命（受控不可触发恢复效果），并对目标附加一层150%攻击的死亡印记（死亡印记在叠加到3层后会在下回合开始时结算伤害）</v>
      </c>
      <c r="W149" s="26" t="str">
        <f>IF(C149&lt;10,VLOOKUP(A149,基础技能!A:O,5,FALSE),VLOOKUP(A149,升星技能!A:O,13,FALSE))</f>
        <v>神之怒火2</v>
      </c>
      <c r="X149" s="26">
        <f>IF(C149&lt;10,VLOOKUP(A149,基础技能!A:O,4,FALSE),VLOOKUP(A149,升星技能!A:O,14,FALSE))</f>
        <v>21056012</v>
      </c>
      <c r="Y149" s="26" t="str">
        <f>IF(C149&lt;10,VLOOKUP(A149,基础技能!A:O,6,FALSE),VLOOKUP(A149,升星技能!A:O,15,FALSE))</f>
        <v>怒气技能：对随机3名敌人造成144%攻击伤害，增加自身20%格挡并减少目标30%防御和20%格挡，每回合额外造成60%燃烧伤害，持续3回合，并对目标附加一层200%攻击的死亡印记（死亡印记在叠加到3层后会在下回合开始时触发伤害）</v>
      </c>
    </row>
    <row r="150" spans="1:25" x14ac:dyDescent="0.3">
      <c r="A150" s="29">
        <v>21056</v>
      </c>
      <c r="B150" s="29" t="s">
        <v>41</v>
      </c>
      <c r="C150" s="29">
        <v>8</v>
      </c>
      <c r="D150" s="29">
        <f>VLOOKUP($C150,计算辅助表!$A:$E,2,FALSE)</f>
        <v>2.7800000000000002</v>
      </c>
      <c r="E150" s="26">
        <f>VLOOKUP($C150,计算辅助表!$A:$E,3,FALSE)</f>
        <v>1</v>
      </c>
      <c r="F150" s="29">
        <v>5</v>
      </c>
      <c r="G150" s="26">
        <f>VLOOKUP($C150,计算辅助表!$A:$E,5,FALSE)</f>
        <v>1.6</v>
      </c>
      <c r="H150" s="26">
        <f>VLOOKUP(C150,计算辅助表!A:I,9,FALSE)</f>
        <v>0</v>
      </c>
      <c r="I150" s="26">
        <f>VLOOKUP(C150,计算辅助表!A:K,10,FALSE)</f>
        <v>0</v>
      </c>
      <c r="J150" s="26">
        <f>VLOOKUP(C150,计算辅助表!A:K,11,FALSE)</f>
        <v>0</v>
      </c>
      <c r="K150" s="26">
        <f>VLOOKUP(C150,计算辅助表!A:H,8,FALSE)</f>
        <v>185</v>
      </c>
      <c r="L150" s="26" t="str">
        <f>VLOOKUP(C150,计算辅助表!A:F,6,FALSE)</f>
        <v>[{"a":"item","t":"2004","n":3000}]</v>
      </c>
      <c r="M150" s="26" t="str">
        <f>VLOOKUP(C150,计算辅助表!A:L,IF(INT(LEFT(A150))&lt;5,12,7),FALSE)</f>
        <v>[{"jichuzhongzu":1,"star":6,"num":1},{"jichuzhongzu":1,"star":5,"num":3}]</v>
      </c>
      <c r="N150" s="26" t="str">
        <f>VLOOKUP(A150,升星技能!A:O,4,FALSE)</f>
        <v>神之制裁3</v>
      </c>
      <c r="O150" s="26" t="str">
        <f>VLOOKUP(A150,升星技能!A:O,5,FALSE)</f>
        <v>"2105a114"</v>
      </c>
      <c r="P150" s="26" t="str">
        <f>VLOOKUP(A150,升星技能!A:O,6,FALSE)</f>
        <v>被动效果：攻击有100%几率减少目标24%防御，每回合造成45%的燃烧伤害，持续4回合，并提升自身对燃烧目标60%伤害4回合</v>
      </c>
      <c r="Q150" s="26" t="str">
        <f>IF(C150&lt;8,VLOOKUP(A150,基础技能!A:O,11,FALSE),VLOOKUP(A150,升星技能!A:O,7,FALSE))</f>
        <v>神之躯体3</v>
      </c>
      <c r="R150" s="26" t="str">
        <f>IF(C150&lt;8,VLOOKUP(A150,基础技能!A:O,10,FALSE),VLOOKUP(A150,升星技能!A:O,8,FALSE))</f>
        <v>"2105a211","2105a221","2105a231","2105a241","2105a251"</v>
      </c>
      <c r="S150" s="26" t="str">
        <f>IF(C150&lt;8,VLOOKUP(A150,基础技能!A:O,12,FALSE),VLOOKUP(A150,升星技能!A:O,9,FALSE))</f>
        <v>被动效果：防御增加60%，攻击增加20%，生命增加30%，暴击增加30%，格挡增加20%</v>
      </c>
      <c r="T150" s="26" t="str">
        <f>IF(C150&lt;9,VLOOKUP(A150,基础技能!A:O,14,FALSE),VLOOKUP(A150,升星技能!A:O,10,FALSE))</f>
        <v>神之领域2</v>
      </c>
      <c r="U150" s="26" t="str">
        <f>IF(C150&lt;9,VLOOKUP(A150,基础技能!A:O,13,FALSE),VLOOKUP(A150,升星技能!A:O,11,FALSE))</f>
        <v>"21056314","21056324","21056334"</v>
      </c>
      <c r="V150" s="26" t="str">
        <f>IF(C150&lt;9,VLOOKUP(A150,基础技能!A:O,15,FALSE),VLOOKUP(A150,升星技能!A:O,12,FALSE))</f>
        <v>被动效果：受到攻击时有100%几率发动一次反击，造成140%攻击伤害，并恢复生命上限1%生命（受控不可触发恢复效果），并对目标附加一层150%攻击的死亡印记（死亡印记在叠加到3层后会在下回合开始时结算伤害）</v>
      </c>
      <c r="W150" s="26" t="str">
        <f>IF(C150&lt;10,VLOOKUP(A150,基础技能!A:O,5,FALSE),VLOOKUP(A150,升星技能!A:O,13,FALSE))</f>
        <v>神之怒火2</v>
      </c>
      <c r="X150" s="26">
        <f>IF(C150&lt;10,VLOOKUP(A150,基础技能!A:O,4,FALSE),VLOOKUP(A150,升星技能!A:O,14,FALSE))</f>
        <v>21056012</v>
      </c>
      <c r="Y150" s="26" t="str">
        <f>IF(C150&lt;10,VLOOKUP(A150,基础技能!A:O,6,FALSE),VLOOKUP(A150,升星技能!A:O,15,FALSE))</f>
        <v>怒气技能：对随机3名敌人造成144%攻击伤害，增加自身20%格挡并减少目标30%防御和20%格挡，每回合额外造成60%燃烧伤害，持续3回合，并对目标附加一层200%攻击的死亡印记（死亡印记在叠加到3层后会在下回合开始时触发伤害）</v>
      </c>
    </row>
    <row r="151" spans="1:25" x14ac:dyDescent="0.3">
      <c r="A151" s="29">
        <v>21056</v>
      </c>
      <c r="B151" s="29" t="s">
        <v>41</v>
      </c>
      <c r="C151" s="29">
        <v>9</v>
      </c>
      <c r="D151" s="29">
        <f>VLOOKUP($C151,计算辅助表!$A:$E,2,FALSE)</f>
        <v>3.0700000000000003</v>
      </c>
      <c r="E151" s="26">
        <f>VLOOKUP($C151,计算辅助表!$A:$E,3,FALSE)</f>
        <v>1</v>
      </c>
      <c r="F151" s="29">
        <v>6.45</v>
      </c>
      <c r="G151" s="26">
        <f>VLOOKUP($C151,计算辅助表!$A:$E,5,FALSE)</f>
        <v>1.6</v>
      </c>
      <c r="H151" s="26">
        <f>VLOOKUP(C151,计算辅助表!A:I,9,FALSE)</f>
        <v>0</v>
      </c>
      <c r="I151" s="26">
        <f>VLOOKUP(C151,计算辅助表!A:K,10,FALSE)</f>
        <v>0</v>
      </c>
      <c r="J151" s="26">
        <f>VLOOKUP(C151,计算辅助表!A:K,11,FALSE)</f>
        <v>0</v>
      </c>
      <c r="K151" s="26">
        <f>VLOOKUP(C151,计算辅助表!A:H,8,FALSE)</f>
        <v>205</v>
      </c>
      <c r="L151" s="26" t="str">
        <f>VLOOKUP(C151,计算辅助表!A:F,6,FALSE)</f>
        <v>[{"a":"item","t":"2004","n":4000}]</v>
      </c>
      <c r="M151" s="26" t="str">
        <f>VLOOKUP(C151,计算辅助表!A:L,IF(INT(LEFT(A151))&lt;5,12,7),FALSE)</f>
        <v>[{"sxhero":1,"num":1},{"jichuzhongzu":1,"star":6,"num":1},{"jichuzhongzu":1,"star":5,"num":2}]</v>
      </c>
      <c r="N151" s="26" t="str">
        <f>VLOOKUP(A151,升星技能!A:O,4,FALSE)</f>
        <v>神之制裁3</v>
      </c>
      <c r="O151" s="26" t="str">
        <f>VLOOKUP(A151,升星技能!A:O,5,FALSE)</f>
        <v>"2105a114"</v>
      </c>
      <c r="P151" s="26" t="str">
        <f>VLOOKUP(A151,升星技能!A:O,6,FALSE)</f>
        <v>被动效果：攻击有100%几率减少目标24%防御，每回合造成45%的燃烧伤害，持续4回合，并提升自身对燃烧目标60%伤害4回合</v>
      </c>
      <c r="Q151" s="26" t="str">
        <f>IF(C151&lt;8,VLOOKUP(A151,基础技能!A:O,11,FALSE),VLOOKUP(A151,升星技能!A:O,7,FALSE))</f>
        <v>神之躯体3</v>
      </c>
      <c r="R151" s="26" t="str">
        <f>IF(C151&lt;8,VLOOKUP(A151,基础技能!A:O,10,FALSE),VLOOKUP(A151,升星技能!A:O,8,FALSE))</f>
        <v>"2105a211","2105a221","2105a231","2105a241","2105a251"</v>
      </c>
      <c r="S151" s="26" t="str">
        <f>IF(C151&lt;8,VLOOKUP(A151,基础技能!A:O,12,FALSE),VLOOKUP(A151,升星技能!A:O,9,FALSE))</f>
        <v>被动效果：防御增加60%，攻击增加20%，生命增加30%，暴击增加30%，格挡增加20%</v>
      </c>
      <c r="T151" s="26" t="str">
        <f>IF(C151&lt;9,VLOOKUP(A151,基础技能!A:O,14,FALSE),VLOOKUP(A151,升星技能!A:O,10,FALSE))</f>
        <v>神之领域3</v>
      </c>
      <c r="U151" s="26" t="str">
        <f>IF(C151&lt;9,VLOOKUP(A151,基础技能!A:O,13,FALSE),VLOOKUP(A151,升星技能!A:O,11,FALSE))</f>
        <v>"2105a314","2105a324","2105a334"</v>
      </c>
      <c r="V151" s="26" t="str">
        <f>IF(C151&lt;9,VLOOKUP(A151,基础技能!A:O,15,FALSE),VLOOKUP(A151,升星技能!A:O,12,FALSE))</f>
        <v>被动效果：受到攻击时有100%几率发动一次反击，造成180%攻击伤害，并恢复生命上限2%生命（受控不可触发恢复效果），并对目标附加一层200%攻击的死亡印记（死亡印记在叠加到3层后会在下回合开始时结算伤害）</v>
      </c>
      <c r="W151" s="26" t="str">
        <f>IF(C151&lt;10,VLOOKUP(A151,基础技能!A:O,5,FALSE),VLOOKUP(A151,升星技能!A:O,13,FALSE))</f>
        <v>神之怒火2</v>
      </c>
      <c r="X151" s="26">
        <f>IF(C151&lt;10,VLOOKUP(A151,基础技能!A:O,4,FALSE),VLOOKUP(A151,升星技能!A:O,14,FALSE))</f>
        <v>21056012</v>
      </c>
      <c r="Y151" s="26" t="str">
        <f>IF(C151&lt;10,VLOOKUP(A151,基础技能!A:O,6,FALSE),VLOOKUP(A151,升星技能!A:O,15,FALSE))</f>
        <v>怒气技能：对随机3名敌人造成144%攻击伤害，增加自身20%格挡并减少目标30%防御和20%格挡，每回合额外造成60%燃烧伤害，持续3回合，并对目标附加一层200%攻击的死亡印记（死亡印记在叠加到3层后会在下回合开始时触发伤害）</v>
      </c>
    </row>
    <row r="152" spans="1:25" x14ac:dyDescent="0.3">
      <c r="A152" s="29">
        <v>21056</v>
      </c>
      <c r="B152" s="29" t="s">
        <v>41</v>
      </c>
      <c r="C152" s="29">
        <v>10</v>
      </c>
      <c r="D152" s="29">
        <f>VLOOKUP($C152,计算辅助表!$A:$E,2,FALSE)</f>
        <v>3.5100000000000002</v>
      </c>
      <c r="E152" s="26">
        <f>VLOOKUP($C152,计算辅助表!$A:$E,3,FALSE)</f>
        <v>1</v>
      </c>
      <c r="F152" s="29">
        <v>8.6999999999999993</v>
      </c>
      <c r="G152" s="26">
        <f>VLOOKUP($C152,计算辅助表!$A:$E,5,FALSE)</f>
        <v>1.6</v>
      </c>
      <c r="H152" s="26">
        <f>VLOOKUP(C152,计算辅助表!A:I,9,FALSE)</f>
        <v>0</v>
      </c>
      <c r="I152" s="26">
        <f>VLOOKUP(C152,计算辅助表!A:K,10,FALSE)</f>
        <v>0</v>
      </c>
      <c r="J152" s="26">
        <f>VLOOKUP(C152,计算辅助表!A:K,11,FALSE)</f>
        <v>0</v>
      </c>
      <c r="K152" s="26">
        <f>VLOOKUP(C152,计算辅助表!A:H,8,FALSE)</f>
        <v>255</v>
      </c>
      <c r="L152" s="26" t="str">
        <f>VLOOKUP(C152,计算辅助表!A:F,6,FALSE)</f>
        <v>[{"a":"item","t":"2004","n":10000}]</v>
      </c>
      <c r="M152" s="26" t="str">
        <f>VLOOKUP(C152,计算辅助表!A:L,IF(INT(LEFT(A152))&lt;5,12,7),FALSE)</f>
        <v>[{"sxhero":1,"num":2},{"jichuzhongzu":1,"star":6,"num":1},{"star":9,"num":1}]</v>
      </c>
      <c r="N152" s="26" t="str">
        <f>VLOOKUP(A152,升星技能!A:O,4,FALSE)</f>
        <v>神之制裁3</v>
      </c>
      <c r="O152" s="26" t="str">
        <f>VLOOKUP(A152,升星技能!A:O,5,FALSE)</f>
        <v>"2105a114"</v>
      </c>
      <c r="P152" s="26" t="str">
        <f>VLOOKUP(A152,升星技能!A:O,6,FALSE)</f>
        <v>被动效果：攻击有100%几率减少目标24%防御，每回合造成45%的燃烧伤害，持续4回合，并提升自身对燃烧目标60%伤害4回合</v>
      </c>
      <c r="Q152" s="26" t="str">
        <f>IF(C152&lt;8,VLOOKUP(A152,基础技能!A:O,11,FALSE),VLOOKUP(A152,升星技能!A:O,7,FALSE))</f>
        <v>神之躯体3</v>
      </c>
      <c r="R152" s="26" t="str">
        <f>IF(C152&lt;8,VLOOKUP(A152,基础技能!A:O,10,FALSE),VLOOKUP(A152,升星技能!A:O,8,FALSE))</f>
        <v>"2105a211","2105a221","2105a231","2105a241","2105a251"</v>
      </c>
      <c r="S152" s="26" t="str">
        <f>IF(C152&lt;8,VLOOKUP(A152,基础技能!A:O,12,FALSE),VLOOKUP(A152,升星技能!A:O,9,FALSE))</f>
        <v>被动效果：防御增加60%，攻击增加20%，生命增加30%，暴击增加30%，格挡增加20%</v>
      </c>
      <c r="T152" s="26" t="str">
        <f>IF(C152&lt;9,VLOOKUP(A152,基础技能!A:O,14,FALSE),VLOOKUP(A152,升星技能!A:O,10,FALSE))</f>
        <v>神之领域3</v>
      </c>
      <c r="U152" s="26" t="str">
        <f>IF(C152&lt;9,VLOOKUP(A152,基础技能!A:O,13,FALSE),VLOOKUP(A152,升星技能!A:O,11,FALSE))</f>
        <v>"2105a314","2105a324","2105a334"</v>
      </c>
      <c r="V152" s="26" t="str">
        <f>IF(C152&lt;9,VLOOKUP(A152,基础技能!A:O,15,FALSE),VLOOKUP(A152,升星技能!A:O,12,FALSE))</f>
        <v>被动效果：受到攻击时有100%几率发动一次反击，造成180%攻击伤害，并恢复生命上限2%生命（受控不可触发恢复效果），并对目标附加一层200%攻击的死亡印记（死亡印记在叠加到3层后会在下回合开始时结算伤害）</v>
      </c>
      <c r="W152" s="26" t="str">
        <f>IF(C152&lt;10,VLOOKUP(A152,基础技能!A:O,5,FALSE),VLOOKUP(A152,升星技能!A:O,13,FALSE))</f>
        <v>神之怒火3</v>
      </c>
      <c r="X152" s="26" t="str">
        <f>IF(C152&lt;10,VLOOKUP(A152,基础技能!A:O,4,FALSE),VLOOKUP(A152,升星技能!A:O,14,FALSE))</f>
        <v>2105a012</v>
      </c>
      <c r="Y152" s="26" t="str">
        <f>IF(C152&lt;10,VLOOKUP(A152,基础技能!A:O,6,FALSE),VLOOKUP(A152,升星技能!A:O,15,FALSE))</f>
        <v>怒气技能：对随机4名敌人造成166%攻击伤害，增加自身30%格挡并减少目标30%防御和30%格挡，每回合额外造成70%燃烧伤害，持续3回合，并对目标附加一层300%攻击的死亡印记（死亡印记在叠加到3层后会在下回合开始时触发伤害）</v>
      </c>
    </row>
    <row r="153" spans="1:25" x14ac:dyDescent="0.3">
      <c r="A153" s="29">
        <v>21056</v>
      </c>
      <c r="B153" s="29" t="s">
        <v>41</v>
      </c>
      <c r="C153" s="29">
        <v>11</v>
      </c>
      <c r="D153" s="29">
        <f>VLOOKUP($C153,计算辅助表!$A:$E,2,FALSE)</f>
        <v>3.5100000000000002</v>
      </c>
      <c r="E153" s="26">
        <f>VLOOKUP($C153,计算辅助表!$A:$E,3,FALSE)</f>
        <v>1</v>
      </c>
      <c r="F153" s="29">
        <v>8.6999999999999993</v>
      </c>
      <c r="G153" s="26">
        <f>VLOOKUP($C153,计算辅助表!$A:$E,5,FALSE)</f>
        <v>1.6</v>
      </c>
      <c r="H153" s="26">
        <f>VLOOKUP(C153,计算辅助表!A:I,9,FALSE)</f>
        <v>1</v>
      </c>
      <c r="I153" s="26">
        <f>VLOOKUP(C153,计算辅助表!A:K,10,FALSE)</f>
        <v>70</v>
      </c>
      <c r="J153" s="26">
        <f>VLOOKUP(C153,计算辅助表!A:K,11,FALSE)</f>
        <v>100</v>
      </c>
      <c r="K153" s="26">
        <f>VLOOKUP(C153,计算辅助表!A:H,8,FALSE)</f>
        <v>270</v>
      </c>
      <c r="L153" s="26" t="str">
        <f>VLOOKUP(C153,计算辅助表!A:F,6,FALSE)</f>
        <v>[{"a":"item","t":"2004","n":10000}]</v>
      </c>
      <c r="M153" s="26" t="str">
        <f>VLOOKUP(C153,计算辅助表!A:L,IF(INT(LEFT(A153))&lt;5,12,7),FALSE)</f>
        <v>[{"sxhero":1,"num":1},{"star":9,"num":1}]</v>
      </c>
      <c r="N153" s="26" t="str">
        <f>VLOOKUP(A153,升星技能!A:O,4,FALSE)</f>
        <v>神之制裁3</v>
      </c>
      <c r="O153" s="26" t="str">
        <f>VLOOKUP(A153,升星技能!A:O,5,FALSE)</f>
        <v>"2105a114"</v>
      </c>
      <c r="P153" s="26" t="str">
        <f>VLOOKUP(A153,升星技能!A:O,6,FALSE)</f>
        <v>被动效果：攻击有100%几率减少目标24%防御，每回合造成45%的燃烧伤害，持续4回合，并提升自身对燃烧目标60%伤害4回合</v>
      </c>
      <c r="Q153" s="26" t="str">
        <f>IF(C153&lt;8,VLOOKUP(A153,基础技能!A:O,11,FALSE),VLOOKUP(A153,升星技能!A:O,7,FALSE))</f>
        <v>神之躯体3</v>
      </c>
      <c r="R153" s="26" t="str">
        <f>IF(C153&lt;8,VLOOKUP(A153,基础技能!A:O,10,FALSE),VLOOKUP(A153,升星技能!A:O,8,FALSE))</f>
        <v>"2105a211","2105a221","2105a231","2105a241","2105a251"</v>
      </c>
      <c r="S153" s="26" t="str">
        <f>IF(C153&lt;8,VLOOKUP(A153,基础技能!A:O,12,FALSE),VLOOKUP(A153,升星技能!A:O,9,FALSE))</f>
        <v>被动效果：防御增加60%，攻击增加20%，生命增加30%，暴击增加30%，格挡增加20%</v>
      </c>
      <c r="T153" s="26" t="str">
        <f>IF(C153&lt;9,VLOOKUP(A153,基础技能!A:O,14,FALSE),VLOOKUP(A153,升星技能!A:O,10,FALSE))</f>
        <v>神之领域3</v>
      </c>
      <c r="U153" s="26" t="str">
        <f>IF(C153&lt;9,VLOOKUP(A153,基础技能!A:O,13,FALSE),VLOOKUP(A153,升星技能!A:O,11,FALSE))</f>
        <v>"2105a314","2105a324","2105a334"</v>
      </c>
      <c r="V153" s="26" t="str">
        <f>IF(C153&lt;9,VLOOKUP(A153,基础技能!A:O,15,FALSE),VLOOKUP(A153,升星技能!A:O,12,FALSE))</f>
        <v>被动效果：受到攻击时有100%几率发动一次反击，造成180%攻击伤害，并恢复生命上限2%生命（受控不可触发恢复效果），并对目标附加一层200%攻击的死亡印记（死亡印记在叠加到3层后会在下回合开始时结算伤害）</v>
      </c>
      <c r="W153" s="26" t="str">
        <f>IF(C153&lt;10,VLOOKUP(A153,基础技能!A:O,5,FALSE),VLOOKUP(A153,升星技能!A:O,13,FALSE))</f>
        <v>神之怒火3</v>
      </c>
      <c r="X153" s="26" t="str">
        <f>IF(C153&lt;10,VLOOKUP(A153,基础技能!A:O,4,FALSE),VLOOKUP(A153,升星技能!A:O,14,FALSE))</f>
        <v>2105a012</v>
      </c>
      <c r="Y153" s="26" t="str">
        <f>IF(C153&lt;10,VLOOKUP(A153,基础技能!A:O,6,FALSE),VLOOKUP(A153,升星技能!A:O,15,FALSE))</f>
        <v>怒气技能：对随机4名敌人造成166%攻击伤害，增加自身30%格挡并减少目标30%防御和30%格挡，每回合额外造成70%燃烧伤害，持续3回合，并对目标附加一层300%攻击的死亡印记（死亡印记在叠加到3层后会在下回合开始时触发伤害）</v>
      </c>
    </row>
    <row r="154" spans="1:25" x14ac:dyDescent="0.3">
      <c r="A154" s="29">
        <v>21056</v>
      </c>
      <c r="B154" s="29" t="s">
        <v>41</v>
      </c>
      <c r="C154" s="29">
        <v>12</v>
      </c>
      <c r="D154" s="29">
        <f>VLOOKUP($C154,计算辅助表!$A:$E,2,FALSE)</f>
        <v>3.5100000000000002</v>
      </c>
      <c r="E154" s="26">
        <f>VLOOKUP($C154,计算辅助表!$A:$E,3,FALSE)</f>
        <v>1</v>
      </c>
      <c r="F154" s="29">
        <v>8.6999999999999993</v>
      </c>
      <c r="G154" s="26">
        <f>VLOOKUP($C154,计算辅助表!$A:$E,5,FALSE)</f>
        <v>1.6</v>
      </c>
      <c r="H154" s="26">
        <f>VLOOKUP(C154,计算辅助表!A:I,9,FALSE)</f>
        <v>2</v>
      </c>
      <c r="I154" s="26">
        <f>VLOOKUP(C154,计算辅助表!A:K,10,FALSE)</f>
        <v>140</v>
      </c>
      <c r="J154" s="26">
        <f>VLOOKUP(C154,计算辅助表!A:K,11,FALSE)</f>
        <v>200</v>
      </c>
      <c r="K154" s="26">
        <f>VLOOKUP(C154,计算辅助表!A:H,8,FALSE)</f>
        <v>285</v>
      </c>
      <c r="L154" s="26" t="str">
        <f>VLOOKUP(C154,计算辅助表!A:F,6,FALSE)</f>
        <v>[{"a":"item","t":"2004","n":15000}]</v>
      </c>
      <c r="M154" s="26" t="str">
        <f>VLOOKUP(C154,计算辅助表!A:L,IF(INT(LEFT(A154))&lt;5,12,7),FALSE)</f>
        <v>[{"sxhero":1,"num":1},{"jichuzhongzu":1,"star":6,"num":1},{"star":9,"num":1}]</v>
      </c>
      <c r="N154" s="26" t="str">
        <f>VLOOKUP(A154,升星技能!A:O,4,FALSE)</f>
        <v>神之制裁3</v>
      </c>
      <c r="O154" s="26" t="str">
        <f>VLOOKUP(A154,升星技能!A:O,5,FALSE)</f>
        <v>"2105a114"</v>
      </c>
      <c r="P154" s="26" t="str">
        <f>VLOOKUP(A154,升星技能!A:O,6,FALSE)</f>
        <v>被动效果：攻击有100%几率减少目标24%防御，每回合造成45%的燃烧伤害，持续4回合，并提升自身对燃烧目标60%伤害4回合</v>
      </c>
      <c r="Q154" s="26" t="str">
        <f>IF(C154&lt;8,VLOOKUP(A154,基础技能!A:O,11,FALSE),VLOOKUP(A154,升星技能!A:O,7,FALSE))</f>
        <v>神之躯体3</v>
      </c>
      <c r="R154" s="26" t="str">
        <f>IF(C154&lt;8,VLOOKUP(A154,基础技能!A:O,10,FALSE),VLOOKUP(A154,升星技能!A:O,8,FALSE))</f>
        <v>"2105a211","2105a221","2105a231","2105a241","2105a251"</v>
      </c>
      <c r="S154" s="26" t="str">
        <f>IF(C154&lt;8,VLOOKUP(A154,基础技能!A:O,12,FALSE),VLOOKUP(A154,升星技能!A:O,9,FALSE))</f>
        <v>被动效果：防御增加60%，攻击增加20%，生命增加30%，暴击增加30%，格挡增加20%</v>
      </c>
      <c r="T154" s="26" t="str">
        <f>IF(C154&lt;9,VLOOKUP(A154,基础技能!A:O,14,FALSE),VLOOKUP(A154,升星技能!A:O,10,FALSE))</f>
        <v>神之领域3</v>
      </c>
      <c r="U154" s="26" t="str">
        <f>IF(C154&lt;9,VLOOKUP(A154,基础技能!A:O,13,FALSE),VLOOKUP(A154,升星技能!A:O,11,FALSE))</f>
        <v>"2105a314","2105a324","2105a334"</v>
      </c>
      <c r="V154" s="26" t="str">
        <f>IF(C154&lt;9,VLOOKUP(A154,基础技能!A:O,15,FALSE),VLOOKUP(A154,升星技能!A:O,12,FALSE))</f>
        <v>被动效果：受到攻击时有100%几率发动一次反击，造成180%攻击伤害，并恢复生命上限2%生命（受控不可触发恢复效果），并对目标附加一层200%攻击的死亡印记（死亡印记在叠加到3层后会在下回合开始时结算伤害）</v>
      </c>
      <c r="W154" s="26" t="str">
        <f>IF(C154&lt;10,VLOOKUP(A154,基础技能!A:O,5,FALSE),VLOOKUP(A154,升星技能!A:O,13,FALSE))</f>
        <v>神之怒火3</v>
      </c>
      <c r="X154" s="26" t="str">
        <f>IF(C154&lt;10,VLOOKUP(A154,基础技能!A:O,4,FALSE),VLOOKUP(A154,升星技能!A:O,14,FALSE))</f>
        <v>2105a012</v>
      </c>
      <c r="Y154" s="26" t="str">
        <f>IF(C154&lt;10,VLOOKUP(A154,基础技能!A:O,6,FALSE),VLOOKUP(A154,升星技能!A:O,15,FALSE))</f>
        <v>怒气技能：对随机4名敌人造成166%攻击伤害，增加自身30%格挡并减少目标30%防御和30%格挡，每回合额外造成70%燃烧伤害，持续3回合，并对目标附加一层300%攻击的死亡印记（死亡印记在叠加到3层后会在下回合开始时触发伤害）</v>
      </c>
    </row>
    <row r="155" spans="1:25" x14ac:dyDescent="0.3">
      <c r="A155" s="29">
        <v>21056</v>
      </c>
      <c r="B155" s="29" t="s">
        <v>41</v>
      </c>
      <c r="C155" s="29">
        <v>13</v>
      </c>
      <c r="D155" s="29">
        <f>VLOOKUP($C155,计算辅助表!$A:$E,2,FALSE)</f>
        <v>3.5100000000000002</v>
      </c>
      <c r="E155" s="26">
        <f>VLOOKUP($C155,计算辅助表!$A:$E,3,FALSE)</f>
        <v>1</v>
      </c>
      <c r="F155" s="29">
        <v>8.6999999999999993</v>
      </c>
      <c r="G155" s="26">
        <f>VLOOKUP($C155,计算辅助表!$A:$E,5,FALSE)</f>
        <v>1.6</v>
      </c>
      <c r="H155" s="26">
        <f>VLOOKUP(C155,计算辅助表!A:I,9,FALSE)</f>
        <v>3</v>
      </c>
      <c r="I155" s="26">
        <f>VLOOKUP(C155,计算辅助表!A:K,10,FALSE)</f>
        <v>210</v>
      </c>
      <c r="J155" s="26">
        <f>VLOOKUP(C155,计算辅助表!A:K,11,FALSE)</f>
        <v>300</v>
      </c>
      <c r="K155" s="26">
        <f>VLOOKUP(C155,计算辅助表!A:H,8,FALSE)</f>
        <v>300</v>
      </c>
      <c r="L155" s="26" t="str">
        <f>VLOOKUP(C155,计算辅助表!A:F,6,FALSE)</f>
        <v>[{"a":"item","t":"2004","n":20000},{"a":"item","t":"2039","n":10}]</v>
      </c>
      <c r="M155" s="26" t="str">
        <f>VLOOKUP(C155,计算辅助表!A:L,IF(INT(LEFT(A155))&lt;5,12,7),FALSE)</f>
        <v>[{"sxhero":1,"num":2},{"jichuzhongzu":1,"star":6,"num":1},{"star":10,"num":1}]</v>
      </c>
      <c r="N155" s="26" t="str">
        <f>VLOOKUP(A155,升星技能!A:O,4,FALSE)</f>
        <v>神之制裁3</v>
      </c>
      <c r="O155" s="26" t="str">
        <f>VLOOKUP(A155,升星技能!A:O,5,FALSE)</f>
        <v>"2105a114"</v>
      </c>
      <c r="P155" s="26" t="str">
        <f>VLOOKUP(A155,升星技能!A:O,6,FALSE)</f>
        <v>被动效果：攻击有100%几率减少目标24%防御，每回合造成45%的燃烧伤害，持续4回合，并提升自身对燃烧目标60%伤害4回合</v>
      </c>
      <c r="Q155" s="26" t="str">
        <f>IF(C155&lt;8,VLOOKUP(A155,基础技能!A:O,11,FALSE),VLOOKUP(A155,升星技能!A:O,7,FALSE))</f>
        <v>神之躯体3</v>
      </c>
      <c r="R155" s="26" t="str">
        <f>IF(C155&lt;8,VLOOKUP(A155,基础技能!A:O,10,FALSE),VLOOKUP(A155,升星技能!A:O,8,FALSE))</f>
        <v>"2105a211","2105a221","2105a231","2105a241","2105a251"</v>
      </c>
      <c r="S155" s="26" t="str">
        <f>IF(C155&lt;8,VLOOKUP(A155,基础技能!A:O,12,FALSE),VLOOKUP(A155,升星技能!A:O,9,FALSE))</f>
        <v>被动效果：防御增加60%，攻击增加20%，生命增加30%，暴击增加30%，格挡增加20%</v>
      </c>
      <c r="T155" s="26" t="str">
        <f>IF(C155&lt;9,VLOOKUP(A155,基础技能!A:O,14,FALSE),VLOOKUP(A155,升星技能!A:O,10,FALSE))</f>
        <v>神之领域3</v>
      </c>
      <c r="U155" s="26" t="str">
        <f>IF(C155&lt;9,VLOOKUP(A155,基础技能!A:O,13,FALSE),VLOOKUP(A155,升星技能!A:O,11,FALSE))</f>
        <v>"2105a314","2105a324","2105a334"</v>
      </c>
      <c r="V155" s="26" t="str">
        <f>IF(C155&lt;9,VLOOKUP(A155,基础技能!A:O,15,FALSE),VLOOKUP(A155,升星技能!A:O,12,FALSE))</f>
        <v>被动效果：受到攻击时有100%几率发动一次反击，造成180%攻击伤害，并恢复生命上限2%生命（受控不可触发恢复效果），并对目标附加一层200%攻击的死亡印记（死亡印记在叠加到3层后会在下回合开始时结算伤害）</v>
      </c>
      <c r="W155" s="26" t="str">
        <f>IF(C155&lt;10,VLOOKUP(A155,基础技能!A:O,5,FALSE),VLOOKUP(A155,升星技能!A:O,13,FALSE))</f>
        <v>神之怒火3</v>
      </c>
      <c r="X155" s="26" t="str">
        <f>IF(C155&lt;10,VLOOKUP(A155,基础技能!A:O,4,FALSE),VLOOKUP(A155,升星技能!A:O,14,FALSE))</f>
        <v>2105a012</v>
      </c>
      <c r="Y155" s="26" t="str">
        <f>IF(C155&lt;10,VLOOKUP(A155,基础技能!A:O,6,FALSE),VLOOKUP(A155,升星技能!A:O,15,FALSE))</f>
        <v>怒气技能：对随机4名敌人造成166%攻击伤害，增加自身30%格挡并减少目标30%防御和30%格挡，每回合额外造成70%燃烧伤害，持续3回合，并对目标附加一层300%攻击的死亡印记（死亡印记在叠加到3层后会在下回合开始时触发伤害）</v>
      </c>
    </row>
    <row r="156" spans="1:25" x14ac:dyDescent="0.3">
      <c r="A156" s="29">
        <v>21056</v>
      </c>
      <c r="B156" s="29" t="s">
        <v>41</v>
      </c>
      <c r="C156" s="28">
        <v>14</v>
      </c>
      <c r="D156" s="29">
        <v>3.51</v>
      </c>
      <c r="E156" s="26">
        <f>VLOOKUP($C156,计算辅助表!$A:$E,3,FALSE)</f>
        <v>1</v>
      </c>
      <c r="F156" s="29">
        <v>8.6999999999999993</v>
      </c>
      <c r="G156" s="26">
        <f>VLOOKUP($C156,计算辅助表!$A:$E,5,FALSE)</f>
        <v>1.6</v>
      </c>
      <c r="H156" s="26">
        <f>VLOOKUP(C156,计算辅助表!A:I,9,FALSE)</f>
        <v>4</v>
      </c>
      <c r="I156" s="26">
        <f>VLOOKUP(C156,计算辅助表!A:K,10,FALSE)</f>
        <v>330</v>
      </c>
      <c r="J156" s="26">
        <f>VLOOKUP(C156,计算辅助表!A:K,11,FALSE)</f>
        <v>500</v>
      </c>
      <c r="K156" s="26">
        <f>VLOOKUP(C156,计算辅助表!A:H,8,FALSE)</f>
        <v>300</v>
      </c>
      <c r="L156" s="26" t="str">
        <f>VLOOKUP(C156,计算辅助表!A:F,6,FALSE)</f>
        <v>[{"a":"item","t":"2004","n":25000},{"a":"item","t":"2039","n":20}]</v>
      </c>
      <c r="M156" s="26" t="str">
        <f>VLOOKUP(C156,计算辅助表!A:L,IF(INT(LEFT(A156))&lt;5,12,7),FALSE)</f>
        <v>[{"sxhero":1,"num":2},{"star":9,"num":1},{"star":10,"num":1}]</v>
      </c>
      <c r="N156" s="26" t="str">
        <f>VLOOKUP(A156,升星技能!A:O,4,FALSE)</f>
        <v>神之制裁3</v>
      </c>
      <c r="O156" s="26" t="str">
        <f>VLOOKUP(A156,升星技能!A:O,5,FALSE)</f>
        <v>"2105a114"</v>
      </c>
      <c r="P156" s="26" t="str">
        <f>VLOOKUP(A156,升星技能!A:O,6,FALSE)</f>
        <v>被动效果：攻击有100%几率减少目标24%防御，每回合造成45%的燃烧伤害，持续4回合，并提升自身对燃烧目标60%伤害4回合</v>
      </c>
      <c r="Q156" s="26" t="str">
        <f>IF(C156&lt;8,VLOOKUP(A156,基础技能!A:O,11,FALSE),VLOOKUP(A156,升星技能!A:O,7,FALSE))</f>
        <v>神之躯体3</v>
      </c>
      <c r="R156" s="26" t="str">
        <f>IF(C156&lt;8,VLOOKUP(A156,基础技能!A:O,10,FALSE),VLOOKUP(A156,升星技能!A:O,8,FALSE))</f>
        <v>"2105a211","2105a221","2105a231","2105a241","2105a251"</v>
      </c>
      <c r="S156" s="26" t="str">
        <f>IF(C156&lt;8,VLOOKUP(A156,基础技能!A:O,12,FALSE),VLOOKUP(A156,升星技能!A:O,9,FALSE))</f>
        <v>被动效果：防御增加60%，攻击增加20%，生命增加30%，暴击增加30%，格挡增加20%</v>
      </c>
      <c r="T156" s="26" t="str">
        <f>IF(C156&lt;9,VLOOKUP(A156,基础技能!A:O,14,FALSE),VLOOKUP(A156,升星技能!A:O,10,FALSE))</f>
        <v>神之领域3</v>
      </c>
      <c r="U156" s="26" t="str">
        <f>IF(C156&lt;9,VLOOKUP(A156,基础技能!A:O,13,FALSE),VLOOKUP(A156,升星技能!A:O,11,FALSE))</f>
        <v>"2105a314","2105a324","2105a334"</v>
      </c>
      <c r="V156" s="26" t="str">
        <f>IF(C156&lt;9,VLOOKUP(A156,基础技能!A:O,15,FALSE),VLOOKUP(A156,升星技能!A:O,12,FALSE))</f>
        <v>被动效果：受到攻击时有100%几率发动一次反击，造成180%攻击伤害，并恢复生命上限2%生命（受控不可触发恢复效果），并对目标附加一层200%攻击的死亡印记（死亡印记在叠加到3层后会在下回合开始时结算伤害）</v>
      </c>
      <c r="W156" s="26" t="str">
        <f>IF(C156&lt;10,VLOOKUP(A156,基础技能!A:O,5,FALSE),VLOOKUP(A156,升星技能!A:O,13,FALSE))</f>
        <v>神之怒火3</v>
      </c>
      <c r="X156" s="26" t="str">
        <f>IF(C156&lt;10,VLOOKUP(A156,基础技能!A:O,4,FALSE),VLOOKUP(A156,升星技能!A:O,14,FALSE))</f>
        <v>2105a012</v>
      </c>
      <c r="Y156" s="26" t="str">
        <f>IF(C156&lt;10,VLOOKUP(A156,基础技能!A:O,6,FALSE),VLOOKUP(A156,升星技能!A:O,15,FALSE))</f>
        <v>怒气技能：对随机4名敌人造成166%攻击伤害，增加自身30%格挡并减少目标30%防御和30%格挡，每回合额外造成70%燃烧伤害，持续3回合，并对目标附加一层300%攻击的死亡印记（死亡印记在叠加到3层后会在下回合开始时触发伤害）</v>
      </c>
    </row>
    <row r="157" spans="1:25" x14ac:dyDescent="0.3">
      <c r="A157" s="29">
        <v>21056</v>
      </c>
      <c r="B157" s="29" t="s">
        <v>41</v>
      </c>
      <c r="C157" s="28">
        <v>15</v>
      </c>
      <c r="D157" s="29">
        <v>3.51</v>
      </c>
      <c r="E157" s="26">
        <f>VLOOKUP($C157,计算辅助表!$A:$E,3,FALSE)</f>
        <v>1</v>
      </c>
      <c r="F157" s="29">
        <v>8.6999999999999993</v>
      </c>
      <c r="G157" s="26">
        <f>VLOOKUP($C157,计算辅助表!$A:$E,5,FALSE)</f>
        <v>1.6</v>
      </c>
      <c r="H157" s="26">
        <f>VLOOKUP(C157,计算辅助表!A:I,9,FALSE)</f>
        <v>5</v>
      </c>
      <c r="I157" s="26">
        <f>VLOOKUP(C157,计算辅助表!A:K,10,FALSE)</f>
        <v>450</v>
      </c>
      <c r="J157" s="26">
        <f>VLOOKUP(C157,计算辅助表!A:K,11,FALSE)</f>
        <v>700</v>
      </c>
      <c r="K157" s="26">
        <f>VLOOKUP(C157,计算辅助表!A:H,8,FALSE)</f>
        <v>300</v>
      </c>
      <c r="L157" s="26" t="str">
        <f>VLOOKUP(C157,计算辅助表!A:F,6,FALSE)</f>
        <v>[{"a":"item","t":"2004","n":30000},{"a":"item","t":"2039","n":30}]</v>
      </c>
      <c r="M157" s="26" t="str">
        <f>VLOOKUP(C157,计算辅助表!A:L,IF(INT(LEFT(A157))&lt;5,12,7),FALSE)</f>
        <v>[{"sxhero":1,"num":2},{"star":9,"num":1},{"star":10,"num":1}]</v>
      </c>
      <c r="N157" s="26" t="str">
        <f>VLOOKUP(A157,升星技能!A:O,4,FALSE)</f>
        <v>神之制裁3</v>
      </c>
      <c r="O157" s="26" t="str">
        <f>VLOOKUP(A157,升星技能!A:O,5,FALSE)</f>
        <v>"2105a114"</v>
      </c>
      <c r="P157" s="26" t="str">
        <f>VLOOKUP(A157,升星技能!A:O,6,FALSE)</f>
        <v>被动效果：攻击有100%几率减少目标24%防御，每回合造成45%的燃烧伤害，持续4回合，并提升自身对燃烧目标60%伤害4回合</v>
      </c>
      <c r="Q157" s="26" t="str">
        <f>IF(C157&lt;8,VLOOKUP(A157,基础技能!A:O,11,FALSE),VLOOKUP(A157,升星技能!A:O,7,FALSE))</f>
        <v>神之躯体3</v>
      </c>
      <c r="R157" s="26" t="str">
        <f>IF(C157&lt;8,VLOOKUP(A157,基础技能!A:O,10,FALSE),VLOOKUP(A157,升星技能!A:O,8,FALSE))</f>
        <v>"2105a211","2105a221","2105a231","2105a241","2105a251"</v>
      </c>
      <c r="S157" s="26" t="str">
        <f>IF(C157&lt;8,VLOOKUP(A157,基础技能!A:O,12,FALSE),VLOOKUP(A157,升星技能!A:O,9,FALSE))</f>
        <v>被动效果：防御增加60%，攻击增加20%，生命增加30%，暴击增加30%，格挡增加20%</v>
      </c>
      <c r="T157" s="26" t="str">
        <f>IF(C157&lt;9,VLOOKUP(A157,基础技能!A:O,14,FALSE),VLOOKUP(A157,升星技能!A:O,10,FALSE))</f>
        <v>神之领域3</v>
      </c>
      <c r="U157" s="26" t="str">
        <f>IF(C157&lt;9,VLOOKUP(A157,基础技能!A:O,13,FALSE),VLOOKUP(A157,升星技能!A:O,11,FALSE))</f>
        <v>"2105a314","2105a324","2105a334"</v>
      </c>
      <c r="V157" s="26" t="str">
        <f>IF(C157&lt;9,VLOOKUP(A157,基础技能!A:O,15,FALSE),VLOOKUP(A157,升星技能!A:O,12,FALSE))</f>
        <v>被动效果：受到攻击时有100%几率发动一次反击，造成180%攻击伤害，并恢复生命上限2%生命（受控不可触发恢复效果），并对目标附加一层200%攻击的死亡印记（死亡印记在叠加到3层后会在下回合开始时结算伤害）</v>
      </c>
      <c r="W157" s="26" t="str">
        <f>IF(C157&lt;10,VLOOKUP(A157,基础技能!A:O,5,FALSE),VLOOKUP(A157,升星技能!A:O,13,FALSE))</f>
        <v>神之怒火3</v>
      </c>
      <c r="X157" s="26" t="str">
        <f>IF(C157&lt;10,VLOOKUP(A157,基础技能!A:O,4,FALSE),VLOOKUP(A157,升星技能!A:O,14,FALSE))</f>
        <v>2105a012</v>
      </c>
      <c r="Y157" s="26" t="str">
        <f>IF(C157&lt;10,VLOOKUP(A157,基础技能!A:O,6,FALSE),VLOOKUP(A157,升星技能!A:O,15,FALSE))</f>
        <v>怒气技能：对随机4名敌人造成166%攻击伤害，增加自身30%格挡并减少目标30%防御和30%格挡，每回合额外造成70%燃烧伤害，持续3回合，并对目标附加一层300%攻击的死亡印记（死亡印记在叠加到3层后会在下回合开始时触发伤害）</v>
      </c>
    </row>
    <row r="158" spans="1:25" x14ac:dyDescent="0.3">
      <c r="A158" s="29">
        <v>21066</v>
      </c>
      <c r="B158" s="29" t="s">
        <v>3934</v>
      </c>
      <c r="C158" s="28">
        <v>7</v>
      </c>
      <c r="D158" s="28">
        <f>VLOOKUP($C158,计算辅助表!$A:$E,2,FALSE)</f>
        <v>2.4900000000000002</v>
      </c>
      <c r="E158" s="26">
        <f>VLOOKUP($C158,计算辅助表!$A:$E,3,FALSE)</f>
        <v>1</v>
      </c>
      <c r="F158" s="28">
        <v>5.27</v>
      </c>
      <c r="G158" s="26">
        <f>VLOOKUP($C158,计算辅助表!$A:$E,5,FALSE)</f>
        <v>1.6</v>
      </c>
      <c r="H158" s="26">
        <f>VLOOKUP(C158,计算辅助表!A:I,9,FALSE)</f>
        <v>0</v>
      </c>
      <c r="I158" s="26">
        <f>VLOOKUP(C158,计算辅助表!A:K,10,FALSE)</f>
        <v>0</v>
      </c>
      <c r="J158" s="26">
        <f>VLOOKUP(C158,计算辅助表!A:K,11,FALSE)</f>
        <v>0</v>
      </c>
      <c r="K158" s="26">
        <f>VLOOKUP(C158,计算辅助表!A:H,8,FALSE)</f>
        <v>165</v>
      </c>
      <c r="L158" s="26" t="str">
        <f>VLOOKUP(C158,计算辅助表!A:F,6,FALSE)</f>
        <v>[{"a":"item","t":"2004","n":2000}]</v>
      </c>
      <c r="M158" s="26" t="str">
        <f>VLOOKUP(C158,计算辅助表!A:L,IF(INT(LEFT(A158))&lt;5,12,7),FALSE)</f>
        <v>[{"jichuzhongzu":1,"star":5,"num":4}]</v>
      </c>
      <c r="N158" s="26" t="str">
        <f>VLOOKUP(A158,升星技能!A:O,4,FALSE)</f>
        <v>奥能战甲3</v>
      </c>
      <c r="O158" s="26" t="str">
        <f>VLOOKUP(A158,升星技能!A:O,5,FALSE)</f>
        <v>"2106a201","2106a211","2106a221","2106a231","2106a204"</v>
      </c>
      <c r="P158" s="26" t="str">
        <f>VLOOKUP(A158,升星技能!A:O,6,FALSE)</f>
        <v>被动效果：护甲增加30%，生命值增加40%，攻击增加25%，免控率增加30%，怒气增加50</v>
      </c>
      <c r="Q158" s="26" t="str">
        <f>IF(C158&lt;8,VLOOKUP(A158,基础技能!A:O,11,FALSE),VLOOKUP(A158,升星技能!A:O,7,FALSE))</f>
        <v>战争风暴2</v>
      </c>
      <c r="R158" s="26" t="str">
        <f>IF(C158&lt;8,VLOOKUP(A158,基础技能!A:O,10,FALSE),VLOOKUP(A158,升星技能!A:O,8,FALSE))</f>
        <v>"21066304","21066314"</v>
      </c>
      <c r="S158" s="26" t="str">
        <f>IF(C158&lt;8,VLOOKUP(A158,基础技能!A:O,12,FALSE),VLOOKUP(A158,升星技能!A:O,9,FALSE))</f>
        <v>被动效果：普攻攻击时，恢复自身100%攻击等量生命值2回合；受到攻击时，降低攻击者15%攻击力2回合，增加自身15%伤害加成2回合，并有20%概率嘲讽目标2回合（嘲讽：被嘲讽的英雄所有技能的攻击目标强制变为嘲讽施加者）</v>
      </c>
      <c r="T158" s="26" t="str">
        <f>IF(C158&lt;9,VLOOKUP(A158,基础技能!A:O,14,FALSE),VLOOKUP(A158,升星技能!A:O,10,FALSE))</f>
        <v>奥术蓄能2</v>
      </c>
      <c r="U158" s="26" t="str">
        <f>IF(C158&lt;9,VLOOKUP(A158,基础技能!A:O,13,FALSE),VLOOKUP(A158,升星技能!A:O,11,FALSE))</f>
        <v>"21066404","21066414"</v>
      </c>
      <c r="V158" s="26" t="str">
        <f>IF(C158&lt;9,VLOOKUP(A158,基础技能!A:O,15,FALSE),VLOOKUP(A158,升星技能!A:O,12,FALSE))</f>
        <v>被动效果：前3回合，每回合结束时，恢复自身50%攻击力等量生命；第四回合，解除自身控制效果，增加自身25%暴击伤害，并获得暴走（暴走：主动技能或普攻攻击必定暴击且不会格挡）</v>
      </c>
      <c r="W158" s="26" t="str">
        <f>IF(C158&lt;10,VLOOKUP(A158,基础技能!A:O,5,FALSE),VLOOKUP(A158,升星技能!A:O,13,FALSE))</f>
        <v>战士怒吼2</v>
      </c>
      <c r="X158" s="26">
        <f>IF(C158&lt;10,VLOOKUP(A158,基础技能!A:O,4,FALSE),VLOOKUP(A158,升星技能!A:O,14,FALSE))</f>
        <v>21066012</v>
      </c>
      <c r="Y158" s="26" t="str">
        <f>IF(C158&lt;10,VLOOKUP(A158,基础技能!A:O,6,FALSE),VLOOKUP(A158,升星技能!A:O,15,FALSE))</f>
        <v>怒气技能：对后排敌人进行2次攻击，每次攻击造成225%攻击伤害，第一次攻击有40%概率施加嘲讽，持续2回合。增加自身15%全伤害减免持续2回合。（嘲讽：被嘲讽的英雄所有技能的攻击目标强制变为嘲讽施加者）</v>
      </c>
    </row>
    <row r="159" spans="1:25" x14ac:dyDescent="0.3">
      <c r="A159" s="29">
        <v>21066</v>
      </c>
      <c r="B159" s="29" t="s">
        <v>3934</v>
      </c>
      <c r="C159" s="28">
        <v>8</v>
      </c>
      <c r="D159" s="28">
        <f>VLOOKUP($C159,计算辅助表!$A:$E,2,FALSE)</f>
        <v>2.7800000000000002</v>
      </c>
      <c r="E159" s="26">
        <f>VLOOKUP($C159,计算辅助表!$A:$E,3,FALSE)</f>
        <v>1</v>
      </c>
      <c r="F159" s="28">
        <v>7.25</v>
      </c>
      <c r="G159" s="26">
        <f>VLOOKUP($C159,计算辅助表!$A:$E,5,FALSE)</f>
        <v>1.6</v>
      </c>
      <c r="H159" s="26">
        <f>VLOOKUP(C159,计算辅助表!A:I,9,FALSE)</f>
        <v>0</v>
      </c>
      <c r="I159" s="26">
        <f>VLOOKUP(C159,计算辅助表!A:K,10,FALSE)</f>
        <v>0</v>
      </c>
      <c r="J159" s="26">
        <f>VLOOKUP(C159,计算辅助表!A:K,11,FALSE)</f>
        <v>0</v>
      </c>
      <c r="K159" s="26">
        <f>VLOOKUP(C159,计算辅助表!A:H,8,FALSE)</f>
        <v>185</v>
      </c>
      <c r="L159" s="26" t="str">
        <f>VLOOKUP(C159,计算辅助表!A:F,6,FALSE)</f>
        <v>[{"a":"item","t":"2004","n":3000}]</v>
      </c>
      <c r="M159" s="26" t="str">
        <f>VLOOKUP(C159,计算辅助表!A:L,IF(INT(LEFT(A159))&lt;5,12,7),FALSE)</f>
        <v>[{"jichuzhongzu":1,"star":6,"num":1},{"jichuzhongzu":1,"star":5,"num":3}]</v>
      </c>
      <c r="N159" s="26" t="str">
        <f>VLOOKUP(A159,升星技能!A:O,4,FALSE)</f>
        <v>奥能战甲3</v>
      </c>
      <c r="O159" s="26" t="str">
        <f>VLOOKUP(A159,升星技能!A:O,5,FALSE)</f>
        <v>"2106a201","2106a211","2106a221","2106a231","2106a204"</v>
      </c>
      <c r="P159" s="26" t="str">
        <f>VLOOKUP(A159,升星技能!A:O,6,FALSE)</f>
        <v>被动效果：护甲增加30%，生命值增加40%，攻击增加25%，免控率增加30%，怒气增加50</v>
      </c>
      <c r="Q159" s="26" t="str">
        <f>IF(C159&lt;8,VLOOKUP(A159,基础技能!A:O,11,FALSE),VLOOKUP(A159,升星技能!A:O,7,FALSE))</f>
        <v>战争风暴3</v>
      </c>
      <c r="R159" s="26" t="str">
        <f>IF(C159&lt;8,VLOOKUP(A159,基础技能!A:O,10,FALSE),VLOOKUP(A159,升星技能!A:O,8,FALSE))</f>
        <v>"2106a304","2106a314"</v>
      </c>
      <c r="S159" s="26" t="str">
        <f>IF(C159&lt;8,VLOOKUP(A159,基础技能!A:O,12,FALSE),VLOOKUP(A159,升星技能!A:O,9,FALSE))</f>
        <v>被动效果：普攻攻击时，恢复自身150%攻击等量生命值2回合；受到攻击时，降低攻击者20%攻击力2回合，增加自身20%伤害加成2回合，并有30%概率嘲讽目标2回合（嘲讽：被嘲讽的英雄所有技能的攻击目标强制变为嘲讽施加者）</v>
      </c>
      <c r="T159" s="26" t="str">
        <f>IF(C159&lt;9,VLOOKUP(A159,基础技能!A:O,14,FALSE),VLOOKUP(A159,升星技能!A:O,10,FALSE))</f>
        <v>奥术蓄能2</v>
      </c>
      <c r="U159" s="26" t="str">
        <f>IF(C159&lt;9,VLOOKUP(A159,基础技能!A:O,13,FALSE),VLOOKUP(A159,升星技能!A:O,11,FALSE))</f>
        <v>"21066404","21066414"</v>
      </c>
      <c r="V159" s="26" t="str">
        <f>IF(C159&lt;9,VLOOKUP(A159,基础技能!A:O,15,FALSE),VLOOKUP(A159,升星技能!A:O,12,FALSE))</f>
        <v>被动效果：前3回合，每回合结束时，恢复自身50%攻击力等量生命；第四回合，解除自身控制效果，增加自身25%暴击伤害，并获得暴走（暴走：主动技能或普攻攻击必定暴击且不会格挡）</v>
      </c>
      <c r="W159" s="26" t="str">
        <f>IF(C159&lt;10,VLOOKUP(A159,基础技能!A:O,5,FALSE),VLOOKUP(A159,升星技能!A:O,13,FALSE))</f>
        <v>战士怒吼2</v>
      </c>
      <c r="X159" s="26">
        <f>IF(C159&lt;10,VLOOKUP(A159,基础技能!A:O,4,FALSE),VLOOKUP(A159,升星技能!A:O,14,FALSE))</f>
        <v>21066012</v>
      </c>
      <c r="Y159" s="26" t="str">
        <f>IF(C159&lt;10,VLOOKUP(A159,基础技能!A:O,6,FALSE),VLOOKUP(A159,升星技能!A:O,15,FALSE))</f>
        <v>怒气技能：对后排敌人进行2次攻击，每次攻击造成225%攻击伤害，第一次攻击有40%概率施加嘲讽，持续2回合。增加自身15%全伤害减免持续2回合。（嘲讽：被嘲讽的英雄所有技能的攻击目标强制变为嘲讽施加者）</v>
      </c>
    </row>
    <row r="160" spans="1:25" x14ac:dyDescent="0.3">
      <c r="A160" s="29">
        <v>21066</v>
      </c>
      <c r="B160" s="29" t="s">
        <v>3934</v>
      </c>
      <c r="C160" s="28">
        <v>9</v>
      </c>
      <c r="D160" s="28">
        <f>VLOOKUP($C160,计算辅助表!$A:$E,2,FALSE)</f>
        <v>3.0700000000000003</v>
      </c>
      <c r="E160" s="26">
        <f>VLOOKUP($C160,计算辅助表!$A:$E,3,FALSE)</f>
        <v>1</v>
      </c>
      <c r="F160" s="28">
        <v>9.2200000000000006</v>
      </c>
      <c r="G160" s="26">
        <f>VLOOKUP($C160,计算辅助表!$A:$E,5,FALSE)</f>
        <v>1.6</v>
      </c>
      <c r="H160" s="26">
        <f>VLOOKUP(C160,计算辅助表!A:I,9,FALSE)</f>
        <v>0</v>
      </c>
      <c r="I160" s="26">
        <f>VLOOKUP(C160,计算辅助表!A:K,10,FALSE)</f>
        <v>0</v>
      </c>
      <c r="J160" s="26">
        <f>VLOOKUP(C160,计算辅助表!A:K,11,FALSE)</f>
        <v>0</v>
      </c>
      <c r="K160" s="26">
        <f>VLOOKUP(C160,计算辅助表!A:H,8,FALSE)</f>
        <v>205</v>
      </c>
      <c r="L160" s="26" t="str">
        <f>VLOOKUP(C160,计算辅助表!A:F,6,FALSE)</f>
        <v>[{"a":"item","t":"2004","n":4000}]</v>
      </c>
      <c r="M160" s="26" t="str">
        <f>VLOOKUP(C160,计算辅助表!A:L,IF(INT(LEFT(A160))&lt;5,12,7),FALSE)</f>
        <v>[{"sxhero":1,"num":1},{"jichuzhongzu":1,"star":6,"num":1},{"jichuzhongzu":1,"star":5,"num":2}]</v>
      </c>
      <c r="N160" s="26" t="str">
        <f>VLOOKUP(A160,升星技能!A:O,4,FALSE)</f>
        <v>奥能战甲3</v>
      </c>
      <c r="O160" s="26" t="str">
        <f>VLOOKUP(A160,升星技能!A:O,5,FALSE)</f>
        <v>"2106a201","2106a211","2106a221","2106a231","2106a204"</v>
      </c>
      <c r="P160" s="26" t="str">
        <f>VLOOKUP(A160,升星技能!A:O,6,FALSE)</f>
        <v>被动效果：护甲增加30%，生命值增加40%，攻击增加25%，免控率增加30%，怒气增加50</v>
      </c>
      <c r="Q160" s="26" t="str">
        <f>IF(C160&lt;8,VLOOKUP(A160,基础技能!A:O,11,FALSE),VLOOKUP(A160,升星技能!A:O,7,FALSE))</f>
        <v>战争风暴3</v>
      </c>
      <c r="R160" s="26" t="str">
        <f>IF(C160&lt;8,VLOOKUP(A160,基础技能!A:O,10,FALSE),VLOOKUP(A160,升星技能!A:O,8,FALSE))</f>
        <v>"2106a304","2106a314"</v>
      </c>
      <c r="S160" s="26" t="str">
        <f>IF(C160&lt;8,VLOOKUP(A160,基础技能!A:O,12,FALSE),VLOOKUP(A160,升星技能!A:O,9,FALSE))</f>
        <v>被动效果：普攻攻击时，恢复自身150%攻击等量生命值2回合；受到攻击时，降低攻击者20%攻击力2回合，增加自身20%伤害加成2回合，并有30%概率嘲讽目标2回合（嘲讽：被嘲讽的英雄所有技能的攻击目标强制变为嘲讽施加者）</v>
      </c>
      <c r="T160" s="26" t="str">
        <f>IF(C160&lt;9,VLOOKUP(A160,基础技能!A:O,14,FALSE),VLOOKUP(A160,升星技能!A:O,10,FALSE))</f>
        <v>奥术蓄能3</v>
      </c>
      <c r="U160" s="26" t="str">
        <f>IF(C160&lt;9,VLOOKUP(A160,基础技能!A:O,13,FALSE),VLOOKUP(A160,升星技能!A:O,11,FALSE))</f>
        <v>"2106a404","2106a414"</v>
      </c>
      <c r="V160" s="26" t="str">
        <f>IF(C160&lt;9,VLOOKUP(A160,基础技能!A:O,15,FALSE),VLOOKUP(A160,升星技能!A:O,12,FALSE))</f>
        <v>被动效果：前3回合，每回合结束时，恢复自身120%攻击力等量生命；第四回合，解除自身控制效果，增加自身50%暴击伤害，并获得暴走（暴走：主动技能或普攻攻击必定暴击且不会格挡）</v>
      </c>
      <c r="W160" s="26" t="str">
        <f>IF(C160&lt;10,VLOOKUP(A160,基础技能!A:O,5,FALSE),VLOOKUP(A160,升星技能!A:O,13,FALSE))</f>
        <v>战士怒吼2</v>
      </c>
      <c r="X160" s="26">
        <f>IF(C160&lt;10,VLOOKUP(A160,基础技能!A:O,4,FALSE),VLOOKUP(A160,升星技能!A:O,14,FALSE))</f>
        <v>21066012</v>
      </c>
      <c r="Y160" s="26" t="str">
        <f>IF(C160&lt;10,VLOOKUP(A160,基础技能!A:O,6,FALSE),VLOOKUP(A160,升星技能!A:O,15,FALSE))</f>
        <v>怒气技能：对后排敌人进行2次攻击，每次攻击造成225%攻击伤害，第一次攻击有40%概率施加嘲讽，持续2回合。增加自身15%全伤害减免持续2回合。（嘲讽：被嘲讽的英雄所有技能的攻击目标强制变为嘲讽施加者）</v>
      </c>
    </row>
    <row r="161" spans="1:25" x14ac:dyDescent="0.3">
      <c r="A161" s="29">
        <v>21066</v>
      </c>
      <c r="B161" s="29" t="s">
        <v>3934</v>
      </c>
      <c r="C161" s="28">
        <v>10</v>
      </c>
      <c r="D161" s="28">
        <f>VLOOKUP($C161,计算辅助表!$A:$E,2,FALSE)</f>
        <v>3.5100000000000002</v>
      </c>
      <c r="E161" s="26">
        <f>VLOOKUP($C161,计算辅助表!$A:$E,3,FALSE)</f>
        <v>1</v>
      </c>
      <c r="F161" s="28">
        <v>12.19</v>
      </c>
      <c r="G161" s="26">
        <f>VLOOKUP($C161,计算辅助表!$A:$E,5,FALSE)</f>
        <v>1.6</v>
      </c>
      <c r="H161" s="26">
        <f>VLOOKUP(C161,计算辅助表!A:I,9,FALSE)</f>
        <v>0</v>
      </c>
      <c r="I161" s="26">
        <f>VLOOKUP(C161,计算辅助表!A:K,10,FALSE)</f>
        <v>0</v>
      </c>
      <c r="J161" s="26">
        <f>VLOOKUP(C161,计算辅助表!A:K,11,FALSE)</f>
        <v>0</v>
      </c>
      <c r="K161" s="26">
        <f>VLOOKUP(C161,计算辅助表!A:H,8,FALSE)</f>
        <v>255</v>
      </c>
      <c r="L161" s="26" t="str">
        <f>VLOOKUP(C161,计算辅助表!A:F,6,FALSE)</f>
        <v>[{"a":"item","t":"2004","n":10000}]</v>
      </c>
      <c r="M161" s="26" t="str">
        <f>VLOOKUP(C161,计算辅助表!A:L,IF(INT(LEFT(A161))&lt;5,12,7),FALSE)</f>
        <v>[{"sxhero":1,"num":2},{"jichuzhongzu":1,"star":6,"num":1},{"star":9,"num":1}]</v>
      </c>
      <c r="N161" s="26" t="str">
        <f>VLOOKUP(A161,升星技能!A:O,4,FALSE)</f>
        <v>奥能战甲3</v>
      </c>
      <c r="O161" s="26" t="str">
        <f>VLOOKUP(A161,升星技能!A:O,5,FALSE)</f>
        <v>"2106a201","2106a211","2106a221","2106a231","2106a204"</v>
      </c>
      <c r="P161" s="26" t="str">
        <f>VLOOKUP(A161,升星技能!A:O,6,FALSE)</f>
        <v>被动效果：护甲增加30%，生命值增加40%，攻击增加25%，免控率增加30%，怒气增加50</v>
      </c>
      <c r="Q161" s="26" t="str">
        <f>IF(C161&lt;8,VLOOKUP(A161,基础技能!A:O,11,FALSE),VLOOKUP(A161,升星技能!A:O,7,FALSE))</f>
        <v>战争风暴3</v>
      </c>
      <c r="R161" s="26" t="str">
        <f>IF(C161&lt;8,VLOOKUP(A161,基础技能!A:O,10,FALSE),VLOOKUP(A161,升星技能!A:O,8,FALSE))</f>
        <v>"2106a304","2106a314"</v>
      </c>
      <c r="S161" s="26" t="str">
        <f>IF(C161&lt;8,VLOOKUP(A161,基础技能!A:O,12,FALSE),VLOOKUP(A161,升星技能!A:O,9,FALSE))</f>
        <v>被动效果：普攻攻击时，恢复自身150%攻击等量生命值2回合；受到攻击时，降低攻击者20%攻击力2回合，增加自身20%伤害加成2回合，并有30%概率嘲讽目标2回合（嘲讽：被嘲讽的英雄所有技能的攻击目标强制变为嘲讽施加者）</v>
      </c>
      <c r="T161" s="26" t="str">
        <f>IF(C161&lt;9,VLOOKUP(A161,基础技能!A:O,14,FALSE),VLOOKUP(A161,升星技能!A:O,10,FALSE))</f>
        <v>奥术蓄能3</v>
      </c>
      <c r="U161" s="26" t="str">
        <f>IF(C161&lt;9,VLOOKUP(A161,基础技能!A:O,13,FALSE),VLOOKUP(A161,升星技能!A:O,11,FALSE))</f>
        <v>"2106a404","2106a414"</v>
      </c>
      <c r="V161" s="26" t="str">
        <f>IF(C161&lt;9,VLOOKUP(A161,基础技能!A:O,15,FALSE),VLOOKUP(A161,升星技能!A:O,12,FALSE))</f>
        <v>被动效果：前3回合，每回合结束时，恢复自身120%攻击力等量生命；第四回合，解除自身控制效果，增加自身50%暴击伤害，并获得暴走（暴走：主动技能或普攻攻击必定暴击且不会格挡）</v>
      </c>
      <c r="W161" s="26" t="str">
        <f>IF(C161&lt;10,VLOOKUP(A161,基础技能!A:O,5,FALSE),VLOOKUP(A161,升星技能!A:O,13,FALSE))</f>
        <v>战士怒吼3</v>
      </c>
      <c r="X161" s="26" t="str">
        <f>IF(C161&lt;10,VLOOKUP(A161,基础技能!A:O,4,FALSE),VLOOKUP(A161,升星技能!A:O,14,FALSE))</f>
        <v>2106a012</v>
      </c>
      <c r="Y161" s="26" t="str">
        <f>IF(C161&lt;10,VLOOKUP(A161,基础技能!A:O,6,FALSE),VLOOKUP(A161,升星技能!A:O,15,FALSE))</f>
        <v>怒气技能：对后排敌人进行2次攻击，每次攻击造成420%攻击伤害，第一次攻击有50%概率施加嘲讽，持续2回合。增加自身20%全伤害减免持续2回合。（嘲讽：被嘲讽的英雄所有技能的攻击目标强制变为嘲讽施加者）</v>
      </c>
    </row>
    <row r="162" spans="1:25" x14ac:dyDescent="0.3">
      <c r="A162" s="29">
        <v>21066</v>
      </c>
      <c r="B162" s="29" t="s">
        <v>3934</v>
      </c>
      <c r="C162" s="28">
        <v>11</v>
      </c>
      <c r="D162" s="28">
        <f>VLOOKUP($C162,计算辅助表!$A:$E,2,FALSE)</f>
        <v>3.5100000000000002</v>
      </c>
      <c r="E162" s="26">
        <f>VLOOKUP($C162,计算辅助表!$A:$E,3,FALSE)</f>
        <v>1</v>
      </c>
      <c r="F162" s="28">
        <v>12.19</v>
      </c>
      <c r="G162" s="26">
        <f>VLOOKUP($C162,计算辅助表!$A:$E,5,FALSE)</f>
        <v>1.6</v>
      </c>
      <c r="H162" s="26">
        <f>VLOOKUP(C162,计算辅助表!A:I,9,FALSE)</f>
        <v>1</v>
      </c>
      <c r="I162" s="26">
        <f>VLOOKUP(C162,计算辅助表!A:K,10,FALSE)</f>
        <v>70</v>
      </c>
      <c r="J162" s="26">
        <f>VLOOKUP(C162,计算辅助表!A:K,11,FALSE)</f>
        <v>100</v>
      </c>
      <c r="K162" s="26">
        <f>VLOOKUP(C162,计算辅助表!A:H,8,FALSE)</f>
        <v>270</v>
      </c>
      <c r="L162" s="26" t="str">
        <f>VLOOKUP(C162,计算辅助表!A:F,6,FALSE)</f>
        <v>[{"a":"item","t":"2004","n":10000}]</v>
      </c>
      <c r="M162" s="26" t="str">
        <f>VLOOKUP(C162,计算辅助表!A:L,IF(INT(LEFT(A162))&lt;5,12,7),FALSE)</f>
        <v>[{"sxhero":1,"num":1},{"star":9,"num":1}]</v>
      </c>
      <c r="N162" s="26" t="str">
        <f>VLOOKUP(A162,升星技能!A:O,4,FALSE)</f>
        <v>奥能战甲3</v>
      </c>
      <c r="O162" s="26" t="str">
        <f>VLOOKUP(A162,升星技能!A:O,5,FALSE)</f>
        <v>"2106a201","2106a211","2106a221","2106a231","2106a204"</v>
      </c>
      <c r="P162" s="26" t="str">
        <f>VLOOKUP(A162,升星技能!A:O,6,FALSE)</f>
        <v>被动效果：护甲增加30%，生命值增加40%，攻击增加25%，免控率增加30%，怒气增加50</v>
      </c>
      <c r="Q162" s="26" t="str">
        <f>IF(C162&lt;8,VLOOKUP(A162,基础技能!A:O,11,FALSE),VLOOKUP(A162,升星技能!A:O,7,FALSE))</f>
        <v>战争风暴3</v>
      </c>
      <c r="R162" s="26" t="str">
        <f>IF(C162&lt;8,VLOOKUP(A162,基础技能!A:O,10,FALSE),VLOOKUP(A162,升星技能!A:O,8,FALSE))</f>
        <v>"2106a304","2106a314"</v>
      </c>
      <c r="S162" s="26" t="str">
        <f>IF(C162&lt;8,VLOOKUP(A162,基础技能!A:O,12,FALSE),VLOOKUP(A162,升星技能!A:O,9,FALSE))</f>
        <v>被动效果：普攻攻击时，恢复自身150%攻击等量生命值2回合；受到攻击时，降低攻击者20%攻击力2回合，增加自身20%伤害加成2回合，并有30%概率嘲讽目标2回合（嘲讽：被嘲讽的英雄所有技能的攻击目标强制变为嘲讽施加者）</v>
      </c>
      <c r="T162" s="26" t="str">
        <f>IF(C162&lt;9,VLOOKUP(A162,基础技能!A:O,14,FALSE),VLOOKUP(A162,升星技能!A:O,10,FALSE))</f>
        <v>奥术蓄能3</v>
      </c>
      <c r="U162" s="26" t="str">
        <f>IF(C162&lt;9,VLOOKUP(A162,基础技能!A:O,13,FALSE),VLOOKUP(A162,升星技能!A:O,11,FALSE))</f>
        <v>"2106a404","2106a414"</v>
      </c>
      <c r="V162" s="26" t="str">
        <f>IF(C162&lt;9,VLOOKUP(A162,基础技能!A:O,15,FALSE),VLOOKUP(A162,升星技能!A:O,12,FALSE))</f>
        <v>被动效果：前3回合，每回合结束时，恢复自身120%攻击力等量生命；第四回合，解除自身控制效果，增加自身50%暴击伤害，并获得暴走（暴走：主动技能或普攻攻击必定暴击且不会格挡）</v>
      </c>
      <c r="W162" s="26" t="str">
        <f>IF(C162&lt;10,VLOOKUP(A162,基础技能!A:O,5,FALSE),VLOOKUP(A162,升星技能!A:O,13,FALSE))</f>
        <v>战士怒吼3</v>
      </c>
      <c r="X162" s="26" t="str">
        <f>IF(C162&lt;10,VLOOKUP(A162,基础技能!A:O,4,FALSE),VLOOKUP(A162,升星技能!A:O,14,FALSE))</f>
        <v>2106a012</v>
      </c>
      <c r="Y162" s="26" t="str">
        <f>IF(C162&lt;10,VLOOKUP(A162,基础技能!A:O,6,FALSE),VLOOKUP(A162,升星技能!A:O,15,FALSE))</f>
        <v>怒气技能：对后排敌人进行2次攻击，每次攻击造成420%攻击伤害，第一次攻击有50%概率施加嘲讽，持续2回合。增加自身20%全伤害减免持续2回合。（嘲讽：被嘲讽的英雄所有技能的攻击目标强制变为嘲讽施加者）</v>
      </c>
    </row>
    <row r="163" spans="1:25" x14ac:dyDescent="0.3">
      <c r="A163" s="29">
        <v>21066</v>
      </c>
      <c r="B163" s="29" t="s">
        <v>3934</v>
      </c>
      <c r="C163" s="28">
        <v>12</v>
      </c>
      <c r="D163" s="28">
        <f>VLOOKUP($C163,计算辅助表!$A:$E,2,FALSE)</f>
        <v>3.5100000000000002</v>
      </c>
      <c r="E163" s="26">
        <f>VLOOKUP($C163,计算辅助表!$A:$E,3,FALSE)</f>
        <v>1</v>
      </c>
      <c r="F163" s="28">
        <v>12.19</v>
      </c>
      <c r="G163" s="26">
        <f>VLOOKUP($C163,计算辅助表!$A:$E,5,FALSE)</f>
        <v>1.6</v>
      </c>
      <c r="H163" s="26">
        <f>VLOOKUP(C163,计算辅助表!A:I,9,FALSE)</f>
        <v>2</v>
      </c>
      <c r="I163" s="26">
        <f>VLOOKUP(C163,计算辅助表!A:K,10,FALSE)</f>
        <v>140</v>
      </c>
      <c r="J163" s="26">
        <f>VLOOKUP(C163,计算辅助表!A:K,11,FALSE)</f>
        <v>200</v>
      </c>
      <c r="K163" s="26">
        <f>VLOOKUP(C163,计算辅助表!A:H,8,FALSE)</f>
        <v>285</v>
      </c>
      <c r="L163" s="26" t="str">
        <f>VLOOKUP(C163,计算辅助表!A:F,6,FALSE)</f>
        <v>[{"a":"item","t":"2004","n":15000}]</v>
      </c>
      <c r="M163" s="26" t="str">
        <f>VLOOKUP(C163,计算辅助表!A:L,IF(INT(LEFT(A163))&lt;5,12,7),FALSE)</f>
        <v>[{"sxhero":1,"num":1},{"jichuzhongzu":1,"star":6,"num":1},{"star":9,"num":1}]</v>
      </c>
      <c r="N163" s="26" t="str">
        <f>VLOOKUP(A163,升星技能!A:O,4,FALSE)</f>
        <v>奥能战甲3</v>
      </c>
      <c r="O163" s="26" t="str">
        <f>VLOOKUP(A163,升星技能!A:O,5,FALSE)</f>
        <v>"2106a201","2106a211","2106a221","2106a231","2106a204"</v>
      </c>
      <c r="P163" s="26" t="str">
        <f>VLOOKUP(A163,升星技能!A:O,6,FALSE)</f>
        <v>被动效果：护甲增加30%，生命值增加40%，攻击增加25%，免控率增加30%，怒气增加50</v>
      </c>
      <c r="Q163" s="26" t="str">
        <f>IF(C163&lt;8,VLOOKUP(A163,基础技能!A:O,11,FALSE),VLOOKUP(A163,升星技能!A:O,7,FALSE))</f>
        <v>战争风暴3</v>
      </c>
      <c r="R163" s="26" t="str">
        <f>IF(C163&lt;8,VLOOKUP(A163,基础技能!A:O,10,FALSE),VLOOKUP(A163,升星技能!A:O,8,FALSE))</f>
        <v>"2106a304","2106a314"</v>
      </c>
      <c r="S163" s="26" t="str">
        <f>IF(C163&lt;8,VLOOKUP(A163,基础技能!A:O,12,FALSE),VLOOKUP(A163,升星技能!A:O,9,FALSE))</f>
        <v>被动效果：普攻攻击时，恢复自身150%攻击等量生命值2回合；受到攻击时，降低攻击者20%攻击力2回合，增加自身20%伤害加成2回合，并有30%概率嘲讽目标2回合（嘲讽：被嘲讽的英雄所有技能的攻击目标强制变为嘲讽施加者）</v>
      </c>
      <c r="T163" s="26" t="str">
        <f>IF(C163&lt;9,VLOOKUP(A163,基础技能!A:O,14,FALSE),VLOOKUP(A163,升星技能!A:O,10,FALSE))</f>
        <v>奥术蓄能3</v>
      </c>
      <c r="U163" s="26" t="str">
        <f>IF(C163&lt;9,VLOOKUP(A163,基础技能!A:O,13,FALSE),VLOOKUP(A163,升星技能!A:O,11,FALSE))</f>
        <v>"2106a404","2106a414"</v>
      </c>
      <c r="V163" s="26" t="str">
        <f>IF(C163&lt;9,VLOOKUP(A163,基础技能!A:O,15,FALSE),VLOOKUP(A163,升星技能!A:O,12,FALSE))</f>
        <v>被动效果：前3回合，每回合结束时，恢复自身120%攻击力等量生命；第四回合，解除自身控制效果，增加自身50%暴击伤害，并获得暴走（暴走：主动技能或普攻攻击必定暴击且不会格挡）</v>
      </c>
      <c r="W163" s="26" t="str">
        <f>IF(C163&lt;10,VLOOKUP(A163,基础技能!A:O,5,FALSE),VLOOKUP(A163,升星技能!A:O,13,FALSE))</f>
        <v>战士怒吼3</v>
      </c>
      <c r="X163" s="26" t="str">
        <f>IF(C163&lt;10,VLOOKUP(A163,基础技能!A:O,4,FALSE),VLOOKUP(A163,升星技能!A:O,14,FALSE))</f>
        <v>2106a012</v>
      </c>
      <c r="Y163" s="26" t="str">
        <f>IF(C163&lt;10,VLOOKUP(A163,基础技能!A:O,6,FALSE),VLOOKUP(A163,升星技能!A:O,15,FALSE))</f>
        <v>怒气技能：对后排敌人进行2次攻击，每次攻击造成420%攻击伤害，第一次攻击有50%概率施加嘲讽，持续2回合。增加自身20%全伤害减免持续2回合。（嘲讽：被嘲讽的英雄所有技能的攻击目标强制变为嘲讽施加者）</v>
      </c>
    </row>
    <row r="164" spans="1:25" x14ac:dyDescent="0.3">
      <c r="A164" s="29">
        <v>21066</v>
      </c>
      <c r="B164" s="29" t="s">
        <v>3934</v>
      </c>
      <c r="C164" s="28">
        <v>13</v>
      </c>
      <c r="D164" s="28">
        <f>VLOOKUP($C164,计算辅助表!$A:$E,2,FALSE)</f>
        <v>3.5100000000000002</v>
      </c>
      <c r="E164" s="26">
        <f>VLOOKUP($C164,计算辅助表!$A:$E,3,FALSE)</f>
        <v>1</v>
      </c>
      <c r="F164" s="28">
        <v>12.19</v>
      </c>
      <c r="G164" s="26">
        <f>VLOOKUP($C164,计算辅助表!$A:$E,5,FALSE)</f>
        <v>1.6</v>
      </c>
      <c r="H164" s="26">
        <f>VLOOKUP(C164,计算辅助表!A:I,9,FALSE)</f>
        <v>3</v>
      </c>
      <c r="I164" s="26">
        <f>VLOOKUP(C164,计算辅助表!A:K,10,FALSE)</f>
        <v>210</v>
      </c>
      <c r="J164" s="26">
        <f>VLOOKUP(C164,计算辅助表!A:K,11,FALSE)</f>
        <v>300</v>
      </c>
      <c r="K164" s="26">
        <f>VLOOKUP(C164,计算辅助表!A:H,8,FALSE)</f>
        <v>300</v>
      </c>
      <c r="L164" s="26" t="str">
        <f>VLOOKUP(C164,计算辅助表!A:F,6,FALSE)</f>
        <v>[{"a":"item","t":"2004","n":20000},{"a":"item","t":"2039","n":10}]</v>
      </c>
      <c r="M164" s="26" t="str">
        <f>VLOOKUP(C164,计算辅助表!A:L,IF(INT(LEFT(A164))&lt;5,12,7),FALSE)</f>
        <v>[{"sxhero":1,"num":2},{"jichuzhongzu":1,"star":6,"num":1},{"star":10,"num":1}]</v>
      </c>
      <c r="N164" s="26" t="str">
        <f>VLOOKUP(A164,升星技能!A:O,4,FALSE)</f>
        <v>奥能战甲3</v>
      </c>
      <c r="O164" s="26" t="str">
        <f>VLOOKUP(A164,升星技能!A:O,5,FALSE)</f>
        <v>"2106a201","2106a211","2106a221","2106a231","2106a204"</v>
      </c>
      <c r="P164" s="26" t="str">
        <f>VLOOKUP(A164,升星技能!A:O,6,FALSE)</f>
        <v>被动效果：护甲增加30%，生命值增加40%，攻击增加25%，免控率增加30%，怒气增加50</v>
      </c>
      <c r="Q164" s="26" t="str">
        <f>IF(C164&lt;8,VLOOKUP(A164,基础技能!A:O,11,FALSE),VLOOKUP(A164,升星技能!A:O,7,FALSE))</f>
        <v>战争风暴3</v>
      </c>
      <c r="R164" s="26" t="str">
        <f>IF(C164&lt;8,VLOOKUP(A164,基础技能!A:O,10,FALSE),VLOOKUP(A164,升星技能!A:O,8,FALSE))</f>
        <v>"2106a304","2106a314"</v>
      </c>
      <c r="S164" s="26" t="str">
        <f>IF(C164&lt;8,VLOOKUP(A164,基础技能!A:O,12,FALSE),VLOOKUP(A164,升星技能!A:O,9,FALSE))</f>
        <v>被动效果：普攻攻击时，恢复自身150%攻击等量生命值2回合；受到攻击时，降低攻击者20%攻击力2回合，增加自身20%伤害加成2回合，并有30%概率嘲讽目标2回合（嘲讽：被嘲讽的英雄所有技能的攻击目标强制变为嘲讽施加者）</v>
      </c>
      <c r="T164" s="26" t="str">
        <f>IF(C164&lt;9,VLOOKUP(A164,基础技能!A:O,14,FALSE),VLOOKUP(A164,升星技能!A:O,10,FALSE))</f>
        <v>奥术蓄能3</v>
      </c>
      <c r="U164" s="26" t="str">
        <f>IF(C164&lt;9,VLOOKUP(A164,基础技能!A:O,13,FALSE),VLOOKUP(A164,升星技能!A:O,11,FALSE))</f>
        <v>"2106a404","2106a414"</v>
      </c>
      <c r="V164" s="26" t="str">
        <f>IF(C164&lt;9,VLOOKUP(A164,基础技能!A:O,15,FALSE),VLOOKUP(A164,升星技能!A:O,12,FALSE))</f>
        <v>被动效果：前3回合，每回合结束时，恢复自身120%攻击力等量生命；第四回合，解除自身控制效果，增加自身50%暴击伤害，并获得暴走（暴走：主动技能或普攻攻击必定暴击且不会格挡）</v>
      </c>
      <c r="W164" s="26" t="str">
        <f>IF(C164&lt;10,VLOOKUP(A164,基础技能!A:O,5,FALSE),VLOOKUP(A164,升星技能!A:O,13,FALSE))</f>
        <v>战士怒吼3</v>
      </c>
      <c r="X164" s="26" t="str">
        <f>IF(C164&lt;10,VLOOKUP(A164,基础技能!A:O,4,FALSE),VLOOKUP(A164,升星技能!A:O,14,FALSE))</f>
        <v>2106a012</v>
      </c>
      <c r="Y164" s="26" t="str">
        <f>IF(C164&lt;10,VLOOKUP(A164,基础技能!A:O,6,FALSE),VLOOKUP(A164,升星技能!A:O,15,FALSE))</f>
        <v>怒气技能：对后排敌人进行2次攻击，每次攻击造成420%攻击伤害，第一次攻击有50%概率施加嘲讽，持续2回合。增加自身20%全伤害减免持续2回合。（嘲讽：被嘲讽的英雄所有技能的攻击目标强制变为嘲讽施加者）</v>
      </c>
    </row>
    <row r="165" spans="1:25" x14ac:dyDescent="0.3">
      <c r="A165" s="29">
        <v>21066</v>
      </c>
      <c r="B165" s="29" t="s">
        <v>3934</v>
      </c>
      <c r="C165" s="28">
        <v>14</v>
      </c>
      <c r="D165" s="28">
        <f>VLOOKUP($C165,计算辅助表!$A:$E,2,FALSE)</f>
        <v>3.5100000000000002</v>
      </c>
      <c r="E165" s="26">
        <f>VLOOKUP($C165,计算辅助表!$A:$E,3,FALSE)</f>
        <v>1</v>
      </c>
      <c r="F165" s="28">
        <v>12.19</v>
      </c>
      <c r="G165" s="26">
        <f>VLOOKUP($C165,计算辅助表!$A:$E,5,FALSE)</f>
        <v>1.6</v>
      </c>
      <c r="H165" s="26">
        <f>VLOOKUP(C165,计算辅助表!A:I,9,FALSE)</f>
        <v>4</v>
      </c>
      <c r="I165" s="26">
        <f>VLOOKUP(C165,计算辅助表!A:K,10,FALSE)</f>
        <v>330</v>
      </c>
      <c r="J165" s="26">
        <f>VLOOKUP(C165,计算辅助表!A:K,11,FALSE)</f>
        <v>500</v>
      </c>
      <c r="K165" s="26">
        <f>VLOOKUP(C165,计算辅助表!A:H,8,FALSE)</f>
        <v>300</v>
      </c>
      <c r="L165" s="26" t="str">
        <f>VLOOKUP(C165,计算辅助表!A:F,6,FALSE)</f>
        <v>[{"a":"item","t":"2004","n":25000},{"a":"item","t":"2039","n":20}]</v>
      </c>
      <c r="M165" s="26" t="str">
        <f>VLOOKUP(C165,计算辅助表!A:L,IF(INT(LEFT(A165))&lt;5,12,7),FALSE)</f>
        <v>[{"sxhero":1,"num":2},{"star":9,"num":1},{"star":10,"num":1}]</v>
      </c>
      <c r="N165" s="26" t="str">
        <f>VLOOKUP(A165,升星技能!A:O,4,FALSE)</f>
        <v>奥能战甲3</v>
      </c>
      <c r="O165" s="26" t="str">
        <f>VLOOKUP(A165,升星技能!A:O,5,FALSE)</f>
        <v>"2106a201","2106a211","2106a221","2106a231","2106a204"</v>
      </c>
      <c r="P165" s="26" t="str">
        <f>VLOOKUP(A165,升星技能!A:O,6,FALSE)</f>
        <v>被动效果：护甲增加30%，生命值增加40%，攻击增加25%，免控率增加30%，怒气增加50</v>
      </c>
      <c r="Q165" s="26" t="str">
        <f>IF(C165&lt;8,VLOOKUP(A165,基础技能!A:O,11,FALSE),VLOOKUP(A165,升星技能!A:O,7,FALSE))</f>
        <v>战争风暴3</v>
      </c>
      <c r="R165" s="26" t="str">
        <f>IF(C165&lt;8,VLOOKUP(A165,基础技能!A:O,10,FALSE),VLOOKUP(A165,升星技能!A:O,8,FALSE))</f>
        <v>"2106a304","2106a314"</v>
      </c>
      <c r="S165" s="26" t="str">
        <f>IF(C165&lt;8,VLOOKUP(A165,基础技能!A:O,12,FALSE),VLOOKUP(A165,升星技能!A:O,9,FALSE))</f>
        <v>被动效果：普攻攻击时，恢复自身150%攻击等量生命值2回合；受到攻击时，降低攻击者20%攻击力2回合，增加自身20%伤害加成2回合，并有30%概率嘲讽目标2回合（嘲讽：被嘲讽的英雄所有技能的攻击目标强制变为嘲讽施加者）</v>
      </c>
      <c r="T165" s="26" t="str">
        <f>IF(C165&lt;9,VLOOKUP(A165,基础技能!A:O,14,FALSE),VLOOKUP(A165,升星技能!A:O,10,FALSE))</f>
        <v>奥术蓄能3</v>
      </c>
      <c r="U165" s="26" t="str">
        <f>IF(C165&lt;9,VLOOKUP(A165,基础技能!A:O,13,FALSE),VLOOKUP(A165,升星技能!A:O,11,FALSE))</f>
        <v>"2106a404","2106a414"</v>
      </c>
      <c r="V165" s="26" t="str">
        <f>IF(C165&lt;9,VLOOKUP(A165,基础技能!A:O,15,FALSE),VLOOKUP(A165,升星技能!A:O,12,FALSE))</f>
        <v>被动效果：前3回合，每回合结束时，恢复自身120%攻击力等量生命；第四回合，解除自身控制效果，增加自身50%暴击伤害，并获得暴走（暴走：主动技能或普攻攻击必定暴击且不会格挡）</v>
      </c>
      <c r="W165" s="26" t="str">
        <f>IF(C165&lt;10,VLOOKUP(A165,基础技能!A:O,5,FALSE),VLOOKUP(A165,升星技能!A:O,13,FALSE))</f>
        <v>战士怒吼3</v>
      </c>
      <c r="X165" s="26" t="str">
        <f>IF(C165&lt;10,VLOOKUP(A165,基础技能!A:O,4,FALSE),VLOOKUP(A165,升星技能!A:O,14,FALSE))</f>
        <v>2106a012</v>
      </c>
      <c r="Y165" s="26" t="str">
        <f>IF(C165&lt;10,VLOOKUP(A165,基础技能!A:O,6,FALSE),VLOOKUP(A165,升星技能!A:O,15,FALSE))</f>
        <v>怒气技能：对后排敌人进行2次攻击，每次攻击造成420%攻击伤害，第一次攻击有50%概率施加嘲讽，持续2回合。增加自身20%全伤害减免持续2回合。（嘲讽：被嘲讽的英雄所有技能的攻击目标强制变为嘲讽施加者）</v>
      </c>
    </row>
    <row r="166" spans="1:25" x14ac:dyDescent="0.3">
      <c r="A166" s="29">
        <v>21066</v>
      </c>
      <c r="B166" s="29" t="s">
        <v>3934</v>
      </c>
      <c r="C166" s="28">
        <v>15</v>
      </c>
      <c r="D166" s="28">
        <f>VLOOKUP($C166,计算辅助表!$A:$E,2,FALSE)</f>
        <v>3.5100000000000002</v>
      </c>
      <c r="E166" s="26">
        <f>VLOOKUP($C166,计算辅助表!$A:$E,3,FALSE)</f>
        <v>1</v>
      </c>
      <c r="F166" s="28">
        <v>12.19</v>
      </c>
      <c r="G166" s="26">
        <f>VLOOKUP($C166,计算辅助表!$A:$E,5,FALSE)</f>
        <v>1.6</v>
      </c>
      <c r="H166" s="26">
        <f>VLOOKUP(C166,计算辅助表!A:I,9,FALSE)</f>
        <v>5</v>
      </c>
      <c r="I166" s="26">
        <f>VLOOKUP(C166,计算辅助表!A:K,10,FALSE)</f>
        <v>450</v>
      </c>
      <c r="J166" s="26">
        <f>VLOOKUP(C166,计算辅助表!A:K,11,FALSE)</f>
        <v>700</v>
      </c>
      <c r="K166" s="26">
        <f>VLOOKUP(C166,计算辅助表!A:H,8,FALSE)</f>
        <v>300</v>
      </c>
      <c r="L166" s="26" t="str">
        <f>VLOOKUP(C166,计算辅助表!A:F,6,FALSE)</f>
        <v>[{"a":"item","t":"2004","n":30000},{"a":"item","t":"2039","n":30}]</v>
      </c>
      <c r="M166" s="26" t="str">
        <f>VLOOKUP(C166,计算辅助表!A:L,IF(INT(LEFT(A166))&lt;5,12,7),FALSE)</f>
        <v>[{"sxhero":1,"num":2},{"star":9,"num":1},{"star":10,"num":1}]</v>
      </c>
      <c r="N166" s="26" t="str">
        <f>VLOOKUP(A166,升星技能!A:O,4,FALSE)</f>
        <v>奥能战甲3</v>
      </c>
      <c r="O166" s="26" t="str">
        <f>VLOOKUP(A166,升星技能!A:O,5,FALSE)</f>
        <v>"2106a201","2106a211","2106a221","2106a231","2106a204"</v>
      </c>
      <c r="P166" s="26" t="str">
        <f>VLOOKUP(A166,升星技能!A:O,6,FALSE)</f>
        <v>被动效果：护甲增加30%，生命值增加40%，攻击增加25%，免控率增加30%，怒气增加50</v>
      </c>
      <c r="Q166" s="26" t="str">
        <f>IF(C166&lt;8,VLOOKUP(A166,基础技能!A:O,11,FALSE),VLOOKUP(A166,升星技能!A:O,7,FALSE))</f>
        <v>战争风暴3</v>
      </c>
      <c r="R166" s="26" t="str">
        <f>IF(C166&lt;8,VLOOKUP(A166,基础技能!A:O,10,FALSE),VLOOKUP(A166,升星技能!A:O,8,FALSE))</f>
        <v>"2106a304","2106a314"</v>
      </c>
      <c r="S166" s="26" t="str">
        <f>IF(C166&lt;8,VLOOKUP(A166,基础技能!A:O,12,FALSE),VLOOKUP(A166,升星技能!A:O,9,FALSE))</f>
        <v>被动效果：普攻攻击时，恢复自身150%攻击等量生命值2回合；受到攻击时，降低攻击者20%攻击力2回合，增加自身20%伤害加成2回合，并有30%概率嘲讽目标2回合（嘲讽：被嘲讽的英雄所有技能的攻击目标强制变为嘲讽施加者）</v>
      </c>
      <c r="T166" s="26" t="str">
        <f>IF(C166&lt;9,VLOOKUP(A166,基础技能!A:O,14,FALSE),VLOOKUP(A166,升星技能!A:O,10,FALSE))</f>
        <v>奥术蓄能3</v>
      </c>
      <c r="U166" s="26" t="str">
        <f>IF(C166&lt;9,VLOOKUP(A166,基础技能!A:O,13,FALSE),VLOOKUP(A166,升星技能!A:O,11,FALSE))</f>
        <v>"2106a404","2106a414"</v>
      </c>
      <c r="V166" s="26" t="str">
        <f>IF(C166&lt;9,VLOOKUP(A166,基础技能!A:O,15,FALSE),VLOOKUP(A166,升星技能!A:O,12,FALSE))</f>
        <v>被动效果：前3回合，每回合结束时，恢复自身120%攻击力等量生命；第四回合，解除自身控制效果，增加自身50%暴击伤害，并获得暴走（暴走：主动技能或普攻攻击必定暴击且不会格挡）</v>
      </c>
      <c r="W166" s="26" t="str">
        <f>IF(C166&lt;10,VLOOKUP(A166,基础技能!A:O,5,FALSE),VLOOKUP(A166,升星技能!A:O,13,FALSE))</f>
        <v>战士怒吼3</v>
      </c>
      <c r="X166" s="26" t="str">
        <f>IF(C166&lt;10,VLOOKUP(A166,基础技能!A:O,4,FALSE),VLOOKUP(A166,升星技能!A:O,14,FALSE))</f>
        <v>2106a012</v>
      </c>
      <c r="Y166" s="26" t="str">
        <f>IF(C166&lt;10,VLOOKUP(A166,基础技能!A:O,6,FALSE),VLOOKUP(A166,升星技能!A:O,15,FALSE))</f>
        <v>怒气技能：对后排敌人进行2次攻击，每次攻击造成420%攻击伤害，第一次攻击有50%概率施加嘲讽，持续2回合。增加自身20%全伤害减免持续2回合。（嘲讽：被嘲讽的英雄所有技能的攻击目标强制变为嘲讽施加者）</v>
      </c>
    </row>
    <row r="167" spans="1:25" x14ac:dyDescent="0.3">
      <c r="A167" s="27">
        <v>22036</v>
      </c>
      <c r="B167" s="27" t="s">
        <v>42</v>
      </c>
      <c r="C167" s="28">
        <v>7</v>
      </c>
      <c r="D167" s="28">
        <f>VLOOKUP($C167,计算辅助表!$A:$E,2,FALSE)</f>
        <v>2.4900000000000002</v>
      </c>
      <c r="E167" s="26">
        <f>VLOOKUP($C167,计算辅助表!$A:$E,3,FALSE)</f>
        <v>1</v>
      </c>
      <c r="F167" s="28">
        <f>VLOOKUP($C167,计算辅助表!$A:$E,4,FALSE)</f>
        <v>3.5200000000000005</v>
      </c>
      <c r="G167" s="26">
        <f>VLOOKUP($C167,计算辅助表!$A:$E,5,FALSE)</f>
        <v>1.6</v>
      </c>
      <c r="H167" s="26">
        <f>VLOOKUP(C167,计算辅助表!A:I,9,FALSE)</f>
        <v>0</v>
      </c>
      <c r="I167" s="26">
        <f>VLOOKUP(C167,计算辅助表!A:K,10,FALSE)</f>
        <v>0</v>
      </c>
      <c r="J167" s="26">
        <f>VLOOKUP(C167,计算辅助表!A:K,11,FALSE)</f>
        <v>0</v>
      </c>
      <c r="K167" s="26">
        <f>VLOOKUP(C167,计算辅助表!A:H,8,FALSE)</f>
        <v>165</v>
      </c>
      <c r="L167" s="26" t="str">
        <f>VLOOKUP(C167,计算辅助表!A:F,6,FALSE)</f>
        <v>[{"a":"item","t":"2004","n":2000}]</v>
      </c>
      <c r="M167" s="26" t="str">
        <f>VLOOKUP(C167,计算辅助表!A:L,IF(INT(LEFT(A167))&lt;5,12,7),FALSE)</f>
        <v>[{"jichuzhongzu":1,"star":5,"num":4}]</v>
      </c>
      <c r="N167" s="26" t="str">
        <f>VLOOKUP(A167,升星技能!A:O,4,FALSE)</f>
        <v>魔法师的意志3</v>
      </c>
      <c r="O167" s="26" t="str">
        <f>VLOOKUP(A167,升星技能!A:O,5,FALSE)</f>
        <v>"2203a111","2203a121"</v>
      </c>
      <c r="P167" s="26" t="str">
        <f>VLOOKUP(A167,升星技能!A:O,6,FALSE)</f>
        <v>被动效果：拥有魔法师的意志，攻击增加44%，生命增加33%</v>
      </c>
      <c r="Q167" s="26" t="str">
        <f>IF(C167&lt;8,VLOOKUP(A167,基础技能!A:O,11,FALSE),VLOOKUP(A167,升星技能!A:O,7,FALSE))</f>
        <v>冰冻2</v>
      </c>
      <c r="R167" s="26" t="str">
        <f>IF(C167&lt;8,VLOOKUP(A167,基础技能!A:O,10,FALSE),VLOOKUP(A167,升星技能!A:O,8,FALSE))</f>
        <v>"22036214"</v>
      </c>
      <c r="S167" s="26" t="str">
        <f>IF(C167&lt;8,VLOOKUP(A167,基础技能!A:O,12,FALSE),VLOOKUP(A167,升星技能!A:O,9,FALSE))</f>
        <v>被动效果：运用寒冰之力，普攻有24%概率使目标冰冻，持续1回合</v>
      </c>
      <c r="T167" s="26" t="str">
        <f>IF(C167&lt;9,VLOOKUP(A167,基础技能!A:O,14,FALSE),VLOOKUP(A167,升星技能!A:O,10,FALSE))</f>
        <v>冰冻诅咒2</v>
      </c>
      <c r="U167" s="26" t="str">
        <f>IF(C167&lt;9,VLOOKUP(A167,基础技能!A:O,13,FALSE),VLOOKUP(A167,升星技能!A:O,11,FALSE))</f>
        <v>"22036314"</v>
      </c>
      <c r="V167" s="26" t="str">
        <f>IF(C167&lt;9,VLOOKUP(A167,基础技能!A:O,15,FALSE),VLOOKUP(A167,升星技能!A:O,12,FALSE))</f>
        <v>被动效果：英雄死亡时诅咒敌方全体，有11.1%概率使所有敌人冰冻，持续2回合</v>
      </c>
      <c r="W167" s="26" t="str">
        <f>IF(C167&lt;10,VLOOKUP(A167,基础技能!A:O,5,FALSE),VLOOKUP(A167,升星技能!A:O,13,FALSE))</f>
        <v>冰冻箭雨2</v>
      </c>
      <c r="X167" s="26" t="str">
        <f>IF(C167&lt;10,VLOOKUP(A167,基础技能!A:O,4,FALSE),VLOOKUP(A167,升星技能!A:O,14,FALSE))</f>
        <v>22036012</v>
      </c>
      <c r="Y167" s="26" t="str">
        <f>IF(C167&lt;10,VLOOKUP(A167,基础技能!A:O,6,FALSE),VLOOKUP(A167,升星技能!A:O,15,FALSE))</f>
        <v>怒气技能：对敌方全体造成69%攻击伤害并有24%概率使目标冰冻2回合</v>
      </c>
    </row>
    <row r="168" spans="1:25" x14ac:dyDescent="0.3">
      <c r="A168" s="27">
        <v>22036</v>
      </c>
      <c r="B168" s="27" t="s">
        <v>42</v>
      </c>
      <c r="C168" s="28">
        <v>8</v>
      </c>
      <c r="D168" s="28">
        <f>VLOOKUP($C168,计算辅助表!$A:$E,2,FALSE)</f>
        <v>2.7800000000000002</v>
      </c>
      <c r="E168" s="26">
        <f>VLOOKUP($C168,计算辅助表!$A:$E,3,FALSE)</f>
        <v>1</v>
      </c>
      <c r="F168" s="28">
        <f>VLOOKUP($C168,计算辅助表!$A:$E,4,FALSE)</f>
        <v>4.84</v>
      </c>
      <c r="G168" s="26">
        <f>VLOOKUP($C168,计算辅助表!$A:$E,5,FALSE)</f>
        <v>1.6</v>
      </c>
      <c r="H168" s="26">
        <f>VLOOKUP(C168,计算辅助表!A:I,9,FALSE)</f>
        <v>0</v>
      </c>
      <c r="I168" s="26">
        <f>VLOOKUP(C168,计算辅助表!A:K,10,FALSE)</f>
        <v>0</v>
      </c>
      <c r="J168" s="26">
        <f>VLOOKUP(C168,计算辅助表!A:K,11,FALSE)</f>
        <v>0</v>
      </c>
      <c r="K168" s="26">
        <f>VLOOKUP(C168,计算辅助表!A:H,8,FALSE)</f>
        <v>185</v>
      </c>
      <c r="L168" s="26" t="str">
        <f>VLOOKUP(C168,计算辅助表!A:F,6,FALSE)</f>
        <v>[{"a":"item","t":"2004","n":3000}]</v>
      </c>
      <c r="M168" s="26" t="str">
        <f>VLOOKUP(C168,计算辅助表!A:L,IF(INT(LEFT(A168))&lt;5,12,7),FALSE)</f>
        <v>[{"jichuzhongzu":1,"star":6,"num":1},{"jichuzhongzu":1,"star":5,"num":3}]</v>
      </c>
      <c r="N168" s="26" t="str">
        <f>VLOOKUP(A168,升星技能!A:O,4,FALSE)</f>
        <v>魔法师的意志3</v>
      </c>
      <c r="O168" s="26" t="str">
        <f>VLOOKUP(A168,升星技能!A:O,5,FALSE)</f>
        <v>"2203a111","2203a121"</v>
      </c>
      <c r="P168" s="26" t="str">
        <f>VLOOKUP(A168,升星技能!A:O,6,FALSE)</f>
        <v>被动效果：拥有魔法师的意志，攻击增加44%，生命增加33%</v>
      </c>
      <c r="Q168" s="26" t="str">
        <f>IF(C168&lt;8,VLOOKUP(A168,基础技能!A:O,11,FALSE),VLOOKUP(A168,升星技能!A:O,7,FALSE))</f>
        <v>冰霜之力3</v>
      </c>
      <c r="R168" s="26" t="str">
        <f>IF(C168&lt;8,VLOOKUP(A168,基础技能!A:O,10,FALSE),VLOOKUP(A168,升星技能!A:O,8,FALSE))</f>
        <v>"2203a214"</v>
      </c>
      <c r="S168" s="26" t="str">
        <f>IF(C168&lt;8,VLOOKUP(A168,基础技能!A:O,12,FALSE),VLOOKUP(A168,升星技能!A:O,9,FALSE))</f>
        <v>被动效果：运用寒冰之力，普攻有33%概率使目标冰冻，持续1回合</v>
      </c>
      <c r="T168" s="26" t="str">
        <f>IF(C168&lt;9,VLOOKUP(A168,基础技能!A:O,14,FALSE),VLOOKUP(A168,升星技能!A:O,10,FALSE))</f>
        <v>冰冻诅咒2</v>
      </c>
      <c r="U168" s="26" t="str">
        <f>IF(C168&lt;9,VLOOKUP(A168,基础技能!A:O,13,FALSE),VLOOKUP(A168,升星技能!A:O,11,FALSE))</f>
        <v>"22036314"</v>
      </c>
      <c r="V168" s="26" t="str">
        <f>IF(C168&lt;9,VLOOKUP(A168,基础技能!A:O,15,FALSE),VLOOKUP(A168,升星技能!A:O,12,FALSE))</f>
        <v>被动效果：英雄死亡时诅咒敌方全体，有11.1%概率使所有敌人冰冻，持续2回合</v>
      </c>
      <c r="W168" s="26" t="str">
        <f>IF(C168&lt;10,VLOOKUP(A168,基础技能!A:O,5,FALSE),VLOOKUP(A168,升星技能!A:O,13,FALSE))</f>
        <v>冰冻箭雨2</v>
      </c>
      <c r="X168" s="26" t="str">
        <f>IF(C168&lt;10,VLOOKUP(A168,基础技能!A:O,4,FALSE),VLOOKUP(A168,升星技能!A:O,14,FALSE))</f>
        <v>22036012</v>
      </c>
      <c r="Y168" s="26" t="str">
        <f>IF(C168&lt;10,VLOOKUP(A168,基础技能!A:O,6,FALSE),VLOOKUP(A168,升星技能!A:O,15,FALSE))</f>
        <v>怒气技能：对敌方全体造成69%攻击伤害并有24%概率使目标冰冻2回合</v>
      </c>
    </row>
    <row r="169" spans="1:25" x14ac:dyDescent="0.3">
      <c r="A169" s="27">
        <v>22036</v>
      </c>
      <c r="B169" s="27" t="s">
        <v>42</v>
      </c>
      <c r="C169" s="28">
        <v>9</v>
      </c>
      <c r="D169" s="28">
        <f>VLOOKUP($C169,计算辅助表!$A:$E,2,FALSE)</f>
        <v>3.0700000000000003</v>
      </c>
      <c r="E169" s="26">
        <f>VLOOKUP($C169,计算辅助表!$A:$E,3,FALSE)</f>
        <v>1</v>
      </c>
      <c r="F169" s="28">
        <f>VLOOKUP($C169,计算辅助表!$A:$E,4,FALSE)</f>
        <v>6.16</v>
      </c>
      <c r="G169" s="26">
        <f>VLOOKUP($C169,计算辅助表!$A:$E,5,FALSE)</f>
        <v>1.6</v>
      </c>
      <c r="H169" s="26">
        <f>VLOOKUP(C169,计算辅助表!A:I,9,FALSE)</f>
        <v>0</v>
      </c>
      <c r="I169" s="26">
        <f>VLOOKUP(C169,计算辅助表!A:K,10,FALSE)</f>
        <v>0</v>
      </c>
      <c r="J169" s="26">
        <f>VLOOKUP(C169,计算辅助表!A:K,11,FALSE)</f>
        <v>0</v>
      </c>
      <c r="K169" s="26">
        <f>VLOOKUP(C169,计算辅助表!A:H,8,FALSE)</f>
        <v>205</v>
      </c>
      <c r="L169" s="26" t="str">
        <f>VLOOKUP(C169,计算辅助表!A:F,6,FALSE)</f>
        <v>[{"a":"item","t":"2004","n":4000}]</v>
      </c>
      <c r="M169" s="26" t="str">
        <f>VLOOKUP(C169,计算辅助表!A:L,IF(INT(LEFT(A169))&lt;5,12,7),FALSE)</f>
        <v>[{"sxhero":1,"num":1},{"jichuzhongzu":1,"star":6,"num":1},{"jichuzhongzu":1,"star":5,"num":2}]</v>
      </c>
      <c r="N169" s="26" t="str">
        <f>VLOOKUP(A169,升星技能!A:O,4,FALSE)</f>
        <v>魔法师的意志3</v>
      </c>
      <c r="O169" s="26" t="str">
        <f>VLOOKUP(A169,升星技能!A:O,5,FALSE)</f>
        <v>"2203a111","2203a121"</v>
      </c>
      <c r="P169" s="26" t="str">
        <f>VLOOKUP(A169,升星技能!A:O,6,FALSE)</f>
        <v>被动效果：拥有魔法师的意志，攻击增加44%，生命增加33%</v>
      </c>
      <c r="Q169" s="26" t="str">
        <f>IF(C169&lt;8,VLOOKUP(A169,基础技能!A:O,11,FALSE),VLOOKUP(A169,升星技能!A:O,7,FALSE))</f>
        <v>冰霜之力3</v>
      </c>
      <c r="R169" s="26" t="str">
        <f>IF(C169&lt;8,VLOOKUP(A169,基础技能!A:O,10,FALSE),VLOOKUP(A169,升星技能!A:O,8,FALSE))</f>
        <v>"2203a214"</v>
      </c>
      <c r="S169" s="26" t="str">
        <f>IF(C169&lt;8,VLOOKUP(A169,基础技能!A:O,12,FALSE),VLOOKUP(A169,升星技能!A:O,9,FALSE))</f>
        <v>被动效果：运用寒冰之力，普攻有33%概率使目标冰冻，持续1回合</v>
      </c>
      <c r="T169" s="26" t="str">
        <f>IF(C169&lt;9,VLOOKUP(A169,基础技能!A:O,14,FALSE),VLOOKUP(A169,升星技能!A:O,10,FALSE))</f>
        <v>冰冻诅咒3</v>
      </c>
      <c r="U169" s="26" t="str">
        <f>IF(C169&lt;9,VLOOKUP(A169,基础技能!A:O,13,FALSE),VLOOKUP(A169,升星技能!A:O,11,FALSE))</f>
        <v>"2203a314"</v>
      </c>
      <c r="V169" s="26" t="str">
        <f>IF(C169&lt;9,VLOOKUP(A169,基础技能!A:O,15,FALSE),VLOOKUP(A169,升星技能!A:O,12,FALSE))</f>
        <v>被动效果：英雄死亡时诅咒敌方全体，有22%概率使所有敌人冰冻，持续2回合</v>
      </c>
      <c r="W169" s="26" t="str">
        <f>IF(C169&lt;10,VLOOKUP(A169,基础技能!A:O,5,FALSE),VLOOKUP(A169,升星技能!A:O,13,FALSE))</f>
        <v>冰冻箭雨2</v>
      </c>
      <c r="X169" s="26" t="str">
        <f>IF(C169&lt;10,VLOOKUP(A169,基础技能!A:O,4,FALSE),VLOOKUP(A169,升星技能!A:O,14,FALSE))</f>
        <v>22036012</v>
      </c>
      <c r="Y169" s="26" t="str">
        <f>IF(C169&lt;10,VLOOKUP(A169,基础技能!A:O,6,FALSE),VLOOKUP(A169,升星技能!A:O,15,FALSE))</f>
        <v>怒气技能：对敌方全体造成69%攻击伤害并有24%概率使目标冰冻2回合</v>
      </c>
    </row>
    <row r="170" spans="1:25" x14ac:dyDescent="0.3">
      <c r="A170" s="27">
        <v>22046</v>
      </c>
      <c r="B170" s="27" t="s">
        <v>43</v>
      </c>
      <c r="C170" s="28">
        <v>7</v>
      </c>
      <c r="D170" s="28">
        <f>VLOOKUP($C170,计算辅助表!$A:$E,2,FALSE)</f>
        <v>2.4900000000000002</v>
      </c>
      <c r="E170" s="26">
        <f>VLOOKUP($C170,计算辅助表!$A:$E,3,FALSE)</f>
        <v>1</v>
      </c>
      <c r="F170" s="28">
        <f>VLOOKUP($C170,计算辅助表!$A:$E,4,FALSE)</f>
        <v>3.5200000000000005</v>
      </c>
      <c r="G170" s="26">
        <f>VLOOKUP($C170,计算辅助表!$A:$E,5,FALSE)</f>
        <v>1.6</v>
      </c>
      <c r="H170" s="26">
        <f>VLOOKUP(C170,计算辅助表!A:I,9,FALSE)</f>
        <v>0</v>
      </c>
      <c r="I170" s="26">
        <f>VLOOKUP(C170,计算辅助表!A:K,10,FALSE)</f>
        <v>0</v>
      </c>
      <c r="J170" s="26">
        <f>VLOOKUP(C170,计算辅助表!A:K,11,FALSE)</f>
        <v>0</v>
      </c>
      <c r="K170" s="26">
        <f>VLOOKUP(C170,计算辅助表!A:H,8,FALSE)</f>
        <v>165</v>
      </c>
      <c r="L170" s="26" t="str">
        <f>VLOOKUP(C170,计算辅助表!A:F,6,FALSE)</f>
        <v>[{"a":"item","t":"2004","n":2000}]</v>
      </c>
      <c r="M170" s="26" t="str">
        <f>VLOOKUP(C170,计算辅助表!A:L,IF(INT(LEFT(A170))&lt;5,12,7),FALSE)</f>
        <v>[{"jichuzhongzu":1,"star":5,"num":4}]</v>
      </c>
      <c r="N170" s="26" t="str">
        <f>VLOOKUP(A170,升星技能!A:O,4,FALSE)</f>
        <v>魔法师的意志3</v>
      </c>
      <c r="O170" s="26" t="str">
        <f>VLOOKUP(A170,升星技能!A:O,5,FALSE)</f>
        <v>"2204a111","2204a121"</v>
      </c>
      <c r="P170" s="26" t="str">
        <f>VLOOKUP(A170,升星技能!A:O,6,FALSE)</f>
        <v>被动效果：拥有魔法师的意志，攻击增加24%，生命增加36%</v>
      </c>
      <c r="Q170" s="26" t="str">
        <f>IF(C170&lt;8,VLOOKUP(A170,基础技能!A:O,11,FALSE),VLOOKUP(A170,升星技能!A:O,7,FALSE))</f>
        <v>奥术爆破2</v>
      </c>
      <c r="R170" s="26" t="str">
        <f>IF(C170&lt;8,VLOOKUP(A170,基础技能!A:O,10,FALSE),VLOOKUP(A170,升星技能!A:O,8,FALSE))</f>
        <v>"22046214"</v>
      </c>
      <c r="S170" s="26" t="str">
        <f>IF(C170&lt;8,VLOOKUP(A170,基础技能!A:O,12,FALSE),VLOOKUP(A170,升星技能!A:O,9,FALSE))</f>
        <v>被动效果：英雄死亡后运用奥术，30%的机率使敌方后排目标眩晕，持续2回合</v>
      </c>
      <c r="T170" s="26" t="str">
        <f>IF(C170&lt;9,VLOOKUP(A170,基础技能!A:O,14,FALSE),VLOOKUP(A170,升星技能!A:O,10,FALSE))</f>
        <v>眩晕2</v>
      </c>
      <c r="U170" s="26" t="str">
        <f>IF(C170&lt;9,VLOOKUP(A170,基础技能!A:O,13,FALSE),VLOOKUP(A170,升星技能!A:O,11,FALSE))</f>
        <v>"22046314"</v>
      </c>
      <c r="V170" s="26" t="str">
        <f>IF(C170&lt;9,VLOOKUP(A170,基础技能!A:O,15,FALSE),VLOOKUP(A170,升星技能!A:O,12,FALSE))</f>
        <v>被动效果：掌握了时灵时不灵的魔法力量，普攻有25%概率使目标眩晕，持续2回合</v>
      </c>
      <c r="W170" s="26" t="str">
        <f>IF(C170&lt;10,VLOOKUP(A170,基础技能!A:O,5,FALSE),VLOOKUP(A170,升星技能!A:O,13,FALSE))</f>
        <v>能量轰炸2</v>
      </c>
      <c r="X170" s="26" t="str">
        <f>IF(C170&lt;10,VLOOKUP(A170,基础技能!A:O,4,FALSE),VLOOKUP(A170,升星技能!A:O,14,FALSE))</f>
        <v>22046012</v>
      </c>
      <c r="Y170" s="26" t="str">
        <f>IF(C170&lt;10,VLOOKUP(A170,基础技能!A:O,6,FALSE),VLOOKUP(A170,升星技能!A:O,15,FALSE))</f>
        <v>怒气技能：对敌方随机4名目标造成120%攻击伤害并有30%概率使目标眩晕2回合</v>
      </c>
    </row>
    <row r="171" spans="1:25" x14ac:dyDescent="0.3">
      <c r="A171" s="27">
        <v>22046</v>
      </c>
      <c r="B171" s="27" t="s">
        <v>43</v>
      </c>
      <c r="C171" s="28">
        <v>8</v>
      </c>
      <c r="D171" s="28">
        <f>VLOOKUP($C171,计算辅助表!$A:$E,2,FALSE)</f>
        <v>2.7800000000000002</v>
      </c>
      <c r="E171" s="26">
        <f>VLOOKUP($C171,计算辅助表!$A:$E,3,FALSE)</f>
        <v>1</v>
      </c>
      <c r="F171" s="28">
        <f>VLOOKUP($C171,计算辅助表!$A:$E,4,FALSE)</f>
        <v>4.84</v>
      </c>
      <c r="G171" s="26">
        <f>VLOOKUP($C171,计算辅助表!$A:$E,5,FALSE)</f>
        <v>1.6</v>
      </c>
      <c r="H171" s="26">
        <f>VLOOKUP(C171,计算辅助表!A:I,9,FALSE)</f>
        <v>0</v>
      </c>
      <c r="I171" s="26">
        <f>VLOOKUP(C171,计算辅助表!A:K,10,FALSE)</f>
        <v>0</v>
      </c>
      <c r="J171" s="26">
        <f>VLOOKUP(C171,计算辅助表!A:K,11,FALSE)</f>
        <v>0</v>
      </c>
      <c r="K171" s="26">
        <f>VLOOKUP(C171,计算辅助表!A:H,8,FALSE)</f>
        <v>185</v>
      </c>
      <c r="L171" s="26" t="str">
        <f>VLOOKUP(C171,计算辅助表!A:F,6,FALSE)</f>
        <v>[{"a":"item","t":"2004","n":3000}]</v>
      </c>
      <c r="M171" s="26" t="str">
        <f>VLOOKUP(C171,计算辅助表!A:L,IF(INT(LEFT(A171))&lt;5,12,7),FALSE)</f>
        <v>[{"jichuzhongzu":1,"star":6,"num":1},{"jichuzhongzu":1,"star":5,"num":3}]</v>
      </c>
      <c r="N171" s="26" t="str">
        <f>VLOOKUP(A171,升星技能!A:O,4,FALSE)</f>
        <v>魔法师的意志3</v>
      </c>
      <c r="O171" s="26" t="str">
        <f>VLOOKUP(A171,升星技能!A:O,5,FALSE)</f>
        <v>"2204a111","2204a121"</v>
      </c>
      <c r="P171" s="26" t="str">
        <f>VLOOKUP(A171,升星技能!A:O,6,FALSE)</f>
        <v>被动效果：拥有魔法师的意志，攻击增加24%，生命增加36%</v>
      </c>
      <c r="Q171" s="26" t="str">
        <f>IF(C171&lt;8,VLOOKUP(A171,基础技能!A:O,11,FALSE),VLOOKUP(A171,升星技能!A:O,7,FALSE))</f>
        <v>奥术爆破3</v>
      </c>
      <c r="R171" s="26" t="str">
        <f>IF(C171&lt;8,VLOOKUP(A171,基础技能!A:O,10,FALSE),VLOOKUP(A171,升星技能!A:O,8,FALSE))</f>
        <v>"2204a214"</v>
      </c>
      <c r="S171" s="26" t="str">
        <f>IF(C171&lt;8,VLOOKUP(A171,基础技能!A:O,12,FALSE),VLOOKUP(A171,升星技能!A:O,9,FALSE))</f>
        <v>被动效果：英雄死亡后运用奥术，48%的机率使敌方后排目标眩晕，持续2回合</v>
      </c>
      <c r="T171" s="26" t="str">
        <f>IF(C171&lt;9,VLOOKUP(A171,基础技能!A:O,14,FALSE),VLOOKUP(A171,升星技能!A:O,10,FALSE))</f>
        <v>眩晕2</v>
      </c>
      <c r="U171" s="26" t="str">
        <f>IF(C171&lt;9,VLOOKUP(A171,基础技能!A:O,13,FALSE),VLOOKUP(A171,升星技能!A:O,11,FALSE))</f>
        <v>"22046314"</v>
      </c>
      <c r="V171" s="26" t="str">
        <f>IF(C171&lt;9,VLOOKUP(A171,基础技能!A:O,15,FALSE),VLOOKUP(A171,升星技能!A:O,12,FALSE))</f>
        <v>被动效果：掌握了时灵时不灵的魔法力量，普攻有25%概率使目标眩晕，持续2回合</v>
      </c>
      <c r="W171" s="26" t="str">
        <f>IF(C171&lt;10,VLOOKUP(A171,基础技能!A:O,5,FALSE),VLOOKUP(A171,升星技能!A:O,13,FALSE))</f>
        <v>能量轰炸2</v>
      </c>
      <c r="X171" s="26" t="str">
        <f>IF(C171&lt;10,VLOOKUP(A171,基础技能!A:O,4,FALSE),VLOOKUP(A171,升星技能!A:O,14,FALSE))</f>
        <v>22046012</v>
      </c>
      <c r="Y171" s="26" t="str">
        <f>IF(C171&lt;10,VLOOKUP(A171,基础技能!A:O,6,FALSE),VLOOKUP(A171,升星技能!A:O,15,FALSE))</f>
        <v>怒气技能：对敌方随机4名目标造成120%攻击伤害并有30%概率使目标眩晕2回合</v>
      </c>
    </row>
    <row r="172" spans="1:25" x14ac:dyDescent="0.3">
      <c r="A172" s="27">
        <v>22046</v>
      </c>
      <c r="B172" s="27" t="s">
        <v>43</v>
      </c>
      <c r="C172" s="28">
        <v>9</v>
      </c>
      <c r="D172" s="28">
        <f>VLOOKUP($C172,计算辅助表!$A:$E,2,FALSE)</f>
        <v>3.0700000000000003</v>
      </c>
      <c r="E172" s="26">
        <f>VLOOKUP($C172,计算辅助表!$A:$E,3,FALSE)</f>
        <v>1</v>
      </c>
      <c r="F172" s="28">
        <f>VLOOKUP($C172,计算辅助表!$A:$E,4,FALSE)</f>
        <v>6.16</v>
      </c>
      <c r="G172" s="26">
        <f>VLOOKUP($C172,计算辅助表!$A:$E,5,FALSE)</f>
        <v>1.6</v>
      </c>
      <c r="H172" s="26">
        <f>VLOOKUP(C172,计算辅助表!A:I,9,FALSE)</f>
        <v>0</v>
      </c>
      <c r="I172" s="26">
        <f>VLOOKUP(C172,计算辅助表!A:K,10,FALSE)</f>
        <v>0</v>
      </c>
      <c r="J172" s="26">
        <f>VLOOKUP(C172,计算辅助表!A:K,11,FALSE)</f>
        <v>0</v>
      </c>
      <c r="K172" s="26">
        <f>VLOOKUP(C172,计算辅助表!A:H,8,FALSE)</f>
        <v>205</v>
      </c>
      <c r="L172" s="26" t="str">
        <f>VLOOKUP(C172,计算辅助表!A:F,6,FALSE)</f>
        <v>[{"a":"item","t":"2004","n":4000}]</v>
      </c>
      <c r="M172" s="26" t="str">
        <f>VLOOKUP(C172,计算辅助表!A:L,IF(INT(LEFT(A172))&lt;5,12,7),FALSE)</f>
        <v>[{"sxhero":1,"num":1},{"jichuzhongzu":1,"star":6,"num":1},{"jichuzhongzu":1,"star":5,"num":2}]</v>
      </c>
      <c r="N172" s="26" t="str">
        <f>VLOOKUP(A172,升星技能!A:O,4,FALSE)</f>
        <v>魔法师的意志3</v>
      </c>
      <c r="O172" s="26" t="str">
        <f>VLOOKUP(A172,升星技能!A:O,5,FALSE)</f>
        <v>"2204a111","2204a121"</v>
      </c>
      <c r="P172" s="26" t="str">
        <f>VLOOKUP(A172,升星技能!A:O,6,FALSE)</f>
        <v>被动效果：拥有魔法师的意志，攻击增加24%，生命增加36%</v>
      </c>
      <c r="Q172" s="26" t="str">
        <f>IF(C172&lt;8,VLOOKUP(A172,基础技能!A:O,11,FALSE),VLOOKUP(A172,升星技能!A:O,7,FALSE))</f>
        <v>奥术爆破3</v>
      </c>
      <c r="R172" s="26" t="str">
        <f>IF(C172&lt;8,VLOOKUP(A172,基础技能!A:O,10,FALSE),VLOOKUP(A172,升星技能!A:O,8,FALSE))</f>
        <v>"2204a214"</v>
      </c>
      <c r="S172" s="26" t="str">
        <f>IF(C172&lt;8,VLOOKUP(A172,基础技能!A:O,12,FALSE),VLOOKUP(A172,升星技能!A:O,9,FALSE))</f>
        <v>被动效果：英雄死亡后运用奥术，48%的机率使敌方后排目标眩晕，持续2回合</v>
      </c>
      <c r="T172" s="26" t="str">
        <f>IF(C172&lt;9,VLOOKUP(A172,基础技能!A:O,14,FALSE),VLOOKUP(A172,升星技能!A:O,10,FALSE))</f>
        <v>昏迷3</v>
      </c>
      <c r="U172" s="26" t="str">
        <f>IF(C172&lt;9,VLOOKUP(A172,基础技能!A:O,13,FALSE),VLOOKUP(A172,升星技能!A:O,11,FALSE))</f>
        <v>"2204a314"</v>
      </c>
      <c r="V172" s="26" t="str">
        <f>IF(C172&lt;9,VLOOKUP(A172,基础技能!A:O,15,FALSE),VLOOKUP(A172,升星技能!A:O,12,FALSE))</f>
        <v>被动效果：掌握了时灵时不灵的魔法力量，普攻有66%概率使目标眩晕，持续2回合</v>
      </c>
      <c r="W172" s="26" t="str">
        <f>IF(C172&lt;10,VLOOKUP(A172,基础技能!A:O,5,FALSE),VLOOKUP(A172,升星技能!A:O,13,FALSE))</f>
        <v>能量轰炸2</v>
      </c>
      <c r="X172" s="26" t="str">
        <f>IF(C172&lt;10,VLOOKUP(A172,基础技能!A:O,4,FALSE),VLOOKUP(A172,升星技能!A:O,14,FALSE))</f>
        <v>22046012</v>
      </c>
      <c r="Y172" s="26" t="str">
        <f>IF(C172&lt;10,VLOOKUP(A172,基础技能!A:O,6,FALSE),VLOOKUP(A172,升星技能!A:O,15,FALSE))</f>
        <v>怒气技能：对敌方随机4名目标造成120%攻击伤害并有30%概率使目标眩晕2回合</v>
      </c>
    </row>
    <row r="173" spans="1:25" x14ac:dyDescent="0.3">
      <c r="A173" s="27">
        <v>22046</v>
      </c>
      <c r="B173" s="27" t="s">
        <v>43</v>
      </c>
      <c r="C173" s="28">
        <v>10</v>
      </c>
      <c r="D173" s="28">
        <f>VLOOKUP($C173,计算辅助表!$A:$E,2,FALSE)</f>
        <v>3.5100000000000002</v>
      </c>
      <c r="E173" s="26">
        <f>VLOOKUP($C173,计算辅助表!$A:$E,3,FALSE)</f>
        <v>1</v>
      </c>
      <c r="F173" s="28">
        <f>VLOOKUP($C173,计算辅助表!$A:$E,4,FALSE)</f>
        <v>8.14</v>
      </c>
      <c r="G173" s="26">
        <f>VLOOKUP($C173,计算辅助表!$A:$E,5,FALSE)</f>
        <v>1.6</v>
      </c>
      <c r="H173" s="26">
        <f>VLOOKUP(C173,计算辅助表!A:I,9,FALSE)</f>
        <v>0</v>
      </c>
      <c r="I173" s="26">
        <f>VLOOKUP(C173,计算辅助表!A:K,10,FALSE)</f>
        <v>0</v>
      </c>
      <c r="J173" s="26">
        <f>VLOOKUP(C173,计算辅助表!A:K,11,FALSE)</f>
        <v>0</v>
      </c>
      <c r="K173" s="26">
        <f>VLOOKUP(C173,计算辅助表!A:H,8,FALSE)</f>
        <v>255</v>
      </c>
      <c r="L173" s="26" t="str">
        <f>VLOOKUP(C173,计算辅助表!A:F,6,FALSE)</f>
        <v>[{"a":"item","t":"2004","n":10000}]</v>
      </c>
      <c r="M173" s="26" t="str">
        <f>VLOOKUP(C173,计算辅助表!A:L,IF(INT(LEFT(A173))&lt;5,12,7),FALSE)</f>
        <v>[{"sxhero":1,"num":2},{"jichuzhongzu":1,"star":6,"num":1},{"star":9,"num":1}]</v>
      </c>
      <c r="N173" s="26" t="str">
        <f>VLOOKUP(A173,升星技能!A:O,4,FALSE)</f>
        <v>魔法师的意志3</v>
      </c>
      <c r="O173" s="26" t="str">
        <f>VLOOKUP(A173,升星技能!A:O,5,FALSE)</f>
        <v>"2204a111","2204a121"</v>
      </c>
      <c r="P173" s="26" t="str">
        <f>VLOOKUP(A173,升星技能!A:O,6,FALSE)</f>
        <v>被动效果：拥有魔法师的意志，攻击增加24%，生命增加36%</v>
      </c>
      <c r="Q173" s="26" t="str">
        <f>IF(C173&lt;8,VLOOKUP(A173,基础技能!A:O,11,FALSE),VLOOKUP(A173,升星技能!A:O,7,FALSE))</f>
        <v>奥术爆破3</v>
      </c>
      <c r="R173" s="26" t="str">
        <f>IF(C173&lt;8,VLOOKUP(A173,基础技能!A:O,10,FALSE),VLOOKUP(A173,升星技能!A:O,8,FALSE))</f>
        <v>"2204a214"</v>
      </c>
      <c r="S173" s="26" t="str">
        <f>IF(C173&lt;8,VLOOKUP(A173,基础技能!A:O,12,FALSE),VLOOKUP(A173,升星技能!A:O,9,FALSE))</f>
        <v>被动效果：英雄死亡后运用奥术，48%的机率使敌方后排目标眩晕，持续2回合</v>
      </c>
      <c r="T173" s="26" t="str">
        <f>IF(C173&lt;9,VLOOKUP(A173,基础技能!A:O,14,FALSE),VLOOKUP(A173,升星技能!A:O,10,FALSE))</f>
        <v>昏迷3</v>
      </c>
      <c r="U173" s="26" t="str">
        <f>IF(C173&lt;9,VLOOKUP(A173,基础技能!A:O,13,FALSE),VLOOKUP(A173,升星技能!A:O,11,FALSE))</f>
        <v>"2204a314"</v>
      </c>
      <c r="V173" s="26" t="str">
        <f>IF(C173&lt;9,VLOOKUP(A173,基础技能!A:O,15,FALSE),VLOOKUP(A173,升星技能!A:O,12,FALSE))</f>
        <v>被动效果：掌握了时灵时不灵的魔法力量，普攻有66%概率使目标眩晕，持续2回合</v>
      </c>
      <c r="W173" s="26" t="str">
        <f>IF(C173&lt;10,VLOOKUP(A173,基础技能!A:O,5,FALSE),VLOOKUP(A173,升星技能!A:O,13,FALSE))</f>
        <v>能量轰炸3</v>
      </c>
      <c r="X173" s="26" t="str">
        <f>IF(C173&lt;10,VLOOKUP(A173,基础技能!A:O,4,FALSE),VLOOKUP(A173,升星技能!A:O,14,FALSE))</f>
        <v>2204a012</v>
      </c>
      <c r="Y173" s="26" t="str">
        <f>IF(C173&lt;10,VLOOKUP(A173,基础技能!A:O,6,FALSE),VLOOKUP(A173,升星技能!A:O,15,FALSE))</f>
        <v>怒气技能：对敌方全体造成120%攻击伤害并有24%概率使目标眩晕2回合</v>
      </c>
    </row>
    <row r="174" spans="1:25" x14ac:dyDescent="0.3">
      <c r="A174" s="27">
        <v>22046</v>
      </c>
      <c r="B174" s="27" t="s">
        <v>43</v>
      </c>
      <c r="C174" s="28">
        <v>11</v>
      </c>
      <c r="D174" s="28">
        <f>VLOOKUP($C174,计算辅助表!$A:$E,2,FALSE)</f>
        <v>3.5100000000000002</v>
      </c>
      <c r="E174" s="26">
        <f>VLOOKUP($C174,计算辅助表!$A:$E,3,FALSE)</f>
        <v>1</v>
      </c>
      <c r="F174" s="28">
        <f>VLOOKUP($C174,计算辅助表!$A:$E,4,FALSE)</f>
        <v>8.14</v>
      </c>
      <c r="G174" s="26">
        <f>VLOOKUP($C174,计算辅助表!$A:$E,5,FALSE)</f>
        <v>1.6</v>
      </c>
      <c r="H174" s="26">
        <f>VLOOKUP(C174,计算辅助表!A:I,9,FALSE)</f>
        <v>1</v>
      </c>
      <c r="I174" s="26">
        <f>VLOOKUP(C174,计算辅助表!A:K,10,FALSE)</f>
        <v>70</v>
      </c>
      <c r="J174" s="26">
        <f>VLOOKUP(C174,计算辅助表!A:K,11,FALSE)</f>
        <v>100</v>
      </c>
      <c r="K174" s="26">
        <f>VLOOKUP(C174,计算辅助表!A:H,8,FALSE)</f>
        <v>270</v>
      </c>
      <c r="L174" s="26" t="str">
        <f>VLOOKUP(C174,计算辅助表!A:F,6,FALSE)</f>
        <v>[{"a":"item","t":"2004","n":10000}]</v>
      </c>
      <c r="M174" s="26" t="str">
        <f>VLOOKUP(C174,计算辅助表!A:L,IF(INT(LEFT(A174))&lt;5,12,7),FALSE)</f>
        <v>[{"sxhero":1,"num":1},{"star":9,"num":1}]</v>
      </c>
      <c r="N174" s="26" t="str">
        <f>VLOOKUP(A174,升星技能!A:O,4,FALSE)</f>
        <v>魔法师的意志3</v>
      </c>
      <c r="O174" s="26" t="str">
        <f>VLOOKUP(A174,升星技能!A:O,5,FALSE)</f>
        <v>"2204a111","2204a121"</v>
      </c>
      <c r="P174" s="26" t="str">
        <f>VLOOKUP(A174,升星技能!A:O,6,FALSE)</f>
        <v>被动效果：拥有魔法师的意志，攻击增加24%，生命增加36%</v>
      </c>
      <c r="Q174" s="26" t="str">
        <f>IF(C174&lt;8,VLOOKUP(A174,基础技能!A:O,11,FALSE),VLOOKUP(A174,升星技能!A:O,7,FALSE))</f>
        <v>奥术爆破3</v>
      </c>
      <c r="R174" s="26" t="str">
        <f>IF(C174&lt;8,VLOOKUP(A174,基础技能!A:O,10,FALSE),VLOOKUP(A174,升星技能!A:O,8,FALSE))</f>
        <v>"2204a214"</v>
      </c>
      <c r="S174" s="26" t="str">
        <f>IF(C174&lt;8,VLOOKUP(A174,基础技能!A:O,12,FALSE),VLOOKUP(A174,升星技能!A:O,9,FALSE))</f>
        <v>被动效果：英雄死亡后运用奥术，48%的机率使敌方后排目标眩晕，持续2回合</v>
      </c>
      <c r="T174" s="26" t="str">
        <f>IF(C174&lt;9,VLOOKUP(A174,基础技能!A:O,14,FALSE),VLOOKUP(A174,升星技能!A:O,10,FALSE))</f>
        <v>昏迷3</v>
      </c>
      <c r="U174" s="26" t="str">
        <f>IF(C174&lt;9,VLOOKUP(A174,基础技能!A:O,13,FALSE),VLOOKUP(A174,升星技能!A:O,11,FALSE))</f>
        <v>"2204a314"</v>
      </c>
      <c r="V174" s="26" t="str">
        <f>IF(C174&lt;9,VLOOKUP(A174,基础技能!A:O,15,FALSE),VLOOKUP(A174,升星技能!A:O,12,FALSE))</f>
        <v>被动效果：掌握了时灵时不灵的魔法力量，普攻有66%概率使目标眩晕，持续2回合</v>
      </c>
      <c r="W174" s="26" t="str">
        <f>IF(C174&lt;10,VLOOKUP(A174,基础技能!A:O,5,FALSE),VLOOKUP(A174,升星技能!A:O,13,FALSE))</f>
        <v>能量轰炸3</v>
      </c>
      <c r="X174" s="26" t="str">
        <f>IF(C174&lt;10,VLOOKUP(A174,基础技能!A:O,4,FALSE),VLOOKUP(A174,升星技能!A:O,14,FALSE))</f>
        <v>2204a012</v>
      </c>
      <c r="Y174" s="26" t="str">
        <f>IF(C174&lt;10,VLOOKUP(A174,基础技能!A:O,6,FALSE),VLOOKUP(A174,升星技能!A:O,15,FALSE))</f>
        <v>怒气技能：对敌方全体造成120%攻击伤害并有24%概率使目标眩晕2回合</v>
      </c>
    </row>
    <row r="175" spans="1:25" x14ac:dyDescent="0.3">
      <c r="A175" s="27">
        <v>22046</v>
      </c>
      <c r="B175" s="27" t="s">
        <v>43</v>
      </c>
      <c r="C175" s="28">
        <v>12</v>
      </c>
      <c r="D175" s="28">
        <f>VLOOKUP($C175,计算辅助表!$A:$E,2,FALSE)</f>
        <v>3.5100000000000002</v>
      </c>
      <c r="E175" s="26">
        <f>VLOOKUP($C175,计算辅助表!$A:$E,3,FALSE)</f>
        <v>1</v>
      </c>
      <c r="F175" s="28">
        <f>VLOOKUP($C175,计算辅助表!$A:$E,4,FALSE)</f>
        <v>8.14</v>
      </c>
      <c r="G175" s="26">
        <f>VLOOKUP($C175,计算辅助表!$A:$E,5,FALSE)</f>
        <v>1.6</v>
      </c>
      <c r="H175" s="26">
        <f>VLOOKUP(C175,计算辅助表!A:I,9,FALSE)</f>
        <v>2</v>
      </c>
      <c r="I175" s="26">
        <f>VLOOKUP(C175,计算辅助表!A:K,10,FALSE)</f>
        <v>140</v>
      </c>
      <c r="J175" s="26">
        <f>VLOOKUP(C175,计算辅助表!A:K,11,FALSE)</f>
        <v>200</v>
      </c>
      <c r="K175" s="26">
        <f>VLOOKUP(C175,计算辅助表!A:H,8,FALSE)</f>
        <v>285</v>
      </c>
      <c r="L175" s="26" t="str">
        <f>VLOOKUP(C175,计算辅助表!A:F,6,FALSE)</f>
        <v>[{"a":"item","t":"2004","n":15000}]</v>
      </c>
      <c r="M175" s="26" t="str">
        <f>VLOOKUP(C175,计算辅助表!A:L,IF(INT(LEFT(A175))&lt;5,12,7),FALSE)</f>
        <v>[{"sxhero":1,"num":1},{"jichuzhongzu":1,"star":6,"num":1},{"star":9,"num":1}]</v>
      </c>
      <c r="N175" s="26" t="str">
        <f>VLOOKUP(A175,升星技能!A:O,4,FALSE)</f>
        <v>魔法师的意志3</v>
      </c>
      <c r="O175" s="26" t="str">
        <f>VLOOKUP(A175,升星技能!A:O,5,FALSE)</f>
        <v>"2204a111","2204a121"</v>
      </c>
      <c r="P175" s="26" t="str">
        <f>VLOOKUP(A175,升星技能!A:O,6,FALSE)</f>
        <v>被动效果：拥有魔法师的意志，攻击增加24%，生命增加36%</v>
      </c>
      <c r="Q175" s="26" t="str">
        <f>IF(C175&lt;8,VLOOKUP(A175,基础技能!A:O,11,FALSE),VLOOKUP(A175,升星技能!A:O,7,FALSE))</f>
        <v>奥术爆破3</v>
      </c>
      <c r="R175" s="26" t="str">
        <f>IF(C175&lt;8,VLOOKUP(A175,基础技能!A:O,10,FALSE),VLOOKUP(A175,升星技能!A:O,8,FALSE))</f>
        <v>"2204a214"</v>
      </c>
      <c r="S175" s="26" t="str">
        <f>IF(C175&lt;8,VLOOKUP(A175,基础技能!A:O,12,FALSE),VLOOKUP(A175,升星技能!A:O,9,FALSE))</f>
        <v>被动效果：英雄死亡后运用奥术，48%的机率使敌方后排目标眩晕，持续2回合</v>
      </c>
      <c r="T175" s="26" t="str">
        <f>IF(C175&lt;9,VLOOKUP(A175,基础技能!A:O,14,FALSE),VLOOKUP(A175,升星技能!A:O,10,FALSE))</f>
        <v>昏迷3</v>
      </c>
      <c r="U175" s="26" t="str">
        <f>IF(C175&lt;9,VLOOKUP(A175,基础技能!A:O,13,FALSE),VLOOKUP(A175,升星技能!A:O,11,FALSE))</f>
        <v>"2204a314"</v>
      </c>
      <c r="V175" s="26" t="str">
        <f>IF(C175&lt;9,VLOOKUP(A175,基础技能!A:O,15,FALSE),VLOOKUP(A175,升星技能!A:O,12,FALSE))</f>
        <v>被动效果：掌握了时灵时不灵的魔法力量，普攻有66%概率使目标眩晕，持续2回合</v>
      </c>
      <c r="W175" s="26" t="str">
        <f>IF(C175&lt;10,VLOOKUP(A175,基础技能!A:O,5,FALSE),VLOOKUP(A175,升星技能!A:O,13,FALSE))</f>
        <v>能量轰炸3</v>
      </c>
      <c r="X175" s="26" t="str">
        <f>IF(C175&lt;10,VLOOKUP(A175,基础技能!A:O,4,FALSE),VLOOKUP(A175,升星技能!A:O,14,FALSE))</f>
        <v>2204a012</v>
      </c>
      <c r="Y175" s="26" t="str">
        <f>IF(C175&lt;10,VLOOKUP(A175,基础技能!A:O,6,FALSE),VLOOKUP(A175,升星技能!A:O,15,FALSE))</f>
        <v>怒气技能：对敌方全体造成120%攻击伤害并有24%概率使目标眩晕2回合</v>
      </c>
    </row>
    <row r="176" spans="1:25" x14ac:dyDescent="0.3">
      <c r="A176" s="27">
        <v>22046</v>
      </c>
      <c r="B176" s="27" t="s">
        <v>43</v>
      </c>
      <c r="C176" s="28">
        <v>13</v>
      </c>
      <c r="D176" s="28">
        <f>VLOOKUP($C176,计算辅助表!$A:$E,2,FALSE)</f>
        <v>3.5100000000000002</v>
      </c>
      <c r="E176" s="26">
        <f>VLOOKUP($C176,计算辅助表!$A:$E,3,FALSE)</f>
        <v>1</v>
      </c>
      <c r="F176" s="28">
        <f>VLOOKUP($C176,计算辅助表!$A:$E,4,FALSE)</f>
        <v>8.14</v>
      </c>
      <c r="G176" s="26">
        <f>VLOOKUP($C176,计算辅助表!$A:$E,5,FALSE)</f>
        <v>1.6</v>
      </c>
      <c r="H176" s="26">
        <f>VLOOKUP(C176,计算辅助表!A:I,9,FALSE)</f>
        <v>3</v>
      </c>
      <c r="I176" s="26">
        <f>VLOOKUP(C176,计算辅助表!A:K,10,FALSE)</f>
        <v>210</v>
      </c>
      <c r="J176" s="26">
        <f>VLOOKUP(C176,计算辅助表!A:K,11,FALSE)</f>
        <v>300</v>
      </c>
      <c r="K176" s="26">
        <f>VLOOKUP(C176,计算辅助表!A:H,8,FALSE)</f>
        <v>300</v>
      </c>
      <c r="L176" s="26" t="str">
        <f>VLOOKUP(C176,计算辅助表!A:F,6,FALSE)</f>
        <v>[{"a":"item","t":"2004","n":20000},{"a":"item","t":"2039","n":10}]</v>
      </c>
      <c r="M176" s="26" t="str">
        <f>VLOOKUP(C176,计算辅助表!A:L,IF(INT(LEFT(A176))&lt;5,12,7),FALSE)</f>
        <v>[{"sxhero":1,"num":2},{"jichuzhongzu":1,"star":6,"num":1},{"star":10,"num":1}]</v>
      </c>
      <c r="N176" s="26" t="str">
        <f>VLOOKUP(A176,升星技能!A:O,4,FALSE)</f>
        <v>魔法师的意志3</v>
      </c>
      <c r="O176" s="26" t="str">
        <f>VLOOKUP(A176,升星技能!A:O,5,FALSE)</f>
        <v>"2204a111","2204a121"</v>
      </c>
      <c r="P176" s="26" t="str">
        <f>VLOOKUP(A176,升星技能!A:O,6,FALSE)</f>
        <v>被动效果：拥有魔法师的意志，攻击增加24%，生命增加36%</v>
      </c>
      <c r="Q176" s="26" t="str">
        <f>IF(C176&lt;8,VLOOKUP(A176,基础技能!A:O,11,FALSE),VLOOKUP(A176,升星技能!A:O,7,FALSE))</f>
        <v>奥术爆破3</v>
      </c>
      <c r="R176" s="26" t="str">
        <f>IF(C176&lt;8,VLOOKUP(A176,基础技能!A:O,10,FALSE),VLOOKUP(A176,升星技能!A:O,8,FALSE))</f>
        <v>"2204a214"</v>
      </c>
      <c r="S176" s="26" t="str">
        <f>IF(C176&lt;8,VLOOKUP(A176,基础技能!A:O,12,FALSE),VLOOKUP(A176,升星技能!A:O,9,FALSE))</f>
        <v>被动效果：英雄死亡后运用奥术，48%的机率使敌方后排目标眩晕，持续2回合</v>
      </c>
      <c r="T176" s="26" t="str">
        <f>IF(C176&lt;9,VLOOKUP(A176,基础技能!A:O,14,FALSE),VLOOKUP(A176,升星技能!A:O,10,FALSE))</f>
        <v>昏迷3</v>
      </c>
      <c r="U176" s="26" t="str">
        <f>IF(C176&lt;9,VLOOKUP(A176,基础技能!A:O,13,FALSE),VLOOKUP(A176,升星技能!A:O,11,FALSE))</f>
        <v>"2204a314"</v>
      </c>
      <c r="V176" s="26" t="str">
        <f>IF(C176&lt;9,VLOOKUP(A176,基础技能!A:O,15,FALSE),VLOOKUP(A176,升星技能!A:O,12,FALSE))</f>
        <v>被动效果：掌握了时灵时不灵的魔法力量，普攻有66%概率使目标眩晕，持续2回合</v>
      </c>
      <c r="W176" s="26" t="str">
        <f>IF(C176&lt;10,VLOOKUP(A176,基础技能!A:O,5,FALSE),VLOOKUP(A176,升星技能!A:O,13,FALSE))</f>
        <v>能量轰炸3</v>
      </c>
      <c r="X176" s="26" t="str">
        <f>IF(C176&lt;10,VLOOKUP(A176,基础技能!A:O,4,FALSE),VLOOKUP(A176,升星技能!A:O,14,FALSE))</f>
        <v>2204a012</v>
      </c>
      <c r="Y176" s="26" t="str">
        <f>IF(C176&lt;10,VLOOKUP(A176,基础技能!A:O,6,FALSE),VLOOKUP(A176,升星技能!A:O,15,FALSE))</f>
        <v>怒气技能：对敌方全体造成120%攻击伤害并有24%概率使目标眩晕2回合</v>
      </c>
    </row>
    <row r="177" spans="1:25" x14ac:dyDescent="0.3">
      <c r="A177" s="27">
        <v>22046</v>
      </c>
      <c r="B177" s="27" t="s">
        <v>43</v>
      </c>
      <c r="C177" s="28">
        <v>14</v>
      </c>
      <c r="D177" s="28">
        <v>3.51</v>
      </c>
      <c r="E177" s="26">
        <f>VLOOKUP($C177,计算辅助表!$A:$E,3,FALSE)</f>
        <v>1</v>
      </c>
      <c r="F177" s="28">
        <v>8.14</v>
      </c>
      <c r="G177" s="26">
        <f>VLOOKUP($C177,计算辅助表!$A:$E,5,FALSE)</f>
        <v>1.6</v>
      </c>
      <c r="H177" s="26">
        <f>VLOOKUP(C177,计算辅助表!A:I,9,FALSE)</f>
        <v>4</v>
      </c>
      <c r="I177" s="26">
        <f>VLOOKUP(C177,计算辅助表!A:K,10,FALSE)</f>
        <v>330</v>
      </c>
      <c r="J177" s="26">
        <f>VLOOKUP(C177,计算辅助表!A:K,11,FALSE)</f>
        <v>500</v>
      </c>
      <c r="K177" s="26">
        <f>VLOOKUP(C177,计算辅助表!A:H,8,FALSE)</f>
        <v>300</v>
      </c>
      <c r="L177" s="26" t="str">
        <f>VLOOKUP(C177,计算辅助表!A:F,6,FALSE)</f>
        <v>[{"a":"item","t":"2004","n":25000},{"a":"item","t":"2039","n":20}]</v>
      </c>
      <c r="M177" s="26" t="str">
        <f>VLOOKUP(C177,计算辅助表!A:L,IF(INT(LEFT(A177))&lt;5,12,7),FALSE)</f>
        <v>[{"sxhero":1,"num":2},{"star":9,"num":1},{"star":10,"num":1}]</v>
      </c>
      <c r="N177" s="26" t="str">
        <f>VLOOKUP(A177,升星技能!A:O,4,FALSE)</f>
        <v>魔法师的意志3</v>
      </c>
      <c r="O177" s="26" t="str">
        <f>VLOOKUP(A177,升星技能!A:O,5,FALSE)</f>
        <v>"2204a111","2204a121"</v>
      </c>
      <c r="P177" s="26" t="str">
        <f>VLOOKUP(A177,升星技能!A:O,6,FALSE)</f>
        <v>被动效果：拥有魔法师的意志，攻击增加24%，生命增加36%</v>
      </c>
      <c r="Q177" s="26" t="str">
        <f>IF(C177&lt;8,VLOOKUP(A177,基础技能!A:O,11,FALSE),VLOOKUP(A177,升星技能!A:O,7,FALSE))</f>
        <v>奥术爆破3</v>
      </c>
      <c r="R177" s="26" t="str">
        <f>IF(C177&lt;8,VLOOKUP(A177,基础技能!A:O,10,FALSE),VLOOKUP(A177,升星技能!A:O,8,FALSE))</f>
        <v>"2204a214"</v>
      </c>
      <c r="S177" s="26" t="str">
        <f>IF(C177&lt;8,VLOOKUP(A177,基础技能!A:O,12,FALSE),VLOOKUP(A177,升星技能!A:O,9,FALSE))</f>
        <v>被动效果：英雄死亡后运用奥术，48%的机率使敌方后排目标眩晕，持续2回合</v>
      </c>
      <c r="T177" s="26" t="str">
        <f>IF(C177&lt;9,VLOOKUP(A177,基础技能!A:O,14,FALSE),VLOOKUP(A177,升星技能!A:O,10,FALSE))</f>
        <v>昏迷3</v>
      </c>
      <c r="U177" s="26" t="str">
        <f>IF(C177&lt;9,VLOOKUP(A177,基础技能!A:O,13,FALSE),VLOOKUP(A177,升星技能!A:O,11,FALSE))</f>
        <v>"2204a314"</v>
      </c>
      <c r="V177" s="26" t="str">
        <f>IF(C177&lt;9,VLOOKUP(A177,基础技能!A:O,15,FALSE),VLOOKUP(A177,升星技能!A:O,12,FALSE))</f>
        <v>被动效果：掌握了时灵时不灵的魔法力量，普攻有66%概率使目标眩晕，持续2回合</v>
      </c>
      <c r="W177" s="26" t="str">
        <f>IF(C177&lt;10,VLOOKUP(A177,基础技能!A:O,5,FALSE),VLOOKUP(A177,升星技能!A:O,13,FALSE))</f>
        <v>能量轰炸3</v>
      </c>
      <c r="X177" s="26" t="str">
        <f>IF(C177&lt;10,VLOOKUP(A177,基础技能!A:O,4,FALSE),VLOOKUP(A177,升星技能!A:O,14,FALSE))</f>
        <v>2204a012</v>
      </c>
      <c r="Y177" s="26" t="str">
        <f>IF(C177&lt;10,VLOOKUP(A177,基础技能!A:O,6,FALSE),VLOOKUP(A177,升星技能!A:O,15,FALSE))</f>
        <v>怒气技能：对敌方全体造成120%攻击伤害并有24%概率使目标眩晕2回合</v>
      </c>
    </row>
    <row r="178" spans="1:25" x14ac:dyDescent="0.3">
      <c r="A178" s="27">
        <v>22046</v>
      </c>
      <c r="B178" s="27" t="s">
        <v>43</v>
      </c>
      <c r="C178" s="28">
        <v>15</v>
      </c>
      <c r="D178" s="28">
        <v>3.51</v>
      </c>
      <c r="E178" s="26">
        <f>VLOOKUP($C178,计算辅助表!$A:$E,3,FALSE)</f>
        <v>1</v>
      </c>
      <c r="F178" s="28">
        <v>8.14</v>
      </c>
      <c r="G178" s="26">
        <f>VLOOKUP($C178,计算辅助表!$A:$E,5,FALSE)</f>
        <v>1.6</v>
      </c>
      <c r="H178" s="26">
        <f>VLOOKUP(C178,计算辅助表!A:I,9,FALSE)</f>
        <v>5</v>
      </c>
      <c r="I178" s="26">
        <f>VLOOKUP(C178,计算辅助表!A:K,10,FALSE)</f>
        <v>450</v>
      </c>
      <c r="J178" s="26">
        <f>VLOOKUP(C178,计算辅助表!A:K,11,FALSE)</f>
        <v>700</v>
      </c>
      <c r="K178" s="26">
        <f>VLOOKUP(C178,计算辅助表!A:H,8,FALSE)</f>
        <v>300</v>
      </c>
      <c r="L178" s="26" t="str">
        <f>VLOOKUP(C178,计算辅助表!A:F,6,FALSE)</f>
        <v>[{"a":"item","t":"2004","n":30000},{"a":"item","t":"2039","n":30}]</v>
      </c>
      <c r="M178" s="26" t="str">
        <f>VLOOKUP(C178,计算辅助表!A:L,IF(INT(LEFT(A178))&lt;5,12,7),FALSE)</f>
        <v>[{"sxhero":1,"num":2},{"star":9,"num":1},{"star":10,"num":1}]</v>
      </c>
      <c r="N178" s="26" t="str">
        <f>VLOOKUP(A178,升星技能!A:O,4,FALSE)</f>
        <v>魔法师的意志3</v>
      </c>
      <c r="O178" s="26" t="str">
        <f>VLOOKUP(A178,升星技能!A:O,5,FALSE)</f>
        <v>"2204a111","2204a121"</v>
      </c>
      <c r="P178" s="26" t="str">
        <f>VLOOKUP(A178,升星技能!A:O,6,FALSE)</f>
        <v>被动效果：拥有魔法师的意志，攻击增加24%，生命增加36%</v>
      </c>
      <c r="Q178" s="26" t="str">
        <f>IF(C178&lt;8,VLOOKUP(A178,基础技能!A:O,11,FALSE),VLOOKUP(A178,升星技能!A:O,7,FALSE))</f>
        <v>奥术爆破3</v>
      </c>
      <c r="R178" s="26" t="str">
        <f>IF(C178&lt;8,VLOOKUP(A178,基础技能!A:O,10,FALSE),VLOOKUP(A178,升星技能!A:O,8,FALSE))</f>
        <v>"2204a214"</v>
      </c>
      <c r="S178" s="26" t="str">
        <f>IF(C178&lt;8,VLOOKUP(A178,基础技能!A:O,12,FALSE),VLOOKUP(A178,升星技能!A:O,9,FALSE))</f>
        <v>被动效果：英雄死亡后运用奥术，48%的机率使敌方后排目标眩晕，持续2回合</v>
      </c>
      <c r="T178" s="26" t="str">
        <f>IF(C178&lt;9,VLOOKUP(A178,基础技能!A:O,14,FALSE),VLOOKUP(A178,升星技能!A:O,10,FALSE))</f>
        <v>昏迷3</v>
      </c>
      <c r="U178" s="26" t="str">
        <f>IF(C178&lt;9,VLOOKUP(A178,基础技能!A:O,13,FALSE),VLOOKUP(A178,升星技能!A:O,11,FALSE))</f>
        <v>"2204a314"</v>
      </c>
      <c r="V178" s="26" t="str">
        <f>IF(C178&lt;9,VLOOKUP(A178,基础技能!A:O,15,FALSE),VLOOKUP(A178,升星技能!A:O,12,FALSE))</f>
        <v>被动效果：掌握了时灵时不灵的魔法力量，普攻有66%概率使目标眩晕，持续2回合</v>
      </c>
      <c r="W178" s="26" t="str">
        <f>IF(C178&lt;10,VLOOKUP(A178,基础技能!A:O,5,FALSE),VLOOKUP(A178,升星技能!A:O,13,FALSE))</f>
        <v>能量轰炸3</v>
      </c>
      <c r="X178" s="26" t="str">
        <f>IF(C178&lt;10,VLOOKUP(A178,基础技能!A:O,4,FALSE),VLOOKUP(A178,升星技能!A:O,14,FALSE))</f>
        <v>2204a012</v>
      </c>
      <c r="Y178" s="26" t="str">
        <f>IF(C178&lt;10,VLOOKUP(A178,基础技能!A:O,6,FALSE),VLOOKUP(A178,升星技能!A:O,15,FALSE))</f>
        <v>怒气技能：对敌方全体造成120%攻击伤害并有24%概率使目标眩晕2回合</v>
      </c>
    </row>
    <row r="179" spans="1:25" x14ac:dyDescent="0.3">
      <c r="A179" s="27">
        <v>22056</v>
      </c>
      <c r="B179" s="27" t="s">
        <v>44</v>
      </c>
      <c r="C179" s="28">
        <v>7</v>
      </c>
      <c r="D179" s="28">
        <f>VLOOKUP($C179,计算辅助表!$A:$E,2,FALSE)</f>
        <v>2.4900000000000002</v>
      </c>
      <c r="E179" s="26">
        <f>VLOOKUP($C179,计算辅助表!$A:$E,3,FALSE)</f>
        <v>1</v>
      </c>
      <c r="F179" s="28">
        <f>VLOOKUP($C179,计算辅助表!$A:$E,4,FALSE)</f>
        <v>3.5200000000000005</v>
      </c>
      <c r="G179" s="26">
        <f>VLOOKUP($C179,计算辅助表!$A:$E,5,FALSE)</f>
        <v>1.6</v>
      </c>
      <c r="H179" s="26">
        <f>VLOOKUP(C179,计算辅助表!A:I,9,FALSE)</f>
        <v>0</v>
      </c>
      <c r="I179" s="26">
        <f>VLOOKUP(C179,计算辅助表!A:K,10,FALSE)</f>
        <v>0</v>
      </c>
      <c r="J179" s="26">
        <f>VLOOKUP(C179,计算辅助表!A:K,11,FALSE)</f>
        <v>0</v>
      </c>
      <c r="K179" s="26">
        <f>VLOOKUP(C179,计算辅助表!A:H,8,FALSE)</f>
        <v>165</v>
      </c>
      <c r="L179" s="26" t="str">
        <f>VLOOKUP(C179,计算辅助表!A:F,6,FALSE)</f>
        <v>[{"a":"item","t":"2004","n":2000}]</v>
      </c>
      <c r="M179" s="26" t="str">
        <f>VLOOKUP(C179,计算辅助表!A:L,IF(INT(LEFT(A179))&lt;5,12,7),FALSE)</f>
        <v>[{"jichuzhongzu":1,"star":5,"num":4}]</v>
      </c>
      <c r="N179" s="26" t="str">
        <f>VLOOKUP(A179,升星技能!A:O,4,FALSE)</f>
        <v>巨龙秘法3</v>
      </c>
      <c r="O179" s="26" t="str">
        <f>VLOOKUP(A179,升星技能!A:O,5,FALSE)</f>
        <v>"2205a114"</v>
      </c>
      <c r="P179" s="26" t="str">
        <f>VLOOKUP(A179,升星技能!A:O,6,FALSE)</f>
        <v>被动效果：施展巨龙族的的秘法，普攻时降低目标10%的攻击，持续3回合</v>
      </c>
      <c r="Q179" s="26" t="str">
        <f>IF(C179&lt;8,VLOOKUP(A179,基础技能!A:O,11,FALSE),VLOOKUP(A179,升星技能!A:O,7,FALSE))</f>
        <v>巨龙之力2</v>
      </c>
      <c r="R179" s="26" t="str">
        <f>IF(C179&lt;8,VLOOKUP(A179,基础技能!A:O,10,FALSE),VLOOKUP(A179,升星技能!A:O,8,FALSE))</f>
        <v>"22056211","22056221","22056231"</v>
      </c>
      <c r="S179" s="26" t="str">
        <f>IF(C179&lt;8,VLOOKUP(A179,基础技能!A:O,12,FALSE),VLOOKUP(A179,升星技能!A:O,9,FALSE))</f>
        <v>被动效果：身为巨龙之一，自身的技能伤害增加75%，生命增加36%，命中增加20%</v>
      </c>
      <c r="T179" s="26" t="str">
        <f>IF(C179&lt;9,VLOOKUP(A179,基础技能!A:O,14,FALSE),VLOOKUP(A179,升星技能!A:O,10,FALSE))</f>
        <v>奥术秘法2</v>
      </c>
      <c r="U179" s="26" t="str">
        <f>IF(C179&lt;9,VLOOKUP(A179,基础技能!A:O,13,FALSE),VLOOKUP(A179,升星技能!A:O,11,FALSE))</f>
        <v>"22056314","22056324"</v>
      </c>
      <c r="V179" s="26" t="str">
        <f>IF(C179&lt;9,VLOOKUP(A179,基础技能!A:O,15,FALSE),VLOOKUP(A179,升星技能!A:O,12,FALSE))</f>
        <v>被动效果：龙族天生拥有魔法亲和，普攻有77%概率降低目标12%暴击，并提升自己22%攻击，持续3回合</v>
      </c>
      <c r="W179" s="26" t="str">
        <f>IF(C179&lt;10,VLOOKUP(A179,基础技能!A:O,5,FALSE),VLOOKUP(A179,升星技能!A:O,13,FALSE))</f>
        <v>蓝龙吐息2</v>
      </c>
      <c r="X179" s="26" t="str">
        <f>IF(C179&lt;10,VLOOKUP(A179,基础技能!A:O,4,FALSE),VLOOKUP(A179,升星技能!A:O,14,FALSE))</f>
        <v>22056012</v>
      </c>
      <c r="Y179" s="26" t="str">
        <f>IF(C179&lt;10,VLOOKUP(A179,基础技能!A:O,6,FALSE),VLOOKUP(A179,升星技能!A:O,15,FALSE))</f>
        <v>怒气技能：对敌方全体造成110%攻击伤害并有80%概率使辅助类目标沉默3回合</v>
      </c>
    </row>
    <row r="180" spans="1:25" x14ac:dyDescent="0.3">
      <c r="A180" s="27">
        <v>22056</v>
      </c>
      <c r="B180" s="27" t="s">
        <v>44</v>
      </c>
      <c r="C180" s="28">
        <v>8</v>
      </c>
      <c r="D180" s="28">
        <f>VLOOKUP($C180,计算辅助表!$A:$E,2,FALSE)</f>
        <v>2.7800000000000002</v>
      </c>
      <c r="E180" s="26">
        <f>VLOOKUP($C180,计算辅助表!$A:$E,3,FALSE)</f>
        <v>1</v>
      </c>
      <c r="F180" s="28">
        <f>VLOOKUP($C180,计算辅助表!$A:$E,4,FALSE)</f>
        <v>4.84</v>
      </c>
      <c r="G180" s="26">
        <f>VLOOKUP($C180,计算辅助表!$A:$E,5,FALSE)</f>
        <v>1.6</v>
      </c>
      <c r="H180" s="26">
        <f>VLOOKUP(C180,计算辅助表!A:I,9,FALSE)</f>
        <v>0</v>
      </c>
      <c r="I180" s="26">
        <f>VLOOKUP(C180,计算辅助表!A:K,10,FALSE)</f>
        <v>0</v>
      </c>
      <c r="J180" s="26">
        <f>VLOOKUP(C180,计算辅助表!A:K,11,FALSE)</f>
        <v>0</v>
      </c>
      <c r="K180" s="26">
        <f>VLOOKUP(C180,计算辅助表!A:H,8,FALSE)</f>
        <v>185</v>
      </c>
      <c r="L180" s="26" t="str">
        <f>VLOOKUP(C180,计算辅助表!A:F,6,FALSE)</f>
        <v>[{"a":"item","t":"2004","n":3000}]</v>
      </c>
      <c r="M180" s="26" t="str">
        <f>VLOOKUP(C180,计算辅助表!A:L,IF(INT(LEFT(A180))&lt;5,12,7),FALSE)</f>
        <v>[{"jichuzhongzu":1,"star":6,"num":1},{"jichuzhongzu":1,"star":5,"num":3}]</v>
      </c>
      <c r="N180" s="26" t="str">
        <f>VLOOKUP(A180,升星技能!A:O,4,FALSE)</f>
        <v>巨龙秘法3</v>
      </c>
      <c r="O180" s="26" t="str">
        <f>VLOOKUP(A180,升星技能!A:O,5,FALSE)</f>
        <v>"2205a114"</v>
      </c>
      <c r="P180" s="26" t="str">
        <f>VLOOKUP(A180,升星技能!A:O,6,FALSE)</f>
        <v>被动效果：施展巨龙族的的秘法，普攻时降低目标10%的攻击，持续3回合</v>
      </c>
      <c r="Q180" s="26" t="str">
        <f>IF(C180&lt;8,VLOOKUP(A180,基础技能!A:O,11,FALSE),VLOOKUP(A180,升星技能!A:O,7,FALSE))</f>
        <v>巨龙之力3</v>
      </c>
      <c r="R180" s="26" t="str">
        <f>IF(C180&lt;8,VLOOKUP(A180,基础技能!A:O,10,FALSE),VLOOKUP(A180,升星技能!A:O,8,FALSE))</f>
        <v>"2205a211","2205a221","2205a231"</v>
      </c>
      <c r="S180" s="26" t="str">
        <f>IF(C180&lt;8,VLOOKUP(A180,基础技能!A:O,12,FALSE),VLOOKUP(A180,升星技能!A:O,9,FALSE))</f>
        <v>被动效果：身为巨龙之一，自身的技能伤害增加95%，生命增加50%，命中增加30%</v>
      </c>
      <c r="T180" s="26" t="str">
        <f>IF(C180&lt;9,VLOOKUP(A180,基础技能!A:O,14,FALSE),VLOOKUP(A180,升星技能!A:O,10,FALSE))</f>
        <v>奥术秘法2</v>
      </c>
      <c r="U180" s="26" t="str">
        <f>IF(C180&lt;9,VLOOKUP(A180,基础技能!A:O,13,FALSE),VLOOKUP(A180,升星技能!A:O,11,FALSE))</f>
        <v>"22056314","22056324"</v>
      </c>
      <c r="V180" s="26" t="str">
        <f>IF(C180&lt;9,VLOOKUP(A180,基础技能!A:O,15,FALSE),VLOOKUP(A180,升星技能!A:O,12,FALSE))</f>
        <v>被动效果：龙族天生拥有魔法亲和，普攻有77%概率降低目标12%暴击，并提升自己22%攻击，持续3回合</v>
      </c>
      <c r="W180" s="26" t="str">
        <f>IF(C180&lt;10,VLOOKUP(A180,基础技能!A:O,5,FALSE),VLOOKUP(A180,升星技能!A:O,13,FALSE))</f>
        <v>蓝龙吐息2</v>
      </c>
      <c r="X180" s="26" t="str">
        <f>IF(C180&lt;10,VLOOKUP(A180,基础技能!A:O,4,FALSE),VLOOKUP(A180,升星技能!A:O,14,FALSE))</f>
        <v>22056012</v>
      </c>
      <c r="Y180" s="26" t="str">
        <f>IF(C180&lt;10,VLOOKUP(A180,基础技能!A:O,6,FALSE),VLOOKUP(A180,升星技能!A:O,15,FALSE))</f>
        <v>怒气技能：对敌方全体造成110%攻击伤害并有80%概率使辅助类目标沉默3回合</v>
      </c>
    </row>
    <row r="181" spans="1:25" x14ac:dyDescent="0.3">
      <c r="A181" s="27">
        <v>22056</v>
      </c>
      <c r="B181" s="27" t="s">
        <v>44</v>
      </c>
      <c r="C181" s="28">
        <v>9</v>
      </c>
      <c r="D181" s="28">
        <f>VLOOKUP($C181,计算辅助表!$A:$E,2,FALSE)</f>
        <v>3.0700000000000003</v>
      </c>
      <c r="E181" s="26">
        <f>VLOOKUP($C181,计算辅助表!$A:$E,3,FALSE)</f>
        <v>1</v>
      </c>
      <c r="F181" s="28">
        <f>VLOOKUP($C181,计算辅助表!$A:$E,4,FALSE)</f>
        <v>6.16</v>
      </c>
      <c r="G181" s="26">
        <f>VLOOKUP($C181,计算辅助表!$A:$E,5,FALSE)</f>
        <v>1.6</v>
      </c>
      <c r="H181" s="26">
        <f>VLOOKUP(C181,计算辅助表!A:I,9,FALSE)</f>
        <v>0</v>
      </c>
      <c r="I181" s="26">
        <f>VLOOKUP(C181,计算辅助表!A:K,10,FALSE)</f>
        <v>0</v>
      </c>
      <c r="J181" s="26">
        <f>VLOOKUP(C181,计算辅助表!A:K,11,FALSE)</f>
        <v>0</v>
      </c>
      <c r="K181" s="26">
        <f>VLOOKUP(C181,计算辅助表!A:H,8,FALSE)</f>
        <v>205</v>
      </c>
      <c r="L181" s="26" t="str">
        <f>VLOOKUP(C181,计算辅助表!A:F,6,FALSE)</f>
        <v>[{"a":"item","t":"2004","n":4000}]</v>
      </c>
      <c r="M181" s="26" t="str">
        <f>VLOOKUP(C181,计算辅助表!A:L,IF(INT(LEFT(A181))&lt;5,12,7),FALSE)</f>
        <v>[{"sxhero":1,"num":1},{"jichuzhongzu":1,"star":6,"num":1},{"jichuzhongzu":1,"star":5,"num":2}]</v>
      </c>
      <c r="N181" s="26" t="str">
        <f>VLOOKUP(A181,升星技能!A:O,4,FALSE)</f>
        <v>巨龙秘法3</v>
      </c>
      <c r="O181" s="26" t="str">
        <f>VLOOKUP(A181,升星技能!A:O,5,FALSE)</f>
        <v>"2205a114"</v>
      </c>
      <c r="P181" s="26" t="str">
        <f>VLOOKUP(A181,升星技能!A:O,6,FALSE)</f>
        <v>被动效果：施展巨龙族的的秘法，普攻时降低目标10%的攻击，持续3回合</v>
      </c>
      <c r="Q181" s="26" t="str">
        <f>IF(C181&lt;8,VLOOKUP(A181,基础技能!A:O,11,FALSE),VLOOKUP(A181,升星技能!A:O,7,FALSE))</f>
        <v>巨龙之力3</v>
      </c>
      <c r="R181" s="26" t="str">
        <f>IF(C181&lt;8,VLOOKUP(A181,基础技能!A:O,10,FALSE),VLOOKUP(A181,升星技能!A:O,8,FALSE))</f>
        <v>"2205a211","2205a221","2205a231"</v>
      </c>
      <c r="S181" s="26" t="str">
        <f>IF(C181&lt;8,VLOOKUP(A181,基础技能!A:O,12,FALSE),VLOOKUP(A181,升星技能!A:O,9,FALSE))</f>
        <v>被动效果：身为巨龙之一，自身的技能伤害增加95%，生命增加50%，命中增加30%</v>
      </c>
      <c r="T181" s="26" t="str">
        <f>IF(C181&lt;9,VLOOKUP(A181,基础技能!A:O,14,FALSE),VLOOKUP(A181,升星技能!A:O,10,FALSE))</f>
        <v>奥术秘法3</v>
      </c>
      <c r="U181" s="26" t="str">
        <f>IF(C181&lt;9,VLOOKUP(A181,基础技能!A:O,13,FALSE),VLOOKUP(A181,升星技能!A:O,11,FALSE))</f>
        <v>"2205a314","2205a324"</v>
      </c>
      <c r="V181" s="26" t="str">
        <f>IF(C181&lt;9,VLOOKUP(A181,基础技能!A:O,15,FALSE),VLOOKUP(A181,升星技能!A:O,12,FALSE))</f>
        <v>被动效果：龙族天生拥有魔法亲和，普攻有83%概率降低目标12%暴击，并提升自己24%攻击，持续3回合</v>
      </c>
      <c r="W181" s="26" t="str">
        <f>IF(C181&lt;10,VLOOKUP(A181,基础技能!A:O,5,FALSE),VLOOKUP(A181,升星技能!A:O,13,FALSE))</f>
        <v>蓝龙吐息2</v>
      </c>
      <c r="X181" s="26" t="str">
        <f>IF(C181&lt;10,VLOOKUP(A181,基础技能!A:O,4,FALSE),VLOOKUP(A181,升星技能!A:O,14,FALSE))</f>
        <v>22056012</v>
      </c>
      <c r="Y181" s="26" t="str">
        <f>IF(C181&lt;10,VLOOKUP(A181,基础技能!A:O,6,FALSE),VLOOKUP(A181,升星技能!A:O,15,FALSE))</f>
        <v>怒气技能：对敌方全体造成110%攻击伤害并有80%概率使辅助类目标沉默3回合</v>
      </c>
    </row>
    <row r="182" spans="1:25" x14ac:dyDescent="0.3">
      <c r="A182" s="27">
        <v>22056</v>
      </c>
      <c r="B182" s="27" t="s">
        <v>44</v>
      </c>
      <c r="C182" s="28">
        <v>10</v>
      </c>
      <c r="D182" s="28">
        <f>VLOOKUP($C182,计算辅助表!$A:$E,2,FALSE)</f>
        <v>3.5100000000000002</v>
      </c>
      <c r="E182" s="26">
        <f>VLOOKUP($C182,计算辅助表!$A:$E,3,FALSE)</f>
        <v>1</v>
      </c>
      <c r="F182" s="28">
        <f>VLOOKUP($C182,计算辅助表!$A:$E,4,FALSE)</f>
        <v>8.14</v>
      </c>
      <c r="G182" s="26">
        <f>VLOOKUP($C182,计算辅助表!$A:$E,5,FALSE)</f>
        <v>1.6</v>
      </c>
      <c r="H182" s="26">
        <f>VLOOKUP(C182,计算辅助表!A:I,9,FALSE)</f>
        <v>0</v>
      </c>
      <c r="I182" s="26">
        <f>VLOOKUP(C182,计算辅助表!A:K,10,FALSE)</f>
        <v>0</v>
      </c>
      <c r="J182" s="26">
        <f>VLOOKUP(C182,计算辅助表!A:K,11,FALSE)</f>
        <v>0</v>
      </c>
      <c r="K182" s="26">
        <f>VLOOKUP(C182,计算辅助表!A:H,8,FALSE)</f>
        <v>255</v>
      </c>
      <c r="L182" s="26" t="str">
        <f>VLOOKUP(C182,计算辅助表!A:F,6,FALSE)</f>
        <v>[{"a":"item","t":"2004","n":10000}]</v>
      </c>
      <c r="M182" s="26" t="str">
        <f>VLOOKUP(C182,计算辅助表!A:L,IF(INT(LEFT(A182))&lt;5,12,7),FALSE)</f>
        <v>[{"sxhero":1,"num":2},{"jichuzhongzu":1,"star":6,"num":1},{"star":9,"num":1}]</v>
      </c>
      <c r="N182" s="26" t="str">
        <f>VLOOKUP(A182,升星技能!A:O,4,FALSE)</f>
        <v>巨龙秘法3</v>
      </c>
      <c r="O182" s="26" t="str">
        <f>VLOOKUP(A182,升星技能!A:O,5,FALSE)</f>
        <v>"2205a114"</v>
      </c>
      <c r="P182" s="26" t="str">
        <f>VLOOKUP(A182,升星技能!A:O,6,FALSE)</f>
        <v>被动效果：施展巨龙族的的秘法，普攻时降低目标10%的攻击，持续3回合</v>
      </c>
      <c r="Q182" s="26" t="str">
        <f>IF(C182&lt;8,VLOOKUP(A182,基础技能!A:O,11,FALSE),VLOOKUP(A182,升星技能!A:O,7,FALSE))</f>
        <v>巨龙之力3</v>
      </c>
      <c r="R182" s="26" t="str">
        <f>IF(C182&lt;8,VLOOKUP(A182,基础技能!A:O,10,FALSE),VLOOKUP(A182,升星技能!A:O,8,FALSE))</f>
        <v>"2205a211","2205a221","2205a231"</v>
      </c>
      <c r="S182" s="26" t="str">
        <f>IF(C182&lt;8,VLOOKUP(A182,基础技能!A:O,12,FALSE),VLOOKUP(A182,升星技能!A:O,9,FALSE))</f>
        <v>被动效果：身为巨龙之一，自身的技能伤害增加95%，生命增加50%，命中增加30%</v>
      </c>
      <c r="T182" s="26" t="str">
        <f>IF(C182&lt;9,VLOOKUP(A182,基础技能!A:O,14,FALSE),VLOOKUP(A182,升星技能!A:O,10,FALSE))</f>
        <v>奥术秘法3</v>
      </c>
      <c r="U182" s="26" t="str">
        <f>IF(C182&lt;9,VLOOKUP(A182,基础技能!A:O,13,FALSE),VLOOKUP(A182,升星技能!A:O,11,FALSE))</f>
        <v>"2205a314","2205a324"</v>
      </c>
      <c r="V182" s="26" t="str">
        <f>IF(C182&lt;9,VLOOKUP(A182,基础技能!A:O,15,FALSE),VLOOKUP(A182,升星技能!A:O,12,FALSE))</f>
        <v>被动效果：龙族天生拥有魔法亲和，普攻有83%概率降低目标12%暴击，并提升自己24%攻击，持续3回合</v>
      </c>
      <c r="W182" s="26" t="str">
        <f>IF(C182&lt;10,VLOOKUP(A182,基础技能!A:O,5,FALSE),VLOOKUP(A182,升星技能!A:O,13,FALSE))</f>
        <v>蓝龙吐息3</v>
      </c>
      <c r="X182" s="26" t="str">
        <f>IF(C182&lt;10,VLOOKUP(A182,基础技能!A:O,4,FALSE),VLOOKUP(A182,升星技能!A:O,14,FALSE))</f>
        <v>2205a012</v>
      </c>
      <c r="Y182" s="26" t="str">
        <f>IF(C182&lt;10,VLOOKUP(A182,基础技能!A:O,6,FALSE),VLOOKUP(A182,升星技能!A:O,15,FALSE))</f>
        <v>怒气技能：对敌方全体造成155%攻击伤害，有100%概率使辅助类目标眩晕2回合并额外造成156%攻击伤害</v>
      </c>
    </row>
    <row r="183" spans="1:25" x14ac:dyDescent="0.3">
      <c r="A183" s="27">
        <v>22056</v>
      </c>
      <c r="B183" s="27" t="s">
        <v>44</v>
      </c>
      <c r="C183" s="28">
        <v>11</v>
      </c>
      <c r="D183" s="28">
        <f>VLOOKUP($C183,计算辅助表!$A:$E,2,FALSE)</f>
        <v>3.5100000000000002</v>
      </c>
      <c r="E183" s="26">
        <f>VLOOKUP($C183,计算辅助表!$A:$E,3,FALSE)</f>
        <v>1</v>
      </c>
      <c r="F183" s="28">
        <f>VLOOKUP($C183,计算辅助表!$A:$E,4,FALSE)</f>
        <v>8.14</v>
      </c>
      <c r="G183" s="26">
        <f>VLOOKUP($C183,计算辅助表!$A:$E,5,FALSE)</f>
        <v>1.6</v>
      </c>
      <c r="H183" s="26">
        <f>VLOOKUP(C183,计算辅助表!A:I,9,FALSE)</f>
        <v>1</v>
      </c>
      <c r="I183" s="26">
        <f>VLOOKUP(C183,计算辅助表!A:K,10,FALSE)</f>
        <v>70</v>
      </c>
      <c r="J183" s="26">
        <f>VLOOKUP(C183,计算辅助表!A:K,11,FALSE)</f>
        <v>100</v>
      </c>
      <c r="K183" s="26">
        <f>VLOOKUP(C183,计算辅助表!A:H,8,FALSE)</f>
        <v>270</v>
      </c>
      <c r="L183" s="26" t="str">
        <f>VLOOKUP(C183,计算辅助表!A:F,6,FALSE)</f>
        <v>[{"a":"item","t":"2004","n":10000}]</v>
      </c>
      <c r="M183" s="26" t="str">
        <f>VLOOKUP(C183,计算辅助表!A:L,IF(INT(LEFT(A183))&lt;5,12,7),FALSE)</f>
        <v>[{"sxhero":1,"num":1},{"star":9,"num":1}]</v>
      </c>
      <c r="N183" s="26" t="str">
        <f>VLOOKUP(A183,升星技能!A:O,4,FALSE)</f>
        <v>巨龙秘法3</v>
      </c>
      <c r="O183" s="26" t="str">
        <f>VLOOKUP(A183,升星技能!A:O,5,FALSE)</f>
        <v>"2205a114"</v>
      </c>
      <c r="P183" s="26" t="str">
        <f>VLOOKUP(A183,升星技能!A:O,6,FALSE)</f>
        <v>被动效果：施展巨龙族的的秘法，普攻时降低目标10%的攻击，持续3回合</v>
      </c>
      <c r="Q183" s="26" t="str">
        <f>IF(C183&lt;8,VLOOKUP(A183,基础技能!A:O,11,FALSE),VLOOKUP(A183,升星技能!A:O,7,FALSE))</f>
        <v>巨龙之力3</v>
      </c>
      <c r="R183" s="26" t="str">
        <f>IF(C183&lt;8,VLOOKUP(A183,基础技能!A:O,10,FALSE),VLOOKUP(A183,升星技能!A:O,8,FALSE))</f>
        <v>"2205a211","2205a221","2205a231"</v>
      </c>
      <c r="S183" s="26" t="str">
        <f>IF(C183&lt;8,VLOOKUP(A183,基础技能!A:O,12,FALSE),VLOOKUP(A183,升星技能!A:O,9,FALSE))</f>
        <v>被动效果：身为巨龙之一，自身的技能伤害增加95%，生命增加50%，命中增加30%</v>
      </c>
      <c r="T183" s="26" t="str">
        <f>IF(C183&lt;9,VLOOKUP(A183,基础技能!A:O,14,FALSE),VLOOKUP(A183,升星技能!A:O,10,FALSE))</f>
        <v>奥术秘法3</v>
      </c>
      <c r="U183" s="26" t="str">
        <f>IF(C183&lt;9,VLOOKUP(A183,基础技能!A:O,13,FALSE),VLOOKUP(A183,升星技能!A:O,11,FALSE))</f>
        <v>"2205a314","2205a324"</v>
      </c>
      <c r="V183" s="26" t="str">
        <f>IF(C183&lt;9,VLOOKUP(A183,基础技能!A:O,15,FALSE),VLOOKUP(A183,升星技能!A:O,12,FALSE))</f>
        <v>被动效果：龙族天生拥有魔法亲和，普攻有83%概率降低目标12%暴击，并提升自己24%攻击，持续3回合</v>
      </c>
      <c r="W183" s="26" t="str">
        <f>IF(C183&lt;10,VLOOKUP(A183,基础技能!A:O,5,FALSE),VLOOKUP(A183,升星技能!A:O,13,FALSE))</f>
        <v>蓝龙吐息3</v>
      </c>
      <c r="X183" s="26" t="str">
        <f>IF(C183&lt;10,VLOOKUP(A183,基础技能!A:O,4,FALSE),VLOOKUP(A183,升星技能!A:O,14,FALSE))</f>
        <v>2205a012</v>
      </c>
      <c r="Y183" s="26" t="str">
        <f>IF(C183&lt;10,VLOOKUP(A183,基础技能!A:O,6,FALSE),VLOOKUP(A183,升星技能!A:O,15,FALSE))</f>
        <v>怒气技能：对敌方全体造成155%攻击伤害，有100%概率使辅助类目标眩晕2回合并额外造成156%攻击伤害</v>
      </c>
    </row>
    <row r="184" spans="1:25" x14ac:dyDescent="0.3">
      <c r="A184" s="27">
        <v>22056</v>
      </c>
      <c r="B184" s="27" t="s">
        <v>44</v>
      </c>
      <c r="C184" s="28">
        <v>12</v>
      </c>
      <c r="D184" s="28">
        <f>VLOOKUP($C184,计算辅助表!$A:$E,2,FALSE)</f>
        <v>3.5100000000000002</v>
      </c>
      <c r="E184" s="26">
        <f>VLOOKUP($C184,计算辅助表!$A:$E,3,FALSE)</f>
        <v>1</v>
      </c>
      <c r="F184" s="28">
        <f>VLOOKUP($C184,计算辅助表!$A:$E,4,FALSE)</f>
        <v>8.14</v>
      </c>
      <c r="G184" s="26">
        <f>VLOOKUP($C184,计算辅助表!$A:$E,5,FALSE)</f>
        <v>1.6</v>
      </c>
      <c r="H184" s="26">
        <f>VLOOKUP(C184,计算辅助表!A:I,9,FALSE)</f>
        <v>2</v>
      </c>
      <c r="I184" s="26">
        <f>VLOOKUP(C184,计算辅助表!A:K,10,FALSE)</f>
        <v>140</v>
      </c>
      <c r="J184" s="26">
        <f>VLOOKUP(C184,计算辅助表!A:K,11,FALSE)</f>
        <v>200</v>
      </c>
      <c r="K184" s="26">
        <f>VLOOKUP(C184,计算辅助表!A:H,8,FALSE)</f>
        <v>285</v>
      </c>
      <c r="L184" s="26" t="str">
        <f>VLOOKUP(C184,计算辅助表!A:F,6,FALSE)</f>
        <v>[{"a":"item","t":"2004","n":15000}]</v>
      </c>
      <c r="M184" s="26" t="str">
        <f>VLOOKUP(C184,计算辅助表!A:L,IF(INT(LEFT(A184))&lt;5,12,7),FALSE)</f>
        <v>[{"sxhero":1,"num":1},{"jichuzhongzu":1,"star":6,"num":1},{"star":9,"num":1}]</v>
      </c>
      <c r="N184" s="26" t="str">
        <f>VLOOKUP(A184,升星技能!A:O,4,FALSE)</f>
        <v>巨龙秘法3</v>
      </c>
      <c r="O184" s="26" t="str">
        <f>VLOOKUP(A184,升星技能!A:O,5,FALSE)</f>
        <v>"2205a114"</v>
      </c>
      <c r="P184" s="26" t="str">
        <f>VLOOKUP(A184,升星技能!A:O,6,FALSE)</f>
        <v>被动效果：施展巨龙族的的秘法，普攻时降低目标10%的攻击，持续3回合</v>
      </c>
      <c r="Q184" s="26" t="str">
        <f>IF(C184&lt;8,VLOOKUP(A184,基础技能!A:O,11,FALSE),VLOOKUP(A184,升星技能!A:O,7,FALSE))</f>
        <v>巨龙之力3</v>
      </c>
      <c r="R184" s="26" t="str">
        <f>IF(C184&lt;8,VLOOKUP(A184,基础技能!A:O,10,FALSE),VLOOKUP(A184,升星技能!A:O,8,FALSE))</f>
        <v>"2205a211","2205a221","2205a231"</v>
      </c>
      <c r="S184" s="26" t="str">
        <f>IF(C184&lt;8,VLOOKUP(A184,基础技能!A:O,12,FALSE),VLOOKUP(A184,升星技能!A:O,9,FALSE))</f>
        <v>被动效果：身为巨龙之一，自身的技能伤害增加95%，生命增加50%，命中增加30%</v>
      </c>
      <c r="T184" s="26" t="str">
        <f>IF(C184&lt;9,VLOOKUP(A184,基础技能!A:O,14,FALSE),VLOOKUP(A184,升星技能!A:O,10,FALSE))</f>
        <v>奥术秘法3</v>
      </c>
      <c r="U184" s="26" t="str">
        <f>IF(C184&lt;9,VLOOKUP(A184,基础技能!A:O,13,FALSE),VLOOKUP(A184,升星技能!A:O,11,FALSE))</f>
        <v>"2205a314","2205a324"</v>
      </c>
      <c r="V184" s="26" t="str">
        <f>IF(C184&lt;9,VLOOKUP(A184,基础技能!A:O,15,FALSE),VLOOKUP(A184,升星技能!A:O,12,FALSE))</f>
        <v>被动效果：龙族天生拥有魔法亲和，普攻有83%概率降低目标12%暴击，并提升自己24%攻击，持续3回合</v>
      </c>
      <c r="W184" s="26" t="str">
        <f>IF(C184&lt;10,VLOOKUP(A184,基础技能!A:O,5,FALSE),VLOOKUP(A184,升星技能!A:O,13,FALSE))</f>
        <v>蓝龙吐息3</v>
      </c>
      <c r="X184" s="26" t="str">
        <f>IF(C184&lt;10,VLOOKUP(A184,基础技能!A:O,4,FALSE),VLOOKUP(A184,升星技能!A:O,14,FALSE))</f>
        <v>2205a012</v>
      </c>
      <c r="Y184" s="26" t="str">
        <f>IF(C184&lt;10,VLOOKUP(A184,基础技能!A:O,6,FALSE),VLOOKUP(A184,升星技能!A:O,15,FALSE))</f>
        <v>怒气技能：对敌方全体造成155%攻击伤害，有100%概率使辅助类目标眩晕2回合并额外造成156%攻击伤害</v>
      </c>
    </row>
    <row r="185" spans="1:25" x14ac:dyDescent="0.3">
      <c r="A185" s="27">
        <v>22056</v>
      </c>
      <c r="B185" s="27" t="s">
        <v>44</v>
      </c>
      <c r="C185" s="28">
        <v>13</v>
      </c>
      <c r="D185" s="28">
        <f>VLOOKUP($C185,计算辅助表!$A:$E,2,FALSE)</f>
        <v>3.5100000000000002</v>
      </c>
      <c r="E185" s="26">
        <f>VLOOKUP($C185,计算辅助表!$A:$E,3,FALSE)</f>
        <v>1</v>
      </c>
      <c r="F185" s="28">
        <f>VLOOKUP($C185,计算辅助表!$A:$E,4,FALSE)</f>
        <v>8.14</v>
      </c>
      <c r="G185" s="26">
        <f>VLOOKUP($C185,计算辅助表!$A:$E,5,FALSE)</f>
        <v>1.6</v>
      </c>
      <c r="H185" s="26">
        <f>VLOOKUP(C185,计算辅助表!A:I,9,FALSE)</f>
        <v>3</v>
      </c>
      <c r="I185" s="26">
        <f>VLOOKUP(C185,计算辅助表!A:K,10,FALSE)</f>
        <v>210</v>
      </c>
      <c r="J185" s="26">
        <f>VLOOKUP(C185,计算辅助表!A:K,11,FALSE)</f>
        <v>300</v>
      </c>
      <c r="K185" s="26">
        <f>VLOOKUP(C185,计算辅助表!A:H,8,FALSE)</f>
        <v>300</v>
      </c>
      <c r="L185" s="26" t="str">
        <f>VLOOKUP(C185,计算辅助表!A:F,6,FALSE)</f>
        <v>[{"a":"item","t":"2004","n":20000},{"a":"item","t":"2039","n":10}]</v>
      </c>
      <c r="M185" s="26" t="str">
        <f>VLOOKUP(C185,计算辅助表!A:L,IF(INT(LEFT(A185))&lt;5,12,7),FALSE)</f>
        <v>[{"sxhero":1,"num":2},{"jichuzhongzu":1,"star":6,"num":1},{"star":10,"num":1}]</v>
      </c>
      <c r="N185" s="26" t="str">
        <f>VLOOKUP(A185,升星技能!A:O,4,FALSE)</f>
        <v>巨龙秘法3</v>
      </c>
      <c r="O185" s="26" t="str">
        <f>VLOOKUP(A185,升星技能!A:O,5,FALSE)</f>
        <v>"2205a114"</v>
      </c>
      <c r="P185" s="26" t="str">
        <f>VLOOKUP(A185,升星技能!A:O,6,FALSE)</f>
        <v>被动效果：施展巨龙族的的秘法，普攻时降低目标10%的攻击，持续3回合</v>
      </c>
      <c r="Q185" s="26" t="str">
        <f>IF(C185&lt;8,VLOOKUP(A185,基础技能!A:O,11,FALSE),VLOOKUP(A185,升星技能!A:O,7,FALSE))</f>
        <v>巨龙之力3</v>
      </c>
      <c r="R185" s="26" t="str">
        <f>IF(C185&lt;8,VLOOKUP(A185,基础技能!A:O,10,FALSE),VLOOKUP(A185,升星技能!A:O,8,FALSE))</f>
        <v>"2205a211","2205a221","2205a231"</v>
      </c>
      <c r="S185" s="26" t="str">
        <f>IF(C185&lt;8,VLOOKUP(A185,基础技能!A:O,12,FALSE),VLOOKUP(A185,升星技能!A:O,9,FALSE))</f>
        <v>被动效果：身为巨龙之一，自身的技能伤害增加95%，生命增加50%，命中增加30%</v>
      </c>
      <c r="T185" s="26" t="str">
        <f>IF(C185&lt;9,VLOOKUP(A185,基础技能!A:O,14,FALSE),VLOOKUP(A185,升星技能!A:O,10,FALSE))</f>
        <v>奥术秘法3</v>
      </c>
      <c r="U185" s="26" t="str">
        <f>IF(C185&lt;9,VLOOKUP(A185,基础技能!A:O,13,FALSE),VLOOKUP(A185,升星技能!A:O,11,FALSE))</f>
        <v>"2205a314","2205a324"</v>
      </c>
      <c r="V185" s="26" t="str">
        <f>IF(C185&lt;9,VLOOKUP(A185,基础技能!A:O,15,FALSE),VLOOKUP(A185,升星技能!A:O,12,FALSE))</f>
        <v>被动效果：龙族天生拥有魔法亲和，普攻有83%概率降低目标12%暴击，并提升自己24%攻击，持续3回合</v>
      </c>
      <c r="W185" s="26" t="str">
        <f>IF(C185&lt;10,VLOOKUP(A185,基础技能!A:O,5,FALSE),VLOOKUP(A185,升星技能!A:O,13,FALSE))</f>
        <v>蓝龙吐息3</v>
      </c>
      <c r="X185" s="26" t="str">
        <f>IF(C185&lt;10,VLOOKUP(A185,基础技能!A:O,4,FALSE),VLOOKUP(A185,升星技能!A:O,14,FALSE))</f>
        <v>2205a012</v>
      </c>
      <c r="Y185" s="26" t="str">
        <f>IF(C185&lt;10,VLOOKUP(A185,基础技能!A:O,6,FALSE),VLOOKUP(A185,升星技能!A:O,15,FALSE))</f>
        <v>怒气技能：对敌方全体造成155%攻击伤害，有100%概率使辅助类目标眩晕2回合并额外造成156%攻击伤害</v>
      </c>
    </row>
    <row r="186" spans="1:25" x14ac:dyDescent="0.3">
      <c r="A186" s="27">
        <v>22056</v>
      </c>
      <c r="B186" s="27" t="s">
        <v>44</v>
      </c>
      <c r="C186" s="28">
        <v>14</v>
      </c>
      <c r="D186" s="28">
        <v>3.51</v>
      </c>
      <c r="E186" s="26">
        <f>VLOOKUP($C186,计算辅助表!$A:$E,3,FALSE)</f>
        <v>1</v>
      </c>
      <c r="F186" s="28">
        <v>8.14</v>
      </c>
      <c r="G186" s="26">
        <f>VLOOKUP($C186,计算辅助表!$A:$E,5,FALSE)</f>
        <v>1.6</v>
      </c>
      <c r="H186" s="26">
        <f>VLOOKUP(C186,计算辅助表!A:I,9,FALSE)</f>
        <v>4</v>
      </c>
      <c r="I186" s="26">
        <f>VLOOKUP(C186,计算辅助表!A:K,10,FALSE)</f>
        <v>330</v>
      </c>
      <c r="J186" s="26">
        <f>VLOOKUP(C186,计算辅助表!A:K,11,FALSE)</f>
        <v>500</v>
      </c>
      <c r="K186" s="26">
        <f>VLOOKUP(C186,计算辅助表!A:H,8,FALSE)</f>
        <v>300</v>
      </c>
      <c r="L186" s="26" t="str">
        <f>VLOOKUP(C186,计算辅助表!A:F,6,FALSE)</f>
        <v>[{"a":"item","t":"2004","n":25000},{"a":"item","t":"2039","n":20}]</v>
      </c>
      <c r="M186" s="26" t="str">
        <f>VLOOKUP(C186,计算辅助表!A:L,IF(INT(LEFT(A186))&lt;5,12,7),FALSE)</f>
        <v>[{"sxhero":1,"num":2},{"star":9,"num":1},{"star":10,"num":1}]</v>
      </c>
      <c r="N186" s="26" t="str">
        <f>VLOOKUP(A186,升星技能!A:O,4,FALSE)</f>
        <v>巨龙秘法3</v>
      </c>
      <c r="O186" s="26" t="str">
        <f>VLOOKUP(A186,升星技能!A:O,5,FALSE)</f>
        <v>"2205a114"</v>
      </c>
      <c r="P186" s="26" t="str">
        <f>VLOOKUP(A186,升星技能!A:O,6,FALSE)</f>
        <v>被动效果：施展巨龙族的的秘法，普攻时降低目标10%的攻击，持续3回合</v>
      </c>
      <c r="Q186" s="26" t="str">
        <f>IF(C186&lt;8,VLOOKUP(A186,基础技能!A:O,11,FALSE),VLOOKUP(A186,升星技能!A:O,7,FALSE))</f>
        <v>巨龙之力3</v>
      </c>
      <c r="R186" s="26" t="str">
        <f>IF(C186&lt;8,VLOOKUP(A186,基础技能!A:O,10,FALSE),VLOOKUP(A186,升星技能!A:O,8,FALSE))</f>
        <v>"2205a211","2205a221","2205a231"</v>
      </c>
      <c r="S186" s="26" t="str">
        <f>IF(C186&lt;8,VLOOKUP(A186,基础技能!A:O,12,FALSE),VLOOKUP(A186,升星技能!A:O,9,FALSE))</f>
        <v>被动效果：身为巨龙之一，自身的技能伤害增加95%，生命增加50%，命中增加30%</v>
      </c>
      <c r="T186" s="26" t="str">
        <f>IF(C186&lt;9,VLOOKUP(A186,基础技能!A:O,14,FALSE),VLOOKUP(A186,升星技能!A:O,10,FALSE))</f>
        <v>奥术秘法3</v>
      </c>
      <c r="U186" s="26" t="str">
        <f>IF(C186&lt;9,VLOOKUP(A186,基础技能!A:O,13,FALSE),VLOOKUP(A186,升星技能!A:O,11,FALSE))</f>
        <v>"2205a314","2205a324"</v>
      </c>
      <c r="V186" s="26" t="str">
        <f>IF(C186&lt;9,VLOOKUP(A186,基础技能!A:O,15,FALSE),VLOOKUP(A186,升星技能!A:O,12,FALSE))</f>
        <v>被动效果：龙族天生拥有魔法亲和，普攻有83%概率降低目标12%暴击，并提升自己24%攻击，持续3回合</v>
      </c>
      <c r="W186" s="26" t="str">
        <f>IF(C186&lt;10,VLOOKUP(A186,基础技能!A:O,5,FALSE),VLOOKUP(A186,升星技能!A:O,13,FALSE))</f>
        <v>蓝龙吐息3</v>
      </c>
      <c r="X186" s="26" t="str">
        <f>IF(C186&lt;10,VLOOKUP(A186,基础技能!A:O,4,FALSE),VLOOKUP(A186,升星技能!A:O,14,FALSE))</f>
        <v>2205a012</v>
      </c>
      <c r="Y186" s="26" t="str">
        <f>IF(C186&lt;10,VLOOKUP(A186,基础技能!A:O,6,FALSE),VLOOKUP(A186,升星技能!A:O,15,FALSE))</f>
        <v>怒气技能：对敌方全体造成155%攻击伤害，有100%概率使辅助类目标眩晕2回合并额外造成156%攻击伤害</v>
      </c>
    </row>
    <row r="187" spans="1:25" x14ac:dyDescent="0.3">
      <c r="A187" s="27">
        <v>22056</v>
      </c>
      <c r="B187" s="27" t="s">
        <v>44</v>
      </c>
      <c r="C187" s="28">
        <v>15</v>
      </c>
      <c r="D187" s="28">
        <v>3.51</v>
      </c>
      <c r="E187" s="26">
        <f>VLOOKUP($C187,计算辅助表!$A:$E,3,FALSE)</f>
        <v>1</v>
      </c>
      <c r="F187" s="28">
        <v>8.14</v>
      </c>
      <c r="G187" s="26">
        <f>VLOOKUP($C187,计算辅助表!$A:$E,5,FALSE)</f>
        <v>1.6</v>
      </c>
      <c r="H187" s="26">
        <f>VLOOKUP(C187,计算辅助表!A:I,9,FALSE)</f>
        <v>5</v>
      </c>
      <c r="I187" s="26">
        <f>VLOOKUP(C187,计算辅助表!A:K,10,FALSE)</f>
        <v>450</v>
      </c>
      <c r="J187" s="26">
        <f>VLOOKUP(C187,计算辅助表!A:K,11,FALSE)</f>
        <v>700</v>
      </c>
      <c r="K187" s="26">
        <f>VLOOKUP(C187,计算辅助表!A:H,8,FALSE)</f>
        <v>300</v>
      </c>
      <c r="L187" s="26" t="str">
        <f>VLOOKUP(C187,计算辅助表!A:F,6,FALSE)</f>
        <v>[{"a":"item","t":"2004","n":30000},{"a":"item","t":"2039","n":30}]</v>
      </c>
      <c r="M187" s="26" t="str">
        <f>VLOOKUP(C187,计算辅助表!A:L,IF(INT(LEFT(A187))&lt;5,12,7),FALSE)</f>
        <v>[{"sxhero":1,"num":2},{"star":9,"num":1},{"star":10,"num":1}]</v>
      </c>
      <c r="N187" s="26" t="str">
        <f>VLOOKUP(A187,升星技能!A:O,4,FALSE)</f>
        <v>巨龙秘法3</v>
      </c>
      <c r="O187" s="26" t="str">
        <f>VLOOKUP(A187,升星技能!A:O,5,FALSE)</f>
        <v>"2205a114"</v>
      </c>
      <c r="P187" s="26" t="str">
        <f>VLOOKUP(A187,升星技能!A:O,6,FALSE)</f>
        <v>被动效果：施展巨龙族的的秘法，普攻时降低目标10%的攻击，持续3回合</v>
      </c>
      <c r="Q187" s="26" t="str">
        <f>IF(C187&lt;8,VLOOKUP(A187,基础技能!A:O,11,FALSE),VLOOKUP(A187,升星技能!A:O,7,FALSE))</f>
        <v>巨龙之力3</v>
      </c>
      <c r="R187" s="26" t="str">
        <f>IF(C187&lt;8,VLOOKUP(A187,基础技能!A:O,10,FALSE),VLOOKUP(A187,升星技能!A:O,8,FALSE))</f>
        <v>"2205a211","2205a221","2205a231"</v>
      </c>
      <c r="S187" s="26" t="str">
        <f>IF(C187&lt;8,VLOOKUP(A187,基础技能!A:O,12,FALSE),VLOOKUP(A187,升星技能!A:O,9,FALSE))</f>
        <v>被动效果：身为巨龙之一，自身的技能伤害增加95%，生命增加50%，命中增加30%</v>
      </c>
      <c r="T187" s="26" t="str">
        <f>IF(C187&lt;9,VLOOKUP(A187,基础技能!A:O,14,FALSE),VLOOKUP(A187,升星技能!A:O,10,FALSE))</f>
        <v>奥术秘法3</v>
      </c>
      <c r="U187" s="26" t="str">
        <f>IF(C187&lt;9,VLOOKUP(A187,基础技能!A:O,13,FALSE),VLOOKUP(A187,升星技能!A:O,11,FALSE))</f>
        <v>"2205a314","2205a324"</v>
      </c>
      <c r="V187" s="26" t="str">
        <f>IF(C187&lt;9,VLOOKUP(A187,基础技能!A:O,15,FALSE),VLOOKUP(A187,升星技能!A:O,12,FALSE))</f>
        <v>被动效果：龙族天生拥有魔法亲和，普攻有83%概率降低目标12%暴击，并提升自己24%攻击，持续3回合</v>
      </c>
      <c r="W187" s="26" t="str">
        <f>IF(C187&lt;10,VLOOKUP(A187,基础技能!A:O,5,FALSE),VLOOKUP(A187,升星技能!A:O,13,FALSE))</f>
        <v>蓝龙吐息3</v>
      </c>
      <c r="X187" s="26" t="str">
        <f>IF(C187&lt;10,VLOOKUP(A187,基础技能!A:O,4,FALSE),VLOOKUP(A187,升星技能!A:O,14,FALSE))</f>
        <v>2205a012</v>
      </c>
      <c r="Y187" s="26" t="str">
        <f>IF(C187&lt;10,VLOOKUP(A187,基础技能!A:O,6,FALSE),VLOOKUP(A187,升星技能!A:O,15,FALSE))</f>
        <v>怒气技能：对敌方全体造成155%攻击伤害，有100%概率使辅助类目标眩晕2回合并额外造成156%攻击伤害</v>
      </c>
    </row>
    <row r="188" spans="1:25" x14ac:dyDescent="0.3">
      <c r="A188" s="27">
        <v>22066</v>
      </c>
      <c r="B188" s="27" t="s">
        <v>45</v>
      </c>
      <c r="C188" s="28">
        <v>7</v>
      </c>
      <c r="D188" s="29">
        <v>2.6</v>
      </c>
      <c r="E188" s="26">
        <f>VLOOKUP($C188,计算辅助表!$A:$E,3,FALSE)</f>
        <v>1</v>
      </c>
      <c r="F188" s="29">
        <v>4.5</v>
      </c>
      <c r="G188" s="26">
        <f>VLOOKUP($C188,计算辅助表!$A:$E,5,FALSE)</f>
        <v>1.6</v>
      </c>
      <c r="H188" s="26">
        <f>VLOOKUP(C188,计算辅助表!A:I,9,FALSE)</f>
        <v>0</v>
      </c>
      <c r="I188" s="26">
        <f>VLOOKUP(C188,计算辅助表!A:K,10,FALSE)</f>
        <v>0</v>
      </c>
      <c r="J188" s="26">
        <f>VLOOKUP(C188,计算辅助表!A:K,11,FALSE)</f>
        <v>0</v>
      </c>
      <c r="K188" s="26">
        <f>VLOOKUP(C188,计算辅助表!A:H,8,FALSE)</f>
        <v>165</v>
      </c>
      <c r="L188" s="26" t="str">
        <f>VLOOKUP(C188,计算辅助表!A:F,6,FALSE)</f>
        <v>[{"a":"item","t":"2004","n":2000}]</v>
      </c>
      <c r="M188" s="26" t="str">
        <f>VLOOKUP(C188,计算辅助表!A:L,IF(INT(LEFT(A188))&lt;5,12,7),FALSE)</f>
        <v>[{"jichuzhongzu":1,"star":5,"num":4}]</v>
      </c>
      <c r="N188" s="26" t="str">
        <f>VLOOKUP(A188,升星技能!A:O,4,FALSE)</f>
        <v>魔导之力3</v>
      </c>
      <c r="O188" s="26" t="str">
        <f>VLOOKUP(A188,升星技能!A:O,5,FALSE)</f>
        <v>"2206a114","2206a124"</v>
      </c>
      <c r="P188" s="26" t="str">
        <f>VLOOKUP(A188,升星技能!A:O,6,FALSE)</f>
        <v>被动效果：敌方英雄死亡，增加自己15%伤害加成和15%技能伤害加成</v>
      </c>
      <c r="Q188" s="26" t="str">
        <f>IF(C188&lt;8,VLOOKUP(A188,基础技能!A:O,11,FALSE),VLOOKUP(A188,升星技能!A:O,7,FALSE))</f>
        <v>英雄之力2</v>
      </c>
      <c r="R188" s="26" t="str">
        <f>IF(C188&lt;8,VLOOKUP(A188,基础技能!A:O,10,FALSE),VLOOKUP(A188,升星技能!A:O,8,FALSE))</f>
        <v>"22066211","22066221","22066231","22066241"</v>
      </c>
      <c r="S188" s="26" t="str">
        <f>IF(C188&lt;8,VLOOKUP(A188,基础技能!A:O,12,FALSE),VLOOKUP(A188,升星技能!A:O,9,FALSE))</f>
        <v>被动技能：生命增加22.5%、攻击增加15%、暴击伤害增加17.5%，暴击率增加15%</v>
      </c>
      <c r="T188" s="26" t="str">
        <f>IF(C188&lt;9,VLOOKUP(A188,基础技能!A:O,14,FALSE),VLOOKUP(A188,升星技能!A:O,10,FALSE))</f>
        <v>复仇之心2</v>
      </c>
      <c r="U188" s="26" t="str">
        <f>IF(C188&lt;9,VLOOKUP(A188,基础技能!A:O,13,FALSE),VLOOKUP(A188,升星技能!A:O,11,FALSE))</f>
        <v>"22066314"</v>
      </c>
      <c r="V188" s="26" t="str">
        <f>IF(C188&lt;9,VLOOKUP(A188,基础技能!A:O,15,FALSE),VLOOKUP(A188,升星技能!A:O,12,FALSE))</f>
        <v>被动技能：每回合开始时，对敌方全体造成18%燃烧伤害，持续4回合。（受控不触发）</v>
      </c>
      <c r="W188" s="26" t="str">
        <f>IF(C188&lt;10,VLOOKUP(A188,基础技能!A:O,5,FALSE),VLOOKUP(A188,升星技能!A:O,13,FALSE))</f>
        <v>烈焰焚天2</v>
      </c>
      <c r="X188" s="26">
        <f>IF(C188&lt;10,VLOOKUP(A188,基础技能!A:O,4,FALSE),VLOOKUP(A188,升星技能!A:O,14,FALSE))</f>
        <v>22066012</v>
      </c>
      <c r="Y188" s="26" t="str">
        <f>IF(C188&lt;10,VLOOKUP(A188,基础技能!A:O,6,FALSE),VLOOKUP(A188,升星技能!A:O,15,FALSE))</f>
        <v>主动技能：对所有敌人造成120%攻击伤害，每回合造成40%燃烧伤害，持续3回合</v>
      </c>
    </row>
    <row r="189" spans="1:25" x14ac:dyDescent="0.3">
      <c r="A189" s="27">
        <v>22066</v>
      </c>
      <c r="B189" s="27" t="s">
        <v>45</v>
      </c>
      <c r="C189" s="28">
        <v>8</v>
      </c>
      <c r="D189" s="29">
        <v>3</v>
      </c>
      <c r="E189" s="26">
        <f>VLOOKUP($C189,计算辅助表!$A:$E,3,FALSE)</f>
        <v>1</v>
      </c>
      <c r="F189" s="29">
        <v>6.5</v>
      </c>
      <c r="G189" s="26">
        <f>VLOOKUP($C189,计算辅助表!$A:$E,5,FALSE)</f>
        <v>1.6</v>
      </c>
      <c r="H189" s="26">
        <f>VLOOKUP(C189,计算辅助表!A:I,9,FALSE)</f>
        <v>0</v>
      </c>
      <c r="I189" s="26">
        <f>VLOOKUP(C189,计算辅助表!A:K,10,FALSE)</f>
        <v>0</v>
      </c>
      <c r="J189" s="26">
        <f>VLOOKUP(C189,计算辅助表!A:K,11,FALSE)</f>
        <v>0</v>
      </c>
      <c r="K189" s="26">
        <f>VLOOKUP(C189,计算辅助表!A:H,8,FALSE)</f>
        <v>185</v>
      </c>
      <c r="L189" s="26" t="str">
        <f>VLOOKUP(C189,计算辅助表!A:F,6,FALSE)</f>
        <v>[{"a":"item","t":"2004","n":3000}]</v>
      </c>
      <c r="M189" s="26" t="str">
        <f>VLOOKUP(C189,计算辅助表!A:L,IF(INT(LEFT(A189))&lt;5,12,7),FALSE)</f>
        <v>[{"jichuzhongzu":1,"star":6,"num":1},{"jichuzhongzu":1,"star":5,"num":3}]</v>
      </c>
      <c r="N189" s="26" t="str">
        <f>VLOOKUP(A189,升星技能!A:O,4,FALSE)</f>
        <v>魔导之力3</v>
      </c>
      <c r="O189" s="26" t="str">
        <f>VLOOKUP(A189,升星技能!A:O,5,FALSE)</f>
        <v>"2206a114","2206a124"</v>
      </c>
      <c r="P189" s="26" t="str">
        <f>VLOOKUP(A189,升星技能!A:O,6,FALSE)</f>
        <v>被动效果：敌方英雄死亡，增加自己15%伤害加成和15%技能伤害加成</v>
      </c>
      <c r="Q189" s="26" t="str">
        <f>IF(C189&lt;8,VLOOKUP(A189,基础技能!A:O,11,FALSE),VLOOKUP(A189,升星技能!A:O,7,FALSE))</f>
        <v>英雄之力3</v>
      </c>
      <c r="R189" s="26" t="str">
        <f>IF(C189&lt;8,VLOOKUP(A189,基础技能!A:O,10,FALSE),VLOOKUP(A189,升星技能!A:O,8,FALSE))</f>
        <v>"2206a211","2206a221","2206a231","2206a241"</v>
      </c>
      <c r="S189" s="26" t="str">
        <f>IF(C189&lt;8,VLOOKUP(A189,基础技能!A:O,12,FALSE),VLOOKUP(A189,升星技能!A:O,9,FALSE))</f>
        <v>被动效果：生命增加30%、攻击增加20%、暴击伤害增加25%，暴击率增加20%</v>
      </c>
      <c r="T189" s="26" t="str">
        <f>IF(C189&lt;9,VLOOKUP(A189,基础技能!A:O,14,FALSE),VLOOKUP(A189,升星技能!A:O,10,FALSE))</f>
        <v>复仇之心2</v>
      </c>
      <c r="U189" s="26" t="str">
        <f>IF(C189&lt;9,VLOOKUP(A189,基础技能!A:O,13,FALSE),VLOOKUP(A189,升星技能!A:O,11,FALSE))</f>
        <v>"22066314"</v>
      </c>
      <c r="V189" s="26" t="str">
        <f>IF(C189&lt;9,VLOOKUP(A189,基础技能!A:O,15,FALSE),VLOOKUP(A189,升星技能!A:O,12,FALSE))</f>
        <v>被动技能：每回合开始时，对敌方全体造成18%燃烧伤害，持续4回合。（受控不触发）</v>
      </c>
      <c r="W189" s="26" t="str">
        <f>IF(C189&lt;10,VLOOKUP(A189,基础技能!A:O,5,FALSE),VLOOKUP(A189,升星技能!A:O,13,FALSE))</f>
        <v>烈焰焚天2</v>
      </c>
      <c r="X189" s="26">
        <f>IF(C189&lt;10,VLOOKUP(A189,基础技能!A:O,4,FALSE),VLOOKUP(A189,升星技能!A:O,14,FALSE))</f>
        <v>22066012</v>
      </c>
      <c r="Y189" s="26" t="str">
        <f>IF(C189&lt;10,VLOOKUP(A189,基础技能!A:O,6,FALSE),VLOOKUP(A189,升星技能!A:O,15,FALSE))</f>
        <v>主动技能：对所有敌人造成120%攻击伤害，每回合造成40%燃烧伤害，持续3回合</v>
      </c>
    </row>
    <row r="190" spans="1:25" x14ac:dyDescent="0.3">
      <c r="A190" s="27">
        <v>22066</v>
      </c>
      <c r="B190" s="27" t="s">
        <v>45</v>
      </c>
      <c r="C190" s="28">
        <v>9</v>
      </c>
      <c r="D190" s="29">
        <v>3.5</v>
      </c>
      <c r="E190" s="26">
        <f>VLOOKUP($C190,计算辅助表!$A:$E,3,FALSE)</f>
        <v>1</v>
      </c>
      <c r="F190" s="29">
        <v>8.5</v>
      </c>
      <c r="G190" s="26">
        <f>VLOOKUP($C190,计算辅助表!$A:$E,5,FALSE)</f>
        <v>1.6</v>
      </c>
      <c r="H190" s="26">
        <f>VLOOKUP(C190,计算辅助表!A:I,9,FALSE)</f>
        <v>0</v>
      </c>
      <c r="I190" s="26">
        <f>VLOOKUP(C190,计算辅助表!A:K,10,FALSE)</f>
        <v>0</v>
      </c>
      <c r="J190" s="26">
        <f>VLOOKUP(C190,计算辅助表!A:K,11,FALSE)</f>
        <v>0</v>
      </c>
      <c r="K190" s="26">
        <f>VLOOKUP(C190,计算辅助表!A:H,8,FALSE)</f>
        <v>205</v>
      </c>
      <c r="L190" s="26" t="str">
        <f>VLOOKUP(C190,计算辅助表!A:F,6,FALSE)</f>
        <v>[{"a":"item","t":"2004","n":4000}]</v>
      </c>
      <c r="M190" s="26" t="str">
        <f>VLOOKUP(C190,计算辅助表!A:L,IF(INT(LEFT(A190))&lt;5,12,7),FALSE)</f>
        <v>[{"sxhero":1,"num":1},{"jichuzhongzu":1,"star":6,"num":1},{"jichuzhongzu":1,"star":5,"num":2}]</v>
      </c>
      <c r="N190" s="26" t="str">
        <f>VLOOKUP(A190,升星技能!A:O,4,FALSE)</f>
        <v>魔导之力3</v>
      </c>
      <c r="O190" s="26" t="str">
        <f>VLOOKUP(A190,升星技能!A:O,5,FALSE)</f>
        <v>"2206a114","2206a124"</v>
      </c>
      <c r="P190" s="26" t="str">
        <f>VLOOKUP(A190,升星技能!A:O,6,FALSE)</f>
        <v>被动效果：敌方英雄死亡，增加自己15%伤害加成和15%技能伤害加成</v>
      </c>
      <c r="Q190" s="26" t="str">
        <f>IF(C190&lt;8,VLOOKUP(A190,基础技能!A:O,11,FALSE),VLOOKUP(A190,升星技能!A:O,7,FALSE))</f>
        <v>英雄之力3</v>
      </c>
      <c r="R190" s="26" t="str">
        <f>IF(C190&lt;8,VLOOKUP(A190,基础技能!A:O,10,FALSE),VLOOKUP(A190,升星技能!A:O,8,FALSE))</f>
        <v>"2206a211","2206a221","2206a231","2206a241"</v>
      </c>
      <c r="S190" s="26" t="str">
        <f>IF(C190&lt;8,VLOOKUP(A190,基础技能!A:O,12,FALSE),VLOOKUP(A190,升星技能!A:O,9,FALSE))</f>
        <v>被动效果：生命增加30%、攻击增加20%、暴击伤害增加25%，暴击率增加20%</v>
      </c>
      <c r="T190" s="26" t="str">
        <f>IF(C190&lt;9,VLOOKUP(A190,基础技能!A:O,14,FALSE),VLOOKUP(A190,升星技能!A:O,10,FALSE))</f>
        <v>复仇之心3</v>
      </c>
      <c r="U190" s="26" t="str">
        <f>IF(C190&lt;9,VLOOKUP(A190,基础技能!A:O,13,FALSE),VLOOKUP(A190,升星技能!A:O,11,FALSE))</f>
        <v>"2206a314","2206a324"</v>
      </c>
      <c r="V190" s="26" t="str">
        <f>IF(C190&lt;9,VLOOKUP(A190,基础技能!A:O,15,FALSE),VLOOKUP(A190,升星技能!A:O,12,FALSE))</f>
        <v>被动效果：每回合开始时，对敌方全体造成24%燃烧伤害，持续4回合（受控不触发），并使自己对燃烧目标伤害增加30%</v>
      </c>
      <c r="W190" s="26" t="str">
        <f>IF(C190&lt;10,VLOOKUP(A190,基础技能!A:O,5,FALSE),VLOOKUP(A190,升星技能!A:O,13,FALSE))</f>
        <v>烈焰焚天2</v>
      </c>
      <c r="X190" s="26">
        <f>IF(C190&lt;10,VLOOKUP(A190,基础技能!A:O,4,FALSE),VLOOKUP(A190,升星技能!A:O,14,FALSE))</f>
        <v>22066012</v>
      </c>
      <c r="Y190" s="26" t="str">
        <f>IF(C190&lt;10,VLOOKUP(A190,基础技能!A:O,6,FALSE),VLOOKUP(A190,升星技能!A:O,15,FALSE))</f>
        <v>主动技能：对所有敌人造成120%攻击伤害，每回合造成40%燃烧伤害，持续3回合</v>
      </c>
    </row>
    <row r="191" spans="1:25" x14ac:dyDescent="0.3">
      <c r="A191" s="27">
        <v>22066</v>
      </c>
      <c r="B191" s="27" t="s">
        <v>45</v>
      </c>
      <c r="C191" s="28">
        <v>10</v>
      </c>
      <c r="D191" s="29">
        <v>4.0999999999999996</v>
      </c>
      <c r="E191" s="26">
        <f>VLOOKUP($C191,计算辅助表!$A:$E,3,FALSE)</f>
        <v>1</v>
      </c>
      <c r="F191" s="29">
        <v>11.5</v>
      </c>
      <c r="G191" s="26">
        <f>VLOOKUP($C191,计算辅助表!$A:$E,5,FALSE)</f>
        <v>1.6</v>
      </c>
      <c r="H191" s="26">
        <f>VLOOKUP(C191,计算辅助表!A:I,9,FALSE)</f>
        <v>0</v>
      </c>
      <c r="I191" s="26">
        <f>VLOOKUP(C191,计算辅助表!A:K,10,FALSE)</f>
        <v>0</v>
      </c>
      <c r="J191" s="26">
        <f>VLOOKUP(C191,计算辅助表!A:K,11,FALSE)</f>
        <v>0</v>
      </c>
      <c r="K191" s="26">
        <f>VLOOKUP(C191,计算辅助表!A:H,8,FALSE)</f>
        <v>255</v>
      </c>
      <c r="L191" s="26" t="str">
        <f>VLOOKUP(C191,计算辅助表!A:F,6,FALSE)</f>
        <v>[{"a":"item","t":"2004","n":10000}]</v>
      </c>
      <c r="M191" s="26" t="str">
        <f>VLOOKUP(C191,计算辅助表!A:L,IF(INT(LEFT(A191))&lt;5,12,7),FALSE)</f>
        <v>[{"sxhero":1,"num":2},{"jichuzhongzu":1,"star":6,"num":1},{"star":9,"num":1}]</v>
      </c>
      <c r="N191" s="26" t="str">
        <f>VLOOKUP(A191,升星技能!A:O,4,FALSE)</f>
        <v>魔导之力3</v>
      </c>
      <c r="O191" s="26" t="str">
        <f>VLOOKUP(A191,升星技能!A:O,5,FALSE)</f>
        <v>"2206a114","2206a124"</v>
      </c>
      <c r="P191" s="26" t="str">
        <f>VLOOKUP(A191,升星技能!A:O,6,FALSE)</f>
        <v>被动效果：敌方英雄死亡，增加自己15%伤害加成和15%技能伤害加成</v>
      </c>
      <c r="Q191" s="26" t="str">
        <f>IF(C191&lt;8,VLOOKUP(A191,基础技能!A:O,11,FALSE),VLOOKUP(A191,升星技能!A:O,7,FALSE))</f>
        <v>英雄之力3</v>
      </c>
      <c r="R191" s="26" t="str">
        <f>IF(C191&lt;8,VLOOKUP(A191,基础技能!A:O,10,FALSE),VLOOKUP(A191,升星技能!A:O,8,FALSE))</f>
        <v>"2206a211","2206a221","2206a231","2206a241"</v>
      </c>
      <c r="S191" s="26" t="str">
        <f>IF(C191&lt;8,VLOOKUP(A191,基础技能!A:O,12,FALSE),VLOOKUP(A191,升星技能!A:O,9,FALSE))</f>
        <v>被动效果：生命增加30%、攻击增加20%、暴击伤害增加25%，暴击率增加20%</v>
      </c>
      <c r="T191" s="26" t="str">
        <f>IF(C191&lt;9,VLOOKUP(A191,基础技能!A:O,14,FALSE),VLOOKUP(A191,升星技能!A:O,10,FALSE))</f>
        <v>复仇之心3</v>
      </c>
      <c r="U191" s="26" t="str">
        <f>IF(C191&lt;9,VLOOKUP(A191,基础技能!A:O,13,FALSE),VLOOKUP(A191,升星技能!A:O,11,FALSE))</f>
        <v>"2206a314","2206a324"</v>
      </c>
      <c r="V191" s="26" t="str">
        <f>IF(C191&lt;9,VLOOKUP(A191,基础技能!A:O,15,FALSE),VLOOKUP(A191,升星技能!A:O,12,FALSE))</f>
        <v>被动效果：每回合开始时，对敌方全体造成24%燃烧伤害，持续4回合（受控不触发），并使自己对燃烧目标伤害增加30%</v>
      </c>
      <c r="W191" s="26" t="str">
        <f>IF(C191&lt;10,VLOOKUP(A191,基础技能!A:O,5,FALSE),VLOOKUP(A191,升星技能!A:O,13,FALSE))</f>
        <v>烈焰焚天3</v>
      </c>
      <c r="X191" s="26" t="str">
        <f>IF(C191&lt;10,VLOOKUP(A191,基础技能!A:O,4,FALSE),VLOOKUP(A191,升星技能!A:O,14,FALSE))</f>
        <v>2206a012</v>
      </c>
      <c r="Y191" s="26" t="str">
        <f>IF(C191&lt;10,VLOOKUP(A191,基础技能!A:O,6,FALSE),VLOOKUP(A191,升星技能!A:O,15,FALSE))</f>
        <v>怒气技能：对所有敌人造成150%攻击伤害，每回合造成55%燃烧伤害，持续3回合，并增加自己50%免控率和20%伤害加成3回合</v>
      </c>
    </row>
    <row r="192" spans="1:25" x14ac:dyDescent="0.3">
      <c r="A192" s="27">
        <v>22066</v>
      </c>
      <c r="B192" s="27" t="s">
        <v>45</v>
      </c>
      <c r="C192" s="28">
        <v>11</v>
      </c>
      <c r="D192" s="29">
        <v>4.0999999999999996</v>
      </c>
      <c r="E192" s="26">
        <f>VLOOKUP($C192,计算辅助表!$A:$E,3,FALSE)</f>
        <v>1</v>
      </c>
      <c r="F192" s="29">
        <v>11.5</v>
      </c>
      <c r="G192" s="26">
        <f>VLOOKUP($C192,计算辅助表!$A:$E,5,FALSE)</f>
        <v>1.6</v>
      </c>
      <c r="H192" s="26">
        <f>VLOOKUP(C192,计算辅助表!A:I,9,FALSE)</f>
        <v>1</v>
      </c>
      <c r="I192" s="26">
        <f>VLOOKUP(C192,计算辅助表!A:K,10,FALSE)</f>
        <v>70</v>
      </c>
      <c r="J192" s="26">
        <f>VLOOKUP(C192,计算辅助表!A:K,11,FALSE)</f>
        <v>100</v>
      </c>
      <c r="K192" s="26">
        <f>VLOOKUP(C192,计算辅助表!A:H,8,FALSE)</f>
        <v>270</v>
      </c>
      <c r="L192" s="26" t="str">
        <f>VLOOKUP(C192,计算辅助表!A:F,6,FALSE)</f>
        <v>[{"a":"item","t":"2004","n":10000}]</v>
      </c>
      <c r="M192" s="26" t="str">
        <f>VLOOKUP(C192,计算辅助表!A:L,IF(INT(LEFT(A192))&lt;5,12,7),FALSE)</f>
        <v>[{"sxhero":1,"num":1},{"star":9,"num":1}]</v>
      </c>
      <c r="N192" s="26" t="str">
        <f>VLOOKUP(A192,升星技能!A:O,4,FALSE)</f>
        <v>魔导之力3</v>
      </c>
      <c r="O192" s="26" t="str">
        <f>VLOOKUP(A192,升星技能!A:O,5,FALSE)</f>
        <v>"2206a114","2206a124"</v>
      </c>
      <c r="P192" s="26" t="str">
        <f>VLOOKUP(A192,升星技能!A:O,6,FALSE)</f>
        <v>被动效果：敌方英雄死亡，增加自己15%伤害加成和15%技能伤害加成</v>
      </c>
      <c r="Q192" s="26" t="str">
        <f>IF(C192&lt;8,VLOOKUP(A192,基础技能!A:O,11,FALSE),VLOOKUP(A192,升星技能!A:O,7,FALSE))</f>
        <v>英雄之力3</v>
      </c>
      <c r="R192" s="26" t="str">
        <f>IF(C192&lt;8,VLOOKUP(A192,基础技能!A:O,10,FALSE),VLOOKUP(A192,升星技能!A:O,8,FALSE))</f>
        <v>"2206a211","2206a221","2206a231","2206a241"</v>
      </c>
      <c r="S192" s="26" t="str">
        <f>IF(C192&lt;8,VLOOKUP(A192,基础技能!A:O,12,FALSE),VLOOKUP(A192,升星技能!A:O,9,FALSE))</f>
        <v>被动效果：生命增加30%、攻击增加20%、暴击伤害增加25%，暴击率增加20%</v>
      </c>
      <c r="T192" s="26" t="str">
        <f>IF(C192&lt;9,VLOOKUP(A192,基础技能!A:O,14,FALSE),VLOOKUP(A192,升星技能!A:O,10,FALSE))</f>
        <v>复仇之心3</v>
      </c>
      <c r="U192" s="26" t="str">
        <f>IF(C192&lt;9,VLOOKUP(A192,基础技能!A:O,13,FALSE),VLOOKUP(A192,升星技能!A:O,11,FALSE))</f>
        <v>"2206a314","2206a324"</v>
      </c>
      <c r="V192" s="26" t="str">
        <f>IF(C192&lt;9,VLOOKUP(A192,基础技能!A:O,15,FALSE),VLOOKUP(A192,升星技能!A:O,12,FALSE))</f>
        <v>被动效果：每回合开始时，对敌方全体造成24%燃烧伤害，持续4回合（受控不触发），并使自己对燃烧目标伤害增加30%</v>
      </c>
      <c r="W192" s="26" t="str">
        <f>IF(C192&lt;10,VLOOKUP(A192,基础技能!A:O,5,FALSE),VLOOKUP(A192,升星技能!A:O,13,FALSE))</f>
        <v>烈焰焚天3</v>
      </c>
      <c r="X192" s="26" t="str">
        <f>IF(C192&lt;10,VLOOKUP(A192,基础技能!A:O,4,FALSE),VLOOKUP(A192,升星技能!A:O,14,FALSE))</f>
        <v>2206a012</v>
      </c>
      <c r="Y192" s="26" t="str">
        <f>IF(C192&lt;10,VLOOKUP(A192,基础技能!A:O,6,FALSE),VLOOKUP(A192,升星技能!A:O,15,FALSE))</f>
        <v>怒气技能：对所有敌人造成150%攻击伤害，每回合造成55%燃烧伤害，持续3回合，并增加自己50%免控率和20%伤害加成3回合</v>
      </c>
    </row>
    <row r="193" spans="1:25" x14ac:dyDescent="0.3">
      <c r="A193" s="27">
        <v>22066</v>
      </c>
      <c r="B193" s="27" t="s">
        <v>45</v>
      </c>
      <c r="C193" s="28">
        <v>12</v>
      </c>
      <c r="D193" s="29">
        <v>4.0999999999999996</v>
      </c>
      <c r="E193" s="26">
        <f>VLOOKUP($C193,计算辅助表!$A:$E,3,FALSE)</f>
        <v>1</v>
      </c>
      <c r="F193" s="29">
        <v>11.5</v>
      </c>
      <c r="G193" s="26">
        <f>VLOOKUP($C193,计算辅助表!$A:$E,5,FALSE)</f>
        <v>1.6</v>
      </c>
      <c r="H193" s="26">
        <f>VLOOKUP(C193,计算辅助表!A:I,9,FALSE)</f>
        <v>2</v>
      </c>
      <c r="I193" s="26">
        <f>VLOOKUP(C193,计算辅助表!A:K,10,FALSE)</f>
        <v>140</v>
      </c>
      <c r="J193" s="26">
        <f>VLOOKUP(C193,计算辅助表!A:K,11,FALSE)</f>
        <v>200</v>
      </c>
      <c r="K193" s="26">
        <f>VLOOKUP(C193,计算辅助表!A:H,8,FALSE)</f>
        <v>285</v>
      </c>
      <c r="L193" s="26" t="str">
        <f>VLOOKUP(C193,计算辅助表!A:F,6,FALSE)</f>
        <v>[{"a":"item","t":"2004","n":15000}]</v>
      </c>
      <c r="M193" s="26" t="str">
        <f>VLOOKUP(C193,计算辅助表!A:L,IF(INT(LEFT(A193))&lt;5,12,7),FALSE)</f>
        <v>[{"sxhero":1,"num":1},{"jichuzhongzu":1,"star":6,"num":1},{"star":9,"num":1}]</v>
      </c>
      <c r="N193" s="26" t="str">
        <f>VLOOKUP(A193,升星技能!A:O,4,FALSE)</f>
        <v>魔导之力3</v>
      </c>
      <c r="O193" s="26" t="str">
        <f>VLOOKUP(A193,升星技能!A:O,5,FALSE)</f>
        <v>"2206a114","2206a124"</v>
      </c>
      <c r="P193" s="26" t="str">
        <f>VLOOKUP(A193,升星技能!A:O,6,FALSE)</f>
        <v>被动效果：敌方英雄死亡，增加自己15%伤害加成和15%技能伤害加成</v>
      </c>
      <c r="Q193" s="26" t="str">
        <f>IF(C193&lt;8,VLOOKUP(A193,基础技能!A:O,11,FALSE),VLOOKUP(A193,升星技能!A:O,7,FALSE))</f>
        <v>英雄之力3</v>
      </c>
      <c r="R193" s="26" t="str">
        <f>IF(C193&lt;8,VLOOKUP(A193,基础技能!A:O,10,FALSE),VLOOKUP(A193,升星技能!A:O,8,FALSE))</f>
        <v>"2206a211","2206a221","2206a231","2206a241"</v>
      </c>
      <c r="S193" s="26" t="str">
        <f>IF(C193&lt;8,VLOOKUP(A193,基础技能!A:O,12,FALSE),VLOOKUP(A193,升星技能!A:O,9,FALSE))</f>
        <v>被动效果：生命增加30%、攻击增加20%、暴击伤害增加25%，暴击率增加20%</v>
      </c>
      <c r="T193" s="26" t="str">
        <f>IF(C193&lt;9,VLOOKUP(A193,基础技能!A:O,14,FALSE),VLOOKUP(A193,升星技能!A:O,10,FALSE))</f>
        <v>复仇之心3</v>
      </c>
      <c r="U193" s="26" t="str">
        <f>IF(C193&lt;9,VLOOKUP(A193,基础技能!A:O,13,FALSE),VLOOKUP(A193,升星技能!A:O,11,FALSE))</f>
        <v>"2206a314","2206a324"</v>
      </c>
      <c r="V193" s="26" t="str">
        <f>IF(C193&lt;9,VLOOKUP(A193,基础技能!A:O,15,FALSE),VLOOKUP(A193,升星技能!A:O,12,FALSE))</f>
        <v>被动效果：每回合开始时，对敌方全体造成24%燃烧伤害，持续4回合（受控不触发），并使自己对燃烧目标伤害增加30%</v>
      </c>
      <c r="W193" s="26" t="str">
        <f>IF(C193&lt;10,VLOOKUP(A193,基础技能!A:O,5,FALSE),VLOOKUP(A193,升星技能!A:O,13,FALSE))</f>
        <v>烈焰焚天3</v>
      </c>
      <c r="X193" s="26" t="str">
        <f>IF(C193&lt;10,VLOOKUP(A193,基础技能!A:O,4,FALSE),VLOOKUP(A193,升星技能!A:O,14,FALSE))</f>
        <v>2206a012</v>
      </c>
      <c r="Y193" s="26" t="str">
        <f>IF(C193&lt;10,VLOOKUP(A193,基础技能!A:O,6,FALSE),VLOOKUP(A193,升星技能!A:O,15,FALSE))</f>
        <v>怒气技能：对所有敌人造成150%攻击伤害，每回合造成55%燃烧伤害，持续3回合，并增加自己50%免控率和20%伤害加成3回合</v>
      </c>
    </row>
    <row r="194" spans="1:25" x14ac:dyDescent="0.3">
      <c r="A194" s="27">
        <v>22066</v>
      </c>
      <c r="B194" s="27" t="s">
        <v>45</v>
      </c>
      <c r="C194" s="28">
        <v>13</v>
      </c>
      <c r="D194" s="29">
        <v>4.0999999999999996</v>
      </c>
      <c r="E194" s="26">
        <f>VLOOKUP($C194,计算辅助表!$A:$E,3,FALSE)</f>
        <v>1</v>
      </c>
      <c r="F194" s="29">
        <v>11.5</v>
      </c>
      <c r="G194" s="26">
        <f>VLOOKUP($C194,计算辅助表!$A:$E,5,FALSE)</f>
        <v>1.6</v>
      </c>
      <c r="H194" s="26">
        <f>VLOOKUP(C194,计算辅助表!A:I,9,FALSE)</f>
        <v>3</v>
      </c>
      <c r="I194" s="26">
        <f>VLOOKUP(C194,计算辅助表!A:K,10,FALSE)</f>
        <v>210</v>
      </c>
      <c r="J194" s="26">
        <f>VLOOKUP(C194,计算辅助表!A:K,11,FALSE)</f>
        <v>300</v>
      </c>
      <c r="K194" s="26">
        <f>VLOOKUP(C194,计算辅助表!A:H,8,FALSE)</f>
        <v>300</v>
      </c>
      <c r="L194" s="26" t="str">
        <f>VLOOKUP(C194,计算辅助表!A:F,6,FALSE)</f>
        <v>[{"a":"item","t":"2004","n":20000},{"a":"item","t":"2039","n":10}]</v>
      </c>
      <c r="M194" s="26" t="str">
        <f>VLOOKUP(C194,计算辅助表!A:L,IF(INT(LEFT(A194))&lt;5,12,7),FALSE)</f>
        <v>[{"sxhero":1,"num":2},{"jichuzhongzu":1,"star":6,"num":1},{"star":10,"num":1}]</v>
      </c>
      <c r="N194" s="26" t="str">
        <f>VLOOKUP(A194,升星技能!A:O,4,FALSE)</f>
        <v>魔导之力3</v>
      </c>
      <c r="O194" s="26" t="str">
        <f>VLOOKUP(A194,升星技能!A:O,5,FALSE)</f>
        <v>"2206a114","2206a124"</v>
      </c>
      <c r="P194" s="26" t="str">
        <f>VLOOKUP(A194,升星技能!A:O,6,FALSE)</f>
        <v>被动效果：敌方英雄死亡，增加自己15%伤害加成和15%技能伤害加成</v>
      </c>
      <c r="Q194" s="26" t="str">
        <f>IF(C194&lt;8,VLOOKUP(A194,基础技能!A:O,11,FALSE),VLOOKUP(A194,升星技能!A:O,7,FALSE))</f>
        <v>英雄之力3</v>
      </c>
      <c r="R194" s="26" t="str">
        <f>IF(C194&lt;8,VLOOKUP(A194,基础技能!A:O,10,FALSE),VLOOKUP(A194,升星技能!A:O,8,FALSE))</f>
        <v>"2206a211","2206a221","2206a231","2206a241"</v>
      </c>
      <c r="S194" s="26" t="str">
        <f>IF(C194&lt;8,VLOOKUP(A194,基础技能!A:O,12,FALSE),VLOOKUP(A194,升星技能!A:O,9,FALSE))</f>
        <v>被动效果：生命增加30%、攻击增加20%、暴击伤害增加25%，暴击率增加20%</v>
      </c>
      <c r="T194" s="26" t="str">
        <f>IF(C194&lt;9,VLOOKUP(A194,基础技能!A:O,14,FALSE),VLOOKUP(A194,升星技能!A:O,10,FALSE))</f>
        <v>复仇之心3</v>
      </c>
      <c r="U194" s="26" t="str">
        <f>IF(C194&lt;9,VLOOKUP(A194,基础技能!A:O,13,FALSE),VLOOKUP(A194,升星技能!A:O,11,FALSE))</f>
        <v>"2206a314","2206a324"</v>
      </c>
      <c r="V194" s="26" t="str">
        <f>IF(C194&lt;9,VLOOKUP(A194,基础技能!A:O,15,FALSE),VLOOKUP(A194,升星技能!A:O,12,FALSE))</f>
        <v>被动效果：每回合开始时，对敌方全体造成24%燃烧伤害，持续4回合（受控不触发），并使自己对燃烧目标伤害增加30%</v>
      </c>
      <c r="W194" s="26" t="str">
        <f>IF(C194&lt;10,VLOOKUP(A194,基础技能!A:O,5,FALSE),VLOOKUP(A194,升星技能!A:O,13,FALSE))</f>
        <v>烈焰焚天3</v>
      </c>
      <c r="X194" s="26" t="str">
        <f>IF(C194&lt;10,VLOOKUP(A194,基础技能!A:O,4,FALSE),VLOOKUP(A194,升星技能!A:O,14,FALSE))</f>
        <v>2206a012</v>
      </c>
      <c r="Y194" s="26" t="str">
        <f>IF(C194&lt;10,VLOOKUP(A194,基础技能!A:O,6,FALSE),VLOOKUP(A194,升星技能!A:O,15,FALSE))</f>
        <v>怒气技能：对所有敌人造成150%攻击伤害，每回合造成55%燃烧伤害，持续3回合，并增加自己50%免控率和20%伤害加成3回合</v>
      </c>
    </row>
    <row r="195" spans="1:25" x14ac:dyDescent="0.3">
      <c r="A195" s="27">
        <v>22066</v>
      </c>
      <c r="B195" s="27" t="s">
        <v>45</v>
      </c>
      <c r="C195" s="28">
        <v>14</v>
      </c>
      <c r="D195" s="29">
        <v>4.0999999999999996</v>
      </c>
      <c r="E195" s="26">
        <f>VLOOKUP($C195,计算辅助表!$A:$E,3,FALSE)</f>
        <v>1</v>
      </c>
      <c r="F195" s="29">
        <v>11.5</v>
      </c>
      <c r="G195" s="26">
        <f>VLOOKUP($C195,计算辅助表!$A:$E,5,FALSE)</f>
        <v>1.6</v>
      </c>
      <c r="H195" s="26">
        <f>VLOOKUP(C195,计算辅助表!A:I,9,FALSE)</f>
        <v>4</v>
      </c>
      <c r="I195" s="26">
        <f>VLOOKUP(C195,计算辅助表!A:K,10,FALSE)</f>
        <v>330</v>
      </c>
      <c r="J195" s="26">
        <f>VLOOKUP(C195,计算辅助表!A:K,11,FALSE)</f>
        <v>500</v>
      </c>
      <c r="K195" s="26">
        <f>VLOOKUP(C195,计算辅助表!A:H,8,FALSE)</f>
        <v>300</v>
      </c>
      <c r="L195" s="26" t="str">
        <f>VLOOKUP(C195,计算辅助表!A:F,6,FALSE)</f>
        <v>[{"a":"item","t":"2004","n":25000},{"a":"item","t":"2039","n":20}]</v>
      </c>
      <c r="M195" s="26" t="str">
        <f>VLOOKUP(C195,计算辅助表!A:L,IF(INT(LEFT(A195))&lt;5,12,7),FALSE)</f>
        <v>[{"sxhero":1,"num":2},{"star":9,"num":1},{"star":10,"num":1}]</v>
      </c>
      <c r="N195" s="26" t="str">
        <f>VLOOKUP(A195,升星技能!A:O,4,FALSE)</f>
        <v>魔导之力3</v>
      </c>
      <c r="O195" s="26" t="str">
        <f>VLOOKUP(A195,升星技能!A:O,5,FALSE)</f>
        <v>"2206a114","2206a124"</v>
      </c>
      <c r="P195" s="26" t="str">
        <f>VLOOKUP(A195,升星技能!A:O,6,FALSE)</f>
        <v>被动效果：敌方英雄死亡，增加自己15%伤害加成和15%技能伤害加成</v>
      </c>
      <c r="Q195" s="26" t="str">
        <f>IF(C195&lt;8,VLOOKUP(A195,基础技能!A:O,11,FALSE),VLOOKUP(A195,升星技能!A:O,7,FALSE))</f>
        <v>英雄之力3</v>
      </c>
      <c r="R195" s="26" t="str">
        <f>IF(C195&lt;8,VLOOKUP(A195,基础技能!A:O,10,FALSE),VLOOKUP(A195,升星技能!A:O,8,FALSE))</f>
        <v>"2206a211","2206a221","2206a231","2206a241"</v>
      </c>
      <c r="S195" s="26" t="str">
        <f>IF(C195&lt;8,VLOOKUP(A195,基础技能!A:O,12,FALSE),VLOOKUP(A195,升星技能!A:O,9,FALSE))</f>
        <v>被动效果：生命增加30%、攻击增加20%、暴击伤害增加25%，暴击率增加20%</v>
      </c>
      <c r="T195" s="26" t="str">
        <f>IF(C195&lt;9,VLOOKUP(A195,基础技能!A:O,14,FALSE),VLOOKUP(A195,升星技能!A:O,10,FALSE))</f>
        <v>复仇之心3</v>
      </c>
      <c r="U195" s="26" t="str">
        <f>IF(C195&lt;9,VLOOKUP(A195,基础技能!A:O,13,FALSE),VLOOKUP(A195,升星技能!A:O,11,FALSE))</f>
        <v>"2206a314","2206a324"</v>
      </c>
      <c r="V195" s="26" t="str">
        <f>IF(C195&lt;9,VLOOKUP(A195,基础技能!A:O,15,FALSE),VLOOKUP(A195,升星技能!A:O,12,FALSE))</f>
        <v>被动效果：每回合开始时，对敌方全体造成24%燃烧伤害，持续4回合（受控不触发），并使自己对燃烧目标伤害增加30%</v>
      </c>
      <c r="W195" s="26" t="str">
        <f>IF(C195&lt;10,VLOOKUP(A195,基础技能!A:O,5,FALSE),VLOOKUP(A195,升星技能!A:O,13,FALSE))</f>
        <v>烈焰焚天3</v>
      </c>
      <c r="X195" s="26" t="str">
        <f>IF(C195&lt;10,VLOOKUP(A195,基础技能!A:O,4,FALSE),VLOOKUP(A195,升星技能!A:O,14,FALSE))</f>
        <v>2206a012</v>
      </c>
      <c r="Y195" s="26" t="str">
        <f>IF(C195&lt;10,VLOOKUP(A195,基础技能!A:O,6,FALSE),VLOOKUP(A195,升星技能!A:O,15,FALSE))</f>
        <v>怒气技能：对所有敌人造成150%攻击伤害，每回合造成55%燃烧伤害，持续3回合，并增加自己50%免控率和20%伤害加成3回合</v>
      </c>
    </row>
    <row r="196" spans="1:25" x14ac:dyDescent="0.3">
      <c r="A196" s="27">
        <v>22066</v>
      </c>
      <c r="B196" s="27" t="s">
        <v>45</v>
      </c>
      <c r="C196" s="28">
        <v>15</v>
      </c>
      <c r="D196" s="29">
        <v>4.0999999999999996</v>
      </c>
      <c r="E196" s="26">
        <f>VLOOKUP($C196,计算辅助表!$A:$E,3,FALSE)</f>
        <v>1</v>
      </c>
      <c r="F196" s="29">
        <v>11.5</v>
      </c>
      <c r="G196" s="26">
        <f>VLOOKUP($C196,计算辅助表!$A:$E,5,FALSE)</f>
        <v>1.6</v>
      </c>
      <c r="H196" s="26">
        <f>VLOOKUP(C196,计算辅助表!A:I,9,FALSE)</f>
        <v>5</v>
      </c>
      <c r="I196" s="26">
        <f>VLOOKUP(C196,计算辅助表!A:K,10,FALSE)</f>
        <v>450</v>
      </c>
      <c r="J196" s="26">
        <f>VLOOKUP(C196,计算辅助表!A:K,11,FALSE)</f>
        <v>700</v>
      </c>
      <c r="K196" s="26">
        <f>VLOOKUP(C196,计算辅助表!A:H,8,FALSE)</f>
        <v>300</v>
      </c>
      <c r="L196" s="26" t="str">
        <f>VLOOKUP(C196,计算辅助表!A:F,6,FALSE)</f>
        <v>[{"a":"item","t":"2004","n":30000},{"a":"item","t":"2039","n":30}]</v>
      </c>
      <c r="M196" s="26" t="str">
        <f>VLOOKUP(C196,计算辅助表!A:L,IF(INT(LEFT(A196))&lt;5,12,7),FALSE)</f>
        <v>[{"sxhero":1,"num":2},{"star":9,"num":1},{"star":10,"num":1}]</v>
      </c>
      <c r="N196" s="26" t="str">
        <f>VLOOKUP(A196,升星技能!A:O,4,FALSE)</f>
        <v>魔导之力3</v>
      </c>
      <c r="O196" s="26" t="str">
        <f>VLOOKUP(A196,升星技能!A:O,5,FALSE)</f>
        <v>"2206a114","2206a124"</v>
      </c>
      <c r="P196" s="26" t="str">
        <f>VLOOKUP(A196,升星技能!A:O,6,FALSE)</f>
        <v>被动效果：敌方英雄死亡，增加自己15%伤害加成和15%技能伤害加成</v>
      </c>
      <c r="Q196" s="26" t="str">
        <f>IF(C196&lt;8,VLOOKUP(A196,基础技能!A:O,11,FALSE),VLOOKUP(A196,升星技能!A:O,7,FALSE))</f>
        <v>英雄之力3</v>
      </c>
      <c r="R196" s="26" t="str">
        <f>IF(C196&lt;8,VLOOKUP(A196,基础技能!A:O,10,FALSE),VLOOKUP(A196,升星技能!A:O,8,FALSE))</f>
        <v>"2206a211","2206a221","2206a231","2206a241"</v>
      </c>
      <c r="S196" s="26" t="str">
        <f>IF(C196&lt;8,VLOOKUP(A196,基础技能!A:O,12,FALSE),VLOOKUP(A196,升星技能!A:O,9,FALSE))</f>
        <v>被动效果：生命增加30%、攻击增加20%、暴击伤害增加25%，暴击率增加20%</v>
      </c>
      <c r="T196" s="26" t="str">
        <f>IF(C196&lt;9,VLOOKUP(A196,基础技能!A:O,14,FALSE),VLOOKUP(A196,升星技能!A:O,10,FALSE))</f>
        <v>复仇之心3</v>
      </c>
      <c r="U196" s="26" t="str">
        <f>IF(C196&lt;9,VLOOKUP(A196,基础技能!A:O,13,FALSE),VLOOKUP(A196,升星技能!A:O,11,FALSE))</f>
        <v>"2206a314","2206a324"</v>
      </c>
      <c r="V196" s="26" t="str">
        <f>IF(C196&lt;9,VLOOKUP(A196,基础技能!A:O,15,FALSE),VLOOKUP(A196,升星技能!A:O,12,FALSE))</f>
        <v>被动效果：每回合开始时，对敌方全体造成24%燃烧伤害，持续4回合（受控不触发），并使自己对燃烧目标伤害增加30%</v>
      </c>
      <c r="W196" s="26" t="str">
        <f>IF(C196&lt;10,VLOOKUP(A196,基础技能!A:O,5,FALSE),VLOOKUP(A196,升星技能!A:O,13,FALSE))</f>
        <v>烈焰焚天3</v>
      </c>
      <c r="X196" s="26" t="str">
        <f>IF(C196&lt;10,VLOOKUP(A196,基础技能!A:O,4,FALSE),VLOOKUP(A196,升星技能!A:O,14,FALSE))</f>
        <v>2206a012</v>
      </c>
      <c r="Y196" s="26" t="str">
        <f>IF(C196&lt;10,VLOOKUP(A196,基础技能!A:O,6,FALSE),VLOOKUP(A196,升星技能!A:O,15,FALSE))</f>
        <v>怒气技能：对所有敌人造成150%攻击伤害，每回合造成55%燃烧伤害，持续3回合，并增加自己50%免控率和20%伤害加成3回合</v>
      </c>
    </row>
    <row r="197" spans="1:25" x14ac:dyDescent="0.3">
      <c r="A197" s="27">
        <v>22076</v>
      </c>
      <c r="B197" s="27" t="s">
        <v>46</v>
      </c>
      <c r="C197" s="28">
        <v>7</v>
      </c>
      <c r="D197" s="28">
        <v>2.9</v>
      </c>
      <c r="E197" s="26">
        <f>VLOOKUP($C197,计算辅助表!$A:$E,3,FALSE)</f>
        <v>1</v>
      </c>
      <c r="F197" s="28">
        <v>4</v>
      </c>
      <c r="G197" s="26">
        <f>VLOOKUP($C197,计算辅助表!$A:$E,5,FALSE)</f>
        <v>1.6</v>
      </c>
      <c r="H197" s="26">
        <f>VLOOKUP(C197,计算辅助表!A:I,9,FALSE)</f>
        <v>0</v>
      </c>
      <c r="I197" s="26">
        <f>VLOOKUP(C197,计算辅助表!A:K,10,FALSE)</f>
        <v>0</v>
      </c>
      <c r="J197" s="26">
        <f>VLOOKUP(C197,计算辅助表!A:K,11,FALSE)</f>
        <v>0</v>
      </c>
      <c r="K197" s="26">
        <f>VLOOKUP(C197,计算辅助表!A:H,8,FALSE)</f>
        <v>165</v>
      </c>
      <c r="L197" s="26" t="str">
        <f>VLOOKUP(C197,计算辅助表!A:F,6,FALSE)</f>
        <v>[{"a":"item","t":"2004","n":2000}]</v>
      </c>
      <c r="M197" s="26" t="str">
        <f>VLOOKUP(C197,计算辅助表!A:L,IF(INT(LEFT(A197))&lt;5,12,7),FALSE)</f>
        <v>[{"jichuzhongzu":1,"star":5,"num":4}]</v>
      </c>
      <c r="N197" s="26" t="str">
        <f>VLOOKUP(A197,升星技能!A:O,4,FALSE)</f>
        <v>能量共鸣3</v>
      </c>
      <c r="O197" s="26" t="str">
        <f>VLOOKUP(A197,升星技能!A:O,5,FALSE)</f>
        <v>"2207a104"</v>
      </c>
      <c r="P197" s="26" t="str">
        <f>VLOOKUP(A197,升星技能!A:O,6,FALSE)</f>
        <v>被动效果：当我方英雄释放技能后，对随机1个目标造成165%攻击伤害2回合，并有30%的几率造成眩晕2回合</v>
      </c>
      <c r="Q197" s="26" t="str">
        <f>IF(C197&lt;8,VLOOKUP(A197,基础技能!A:O,11,FALSE),VLOOKUP(A197,升星技能!A:O,7,FALSE))</f>
        <v>能量体2</v>
      </c>
      <c r="R197" s="26" t="str">
        <f>IF(C197&lt;8,VLOOKUP(A197,基础技能!A:O,10,FALSE),VLOOKUP(A197,升星技能!A:O,8,FALSE))</f>
        <v>"22076201","22076211","22076221","22076204"</v>
      </c>
      <c r="S197" s="26" t="str">
        <f>IF(C197&lt;8,VLOOKUP(A197,基础技能!A:O,12,FALSE),VLOOKUP(A197,升星技能!A:O,9,FALSE))</f>
        <v>被动效果：速度增加25点，生命增加25%，暴击率增加15%，免疫眩晕</v>
      </c>
      <c r="T197" s="26" t="str">
        <f>IF(C197&lt;9,VLOOKUP(A197,基础技能!A:O,14,FALSE),VLOOKUP(A197,升星技能!A:O,10,FALSE))</f>
        <v>拘束器2</v>
      </c>
      <c r="U197" s="26" t="str">
        <f>IF(C197&lt;9,VLOOKUP(A197,基础技能!A:O,13,FALSE),VLOOKUP(A197,升星技能!A:O,11,FALSE))</f>
        <v>"22076304"</v>
      </c>
      <c r="V197" s="26" t="str">
        <f>IF(C197&lt;9,VLOOKUP(A197,基础技能!A:O,15,FALSE),VLOOKUP(A197,升星技能!A:O,12,FALSE))</f>
        <v>被动效果：当生命低于80%时，增加30%减伤率，持续5回合（仅触发一次）</v>
      </c>
      <c r="W197" s="26" t="str">
        <f>IF(C197&lt;10,VLOOKUP(A197,基础技能!A:O,5,FALSE),VLOOKUP(A197,升星技能!A:O,13,FALSE))</f>
        <v>电闪雷鸣2</v>
      </c>
      <c r="X197" s="26">
        <f>IF(C197&lt;10,VLOOKUP(A197,基础技能!A:O,4,FALSE),VLOOKUP(A197,升星技能!A:O,14,FALSE))</f>
        <v>22076012</v>
      </c>
      <c r="Y197" s="26" t="str">
        <f>IF(C197&lt;10,VLOOKUP(A197,基础技能!A:O,6,FALSE),VLOOKUP(A197,升星技能!A:O,15,FALSE))</f>
        <v>怒气技能：对随机4名敌人造成伤害，对第一个目标造成120%攻击伤害并有80%几率眩晕2回合，对第二个目标造成140%攻击伤害并有40%几率眩晕2回合，对第三个目标造成160%攻击伤害并有20%概率眩晕2回合，对第四个目标造成200%攻击伤害</v>
      </c>
    </row>
    <row r="198" spans="1:25" x14ac:dyDescent="0.3">
      <c r="A198" s="27">
        <v>22076</v>
      </c>
      <c r="B198" s="27" t="s">
        <v>46</v>
      </c>
      <c r="C198" s="28">
        <v>8</v>
      </c>
      <c r="D198" s="28">
        <v>3.2</v>
      </c>
      <c r="E198" s="26">
        <f>VLOOKUP($C198,计算辅助表!$A:$E,3,FALSE)</f>
        <v>1</v>
      </c>
      <c r="F198" s="28">
        <v>5.5</v>
      </c>
      <c r="G198" s="26">
        <f>VLOOKUP($C198,计算辅助表!$A:$E,5,FALSE)</f>
        <v>1.6</v>
      </c>
      <c r="H198" s="26">
        <f>VLOOKUP(C198,计算辅助表!A:I,9,FALSE)</f>
        <v>0</v>
      </c>
      <c r="I198" s="26">
        <f>VLOOKUP(C198,计算辅助表!A:K,10,FALSE)</f>
        <v>0</v>
      </c>
      <c r="J198" s="26">
        <f>VLOOKUP(C198,计算辅助表!A:K,11,FALSE)</f>
        <v>0</v>
      </c>
      <c r="K198" s="26">
        <f>VLOOKUP(C198,计算辅助表!A:H,8,FALSE)</f>
        <v>185</v>
      </c>
      <c r="L198" s="26" t="str">
        <f>VLOOKUP(C198,计算辅助表!A:F,6,FALSE)</f>
        <v>[{"a":"item","t":"2004","n":3000}]</v>
      </c>
      <c r="M198" s="26" t="str">
        <f>VLOOKUP(C198,计算辅助表!A:L,IF(INT(LEFT(A198))&lt;5,12,7),FALSE)</f>
        <v>[{"jichuzhongzu":1,"star":6,"num":1},{"jichuzhongzu":1,"star":5,"num":3}]</v>
      </c>
      <c r="N198" s="26" t="str">
        <f>VLOOKUP(A198,升星技能!A:O,4,FALSE)</f>
        <v>能量共鸣3</v>
      </c>
      <c r="O198" s="26" t="str">
        <f>VLOOKUP(A198,升星技能!A:O,5,FALSE)</f>
        <v>"2207a104"</v>
      </c>
      <c r="P198" s="26" t="str">
        <f>VLOOKUP(A198,升星技能!A:O,6,FALSE)</f>
        <v>被动效果：当我方英雄释放技能后，对随机1个目标造成165%攻击伤害2回合，并有30%的几率造成眩晕2回合</v>
      </c>
      <c r="Q198" s="26" t="str">
        <f>IF(C198&lt;8,VLOOKUP(A198,基础技能!A:O,11,FALSE),VLOOKUP(A198,升星技能!A:O,7,FALSE))</f>
        <v>能量体3</v>
      </c>
      <c r="R198" s="26" t="str">
        <f>IF(C198&lt;8,VLOOKUP(A198,基础技能!A:O,10,FALSE),VLOOKUP(A198,升星技能!A:O,8,FALSE))</f>
        <v>"2207a201","2207a211","2207a221","2207a204"</v>
      </c>
      <c r="S198" s="26" t="str">
        <f>IF(C198&lt;8,VLOOKUP(A198,基础技能!A:O,12,FALSE),VLOOKUP(A198,升星技能!A:O,9,FALSE))</f>
        <v>被动效果：速度增加40点，生命增加30%，暴击率增加20%，免疫眩晕</v>
      </c>
      <c r="T198" s="26" t="str">
        <f>IF(C198&lt;9,VLOOKUP(A198,基础技能!A:O,14,FALSE),VLOOKUP(A198,升星技能!A:O,10,FALSE))</f>
        <v>拘束器2</v>
      </c>
      <c r="U198" s="26" t="str">
        <f>IF(C198&lt;9,VLOOKUP(A198,基础技能!A:O,13,FALSE),VLOOKUP(A198,升星技能!A:O,11,FALSE))</f>
        <v>"22076304"</v>
      </c>
      <c r="V198" s="26" t="str">
        <f>IF(C198&lt;9,VLOOKUP(A198,基础技能!A:O,15,FALSE),VLOOKUP(A198,升星技能!A:O,12,FALSE))</f>
        <v>被动效果：当生命低于80%时，增加30%减伤率，持续5回合（仅触发一次）</v>
      </c>
      <c r="W198" s="26" t="str">
        <f>IF(C198&lt;10,VLOOKUP(A198,基础技能!A:O,5,FALSE),VLOOKUP(A198,升星技能!A:O,13,FALSE))</f>
        <v>电闪雷鸣2</v>
      </c>
      <c r="X198" s="26">
        <f>IF(C198&lt;10,VLOOKUP(A198,基础技能!A:O,4,FALSE),VLOOKUP(A198,升星技能!A:O,14,FALSE))</f>
        <v>22076012</v>
      </c>
      <c r="Y198" s="26" t="str">
        <f>IF(C198&lt;10,VLOOKUP(A198,基础技能!A:O,6,FALSE),VLOOKUP(A198,升星技能!A:O,15,FALSE))</f>
        <v>怒气技能：对随机4名敌人造成伤害，对第一个目标造成120%攻击伤害并有80%几率眩晕2回合，对第二个目标造成140%攻击伤害并有40%几率眩晕2回合，对第三个目标造成160%攻击伤害并有20%概率眩晕2回合，对第四个目标造成200%攻击伤害</v>
      </c>
    </row>
    <row r="199" spans="1:25" x14ac:dyDescent="0.3">
      <c r="A199" s="27">
        <v>22076</v>
      </c>
      <c r="B199" s="27" t="s">
        <v>46</v>
      </c>
      <c r="C199" s="28">
        <v>9</v>
      </c>
      <c r="D199" s="28">
        <v>3.5</v>
      </c>
      <c r="E199" s="26">
        <f>VLOOKUP($C199,计算辅助表!$A:$E,3,FALSE)</f>
        <v>1</v>
      </c>
      <c r="F199" s="28">
        <v>7</v>
      </c>
      <c r="G199" s="26">
        <f>VLOOKUP($C199,计算辅助表!$A:$E,5,FALSE)</f>
        <v>1.6</v>
      </c>
      <c r="H199" s="26">
        <f>VLOOKUP(C199,计算辅助表!A:I,9,FALSE)</f>
        <v>0</v>
      </c>
      <c r="I199" s="26">
        <f>VLOOKUP(C199,计算辅助表!A:K,10,FALSE)</f>
        <v>0</v>
      </c>
      <c r="J199" s="26">
        <f>VLOOKUP(C199,计算辅助表!A:K,11,FALSE)</f>
        <v>0</v>
      </c>
      <c r="K199" s="26">
        <f>VLOOKUP(C199,计算辅助表!A:H,8,FALSE)</f>
        <v>205</v>
      </c>
      <c r="L199" s="26" t="str">
        <f>VLOOKUP(C199,计算辅助表!A:F,6,FALSE)</f>
        <v>[{"a":"item","t":"2004","n":4000}]</v>
      </c>
      <c r="M199" s="26" t="str">
        <f>VLOOKUP(C199,计算辅助表!A:L,IF(INT(LEFT(A199))&lt;5,12,7),FALSE)</f>
        <v>[{"sxhero":1,"num":1},{"jichuzhongzu":1,"star":6,"num":1},{"jichuzhongzu":1,"star":5,"num":2}]</v>
      </c>
      <c r="N199" s="26" t="str">
        <f>VLOOKUP(A199,升星技能!A:O,4,FALSE)</f>
        <v>能量共鸣3</v>
      </c>
      <c r="O199" s="26" t="str">
        <f>VLOOKUP(A199,升星技能!A:O,5,FALSE)</f>
        <v>"2207a104"</v>
      </c>
      <c r="P199" s="26" t="str">
        <f>VLOOKUP(A199,升星技能!A:O,6,FALSE)</f>
        <v>被动效果：当我方英雄释放技能后，对随机1个目标造成165%攻击伤害2回合，并有30%的几率造成眩晕2回合</v>
      </c>
      <c r="Q199" s="26" t="str">
        <f>IF(C199&lt;8,VLOOKUP(A199,基础技能!A:O,11,FALSE),VLOOKUP(A199,升星技能!A:O,7,FALSE))</f>
        <v>能量体3</v>
      </c>
      <c r="R199" s="26" t="str">
        <f>IF(C199&lt;8,VLOOKUP(A199,基础技能!A:O,10,FALSE),VLOOKUP(A199,升星技能!A:O,8,FALSE))</f>
        <v>"2207a201","2207a211","2207a221","2207a204"</v>
      </c>
      <c r="S199" s="26" t="str">
        <f>IF(C199&lt;8,VLOOKUP(A199,基础技能!A:O,12,FALSE),VLOOKUP(A199,升星技能!A:O,9,FALSE))</f>
        <v>被动效果：速度增加40点，生命增加30%，暴击率增加20%，免疫眩晕</v>
      </c>
      <c r="T199" s="26" t="str">
        <f>IF(C199&lt;9,VLOOKUP(A199,基础技能!A:O,14,FALSE),VLOOKUP(A199,升星技能!A:O,10,FALSE))</f>
        <v>拘束器3</v>
      </c>
      <c r="U199" s="26" t="str">
        <f>IF(C199&lt;9,VLOOKUP(A199,基础技能!A:O,13,FALSE),VLOOKUP(A199,升星技能!A:O,11,FALSE))</f>
        <v>"2207a304"</v>
      </c>
      <c r="V199" s="26" t="str">
        <f>IF(C199&lt;9,VLOOKUP(A199,基础技能!A:O,15,FALSE),VLOOKUP(A199,升星技能!A:O,12,FALSE))</f>
        <v>被动效果：当生命低于80%时，增加50%减伤率，持续5回合（仅触发一次）</v>
      </c>
      <c r="W199" s="26" t="str">
        <f>IF(C199&lt;10,VLOOKUP(A199,基础技能!A:O,5,FALSE),VLOOKUP(A199,升星技能!A:O,13,FALSE))</f>
        <v>电闪雷鸣2</v>
      </c>
      <c r="X199" s="26">
        <f>IF(C199&lt;10,VLOOKUP(A199,基础技能!A:O,4,FALSE),VLOOKUP(A199,升星技能!A:O,14,FALSE))</f>
        <v>22076012</v>
      </c>
      <c r="Y199" s="26" t="str">
        <f>IF(C199&lt;10,VLOOKUP(A199,基础技能!A:O,6,FALSE),VLOOKUP(A199,升星技能!A:O,15,FALSE))</f>
        <v>怒气技能：对随机4名敌人造成伤害，对第一个目标造成120%攻击伤害并有80%几率眩晕2回合，对第二个目标造成140%攻击伤害并有40%几率眩晕2回合，对第三个目标造成160%攻击伤害并有20%概率眩晕2回合，对第四个目标造成200%攻击伤害</v>
      </c>
    </row>
    <row r="200" spans="1:25" x14ac:dyDescent="0.3">
      <c r="A200" s="27">
        <v>22076</v>
      </c>
      <c r="B200" s="27" t="s">
        <v>46</v>
      </c>
      <c r="C200" s="28">
        <v>10</v>
      </c>
      <c r="D200" s="28">
        <v>4</v>
      </c>
      <c r="E200" s="26">
        <f>VLOOKUP($C200,计算辅助表!$A:$E,3,FALSE)</f>
        <v>1</v>
      </c>
      <c r="F200" s="28">
        <v>9.3000000000000007</v>
      </c>
      <c r="G200" s="26">
        <f>VLOOKUP($C200,计算辅助表!$A:$E,5,FALSE)</f>
        <v>1.6</v>
      </c>
      <c r="H200" s="26">
        <f>VLOOKUP(C200,计算辅助表!A:I,9,FALSE)</f>
        <v>0</v>
      </c>
      <c r="I200" s="26">
        <f>VLOOKUP(C200,计算辅助表!A:K,10,FALSE)</f>
        <v>0</v>
      </c>
      <c r="J200" s="26">
        <f>VLOOKUP(C200,计算辅助表!A:K,11,FALSE)</f>
        <v>0</v>
      </c>
      <c r="K200" s="26">
        <f>VLOOKUP(C200,计算辅助表!A:H,8,FALSE)</f>
        <v>255</v>
      </c>
      <c r="L200" s="26" t="str">
        <f>VLOOKUP(C200,计算辅助表!A:F,6,FALSE)</f>
        <v>[{"a":"item","t":"2004","n":10000}]</v>
      </c>
      <c r="M200" s="26" t="str">
        <f>VLOOKUP(C200,计算辅助表!A:L,IF(INT(LEFT(A200))&lt;5,12,7),FALSE)</f>
        <v>[{"sxhero":1,"num":2},{"jichuzhongzu":1,"star":6,"num":1},{"star":9,"num":1}]</v>
      </c>
      <c r="N200" s="26" t="str">
        <f>VLOOKUP(A200,升星技能!A:O,4,FALSE)</f>
        <v>能量共鸣3</v>
      </c>
      <c r="O200" s="26" t="str">
        <f>VLOOKUP(A200,升星技能!A:O,5,FALSE)</f>
        <v>"2207a104"</v>
      </c>
      <c r="P200" s="26" t="str">
        <f>VLOOKUP(A200,升星技能!A:O,6,FALSE)</f>
        <v>被动效果：当我方英雄释放技能后，对随机1个目标造成165%攻击伤害2回合，并有30%的几率造成眩晕2回合</v>
      </c>
      <c r="Q200" s="26" t="str">
        <f>IF(C200&lt;8,VLOOKUP(A200,基础技能!A:O,11,FALSE),VLOOKUP(A200,升星技能!A:O,7,FALSE))</f>
        <v>能量体3</v>
      </c>
      <c r="R200" s="26" t="str">
        <f>IF(C200&lt;8,VLOOKUP(A200,基础技能!A:O,10,FALSE),VLOOKUP(A200,升星技能!A:O,8,FALSE))</f>
        <v>"2207a201","2207a211","2207a221","2207a204"</v>
      </c>
      <c r="S200" s="26" t="str">
        <f>IF(C200&lt;8,VLOOKUP(A200,基础技能!A:O,12,FALSE),VLOOKUP(A200,升星技能!A:O,9,FALSE))</f>
        <v>被动效果：速度增加40点，生命增加30%，暴击率增加20%，免疫眩晕</v>
      </c>
      <c r="T200" s="26" t="str">
        <f>IF(C200&lt;9,VLOOKUP(A200,基础技能!A:O,14,FALSE),VLOOKUP(A200,升星技能!A:O,10,FALSE))</f>
        <v>拘束器3</v>
      </c>
      <c r="U200" s="26" t="str">
        <f>IF(C200&lt;9,VLOOKUP(A200,基础技能!A:O,13,FALSE),VLOOKUP(A200,升星技能!A:O,11,FALSE))</f>
        <v>"2207a304"</v>
      </c>
      <c r="V200" s="26" t="str">
        <f>IF(C200&lt;9,VLOOKUP(A200,基础技能!A:O,15,FALSE),VLOOKUP(A200,升星技能!A:O,12,FALSE))</f>
        <v>被动效果：当生命低于80%时，增加50%减伤率，持续5回合（仅触发一次）</v>
      </c>
      <c r="W200" s="26" t="str">
        <f>IF(C200&lt;10,VLOOKUP(A200,基础技能!A:O,5,FALSE),VLOOKUP(A200,升星技能!A:O,13,FALSE))</f>
        <v>电闪雷鸣3</v>
      </c>
      <c r="X200" s="34" t="str">
        <f>IF(C200&lt;10,VLOOKUP(A200,基础技能!A:O,4,FALSE),VLOOKUP(A200,升星技能!A:O,14,FALSE))</f>
        <v>2207a012</v>
      </c>
      <c r="Y200" s="26" t="str">
        <f>IF(C200&lt;10,VLOOKUP(A200,基础技能!A:O,6,FALSE),VLOOKUP(A200,升星技能!A:O,15,FALSE))</f>
        <v>怒气技能：对随机4名敌人造成伤害，对第一个目标造成165%攻击伤害并有100%几率眩晕2回合，对第二个目标造成195%攻击伤害并有50%几率眩晕2回合，对第三个目标造成215%攻击伤害并有30%概率眩晕2回合，对第四个目标造成275%攻击伤害</v>
      </c>
    </row>
    <row r="201" spans="1:25" x14ac:dyDescent="0.3">
      <c r="A201" s="27">
        <v>22076</v>
      </c>
      <c r="B201" s="27" t="s">
        <v>46</v>
      </c>
      <c r="C201" s="28">
        <v>11</v>
      </c>
      <c r="D201" s="28">
        <v>4</v>
      </c>
      <c r="E201" s="26">
        <f>VLOOKUP($C201,计算辅助表!$A:$E,3,FALSE)</f>
        <v>1</v>
      </c>
      <c r="F201" s="28">
        <v>9.3000000000000007</v>
      </c>
      <c r="G201" s="26">
        <f>VLOOKUP($C201,计算辅助表!$A:$E,5,FALSE)</f>
        <v>1.6</v>
      </c>
      <c r="H201" s="26">
        <f>VLOOKUP(C201,计算辅助表!A:I,9,FALSE)</f>
        <v>1</v>
      </c>
      <c r="I201" s="26">
        <f>VLOOKUP(C201,计算辅助表!A:K,10,FALSE)</f>
        <v>70</v>
      </c>
      <c r="J201" s="26">
        <f>VLOOKUP(C201,计算辅助表!A:K,11,FALSE)</f>
        <v>100</v>
      </c>
      <c r="K201" s="26">
        <f>VLOOKUP(C201,计算辅助表!A:H,8,FALSE)</f>
        <v>270</v>
      </c>
      <c r="L201" s="26" t="str">
        <f>VLOOKUP(C201,计算辅助表!A:F,6,FALSE)</f>
        <v>[{"a":"item","t":"2004","n":10000}]</v>
      </c>
      <c r="M201" s="26" t="str">
        <f>VLOOKUP(C201,计算辅助表!A:L,IF(INT(LEFT(A201))&lt;5,12,7),FALSE)</f>
        <v>[{"sxhero":1,"num":1},{"star":9,"num":1}]</v>
      </c>
      <c r="N201" s="26" t="str">
        <f>VLOOKUP(A201,升星技能!A:O,4,FALSE)</f>
        <v>能量共鸣3</v>
      </c>
      <c r="O201" s="26" t="str">
        <f>VLOOKUP(A201,升星技能!A:O,5,FALSE)</f>
        <v>"2207a104"</v>
      </c>
      <c r="P201" s="26" t="str">
        <f>VLOOKUP(A201,升星技能!A:O,6,FALSE)</f>
        <v>被动效果：当我方英雄释放技能后，对随机1个目标造成165%攻击伤害2回合，并有30%的几率造成眩晕2回合</v>
      </c>
      <c r="Q201" s="26" t="str">
        <f>IF(C201&lt;8,VLOOKUP(A201,基础技能!A:O,11,FALSE),VLOOKUP(A201,升星技能!A:O,7,FALSE))</f>
        <v>能量体3</v>
      </c>
      <c r="R201" s="26" t="str">
        <f>IF(C201&lt;8,VLOOKUP(A201,基础技能!A:O,10,FALSE),VLOOKUP(A201,升星技能!A:O,8,FALSE))</f>
        <v>"2207a201","2207a211","2207a221","2207a204"</v>
      </c>
      <c r="S201" s="26" t="str">
        <f>IF(C201&lt;8,VLOOKUP(A201,基础技能!A:O,12,FALSE),VLOOKUP(A201,升星技能!A:O,9,FALSE))</f>
        <v>被动效果：速度增加40点，生命增加30%，暴击率增加20%，免疫眩晕</v>
      </c>
      <c r="T201" s="26" t="str">
        <f>IF(C201&lt;9,VLOOKUP(A201,基础技能!A:O,14,FALSE),VLOOKUP(A201,升星技能!A:O,10,FALSE))</f>
        <v>拘束器3</v>
      </c>
      <c r="U201" s="26" t="str">
        <f>IF(C201&lt;9,VLOOKUP(A201,基础技能!A:O,13,FALSE),VLOOKUP(A201,升星技能!A:O,11,FALSE))</f>
        <v>"2207a304"</v>
      </c>
      <c r="V201" s="26" t="str">
        <f>IF(C201&lt;9,VLOOKUP(A201,基础技能!A:O,15,FALSE),VLOOKUP(A201,升星技能!A:O,12,FALSE))</f>
        <v>被动效果：当生命低于80%时，增加50%减伤率，持续5回合（仅触发一次）</v>
      </c>
      <c r="W201" s="26" t="str">
        <f>IF(C201&lt;10,VLOOKUP(A201,基础技能!A:O,5,FALSE),VLOOKUP(A201,升星技能!A:O,13,FALSE))</f>
        <v>电闪雷鸣3</v>
      </c>
      <c r="X201" s="34" t="str">
        <f>IF(C201&lt;10,VLOOKUP(A201,基础技能!A:O,4,FALSE),VLOOKUP(A201,升星技能!A:O,14,FALSE))</f>
        <v>2207a012</v>
      </c>
      <c r="Y201" s="26" t="str">
        <f>IF(C201&lt;10,VLOOKUP(A201,基础技能!A:O,6,FALSE),VLOOKUP(A201,升星技能!A:O,15,FALSE))</f>
        <v>怒气技能：对随机4名敌人造成伤害，对第一个目标造成165%攻击伤害并有100%几率眩晕2回合，对第二个目标造成195%攻击伤害并有50%几率眩晕2回合，对第三个目标造成215%攻击伤害并有30%概率眩晕2回合，对第四个目标造成275%攻击伤害</v>
      </c>
    </row>
    <row r="202" spans="1:25" x14ac:dyDescent="0.3">
      <c r="A202" s="27">
        <v>22076</v>
      </c>
      <c r="B202" s="27" t="s">
        <v>46</v>
      </c>
      <c r="C202" s="28">
        <v>12</v>
      </c>
      <c r="D202" s="28">
        <v>4</v>
      </c>
      <c r="E202" s="26">
        <f>VLOOKUP($C202,计算辅助表!$A:$E,3,FALSE)</f>
        <v>1</v>
      </c>
      <c r="F202" s="28">
        <v>9.3000000000000007</v>
      </c>
      <c r="G202" s="26">
        <f>VLOOKUP($C202,计算辅助表!$A:$E,5,FALSE)</f>
        <v>1.6</v>
      </c>
      <c r="H202" s="26">
        <f>VLOOKUP(C202,计算辅助表!A:I,9,FALSE)</f>
        <v>2</v>
      </c>
      <c r="I202" s="26">
        <f>VLOOKUP(C202,计算辅助表!A:K,10,FALSE)</f>
        <v>140</v>
      </c>
      <c r="J202" s="26">
        <f>VLOOKUP(C202,计算辅助表!A:K,11,FALSE)</f>
        <v>200</v>
      </c>
      <c r="K202" s="26">
        <f>VLOOKUP(C202,计算辅助表!A:H,8,FALSE)</f>
        <v>285</v>
      </c>
      <c r="L202" s="26" t="str">
        <f>VLOOKUP(C202,计算辅助表!A:F,6,FALSE)</f>
        <v>[{"a":"item","t":"2004","n":15000}]</v>
      </c>
      <c r="M202" s="26" t="str">
        <f>VLOOKUP(C202,计算辅助表!A:L,IF(INT(LEFT(A202))&lt;5,12,7),FALSE)</f>
        <v>[{"sxhero":1,"num":1},{"jichuzhongzu":1,"star":6,"num":1},{"star":9,"num":1}]</v>
      </c>
      <c r="N202" s="26" t="str">
        <f>VLOOKUP(A202,升星技能!A:O,4,FALSE)</f>
        <v>能量共鸣3</v>
      </c>
      <c r="O202" s="26" t="str">
        <f>VLOOKUP(A202,升星技能!A:O,5,FALSE)</f>
        <v>"2207a104"</v>
      </c>
      <c r="P202" s="26" t="str">
        <f>VLOOKUP(A202,升星技能!A:O,6,FALSE)</f>
        <v>被动效果：当我方英雄释放技能后，对随机1个目标造成165%攻击伤害2回合，并有30%的几率造成眩晕2回合</v>
      </c>
      <c r="Q202" s="26" t="str">
        <f>IF(C202&lt;8,VLOOKUP(A202,基础技能!A:O,11,FALSE),VLOOKUP(A202,升星技能!A:O,7,FALSE))</f>
        <v>能量体3</v>
      </c>
      <c r="R202" s="26" t="str">
        <f>IF(C202&lt;8,VLOOKUP(A202,基础技能!A:O,10,FALSE),VLOOKUP(A202,升星技能!A:O,8,FALSE))</f>
        <v>"2207a201","2207a211","2207a221","2207a204"</v>
      </c>
      <c r="S202" s="26" t="str">
        <f>IF(C202&lt;8,VLOOKUP(A202,基础技能!A:O,12,FALSE),VLOOKUP(A202,升星技能!A:O,9,FALSE))</f>
        <v>被动效果：速度增加40点，生命增加30%，暴击率增加20%，免疫眩晕</v>
      </c>
      <c r="T202" s="26" t="str">
        <f>IF(C202&lt;9,VLOOKUP(A202,基础技能!A:O,14,FALSE),VLOOKUP(A202,升星技能!A:O,10,FALSE))</f>
        <v>拘束器3</v>
      </c>
      <c r="U202" s="26" t="str">
        <f>IF(C202&lt;9,VLOOKUP(A202,基础技能!A:O,13,FALSE),VLOOKUP(A202,升星技能!A:O,11,FALSE))</f>
        <v>"2207a304"</v>
      </c>
      <c r="V202" s="26" t="str">
        <f>IF(C202&lt;9,VLOOKUP(A202,基础技能!A:O,15,FALSE),VLOOKUP(A202,升星技能!A:O,12,FALSE))</f>
        <v>被动效果：当生命低于80%时，增加50%减伤率，持续5回合（仅触发一次）</v>
      </c>
      <c r="W202" s="26" t="str">
        <f>IF(C202&lt;10,VLOOKUP(A202,基础技能!A:O,5,FALSE),VLOOKUP(A202,升星技能!A:O,13,FALSE))</f>
        <v>电闪雷鸣3</v>
      </c>
      <c r="X202" s="34" t="str">
        <f>IF(C202&lt;10,VLOOKUP(A202,基础技能!A:O,4,FALSE),VLOOKUP(A202,升星技能!A:O,14,FALSE))</f>
        <v>2207a012</v>
      </c>
      <c r="Y202" s="26" t="str">
        <f>IF(C202&lt;10,VLOOKUP(A202,基础技能!A:O,6,FALSE),VLOOKUP(A202,升星技能!A:O,15,FALSE))</f>
        <v>怒气技能：对随机4名敌人造成伤害，对第一个目标造成165%攻击伤害并有100%几率眩晕2回合，对第二个目标造成195%攻击伤害并有50%几率眩晕2回合，对第三个目标造成215%攻击伤害并有30%概率眩晕2回合，对第四个目标造成275%攻击伤害</v>
      </c>
    </row>
    <row r="203" spans="1:25" x14ac:dyDescent="0.3">
      <c r="A203" s="27">
        <v>22076</v>
      </c>
      <c r="B203" s="27" t="s">
        <v>46</v>
      </c>
      <c r="C203" s="28">
        <v>13</v>
      </c>
      <c r="D203" s="28">
        <v>4</v>
      </c>
      <c r="E203" s="26">
        <f>VLOOKUP($C203,计算辅助表!$A:$E,3,FALSE)</f>
        <v>1</v>
      </c>
      <c r="F203" s="28">
        <v>9.3000000000000007</v>
      </c>
      <c r="G203" s="26">
        <f>VLOOKUP($C203,计算辅助表!$A:$E,5,FALSE)</f>
        <v>1.6</v>
      </c>
      <c r="H203" s="26">
        <f>VLOOKUP(C203,计算辅助表!A:I,9,FALSE)</f>
        <v>3</v>
      </c>
      <c r="I203" s="26">
        <f>VLOOKUP(C203,计算辅助表!A:K,10,FALSE)</f>
        <v>210</v>
      </c>
      <c r="J203" s="26">
        <f>VLOOKUP(C203,计算辅助表!A:K,11,FALSE)</f>
        <v>300</v>
      </c>
      <c r="K203" s="26">
        <f>VLOOKUP(C203,计算辅助表!A:H,8,FALSE)</f>
        <v>300</v>
      </c>
      <c r="L203" s="26" t="str">
        <f>VLOOKUP(C203,计算辅助表!A:F,6,FALSE)</f>
        <v>[{"a":"item","t":"2004","n":20000},{"a":"item","t":"2039","n":10}]</v>
      </c>
      <c r="M203" s="26" t="str">
        <f>VLOOKUP(C203,计算辅助表!A:L,IF(INT(LEFT(A203))&lt;5,12,7),FALSE)</f>
        <v>[{"sxhero":1,"num":2},{"jichuzhongzu":1,"star":6,"num":1},{"star":10,"num":1}]</v>
      </c>
      <c r="N203" s="26" t="str">
        <f>VLOOKUP(A203,升星技能!A:O,4,FALSE)</f>
        <v>能量共鸣3</v>
      </c>
      <c r="O203" s="26" t="str">
        <f>VLOOKUP(A203,升星技能!A:O,5,FALSE)</f>
        <v>"2207a104"</v>
      </c>
      <c r="P203" s="26" t="str">
        <f>VLOOKUP(A203,升星技能!A:O,6,FALSE)</f>
        <v>被动效果：当我方英雄释放技能后，对随机1个目标造成165%攻击伤害2回合，并有30%的几率造成眩晕2回合</v>
      </c>
      <c r="Q203" s="26" t="str">
        <f>IF(C203&lt;8,VLOOKUP(A203,基础技能!A:O,11,FALSE),VLOOKUP(A203,升星技能!A:O,7,FALSE))</f>
        <v>能量体3</v>
      </c>
      <c r="R203" s="26" t="str">
        <f>IF(C203&lt;8,VLOOKUP(A203,基础技能!A:O,10,FALSE),VLOOKUP(A203,升星技能!A:O,8,FALSE))</f>
        <v>"2207a201","2207a211","2207a221","2207a204"</v>
      </c>
      <c r="S203" s="26" t="str">
        <f>IF(C203&lt;8,VLOOKUP(A203,基础技能!A:O,12,FALSE),VLOOKUP(A203,升星技能!A:O,9,FALSE))</f>
        <v>被动效果：速度增加40点，生命增加30%，暴击率增加20%，免疫眩晕</v>
      </c>
      <c r="T203" s="26" t="str">
        <f>IF(C203&lt;9,VLOOKUP(A203,基础技能!A:O,14,FALSE),VLOOKUP(A203,升星技能!A:O,10,FALSE))</f>
        <v>拘束器3</v>
      </c>
      <c r="U203" s="26" t="str">
        <f>IF(C203&lt;9,VLOOKUP(A203,基础技能!A:O,13,FALSE),VLOOKUP(A203,升星技能!A:O,11,FALSE))</f>
        <v>"2207a304"</v>
      </c>
      <c r="V203" s="26" t="str">
        <f>IF(C203&lt;9,VLOOKUP(A203,基础技能!A:O,15,FALSE),VLOOKUP(A203,升星技能!A:O,12,FALSE))</f>
        <v>被动效果：当生命低于80%时，增加50%减伤率，持续5回合（仅触发一次）</v>
      </c>
      <c r="W203" s="26" t="str">
        <f>IF(C203&lt;10,VLOOKUP(A203,基础技能!A:O,5,FALSE),VLOOKUP(A203,升星技能!A:O,13,FALSE))</f>
        <v>电闪雷鸣3</v>
      </c>
      <c r="X203" s="34" t="str">
        <f>IF(C203&lt;10,VLOOKUP(A203,基础技能!A:O,4,FALSE),VLOOKUP(A203,升星技能!A:O,14,FALSE))</f>
        <v>2207a012</v>
      </c>
      <c r="Y203" s="26" t="str">
        <f>IF(C203&lt;10,VLOOKUP(A203,基础技能!A:O,6,FALSE),VLOOKUP(A203,升星技能!A:O,15,FALSE))</f>
        <v>怒气技能：对随机4名敌人造成伤害，对第一个目标造成165%攻击伤害并有100%几率眩晕2回合，对第二个目标造成195%攻击伤害并有50%几率眩晕2回合，对第三个目标造成215%攻击伤害并有30%概率眩晕2回合，对第四个目标造成275%攻击伤害</v>
      </c>
    </row>
    <row r="204" spans="1:25" x14ac:dyDescent="0.3">
      <c r="A204" s="27">
        <v>22076</v>
      </c>
      <c r="B204" s="27" t="s">
        <v>46</v>
      </c>
      <c r="C204" s="28">
        <v>14</v>
      </c>
      <c r="D204" s="28">
        <v>4</v>
      </c>
      <c r="E204" s="26">
        <f>VLOOKUP($C204,计算辅助表!$A:$E,3,FALSE)</f>
        <v>1</v>
      </c>
      <c r="F204" s="28">
        <v>9.3000000000000007</v>
      </c>
      <c r="G204" s="26">
        <f>VLOOKUP($C204,计算辅助表!$A:$E,5,FALSE)</f>
        <v>1.6</v>
      </c>
      <c r="H204" s="26">
        <f>VLOOKUP(C204,计算辅助表!A:I,9,FALSE)</f>
        <v>4</v>
      </c>
      <c r="I204" s="26">
        <f>VLOOKUP(C204,计算辅助表!A:K,10,FALSE)</f>
        <v>330</v>
      </c>
      <c r="J204" s="26">
        <f>VLOOKUP(C204,计算辅助表!A:K,11,FALSE)</f>
        <v>500</v>
      </c>
      <c r="K204" s="26">
        <f>VLOOKUP(C204,计算辅助表!A:H,8,FALSE)</f>
        <v>300</v>
      </c>
      <c r="L204" s="26" t="str">
        <f>VLOOKUP(C204,计算辅助表!A:F,6,FALSE)</f>
        <v>[{"a":"item","t":"2004","n":25000},{"a":"item","t":"2039","n":20}]</v>
      </c>
      <c r="M204" s="26" t="str">
        <f>VLOOKUP(C204,计算辅助表!A:L,IF(INT(LEFT(A204))&lt;5,12,7),FALSE)</f>
        <v>[{"sxhero":1,"num":2},{"star":9,"num":1},{"star":10,"num":1}]</v>
      </c>
      <c r="N204" s="26" t="str">
        <f>VLOOKUP(A204,升星技能!A:O,4,FALSE)</f>
        <v>能量共鸣3</v>
      </c>
      <c r="O204" s="26" t="str">
        <f>VLOOKUP(A204,升星技能!A:O,5,FALSE)</f>
        <v>"2207a104"</v>
      </c>
      <c r="P204" s="26" t="str">
        <f>VLOOKUP(A204,升星技能!A:O,6,FALSE)</f>
        <v>被动效果：当我方英雄释放技能后，对随机1个目标造成165%攻击伤害2回合，并有30%的几率造成眩晕2回合</v>
      </c>
      <c r="Q204" s="26" t="str">
        <f>IF(C204&lt;8,VLOOKUP(A204,基础技能!A:O,11,FALSE),VLOOKUP(A204,升星技能!A:O,7,FALSE))</f>
        <v>能量体3</v>
      </c>
      <c r="R204" s="26" t="str">
        <f>IF(C204&lt;8,VLOOKUP(A204,基础技能!A:O,10,FALSE),VLOOKUP(A204,升星技能!A:O,8,FALSE))</f>
        <v>"2207a201","2207a211","2207a221","2207a204"</v>
      </c>
      <c r="S204" s="26" t="str">
        <f>IF(C204&lt;8,VLOOKUP(A204,基础技能!A:O,12,FALSE),VLOOKUP(A204,升星技能!A:O,9,FALSE))</f>
        <v>被动效果：速度增加40点，生命增加30%，暴击率增加20%，免疫眩晕</v>
      </c>
      <c r="T204" s="26" t="str">
        <f>IF(C204&lt;9,VLOOKUP(A204,基础技能!A:O,14,FALSE),VLOOKUP(A204,升星技能!A:O,10,FALSE))</f>
        <v>拘束器3</v>
      </c>
      <c r="U204" s="26" t="str">
        <f>IF(C204&lt;9,VLOOKUP(A204,基础技能!A:O,13,FALSE),VLOOKUP(A204,升星技能!A:O,11,FALSE))</f>
        <v>"2207a304"</v>
      </c>
      <c r="V204" s="26" t="str">
        <f>IF(C204&lt;9,VLOOKUP(A204,基础技能!A:O,15,FALSE),VLOOKUP(A204,升星技能!A:O,12,FALSE))</f>
        <v>被动效果：当生命低于80%时，增加50%减伤率，持续5回合（仅触发一次）</v>
      </c>
      <c r="W204" s="26" t="str">
        <f>IF(C204&lt;10,VLOOKUP(A204,基础技能!A:O,5,FALSE),VLOOKUP(A204,升星技能!A:O,13,FALSE))</f>
        <v>电闪雷鸣3</v>
      </c>
      <c r="X204" s="34" t="str">
        <f>IF(C204&lt;10,VLOOKUP(A204,基础技能!A:O,4,FALSE),VLOOKUP(A204,升星技能!A:O,14,FALSE))</f>
        <v>2207a012</v>
      </c>
      <c r="Y204" s="26" t="str">
        <f>IF(C204&lt;10,VLOOKUP(A204,基础技能!A:O,6,FALSE),VLOOKUP(A204,升星技能!A:O,15,FALSE))</f>
        <v>怒气技能：对随机4名敌人造成伤害，对第一个目标造成165%攻击伤害并有100%几率眩晕2回合，对第二个目标造成195%攻击伤害并有50%几率眩晕2回合，对第三个目标造成215%攻击伤害并有30%概率眩晕2回合，对第四个目标造成275%攻击伤害</v>
      </c>
    </row>
    <row r="205" spans="1:25" x14ac:dyDescent="0.3">
      <c r="A205" s="27">
        <v>22076</v>
      </c>
      <c r="B205" s="27" t="s">
        <v>46</v>
      </c>
      <c r="C205" s="28">
        <v>15</v>
      </c>
      <c r="D205" s="28">
        <v>4</v>
      </c>
      <c r="E205" s="26">
        <f>VLOOKUP($C205,计算辅助表!$A:$E,3,FALSE)</f>
        <v>1</v>
      </c>
      <c r="F205" s="28">
        <v>9.3000000000000007</v>
      </c>
      <c r="G205" s="26">
        <f>VLOOKUP($C205,计算辅助表!$A:$E,5,FALSE)</f>
        <v>1.6</v>
      </c>
      <c r="H205" s="26">
        <f>VLOOKUP(C205,计算辅助表!A:I,9,FALSE)</f>
        <v>5</v>
      </c>
      <c r="I205" s="26">
        <f>VLOOKUP(C205,计算辅助表!A:K,10,FALSE)</f>
        <v>450</v>
      </c>
      <c r="J205" s="26">
        <f>VLOOKUP(C205,计算辅助表!A:K,11,FALSE)</f>
        <v>700</v>
      </c>
      <c r="K205" s="26">
        <f>VLOOKUP(C205,计算辅助表!A:H,8,FALSE)</f>
        <v>300</v>
      </c>
      <c r="L205" s="26" t="str">
        <f>VLOOKUP(C205,计算辅助表!A:F,6,FALSE)</f>
        <v>[{"a":"item","t":"2004","n":30000},{"a":"item","t":"2039","n":30}]</v>
      </c>
      <c r="M205" s="26" t="str">
        <f>VLOOKUP(C205,计算辅助表!A:L,IF(INT(LEFT(A205))&lt;5,12,7),FALSE)</f>
        <v>[{"sxhero":1,"num":2},{"star":9,"num":1},{"star":10,"num":1}]</v>
      </c>
      <c r="N205" s="26" t="str">
        <f>VLOOKUP(A205,升星技能!A:O,4,FALSE)</f>
        <v>能量共鸣3</v>
      </c>
      <c r="O205" s="26" t="str">
        <f>VLOOKUP(A205,升星技能!A:O,5,FALSE)</f>
        <v>"2207a104"</v>
      </c>
      <c r="P205" s="26" t="str">
        <f>VLOOKUP(A205,升星技能!A:O,6,FALSE)</f>
        <v>被动效果：当我方英雄释放技能后，对随机1个目标造成165%攻击伤害2回合，并有30%的几率造成眩晕2回合</v>
      </c>
      <c r="Q205" s="26" t="str">
        <f>IF(C205&lt;8,VLOOKUP(A205,基础技能!A:O,11,FALSE),VLOOKUP(A205,升星技能!A:O,7,FALSE))</f>
        <v>能量体3</v>
      </c>
      <c r="R205" s="26" t="str">
        <f>IF(C205&lt;8,VLOOKUP(A205,基础技能!A:O,10,FALSE),VLOOKUP(A205,升星技能!A:O,8,FALSE))</f>
        <v>"2207a201","2207a211","2207a221","2207a204"</v>
      </c>
      <c r="S205" s="26" t="str">
        <f>IF(C205&lt;8,VLOOKUP(A205,基础技能!A:O,12,FALSE),VLOOKUP(A205,升星技能!A:O,9,FALSE))</f>
        <v>被动效果：速度增加40点，生命增加30%，暴击率增加20%，免疫眩晕</v>
      </c>
      <c r="T205" s="26" t="str">
        <f>IF(C205&lt;9,VLOOKUP(A205,基础技能!A:O,14,FALSE),VLOOKUP(A205,升星技能!A:O,10,FALSE))</f>
        <v>拘束器3</v>
      </c>
      <c r="U205" s="26" t="str">
        <f>IF(C205&lt;9,VLOOKUP(A205,基础技能!A:O,13,FALSE),VLOOKUP(A205,升星技能!A:O,11,FALSE))</f>
        <v>"2207a304"</v>
      </c>
      <c r="V205" s="26" t="str">
        <f>IF(C205&lt;9,VLOOKUP(A205,基础技能!A:O,15,FALSE),VLOOKUP(A205,升星技能!A:O,12,FALSE))</f>
        <v>被动效果：当生命低于80%时，增加50%减伤率，持续5回合（仅触发一次）</v>
      </c>
      <c r="W205" s="26" t="str">
        <f>IF(C205&lt;10,VLOOKUP(A205,基础技能!A:O,5,FALSE),VLOOKUP(A205,升星技能!A:O,13,FALSE))</f>
        <v>电闪雷鸣3</v>
      </c>
      <c r="X205" s="34" t="str">
        <f>IF(C205&lt;10,VLOOKUP(A205,基础技能!A:O,4,FALSE),VLOOKUP(A205,升星技能!A:O,14,FALSE))</f>
        <v>2207a012</v>
      </c>
      <c r="Y205" s="26" t="str">
        <f>IF(C205&lt;10,VLOOKUP(A205,基础技能!A:O,6,FALSE),VLOOKUP(A205,升星技能!A:O,15,FALSE))</f>
        <v>怒气技能：对随机4名敌人造成伤害，对第一个目标造成165%攻击伤害并有100%几率眩晕2回合，对第二个目标造成195%攻击伤害并有50%几率眩晕2回合，对第三个目标造成215%攻击伤害并有30%概率眩晕2回合，对第四个目标造成275%攻击伤害</v>
      </c>
    </row>
    <row r="206" spans="1:25" x14ac:dyDescent="0.3">
      <c r="A206" s="27">
        <v>22086</v>
      </c>
      <c r="B206" s="27" t="s">
        <v>4286</v>
      </c>
      <c r="C206" s="28">
        <v>7</v>
      </c>
      <c r="D206" s="28">
        <v>2.4900000000000002</v>
      </c>
      <c r="E206" s="26">
        <v>1</v>
      </c>
      <c r="F206" s="28">
        <v>3.5200000000000005</v>
      </c>
      <c r="G206" s="26">
        <v>1.6</v>
      </c>
      <c r="H206" s="26">
        <v>0</v>
      </c>
      <c r="I206" s="26">
        <v>0</v>
      </c>
      <c r="J206" s="26">
        <v>0</v>
      </c>
      <c r="K206" s="26">
        <v>165</v>
      </c>
      <c r="L206" s="26" t="s">
        <v>3543</v>
      </c>
      <c r="M206" s="26" t="str">
        <f>VLOOKUP(C206,计算辅助表!A:L,IF(INT(LEFT(A206))&lt;5,12,7),FALSE)</f>
        <v>[{"jichuzhongzu":1,"star":5,"num":4}]</v>
      </c>
      <c r="N206" s="26" t="str">
        <f>VLOOKUP(A206,升星技能!A:O,4,FALSE)</f>
        <v>牧羊人之心</v>
      </c>
      <c r="O206" s="26" t="str">
        <f>VLOOKUP(A206,升星技能!A:O,5,FALSE)</f>
        <v>"2208a201","2208a211","2208a221","2208a231"</v>
      </c>
      <c r="P206" s="26" t="str">
        <f>VLOOKUP(A206,升星技能!A:O,6,FALSE)</f>
        <v>被动效果：攻击增加30%，生命值增加25%，速度增加40，减伤率增加30%</v>
      </c>
      <c r="Q206" s="26" t="str">
        <f>IF(C206&lt;8,VLOOKUP(A206,基础技能!A:O,11,FALSE),VLOOKUP(A206,升星技能!A:O,7,FALSE))</f>
        <v>圣者降临</v>
      </c>
      <c r="R206" s="26" t="str">
        <f>IF(C206&lt;8,VLOOKUP(A206,基础技能!A:O,10,FALSE),VLOOKUP(A206,升星技能!A:O,8,FALSE))</f>
        <v>"22086304"</v>
      </c>
      <c r="S206" s="26" t="str">
        <f>IF(C206&lt;8,VLOOKUP(A206,基础技能!A:O,12,FALSE),VLOOKUP(A206,升星技能!A:O,9,FALSE))</f>
        <v>被动效果：战斗开始时，获得3层攻守互换</v>
      </c>
      <c r="T206" s="26" t="str">
        <f>IF(C206&lt;9,VLOOKUP(A206,基础技能!A:O,14,FALSE),VLOOKUP(A206,升星技能!A:O,10,FALSE))</f>
        <v>奥术心得</v>
      </c>
      <c r="U206" s="26" t="str">
        <f>IF(C206&lt;9,VLOOKUP(A206,基础技能!A:O,13,FALSE),VLOOKUP(A206,升星技能!A:O,11,FALSE))</f>
        <v>"22086404","22086414"</v>
      </c>
      <c r="V206" s="26" t="str">
        <f>IF(C206&lt;9,VLOOKUP(A206,基础技能!A:O,15,FALSE),VLOOKUP(A206,升星技能!A:O,12,FALSE))</f>
        <v>被动效果：自身生命值低于33%时，消耗3层攻守互换，使自己与当前生命值最高的敌人生命值互换（交换的生命值不超过攻击力的4800%）；自身受到控制时，消耗1层攻守互换将1种控制转移给随机1名敌方英雄；自身被施加负面状态时（除去控制效果），消耗一层攻守互换，清除负面状态</v>
      </c>
      <c r="W206" s="26" t="str">
        <f>IF(C206&lt;10,VLOOKUP(A206,基础技能!A:O,5,FALSE),VLOOKUP(A206,升星技能!A:O,13,FALSE))</f>
        <v>奥术秘法</v>
      </c>
      <c r="X206" s="34">
        <f>IF(C206&lt;10,VLOOKUP(A206,基础技能!A:O,4,FALSE),VLOOKUP(A206,升星技能!A:O,14,FALSE))</f>
        <v>22086012</v>
      </c>
      <c r="Y206" s="26" t="str">
        <f>IF(C206&lt;10,VLOOKUP(A206,基础技能!A:O,6,FALSE),VLOOKUP(A206,升星技能!A:O,15,FALSE))</f>
        <v>怒气技能：对随机2名敌人造成220%攻击力伤害，并100%对其中一人释放变羊术（变羊术：目标变成羊，被变羊的目标无法进行攻击，受到3次怒气技能或普通攻击后解除效果；攻守互换：可用于触发被动技能）</v>
      </c>
    </row>
    <row r="207" spans="1:25" x14ac:dyDescent="0.3">
      <c r="A207" s="27">
        <v>22086</v>
      </c>
      <c r="B207" s="27" t="s">
        <v>4286</v>
      </c>
      <c r="C207" s="28">
        <v>8</v>
      </c>
      <c r="D207" s="28">
        <v>2.7800000000000002</v>
      </c>
      <c r="E207" s="26">
        <v>1</v>
      </c>
      <c r="F207" s="28">
        <v>4.84</v>
      </c>
      <c r="G207" s="26">
        <v>1.6</v>
      </c>
      <c r="H207" s="26">
        <v>0</v>
      </c>
      <c r="I207" s="26">
        <v>0</v>
      </c>
      <c r="J207" s="26">
        <v>0</v>
      </c>
      <c r="K207" s="26">
        <v>185</v>
      </c>
      <c r="L207" s="26" t="s">
        <v>3545</v>
      </c>
      <c r="M207" s="26" t="str">
        <f>VLOOKUP(C207,计算辅助表!A:L,IF(INT(LEFT(A207))&lt;5,12,7),FALSE)</f>
        <v>[{"jichuzhongzu":1,"star":6,"num":1},{"jichuzhongzu":1,"star":5,"num":3}]</v>
      </c>
      <c r="N207" s="26" t="str">
        <f>VLOOKUP(A207,升星技能!A:O,4,FALSE)</f>
        <v>牧羊人之心</v>
      </c>
      <c r="O207" s="26" t="str">
        <f>VLOOKUP(A207,升星技能!A:O,5,FALSE)</f>
        <v>"2208a201","2208a211","2208a221","2208a231"</v>
      </c>
      <c r="P207" s="26" t="str">
        <f>VLOOKUP(A207,升星技能!A:O,6,FALSE)</f>
        <v>被动效果：攻击增加30%，生命值增加25%，速度增加40，减伤率增加30%</v>
      </c>
      <c r="Q207" s="26" t="str">
        <f>IF(C207&lt;8,VLOOKUP(A207,基础技能!A:O,11,FALSE),VLOOKUP(A207,升星技能!A:O,7,FALSE))</f>
        <v>圣者降临</v>
      </c>
      <c r="R207" s="26" t="str">
        <f>IF(C207&lt;8,VLOOKUP(A207,基础技能!A:O,10,FALSE),VLOOKUP(A207,升星技能!A:O,8,FALSE))</f>
        <v>"2208a304","2208a324"</v>
      </c>
      <c r="S207" s="26" t="str">
        <f>IF(C207&lt;8,VLOOKUP(A207,基础技能!A:O,12,FALSE),VLOOKUP(A207,升星技能!A:O,9,FALSE))</f>
        <v>被动效果：普通攻击变为对随机1名敌人造成100%攻击伤害，有48%概率释放变羊术；战斗开始时，获得3层攻守互换</v>
      </c>
      <c r="T207" s="26" t="str">
        <f>IF(C207&lt;9,VLOOKUP(A207,基础技能!A:O,14,FALSE),VLOOKUP(A207,升星技能!A:O,10,FALSE))</f>
        <v>奥术心得</v>
      </c>
      <c r="U207" s="26" t="str">
        <f>IF(C207&lt;9,VLOOKUP(A207,基础技能!A:O,13,FALSE),VLOOKUP(A207,升星技能!A:O,11,FALSE))</f>
        <v>"22086404","22086414"</v>
      </c>
      <c r="V207" s="26" t="str">
        <f>IF(C207&lt;9,VLOOKUP(A207,基础技能!A:O,15,FALSE),VLOOKUP(A207,升星技能!A:O,12,FALSE))</f>
        <v>被动效果：自身生命值低于33%时，消耗3层攻守互换，使自己与当前生命值最高的敌人生命值互换（交换的生命值不超过攻击力的4800%）；自身受到控制时，消耗1层攻守互换将1种控制转移给随机1名敌方英雄；自身被施加负面状态时（除去控制效果），消耗一层攻守互换，清除负面状态</v>
      </c>
      <c r="W207" s="26" t="str">
        <f>IF(C207&lt;10,VLOOKUP(A207,基础技能!A:O,5,FALSE),VLOOKUP(A207,升星技能!A:O,13,FALSE))</f>
        <v>奥术秘法</v>
      </c>
      <c r="X207" s="34">
        <f>IF(C207&lt;10,VLOOKUP(A207,基础技能!A:O,4,FALSE),VLOOKUP(A207,升星技能!A:O,14,FALSE))</f>
        <v>22086012</v>
      </c>
      <c r="Y207" s="26" t="str">
        <f>IF(C207&lt;10,VLOOKUP(A207,基础技能!A:O,6,FALSE),VLOOKUP(A207,升星技能!A:O,15,FALSE))</f>
        <v>怒气技能：对随机2名敌人造成220%攻击力伤害，并100%对其中一人释放变羊术（变羊术：目标变成羊，被变羊的目标无法进行攻击，受到3次怒气技能或普通攻击后解除效果；攻守互换：可用于触发被动技能）</v>
      </c>
    </row>
    <row r="208" spans="1:25" x14ac:dyDescent="0.3">
      <c r="A208" s="27">
        <v>22086</v>
      </c>
      <c r="B208" s="27" t="s">
        <v>4286</v>
      </c>
      <c r="C208" s="28">
        <v>9</v>
      </c>
      <c r="D208" s="28">
        <v>3.0700000000000003</v>
      </c>
      <c r="E208" s="26">
        <v>1</v>
      </c>
      <c r="F208" s="28">
        <v>6.16</v>
      </c>
      <c r="G208" s="26">
        <v>1.6</v>
      </c>
      <c r="H208" s="26">
        <v>0</v>
      </c>
      <c r="I208" s="26">
        <v>0</v>
      </c>
      <c r="J208" s="26">
        <v>0</v>
      </c>
      <c r="K208" s="26">
        <v>205</v>
      </c>
      <c r="L208" s="26" t="s">
        <v>3547</v>
      </c>
      <c r="M208" s="26" t="str">
        <f>VLOOKUP(C208,计算辅助表!A:L,IF(INT(LEFT(A208))&lt;5,12,7),FALSE)</f>
        <v>[{"sxhero":1,"num":1},{"jichuzhongzu":1,"star":6,"num":1},{"jichuzhongzu":1,"star":5,"num":2}]</v>
      </c>
      <c r="N208" s="26" t="str">
        <f>VLOOKUP(A208,升星技能!A:O,4,FALSE)</f>
        <v>牧羊人之心</v>
      </c>
      <c r="O208" s="26" t="str">
        <f>VLOOKUP(A208,升星技能!A:O,5,FALSE)</f>
        <v>"2208a201","2208a211","2208a221","2208a231"</v>
      </c>
      <c r="P208" s="26" t="str">
        <f>VLOOKUP(A208,升星技能!A:O,6,FALSE)</f>
        <v>被动效果：攻击增加30%，生命值增加25%，速度增加40，减伤率增加30%</v>
      </c>
      <c r="Q208" s="26" t="str">
        <f>IF(C208&lt;8,VLOOKUP(A208,基础技能!A:O,11,FALSE),VLOOKUP(A208,升星技能!A:O,7,FALSE))</f>
        <v>圣者降临</v>
      </c>
      <c r="R208" s="26" t="str">
        <f>IF(C208&lt;8,VLOOKUP(A208,基础技能!A:O,10,FALSE),VLOOKUP(A208,升星技能!A:O,8,FALSE))</f>
        <v>"2208a304","2208a324"</v>
      </c>
      <c r="S208" s="26" t="str">
        <f>IF(C208&lt;8,VLOOKUP(A208,基础技能!A:O,12,FALSE),VLOOKUP(A208,升星技能!A:O,9,FALSE))</f>
        <v>被动效果：普通攻击变为对随机1名敌人造成100%攻击伤害，有48%概率释放变羊术；战斗开始时，获得3层攻守互换</v>
      </c>
      <c r="T208" s="26" t="str">
        <f>IF(C208&lt;9,VLOOKUP(A208,基础技能!A:O,14,FALSE),VLOOKUP(A208,升星技能!A:O,10,FALSE))</f>
        <v>奥术心得</v>
      </c>
      <c r="U208" s="26" t="str">
        <f>IF(C208&lt;9,VLOOKUP(A208,基础技能!A:O,13,FALSE),VLOOKUP(A208,升星技能!A:O,11,FALSE))</f>
        <v>"2208a404","2208a414"</v>
      </c>
      <c r="V208" s="26" t="str">
        <f>IF(C208&lt;9,VLOOKUP(A208,基础技能!A:O,15,FALSE),VLOOKUP(A208,升星技能!A:O,12,FALSE))</f>
        <v>被动效果：自身生命值低于33%时，消耗2层攻守互换，使自己与当前生命值最高的敌人生命值互换（交换的生命值不超过攻击力的4800%）；自身受到控制时，消耗1层攻守互换将1种控制转移给随机1名敌方英雄；自身被施加负面状态时（除去控制效果），消耗一层攻守互换，清除负面状态。攻守互换层数不足时无法触发技能。</v>
      </c>
      <c r="W208" s="26" t="str">
        <f>IF(C208&lt;10,VLOOKUP(A208,基础技能!A:O,5,FALSE),VLOOKUP(A208,升星技能!A:O,13,FALSE))</f>
        <v>奥术秘法</v>
      </c>
      <c r="X208" s="34">
        <f>IF(C208&lt;10,VLOOKUP(A208,基础技能!A:O,4,FALSE),VLOOKUP(A208,升星技能!A:O,14,FALSE))</f>
        <v>22086012</v>
      </c>
      <c r="Y208" s="26" t="str">
        <f>IF(C208&lt;10,VLOOKUP(A208,基础技能!A:O,6,FALSE),VLOOKUP(A208,升星技能!A:O,15,FALSE))</f>
        <v>怒气技能：对随机2名敌人造成220%攻击力伤害，并100%对其中一人释放变羊术（变羊术：目标变成羊，被变羊的目标无法进行攻击，受到3次怒气技能或普通攻击后解除效果；攻守互换：可用于触发被动技能）</v>
      </c>
    </row>
    <row r="209" spans="1:25" x14ac:dyDescent="0.3">
      <c r="A209" s="27">
        <v>22086</v>
      </c>
      <c r="B209" s="27" t="s">
        <v>4286</v>
      </c>
      <c r="C209" s="28">
        <v>10</v>
      </c>
      <c r="D209" s="28">
        <v>3.5100000000000002</v>
      </c>
      <c r="E209" s="26">
        <v>1</v>
      </c>
      <c r="F209" s="28">
        <v>8.14</v>
      </c>
      <c r="G209" s="26">
        <v>1.6</v>
      </c>
      <c r="H209" s="26">
        <v>0</v>
      </c>
      <c r="I209" s="26">
        <v>0</v>
      </c>
      <c r="J209" s="26">
        <v>0</v>
      </c>
      <c r="K209" s="26">
        <v>255</v>
      </c>
      <c r="L209" s="26" t="s">
        <v>3549</v>
      </c>
      <c r="M209" s="26" t="str">
        <f>VLOOKUP(C209,计算辅助表!A:L,IF(INT(LEFT(A209))&lt;5,12,7),FALSE)</f>
        <v>[{"sxhero":1,"num":2},{"jichuzhongzu":1,"star":6,"num":1},{"star":9,"num":1}]</v>
      </c>
      <c r="N209" s="26" t="str">
        <f>VLOOKUP(A209,升星技能!A:O,4,FALSE)</f>
        <v>牧羊人之心</v>
      </c>
      <c r="O209" s="26" t="str">
        <f>VLOOKUP(A209,升星技能!A:O,5,FALSE)</f>
        <v>"2208a201","2208a211","2208a221","2208a231"</v>
      </c>
      <c r="P209" s="26" t="str">
        <f>VLOOKUP(A209,升星技能!A:O,6,FALSE)</f>
        <v>被动效果：攻击增加30%，生命值增加25%，速度增加40，减伤率增加30%</v>
      </c>
      <c r="Q209" s="26" t="str">
        <f>IF(C209&lt;8,VLOOKUP(A209,基础技能!A:O,11,FALSE),VLOOKUP(A209,升星技能!A:O,7,FALSE))</f>
        <v>圣者降临</v>
      </c>
      <c r="R209" s="26" t="str">
        <f>IF(C209&lt;8,VLOOKUP(A209,基础技能!A:O,10,FALSE),VLOOKUP(A209,升星技能!A:O,8,FALSE))</f>
        <v>"2208a304","2208a324"</v>
      </c>
      <c r="S209" s="26" t="str">
        <f>IF(C209&lt;8,VLOOKUP(A209,基础技能!A:O,12,FALSE),VLOOKUP(A209,升星技能!A:O,9,FALSE))</f>
        <v>被动效果：普通攻击变为对随机1名敌人造成100%攻击伤害，有48%概率释放变羊术；战斗开始时，获得3层攻守互换</v>
      </c>
      <c r="T209" s="26" t="str">
        <f>IF(C209&lt;9,VLOOKUP(A209,基础技能!A:O,14,FALSE),VLOOKUP(A209,升星技能!A:O,10,FALSE))</f>
        <v>奥术心得</v>
      </c>
      <c r="U209" s="26" t="str">
        <f>IF(C209&lt;9,VLOOKUP(A209,基础技能!A:O,13,FALSE),VLOOKUP(A209,升星技能!A:O,11,FALSE))</f>
        <v>"2208a404","2208a414"</v>
      </c>
      <c r="V209" s="26" t="str">
        <f>IF(C209&lt;9,VLOOKUP(A209,基础技能!A:O,15,FALSE),VLOOKUP(A209,升星技能!A:O,12,FALSE))</f>
        <v>被动效果：自身生命值低于33%时，消耗2层攻守互换，使自己与当前生命值最高的敌人生命值互换（交换的生命值不超过攻击力的4800%）；自身受到控制时，消耗1层攻守互换将1种控制转移给随机1名敌方英雄；自身被施加负面状态时（除去控制效果），消耗一层攻守互换，清除负面状态。攻守互换层数不足时无法触发技能。</v>
      </c>
      <c r="W209" s="26" t="str">
        <f>IF(C209&lt;10,VLOOKUP(A209,基础技能!A:O,5,FALSE),VLOOKUP(A209,升星技能!A:O,13,FALSE))</f>
        <v>奥术秘法</v>
      </c>
      <c r="X209" s="34" t="str">
        <f>IF(C209&lt;10,VLOOKUP(A209,基础技能!A:O,4,FALSE),VLOOKUP(A209,升星技能!A:O,14,FALSE))</f>
        <v>2208a012</v>
      </c>
      <c r="Y209" s="26" t="str">
        <f>IF(C209&lt;10,VLOOKUP(A209,基础技能!A:O,6,FALSE),VLOOKUP(A209,升星技能!A:O,15,FALSE))</f>
        <v>怒气技能：对随机2名敌人造成280%攻击力伤害，并100%对其中一人释放变羊术，有60%概率对另外一人释放变羊术；自身获得2层攻守互换（变羊术：目标变成羊，被变羊的目标无法进行攻击，受到3次怒气技能或普通攻击后解除效果；攻守互换：可用于触发被动技能）</v>
      </c>
    </row>
    <row r="210" spans="1:25" x14ac:dyDescent="0.3">
      <c r="A210" s="27">
        <v>22086</v>
      </c>
      <c r="B210" s="27" t="s">
        <v>4286</v>
      </c>
      <c r="C210" s="28">
        <v>11</v>
      </c>
      <c r="D210" s="28">
        <v>3.5100000000000002</v>
      </c>
      <c r="E210" s="26">
        <v>1</v>
      </c>
      <c r="F210" s="28">
        <v>8.14</v>
      </c>
      <c r="G210" s="26">
        <v>1.6</v>
      </c>
      <c r="H210" s="26">
        <v>1</v>
      </c>
      <c r="I210" s="26">
        <v>70</v>
      </c>
      <c r="J210" s="26">
        <v>100</v>
      </c>
      <c r="K210" s="26">
        <v>270</v>
      </c>
      <c r="L210" s="26" t="s">
        <v>3549</v>
      </c>
      <c r="M210" s="26" t="str">
        <f>VLOOKUP(C210,计算辅助表!A:L,IF(INT(LEFT(A210))&lt;5,12,7),FALSE)</f>
        <v>[{"sxhero":1,"num":1},{"star":9,"num":1}]</v>
      </c>
      <c r="N210" s="26" t="str">
        <f>VLOOKUP(A210,升星技能!A:O,4,FALSE)</f>
        <v>牧羊人之心</v>
      </c>
      <c r="O210" s="26" t="str">
        <f>VLOOKUP(A210,升星技能!A:O,5,FALSE)</f>
        <v>"2208a201","2208a211","2208a221","2208a231"</v>
      </c>
      <c r="P210" s="26" t="str">
        <f>VLOOKUP(A210,升星技能!A:O,6,FALSE)</f>
        <v>被动效果：攻击增加30%，生命值增加25%，速度增加40，减伤率增加30%</v>
      </c>
      <c r="Q210" s="26" t="str">
        <f>IF(C210&lt;8,VLOOKUP(A210,基础技能!A:O,11,FALSE),VLOOKUP(A210,升星技能!A:O,7,FALSE))</f>
        <v>圣者降临</v>
      </c>
      <c r="R210" s="26" t="str">
        <f>IF(C210&lt;8,VLOOKUP(A210,基础技能!A:O,10,FALSE),VLOOKUP(A210,升星技能!A:O,8,FALSE))</f>
        <v>"2208a304","2208a324"</v>
      </c>
      <c r="S210" s="26" t="str">
        <f>IF(C210&lt;8,VLOOKUP(A210,基础技能!A:O,12,FALSE),VLOOKUP(A210,升星技能!A:O,9,FALSE))</f>
        <v>被动效果：普通攻击变为对随机1名敌人造成100%攻击伤害，有48%概率释放变羊术；战斗开始时，获得3层攻守互换</v>
      </c>
      <c r="T210" s="26" t="str">
        <f>IF(C210&lt;9,VLOOKUP(A210,基础技能!A:O,14,FALSE),VLOOKUP(A210,升星技能!A:O,10,FALSE))</f>
        <v>奥术心得</v>
      </c>
      <c r="U210" s="26" t="str">
        <f>IF(C210&lt;9,VLOOKUP(A210,基础技能!A:O,13,FALSE),VLOOKUP(A210,升星技能!A:O,11,FALSE))</f>
        <v>"2208a404","2208a414"</v>
      </c>
      <c r="V210" s="26" t="str">
        <f>IF(C210&lt;9,VLOOKUP(A210,基础技能!A:O,15,FALSE),VLOOKUP(A210,升星技能!A:O,12,FALSE))</f>
        <v>被动效果：自身生命值低于33%时，消耗2层攻守互换，使自己与当前生命值最高的敌人生命值互换（交换的生命值不超过攻击力的4800%）；自身受到控制时，消耗1层攻守互换将1种控制转移给随机1名敌方英雄；自身被施加负面状态时（除去控制效果），消耗一层攻守互换，清除负面状态。攻守互换层数不足时无法触发技能。</v>
      </c>
      <c r="W210" s="26" t="str">
        <f>IF(C210&lt;10,VLOOKUP(A210,基础技能!A:O,5,FALSE),VLOOKUP(A210,升星技能!A:O,13,FALSE))</f>
        <v>奥术秘法</v>
      </c>
      <c r="X210" s="34" t="str">
        <f>IF(C210&lt;10,VLOOKUP(A210,基础技能!A:O,4,FALSE),VLOOKUP(A210,升星技能!A:O,14,FALSE))</f>
        <v>2208a012</v>
      </c>
      <c r="Y210" s="26" t="str">
        <f>IF(C210&lt;10,VLOOKUP(A210,基础技能!A:O,6,FALSE),VLOOKUP(A210,升星技能!A:O,15,FALSE))</f>
        <v>怒气技能：对随机2名敌人造成280%攻击力伤害，并100%对其中一人释放变羊术，有60%概率对另外一人释放变羊术；自身获得2层攻守互换（变羊术：目标变成羊，被变羊的目标无法进行攻击，受到3次怒气技能或普通攻击后解除效果；攻守互换：可用于触发被动技能）</v>
      </c>
    </row>
    <row r="211" spans="1:25" x14ac:dyDescent="0.3">
      <c r="A211" s="27">
        <v>22086</v>
      </c>
      <c r="B211" s="27" t="s">
        <v>4286</v>
      </c>
      <c r="C211" s="28">
        <v>12</v>
      </c>
      <c r="D211" s="28">
        <v>3.5100000000000002</v>
      </c>
      <c r="E211" s="26">
        <v>1</v>
      </c>
      <c r="F211" s="28">
        <v>8.14</v>
      </c>
      <c r="G211" s="26">
        <v>1.6</v>
      </c>
      <c r="H211" s="26">
        <v>2</v>
      </c>
      <c r="I211" s="26">
        <v>140</v>
      </c>
      <c r="J211" s="26">
        <v>200</v>
      </c>
      <c r="K211" s="26">
        <v>285</v>
      </c>
      <c r="L211" s="26" t="s">
        <v>3917</v>
      </c>
      <c r="M211" s="26" t="str">
        <f>VLOOKUP(C211,计算辅助表!A:L,IF(INT(LEFT(A211))&lt;5,12,7),FALSE)</f>
        <v>[{"sxhero":1,"num":1},{"jichuzhongzu":1,"star":6,"num":1},{"star":9,"num":1}]</v>
      </c>
      <c r="N211" s="26" t="str">
        <f>VLOOKUP(A211,升星技能!A:O,4,FALSE)</f>
        <v>牧羊人之心</v>
      </c>
      <c r="O211" s="26" t="str">
        <f>VLOOKUP(A211,升星技能!A:O,5,FALSE)</f>
        <v>"2208a201","2208a211","2208a221","2208a231"</v>
      </c>
      <c r="P211" s="26" t="str">
        <f>VLOOKUP(A211,升星技能!A:O,6,FALSE)</f>
        <v>被动效果：攻击增加30%，生命值增加25%，速度增加40，减伤率增加30%</v>
      </c>
      <c r="Q211" s="26" t="str">
        <f>IF(C211&lt;8,VLOOKUP(A211,基础技能!A:O,11,FALSE),VLOOKUP(A211,升星技能!A:O,7,FALSE))</f>
        <v>圣者降临</v>
      </c>
      <c r="R211" s="26" t="str">
        <f>IF(C211&lt;8,VLOOKUP(A211,基础技能!A:O,10,FALSE),VLOOKUP(A211,升星技能!A:O,8,FALSE))</f>
        <v>"2208a304","2208a324"</v>
      </c>
      <c r="S211" s="26" t="str">
        <f>IF(C211&lt;8,VLOOKUP(A211,基础技能!A:O,12,FALSE),VLOOKUP(A211,升星技能!A:O,9,FALSE))</f>
        <v>被动效果：普通攻击变为对随机1名敌人造成100%攻击伤害，有48%概率释放变羊术；战斗开始时，获得3层攻守互换</v>
      </c>
      <c r="T211" s="26" t="str">
        <f>IF(C211&lt;9,VLOOKUP(A211,基础技能!A:O,14,FALSE),VLOOKUP(A211,升星技能!A:O,10,FALSE))</f>
        <v>奥术心得</v>
      </c>
      <c r="U211" s="26" t="str">
        <f>IF(C211&lt;9,VLOOKUP(A211,基础技能!A:O,13,FALSE),VLOOKUP(A211,升星技能!A:O,11,FALSE))</f>
        <v>"2208a404","2208a414"</v>
      </c>
      <c r="V211" s="26" t="str">
        <f>IF(C211&lt;9,VLOOKUP(A211,基础技能!A:O,15,FALSE),VLOOKUP(A211,升星技能!A:O,12,FALSE))</f>
        <v>被动效果：自身生命值低于33%时，消耗2层攻守互换，使自己与当前生命值最高的敌人生命值互换（交换的生命值不超过攻击力的4800%）；自身受到控制时，消耗1层攻守互换将1种控制转移给随机1名敌方英雄；自身被施加负面状态时（除去控制效果），消耗一层攻守互换，清除负面状态。攻守互换层数不足时无法触发技能。</v>
      </c>
      <c r="W211" s="26" t="str">
        <f>IF(C211&lt;10,VLOOKUP(A211,基础技能!A:O,5,FALSE),VLOOKUP(A211,升星技能!A:O,13,FALSE))</f>
        <v>奥术秘法</v>
      </c>
      <c r="X211" s="34" t="str">
        <f>IF(C211&lt;10,VLOOKUP(A211,基础技能!A:O,4,FALSE),VLOOKUP(A211,升星技能!A:O,14,FALSE))</f>
        <v>2208a012</v>
      </c>
      <c r="Y211" s="26" t="str">
        <f>IF(C211&lt;10,VLOOKUP(A211,基础技能!A:O,6,FALSE),VLOOKUP(A211,升星技能!A:O,15,FALSE))</f>
        <v>怒气技能：对随机2名敌人造成280%攻击力伤害，并100%对其中一人释放变羊术，有60%概率对另外一人释放变羊术；自身获得2层攻守互换（变羊术：目标变成羊，被变羊的目标无法进行攻击，受到3次怒气技能或普通攻击后解除效果；攻守互换：可用于触发被动技能）</v>
      </c>
    </row>
    <row r="212" spans="1:25" x14ac:dyDescent="0.3">
      <c r="A212" s="27">
        <v>22086</v>
      </c>
      <c r="B212" s="27" t="s">
        <v>4286</v>
      </c>
      <c r="C212" s="28">
        <v>13</v>
      </c>
      <c r="D212" s="28">
        <v>3.5100000000000002</v>
      </c>
      <c r="E212" s="26">
        <v>1</v>
      </c>
      <c r="F212" s="28">
        <v>8.14</v>
      </c>
      <c r="G212" s="26">
        <v>1.6</v>
      </c>
      <c r="H212" s="26">
        <v>3</v>
      </c>
      <c r="I212" s="26">
        <v>210</v>
      </c>
      <c r="J212" s="26">
        <v>300</v>
      </c>
      <c r="K212" s="26">
        <v>300</v>
      </c>
      <c r="L212" s="26" t="s">
        <v>3554</v>
      </c>
      <c r="M212" s="26" t="str">
        <f>VLOOKUP(C212,计算辅助表!A:L,IF(INT(LEFT(A212))&lt;5,12,7),FALSE)</f>
        <v>[{"sxhero":1,"num":2},{"jichuzhongzu":1,"star":6,"num":1},{"star":10,"num":1}]</v>
      </c>
      <c r="N212" s="26" t="str">
        <f>VLOOKUP(A212,升星技能!A:O,4,FALSE)</f>
        <v>牧羊人之心</v>
      </c>
      <c r="O212" s="26" t="str">
        <f>VLOOKUP(A212,升星技能!A:O,5,FALSE)</f>
        <v>"2208a201","2208a211","2208a221","2208a231"</v>
      </c>
      <c r="P212" s="26" t="str">
        <f>VLOOKUP(A212,升星技能!A:O,6,FALSE)</f>
        <v>被动效果：攻击增加30%，生命值增加25%，速度增加40，减伤率增加30%</v>
      </c>
      <c r="Q212" s="26" t="str">
        <f>IF(C212&lt;8,VLOOKUP(A212,基础技能!A:O,11,FALSE),VLOOKUP(A212,升星技能!A:O,7,FALSE))</f>
        <v>圣者降临</v>
      </c>
      <c r="R212" s="26" t="str">
        <f>IF(C212&lt;8,VLOOKUP(A212,基础技能!A:O,10,FALSE),VLOOKUP(A212,升星技能!A:O,8,FALSE))</f>
        <v>"2208a304","2208a324"</v>
      </c>
      <c r="S212" s="26" t="str">
        <f>IF(C212&lt;8,VLOOKUP(A212,基础技能!A:O,12,FALSE),VLOOKUP(A212,升星技能!A:O,9,FALSE))</f>
        <v>被动效果：普通攻击变为对随机1名敌人造成100%攻击伤害，有48%概率释放变羊术；战斗开始时，获得3层攻守互换</v>
      </c>
      <c r="T212" s="26" t="str">
        <f>IF(C212&lt;9,VLOOKUP(A212,基础技能!A:O,14,FALSE),VLOOKUP(A212,升星技能!A:O,10,FALSE))</f>
        <v>奥术心得</v>
      </c>
      <c r="U212" s="26" t="str">
        <f>IF(C212&lt;9,VLOOKUP(A212,基础技能!A:O,13,FALSE),VLOOKUP(A212,升星技能!A:O,11,FALSE))</f>
        <v>"2208a404","2208a414"</v>
      </c>
      <c r="V212" s="26" t="str">
        <f>IF(C212&lt;9,VLOOKUP(A212,基础技能!A:O,15,FALSE),VLOOKUP(A212,升星技能!A:O,12,FALSE))</f>
        <v>被动效果：自身生命值低于33%时，消耗2层攻守互换，使自己与当前生命值最高的敌人生命值互换（交换的生命值不超过攻击力的4800%）；自身受到控制时，消耗1层攻守互换将1种控制转移给随机1名敌方英雄；自身被施加负面状态时（除去控制效果），消耗一层攻守互换，清除负面状态。攻守互换层数不足时无法触发技能。</v>
      </c>
      <c r="W212" s="26" t="str">
        <f>IF(C212&lt;10,VLOOKUP(A212,基础技能!A:O,5,FALSE),VLOOKUP(A212,升星技能!A:O,13,FALSE))</f>
        <v>奥术秘法</v>
      </c>
      <c r="X212" s="34" t="str">
        <f>IF(C212&lt;10,VLOOKUP(A212,基础技能!A:O,4,FALSE),VLOOKUP(A212,升星技能!A:O,14,FALSE))</f>
        <v>2208a012</v>
      </c>
      <c r="Y212" s="26" t="str">
        <f>IF(C212&lt;10,VLOOKUP(A212,基础技能!A:O,6,FALSE),VLOOKUP(A212,升星技能!A:O,15,FALSE))</f>
        <v>怒气技能：对随机2名敌人造成280%攻击力伤害，并100%对其中一人释放变羊术，有60%概率对另外一人释放变羊术；自身获得2层攻守互换（变羊术：目标变成羊，被变羊的目标无法进行攻击，受到3次怒气技能或普通攻击后解除效果；攻守互换：可用于触发被动技能）</v>
      </c>
    </row>
    <row r="213" spans="1:25" x14ac:dyDescent="0.3">
      <c r="A213" s="27">
        <v>22086</v>
      </c>
      <c r="B213" s="27" t="s">
        <v>4286</v>
      </c>
      <c r="C213" s="28">
        <v>14</v>
      </c>
      <c r="D213" s="28">
        <v>3.5100000000000002</v>
      </c>
      <c r="E213" s="26">
        <v>1</v>
      </c>
      <c r="F213" s="28">
        <v>8.14</v>
      </c>
      <c r="G213" s="26">
        <v>1.6</v>
      </c>
      <c r="H213" s="26">
        <v>4</v>
      </c>
      <c r="I213" s="26">
        <v>330</v>
      </c>
      <c r="J213" s="26">
        <v>500</v>
      </c>
      <c r="K213" s="26">
        <v>300</v>
      </c>
      <c r="L213" s="26" t="s">
        <v>3556</v>
      </c>
      <c r="M213" s="26" t="str">
        <f>VLOOKUP(C213,计算辅助表!A:L,IF(INT(LEFT(A213))&lt;5,12,7),FALSE)</f>
        <v>[{"sxhero":1,"num":2},{"star":9,"num":1},{"star":10,"num":1}]</v>
      </c>
      <c r="N213" s="26" t="str">
        <f>VLOOKUP(A213,升星技能!A:O,4,FALSE)</f>
        <v>牧羊人之心</v>
      </c>
      <c r="O213" s="26" t="str">
        <f>VLOOKUP(A213,升星技能!A:O,5,FALSE)</f>
        <v>"2208a201","2208a211","2208a221","2208a231"</v>
      </c>
      <c r="P213" s="26" t="str">
        <f>VLOOKUP(A213,升星技能!A:O,6,FALSE)</f>
        <v>被动效果：攻击增加30%，生命值增加25%，速度增加40，减伤率增加30%</v>
      </c>
      <c r="Q213" s="26" t="str">
        <f>IF(C213&lt;8,VLOOKUP(A213,基础技能!A:O,11,FALSE),VLOOKUP(A213,升星技能!A:O,7,FALSE))</f>
        <v>圣者降临</v>
      </c>
      <c r="R213" s="26" t="str">
        <f>IF(C213&lt;8,VLOOKUP(A213,基础技能!A:O,10,FALSE),VLOOKUP(A213,升星技能!A:O,8,FALSE))</f>
        <v>"2208a304","2208a324"</v>
      </c>
      <c r="S213" s="26" t="str">
        <f>IF(C213&lt;8,VLOOKUP(A213,基础技能!A:O,12,FALSE),VLOOKUP(A213,升星技能!A:O,9,FALSE))</f>
        <v>被动效果：普通攻击变为对随机1名敌人造成100%攻击伤害，有48%概率释放变羊术；战斗开始时，获得3层攻守互换</v>
      </c>
      <c r="T213" s="26" t="str">
        <f>IF(C213&lt;9,VLOOKUP(A213,基础技能!A:O,14,FALSE),VLOOKUP(A213,升星技能!A:O,10,FALSE))</f>
        <v>奥术心得</v>
      </c>
      <c r="U213" s="26" t="str">
        <f>IF(C213&lt;9,VLOOKUP(A213,基础技能!A:O,13,FALSE),VLOOKUP(A213,升星技能!A:O,11,FALSE))</f>
        <v>"2208a404","2208a414"</v>
      </c>
      <c r="V213" s="26" t="str">
        <f>IF(C213&lt;9,VLOOKUP(A213,基础技能!A:O,15,FALSE),VLOOKUP(A213,升星技能!A:O,12,FALSE))</f>
        <v>被动效果：自身生命值低于33%时，消耗2层攻守互换，使自己与当前生命值最高的敌人生命值互换（交换的生命值不超过攻击力的4800%）；自身受到控制时，消耗1层攻守互换将1种控制转移给随机1名敌方英雄；自身被施加负面状态时（除去控制效果），消耗一层攻守互换，清除负面状态。攻守互换层数不足时无法触发技能。</v>
      </c>
      <c r="W213" s="26" t="str">
        <f>IF(C213&lt;10,VLOOKUP(A213,基础技能!A:O,5,FALSE),VLOOKUP(A213,升星技能!A:O,13,FALSE))</f>
        <v>奥术秘法</v>
      </c>
      <c r="X213" s="34" t="str">
        <f>IF(C213&lt;10,VLOOKUP(A213,基础技能!A:O,4,FALSE),VLOOKUP(A213,升星技能!A:O,14,FALSE))</f>
        <v>2208a012</v>
      </c>
      <c r="Y213" s="26" t="str">
        <f>IF(C213&lt;10,VLOOKUP(A213,基础技能!A:O,6,FALSE),VLOOKUP(A213,升星技能!A:O,15,FALSE))</f>
        <v>怒气技能：对随机2名敌人造成280%攻击力伤害，并100%对其中一人释放变羊术，有60%概率对另外一人释放变羊术；自身获得2层攻守互换（变羊术：目标变成羊，被变羊的目标无法进行攻击，受到3次怒气技能或普通攻击后解除效果；攻守互换：可用于触发被动技能）</v>
      </c>
    </row>
    <row r="214" spans="1:25" x14ac:dyDescent="0.3">
      <c r="A214" s="27">
        <v>22086</v>
      </c>
      <c r="B214" s="27" t="s">
        <v>4286</v>
      </c>
      <c r="C214" s="28">
        <v>15</v>
      </c>
      <c r="D214" s="28">
        <v>3.5100000000000002</v>
      </c>
      <c r="E214" s="26">
        <v>1</v>
      </c>
      <c r="F214" s="28">
        <v>8.14</v>
      </c>
      <c r="G214" s="26">
        <v>1.6</v>
      </c>
      <c r="H214" s="26">
        <v>5</v>
      </c>
      <c r="I214" s="26">
        <v>450</v>
      </c>
      <c r="J214" s="26">
        <v>700</v>
      </c>
      <c r="K214" s="26">
        <v>300</v>
      </c>
      <c r="L214" s="26" t="s">
        <v>3558</v>
      </c>
      <c r="M214" s="26" t="str">
        <f>VLOOKUP(C214,计算辅助表!A:L,IF(INT(LEFT(A214))&lt;5,12,7),FALSE)</f>
        <v>[{"sxhero":1,"num":2},{"star":9,"num":1},{"star":10,"num":1}]</v>
      </c>
      <c r="N214" s="26" t="str">
        <f>VLOOKUP(A214,升星技能!A:O,4,FALSE)</f>
        <v>牧羊人之心</v>
      </c>
      <c r="O214" s="26" t="str">
        <f>VLOOKUP(A214,升星技能!A:O,5,FALSE)</f>
        <v>"2208a201","2208a211","2208a221","2208a231"</v>
      </c>
      <c r="P214" s="26" t="str">
        <f>VLOOKUP(A214,升星技能!A:O,6,FALSE)</f>
        <v>被动效果：攻击增加30%，生命值增加25%，速度增加40，减伤率增加30%</v>
      </c>
      <c r="Q214" s="26" t="str">
        <f>IF(C214&lt;8,VLOOKUP(A214,基础技能!A:O,11,FALSE),VLOOKUP(A214,升星技能!A:O,7,FALSE))</f>
        <v>圣者降临</v>
      </c>
      <c r="R214" s="26" t="str">
        <f>IF(C214&lt;8,VLOOKUP(A214,基础技能!A:O,10,FALSE),VLOOKUP(A214,升星技能!A:O,8,FALSE))</f>
        <v>"2208a304","2208a324"</v>
      </c>
      <c r="S214" s="26" t="str">
        <f>IF(C214&lt;8,VLOOKUP(A214,基础技能!A:O,12,FALSE),VLOOKUP(A214,升星技能!A:O,9,FALSE))</f>
        <v>被动效果：普通攻击变为对随机1名敌人造成100%攻击伤害，有48%概率释放变羊术；战斗开始时，获得3层攻守互换</v>
      </c>
      <c r="T214" s="26" t="str">
        <f>IF(C214&lt;9,VLOOKUP(A214,基础技能!A:O,14,FALSE),VLOOKUP(A214,升星技能!A:O,10,FALSE))</f>
        <v>奥术心得</v>
      </c>
      <c r="U214" s="26" t="str">
        <f>IF(C214&lt;9,VLOOKUP(A214,基础技能!A:O,13,FALSE),VLOOKUP(A214,升星技能!A:O,11,FALSE))</f>
        <v>"2208a404","2208a414"</v>
      </c>
      <c r="V214" s="26" t="str">
        <f>IF(C214&lt;9,VLOOKUP(A214,基础技能!A:O,15,FALSE),VLOOKUP(A214,升星技能!A:O,12,FALSE))</f>
        <v>被动效果：自身生命值低于33%时，消耗2层攻守互换，使自己与当前生命值最高的敌人生命值互换（交换的生命值不超过攻击力的4800%）；自身受到控制时，消耗1层攻守互换将1种控制转移给随机1名敌方英雄；自身被施加负面状态时（除去控制效果），消耗一层攻守互换，清除负面状态。攻守互换层数不足时无法触发技能。</v>
      </c>
      <c r="W214" s="26" t="str">
        <f>IF(C214&lt;10,VLOOKUP(A214,基础技能!A:O,5,FALSE),VLOOKUP(A214,升星技能!A:O,13,FALSE))</f>
        <v>奥术秘法</v>
      </c>
      <c r="X214" s="34" t="str">
        <f>IF(C214&lt;10,VLOOKUP(A214,基础技能!A:O,4,FALSE),VLOOKUP(A214,升星技能!A:O,14,FALSE))</f>
        <v>2208a012</v>
      </c>
      <c r="Y214" s="26" t="str">
        <f>IF(C214&lt;10,VLOOKUP(A214,基础技能!A:O,6,FALSE),VLOOKUP(A214,升星技能!A:O,15,FALSE))</f>
        <v>怒气技能：对随机2名敌人造成280%攻击力伤害，并100%对其中一人释放变羊术，有60%概率对另外一人释放变羊术；自身获得2层攻守互换（变羊术：目标变成羊，被变羊的目标无法进行攻击，受到3次怒气技能或普通攻击后解除效果；攻守互换：可用于触发被动技能）</v>
      </c>
    </row>
    <row r="215" spans="1:25" x14ac:dyDescent="0.3">
      <c r="A215" s="27">
        <v>23036</v>
      </c>
      <c r="B215" s="27" t="s">
        <v>47</v>
      </c>
      <c r="C215" s="28">
        <v>7</v>
      </c>
      <c r="D215" s="28">
        <f>VLOOKUP($C215,计算辅助表!$A:$E,2,FALSE)</f>
        <v>2.4900000000000002</v>
      </c>
      <c r="E215" s="26">
        <f>VLOOKUP($C215,计算辅助表!$A:$E,3,FALSE)</f>
        <v>1</v>
      </c>
      <c r="F215" s="28">
        <f>VLOOKUP($C215,计算辅助表!$A:$E,4,FALSE)</f>
        <v>3.5200000000000005</v>
      </c>
      <c r="G215" s="26">
        <f>VLOOKUP($C215,计算辅助表!$A:$E,5,FALSE)</f>
        <v>1.6</v>
      </c>
      <c r="H215" s="26">
        <f>VLOOKUP(C215,计算辅助表!A:I,9,FALSE)</f>
        <v>0</v>
      </c>
      <c r="I215" s="26">
        <f>VLOOKUP(C215,计算辅助表!A:K,10,FALSE)</f>
        <v>0</v>
      </c>
      <c r="J215" s="26">
        <f>VLOOKUP(C215,计算辅助表!A:K,11,FALSE)</f>
        <v>0</v>
      </c>
      <c r="K215" s="26">
        <f>VLOOKUP(C215,计算辅助表!A:H,8,FALSE)</f>
        <v>165</v>
      </c>
      <c r="L215" s="26" t="str">
        <f>VLOOKUP(C215,计算辅助表!A:F,6,FALSE)</f>
        <v>[{"a":"item","t":"2004","n":2000}]</v>
      </c>
      <c r="M215" s="26" t="str">
        <f>VLOOKUP(C215,计算辅助表!A:L,IF(INT(LEFT(A215))&lt;5,12,7),FALSE)</f>
        <v>[{"jichuzhongzu":1,"star":5,"num":4}]</v>
      </c>
      <c r="N215" s="26" t="str">
        <f>VLOOKUP(A215,升星技能!A:O,4,FALSE)</f>
        <v>治疗3</v>
      </c>
      <c r="O215" s="26" t="str">
        <f>VLOOKUP(A215,升星技能!A:O,5,FALSE)</f>
        <v>"2303a114","2303a124"</v>
      </c>
      <c r="P215" s="26" t="str">
        <f>VLOOKUP(A215,升星技能!A:O,6,FALSE)</f>
        <v>被动效果：水生种族，普攻有100%概率对目标造成48%攻击的额外伤害并持续恢复随机1名友军48%攻击的等量生命，持续3回合</v>
      </c>
      <c r="Q215" s="26" t="str">
        <f>IF(C215&lt;8,VLOOKUP(A215,基础技能!A:O,11,FALSE),VLOOKUP(A215,升星技能!A:O,7,FALSE))</f>
        <v>潮汐之力2</v>
      </c>
      <c r="R215" s="26" t="str">
        <f>IF(C215&lt;8,VLOOKUP(A215,基础技能!A:O,10,FALSE),VLOOKUP(A215,升星技能!A:O,8,FALSE))</f>
        <v>"23036211","23036221"</v>
      </c>
      <c r="S215" s="26" t="str">
        <f>IF(C215&lt;8,VLOOKUP(A215,基础技能!A:O,12,FALSE),VLOOKUP(A215,升星技能!A:O,9,FALSE))</f>
        <v>被动效果：借用潮汐的力量，自身生命增加40%，攻击增加22%</v>
      </c>
      <c r="T215" s="26" t="str">
        <f>IF(C215&lt;9,VLOOKUP(A215,基础技能!A:O,14,FALSE),VLOOKUP(A215,升星技能!A:O,10,FALSE))</f>
        <v>水系治愈2</v>
      </c>
      <c r="U215" s="26" t="str">
        <f>IF(C215&lt;9,VLOOKUP(A215,基础技能!A:O,13,FALSE),VLOOKUP(A215,升星技能!A:O,11,FALSE))</f>
        <v>"23036314"</v>
      </c>
      <c r="V215" s="26" t="str">
        <f>IF(C215&lt;9,VLOOKUP(A215,基础技能!A:O,15,FALSE),VLOOKUP(A215,升星技能!A:O,12,FALSE))</f>
        <v>被动效果：当自身生命低于50%时，回复己方全体200%攻击的等量生命（只触发一次）</v>
      </c>
      <c r="W215" s="26" t="str">
        <f>IF(C215&lt;10,VLOOKUP(A215,基础技能!A:O,5,FALSE),VLOOKUP(A215,升星技能!A:O,13,FALSE))</f>
        <v>潮汐海浪2</v>
      </c>
      <c r="X215" s="26" t="str">
        <f>IF(C215&lt;10,VLOOKUP(A215,基础技能!A:O,4,FALSE),VLOOKUP(A215,升星技能!A:O,14,FALSE))</f>
        <v>23036012</v>
      </c>
      <c r="Y215" s="26" t="str">
        <f>IF(C215&lt;10,VLOOKUP(A215,基础技能!A:O,6,FALSE),VLOOKUP(A215,升星技能!A:O,15,FALSE))</f>
        <v>怒气技能：对敌方随机2名后排目标造成85%攻击伤害并持续恢复全体友军80%攻击效果的生命3回合</v>
      </c>
    </row>
    <row r="216" spans="1:25" x14ac:dyDescent="0.3">
      <c r="A216" s="27">
        <v>23036</v>
      </c>
      <c r="B216" s="27" t="s">
        <v>47</v>
      </c>
      <c r="C216" s="28">
        <v>8</v>
      </c>
      <c r="D216" s="28">
        <f>VLOOKUP($C216,计算辅助表!$A:$E,2,FALSE)</f>
        <v>2.7800000000000002</v>
      </c>
      <c r="E216" s="26">
        <f>VLOOKUP($C216,计算辅助表!$A:$E,3,FALSE)</f>
        <v>1</v>
      </c>
      <c r="F216" s="28">
        <f>VLOOKUP($C216,计算辅助表!$A:$E,4,FALSE)</f>
        <v>4.84</v>
      </c>
      <c r="G216" s="26">
        <f>VLOOKUP($C216,计算辅助表!$A:$E,5,FALSE)</f>
        <v>1.6</v>
      </c>
      <c r="H216" s="26">
        <f>VLOOKUP(C216,计算辅助表!A:I,9,FALSE)</f>
        <v>0</v>
      </c>
      <c r="I216" s="26">
        <f>VLOOKUP(C216,计算辅助表!A:K,10,FALSE)</f>
        <v>0</v>
      </c>
      <c r="J216" s="26">
        <f>VLOOKUP(C216,计算辅助表!A:K,11,FALSE)</f>
        <v>0</v>
      </c>
      <c r="K216" s="26">
        <f>VLOOKUP(C216,计算辅助表!A:H,8,FALSE)</f>
        <v>185</v>
      </c>
      <c r="L216" s="26" t="str">
        <f>VLOOKUP(C216,计算辅助表!A:F,6,FALSE)</f>
        <v>[{"a":"item","t":"2004","n":3000}]</v>
      </c>
      <c r="M216" s="26" t="str">
        <f>VLOOKUP(C216,计算辅助表!A:L,IF(INT(LEFT(A216))&lt;5,12,7),FALSE)</f>
        <v>[{"jichuzhongzu":1,"star":6,"num":1},{"jichuzhongzu":1,"star":5,"num":3}]</v>
      </c>
      <c r="N216" s="26" t="str">
        <f>VLOOKUP(A216,升星技能!A:O,4,FALSE)</f>
        <v>治疗3</v>
      </c>
      <c r="O216" s="26" t="str">
        <f>VLOOKUP(A216,升星技能!A:O,5,FALSE)</f>
        <v>"2303a114","2303a124"</v>
      </c>
      <c r="P216" s="26" t="str">
        <f>VLOOKUP(A216,升星技能!A:O,6,FALSE)</f>
        <v>被动效果：水生种族，普攻有100%概率对目标造成48%攻击的额外伤害并持续恢复随机1名友军48%攻击的等量生命，持续3回合</v>
      </c>
      <c r="Q216" s="26" t="str">
        <f>IF(C216&lt;8,VLOOKUP(A216,基础技能!A:O,11,FALSE),VLOOKUP(A216,升星技能!A:O,7,FALSE))</f>
        <v>潮汐之力3</v>
      </c>
      <c r="R216" s="26" t="str">
        <f>IF(C216&lt;8,VLOOKUP(A216,基础技能!A:O,10,FALSE),VLOOKUP(A216,升星技能!A:O,8,FALSE))</f>
        <v>"2303a211","2303a221"</v>
      </c>
      <c r="S216" s="26" t="str">
        <f>IF(C216&lt;8,VLOOKUP(A216,基础技能!A:O,12,FALSE),VLOOKUP(A216,升星技能!A:O,9,FALSE))</f>
        <v>被动效果：借用潮汐的力量，自身生命增加60%，攻击增加24%</v>
      </c>
      <c r="T216" s="26" t="str">
        <f>IF(C216&lt;9,VLOOKUP(A216,基础技能!A:O,14,FALSE),VLOOKUP(A216,升星技能!A:O,10,FALSE))</f>
        <v>水系治愈2</v>
      </c>
      <c r="U216" s="26" t="str">
        <f>IF(C216&lt;9,VLOOKUP(A216,基础技能!A:O,13,FALSE),VLOOKUP(A216,升星技能!A:O,11,FALSE))</f>
        <v>"23036314"</v>
      </c>
      <c r="V216" s="26" t="str">
        <f>IF(C216&lt;9,VLOOKUP(A216,基础技能!A:O,15,FALSE),VLOOKUP(A216,升星技能!A:O,12,FALSE))</f>
        <v>被动效果：当自身生命低于50%时，回复己方全体200%攻击的等量生命（只触发一次）</v>
      </c>
      <c r="W216" s="26" t="str">
        <f>IF(C216&lt;10,VLOOKUP(A216,基础技能!A:O,5,FALSE),VLOOKUP(A216,升星技能!A:O,13,FALSE))</f>
        <v>潮汐海浪2</v>
      </c>
      <c r="X216" s="26" t="str">
        <f>IF(C216&lt;10,VLOOKUP(A216,基础技能!A:O,4,FALSE),VLOOKUP(A216,升星技能!A:O,14,FALSE))</f>
        <v>23036012</v>
      </c>
      <c r="Y216" s="26" t="str">
        <f>IF(C216&lt;10,VLOOKUP(A216,基础技能!A:O,6,FALSE),VLOOKUP(A216,升星技能!A:O,15,FALSE))</f>
        <v>怒气技能：对敌方随机2名后排目标造成85%攻击伤害并持续恢复全体友军80%攻击效果的生命3回合</v>
      </c>
    </row>
    <row r="217" spans="1:25" x14ac:dyDescent="0.3">
      <c r="A217" s="27">
        <v>23036</v>
      </c>
      <c r="B217" s="27" t="s">
        <v>47</v>
      </c>
      <c r="C217" s="28">
        <v>9</v>
      </c>
      <c r="D217" s="28">
        <f>VLOOKUP($C217,计算辅助表!$A:$E,2,FALSE)</f>
        <v>3.0700000000000003</v>
      </c>
      <c r="E217" s="26">
        <f>VLOOKUP($C217,计算辅助表!$A:$E,3,FALSE)</f>
        <v>1</v>
      </c>
      <c r="F217" s="28">
        <f>VLOOKUP($C217,计算辅助表!$A:$E,4,FALSE)</f>
        <v>6.16</v>
      </c>
      <c r="G217" s="26">
        <f>VLOOKUP($C217,计算辅助表!$A:$E,5,FALSE)</f>
        <v>1.6</v>
      </c>
      <c r="H217" s="26">
        <f>VLOOKUP(C217,计算辅助表!A:I,9,FALSE)</f>
        <v>0</v>
      </c>
      <c r="I217" s="26">
        <f>VLOOKUP(C217,计算辅助表!A:K,10,FALSE)</f>
        <v>0</v>
      </c>
      <c r="J217" s="26">
        <f>VLOOKUP(C217,计算辅助表!A:K,11,FALSE)</f>
        <v>0</v>
      </c>
      <c r="K217" s="26">
        <f>VLOOKUP(C217,计算辅助表!A:H,8,FALSE)</f>
        <v>205</v>
      </c>
      <c r="L217" s="26" t="str">
        <f>VLOOKUP(C217,计算辅助表!A:F,6,FALSE)</f>
        <v>[{"a":"item","t":"2004","n":4000}]</v>
      </c>
      <c r="M217" s="26" t="str">
        <f>VLOOKUP(C217,计算辅助表!A:L,IF(INT(LEFT(A217))&lt;5,12,7),FALSE)</f>
        <v>[{"sxhero":1,"num":1},{"jichuzhongzu":1,"star":6,"num":1},{"jichuzhongzu":1,"star":5,"num":2}]</v>
      </c>
      <c r="N217" s="26" t="str">
        <f>VLOOKUP(A217,升星技能!A:O,4,FALSE)</f>
        <v>治疗3</v>
      </c>
      <c r="O217" s="26" t="str">
        <f>VLOOKUP(A217,升星技能!A:O,5,FALSE)</f>
        <v>"2303a114","2303a124"</v>
      </c>
      <c r="P217" s="26" t="str">
        <f>VLOOKUP(A217,升星技能!A:O,6,FALSE)</f>
        <v>被动效果：水生种族，普攻有100%概率对目标造成48%攻击的额外伤害并持续恢复随机1名友军48%攻击的等量生命，持续3回合</v>
      </c>
      <c r="Q217" s="26" t="str">
        <f>IF(C217&lt;8,VLOOKUP(A217,基础技能!A:O,11,FALSE),VLOOKUP(A217,升星技能!A:O,7,FALSE))</f>
        <v>潮汐之力3</v>
      </c>
      <c r="R217" s="26" t="str">
        <f>IF(C217&lt;8,VLOOKUP(A217,基础技能!A:O,10,FALSE),VLOOKUP(A217,升星技能!A:O,8,FALSE))</f>
        <v>"2303a211","2303a221"</v>
      </c>
      <c r="S217" s="26" t="str">
        <f>IF(C217&lt;8,VLOOKUP(A217,基础技能!A:O,12,FALSE),VLOOKUP(A217,升星技能!A:O,9,FALSE))</f>
        <v>被动效果：借用潮汐的力量，自身生命增加60%，攻击增加24%</v>
      </c>
      <c r="T217" s="26" t="str">
        <f>IF(C217&lt;9,VLOOKUP(A217,基础技能!A:O,14,FALSE),VLOOKUP(A217,升星技能!A:O,10,FALSE))</f>
        <v>水系治愈3</v>
      </c>
      <c r="U217" s="26" t="str">
        <f>IF(C217&lt;9,VLOOKUP(A217,基础技能!A:O,13,FALSE),VLOOKUP(A217,升星技能!A:O,11,FALSE))</f>
        <v>"2303a314"</v>
      </c>
      <c r="V217" s="26" t="str">
        <f>IF(C217&lt;9,VLOOKUP(A217,基础技能!A:O,15,FALSE),VLOOKUP(A217,升星技能!A:O,12,FALSE))</f>
        <v>被动效果：当自身生命低于50%时，回复己方全体300%攻击的等量生命（只触发一次）</v>
      </c>
      <c r="W217" s="26" t="str">
        <f>IF(C217&lt;10,VLOOKUP(A217,基础技能!A:O,5,FALSE),VLOOKUP(A217,升星技能!A:O,13,FALSE))</f>
        <v>潮汐海浪2</v>
      </c>
      <c r="X217" s="26" t="str">
        <f>IF(C217&lt;10,VLOOKUP(A217,基础技能!A:O,4,FALSE),VLOOKUP(A217,升星技能!A:O,14,FALSE))</f>
        <v>23036012</v>
      </c>
      <c r="Y217" s="26" t="str">
        <f>IF(C217&lt;10,VLOOKUP(A217,基础技能!A:O,6,FALSE),VLOOKUP(A217,升星技能!A:O,15,FALSE))</f>
        <v>怒气技能：对敌方随机2名后排目标造成85%攻击伤害并持续恢复全体友军80%攻击效果的生命3回合</v>
      </c>
    </row>
    <row r="218" spans="1:25" x14ac:dyDescent="0.3">
      <c r="A218" s="27">
        <v>23036</v>
      </c>
      <c r="B218" s="27" t="s">
        <v>47</v>
      </c>
      <c r="C218" s="28">
        <v>10</v>
      </c>
      <c r="D218" s="28">
        <f>VLOOKUP($C218,计算辅助表!$A:$E,2,FALSE)</f>
        <v>3.5100000000000002</v>
      </c>
      <c r="E218" s="26">
        <f>VLOOKUP($C218,计算辅助表!$A:$E,3,FALSE)</f>
        <v>1</v>
      </c>
      <c r="F218" s="28">
        <f>VLOOKUP($C218,计算辅助表!$A:$E,4,FALSE)</f>
        <v>8.14</v>
      </c>
      <c r="G218" s="26">
        <f>VLOOKUP($C218,计算辅助表!$A:$E,5,FALSE)</f>
        <v>1.6</v>
      </c>
      <c r="H218" s="26">
        <f>VLOOKUP(C218,计算辅助表!A:I,9,FALSE)</f>
        <v>0</v>
      </c>
      <c r="I218" s="26">
        <f>VLOOKUP(C218,计算辅助表!A:K,10,FALSE)</f>
        <v>0</v>
      </c>
      <c r="J218" s="26">
        <f>VLOOKUP(C218,计算辅助表!A:K,11,FALSE)</f>
        <v>0</v>
      </c>
      <c r="K218" s="26">
        <f>VLOOKUP(C218,计算辅助表!A:H,8,FALSE)</f>
        <v>255</v>
      </c>
      <c r="L218" s="26" t="str">
        <f>VLOOKUP(C218,计算辅助表!A:F,6,FALSE)</f>
        <v>[{"a":"item","t":"2004","n":10000}]</v>
      </c>
      <c r="M218" s="26" t="str">
        <f>VLOOKUP(C218,计算辅助表!A:L,IF(INT(LEFT(A218))&lt;5,12,7),FALSE)</f>
        <v>[{"sxhero":1,"num":2},{"jichuzhongzu":1,"star":6,"num":1},{"star":9,"num":1}]</v>
      </c>
      <c r="N218" s="26" t="str">
        <f>VLOOKUP(A218,升星技能!A:O,4,FALSE)</f>
        <v>治疗3</v>
      </c>
      <c r="O218" s="26" t="str">
        <f>VLOOKUP(A218,升星技能!A:O,5,FALSE)</f>
        <v>"2303a114","2303a124"</v>
      </c>
      <c r="P218" s="26" t="str">
        <f>VLOOKUP(A218,升星技能!A:O,6,FALSE)</f>
        <v>被动效果：水生种族，普攻有100%概率对目标造成48%攻击的额外伤害并持续恢复随机1名友军48%攻击的等量生命，持续3回合</v>
      </c>
      <c r="Q218" s="26" t="str">
        <f>IF(C218&lt;8,VLOOKUP(A218,基础技能!A:O,11,FALSE),VLOOKUP(A218,升星技能!A:O,7,FALSE))</f>
        <v>潮汐之力3</v>
      </c>
      <c r="R218" s="26" t="str">
        <f>IF(C218&lt;8,VLOOKUP(A218,基础技能!A:O,10,FALSE),VLOOKUP(A218,升星技能!A:O,8,FALSE))</f>
        <v>"2303a211","2303a221"</v>
      </c>
      <c r="S218" s="26" t="str">
        <f>IF(C218&lt;8,VLOOKUP(A218,基础技能!A:O,12,FALSE),VLOOKUP(A218,升星技能!A:O,9,FALSE))</f>
        <v>被动效果：借用潮汐的力量，自身生命增加60%，攻击增加24%</v>
      </c>
      <c r="T218" s="26" t="str">
        <f>IF(C218&lt;9,VLOOKUP(A218,基础技能!A:O,14,FALSE),VLOOKUP(A218,升星技能!A:O,10,FALSE))</f>
        <v>水系治愈3</v>
      </c>
      <c r="U218" s="26" t="str">
        <f>IF(C218&lt;9,VLOOKUP(A218,基础技能!A:O,13,FALSE),VLOOKUP(A218,升星技能!A:O,11,FALSE))</f>
        <v>"2303a314"</v>
      </c>
      <c r="V218" s="26" t="str">
        <f>IF(C218&lt;9,VLOOKUP(A218,基础技能!A:O,15,FALSE),VLOOKUP(A218,升星技能!A:O,12,FALSE))</f>
        <v>被动效果：当自身生命低于50%时，回复己方全体300%攻击的等量生命（只触发一次）</v>
      </c>
      <c r="W218" s="26" t="str">
        <f>IF(C218&lt;10,VLOOKUP(A218,基础技能!A:O,5,FALSE),VLOOKUP(A218,升星技能!A:O,13,FALSE))</f>
        <v>潮汐海浪3</v>
      </c>
      <c r="X218" s="26" t="str">
        <f>IF(C218&lt;10,VLOOKUP(A218,基础技能!A:O,4,FALSE),VLOOKUP(A218,升星技能!A:O,14,FALSE))</f>
        <v>2303a012</v>
      </c>
      <c r="Y218" s="26" t="str">
        <f>IF(C218&lt;10,VLOOKUP(A218,基础技能!A:O,6,FALSE),VLOOKUP(A218,升星技能!A:O,15,FALSE))</f>
        <v>怒气技能：对敌方随机2名后排目标造成128%攻击伤害并持续恢复全体友军202%攻击的等量生命4回合，并有100%的概率额外恢复我方生命最低的两名友军343%攻击的等量生命</v>
      </c>
    </row>
    <row r="219" spans="1:25" x14ac:dyDescent="0.3">
      <c r="A219" s="27">
        <v>23036</v>
      </c>
      <c r="B219" s="27" t="s">
        <v>47</v>
      </c>
      <c r="C219" s="28">
        <v>11</v>
      </c>
      <c r="D219" s="28">
        <f>VLOOKUP($C219,计算辅助表!$A:$E,2,FALSE)</f>
        <v>3.5100000000000002</v>
      </c>
      <c r="E219" s="26">
        <f>VLOOKUP($C219,计算辅助表!$A:$E,3,FALSE)</f>
        <v>1</v>
      </c>
      <c r="F219" s="28">
        <f>VLOOKUP($C219,计算辅助表!$A:$E,4,FALSE)</f>
        <v>8.14</v>
      </c>
      <c r="G219" s="26">
        <f>VLOOKUP($C219,计算辅助表!$A:$E,5,FALSE)</f>
        <v>1.6</v>
      </c>
      <c r="H219" s="26">
        <f>VLOOKUP(C219,计算辅助表!A:I,9,FALSE)</f>
        <v>1</v>
      </c>
      <c r="I219" s="26">
        <f>VLOOKUP(C219,计算辅助表!A:K,10,FALSE)</f>
        <v>70</v>
      </c>
      <c r="J219" s="26">
        <f>VLOOKUP(C219,计算辅助表!A:K,11,FALSE)</f>
        <v>100</v>
      </c>
      <c r="K219" s="26">
        <f>VLOOKUP(C219,计算辅助表!A:H,8,FALSE)</f>
        <v>270</v>
      </c>
      <c r="L219" s="26" t="str">
        <f>VLOOKUP(C219,计算辅助表!A:F,6,FALSE)</f>
        <v>[{"a":"item","t":"2004","n":10000}]</v>
      </c>
      <c r="M219" s="26" t="str">
        <f>VLOOKUP(C219,计算辅助表!A:L,IF(INT(LEFT(A219))&lt;5,12,7),FALSE)</f>
        <v>[{"sxhero":1,"num":1},{"star":9,"num":1}]</v>
      </c>
      <c r="N219" s="26" t="str">
        <f>VLOOKUP(A219,升星技能!A:O,4,FALSE)</f>
        <v>治疗3</v>
      </c>
      <c r="O219" s="26" t="str">
        <f>VLOOKUP(A219,升星技能!A:O,5,FALSE)</f>
        <v>"2303a114","2303a124"</v>
      </c>
      <c r="P219" s="26" t="str">
        <f>VLOOKUP(A219,升星技能!A:O,6,FALSE)</f>
        <v>被动效果：水生种族，普攻有100%概率对目标造成48%攻击的额外伤害并持续恢复随机1名友军48%攻击的等量生命，持续3回合</v>
      </c>
      <c r="Q219" s="26" t="str">
        <f>IF(C219&lt;8,VLOOKUP(A219,基础技能!A:O,11,FALSE),VLOOKUP(A219,升星技能!A:O,7,FALSE))</f>
        <v>潮汐之力3</v>
      </c>
      <c r="R219" s="26" t="str">
        <f>IF(C219&lt;8,VLOOKUP(A219,基础技能!A:O,10,FALSE),VLOOKUP(A219,升星技能!A:O,8,FALSE))</f>
        <v>"2303a211","2303a221"</v>
      </c>
      <c r="S219" s="26" t="str">
        <f>IF(C219&lt;8,VLOOKUP(A219,基础技能!A:O,12,FALSE),VLOOKUP(A219,升星技能!A:O,9,FALSE))</f>
        <v>被动效果：借用潮汐的力量，自身生命增加60%，攻击增加24%</v>
      </c>
      <c r="T219" s="26" t="str">
        <f>IF(C219&lt;9,VLOOKUP(A219,基础技能!A:O,14,FALSE),VLOOKUP(A219,升星技能!A:O,10,FALSE))</f>
        <v>水系治愈3</v>
      </c>
      <c r="U219" s="26" t="str">
        <f>IF(C219&lt;9,VLOOKUP(A219,基础技能!A:O,13,FALSE),VLOOKUP(A219,升星技能!A:O,11,FALSE))</f>
        <v>"2303a314"</v>
      </c>
      <c r="V219" s="26" t="str">
        <f>IF(C219&lt;9,VLOOKUP(A219,基础技能!A:O,15,FALSE),VLOOKUP(A219,升星技能!A:O,12,FALSE))</f>
        <v>被动效果：当自身生命低于50%时，回复己方全体300%攻击的等量生命（只触发一次）</v>
      </c>
      <c r="W219" s="26" t="str">
        <f>IF(C219&lt;10,VLOOKUP(A219,基础技能!A:O,5,FALSE),VLOOKUP(A219,升星技能!A:O,13,FALSE))</f>
        <v>潮汐海浪3</v>
      </c>
      <c r="X219" s="26" t="str">
        <f>IF(C219&lt;10,VLOOKUP(A219,基础技能!A:O,4,FALSE),VLOOKUP(A219,升星技能!A:O,14,FALSE))</f>
        <v>2303a012</v>
      </c>
      <c r="Y219" s="26" t="str">
        <f>IF(C219&lt;10,VLOOKUP(A219,基础技能!A:O,6,FALSE),VLOOKUP(A219,升星技能!A:O,15,FALSE))</f>
        <v>怒气技能：对敌方随机2名后排目标造成128%攻击伤害并持续恢复全体友军202%攻击的等量生命4回合，并有100%的概率额外恢复我方生命最低的两名友军343%攻击的等量生命</v>
      </c>
    </row>
    <row r="220" spans="1:25" x14ac:dyDescent="0.3">
      <c r="A220" s="27">
        <v>23036</v>
      </c>
      <c r="B220" s="27" t="s">
        <v>47</v>
      </c>
      <c r="C220" s="28">
        <v>12</v>
      </c>
      <c r="D220" s="28">
        <f>VLOOKUP($C220,计算辅助表!$A:$E,2,FALSE)</f>
        <v>3.5100000000000002</v>
      </c>
      <c r="E220" s="26">
        <f>VLOOKUP($C220,计算辅助表!$A:$E,3,FALSE)</f>
        <v>1</v>
      </c>
      <c r="F220" s="28">
        <f>VLOOKUP($C220,计算辅助表!$A:$E,4,FALSE)</f>
        <v>8.14</v>
      </c>
      <c r="G220" s="26">
        <f>VLOOKUP($C220,计算辅助表!$A:$E,5,FALSE)</f>
        <v>1.6</v>
      </c>
      <c r="H220" s="26">
        <f>VLOOKUP(C220,计算辅助表!A:I,9,FALSE)</f>
        <v>2</v>
      </c>
      <c r="I220" s="26">
        <f>VLOOKUP(C220,计算辅助表!A:K,10,FALSE)</f>
        <v>140</v>
      </c>
      <c r="J220" s="26">
        <f>VLOOKUP(C220,计算辅助表!A:K,11,FALSE)</f>
        <v>200</v>
      </c>
      <c r="K220" s="26">
        <f>VLOOKUP(C220,计算辅助表!A:H,8,FALSE)</f>
        <v>285</v>
      </c>
      <c r="L220" s="26" t="str">
        <f>VLOOKUP(C220,计算辅助表!A:F,6,FALSE)</f>
        <v>[{"a":"item","t":"2004","n":15000}]</v>
      </c>
      <c r="M220" s="26" t="str">
        <f>VLOOKUP(C220,计算辅助表!A:L,IF(INT(LEFT(A220))&lt;5,12,7),FALSE)</f>
        <v>[{"sxhero":1,"num":1},{"jichuzhongzu":1,"star":6,"num":1},{"star":9,"num":1}]</v>
      </c>
      <c r="N220" s="26" t="str">
        <f>VLOOKUP(A220,升星技能!A:O,4,FALSE)</f>
        <v>治疗3</v>
      </c>
      <c r="O220" s="26" t="str">
        <f>VLOOKUP(A220,升星技能!A:O,5,FALSE)</f>
        <v>"2303a114","2303a124"</v>
      </c>
      <c r="P220" s="26" t="str">
        <f>VLOOKUP(A220,升星技能!A:O,6,FALSE)</f>
        <v>被动效果：水生种族，普攻有100%概率对目标造成48%攻击的额外伤害并持续恢复随机1名友军48%攻击的等量生命，持续3回合</v>
      </c>
      <c r="Q220" s="26" t="str">
        <f>IF(C220&lt;8,VLOOKUP(A220,基础技能!A:O,11,FALSE),VLOOKUP(A220,升星技能!A:O,7,FALSE))</f>
        <v>潮汐之力3</v>
      </c>
      <c r="R220" s="26" t="str">
        <f>IF(C220&lt;8,VLOOKUP(A220,基础技能!A:O,10,FALSE),VLOOKUP(A220,升星技能!A:O,8,FALSE))</f>
        <v>"2303a211","2303a221"</v>
      </c>
      <c r="S220" s="26" t="str">
        <f>IF(C220&lt;8,VLOOKUP(A220,基础技能!A:O,12,FALSE),VLOOKUP(A220,升星技能!A:O,9,FALSE))</f>
        <v>被动效果：借用潮汐的力量，自身生命增加60%，攻击增加24%</v>
      </c>
      <c r="T220" s="26" t="str">
        <f>IF(C220&lt;9,VLOOKUP(A220,基础技能!A:O,14,FALSE),VLOOKUP(A220,升星技能!A:O,10,FALSE))</f>
        <v>水系治愈3</v>
      </c>
      <c r="U220" s="26" t="str">
        <f>IF(C220&lt;9,VLOOKUP(A220,基础技能!A:O,13,FALSE),VLOOKUP(A220,升星技能!A:O,11,FALSE))</f>
        <v>"2303a314"</v>
      </c>
      <c r="V220" s="26" t="str">
        <f>IF(C220&lt;9,VLOOKUP(A220,基础技能!A:O,15,FALSE),VLOOKUP(A220,升星技能!A:O,12,FALSE))</f>
        <v>被动效果：当自身生命低于50%时，回复己方全体300%攻击的等量生命（只触发一次）</v>
      </c>
      <c r="W220" s="26" t="str">
        <f>IF(C220&lt;10,VLOOKUP(A220,基础技能!A:O,5,FALSE),VLOOKUP(A220,升星技能!A:O,13,FALSE))</f>
        <v>潮汐海浪3</v>
      </c>
      <c r="X220" s="26" t="str">
        <f>IF(C220&lt;10,VLOOKUP(A220,基础技能!A:O,4,FALSE),VLOOKUP(A220,升星技能!A:O,14,FALSE))</f>
        <v>2303a012</v>
      </c>
      <c r="Y220" s="26" t="str">
        <f>IF(C220&lt;10,VLOOKUP(A220,基础技能!A:O,6,FALSE),VLOOKUP(A220,升星技能!A:O,15,FALSE))</f>
        <v>怒气技能：对敌方随机2名后排目标造成128%攻击伤害并持续恢复全体友军202%攻击的等量生命4回合，并有100%的概率额外恢复我方生命最低的两名友军343%攻击的等量生命</v>
      </c>
    </row>
    <row r="221" spans="1:25" x14ac:dyDescent="0.3">
      <c r="A221" s="27">
        <v>23036</v>
      </c>
      <c r="B221" s="27" t="s">
        <v>47</v>
      </c>
      <c r="C221" s="28">
        <v>13</v>
      </c>
      <c r="D221" s="28">
        <f>VLOOKUP($C221,计算辅助表!$A:$E,2,FALSE)</f>
        <v>3.5100000000000002</v>
      </c>
      <c r="E221" s="26">
        <f>VLOOKUP($C221,计算辅助表!$A:$E,3,FALSE)</f>
        <v>1</v>
      </c>
      <c r="F221" s="28">
        <f>VLOOKUP($C221,计算辅助表!$A:$E,4,FALSE)</f>
        <v>8.14</v>
      </c>
      <c r="G221" s="26">
        <f>VLOOKUP($C221,计算辅助表!$A:$E,5,FALSE)</f>
        <v>1.6</v>
      </c>
      <c r="H221" s="26">
        <f>VLOOKUP(C221,计算辅助表!A:I,9,FALSE)</f>
        <v>3</v>
      </c>
      <c r="I221" s="26">
        <f>VLOOKUP(C221,计算辅助表!A:K,10,FALSE)</f>
        <v>210</v>
      </c>
      <c r="J221" s="26">
        <f>VLOOKUP(C221,计算辅助表!A:K,11,FALSE)</f>
        <v>300</v>
      </c>
      <c r="K221" s="26">
        <f>VLOOKUP(C221,计算辅助表!A:H,8,FALSE)</f>
        <v>300</v>
      </c>
      <c r="L221" s="26" t="str">
        <f>VLOOKUP(C221,计算辅助表!A:F,6,FALSE)</f>
        <v>[{"a":"item","t":"2004","n":20000},{"a":"item","t":"2039","n":10}]</v>
      </c>
      <c r="M221" s="26" t="str">
        <f>VLOOKUP(C221,计算辅助表!A:L,IF(INT(LEFT(A221))&lt;5,12,7),FALSE)</f>
        <v>[{"sxhero":1,"num":2},{"jichuzhongzu":1,"star":6,"num":1},{"star":10,"num":1}]</v>
      </c>
      <c r="N221" s="26" t="str">
        <f>VLOOKUP(A221,升星技能!A:O,4,FALSE)</f>
        <v>治疗3</v>
      </c>
      <c r="O221" s="26" t="str">
        <f>VLOOKUP(A221,升星技能!A:O,5,FALSE)</f>
        <v>"2303a114","2303a124"</v>
      </c>
      <c r="P221" s="26" t="str">
        <f>VLOOKUP(A221,升星技能!A:O,6,FALSE)</f>
        <v>被动效果：水生种族，普攻有100%概率对目标造成48%攻击的额外伤害并持续恢复随机1名友军48%攻击的等量生命，持续3回合</v>
      </c>
      <c r="Q221" s="26" t="str">
        <f>IF(C221&lt;8,VLOOKUP(A221,基础技能!A:O,11,FALSE),VLOOKUP(A221,升星技能!A:O,7,FALSE))</f>
        <v>潮汐之力3</v>
      </c>
      <c r="R221" s="26" t="str">
        <f>IF(C221&lt;8,VLOOKUP(A221,基础技能!A:O,10,FALSE),VLOOKUP(A221,升星技能!A:O,8,FALSE))</f>
        <v>"2303a211","2303a221"</v>
      </c>
      <c r="S221" s="26" t="str">
        <f>IF(C221&lt;8,VLOOKUP(A221,基础技能!A:O,12,FALSE),VLOOKUP(A221,升星技能!A:O,9,FALSE))</f>
        <v>被动效果：借用潮汐的力量，自身生命增加60%，攻击增加24%</v>
      </c>
      <c r="T221" s="26" t="str">
        <f>IF(C221&lt;9,VLOOKUP(A221,基础技能!A:O,14,FALSE),VLOOKUP(A221,升星技能!A:O,10,FALSE))</f>
        <v>水系治愈3</v>
      </c>
      <c r="U221" s="26" t="str">
        <f>IF(C221&lt;9,VLOOKUP(A221,基础技能!A:O,13,FALSE),VLOOKUP(A221,升星技能!A:O,11,FALSE))</f>
        <v>"2303a314"</v>
      </c>
      <c r="V221" s="26" t="str">
        <f>IF(C221&lt;9,VLOOKUP(A221,基础技能!A:O,15,FALSE),VLOOKUP(A221,升星技能!A:O,12,FALSE))</f>
        <v>被动效果：当自身生命低于50%时，回复己方全体300%攻击的等量生命（只触发一次）</v>
      </c>
      <c r="W221" s="26" t="str">
        <f>IF(C221&lt;10,VLOOKUP(A221,基础技能!A:O,5,FALSE),VLOOKUP(A221,升星技能!A:O,13,FALSE))</f>
        <v>潮汐海浪3</v>
      </c>
      <c r="X221" s="26" t="str">
        <f>IF(C221&lt;10,VLOOKUP(A221,基础技能!A:O,4,FALSE),VLOOKUP(A221,升星技能!A:O,14,FALSE))</f>
        <v>2303a012</v>
      </c>
      <c r="Y221" s="26" t="str">
        <f>IF(C221&lt;10,VLOOKUP(A221,基础技能!A:O,6,FALSE),VLOOKUP(A221,升星技能!A:O,15,FALSE))</f>
        <v>怒气技能：对敌方随机2名后排目标造成128%攻击伤害并持续恢复全体友军202%攻击的等量生命4回合，并有100%的概率额外恢复我方生命最低的两名友军343%攻击的等量生命</v>
      </c>
    </row>
    <row r="222" spans="1:25" x14ac:dyDescent="0.3">
      <c r="A222" s="27">
        <v>23036</v>
      </c>
      <c r="B222" s="27" t="s">
        <v>47</v>
      </c>
      <c r="C222" s="28">
        <v>14</v>
      </c>
      <c r="D222" s="28">
        <v>3.51</v>
      </c>
      <c r="E222" s="26">
        <f>VLOOKUP($C222,计算辅助表!$A:$E,3,FALSE)</f>
        <v>1</v>
      </c>
      <c r="F222" s="28">
        <v>8.14</v>
      </c>
      <c r="G222" s="26">
        <f>VLOOKUP($C222,计算辅助表!$A:$E,5,FALSE)</f>
        <v>1.6</v>
      </c>
      <c r="H222" s="26">
        <f>VLOOKUP(C222,计算辅助表!A:I,9,FALSE)</f>
        <v>4</v>
      </c>
      <c r="I222" s="26">
        <f>VLOOKUP(C222,计算辅助表!A:K,10,FALSE)</f>
        <v>330</v>
      </c>
      <c r="J222" s="26">
        <f>VLOOKUP(C222,计算辅助表!A:K,11,FALSE)</f>
        <v>500</v>
      </c>
      <c r="K222" s="26">
        <f>VLOOKUP(C222,计算辅助表!A:H,8,FALSE)</f>
        <v>300</v>
      </c>
      <c r="L222" s="26" t="str">
        <f>VLOOKUP(C222,计算辅助表!A:F,6,FALSE)</f>
        <v>[{"a":"item","t":"2004","n":25000},{"a":"item","t":"2039","n":20}]</v>
      </c>
      <c r="M222" s="26" t="str">
        <f>VLOOKUP(C222,计算辅助表!A:L,IF(INT(LEFT(A222))&lt;5,12,7),FALSE)</f>
        <v>[{"sxhero":1,"num":2},{"star":9,"num":1},{"star":10,"num":1}]</v>
      </c>
      <c r="N222" s="26" t="str">
        <f>VLOOKUP(A222,升星技能!A:O,4,FALSE)</f>
        <v>治疗3</v>
      </c>
      <c r="O222" s="26" t="str">
        <f>VLOOKUP(A222,升星技能!A:O,5,FALSE)</f>
        <v>"2303a114","2303a124"</v>
      </c>
      <c r="P222" s="26" t="str">
        <f>VLOOKUP(A222,升星技能!A:O,6,FALSE)</f>
        <v>被动效果：水生种族，普攻有100%概率对目标造成48%攻击的额外伤害并持续恢复随机1名友军48%攻击的等量生命，持续3回合</v>
      </c>
      <c r="Q222" s="26" t="str">
        <f>IF(C222&lt;8,VLOOKUP(A222,基础技能!A:O,11,FALSE),VLOOKUP(A222,升星技能!A:O,7,FALSE))</f>
        <v>潮汐之力3</v>
      </c>
      <c r="R222" s="26" t="str">
        <f>IF(C222&lt;8,VLOOKUP(A222,基础技能!A:O,10,FALSE),VLOOKUP(A222,升星技能!A:O,8,FALSE))</f>
        <v>"2303a211","2303a221"</v>
      </c>
      <c r="S222" s="26" t="str">
        <f>IF(C222&lt;8,VLOOKUP(A222,基础技能!A:O,12,FALSE),VLOOKUP(A222,升星技能!A:O,9,FALSE))</f>
        <v>被动效果：借用潮汐的力量，自身生命增加60%，攻击增加24%</v>
      </c>
      <c r="T222" s="26" t="str">
        <f>IF(C222&lt;9,VLOOKUP(A222,基础技能!A:O,14,FALSE),VLOOKUP(A222,升星技能!A:O,10,FALSE))</f>
        <v>水系治愈3</v>
      </c>
      <c r="U222" s="26" t="str">
        <f>IF(C222&lt;9,VLOOKUP(A222,基础技能!A:O,13,FALSE),VLOOKUP(A222,升星技能!A:O,11,FALSE))</f>
        <v>"2303a314"</v>
      </c>
      <c r="V222" s="26" t="str">
        <f>IF(C222&lt;9,VLOOKUP(A222,基础技能!A:O,15,FALSE),VLOOKUP(A222,升星技能!A:O,12,FALSE))</f>
        <v>被动效果：当自身生命低于50%时，回复己方全体300%攻击的等量生命（只触发一次）</v>
      </c>
      <c r="W222" s="26" t="str">
        <f>IF(C222&lt;10,VLOOKUP(A222,基础技能!A:O,5,FALSE),VLOOKUP(A222,升星技能!A:O,13,FALSE))</f>
        <v>潮汐海浪3</v>
      </c>
      <c r="X222" s="26" t="str">
        <f>IF(C222&lt;10,VLOOKUP(A222,基础技能!A:O,4,FALSE),VLOOKUP(A222,升星技能!A:O,14,FALSE))</f>
        <v>2303a012</v>
      </c>
      <c r="Y222" s="26" t="str">
        <f>IF(C222&lt;10,VLOOKUP(A222,基础技能!A:O,6,FALSE),VLOOKUP(A222,升星技能!A:O,15,FALSE))</f>
        <v>怒气技能：对敌方随机2名后排目标造成128%攻击伤害并持续恢复全体友军202%攻击的等量生命4回合，并有100%的概率额外恢复我方生命最低的两名友军343%攻击的等量生命</v>
      </c>
    </row>
    <row r="223" spans="1:25" x14ac:dyDescent="0.3">
      <c r="A223" s="27">
        <v>23036</v>
      </c>
      <c r="B223" s="27" t="s">
        <v>47</v>
      </c>
      <c r="C223" s="28">
        <v>15</v>
      </c>
      <c r="D223" s="28">
        <v>3.51</v>
      </c>
      <c r="E223" s="26">
        <f>VLOOKUP($C223,计算辅助表!$A:$E,3,FALSE)</f>
        <v>1</v>
      </c>
      <c r="F223" s="28">
        <v>8.14</v>
      </c>
      <c r="G223" s="26">
        <f>VLOOKUP($C223,计算辅助表!$A:$E,5,FALSE)</f>
        <v>1.6</v>
      </c>
      <c r="H223" s="26">
        <f>VLOOKUP(C223,计算辅助表!A:I,9,FALSE)</f>
        <v>5</v>
      </c>
      <c r="I223" s="26">
        <f>VLOOKUP(C223,计算辅助表!A:K,10,FALSE)</f>
        <v>450</v>
      </c>
      <c r="J223" s="26">
        <f>VLOOKUP(C223,计算辅助表!A:K,11,FALSE)</f>
        <v>700</v>
      </c>
      <c r="K223" s="26">
        <f>VLOOKUP(C223,计算辅助表!A:H,8,FALSE)</f>
        <v>300</v>
      </c>
      <c r="L223" s="26" t="str">
        <f>VLOOKUP(C223,计算辅助表!A:F,6,FALSE)</f>
        <v>[{"a":"item","t":"2004","n":30000},{"a":"item","t":"2039","n":30}]</v>
      </c>
      <c r="M223" s="26" t="str">
        <f>VLOOKUP(C223,计算辅助表!A:L,IF(INT(LEFT(A223))&lt;5,12,7),FALSE)</f>
        <v>[{"sxhero":1,"num":2},{"star":9,"num":1},{"star":10,"num":1}]</v>
      </c>
      <c r="N223" s="26" t="str">
        <f>VLOOKUP(A223,升星技能!A:O,4,FALSE)</f>
        <v>治疗3</v>
      </c>
      <c r="O223" s="26" t="str">
        <f>VLOOKUP(A223,升星技能!A:O,5,FALSE)</f>
        <v>"2303a114","2303a124"</v>
      </c>
      <c r="P223" s="26" t="str">
        <f>VLOOKUP(A223,升星技能!A:O,6,FALSE)</f>
        <v>被动效果：水生种族，普攻有100%概率对目标造成48%攻击的额外伤害并持续恢复随机1名友军48%攻击的等量生命，持续3回合</v>
      </c>
      <c r="Q223" s="26" t="str">
        <f>IF(C223&lt;8,VLOOKUP(A223,基础技能!A:O,11,FALSE),VLOOKUP(A223,升星技能!A:O,7,FALSE))</f>
        <v>潮汐之力3</v>
      </c>
      <c r="R223" s="26" t="str">
        <f>IF(C223&lt;8,VLOOKUP(A223,基础技能!A:O,10,FALSE),VLOOKUP(A223,升星技能!A:O,8,FALSE))</f>
        <v>"2303a211","2303a221"</v>
      </c>
      <c r="S223" s="26" t="str">
        <f>IF(C223&lt;8,VLOOKUP(A223,基础技能!A:O,12,FALSE),VLOOKUP(A223,升星技能!A:O,9,FALSE))</f>
        <v>被动效果：借用潮汐的力量，自身生命增加60%，攻击增加24%</v>
      </c>
      <c r="T223" s="26" t="str">
        <f>IF(C223&lt;9,VLOOKUP(A223,基础技能!A:O,14,FALSE),VLOOKUP(A223,升星技能!A:O,10,FALSE))</f>
        <v>水系治愈3</v>
      </c>
      <c r="U223" s="26" t="str">
        <f>IF(C223&lt;9,VLOOKUP(A223,基础技能!A:O,13,FALSE),VLOOKUP(A223,升星技能!A:O,11,FALSE))</f>
        <v>"2303a314"</v>
      </c>
      <c r="V223" s="26" t="str">
        <f>IF(C223&lt;9,VLOOKUP(A223,基础技能!A:O,15,FALSE),VLOOKUP(A223,升星技能!A:O,12,FALSE))</f>
        <v>被动效果：当自身生命低于50%时，回复己方全体300%攻击的等量生命（只触发一次）</v>
      </c>
      <c r="W223" s="26" t="str">
        <f>IF(C223&lt;10,VLOOKUP(A223,基础技能!A:O,5,FALSE),VLOOKUP(A223,升星技能!A:O,13,FALSE))</f>
        <v>潮汐海浪3</v>
      </c>
      <c r="X223" s="26" t="str">
        <f>IF(C223&lt;10,VLOOKUP(A223,基础技能!A:O,4,FALSE),VLOOKUP(A223,升星技能!A:O,14,FALSE))</f>
        <v>2303a012</v>
      </c>
      <c r="Y223" s="26" t="str">
        <f>IF(C223&lt;10,VLOOKUP(A223,基础技能!A:O,6,FALSE),VLOOKUP(A223,升星技能!A:O,15,FALSE))</f>
        <v>怒气技能：对敌方随机2名后排目标造成128%攻击伤害并持续恢复全体友军202%攻击的等量生命4回合，并有100%的概率额外恢复我方生命最低的两名友军343%攻击的等量生命</v>
      </c>
    </row>
    <row r="224" spans="1:25" x14ac:dyDescent="0.3">
      <c r="A224" s="27">
        <v>24026</v>
      </c>
      <c r="B224" s="27" t="s">
        <v>48</v>
      </c>
      <c r="C224" s="28">
        <v>7</v>
      </c>
      <c r="D224" s="28">
        <f>VLOOKUP($C224,计算辅助表!$A:$E,2,FALSE)</f>
        <v>2.4900000000000002</v>
      </c>
      <c r="E224" s="26">
        <f>VLOOKUP($C224,计算辅助表!$A:$E,3,FALSE)</f>
        <v>1</v>
      </c>
      <c r="F224" s="28">
        <f>VLOOKUP($C224,计算辅助表!$A:$E,4,FALSE)</f>
        <v>3.5200000000000005</v>
      </c>
      <c r="G224" s="26">
        <f>VLOOKUP($C224,计算辅助表!$A:$E,5,FALSE)</f>
        <v>1.6</v>
      </c>
      <c r="H224" s="26">
        <f>VLOOKUP(C224,计算辅助表!A:I,9,FALSE)</f>
        <v>0</v>
      </c>
      <c r="I224" s="26">
        <f>VLOOKUP(C224,计算辅助表!A:K,10,FALSE)</f>
        <v>0</v>
      </c>
      <c r="J224" s="26">
        <f>VLOOKUP(C224,计算辅助表!A:K,11,FALSE)</f>
        <v>0</v>
      </c>
      <c r="K224" s="26">
        <f>VLOOKUP(C224,计算辅助表!A:H,8,FALSE)</f>
        <v>165</v>
      </c>
      <c r="L224" s="26" t="str">
        <f>VLOOKUP(C224,计算辅助表!A:F,6,FALSE)</f>
        <v>[{"a":"item","t":"2004","n":2000}]</v>
      </c>
      <c r="M224" s="26" t="str">
        <f>VLOOKUP(C224,计算辅助表!A:L,IF(INT(LEFT(A224))&lt;5,12,7),FALSE)</f>
        <v>[{"jichuzhongzu":1,"star":5,"num":4}]</v>
      </c>
      <c r="N224" s="26" t="str">
        <f>VLOOKUP(A224,升星技能!A:O,4,FALSE)</f>
        <v>神秘力量3</v>
      </c>
      <c r="O224" s="26" t="str">
        <f>VLOOKUP(A224,升星技能!A:O,5,FALSE)</f>
        <v>"2402a111","2402a121"</v>
      </c>
      <c r="P224" s="26" t="str">
        <f>VLOOKUP(A224,升星技能!A:O,6,FALSE)</f>
        <v>被动效果：释放体内神秘的力量，使得自身格挡增加30%，攻击增加42%</v>
      </c>
      <c r="Q224" s="26" t="str">
        <f>IF(C224&lt;8,VLOOKUP(A224,基础技能!A:O,11,FALSE),VLOOKUP(A224,升星技能!A:O,7,FALSE))</f>
        <v>流血2</v>
      </c>
      <c r="R224" s="26" t="str">
        <f>IF(C224&lt;8,VLOOKUP(A224,基础技能!A:O,10,FALSE),VLOOKUP(A224,升星技能!A:O,8,FALSE))</f>
        <v>"24026214"</v>
      </c>
      <c r="S224" s="26" t="str">
        <f>IF(C224&lt;8,VLOOKUP(A224,基础技能!A:O,12,FALSE),VLOOKUP(A224,升星技能!A:O,9,FALSE))</f>
        <v>被动效果：一击杀不死，也能让你流血流死！普攻有50%概率使目标流血，每回合造成66%的攻击伤害，持续2回合</v>
      </c>
      <c r="T224" s="26" t="str">
        <f>IF(C224&lt;9,VLOOKUP(A224,基础技能!A:O,14,FALSE),VLOOKUP(A224,升星技能!A:O,10,FALSE))</f>
        <v>虚无之力2</v>
      </c>
      <c r="U224" s="26" t="str">
        <f>IF(C224&lt;9,VLOOKUP(A224,基础技能!A:O,13,FALSE),VLOOKUP(A224,升星技能!A:O,11,FALSE))</f>
        <v>"24026314"</v>
      </c>
      <c r="V224" s="26" t="str">
        <f>IF(C224&lt;9,VLOOKUP(A224,基础技能!A:O,15,FALSE),VLOOKUP(A224,升星技能!A:O,12,FALSE))</f>
        <v>被动效果：化身虚无，格挡成功时，提升自己攻击12.5%，持续3回合</v>
      </c>
      <c r="W224" s="26" t="str">
        <f>IF(C224&lt;10,VLOOKUP(A224,基础技能!A:O,5,FALSE),VLOOKUP(A224,升星技能!A:O,13,FALSE))</f>
        <v>破防烈焰2</v>
      </c>
      <c r="X224" s="26" t="str">
        <f>IF(C224&lt;10,VLOOKUP(A224,基础技能!A:O,4,FALSE),VLOOKUP(A224,升星技能!A:O,14,FALSE))</f>
        <v>24026012</v>
      </c>
      <c r="Y224" s="26" t="str">
        <f>IF(C224&lt;10,VLOOKUP(A224,基础技能!A:O,6,FALSE),VLOOKUP(A224,升星技能!A:O,15,FALSE))</f>
        <v>怒气技能：对敌方后排造成111%攻击伤害并降低其24.5%防御2回合</v>
      </c>
    </row>
    <row r="225" spans="1:29" x14ac:dyDescent="0.3">
      <c r="A225" s="27">
        <v>24026</v>
      </c>
      <c r="B225" s="27" t="s">
        <v>48</v>
      </c>
      <c r="C225" s="28">
        <v>8</v>
      </c>
      <c r="D225" s="28">
        <f>VLOOKUP($C225,计算辅助表!$A:$E,2,FALSE)</f>
        <v>2.7800000000000002</v>
      </c>
      <c r="E225" s="26">
        <f>VLOOKUP($C225,计算辅助表!$A:$E,3,FALSE)</f>
        <v>1</v>
      </c>
      <c r="F225" s="28">
        <f>VLOOKUP($C225,计算辅助表!$A:$E,4,FALSE)</f>
        <v>4.84</v>
      </c>
      <c r="G225" s="26">
        <f>VLOOKUP($C225,计算辅助表!$A:$E,5,FALSE)</f>
        <v>1.6</v>
      </c>
      <c r="H225" s="26">
        <f>VLOOKUP(C225,计算辅助表!A:I,9,FALSE)</f>
        <v>0</v>
      </c>
      <c r="I225" s="26">
        <f>VLOOKUP(C225,计算辅助表!A:K,10,FALSE)</f>
        <v>0</v>
      </c>
      <c r="J225" s="26">
        <f>VLOOKUP(C225,计算辅助表!A:K,11,FALSE)</f>
        <v>0</v>
      </c>
      <c r="K225" s="26">
        <f>VLOOKUP(C225,计算辅助表!A:H,8,FALSE)</f>
        <v>185</v>
      </c>
      <c r="L225" s="26" t="str">
        <f>VLOOKUP(C225,计算辅助表!A:F,6,FALSE)</f>
        <v>[{"a":"item","t":"2004","n":3000}]</v>
      </c>
      <c r="M225" s="26" t="str">
        <f>VLOOKUP(C225,计算辅助表!A:L,IF(INT(LEFT(A225))&lt;5,12,7),FALSE)</f>
        <v>[{"jichuzhongzu":1,"star":6,"num":1},{"jichuzhongzu":1,"star":5,"num":3}]</v>
      </c>
      <c r="N225" s="26" t="str">
        <f>VLOOKUP(A225,升星技能!A:O,4,FALSE)</f>
        <v>神秘力量3</v>
      </c>
      <c r="O225" s="26" t="str">
        <f>VLOOKUP(A225,升星技能!A:O,5,FALSE)</f>
        <v>"2402a111","2402a121"</v>
      </c>
      <c r="P225" s="26" t="str">
        <f>VLOOKUP(A225,升星技能!A:O,6,FALSE)</f>
        <v>被动效果：释放体内神秘的力量，使得自身格挡增加30%，攻击增加42%</v>
      </c>
      <c r="Q225" s="26" t="str">
        <f>IF(C225&lt;8,VLOOKUP(A225,基础技能!A:O,11,FALSE),VLOOKUP(A225,升星技能!A:O,7,FALSE))</f>
        <v>撕裂3</v>
      </c>
      <c r="R225" s="26" t="str">
        <f>IF(C225&lt;8,VLOOKUP(A225,基础技能!A:O,10,FALSE),VLOOKUP(A225,升星技能!A:O,8,FALSE))</f>
        <v>"2402a214"</v>
      </c>
      <c r="S225" s="26" t="str">
        <f>IF(C225&lt;8,VLOOKUP(A225,基础技能!A:O,12,FALSE),VLOOKUP(A225,升星技能!A:O,9,FALSE))</f>
        <v>被动效果：一击杀不死，也能让你流血流死！普攻有50%概率使目标流血，每回合造成88%的攻击伤害，持续2回合</v>
      </c>
      <c r="T225" s="26" t="str">
        <f>IF(C225&lt;9,VLOOKUP(A225,基础技能!A:O,14,FALSE),VLOOKUP(A225,升星技能!A:O,10,FALSE))</f>
        <v>虚无之力2</v>
      </c>
      <c r="U225" s="26" t="str">
        <f>IF(C225&lt;9,VLOOKUP(A225,基础技能!A:O,13,FALSE),VLOOKUP(A225,升星技能!A:O,11,FALSE))</f>
        <v>"24026314"</v>
      </c>
      <c r="V225" s="26" t="str">
        <f>IF(C225&lt;9,VLOOKUP(A225,基础技能!A:O,15,FALSE),VLOOKUP(A225,升星技能!A:O,12,FALSE))</f>
        <v>被动效果：化身虚无，格挡成功时，提升自己攻击12.5%，持续3回合</v>
      </c>
      <c r="W225" s="26" t="str">
        <f>IF(C225&lt;10,VLOOKUP(A225,基础技能!A:O,5,FALSE),VLOOKUP(A225,升星技能!A:O,13,FALSE))</f>
        <v>破防烈焰2</v>
      </c>
      <c r="X225" s="26" t="str">
        <f>IF(C225&lt;10,VLOOKUP(A225,基础技能!A:O,4,FALSE),VLOOKUP(A225,升星技能!A:O,14,FALSE))</f>
        <v>24026012</v>
      </c>
      <c r="Y225" s="26" t="str">
        <f>IF(C225&lt;10,VLOOKUP(A225,基础技能!A:O,6,FALSE),VLOOKUP(A225,升星技能!A:O,15,FALSE))</f>
        <v>怒气技能：对敌方后排造成111%攻击伤害并降低其24.5%防御2回合</v>
      </c>
    </row>
    <row r="226" spans="1:29" x14ac:dyDescent="0.3">
      <c r="A226" s="27">
        <v>24026</v>
      </c>
      <c r="B226" s="27" t="s">
        <v>48</v>
      </c>
      <c r="C226" s="28">
        <v>9</v>
      </c>
      <c r="D226" s="28">
        <f>VLOOKUP($C226,计算辅助表!$A:$E,2,FALSE)</f>
        <v>3.0700000000000003</v>
      </c>
      <c r="E226" s="26">
        <f>VLOOKUP($C226,计算辅助表!$A:$E,3,FALSE)</f>
        <v>1</v>
      </c>
      <c r="F226" s="28">
        <f>VLOOKUP($C226,计算辅助表!$A:$E,4,FALSE)</f>
        <v>6.16</v>
      </c>
      <c r="G226" s="26">
        <f>VLOOKUP($C226,计算辅助表!$A:$E,5,FALSE)</f>
        <v>1.6</v>
      </c>
      <c r="H226" s="26">
        <f>VLOOKUP(C226,计算辅助表!A:I,9,FALSE)</f>
        <v>0</v>
      </c>
      <c r="I226" s="26">
        <f>VLOOKUP(C226,计算辅助表!A:K,10,FALSE)</f>
        <v>0</v>
      </c>
      <c r="J226" s="26">
        <f>VLOOKUP(C226,计算辅助表!A:K,11,FALSE)</f>
        <v>0</v>
      </c>
      <c r="K226" s="26">
        <f>VLOOKUP(C226,计算辅助表!A:H,8,FALSE)</f>
        <v>205</v>
      </c>
      <c r="L226" s="26" t="str">
        <f>VLOOKUP(C226,计算辅助表!A:F,6,FALSE)</f>
        <v>[{"a":"item","t":"2004","n":4000}]</v>
      </c>
      <c r="M226" s="26" t="str">
        <f>VLOOKUP(C226,计算辅助表!A:L,IF(INT(LEFT(A226))&lt;5,12,7),FALSE)</f>
        <v>[{"sxhero":1,"num":1},{"jichuzhongzu":1,"star":6,"num":1},{"jichuzhongzu":1,"star":5,"num":2}]</v>
      </c>
      <c r="N226" s="26" t="str">
        <f>VLOOKUP(A226,升星技能!A:O,4,FALSE)</f>
        <v>神秘力量3</v>
      </c>
      <c r="O226" s="26" t="str">
        <f>VLOOKUP(A226,升星技能!A:O,5,FALSE)</f>
        <v>"2402a111","2402a121"</v>
      </c>
      <c r="P226" s="26" t="str">
        <f>VLOOKUP(A226,升星技能!A:O,6,FALSE)</f>
        <v>被动效果：释放体内神秘的力量，使得自身格挡增加30%，攻击增加42%</v>
      </c>
      <c r="Q226" s="26" t="str">
        <f>IF(C226&lt;8,VLOOKUP(A226,基础技能!A:O,11,FALSE),VLOOKUP(A226,升星技能!A:O,7,FALSE))</f>
        <v>撕裂3</v>
      </c>
      <c r="R226" s="26" t="str">
        <f>IF(C226&lt;8,VLOOKUP(A226,基础技能!A:O,10,FALSE),VLOOKUP(A226,升星技能!A:O,8,FALSE))</f>
        <v>"2402a214"</v>
      </c>
      <c r="S226" s="26" t="str">
        <f>IF(C226&lt;8,VLOOKUP(A226,基础技能!A:O,12,FALSE),VLOOKUP(A226,升星技能!A:O,9,FALSE))</f>
        <v>被动效果：一击杀不死，也能让你流血流死！普攻有50%概率使目标流血，每回合造成88%的攻击伤害，持续2回合</v>
      </c>
      <c r="T226" s="26" t="str">
        <f>IF(C226&lt;9,VLOOKUP(A226,基础技能!A:O,14,FALSE),VLOOKUP(A226,升星技能!A:O,10,FALSE))</f>
        <v>虚无之力3</v>
      </c>
      <c r="U226" s="26" t="str">
        <f>IF(C226&lt;9,VLOOKUP(A226,基础技能!A:O,13,FALSE),VLOOKUP(A226,升星技能!A:O,11,FALSE))</f>
        <v>"2402a314"</v>
      </c>
      <c r="V226" s="26" t="str">
        <f>IF(C226&lt;9,VLOOKUP(A226,基础技能!A:O,15,FALSE),VLOOKUP(A226,升星技能!A:O,12,FALSE))</f>
        <v>被动效果：化身虚无，格挡成功时，提升自己攻击20%，持续3回合</v>
      </c>
      <c r="W226" s="26" t="str">
        <f>IF(C226&lt;10,VLOOKUP(A226,基础技能!A:O,5,FALSE),VLOOKUP(A226,升星技能!A:O,13,FALSE))</f>
        <v>破防烈焰2</v>
      </c>
      <c r="X226" s="26" t="str">
        <f>IF(C226&lt;10,VLOOKUP(A226,基础技能!A:O,4,FALSE),VLOOKUP(A226,升星技能!A:O,14,FALSE))</f>
        <v>24026012</v>
      </c>
      <c r="Y226" s="26" t="str">
        <f>IF(C226&lt;10,VLOOKUP(A226,基础技能!A:O,6,FALSE),VLOOKUP(A226,升星技能!A:O,15,FALSE))</f>
        <v>怒气技能：对敌方后排造成111%攻击伤害并降低其24.5%防御2回合</v>
      </c>
    </row>
    <row r="227" spans="1:29" x14ac:dyDescent="0.3">
      <c r="A227" s="27">
        <v>24036</v>
      </c>
      <c r="B227" s="27" t="s">
        <v>49</v>
      </c>
      <c r="C227" s="28">
        <v>7</v>
      </c>
      <c r="D227" s="28">
        <f>VLOOKUP($C227,计算辅助表!$A:$E,2,FALSE)</f>
        <v>2.4900000000000002</v>
      </c>
      <c r="E227" s="26">
        <f>VLOOKUP($C227,计算辅助表!$A:$E,3,FALSE)</f>
        <v>1</v>
      </c>
      <c r="F227" s="28">
        <f>VLOOKUP($C227,计算辅助表!$A:$E,4,FALSE)</f>
        <v>3.5200000000000005</v>
      </c>
      <c r="G227" s="26">
        <f>VLOOKUP($C227,计算辅助表!$A:$E,5,FALSE)</f>
        <v>1.6</v>
      </c>
      <c r="H227" s="26">
        <f>VLOOKUP(C227,计算辅助表!A:I,9,FALSE)</f>
        <v>0</v>
      </c>
      <c r="I227" s="26">
        <f>VLOOKUP(C227,计算辅助表!A:K,10,FALSE)</f>
        <v>0</v>
      </c>
      <c r="J227" s="26">
        <f>VLOOKUP(C227,计算辅助表!A:K,11,FALSE)</f>
        <v>0</v>
      </c>
      <c r="K227" s="26">
        <f>VLOOKUP(C227,计算辅助表!A:H,8,FALSE)</f>
        <v>165</v>
      </c>
      <c r="L227" s="26" t="str">
        <f>VLOOKUP(C227,计算辅助表!A:F,6,FALSE)</f>
        <v>[{"a":"item","t":"2004","n":2000}]</v>
      </c>
      <c r="M227" s="26" t="str">
        <f>VLOOKUP(C227,计算辅助表!A:L,IF(INT(LEFT(A227))&lt;5,12,7),FALSE)</f>
        <v>[{"jichuzhongzu":1,"star":5,"num":4}]</v>
      </c>
      <c r="N227" s="26" t="str">
        <f>VLOOKUP(A227,升星技能!A:O,4,FALSE)</f>
        <v>撕裂3</v>
      </c>
      <c r="O227" s="26" t="str">
        <f>VLOOKUP(A227,升星技能!A:O,5,FALSE)</f>
        <v>"2403a114"</v>
      </c>
      <c r="P227" s="26" t="str">
        <f>VLOOKUP(A227,升星技能!A:O,6,FALSE)</f>
        <v>被动效果：硕大的蟹钳，普攻有100%概率使目标流血，每回合造成99%的攻击伤害，持续2回合</v>
      </c>
      <c r="Q227" s="26" t="str">
        <f>IF(C227&lt;8,VLOOKUP(A227,基础技能!A:O,11,FALSE),VLOOKUP(A227,升星技能!A:O,7,FALSE))</f>
        <v>巨蟹之力2</v>
      </c>
      <c r="R227" s="26" t="str">
        <f>IF(C227&lt;8,VLOOKUP(A227,基础技能!A:O,10,FALSE),VLOOKUP(A227,升星技能!A:O,8,FALSE))</f>
        <v>"24036211","24036221"</v>
      </c>
      <c r="S227" s="26" t="str">
        <f>IF(C227&lt;8,VLOOKUP(A227,基础技能!A:O,12,FALSE),VLOOKUP(A227,升星技能!A:O,9,FALSE))</f>
        <v>被动效果：巨蟹一族的力量，自身格挡增加30%，攻击增加35%</v>
      </c>
      <c r="T227" s="26" t="str">
        <f>IF(C227&lt;9,VLOOKUP(A227,基础技能!A:O,14,FALSE),VLOOKUP(A227,升星技能!A:O,10,FALSE))</f>
        <v>力量窃取2</v>
      </c>
      <c r="U227" s="26" t="str">
        <f>IF(C227&lt;9,VLOOKUP(A227,基础技能!A:O,13,FALSE),VLOOKUP(A227,升星技能!A:O,11,FALSE))</f>
        <v>"24036314"</v>
      </c>
      <c r="V227" s="26" t="str">
        <f>IF(C227&lt;9,VLOOKUP(A227,基础技能!A:O,15,FALSE),VLOOKUP(A227,升星技能!A:O,12,FALSE))</f>
        <v>被动效果：专门欺负弱小，普通攻击变成攻击敌方生命最少的英雄，并窃取目标11.1%攻击3回合</v>
      </c>
      <c r="W227" s="26" t="str">
        <f>IF(C227&lt;10,VLOOKUP(A227,基础技能!A:O,5,FALSE),VLOOKUP(A227,升星技能!A:O,13,FALSE))</f>
        <v>冷焰冲击2</v>
      </c>
      <c r="X227" s="26" t="str">
        <f>IF(C227&lt;10,VLOOKUP(A227,基础技能!A:O,4,FALSE),VLOOKUP(A227,升星技能!A:O,14,FALSE))</f>
        <v>24036012</v>
      </c>
      <c r="Y227" s="26" t="str">
        <f>IF(C227&lt;10,VLOOKUP(A227,基础技能!A:O,6,FALSE),VLOOKUP(A227,升星技能!A:O,15,FALSE))</f>
        <v>怒气技能：对敌方随机2名后排目标造成151%攻击伤害，每回合额外造成88%攻击伤害，持续2回合</v>
      </c>
    </row>
    <row r="228" spans="1:29" s="10" customFormat="1" x14ac:dyDescent="0.3">
      <c r="A228" s="27">
        <v>24036</v>
      </c>
      <c r="B228" s="27" t="s">
        <v>49</v>
      </c>
      <c r="C228" s="28">
        <v>8</v>
      </c>
      <c r="D228" s="28">
        <f>VLOOKUP($C228,计算辅助表!$A:$E,2,FALSE)</f>
        <v>2.7800000000000002</v>
      </c>
      <c r="E228" s="26">
        <f>VLOOKUP($C228,计算辅助表!$A:$E,3,FALSE)</f>
        <v>1</v>
      </c>
      <c r="F228" s="28">
        <f>VLOOKUP($C228,计算辅助表!$A:$E,4,FALSE)</f>
        <v>4.84</v>
      </c>
      <c r="G228" s="26">
        <f>VLOOKUP($C228,计算辅助表!$A:$E,5,FALSE)</f>
        <v>1.6</v>
      </c>
      <c r="H228" s="26">
        <f>VLOOKUP(C228,计算辅助表!A:I,9,FALSE)</f>
        <v>0</v>
      </c>
      <c r="I228" s="26">
        <f>VLOOKUP(C228,计算辅助表!A:K,10,FALSE)</f>
        <v>0</v>
      </c>
      <c r="J228" s="26">
        <f>VLOOKUP(C228,计算辅助表!A:K,11,FALSE)</f>
        <v>0</v>
      </c>
      <c r="K228" s="26">
        <f>VLOOKUP(C228,计算辅助表!A:H,8,FALSE)</f>
        <v>185</v>
      </c>
      <c r="L228" s="26" t="str">
        <f>VLOOKUP(C228,计算辅助表!A:F,6,FALSE)</f>
        <v>[{"a":"item","t":"2004","n":3000}]</v>
      </c>
      <c r="M228" s="26" t="str">
        <f>VLOOKUP(C228,计算辅助表!A:L,IF(INT(LEFT(A228))&lt;5,12,7),FALSE)</f>
        <v>[{"jichuzhongzu":1,"star":6,"num":1},{"jichuzhongzu":1,"star":5,"num":3}]</v>
      </c>
      <c r="N228" s="26" t="str">
        <f>VLOOKUP(A228,升星技能!A:O,4,FALSE)</f>
        <v>撕裂3</v>
      </c>
      <c r="O228" s="26" t="str">
        <f>VLOOKUP(A228,升星技能!A:O,5,FALSE)</f>
        <v>"2403a114"</v>
      </c>
      <c r="P228" s="26" t="str">
        <f>VLOOKUP(A228,升星技能!A:O,6,FALSE)</f>
        <v>被动效果：硕大的蟹钳，普攻有100%概率使目标流血，每回合造成99%的攻击伤害，持续2回合</v>
      </c>
      <c r="Q228" s="26" t="str">
        <f>IF(C228&lt;8,VLOOKUP(A228,基础技能!A:O,11,FALSE),VLOOKUP(A228,升星技能!A:O,7,FALSE))</f>
        <v>巨蟹之力3</v>
      </c>
      <c r="R228" s="26" t="str">
        <f>IF(C228&lt;8,VLOOKUP(A228,基础技能!A:O,10,FALSE),VLOOKUP(A228,升星技能!A:O,8,FALSE))</f>
        <v>"2403a211","2403a221","2403a231"</v>
      </c>
      <c r="S228" s="26" t="str">
        <f>IF(C228&lt;8,VLOOKUP(A228,基础技能!A:O,12,FALSE),VLOOKUP(A228,升星技能!A:O,9,FALSE))</f>
        <v>被动效果：巨蟹一族的力量，自身格挡增加35%，攻击增加60%，生命增加45%</v>
      </c>
      <c r="T228" s="26" t="str">
        <f>IF(C228&lt;9,VLOOKUP(A228,基础技能!A:O,14,FALSE),VLOOKUP(A228,升星技能!A:O,10,FALSE))</f>
        <v>力量窃取2</v>
      </c>
      <c r="U228" s="26" t="str">
        <f>IF(C228&lt;9,VLOOKUP(A228,基础技能!A:O,13,FALSE),VLOOKUP(A228,升星技能!A:O,11,FALSE))</f>
        <v>"24036314"</v>
      </c>
      <c r="V228" s="26" t="str">
        <f>IF(C228&lt;9,VLOOKUP(A228,基础技能!A:O,15,FALSE),VLOOKUP(A228,升星技能!A:O,12,FALSE))</f>
        <v>被动效果：专门欺负弱小，普通攻击变成攻击敌方生命最少的英雄，并窃取目标11.1%攻击3回合</v>
      </c>
      <c r="W228" s="26" t="str">
        <f>IF(C228&lt;10,VLOOKUP(A228,基础技能!A:O,5,FALSE),VLOOKUP(A228,升星技能!A:O,13,FALSE))</f>
        <v>冷焰冲击2</v>
      </c>
      <c r="X228" s="26" t="str">
        <f>IF(C228&lt;10,VLOOKUP(A228,基础技能!A:O,4,FALSE),VLOOKUP(A228,升星技能!A:O,14,FALSE))</f>
        <v>24036012</v>
      </c>
      <c r="Y228" s="26" t="str">
        <f>IF(C228&lt;10,VLOOKUP(A228,基础技能!A:O,6,FALSE),VLOOKUP(A228,升星技能!A:O,15,FALSE))</f>
        <v>怒气技能：对敌方随机2名后排目标造成151%攻击伤害，每回合额外造成88%攻击伤害，持续2回合</v>
      </c>
    </row>
    <row r="229" spans="1:29" s="10" customFormat="1" x14ac:dyDescent="0.3">
      <c r="A229" s="27">
        <v>24036</v>
      </c>
      <c r="B229" s="27" t="s">
        <v>49</v>
      </c>
      <c r="C229" s="28">
        <v>9</v>
      </c>
      <c r="D229" s="28">
        <f>VLOOKUP($C229,计算辅助表!$A:$E,2,FALSE)</f>
        <v>3.0700000000000003</v>
      </c>
      <c r="E229" s="26">
        <f>VLOOKUP($C229,计算辅助表!$A:$E,3,FALSE)</f>
        <v>1</v>
      </c>
      <c r="F229" s="28">
        <f>VLOOKUP($C229,计算辅助表!$A:$E,4,FALSE)</f>
        <v>6.16</v>
      </c>
      <c r="G229" s="26">
        <f>VLOOKUP($C229,计算辅助表!$A:$E,5,FALSE)</f>
        <v>1.6</v>
      </c>
      <c r="H229" s="26">
        <f>VLOOKUP(C229,计算辅助表!A:I,9,FALSE)</f>
        <v>0</v>
      </c>
      <c r="I229" s="26">
        <f>VLOOKUP(C229,计算辅助表!A:K,10,FALSE)</f>
        <v>0</v>
      </c>
      <c r="J229" s="26">
        <f>VLOOKUP(C229,计算辅助表!A:K,11,FALSE)</f>
        <v>0</v>
      </c>
      <c r="K229" s="26">
        <f>VLOOKUP(C229,计算辅助表!A:H,8,FALSE)</f>
        <v>205</v>
      </c>
      <c r="L229" s="26" t="str">
        <f>VLOOKUP(C229,计算辅助表!A:F,6,FALSE)</f>
        <v>[{"a":"item","t":"2004","n":4000}]</v>
      </c>
      <c r="M229" s="26" t="str">
        <f>VLOOKUP(C229,计算辅助表!A:L,IF(INT(LEFT(A229))&lt;5,12,7),FALSE)</f>
        <v>[{"sxhero":1,"num":1},{"jichuzhongzu":1,"star":6,"num":1},{"jichuzhongzu":1,"star":5,"num":2}]</v>
      </c>
      <c r="N229" s="26" t="str">
        <f>VLOOKUP(A229,升星技能!A:O,4,FALSE)</f>
        <v>撕裂3</v>
      </c>
      <c r="O229" s="26" t="str">
        <f>VLOOKUP(A229,升星技能!A:O,5,FALSE)</f>
        <v>"2403a114"</v>
      </c>
      <c r="P229" s="26" t="str">
        <f>VLOOKUP(A229,升星技能!A:O,6,FALSE)</f>
        <v>被动效果：硕大的蟹钳，普攻有100%概率使目标流血，每回合造成99%的攻击伤害，持续2回合</v>
      </c>
      <c r="Q229" s="26" t="str">
        <f>IF(C229&lt;8,VLOOKUP(A229,基础技能!A:O,11,FALSE),VLOOKUP(A229,升星技能!A:O,7,FALSE))</f>
        <v>巨蟹之力3</v>
      </c>
      <c r="R229" s="26" t="str">
        <f>IF(C229&lt;8,VLOOKUP(A229,基础技能!A:O,10,FALSE),VLOOKUP(A229,升星技能!A:O,8,FALSE))</f>
        <v>"2403a211","2403a221","2403a231"</v>
      </c>
      <c r="S229" s="26" t="str">
        <f>IF(C229&lt;8,VLOOKUP(A229,基础技能!A:O,12,FALSE),VLOOKUP(A229,升星技能!A:O,9,FALSE))</f>
        <v>被动效果：巨蟹一族的力量，自身格挡增加35%，攻击增加60%，生命增加45%</v>
      </c>
      <c r="T229" s="26" t="str">
        <f>IF(C229&lt;9,VLOOKUP(A229,基础技能!A:O,14,FALSE),VLOOKUP(A229,升星技能!A:O,10,FALSE))</f>
        <v>力量窃取3</v>
      </c>
      <c r="U229" s="26" t="str">
        <f>IF(C229&lt;9,VLOOKUP(A229,基础技能!A:O,13,FALSE),VLOOKUP(A229,升星技能!A:O,11,FALSE))</f>
        <v>"2403a314"</v>
      </c>
      <c r="V229" s="26" t="str">
        <f>IF(C229&lt;9,VLOOKUP(A229,基础技能!A:O,15,FALSE),VLOOKUP(A229,升星技能!A:O,12,FALSE))</f>
        <v>被动效果：专门欺负弱小，普通攻击变成攻击敌方生命最少的英雄，造成122%攻击伤害，并窃取目标16%攻击3回合</v>
      </c>
      <c r="W229" s="26" t="str">
        <f>IF(C229&lt;10,VLOOKUP(A229,基础技能!A:O,5,FALSE),VLOOKUP(A229,升星技能!A:O,13,FALSE))</f>
        <v>冷焰冲击2</v>
      </c>
      <c r="X229" s="26" t="str">
        <f>IF(C229&lt;10,VLOOKUP(A229,基础技能!A:O,4,FALSE),VLOOKUP(A229,升星技能!A:O,14,FALSE))</f>
        <v>24036012</v>
      </c>
      <c r="Y229" s="26" t="str">
        <f>IF(C229&lt;10,VLOOKUP(A229,基础技能!A:O,6,FALSE),VLOOKUP(A229,升星技能!A:O,15,FALSE))</f>
        <v>怒气技能：对敌方随机2名后排目标造成151%攻击伤害，每回合额外造成88%攻击伤害，持续2回合</v>
      </c>
    </row>
    <row r="230" spans="1:29" s="10" customFormat="1" x14ac:dyDescent="0.3">
      <c r="A230" s="27">
        <v>24036</v>
      </c>
      <c r="B230" s="27" t="s">
        <v>49</v>
      </c>
      <c r="C230" s="28">
        <v>10</v>
      </c>
      <c r="D230" s="28">
        <f>VLOOKUP($C230,计算辅助表!$A:$E,2,FALSE)</f>
        <v>3.5100000000000002</v>
      </c>
      <c r="E230" s="26">
        <f>VLOOKUP($C230,计算辅助表!$A:$E,3,FALSE)</f>
        <v>1</v>
      </c>
      <c r="F230" s="28">
        <f>VLOOKUP($C230,计算辅助表!$A:$E,4,FALSE)</f>
        <v>8.14</v>
      </c>
      <c r="G230" s="26">
        <f>VLOOKUP($C230,计算辅助表!$A:$E,5,FALSE)</f>
        <v>1.6</v>
      </c>
      <c r="H230" s="26">
        <f>VLOOKUP(C230,计算辅助表!A:I,9,FALSE)</f>
        <v>0</v>
      </c>
      <c r="I230" s="26">
        <f>VLOOKUP(C230,计算辅助表!A:K,10,FALSE)</f>
        <v>0</v>
      </c>
      <c r="J230" s="26">
        <f>VLOOKUP(C230,计算辅助表!A:K,11,FALSE)</f>
        <v>0</v>
      </c>
      <c r="K230" s="26">
        <f>VLOOKUP(C230,计算辅助表!A:H,8,FALSE)</f>
        <v>255</v>
      </c>
      <c r="L230" s="26" t="str">
        <f>VLOOKUP(C230,计算辅助表!A:F,6,FALSE)</f>
        <v>[{"a":"item","t":"2004","n":10000}]</v>
      </c>
      <c r="M230" s="26" t="str">
        <f>VLOOKUP(C230,计算辅助表!A:L,IF(INT(LEFT(A230))&lt;5,12,7),FALSE)</f>
        <v>[{"sxhero":1,"num":2},{"jichuzhongzu":1,"star":6,"num":1},{"star":9,"num":1}]</v>
      </c>
      <c r="N230" s="26" t="str">
        <f>VLOOKUP(A230,升星技能!A:O,4,FALSE)</f>
        <v>撕裂3</v>
      </c>
      <c r="O230" s="26" t="str">
        <f>VLOOKUP(A230,升星技能!A:O,5,FALSE)</f>
        <v>"2403a114"</v>
      </c>
      <c r="P230" s="26" t="str">
        <f>VLOOKUP(A230,升星技能!A:O,6,FALSE)</f>
        <v>被动效果：硕大的蟹钳，普攻有100%概率使目标流血，每回合造成99%的攻击伤害，持续2回合</v>
      </c>
      <c r="Q230" s="26" t="str">
        <f>IF(C230&lt;8,VLOOKUP(A230,基础技能!A:O,11,FALSE),VLOOKUP(A230,升星技能!A:O,7,FALSE))</f>
        <v>巨蟹之力3</v>
      </c>
      <c r="R230" s="26" t="str">
        <f>IF(C230&lt;8,VLOOKUP(A230,基础技能!A:O,10,FALSE),VLOOKUP(A230,升星技能!A:O,8,FALSE))</f>
        <v>"2403a211","2403a221","2403a231"</v>
      </c>
      <c r="S230" s="26" t="str">
        <f>IF(C230&lt;8,VLOOKUP(A230,基础技能!A:O,12,FALSE),VLOOKUP(A230,升星技能!A:O,9,FALSE))</f>
        <v>被动效果：巨蟹一族的力量，自身格挡增加35%，攻击增加60%，生命增加45%</v>
      </c>
      <c r="T230" s="26" t="str">
        <f>IF(C230&lt;9,VLOOKUP(A230,基础技能!A:O,14,FALSE),VLOOKUP(A230,升星技能!A:O,10,FALSE))</f>
        <v>力量窃取3</v>
      </c>
      <c r="U230" s="26" t="str">
        <f>IF(C230&lt;9,VLOOKUP(A230,基础技能!A:O,13,FALSE),VLOOKUP(A230,升星技能!A:O,11,FALSE))</f>
        <v>"2403a314"</v>
      </c>
      <c r="V230" s="26" t="str">
        <f>IF(C230&lt;9,VLOOKUP(A230,基础技能!A:O,15,FALSE),VLOOKUP(A230,升星技能!A:O,12,FALSE))</f>
        <v>被动效果：专门欺负弱小，普通攻击变成攻击敌方生命最少的英雄，造成122%攻击伤害，并窃取目标16%攻击3回合</v>
      </c>
      <c r="W230" s="26" t="str">
        <f>IF(C230&lt;10,VLOOKUP(A230,基础技能!A:O,5,FALSE),VLOOKUP(A230,升星技能!A:O,13,FALSE))</f>
        <v>冷焰冲击3</v>
      </c>
      <c r="X230" s="26" t="str">
        <f>IF(C230&lt;10,VLOOKUP(A230,基础技能!A:O,4,FALSE),VLOOKUP(A230,升星技能!A:O,14,FALSE))</f>
        <v>2403a012</v>
      </c>
      <c r="Y230" s="26" t="str">
        <f>IF(C230&lt;10,VLOOKUP(A230,基础技能!A:O,6,FALSE),VLOOKUP(A230,升星技能!A:O,15,FALSE))</f>
        <v>怒气技能：对敌方随机2名后排目标造成222%攻击伤害，每回合额外造成101%攻击伤害，持续4回合</v>
      </c>
    </row>
    <row r="231" spans="1:29" s="10" customFormat="1" x14ac:dyDescent="0.3">
      <c r="A231" s="27">
        <v>24036</v>
      </c>
      <c r="B231" s="27" t="s">
        <v>49</v>
      </c>
      <c r="C231" s="28">
        <v>11</v>
      </c>
      <c r="D231" s="28">
        <f>VLOOKUP($C231,计算辅助表!$A:$E,2,FALSE)</f>
        <v>3.5100000000000002</v>
      </c>
      <c r="E231" s="26">
        <f>VLOOKUP($C231,计算辅助表!$A:$E,3,FALSE)</f>
        <v>1</v>
      </c>
      <c r="F231" s="28">
        <f>VLOOKUP($C231,计算辅助表!$A:$E,4,FALSE)</f>
        <v>8.14</v>
      </c>
      <c r="G231" s="26">
        <f>VLOOKUP($C231,计算辅助表!$A:$E,5,FALSE)</f>
        <v>1.6</v>
      </c>
      <c r="H231" s="26">
        <f>VLOOKUP(C231,计算辅助表!A:I,9,FALSE)</f>
        <v>1</v>
      </c>
      <c r="I231" s="26">
        <f>VLOOKUP(C231,计算辅助表!A:K,10,FALSE)</f>
        <v>70</v>
      </c>
      <c r="J231" s="26">
        <f>VLOOKUP(C231,计算辅助表!A:K,11,FALSE)</f>
        <v>100</v>
      </c>
      <c r="K231" s="26">
        <f>VLOOKUP(C231,计算辅助表!A:H,8,FALSE)</f>
        <v>270</v>
      </c>
      <c r="L231" s="26" t="str">
        <f>VLOOKUP(C231,计算辅助表!A:F,6,FALSE)</f>
        <v>[{"a":"item","t":"2004","n":10000}]</v>
      </c>
      <c r="M231" s="26" t="str">
        <f>VLOOKUP(C231,计算辅助表!A:L,IF(INT(LEFT(A231))&lt;5,12,7),FALSE)</f>
        <v>[{"sxhero":1,"num":1},{"star":9,"num":1}]</v>
      </c>
      <c r="N231" s="26" t="str">
        <f>VLOOKUP(A231,升星技能!A:O,4,FALSE)</f>
        <v>撕裂3</v>
      </c>
      <c r="O231" s="26" t="str">
        <f>VLOOKUP(A231,升星技能!A:O,5,FALSE)</f>
        <v>"2403a114"</v>
      </c>
      <c r="P231" s="26" t="str">
        <f>VLOOKUP(A231,升星技能!A:O,6,FALSE)</f>
        <v>被动效果：硕大的蟹钳，普攻有100%概率使目标流血，每回合造成99%的攻击伤害，持续2回合</v>
      </c>
      <c r="Q231" s="26" t="str">
        <f>IF(C231&lt;8,VLOOKUP(A231,基础技能!A:O,11,FALSE),VLOOKUP(A231,升星技能!A:O,7,FALSE))</f>
        <v>巨蟹之力3</v>
      </c>
      <c r="R231" s="26" t="str">
        <f>IF(C231&lt;8,VLOOKUP(A231,基础技能!A:O,10,FALSE),VLOOKUP(A231,升星技能!A:O,8,FALSE))</f>
        <v>"2403a211","2403a221","2403a231"</v>
      </c>
      <c r="S231" s="26" t="str">
        <f>IF(C231&lt;8,VLOOKUP(A231,基础技能!A:O,12,FALSE),VLOOKUP(A231,升星技能!A:O,9,FALSE))</f>
        <v>被动效果：巨蟹一族的力量，自身格挡增加35%，攻击增加60%，生命增加45%</v>
      </c>
      <c r="T231" s="26" t="str">
        <f>IF(C231&lt;9,VLOOKUP(A231,基础技能!A:O,14,FALSE),VLOOKUP(A231,升星技能!A:O,10,FALSE))</f>
        <v>力量窃取3</v>
      </c>
      <c r="U231" s="26" t="str">
        <f>IF(C231&lt;9,VLOOKUP(A231,基础技能!A:O,13,FALSE),VLOOKUP(A231,升星技能!A:O,11,FALSE))</f>
        <v>"2403a314"</v>
      </c>
      <c r="V231" s="26" t="str">
        <f>IF(C231&lt;9,VLOOKUP(A231,基础技能!A:O,15,FALSE),VLOOKUP(A231,升星技能!A:O,12,FALSE))</f>
        <v>被动效果：专门欺负弱小，普通攻击变成攻击敌方生命最少的英雄，造成122%攻击伤害，并窃取目标16%攻击3回合</v>
      </c>
      <c r="W231" s="26" t="str">
        <f>IF(C231&lt;10,VLOOKUP(A231,基础技能!A:O,5,FALSE),VLOOKUP(A231,升星技能!A:O,13,FALSE))</f>
        <v>冷焰冲击3</v>
      </c>
      <c r="X231" s="26" t="str">
        <f>IF(C231&lt;10,VLOOKUP(A231,基础技能!A:O,4,FALSE),VLOOKUP(A231,升星技能!A:O,14,FALSE))</f>
        <v>2403a012</v>
      </c>
      <c r="Y231" s="26" t="str">
        <f>IF(C231&lt;10,VLOOKUP(A231,基础技能!A:O,6,FALSE),VLOOKUP(A231,升星技能!A:O,15,FALSE))</f>
        <v>怒气技能：对敌方随机2名后排目标造成222%攻击伤害，每回合额外造成101%攻击伤害，持续4回合</v>
      </c>
    </row>
    <row r="232" spans="1:29" s="10" customFormat="1" x14ac:dyDescent="0.3">
      <c r="A232" s="27">
        <v>24036</v>
      </c>
      <c r="B232" s="27" t="s">
        <v>49</v>
      </c>
      <c r="C232" s="28">
        <v>12</v>
      </c>
      <c r="D232" s="28">
        <f>VLOOKUP($C232,计算辅助表!$A:$E,2,FALSE)</f>
        <v>3.5100000000000002</v>
      </c>
      <c r="E232" s="26">
        <f>VLOOKUP($C232,计算辅助表!$A:$E,3,FALSE)</f>
        <v>1</v>
      </c>
      <c r="F232" s="28">
        <f>VLOOKUP($C232,计算辅助表!$A:$E,4,FALSE)</f>
        <v>8.14</v>
      </c>
      <c r="G232" s="26">
        <f>VLOOKUP($C232,计算辅助表!$A:$E,5,FALSE)</f>
        <v>1.6</v>
      </c>
      <c r="H232" s="26">
        <f>VLOOKUP(C232,计算辅助表!A:I,9,FALSE)</f>
        <v>2</v>
      </c>
      <c r="I232" s="26">
        <f>VLOOKUP(C232,计算辅助表!A:K,10,FALSE)</f>
        <v>140</v>
      </c>
      <c r="J232" s="26">
        <f>VLOOKUP(C232,计算辅助表!A:K,11,FALSE)</f>
        <v>200</v>
      </c>
      <c r="K232" s="26">
        <f>VLOOKUP(C232,计算辅助表!A:H,8,FALSE)</f>
        <v>285</v>
      </c>
      <c r="L232" s="26" t="str">
        <f>VLOOKUP(C232,计算辅助表!A:F,6,FALSE)</f>
        <v>[{"a":"item","t":"2004","n":15000}]</v>
      </c>
      <c r="M232" s="26" t="str">
        <f>VLOOKUP(C232,计算辅助表!A:L,IF(INT(LEFT(A232))&lt;5,12,7),FALSE)</f>
        <v>[{"sxhero":1,"num":1},{"jichuzhongzu":1,"star":6,"num":1},{"star":9,"num":1}]</v>
      </c>
      <c r="N232" s="26" t="str">
        <f>VLOOKUP(A232,升星技能!A:O,4,FALSE)</f>
        <v>撕裂3</v>
      </c>
      <c r="O232" s="26" t="str">
        <f>VLOOKUP(A232,升星技能!A:O,5,FALSE)</f>
        <v>"2403a114"</v>
      </c>
      <c r="P232" s="26" t="str">
        <f>VLOOKUP(A232,升星技能!A:O,6,FALSE)</f>
        <v>被动效果：硕大的蟹钳，普攻有100%概率使目标流血，每回合造成99%的攻击伤害，持续2回合</v>
      </c>
      <c r="Q232" s="26" t="str">
        <f>IF(C232&lt;8,VLOOKUP(A232,基础技能!A:O,11,FALSE),VLOOKUP(A232,升星技能!A:O,7,FALSE))</f>
        <v>巨蟹之力3</v>
      </c>
      <c r="R232" s="26" t="str">
        <f>IF(C232&lt;8,VLOOKUP(A232,基础技能!A:O,10,FALSE),VLOOKUP(A232,升星技能!A:O,8,FALSE))</f>
        <v>"2403a211","2403a221","2403a231"</v>
      </c>
      <c r="S232" s="26" t="str">
        <f>IF(C232&lt;8,VLOOKUP(A232,基础技能!A:O,12,FALSE),VLOOKUP(A232,升星技能!A:O,9,FALSE))</f>
        <v>被动效果：巨蟹一族的力量，自身格挡增加35%，攻击增加60%，生命增加45%</v>
      </c>
      <c r="T232" s="26" t="str">
        <f>IF(C232&lt;9,VLOOKUP(A232,基础技能!A:O,14,FALSE),VLOOKUP(A232,升星技能!A:O,10,FALSE))</f>
        <v>力量窃取3</v>
      </c>
      <c r="U232" s="26" t="str">
        <f>IF(C232&lt;9,VLOOKUP(A232,基础技能!A:O,13,FALSE),VLOOKUP(A232,升星技能!A:O,11,FALSE))</f>
        <v>"2403a314"</v>
      </c>
      <c r="V232" s="26" t="str">
        <f>IF(C232&lt;9,VLOOKUP(A232,基础技能!A:O,15,FALSE),VLOOKUP(A232,升星技能!A:O,12,FALSE))</f>
        <v>被动效果：专门欺负弱小，普通攻击变成攻击敌方生命最少的英雄，造成122%攻击伤害，并窃取目标16%攻击3回合</v>
      </c>
      <c r="W232" s="26" t="str">
        <f>IF(C232&lt;10,VLOOKUP(A232,基础技能!A:O,5,FALSE),VLOOKUP(A232,升星技能!A:O,13,FALSE))</f>
        <v>冷焰冲击3</v>
      </c>
      <c r="X232" s="26" t="str">
        <f>IF(C232&lt;10,VLOOKUP(A232,基础技能!A:O,4,FALSE),VLOOKUP(A232,升星技能!A:O,14,FALSE))</f>
        <v>2403a012</v>
      </c>
      <c r="Y232" s="26" t="str">
        <f>IF(C232&lt;10,VLOOKUP(A232,基础技能!A:O,6,FALSE),VLOOKUP(A232,升星技能!A:O,15,FALSE))</f>
        <v>怒气技能：对敌方随机2名后排目标造成222%攻击伤害，每回合额外造成101%攻击伤害，持续4回合</v>
      </c>
    </row>
    <row r="233" spans="1:29" s="10" customFormat="1" x14ac:dyDescent="0.3">
      <c r="A233" s="27">
        <v>24036</v>
      </c>
      <c r="B233" s="27" t="s">
        <v>49</v>
      </c>
      <c r="C233" s="28">
        <v>13</v>
      </c>
      <c r="D233" s="28">
        <f>VLOOKUP($C233,计算辅助表!$A:$E,2,FALSE)</f>
        <v>3.5100000000000002</v>
      </c>
      <c r="E233" s="26">
        <f>VLOOKUP($C233,计算辅助表!$A:$E,3,FALSE)</f>
        <v>1</v>
      </c>
      <c r="F233" s="28">
        <f>VLOOKUP($C233,计算辅助表!$A:$E,4,FALSE)</f>
        <v>8.14</v>
      </c>
      <c r="G233" s="26">
        <f>VLOOKUP($C233,计算辅助表!$A:$E,5,FALSE)</f>
        <v>1.6</v>
      </c>
      <c r="H233" s="26">
        <f>VLOOKUP(C233,计算辅助表!A:I,9,FALSE)</f>
        <v>3</v>
      </c>
      <c r="I233" s="26">
        <f>VLOOKUP(C233,计算辅助表!A:K,10,FALSE)</f>
        <v>210</v>
      </c>
      <c r="J233" s="26">
        <f>VLOOKUP(C233,计算辅助表!A:K,11,FALSE)</f>
        <v>300</v>
      </c>
      <c r="K233" s="26">
        <f>VLOOKUP(C233,计算辅助表!A:H,8,FALSE)</f>
        <v>300</v>
      </c>
      <c r="L233" s="26" t="str">
        <f>VLOOKUP(C233,计算辅助表!A:F,6,FALSE)</f>
        <v>[{"a":"item","t":"2004","n":20000},{"a":"item","t":"2039","n":10}]</v>
      </c>
      <c r="M233" s="26" t="str">
        <f>VLOOKUP(C233,计算辅助表!A:L,IF(INT(LEFT(A233))&lt;5,12,7),FALSE)</f>
        <v>[{"sxhero":1,"num":2},{"jichuzhongzu":1,"star":6,"num":1},{"star":10,"num":1}]</v>
      </c>
      <c r="N233" s="26" t="str">
        <f>VLOOKUP(A233,升星技能!A:O,4,FALSE)</f>
        <v>撕裂3</v>
      </c>
      <c r="O233" s="26" t="str">
        <f>VLOOKUP(A233,升星技能!A:O,5,FALSE)</f>
        <v>"2403a114"</v>
      </c>
      <c r="P233" s="26" t="str">
        <f>VLOOKUP(A233,升星技能!A:O,6,FALSE)</f>
        <v>被动效果：硕大的蟹钳，普攻有100%概率使目标流血，每回合造成99%的攻击伤害，持续2回合</v>
      </c>
      <c r="Q233" s="26" t="str">
        <f>IF(C233&lt;8,VLOOKUP(A233,基础技能!A:O,11,FALSE),VLOOKUP(A233,升星技能!A:O,7,FALSE))</f>
        <v>巨蟹之力3</v>
      </c>
      <c r="R233" s="26" t="str">
        <f>IF(C233&lt;8,VLOOKUP(A233,基础技能!A:O,10,FALSE),VLOOKUP(A233,升星技能!A:O,8,FALSE))</f>
        <v>"2403a211","2403a221","2403a231"</v>
      </c>
      <c r="S233" s="26" t="str">
        <f>IF(C233&lt;8,VLOOKUP(A233,基础技能!A:O,12,FALSE),VLOOKUP(A233,升星技能!A:O,9,FALSE))</f>
        <v>被动效果：巨蟹一族的力量，自身格挡增加35%，攻击增加60%，生命增加45%</v>
      </c>
      <c r="T233" s="26" t="str">
        <f>IF(C233&lt;9,VLOOKUP(A233,基础技能!A:O,14,FALSE),VLOOKUP(A233,升星技能!A:O,10,FALSE))</f>
        <v>力量窃取3</v>
      </c>
      <c r="U233" s="26" t="str">
        <f>IF(C233&lt;9,VLOOKUP(A233,基础技能!A:O,13,FALSE),VLOOKUP(A233,升星技能!A:O,11,FALSE))</f>
        <v>"2403a314"</v>
      </c>
      <c r="V233" s="26" t="str">
        <f>IF(C233&lt;9,VLOOKUP(A233,基础技能!A:O,15,FALSE),VLOOKUP(A233,升星技能!A:O,12,FALSE))</f>
        <v>被动效果：专门欺负弱小，普通攻击变成攻击敌方生命最少的英雄，造成122%攻击伤害，并窃取目标16%攻击3回合</v>
      </c>
      <c r="W233" s="26" t="str">
        <f>IF(C233&lt;10,VLOOKUP(A233,基础技能!A:O,5,FALSE),VLOOKUP(A233,升星技能!A:O,13,FALSE))</f>
        <v>冷焰冲击3</v>
      </c>
      <c r="X233" s="26" t="str">
        <f>IF(C233&lt;10,VLOOKUP(A233,基础技能!A:O,4,FALSE),VLOOKUP(A233,升星技能!A:O,14,FALSE))</f>
        <v>2403a012</v>
      </c>
      <c r="Y233" s="26" t="str">
        <f>IF(C233&lt;10,VLOOKUP(A233,基础技能!A:O,6,FALSE),VLOOKUP(A233,升星技能!A:O,15,FALSE))</f>
        <v>怒气技能：对敌方随机2名后排目标造成222%攻击伤害，每回合额外造成101%攻击伤害，持续4回合</v>
      </c>
    </row>
    <row r="234" spans="1:29" s="10" customFormat="1" x14ac:dyDescent="0.3">
      <c r="A234" s="27">
        <v>24036</v>
      </c>
      <c r="B234" s="27" t="s">
        <v>49</v>
      </c>
      <c r="C234" s="28">
        <v>14</v>
      </c>
      <c r="D234" s="28">
        <v>3.51</v>
      </c>
      <c r="E234" s="26">
        <f>VLOOKUP($C234,计算辅助表!$A:$E,3,FALSE)</f>
        <v>1</v>
      </c>
      <c r="F234" s="28">
        <v>8.14</v>
      </c>
      <c r="G234" s="26">
        <f>VLOOKUP($C234,计算辅助表!$A:$E,5,FALSE)</f>
        <v>1.6</v>
      </c>
      <c r="H234" s="26">
        <f>VLOOKUP(C234,计算辅助表!A:I,9,FALSE)</f>
        <v>4</v>
      </c>
      <c r="I234" s="26">
        <f>VLOOKUP(C234,计算辅助表!A:K,10,FALSE)</f>
        <v>330</v>
      </c>
      <c r="J234" s="26">
        <f>VLOOKUP(C234,计算辅助表!A:K,11,FALSE)</f>
        <v>500</v>
      </c>
      <c r="K234" s="26">
        <f>VLOOKUP(C234,计算辅助表!A:H,8,FALSE)</f>
        <v>300</v>
      </c>
      <c r="L234" s="26" t="str">
        <f>VLOOKUP(C234,计算辅助表!A:F,6,FALSE)</f>
        <v>[{"a":"item","t":"2004","n":25000},{"a":"item","t":"2039","n":20}]</v>
      </c>
      <c r="M234" s="26" t="str">
        <f>VLOOKUP(C234,计算辅助表!A:L,IF(INT(LEFT(A234))&lt;5,12,7),FALSE)</f>
        <v>[{"sxhero":1,"num":2},{"star":9,"num":1},{"star":10,"num":1}]</v>
      </c>
      <c r="N234" s="26" t="str">
        <f>VLOOKUP(A234,升星技能!A:O,4,FALSE)</f>
        <v>撕裂3</v>
      </c>
      <c r="O234" s="26" t="str">
        <f>VLOOKUP(A234,升星技能!A:O,5,FALSE)</f>
        <v>"2403a114"</v>
      </c>
      <c r="P234" s="26" t="str">
        <f>VLOOKUP(A234,升星技能!A:O,6,FALSE)</f>
        <v>被动效果：硕大的蟹钳，普攻有100%概率使目标流血，每回合造成99%的攻击伤害，持续2回合</v>
      </c>
      <c r="Q234" s="26" t="str">
        <f>IF(C234&lt;8,VLOOKUP(A234,基础技能!A:O,11,FALSE),VLOOKUP(A234,升星技能!A:O,7,FALSE))</f>
        <v>巨蟹之力3</v>
      </c>
      <c r="R234" s="26" t="str">
        <f>IF(C234&lt;8,VLOOKUP(A234,基础技能!A:O,10,FALSE),VLOOKUP(A234,升星技能!A:O,8,FALSE))</f>
        <v>"2403a211","2403a221","2403a231"</v>
      </c>
      <c r="S234" s="26" t="str">
        <f>IF(C234&lt;8,VLOOKUP(A234,基础技能!A:O,12,FALSE),VLOOKUP(A234,升星技能!A:O,9,FALSE))</f>
        <v>被动效果：巨蟹一族的力量，自身格挡增加35%，攻击增加60%，生命增加45%</v>
      </c>
      <c r="T234" s="26" t="str">
        <f>IF(C234&lt;9,VLOOKUP(A234,基础技能!A:O,14,FALSE),VLOOKUP(A234,升星技能!A:O,10,FALSE))</f>
        <v>力量窃取3</v>
      </c>
      <c r="U234" s="26" t="str">
        <f>IF(C234&lt;9,VLOOKUP(A234,基础技能!A:O,13,FALSE),VLOOKUP(A234,升星技能!A:O,11,FALSE))</f>
        <v>"2403a314"</v>
      </c>
      <c r="V234" s="26" t="str">
        <f>IF(C234&lt;9,VLOOKUP(A234,基础技能!A:O,15,FALSE),VLOOKUP(A234,升星技能!A:O,12,FALSE))</f>
        <v>被动效果：专门欺负弱小，普通攻击变成攻击敌方生命最少的英雄，造成122%攻击伤害，并窃取目标16%攻击3回合</v>
      </c>
      <c r="W234" s="26" t="str">
        <f>IF(C234&lt;10,VLOOKUP(A234,基础技能!A:O,5,FALSE),VLOOKUP(A234,升星技能!A:O,13,FALSE))</f>
        <v>冷焰冲击3</v>
      </c>
      <c r="X234" s="26" t="str">
        <f>IF(C234&lt;10,VLOOKUP(A234,基础技能!A:O,4,FALSE),VLOOKUP(A234,升星技能!A:O,14,FALSE))</f>
        <v>2403a012</v>
      </c>
      <c r="Y234" s="26" t="str">
        <f>IF(C234&lt;10,VLOOKUP(A234,基础技能!A:O,6,FALSE),VLOOKUP(A234,升星技能!A:O,15,FALSE))</f>
        <v>怒气技能：对敌方随机2名后排目标造成222%攻击伤害，每回合额外造成101%攻击伤害，持续4回合</v>
      </c>
    </row>
    <row r="235" spans="1:29" s="10" customFormat="1" x14ac:dyDescent="0.3">
      <c r="A235" s="27">
        <v>24036</v>
      </c>
      <c r="B235" s="27" t="s">
        <v>49</v>
      </c>
      <c r="C235" s="28">
        <v>15</v>
      </c>
      <c r="D235" s="28">
        <v>3.51</v>
      </c>
      <c r="E235" s="26">
        <f>VLOOKUP($C235,计算辅助表!$A:$E,3,FALSE)</f>
        <v>1</v>
      </c>
      <c r="F235" s="28">
        <v>8.14</v>
      </c>
      <c r="G235" s="26">
        <f>VLOOKUP($C235,计算辅助表!$A:$E,5,FALSE)</f>
        <v>1.6</v>
      </c>
      <c r="H235" s="26">
        <f>VLOOKUP(C235,计算辅助表!A:I,9,FALSE)</f>
        <v>5</v>
      </c>
      <c r="I235" s="26">
        <f>VLOOKUP(C235,计算辅助表!A:K,10,FALSE)</f>
        <v>450</v>
      </c>
      <c r="J235" s="26">
        <f>VLOOKUP(C235,计算辅助表!A:K,11,FALSE)</f>
        <v>700</v>
      </c>
      <c r="K235" s="26">
        <f>VLOOKUP(C235,计算辅助表!A:H,8,FALSE)</f>
        <v>300</v>
      </c>
      <c r="L235" s="26" t="str">
        <f>VLOOKUP(C235,计算辅助表!A:F,6,FALSE)</f>
        <v>[{"a":"item","t":"2004","n":30000},{"a":"item","t":"2039","n":30}]</v>
      </c>
      <c r="M235" s="26" t="str">
        <f>VLOOKUP(C235,计算辅助表!A:L,IF(INT(LEFT(A235))&lt;5,12,7),FALSE)</f>
        <v>[{"sxhero":1,"num":2},{"star":9,"num":1},{"star":10,"num":1}]</v>
      </c>
      <c r="N235" s="26" t="str">
        <f>VLOOKUP(A235,升星技能!A:O,4,FALSE)</f>
        <v>撕裂3</v>
      </c>
      <c r="O235" s="26" t="str">
        <f>VLOOKUP(A235,升星技能!A:O,5,FALSE)</f>
        <v>"2403a114"</v>
      </c>
      <c r="P235" s="26" t="str">
        <f>VLOOKUP(A235,升星技能!A:O,6,FALSE)</f>
        <v>被动效果：硕大的蟹钳，普攻有100%概率使目标流血，每回合造成99%的攻击伤害，持续2回合</v>
      </c>
      <c r="Q235" s="26" t="str">
        <f>IF(C235&lt;8,VLOOKUP(A235,基础技能!A:O,11,FALSE),VLOOKUP(A235,升星技能!A:O,7,FALSE))</f>
        <v>巨蟹之力3</v>
      </c>
      <c r="R235" s="26" t="str">
        <f>IF(C235&lt;8,VLOOKUP(A235,基础技能!A:O,10,FALSE),VLOOKUP(A235,升星技能!A:O,8,FALSE))</f>
        <v>"2403a211","2403a221","2403a231"</v>
      </c>
      <c r="S235" s="26" t="str">
        <f>IF(C235&lt;8,VLOOKUP(A235,基础技能!A:O,12,FALSE),VLOOKUP(A235,升星技能!A:O,9,FALSE))</f>
        <v>被动效果：巨蟹一族的力量，自身格挡增加35%，攻击增加60%，生命增加45%</v>
      </c>
      <c r="T235" s="26" t="str">
        <f>IF(C235&lt;9,VLOOKUP(A235,基础技能!A:O,14,FALSE),VLOOKUP(A235,升星技能!A:O,10,FALSE))</f>
        <v>力量窃取3</v>
      </c>
      <c r="U235" s="26" t="str">
        <f>IF(C235&lt;9,VLOOKUP(A235,基础技能!A:O,13,FALSE),VLOOKUP(A235,升星技能!A:O,11,FALSE))</f>
        <v>"2403a314"</v>
      </c>
      <c r="V235" s="26" t="str">
        <f>IF(C235&lt;9,VLOOKUP(A235,基础技能!A:O,15,FALSE),VLOOKUP(A235,升星技能!A:O,12,FALSE))</f>
        <v>被动效果：专门欺负弱小，普通攻击变成攻击敌方生命最少的英雄，造成122%攻击伤害，并窃取目标16%攻击3回合</v>
      </c>
      <c r="W235" s="26" t="str">
        <f>IF(C235&lt;10,VLOOKUP(A235,基础技能!A:O,5,FALSE),VLOOKUP(A235,升星技能!A:O,13,FALSE))</f>
        <v>冷焰冲击3</v>
      </c>
      <c r="X235" s="26" t="str">
        <f>IF(C235&lt;10,VLOOKUP(A235,基础技能!A:O,4,FALSE),VLOOKUP(A235,升星技能!A:O,14,FALSE))</f>
        <v>2403a012</v>
      </c>
      <c r="Y235" s="26" t="str">
        <f>IF(C235&lt;10,VLOOKUP(A235,基础技能!A:O,6,FALSE),VLOOKUP(A235,升星技能!A:O,15,FALSE))</f>
        <v>怒气技能：对敌方随机2名后排目标造成222%攻击伤害，每回合额外造成101%攻击伤害，持续4回合</v>
      </c>
    </row>
    <row r="236" spans="1:29" s="17" customFormat="1" x14ac:dyDescent="0.3">
      <c r="A236" s="17">
        <v>24046</v>
      </c>
      <c r="B236" s="17" t="s">
        <v>3559</v>
      </c>
      <c r="C236" s="26">
        <v>7</v>
      </c>
      <c r="D236" s="28">
        <f>VLOOKUP($C236,计算辅助表!$A:$E,2,FALSE)</f>
        <v>2.4900000000000002</v>
      </c>
      <c r="E236" s="26">
        <f>VLOOKUP($C236,计算辅助表!$A:$E,3,FALSE)</f>
        <v>1</v>
      </c>
      <c r="F236" s="28">
        <f>VLOOKUP($C236,计算辅助表!$A:$E,4,FALSE)</f>
        <v>3.5200000000000005</v>
      </c>
      <c r="G236" s="26">
        <f>VLOOKUP($C236,计算辅助表!$A:$E,5,FALSE)</f>
        <v>1.6</v>
      </c>
      <c r="H236" s="26">
        <f>VLOOKUP(C236,计算辅助表!A:I,9,FALSE)</f>
        <v>0</v>
      </c>
      <c r="I236" s="26">
        <f>VLOOKUP(C236,计算辅助表!A:K,10,FALSE)</f>
        <v>0</v>
      </c>
      <c r="J236" s="26">
        <f>VLOOKUP(C236,计算辅助表!A:K,11,FALSE)</f>
        <v>0</v>
      </c>
      <c r="K236" s="26">
        <f>VLOOKUP(C236,计算辅助表!A:H,8,FALSE)</f>
        <v>165</v>
      </c>
      <c r="L236" s="26" t="str">
        <f>VLOOKUP(C236,计算辅助表!A:F,6,FALSE)</f>
        <v>[{"a":"item","t":"2004","n":2000}]</v>
      </c>
      <c r="M236" s="26" t="str">
        <f>VLOOKUP(C236,计算辅助表!A:L,IF(INT(LEFT(A236))&lt;5,12,7),FALSE)</f>
        <v>[{"jichuzhongzu":1,"star":5,"num":4}]</v>
      </c>
      <c r="N236" s="26" t="str">
        <f>VLOOKUP(A236,升星技能!A:O,4,FALSE)</f>
        <v>至高忍者3</v>
      </c>
      <c r="O236" s="26" t="str">
        <f>VLOOKUP(A236,升星技能!A:O,5,FALSE)</f>
        <v>"2404a101","2404a111","2404a121","2404a131","2404a141"</v>
      </c>
      <c r="P236" s="26" t="str">
        <f>VLOOKUP(A236,升星技能!A:O,6,FALSE)</f>
        <v>被动效果：攻击增加35%，暴击增加35%，格挡增加70%，免控增加35%，速度增加30</v>
      </c>
      <c r="Q236" s="26" t="str">
        <f>IF(C236&lt;8,VLOOKUP(A236,基础技能!A:O,11,FALSE),VLOOKUP(A236,升星技能!A:O,7,FALSE))</f>
        <v>见切2</v>
      </c>
      <c r="R236" s="26" t="str">
        <f>IF(C236&lt;8,VLOOKUP(A236,基础技能!A:O,10,FALSE),VLOOKUP(A236,升星技能!A:O,8,FALSE))</f>
        <v>"24046204"</v>
      </c>
      <c r="S236" s="26" t="str">
        <f>IF(C236&lt;8,VLOOKUP(A236,基础技能!A:O,12,FALSE),VLOOKUP(A236,升星技能!A:O,9,FALSE))</f>
        <v>被动效果：当自身触发格挡时，获得一层杀意，持续4回合（释放怒气技能时，每层杀意对生命值最低的敌人造成149%攻击伤害，并额外造成110%流血伤害2回合）</v>
      </c>
      <c r="T236" s="26" t="str">
        <f>IF(C236&lt;9,VLOOKUP(A236,基础技能!A:O,14,FALSE),VLOOKUP(A236,升星技能!A:O,10,FALSE))</f>
        <v>能源切割2</v>
      </c>
      <c r="U236" s="26" t="str">
        <f>IF(C236&lt;9,VLOOKUP(A236,基础技能!A:O,13,FALSE),VLOOKUP(A236,升星技能!A:O,11,FALSE))</f>
        <v>"24046304","24046314"</v>
      </c>
      <c r="V236" s="26" t="str">
        <f>IF(C236&lt;9,VLOOKUP(A236,基础技能!A:O,15,FALSE),VLOOKUP(A236,升星技能!A:O,12,FALSE))</f>
        <v>被动效果：普攻时，获得1层杀意；自己击杀敌人时（杀意击杀敌人不生效），恢复自身生命上限60%的生命（释放怒气技能时，每层杀意对生命值最低的敌人造成149%攻击伤害，并额外造成110%流血伤害2回合）</v>
      </c>
      <c r="W236" s="26" t="str">
        <f>IF(C236&lt;10,VLOOKUP(A236,基础技能!A:O,5,FALSE),VLOOKUP(A236,升星技能!A:O,13,FALSE))</f>
        <v>瞬狱千刃2</v>
      </c>
      <c r="X236" s="26">
        <f>IF(C236&lt;10,VLOOKUP(A236,基础技能!A:O,4,FALSE),VLOOKUP(A236,升星技能!A:O,14,FALSE))</f>
        <v>24046012</v>
      </c>
      <c r="Y236" s="26" t="str">
        <f>IF(C236&lt;10,VLOOKUP(A236,基础技能!A:O,6,FALSE),VLOOKUP(A236,升星技能!A:O,15,FALSE))</f>
        <v>怒气技能：对生命值最低的敌人造成298%攻击伤害，并额外造成220%流血伤害，持续2回合</v>
      </c>
      <c r="Z236" s="1"/>
      <c r="AA236" s="1"/>
      <c r="AB236" s="1"/>
      <c r="AC236" s="1"/>
    </row>
    <row r="237" spans="1:29" s="17" customFormat="1" x14ac:dyDescent="0.3">
      <c r="A237" s="17">
        <v>24046</v>
      </c>
      <c r="B237" s="17" t="s">
        <v>3559</v>
      </c>
      <c r="C237" s="26">
        <v>8</v>
      </c>
      <c r="D237" s="28">
        <f>VLOOKUP($C237,计算辅助表!$A:$E,2,FALSE)</f>
        <v>2.7800000000000002</v>
      </c>
      <c r="E237" s="26">
        <f>VLOOKUP($C237,计算辅助表!$A:$E,3,FALSE)</f>
        <v>1</v>
      </c>
      <c r="F237" s="28">
        <f>VLOOKUP($C237,计算辅助表!$A:$E,4,FALSE)</f>
        <v>4.84</v>
      </c>
      <c r="G237" s="26">
        <f>VLOOKUP($C237,计算辅助表!$A:$E,5,FALSE)</f>
        <v>1.6</v>
      </c>
      <c r="H237" s="26">
        <f>VLOOKUP(C237,计算辅助表!A:I,9,FALSE)</f>
        <v>0</v>
      </c>
      <c r="I237" s="26">
        <f>VLOOKUP(C237,计算辅助表!A:K,10,FALSE)</f>
        <v>0</v>
      </c>
      <c r="J237" s="26">
        <f>VLOOKUP(C237,计算辅助表!A:K,11,FALSE)</f>
        <v>0</v>
      </c>
      <c r="K237" s="26">
        <f>VLOOKUP(C237,计算辅助表!A:H,8,FALSE)</f>
        <v>185</v>
      </c>
      <c r="L237" s="26" t="str">
        <f>VLOOKUP(C237,计算辅助表!A:F,6,FALSE)</f>
        <v>[{"a":"item","t":"2004","n":3000}]</v>
      </c>
      <c r="M237" s="26" t="str">
        <f>VLOOKUP(C237,计算辅助表!A:L,IF(INT(LEFT(A237))&lt;5,12,7),FALSE)</f>
        <v>[{"jichuzhongzu":1,"star":6,"num":1},{"jichuzhongzu":1,"star":5,"num":3}]</v>
      </c>
      <c r="N237" s="26" t="str">
        <f>VLOOKUP(A237,升星技能!A:O,4,FALSE)</f>
        <v>至高忍者3</v>
      </c>
      <c r="O237" s="26" t="str">
        <f>VLOOKUP(A237,升星技能!A:O,5,FALSE)</f>
        <v>"2404a101","2404a111","2404a121","2404a131","2404a141"</v>
      </c>
      <c r="P237" s="26" t="str">
        <f>VLOOKUP(A237,升星技能!A:O,6,FALSE)</f>
        <v>被动效果：攻击增加35%，暴击增加35%，格挡增加70%，免控增加35%，速度增加30</v>
      </c>
      <c r="Q237" s="26" t="str">
        <f>IF(C237&lt;8,VLOOKUP(A237,基础技能!A:O,11,FALSE),VLOOKUP(A237,升星技能!A:O,7,FALSE))</f>
        <v>见切3</v>
      </c>
      <c r="R237" s="26" t="str">
        <f>IF(C237&lt;8,VLOOKUP(A237,基础技能!A:O,10,FALSE),VLOOKUP(A237,升星技能!A:O,8,FALSE))</f>
        <v>"2404a204"</v>
      </c>
      <c r="S237" s="26" t="str">
        <f>IF(C237&lt;8,VLOOKUP(A237,基础技能!A:O,12,FALSE),VLOOKUP(A237,升星技能!A:O,9,FALSE))</f>
        <v>被动效果：当自身触发格挡时，获得一层杀意，持续4回合（释放怒气技能时，每层杀意对生命值最低的敌人造成238%攻击伤害，并额外造成176%流血伤害2回合）</v>
      </c>
      <c r="T237" s="26" t="str">
        <f>IF(C237&lt;9,VLOOKUP(A237,基础技能!A:O,14,FALSE),VLOOKUP(A237,升星技能!A:O,10,FALSE))</f>
        <v>能源切割2</v>
      </c>
      <c r="U237" s="26" t="str">
        <f>IF(C237&lt;9,VLOOKUP(A237,基础技能!A:O,13,FALSE),VLOOKUP(A237,升星技能!A:O,11,FALSE))</f>
        <v>"24046304","24046314"</v>
      </c>
      <c r="V237" s="26" t="str">
        <f>IF(C237&lt;9,VLOOKUP(A237,基础技能!A:O,15,FALSE),VLOOKUP(A237,升星技能!A:O,12,FALSE))</f>
        <v>被动效果：普攻时，获得1层杀意；自己击杀敌人时（杀意击杀敌人不生效），恢复自身生命上限60%的生命（释放怒气技能时，每层杀意对生命值最低的敌人造成149%攻击伤害，并额外造成110%流血伤害2回合）</v>
      </c>
      <c r="W237" s="26" t="str">
        <f>IF(C237&lt;10,VLOOKUP(A237,基础技能!A:O,5,FALSE),VLOOKUP(A237,升星技能!A:O,13,FALSE))</f>
        <v>瞬狱千刃2</v>
      </c>
      <c r="X237" s="26">
        <f>IF(C237&lt;10,VLOOKUP(A237,基础技能!A:O,4,FALSE),VLOOKUP(A237,升星技能!A:O,14,FALSE))</f>
        <v>24046012</v>
      </c>
      <c r="Y237" s="26" t="str">
        <f>IF(C237&lt;10,VLOOKUP(A237,基础技能!A:O,6,FALSE),VLOOKUP(A237,升星技能!A:O,15,FALSE))</f>
        <v>怒气技能：对生命值最低的敌人造成298%攻击伤害，并额外造成220%流血伤害，持续2回合</v>
      </c>
      <c r="Z237" s="1"/>
      <c r="AA237" s="1"/>
      <c r="AB237" s="1"/>
      <c r="AC237" s="1"/>
    </row>
    <row r="238" spans="1:29" s="17" customFormat="1" x14ac:dyDescent="0.3">
      <c r="A238" s="17">
        <v>24046</v>
      </c>
      <c r="B238" s="17" t="s">
        <v>3559</v>
      </c>
      <c r="C238" s="26">
        <v>9</v>
      </c>
      <c r="D238" s="28">
        <f>VLOOKUP($C238,计算辅助表!$A:$E,2,FALSE)</f>
        <v>3.0700000000000003</v>
      </c>
      <c r="E238" s="26">
        <f>VLOOKUP($C238,计算辅助表!$A:$E,3,FALSE)</f>
        <v>1</v>
      </c>
      <c r="F238" s="28">
        <f>VLOOKUP($C238,计算辅助表!$A:$E,4,FALSE)</f>
        <v>6.16</v>
      </c>
      <c r="G238" s="26">
        <f>VLOOKUP($C238,计算辅助表!$A:$E,5,FALSE)</f>
        <v>1.6</v>
      </c>
      <c r="H238" s="26">
        <f>VLOOKUP(C238,计算辅助表!A:I,9,FALSE)</f>
        <v>0</v>
      </c>
      <c r="I238" s="26">
        <f>VLOOKUP(C238,计算辅助表!A:K,10,FALSE)</f>
        <v>0</v>
      </c>
      <c r="J238" s="26">
        <f>VLOOKUP(C238,计算辅助表!A:K,11,FALSE)</f>
        <v>0</v>
      </c>
      <c r="K238" s="26">
        <f>VLOOKUP(C238,计算辅助表!A:H,8,FALSE)</f>
        <v>205</v>
      </c>
      <c r="L238" s="26" t="str">
        <f>VLOOKUP(C238,计算辅助表!A:F,6,FALSE)</f>
        <v>[{"a":"item","t":"2004","n":4000}]</v>
      </c>
      <c r="M238" s="26" t="str">
        <f>VLOOKUP(C238,计算辅助表!A:L,IF(INT(LEFT(A238))&lt;5,12,7),FALSE)</f>
        <v>[{"sxhero":1,"num":1},{"jichuzhongzu":1,"star":6,"num":1},{"jichuzhongzu":1,"star":5,"num":2}]</v>
      </c>
      <c r="N238" s="26" t="str">
        <f>VLOOKUP(A238,升星技能!A:O,4,FALSE)</f>
        <v>至高忍者3</v>
      </c>
      <c r="O238" s="26" t="str">
        <f>VLOOKUP(A238,升星技能!A:O,5,FALSE)</f>
        <v>"2404a101","2404a111","2404a121","2404a131","2404a141"</v>
      </c>
      <c r="P238" s="26" t="str">
        <f>VLOOKUP(A238,升星技能!A:O,6,FALSE)</f>
        <v>被动效果：攻击增加35%，暴击增加35%，格挡增加70%，免控增加35%，速度增加30</v>
      </c>
      <c r="Q238" s="26" t="str">
        <f>IF(C238&lt;8,VLOOKUP(A238,基础技能!A:O,11,FALSE),VLOOKUP(A238,升星技能!A:O,7,FALSE))</f>
        <v>见切3</v>
      </c>
      <c r="R238" s="26" t="str">
        <f>IF(C238&lt;8,VLOOKUP(A238,基础技能!A:O,10,FALSE),VLOOKUP(A238,升星技能!A:O,8,FALSE))</f>
        <v>"2404a204"</v>
      </c>
      <c r="S238" s="26" t="str">
        <f>IF(C238&lt;8,VLOOKUP(A238,基础技能!A:O,12,FALSE),VLOOKUP(A238,升星技能!A:O,9,FALSE))</f>
        <v>被动效果：当自身触发格挡时，获得一层杀意，持续4回合（释放怒气技能时，每层杀意对生命值最低的敌人造成238%攻击伤害，并额外造成176%流血伤害2回合）</v>
      </c>
      <c r="T238" s="26" t="str">
        <f>IF(C238&lt;9,VLOOKUP(A238,基础技能!A:O,14,FALSE),VLOOKUP(A238,升星技能!A:O,10,FALSE))</f>
        <v>能源切割3</v>
      </c>
      <c r="U238" s="26" t="str">
        <f>IF(C238&lt;9,VLOOKUP(A238,基础技能!A:O,13,FALSE),VLOOKUP(A238,升星技能!A:O,11,FALSE))</f>
        <v>"2404a304","2404a314"</v>
      </c>
      <c r="V238" s="26" t="str">
        <f>IF(C238&lt;9,VLOOKUP(A238,基础技能!A:O,15,FALSE),VLOOKUP(A238,升星技能!A:O,12,FALSE))</f>
        <v>被动效果：普攻时，获得2层杀意；自己击杀敌人时（杀意击杀敌人不生效），恢复自身生命上限100%的生命（释放怒气技能时，每层杀意对生命值最低的敌人造成238%攻击伤害，并额外造成176%流血伤害2回合）</v>
      </c>
      <c r="W238" s="26" t="str">
        <f>IF(C238&lt;10,VLOOKUP(A238,基础技能!A:O,5,FALSE),VLOOKUP(A238,升星技能!A:O,13,FALSE))</f>
        <v>瞬狱千刃2</v>
      </c>
      <c r="X238" s="26">
        <f>IF(C238&lt;10,VLOOKUP(A238,基础技能!A:O,4,FALSE),VLOOKUP(A238,升星技能!A:O,14,FALSE))</f>
        <v>24046012</v>
      </c>
      <c r="Y238" s="26" t="str">
        <f>IF(C238&lt;10,VLOOKUP(A238,基础技能!A:O,6,FALSE),VLOOKUP(A238,升星技能!A:O,15,FALSE))</f>
        <v>怒气技能：对生命值最低的敌人造成298%攻击伤害，并额外造成220%流血伤害，持续2回合</v>
      </c>
      <c r="Z238" s="1"/>
      <c r="AA238" s="1"/>
      <c r="AB238" s="1"/>
      <c r="AC238" s="1"/>
    </row>
    <row r="239" spans="1:29" s="17" customFormat="1" x14ac:dyDescent="0.3">
      <c r="A239" s="17">
        <v>24046</v>
      </c>
      <c r="B239" s="17" t="s">
        <v>3559</v>
      </c>
      <c r="C239" s="26">
        <v>10</v>
      </c>
      <c r="D239" s="28">
        <f>VLOOKUP($C239,计算辅助表!$A:$E,2,FALSE)</f>
        <v>3.5100000000000002</v>
      </c>
      <c r="E239" s="26">
        <f>VLOOKUP($C239,计算辅助表!$A:$E,3,FALSE)</f>
        <v>1</v>
      </c>
      <c r="F239" s="28">
        <f>VLOOKUP($C239,计算辅助表!$A:$E,4,FALSE)</f>
        <v>8.14</v>
      </c>
      <c r="G239" s="26">
        <f>VLOOKUP($C239,计算辅助表!$A:$E,5,FALSE)</f>
        <v>1.6</v>
      </c>
      <c r="H239" s="26">
        <f>VLOOKUP(C239,计算辅助表!A:I,9,FALSE)</f>
        <v>0</v>
      </c>
      <c r="I239" s="26">
        <f>VLOOKUP(C239,计算辅助表!A:K,10,FALSE)</f>
        <v>0</v>
      </c>
      <c r="J239" s="26">
        <f>VLOOKUP(C239,计算辅助表!A:K,11,FALSE)</f>
        <v>0</v>
      </c>
      <c r="K239" s="26">
        <f>VLOOKUP(C239,计算辅助表!A:H,8,FALSE)</f>
        <v>255</v>
      </c>
      <c r="L239" s="26" t="str">
        <f>VLOOKUP(C239,计算辅助表!A:F,6,FALSE)</f>
        <v>[{"a":"item","t":"2004","n":10000}]</v>
      </c>
      <c r="M239" s="26" t="str">
        <f>VLOOKUP(C239,计算辅助表!A:L,IF(INT(LEFT(A239))&lt;5,12,7),FALSE)</f>
        <v>[{"sxhero":1,"num":2},{"jichuzhongzu":1,"star":6,"num":1},{"star":9,"num":1}]</v>
      </c>
      <c r="N239" s="26" t="str">
        <f>VLOOKUP(A239,升星技能!A:O,4,FALSE)</f>
        <v>至高忍者3</v>
      </c>
      <c r="O239" s="26" t="str">
        <f>VLOOKUP(A239,升星技能!A:O,5,FALSE)</f>
        <v>"2404a101","2404a111","2404a121","2404a131","2404a141"</v>
      </c>
      <c r="P239" s="26" t="str">
        <f>VLOOKUP(A239,升星技能!A:O,6,FALSE)</f>
        <v>被动效果：攻击增加35%，暴击增加35%，格挡增加70%，免控增加35%，速度增加30</v>
      </c>
      <c r="Q239" s="26" t="str">
        <f>IF(C239&lt;8,VLOOKUP(A239,基础技能!A:O,11,FALSE),VLOOKUP(A239,升星技能!A:O,7,FALSE))</f>
        <v>见切3</v>
      </c>
      <c r="R239" s="26" t="str">
        <f>IF(C239&lt;8,VLOOKUP(A239,基础技能!A:O,10,FALSE),VLOOKUP(A239,升星技能!A:O,8,FALSE))</f>
        <v>"2404a204"</v>
      </c>
      <c r="S239" s="26" t="str">
        <f>IF(C239&lt;8,VLOOKUP(A239,基础技能!A:O,12,FALSE),VLOOKUP(A239,升星技能!A:O,9,FALSE))</f>
        <v>被动效果：当自身触发格挡时，获得一层杀意，持续4回合（释放怒气技能时，每层杀意对生命值最低的敌人造成238%攻击伤害，并额外造成176%流血伤害2回合）</v>
      </c>
      <c r="T239" s="26" t="str">
        <f>IF(C239&lt;9,VLOOKUP(A239,基础技能!A:O,14,FALSE),VLOOKUP(A239,升星技能!A:O,10,FALSE))</f>
        <v>能源切割3</v>
      </c>
      <c r="U239" s="26" t="str">
        <f>IF(C239&lt;9,VLOOKUP(A239,基础技能!A:O,13,FALSE),VLOOKUP(A239,升星技能!A:O,11,FALSE))</f>
        <v>"2404a304","2404a314"</v>
      </c>
      <c r="V239" s="26" t="str">
        <f>IF(C239&lt;9,VLOOKUP(A239,基础技能!A:O,15,FALSE),VLOOKUP(A239,升星技能!A:O,12,FALSE))</f>
        <v>被动效果：普攻时，获得2层杀意；自己击杀敌人时（杀意击杀敌人不生效），恢复自身生命上限100%的生命（释放怒气技能时，每层杀意对生命值最低的敌人造成238%攻击伤害，并额外造成176%流血伤害2回合）</v>
      </c>
      <c r="W239" s="26" t="str">
        <f>IF(C239&lt;10,VLOOKUP(A239,基础技能!A:O,5,FALSE),VLOOKUP(A239,升星技能!A:O,13,FALSE))</f>
        <v>瞬狱千刃3</v>
      </c>
      <c r="X239" s="26" t="str">
        <f>IF(C239&lt;10,VLOOKUP(A239,基础技能!A:O,4,FALSE),VLOOKUP(A239,升星技能!A:O,14,FALSE))</f>
        <v>2404a012</v>
      </c>
      <c r="Y239" s="26" t="str">
        <f>IF(C239&lt;10,VLOOKUP(A239,基础技能!A:O,6,FALSE),VLOOKUP(A239,升星技能!A:O,15,FALSE))</f>
        <v>怒气技能：对生命值最低的敌人造成396%攻击伤害，并额外造成290%流血伤害，持续2回合</v>
      </c>
      <c r="Z239" s="1"/>
      <c r="AA239" s="1"/>
      <c r="AB239" s="1"/>
      <c r="AC239" s="1"/>
    </row>
    <row r="240" spans="1:29" s="17" customFormat="1" x14ac:dyDescent="0.3">
      <c r="A240" s="17">
        <v>24046</v>
      </c>
      <c r="B240" s="17" t="s">
        <v>3559</v>
      </c>
      <c r="C240" s="26">
        <v>11</v>
      </c>
      <c r="D240" s="28">
        <f>VLOOKUP($C240,计算辅助表!$A:$E,2,FALSE)</f>
        <v>3.5100000000000002</v>
      </c>
      <c r="E240" s="26">
        <f>VLOOKUP($C240,计算辅助表!$A:$E,3,FALSE)</f>
        <v>1</v>
      </c>
      <c r="F240" s="28">
        <f>VLOOKUP($C240,计算辅助表!$A:$E,4,FALSE)</f>
        <v>8.14</v>
      </c>
      <c r="G240" s="26">
        <f>VLOOKUP($C240,计算辅助表!$A:$E,5,FALSE)</f>
        <v>1.6</v>
      </c>
      <c r="H240" s="26">
        <f>VLOOKUP(C240,计算辅助表!A:I,9,FALSE)</f>
        <v>1</v>
      </c>
      <c r="I240" s="26">
        <f>VLOOKUP(C240,计算辅助表!A:K,10,FALSE)</f>
        <v>70</v>
      </c>
      <c r="J240" s="26">
        <f>VLOOKUP(C240,计算辅助表!A:K,11,FALSE)</f>
        <v>100</v>
      </c>
      <c r="K240" s="26">
        <f>VLOOKUP(C240,计算辅助表!A:H,8,FALSE)</f>
        <v>270</v>
      </c>
      <c r="L240" s="26" t="str">
        <f>VLOOKUP(C240,计算辅助表!A:F,6,FALSE)</f>
        <v>[{"a":"item","t":"2004","n":10000}]</v>
      </c>
      <c r="M240" s="26" t="str">
        <f>VLOOKUP(C240,计算辅助表!A:L,IF(INT(LEFT(A240))&lt;5,12,7),FALSE)</f>
        <v>[{"sxhero":1,"num":1},{"star":9,"num":1}]</v>
      </c>
      <c r="N240" s="26" t="str">
        <f>VLOOKUP(A240,升星技能!A:O,4,FALSE)</f>
        <v>至高忍者3</v>
      </c>
      <c r="O240" s="26" t="str">
        <f>VLOOKUP(A240,升星技能!A:O,5,FALSE)</f>
        <v>"2404a101","2404a111","2404a121","2404a131","2404a141"</v>
      </c>
      <c r="P240" s="26" t="str">
        <f>VLOOKUP(A240,升星技能!A:O,6,FALSE)</f>
        <v>被动效果：攻击增加35%，暴击增加35%，格挡增加70%，免控增加35%，速度增加30</v>
      </c>
      <c r="Q240" s="26" t="str">
        <f>IF(C240&lt;8,VLOOKUP(A240,基础技能!A:O,11,FALSE),VLOOKUP(A240,升星技能!A:O,7,FALSE))</f>
        <v>见切3</v>
      </c>
      <c r="R240" s="26" t="str">
        <f>IF(C240&lt;8,VLOOKUP(A240,基础技能!A:O,10,FALSE),VLOOKUP(A240,升星技能!A:O,8,FALSE))</f>
        <v>"2404a204"</v>
      </c>
      <c r="S240" s="26" t="str">
        <f>IF(C240&lt;8,VLOOKUP(A240,基础技能!A:O,12,FALSE),VLOOKUP(A240,升星技能!A:O,9,FALSE))</f>
        <v>被动效果：当自身触发格挡时，获得一层杀意，持续4回合（释放怒气技能时，每层杀意对生命值最低的敌人造成238%攻击伤害，并额外造成176%流血伤害2回合）</v>
      </c>
      <c r="T240" s="26" t="str">
        <f>IF(C240&lt;9,VLOOKUP(A240,基础技能!A:O,14,FALSE),VLOOKUP(A240,升星技能!A:O,10,FALSE))</f>
        <v>能源切割3</v>
      </c>
      <c r="U240" s="26" t="str">
        <f>IF(C240&lt;9,VLOOKUP(A240,基础技能!A:O,13,FALSE),VLOOKUP(A240,升星技能!A:O,11,FALSE))</f>
        <v>"2404a304","2404a314"</v>
      </c>
      <c r="V240" s="26" t="str">
        <f>IF(C240&lt;9,VLOOKUP(A240,基础技能!A:O,15,FALSE),VLOOKUP(A240,升星技能!A:O,12,FALSE))</f>
        <v>被动效果：普攻时，获得2层杀意；自己击杀敌人时（杀意击杀敌人不生效），恢复自身生命上限100%的生命（释放怒气技能时，每层杀意对生命值最低的敌人造成238%攻击伤害，并额外造成176%流血伤害2回合）</v>
      </c>
      <c r="W240" s="26" t="str">
        <f>IF(C240&lt;10,VLOOKUP(A240,基础技能!A:O,5,FALSE),VLOOKUP(A240,升星技能!A:O,13,FALSE))</f>
        <v>瞬狱千刃3</v>
      </c>
      <c r="X240" s="26" t="str">
        <f>IF(C240&lt;10,VLOOKUP(A240,基础技能!A:O,4,FALSE),VLOOKUP(A240,升星技能!A:O,14,FALSE))</f>
        <v>2404a012</v>
      </c>
      <c r="Y240" s="26" t="str">
        <f>IF(C240&lt;10,VLOOKUP(A240,基础技能!A:O,6,FALSE),VLOOKUP(A240,升星技能!A:O,15,FALSE))</f>
        <v>怒气技能：对生命值最低的敌人造成396%攻击伤害，并额外造成290%流血伤害，持续2回合</v>
      </c>
      <c r="Z240" s="1"/>
      <c r="AA240" s="1"/>
      <c r="AB240" s="1"/>
      <c r="AC240" s="1"/>
    </row>
    <row r="241" spans="1:29" s="17" customFormat="1" x14ac:dyDescent="0.3">
      <c r="A241" s="17">
        <v>24046</v>
      </c>
      <c r="B241" s="17" t="s">
        <v>3559</v>
      </c>
      <c r="C241" s="26">
        <v>12</v>
      </c>
      <c r="D241" s="28">
        <f>VLOOKUP($C241,计算辅助表!$A:$E,2,FALSE)</f>
        <v>3.5100000000000002</v>
      </c>
      <c r="E241" s="26">
        <f>VLOOKUP($C241,计算辅助表!$A:$E,3,FALSE)</f>
        <v>1</v>
      </c>
      <c r="F241" s="28">
        <f>VLOOKUP($C241,计算辅助表!$A:$E,4,FALSE)</f>
        <v>8.14</v>
      </c>
      <c r="G241" s="26">
        <f>VLOOKUP($C241,计算辅助表!$A:$E,5,FALSE)</f>
        <v>1.6</v>
      </c>
      <c r="H241" s="26">
        <f>VLOOKUP(C241,计算辅助表!A:I,9,FALSE)</f>
        <v>2</v>
      </c>
      <c r="I241" s="26">
        <f>VLOOKUP(C241,计算辅助表!A:K,10,FALSE)</f>
        <v>140</v>
      </c>
      <c r="J241" s="26">
        <f>VLOOKUP(C241,计算辅助表!A:K,11,FALSE)</f>
        <v>200</v>
      </c>
      <c r="K241" s="26">
        <f>VLOOKUP(C241,计算辅助表!A:H,8,FALSE)</f>
        <v>285</v>
      </c>
      <c r="L241" s="26" t="str">
        <f>VLOOKUP(C241,计算辅助表!A:F,6,FALSE)</f>
        <v>[{"a":"item","t":"2004","n":15000}]</v>
      </c>
      <c r="M241" s="26" t="str">
        <f>VLOOKUP(C241,计算辅助表!A:L,IF(INT(LEFT(A241))&lt;5,12,7),FALSE)</f>
        <v>[{"sxhero":1,"num":1},{"jichuzhongzu":1,"star":6,"num":1},{"star":9,"num":1}]</v>
      </c>
      <c r="N241" s="26" t="str">
        <f>VLOOKUP(A241,升星技能!A:O,4,FALSE)</f>
        <v>至高忍者3</v>
      </c>
      <c r="O241" s="26" t="str">
        <f>VLOOKUP(A241,升星技能!A:O,5,FALSE)</f>
        <v>"2404a101","2404a111","2404a121","2404a131","2404a141"</v>
      </c>
      <c r="P241" s="26" t="str">
        <f>VLOOKUP(A241,升星技能!A:O,6,FALSE)</f>
        <v>被动效果：攻击增加35%，暴击增加35%，格挡增加70%，免控增加35%，速度增加30</v>
      </c>
      <c r="Q241" s="26" t="str">
        <f>IF(C241&lt;8,VLOOKUP(A241,基础技能!A:O,11,FALSE),VLOOKUP(A241,升星技能!A:O,7,FALSE))</f>
        <v>见切3</v>
      </c>
      <c r="R241" s="26" t="str">
        <f>IF(C241&lt;8,VLOOKUP(A241,基础技能!A:O,10,FALSE),VLOOKUP(A241,升星技能!A:O,8,FALSE))</f>
        <v>"2404a204"</v>
      </c>
      <c r="S241" s="26" t="str">
        <f>IF(C241&lt;8,VLOOKUP(A241,基础技能!A:O,12,FALSE),VLOOKUP(A241,升星技能!A:O,9,FALSE))</f>
        <v>被动效果：当自身触发格挡时，获得一层杀意，持续4回合（释放怒气技能时，每层杀意对生命值最低的敌人造成238%攻击伤害，并额外造成176%流血伤害2回合）</v>
      </c>
      <c r="T241" s="26" t="str">
        <f>IF(C241&lt;9,VLOOKUP(A241,基础技能!A:O,14,FALSE),VLOOKUP(A241,升星技能!A:O,10,FALSE))</f>
        <v>能源切割3</v>
      </c>
      <c r="U241" s="26" t="str">
        <f>IF(C241&lt;9,VLOOKUP(A241,基础技能!A:O,13,FALSE),VLOOKUP(A241,升星技能!A:O,11,FALSE))</f>
        <v>"2404a304","2404a314"</v>
      </c>
      <c r="V241" s="26" t="str">
        <f>IF(C241&lt;9,VLOOKUP(A241,基础技能!A:O,15,FALSE),VLOOKUP(A241,升星技能!A:O,12,FALSE))</f>
        <v>被动效果：普攻时，获得2层杀意；自己击杀敌人时（杀意击杀敌人不生效），恢复自身生命上限100%的生命（释放怒气技能时，每层杀意对生命值最低的敌人造成238%攻击伤害，并额外造成176%流血伤害2回合）</v>
      </c>
      <c r="W241" s="26" t="str">
        <f>IF(C241&lt;10,VLOOKUP(A241,基础技能!A:O,5,FALSE),VLOOKUP(A241,升星技能!A:O,13,FALSE))</f>
        <v>瞬狱千刃3</v>
      </c>
      <c r="X241" s="26" t="str">
        <f>IF(C241&lt;10,VLOOKUP(A241,基础技能!A:O,4,FALSE),VLOOKUP(A241,升星技能!A:O,14,FALSE))</f>
        <v>2404a012</v>
      </c>
      <c r="Y241" s="26" t="str">
        <f>IF(C241&lt;10,VLOOKUP(A241,基础技能!A:O,6,FALSE),VLOOKUP(A241,升星技能!A:O,15,FALSE))</f>
        <v>怒气技能：对生命值最低的敌人造成396%攻击伤害，并额外造成290%流血伤害，持续2回合</v>
      </c>
      <c r="Z241" s="1"/>
      <c r="AA241" s="1"/>
      <c r="AB241" s="1"/>
      <c r="AC241" s="1"/>
    </row>
    <row r="242" spans="1:29" s="17" customFormat="1" x14ac:dyDescent="0.3">
      <c r="A242" s="17">
        <v>24046</v>
      </c>
      <c r="B242" s="17" t="s">
        <v>3559</v>
      </c>
      <c r="C242" s="26">
        <v>13</v>
      </c>
      <c r="D242" s="28">
        <f>VLOOKUP($C242,计算辅助表!$A:$E,2,FALSE)</f>
        <v>3.5100000000000002</v>
      </c>
      <c r="E242" s="26">
        <f>VLOOKUP($C242,计算辅助表!$A:$E,3,FALSE)</f>
        <v>1</v>
      </c>
      <c r="F242" s="28">
        <f>VLOOKUP($C242,计算辅助表!$A:$E,4,FALSE)</f>
        <v>8.14</v>
      </c>
      <c r="G242" s="26">
        <f>VLOOKUP($C242,计算辅助表!$A:$E,5,FALSE)</f>
        <v>1.6</v>
      </c>
      <c r="H242" s="26">
        <f>VLOOKUP(C242,计算辅助表!A:I,9,FALSE)</f>
        <v>3</v>
      </c>
      <c r="I242" s="26">
        <f>VLOOKUP(C242,计算辅助表!A:K,10,FALSE)</f>
        <v>210</v>
      </c>
      <c r="J242" s="26">
        <f>VLOOKUP(C242,计算辅助表!A:K,11,FALSE)</f>
        <v>300</v>
      </c>
      <c r="K242" s="26">
        <f>VLOOKUP(C242,计算辅助表!A:H,8,FALSE)</f>
        <v>300</v>
      </c>
      <c r="L242" s="26" t="str">
        <f>VLOOKUP(C242,计算辅助表!A:F,6,FALSE)</f>
        <v>[{"a":"item","t":"2004","n":20000},{"a":"item","t":"2039","n":10}]</v>
      </c>
      <c r="M242" s="26" t="str">
        <f>VLOOKUP(C242,计算辅助表!A:L,IF(INT(LEFT(A242))&lt;5,12,7),FALSE)</f>
        <v>[{"sxhero":1,"num":2},{"jichuzhongzu":1,"star":6,"num":1},{"star":10,"num":1}]</v>
      </c>
      <c r="N242" s="26" t="str">
        <f>VLOOKUP(A242,升星技能!A:O,4,FALSE)</f>
        <v>至高忍者3</v>
      </c>
      <c r="O242" s="26" t="str">
        <f>VLOOKUP(A242,升星技能!A:O,5,FALSE)</f>
        <v>"2404a101","2404a111","2404a121","2404a131","2404a141"</v>
      </c>
      <c r="P242" s="26" t="str">
        <f>VLOOKUP(A242,升星技能!A:O,6,FALSE)</f>
        <v>被动效果：攻击增加35%，暴击增加35%，格挡增加70%，免控增加35%，速度增加30</v>
      </c>
      <c r="Q242" s="26" t="str">
        <f>IF(C242&lt;8,VLOOKUP(A242,基础技能!A:O,11,FALSE),VLOOKUP(A242,升星技能!A:O,7,FALSE))</f>
        <v>见切3</v>
      </c>
      <c r="R242" s="26" t="str">
        <f>IF(C242&lt;8,VLOOKUP(A242,基础技能!A:O,10,FALSE),VLOOKUP(A242,升星技能!A:O,8,FALSE))</f>
        <v>"2404a204"</v>
      </c>
      <c r="S242" s="26" t="str">
        <f>IF(C242&lt;8,VLOOKUP(A242,基础技能!A:O,12,FALSE),VLOOKUP(A242,升星技能!A:O,9,FALSE))</f>
        <v>被动效果：当自身触发格挡时，获得一层杀意，持续4回合（释放怒气技能时，每层杀意对生命值最低的敌人造成238%攻击伤害，并额外造成176%流血伤害2回合）</v>
      </c>
      <c r="T242" s="26" t="str">
        <f>IF(C242&lt;9,VLOOKUP(A242,基础技能!A:O,14,FALSE),VLOOKUP(A242,升星技能!A:O,10,FALSE))</f>
        <v>能源切割3</v>
      </c>
      <c r="U242" s="26" t="str">
        <f>IF(C242&lt;9,VLOOKUP(A242,基础技能!A:O,13,FALSE),VLOOKUP(A242,升星技能!A:O,11,FALSE))</f>
        <v>"2404a304","2404a314"</v>
      </c>
      <c r="V242" s="26" t="str">
        <f>IF(C242&lt;9,VLOOKUP(A242,基础技能!A:O,15,FALSE),VLOOKUP(A242,升星技能!A:O,12,FALSE))</f>
        <v>被动效果：普攻时，获得2层杀意；自己击杀敌人时（杀意击杀敌人不生效），恢复自身生命上限100%的生命（释放怒气技能时，每层杀意对生命值最低的敌人造成238%攻击伤害，并额外造成176%流血伤害2回合）</v>
      </c>
      <c r="W242" s="26" t="str">
        <f>IF(C242&lt;10,VLOOKUP(A242,基础技能!A:O,5,FALSE),VLOOKUP(A242,升星技能!A:O,13,FALSE))</f>
        <v>瞬狱千刃3</v>
      </c>
      <c r="X242" s="26" t="str">
        <f>IF(C242&lt;10,VLOOKUP(A242,基础技能!A:O,4,FALSE),VLOOKUP(A242,升星技能!A:O,14,FALSE))</f>
        <v>2404a012</v>
      </c>
      <c r="Y242" s="26" t="str">
        <f>IF(C242&lt;10,VLOOKUP(A242,基础技能!A:O,6,FALSE),VLOOKUP(A242,升星技能!A:O,15,FALSE))</f>
        <v>怒气技能：对生命值最低的敌人造成396%攻击伤害，并额外造成290%流血伤害，持续2回合</v>
      </c>
      <c r="Z242" s="1"/>
      <c r="AA242" s="1"/>
      <c r="AB242" s="1"/>
      <c r="AC242" s="1"/>
    </row>
    <row r="243" spans="1:29" s="25" customFormat="1" x14ac:dyDescent="0.3">
      <c r="A243" s="17">
        <v>24046</v>
      </c>
      <c r="B243" s="17" t="s">
        <v>3559</v>
      </c>
      <c r="C243" s="26">
        <v>14</v>
      </c>
      <c r="D243" s="28">
        <f>VLOOKUP($C243,计算辅助表!$A:$E,2,FALSE)</f>
        <v>3.5100000000000002</v>
      </c>
      <c r="E243" s="26">
        <f>VLOOKUP($C243,计算辅助表!$A:$E,3,FALSE)</f>
        <v>1</v>
      </c>
      <c r="F243" s="28">
        <f>VLOOKUP($C243,计算辅助表!$A:$E,4,FALSE)</f>
        <v>8.14</v>
      </c>
      <c r="G243" s="26">
        <f>VLOOKUP($C243,计算辅助表!$A:$E,5,FALSE)</f>
        <v>1.6</v>
      </c>
      <c r="H243" s="26">
        <f>VLOOKUP(C243,计算辅助表!A:I,9,FALSE)</f>
        <v>4</v>
      </c>
      <c r="I243" s="26">
        <f>VLOOKUP(C243,计算辅助表!A:K,10,FALSE)</f>
        <v>330</v>
      </c>
      <c r="J243" s="26">
        <f>VLOOKUP(C243,计算辅助表!A:K,11,FALSE)</f>
        <v>500</v>
      </c>
      <c r="K243" s="26">
        <f>VLOOKUP(C243,计算辅助表!A:H,8,FALSE)</f>
        <v>300</v>
      </c>
      <c r="L243" s="26" t="str">
        <f>VLOOKUP(C243,计算辅助表!A:F,6,FALSE)</f>
        <v>[{"a":"item","t":"2004","n":25000},{"a":"item","t":"2039","n":20}]</v>
      </c>
      <c r="M243" s="26" t="str">
        <f>VLOOKUP(C243,计算辅助表!A:L,IF(INT(LEFT(A243))&lt;5,12,7),FALSE)</f>
        <v>[{"sxhero":1,"num":2},{"star":9,"num":1},{"star":10,"num":1}]</v>
      </c>
      <c r="N243" s="26" t="str">
        <f>VLOOKUP(A243,升星技能!A:O,4,FALSE)</f>
        <v>至高忍者3</v>
      </c>
      <c r="O243" s="26" t="str">
        <f>VLOOKUP(A243,升星技能!A:O,5,FALSE)</f>
        <v>"2404a101","2404a111","2404a121","2404a131","2404a141"</v>
      </c>
      <c r="P243" s="26" t="str">
        <f>VLOOKUP(A243,升星技能!A:O,6,FALSE)</f>
        <v>被动效果：攻击增加35%，暴击增加35%，格挡增加70%，免控增加35%，速度增加30</v>
      </c>
      <c r="Q243" s="26" t="str">
        <f>IF(C243&lt;8,VLOOKUP(A243,基础技能!A:O,11,FALSE),VLOOKUP(A243,升星技能!A:O,7,FALSE))</f>
        <v>见切3</v>
      </c>
      <c r="R243" s="26" t="str">
        <f>IF(C243&lt;8,VLOOKUP(A243,基础技能!A:O,10,FALSE),VLOOKUP(A243,升星技能!A:O,8,FALSE))</f>
        <v>"2404a204"</v>
      </c>
      <c r="S243" s="26" t="str">
        <f>IF(C243&lt;8,VLOOKUP(A243,基础技能!A:O,12,FALSE),VLOOKUP(A243,升星技能!A:O,9,FALSE))</f>
        <v>被动效果：当自身触发格挡时，获得一层杀意，持续4回合（释放怒气技能时，每层杀意对生命值最低的敌人造成238%攻击伤害，并额外造成176%流血伤害2回合）</v>
      </c>
      <c r="T243" s="26" t="str">
        <f>IF(C243&lt;9,VLOOKUP(A243,基础技能!A:O,14,FALSE),VLOOKUP(A243,升星技能!A:O,10,FALSE))</f>
        <v>能源切割3</v>
      </c>
      <c r="U243" s="26" t="str">
        <f>IF(C243&lt;9,VLOOKUP(A243,基础技能!A:O,13,FALSE),VLOOKUP(A243,升星技能!A:O,11,FALSE))</f>
        <v>"2404a304","2404a314"</v>
      </c>
      <c r="V243" s="26" t="str">
        <f>IF(C243&lt;9,VLOOKUP(A243,基础技能!A:O,15,FALSE),VLOOKUP(A243,升星技能!A:O,12,FALSE))</f>
        <v>被动效果：普攻时，获得2层杀意；自己击杀敌人时（杀意击杀敌人不生效），恢复自身生命上限100%的生命（释放怒气技能时，每层杀意对生命值最低的敌人造成238%攻击伤害，并额外造成176%流血伤害2回合）</v>
      </c>
      <c r="W243" s="26" t="str">
        <f>IF(C243&lt;10,VLOOKUP(A243,基础技能!A:O,5,FALSE),VLOOKUP(A243,升星技能!A:O,13,FALSE))</f>
        <v>瞬狱千刃3</v>
      </c>
      <c r="X243" s="26" t="str">
        <f>IF(C243&lt;10,VLOOKUP(A243,基础技能!A:O,4,FALSE),VLOOKUP(A243,升星技能!A:O,14,FALSE))</f>
        <v>2404a012</v>
      </c>
      <c r="Y243" s="26" t="str">
        <f>IF(C243&lt;10,VLOOKUP(A243,基础技能!A:O,6,FALSE),VLOOKUP(A243,升星技能!A:O,15,FALSE))</f>
        <v>怒气技能：对生命值最低的敌人造成396%攻击伤害，并额外造成290%流血伤害，持续2回合</v>
      </c>
      <c r="Z243" s="1"/>
      <c r="AA243" s="1"/>
      <c r="AB243" s="1"/>
      <c r="AC243" s="1"/>
    </row>
    <row r="244" spans="1:29" s="25" customFormat="1" x14ac:dyDescent="0.3">
      <c r="A244" s="17">
        <v>24046</v>
      </c>
      <c r="B244" s="17" t="s">
        <v>3559</v>
      </c>
      <c r="C244" s="26">
        <v>15</v>
      </c>
      <c r="D244" s="28">
        <f>VLOOKUP($C244,计算辅助表!$A:$E,2,FALSE)</f>
        <v>3.5100000000000002</v>
      </c>
      <c r="E244" s="26">
        <f>VLOOKUP($C244,计算辅助表!$A:$E,3,FALSE)</f>
        <v>1</v>
      </c>
      <c r="F244" s="28">
        <f>VLOOKUP($C244,计算辅助表!$A:$E,4,FALSE)</f>
        <v>8.14</v>
      </c>
      <c r="G244" s="26">
        <f>VLOOKUP($C244,计算辅助表!$A:$E,5,FALSE)</f>
        <v>1.6</v>
      </c>
      <c r="H244" s="26">
        <f>VLOOKUP(C244,计算辅助表!A:I,9,FALSE)</f>
        <v>5</v>
      </c>
      <c r="I244" s="26">
        <f>VLOOKUP(C244,计算辅助表!A:K,10,FALSE)</f>
        <v>450</v>
      </c>
      <c r="J244" s="26">
        <f>VLOOKUP(C244,计算辅助表!A:K,11,FALSE)</f>
        <v>700</v>
      </c>
      <c r="K244" s="26">
        <f>VLOOKUP(C244,计算辅助表!A:H,8,FALSE)</f>
        <v>300</v>
      </c>
      <c r="L244" s="26" t="str">
        <f>VLOOKUP(C244,计算辅助表!A:F,6,FALSE)</f>
        <v>[{"a":"item","t":"2004","n":30000},{"a":"item","t":"2039","n":30}]</v>
      </c>
      <c r="M244" s="26" t="str">
        <f>VLOOKUP(C244,计算辅助表!A:L,IF(INT(LEFT(A244))&lt;5,12,7),FALSE)</f>
        <v>[{"sxhero":1,"num":2},{"star":9,"num":1},{"star":10,"num":1}]</v>
      </c>
      <c r="N244" s="26" t="str">
        <f>VLOOKUP(A244,升星技能!A:O,4,FALSE)</f>
        <v>至高忍者3</v>
      </c>
      <c r="O244" s="26" t="str">
        <f>VLOOKUP(A244,升星技能!A:O,5,FALSE)</f>
        <v>"2404a101","2404a111","2404a121","2404a131","2404a141"</v>
      </c>
      <c r="P244" s="26" t="str">
        <f>VLOOKUP(A244,升星技能!A:O,6,FALSE)</f>
        <v>被动效果：攻击增加35%，暴击增加35%，格挡增加70%，免控增加35%，速度增加30</v>
      </c>
      <c r="Q244" s="26" t="str">
        <f>IF(C244&lt;8,VLOOKUP(A244,基础技能!A:O,11,FALSE),VLOOKUP(A244,升星技能!A:O,7,FALSE))</f>
        <v>见切3</v>
      </c>
      <c r="R244" s="26" t="str">
        <f>IF(C244&lt;8,VLOOKUP(A244,基础技能!A:O,10,FALSE),VLOOKUP(A244,升星技能!A:O,8,FALSE))</f>
        <v>"2404a204"</v>
      </c>
      <c r="S244" s="26" t="str">
        <f>IF(C244&lt;8,VLOOKUP(A244,基础技能!A:O,12,FALSE),VLOOKUP(A244,升星技能!A:O,9,FALSE))</f>
        <v>被动效果：当自身触发格挡时，获得一层杀意，持续4回合（释放怒气技能时，每层杀意对生命值最低的敌人造成238%攻击伤害，并额外造成176%流血伤害2回合）</v>
      </c>
      <c r="T244" s="26" t="str">
        <f>IF(C244&lt;9,VLOOKUP(A244,基础技能!A:O,14,FALSE),VLOOKUP(A244,升星技能!A:O,10,FALSE))</f>
        <v>能源切割3</v>
      </c>
      <c r="U244" s="26" t="str">
        <f>IF(C244&lt;9,VLOOKUP(A244,基础技能!A:O,13,FALSE),VLOOKUP(A244,升星技能!A:O,11,FALSE))</f>
        <v>"2404a304","2404a314"</v>
      </c>
      <c r="V244" s="26" t="str">
        <f>IF(C244&lt;9,VLOOKUP(A244,基础技能!A:O,15,FALSE),VLOOKUP(A244,升星技能!A:O,12,FALSE))</f>
        <v>被动效果：普攻时，获得2层杀意；自己击杀敌人时（杀意击杀敌人不生效），恢复自身生命上限100%的生命（释放怒气技能时，每层杀意对生命值最低的敌人造成238%攻击伤害，并额外造成176%流血伤害2回合）</v>
      </c>
      <c r="W244" s="26" t="str">
        <f>IF(C244&lt;10,VLOOKUP(A244,基础技能!A:O,5,FALSE),VLOOKUP(A244,升星技能!A:O,13,FALSE))</f>
        <v>瞬狱千刃3</v>
      </c>
      <c r="X244" s="26" t="str">
        <f>IF(C244&lt;10,VLOOKUP(A244,基础技能!A:O,4,FALSE),VLOOKUP(A244,升星技能!A:O,14,FALSE))</f>
        <v>2404a012</v>
      </c>
      <c r="Y244" s="26" t="str">
        <f>IF(C244&lt;10,VLOOKUP(A244,基础技能!A:O,6,FALSE),VLOOKUP(A244,升星技能!A:O,15,FALSE))</f>
        <v>怒气技能：对生命值最低的敌人造成396%攻击伤害，并额外造成290%流血伤害，持续2回合</v>
      </c>
      <c r="Z244" s="1"/>
      <c r="AA244" s="1"/>
      <c r="AB244" s="1"/>
      <c r="AC244" s="1"/>
    </row>
    <row r="245" spans="1:29" s="10" customFormat="1" x14ac:dyDescent="0.3">
      <c r="A245" s="27">
        <v>25066</v>
      </c>
      <c r="B245" s="27" t="s">
        <v>50</v>
      </c>
      <c r="C245" s="28">
        <v>7</v>
      </c>
      <c r="D245" s="28">
        <f>VLOOKUP($C245,计算辅助表!$A:$E,2,FALSE)</f>
        <v>2.4900000000000002</v>
      </c>
      <c r="E245" s="26">
        <f>VLOOKUP($C245,计算辅助表!$A:$E,3,FALSE)</f>
        <v>1</v>
      </c>
      <c r="F245" s="28">
        <f>VLOOKUP($C245,计算辅助表!$A:$E,4,FALSE)</f>
        <v>3.5200000000000005</v>
      </c>
      <c r="G245" s="26">
        <f>VLOOKUP($C245,计算辅助表!$A:$E,5,FALSE)</f>
        <v>1.6</v>
      </c>
      <c r="H245" s="26">
        <f>VLOOKUP(C245,计算辅助表!A:I,9,FALSE)</f>
        <v>0</v>
      </c>
      <c r="I245" s="26">
        <f>VLOOKUP(C245,计算辅助表!A:K,10,FALSE)</f>
        <v>0</v>
      </c>
      <c r="J245" s="26">
        <f>VLOOKUP(C245,计算辅助表!A:K,11,FALSE)</f>
        <v>0</v>
      </c>
      <c r="K245" s="26">
        <f>VLOOKUP(C245,计算辅助表!A:H,8,FALSE)</f>
        <v>165</v>
      </c>
      <c r="L245" s="26" t="str">
        <f>VLOOKUP(C245,计算辅助表!A:F,6,FALSE)</f>
        <v>[{"a":"item","t":"2004","n":2000}]</v>
      </c>
      <c r="M245" s="26" t="str">
        <f>VLOOKUP(C245,计算辅助表!A:L,IF(INT(LEFT(A245))&lt;5,12,7),FALSE)</f>
        <v>[{"jichuzhongzu":1,"star":5,"num":4}]</v>
      </c>
      <c r="N245" s="26" t="str">
        <f>VLOOKUP(A245,升星技能!A:O,4,FALSE)</f>
        <v>风灵力量3</v>
      </c>
      <c r="O245" s="26" t="str">
        <f>VLOOKUP(A245,升星技能!A:O,5,FALSE)</f>
        <v>"2506a111","2506a121","2506a131"</v>
      </c>
      <c r="P245" s="26" t="str">
        <f>VLOOKUP(A245,升星技能!A:O,6,FALSE)</f>
        <v>被动效果：风灵的力量让自身破防增加32%，攻击增加42%，生命增加30%</v>
      </c>
      <c r="Q245" s="26" t="str">
        <f>IF(C245&lt;8,VLOOKUP(A245,基础技能!A:O,11,FALSE),VLOOKUP(A245,升星技能!A:O,7,FALSE))</f>
        <v>御风2</v>
      </c>
      <c r="R245" s="26" t="str">
        <f>IF(C245&lt;8,VLOOKUP(A245,基础技能!A:O,10,FALSE),VLOOKUP(A245,升星技能!A:O,8,FALSE))</f>
        <v>"25066214","25066224"</v>
      </c>
      <c r="S245" s="26" t="str">
        <f>IF(C245&lt;8,VLOOKUP(A245,基础技能!A:O,12,FALSE),VLOOKUP(A245,升星技能!A:O,9,FALSE))</f>
        <v>被动效果：统御狂风，受到攻击时降低攻击者7.7%攻击并增加自己7.7%攻击，持续3回合</v>
      </c>
      <c r="T245" s="26" t="str">
        <f>IF(C245&lt;9,VLOOKUP(A245,基础技能!A:O,14,FALSE),VLOOKUP(A245,升星技能!A:O,10,FALSE))</f>
        <v>风灵秘技2</v>
      </c>
      <c r="U245" s="26" t="str">
        <f>IF(C245&lt;9,VLOOKUP(A245,基础技能!A:O,13,FALSE),VLOOKUP(A245,升星技能!A:O,11,FALSE))</f>
        <v>"25066314"</v>
      </c>
      <c r="V245" s="26" t="str">
        <f>IF(C245&lt;9,VLOOKUP(A245,基础技能!A:O,15,FALSE),VLOOKUP(A245,升星技能!A:O,12,FALSE))</f>
        <v>被动效果：掌握风雪的力量，对冰冻的目标，增加62%的额外伤害</v>
      </c>
      <c r="W245" s="26" t="str">
        <f>IF(C245&lt;10,VLOOKUP(A245,基础技能!A:O,5,FALSE),VLOOKUP(A245,升星技能!A:O,13,FALSE))</f>
        <v>风灵突袭2</v>
      </c>
      <c r="X245" s="26" t="str">
        <f>IF(C245&lt;10,VLOOKUP(A245,基础技能!A:O,4,FALSE),VLOOKUP(A245,升星技能!A:O,14,FALSE))</f>
        <v>25066012</v>
      </c>
      <c r="Y245" s="26" t="str">
        <f>IF(C245&lt;10,VLOOKUP(A245,基础技能!A:O,6,FALSE),VLOOKUP(A245,升星技能!A:O,15,FALSE))</f>
        <v>怒气技能：对敌方全体造成120%攻击伤害并有25%概率使目标冰冻2回合</v>
      </c>
    </row>
    <row r="246" spans="1:29" s="10" customFormat="1" x14ac:dyDescent="0.3">
      <c r="A246" s="27">
        <v>25066</v>
      </c>
      <c r="B246" s="27" t="s">
        <v>50</v>
      </c>
      <c r="C246" s="28">
        <v>8</v>
      </c>
      <c r="D246" s="28">
        <f>VLOOKUP($C246,计算辅助表!$A:$E,2,FALSE)</f>
        <v>2.7800000000000002</v>
      </c>
      <c r="E246" s="26">
        <f>VLOOKUP($C246,计算辅助表!$A:$E,3,FALSE)</f>
        <v>1</v>
      </c>
      <c r="F246" s="28">
        <f>VLOOKUP($C246,计算辅助表!$A:$E,4,FALSE)</f>
        <v>4.84</v>
      </c>
      <c r="G246" s="26">
        <f>VLOOKUP($C246,计算辅助表!$A:$E,5,FALSE)</f>
        <v>1.6</v>
      </c>
      <c r="H246" s="26">
        <f>VLOOKUP(C246,计算辅助表!A:I,9,FALSE)</f>
        <v>0</v>
      </c>
      <c r="I246" s="26">
        <f>VLOOKUP(C246,计算辅助表!A:K,10,FALSE)</f>
        <v>0</v>
      </c>
      <c r="J246" s="26">
        <f>VLOOKUP(C246,计算辅助表!A:K,11,FALSE)</f>
        <v>0</v>
      </c>
      <c r="K246" s="26">
        <f>VLOOKUP(C246,计算辅助表!A:H,8,FALSE)</f>
        <v>185</v>
      </c>
      <c r="L246" s="26" t="str">
        <f>VLOOKUP(C246,计算辅助表!A:F,6,FALSE)</f>
        <v>[{"a":"item","t":"2004","n":3000}]</v>
      </c>
      <c r="M246" s="26" t="str">
        <f>VLOOKUP(C246,计算辅助表!A:L,IF(INT(LEFT(A246))&lt;5,12,7),FALSE)</f>
        <v>[{"jichuzhongzu":1,"star":6,"num":1},{"jichuzhongzu":1,"star":5,"num":3}]</v>
      </c>
      <c r="N246" s="26" t="str">
        <f>VLOOKUP(A246,升星技能!A:O,4,FALSE)</f>
        <v>风灵力量3</v>
      </c>
      <c r="O246" s="26" t="str">
        <f>VLOOKUP(A246,升星技能!A:O,5,FALSE)</f>
        <v>"2506a111","2506a121","2506a131"</v>
      </c>
      <c r="P246" s="26" t="str">
        <f>VLOOKUP(A246,升星技能!A:O,6,FALSE)</f>
        <v>被动效果：风灵的力量让自身破防增加32%，攻击增加42%，生命增加30%</v>
      </c>
      <c r="Q246" s="26" t="str">
        <f>IF(C246&lt;8,VLOOKUP(A246,基础技能!A:O,11,FALSE),VLOOKUP(A246,升星技能!A:O,7,FALSE))</f>
        <v>御风3</v>
      </c>
      <c r="R246" s="26" t="str">
        <f>IF(C246&lt;8,VLOOKUP(A246,基础技能!A:O,10,FALSE),VLOOKUP(A246,升星技能!A:O,8,FALSE))</f>
        <v>"2506a214","2506a224"</v>
      </c>
      <c r="S246" s="26" t="str">
        <f>IF(C246&lt;8,VLOOKUP(A246,基础技能!A:O,12,FALSE),VLOOKUP(A246,升星技能!A:O,9,FALSE))</f>
        <v>被动效果：统御狂风，受到攻击时降低攻击者10%攻击并增加自己10%攻击，持续3回合</v>
      </c>
      <c r="T246" s="26" t="str">
        <f>IF(C246&lt;9,VLOOKUP(A246,基础技能!A:O,14,FALSE),VLOOKUP(A246,升星技能!A:O,10,FALSE))</f>
        <v>风灵秘技2</v>
      </c>
      <c r="U246" s="26" t="str">
        <f>IF(C246&lt;9,VLOOKUP(A246,基础技能!A:O,13,FALSE),VLOOKUP(A246,升星技能!A:O,11,FALSE))</f>
        <v>"25066314"</v>
      </c>
      <c r="V246" s="26" t="str">
        <f>IF(C246&lt;9,VLOOKUP(A246,基础技能!A:O,15,FALSE),VLOOKUP(A246,升星技能!A:O,12,FALSE))</f>
        <v>被动效果：掌握风雪的力量，对冰冻的目标，增加62%的额外伤害</v>
      </c>
      <c r="W246" s="26" t="str">
        <f>IF(C246&lt;10,VLOOKUP(A246,基础技能!A:O,5,FALSE),VLOOKUP(A246,升星技能!A:O,13,FALSE))</f>
        <v>风灵突袭2</v>
      </c>
      <c r="X246" s="26" t="str">
        <f>IF(C246&lt;10,VLOOKUP(A246,基础技能!A:O,4,FALSE),VLOOKUP(A246,升星技能!A:O,14,FALSE))</f>
        <v>25066012</v>
      </c>
      <c r="Y246" s="26" t="str">
        <f>IF(C246&lt;10,VLOOKUP(A246,基础技能!A:O,6,FALSE),VLOOKUP(A246,升星技能!A:O,15,FALSE))</f>
        <v>怒气技能：对敌方全体造成120%攻击伤害并有25%概率使目标冰冻2回合</v>
      </c>
    </row>
    <row r="247" spans="1:29" s="10" customFormat="1" x14ac:dyDescent="0.3">
      <c r="A247" s="27">
        <v>25066</v>
      </c>
      <c r="B247" s="27" t="s">
        <v>50</v>
      </c>
      <c r="C247" s="28">
        <v>9</v>
      </c>
      <c r="D247" s="28">
        <f>VLOOKUP($C247,计算辅助表!$A:$E,2,FALSE)</f>
        <v>3.0700000000000003</v>
      </c>
      <c r="E247" s="26">
        <f>VLOOKUP($C247,计算辅助表!$A:$E,3,FALSE)</f>
        <v>1</v>
      </c>
      <c r="F247" s="28">
        <f>VLOOKUP($C247,计算辅助表!$A:$E,4,FALSE)</f>
        <v>6.16</v>
      </c>
      <c r="G247" s="26">
        <f>VLOOKUP($C247,计算辅助表!$A:$E,5,FALSE)</f>
        <v>1.6</v>
      </c>
      <c r="H247" s="26">
        <f>VLOOKUP(C247,计算辅助表!A:I,9,FALSE)</f>
        <v>0</v>
      </c>
      <c r="I247" s="26">
        <f>VLOOKUP(C247,计算辅助表!A:K,10,FALSE)</f>
        <v>0</v>
      </c>
      <c r="J247" s="26">
        <f>VLOOKUP(C247,计算辅助表!A:K,11,FALSE)</f>
        <v>0</v>
      </c>
      <c r="K247" s="26">
        <f>VLOOKUP(C247,计算辅助表!A:H,8,FALSE)</f>
        <v>205</v>
      </c>
      <c r="L247" s="26" t="str">
        <f>VLOOKUP(C247,计算辅助表!A:F,6,FALSE)</f>
        <v>[{"a":"item","t":"2004","n":4000}]</v>
      </c>
      <c r="M247" s="26" t="str">
        <f>VLOOKUP(C247,计算辅助表!A:L,IF(INT(LEFT(A247))&lt;5,12,7),FALSE)</f>
        <v>[{"sxhero":1,"num":1},{"jichuzhongzu":1,"star":6,"num":1},{"jichuzhongzu":1,"star":5,"num":2}]</v>
      </c>
      <c r="N247" s="26" t="str">
        <f>VLOOKUP(A247,升星技能!A:O,4,FALSE)</f>
        <v>风灵力量3</v>
      </c>
      <c r="O247" s="26" t="str">
        <f>VLOOKUP(A247,升星技能!A:O,5,FALSE)</f>
        <v>"2506a111","2506a121","2506a131"</v>
      </c>
      <c r="P247" s="26" t="str">
        <f>VLOOKUP(A247,升星技能!A:O,6,FALSE)</f>
        <v>被动效果：风灵的力量让自身破防增加32%，攻击增加42%，生命增加30%</v>
      </c>
      <c r="Q247" s="26" t="str">
        <f>IF(C247&lt;8,VLOOKUP(A247,基础技能!A:O,11,FALSE),VLOOKUP(A247,升星技能!A:O,7,FALSE))</f>
        <v>御风3</v>
      </c>
      <c r="R247" s="26" t="str">
        <f>IF(C247&lt;8,VLOOKUP(A247,基础技能!A:O,10,FALSE),VLOOKUP(A247,升星技能!A:O,8,FALSE))</f>
        <v>"2506a214","2506a224"</v>
      </c>
      <c r="S247" s="26" t="str">
        <f>IF(C247&lt;8,VLOOKUP(A247,基础技能!A:O,12,FALSE),VLOOKUP(A247,升星技能!A:O,9,FALSE))</f>
        <v>被动效果：统御狂风，受到攻击时降低攻击者10%攻击并增加自己10%攻击，持续3回合</v>
      </c>
      <c r="T247" s="26" t="str">
        <f>IF(C247&lt;9,VLOOKUP(A247,基础技能!A:O,14,FALSE),VLOOKUP(A247,升星技能!A:O,10,FALSE))</f>
        <v>风灵秘技3</v>
      </c>
      <c r="U247" s="26" t="str">
        <f>IF(C247&lt;9,VLOOKUP(A247,基础技能!A:O,13,FALSE),VLOOKUP(A247,升星技能!A:O,11,FALSE))</f>
        <v>"2506a314"</v>
      </c>
      <c r="V247" s="26" t="str">
        <f>IF(C247&lt;9,VLOOKUP(A247,基础技能!A:O,15,FALSE),VLOOKUP(A247,升星技能!A:O,12,FALSE))</f>
        <v>被动效果：掌握风雪的力量，对冰冻的目标，增加150%的额外伤害</v>
      </c>
      <c r="W247" s="26" t="str">
        <f>IF(C247&lt;10,VLOOKUP(A247,基础技能!A:O,5,FALSE),VLOOKUP(A247,升星技能!A:O,13,FALSE))</f>
        <v>风灵突袭2</v>
      </c>
      <c r="X247" s="26" t="str">
        <f>IF(C247&lt;10,VLOOKUP(A247,基础技能!A:O,4,FALSE),VLOOKUP(A247,升星技能!A:O,14,FALSE))</f>
        <v>25066012</v>
      </c>
      <c r="Y247" s="26" t="str">
        <f>IF(C247&lt;10,VLOOKUP(A247,基础技能!A:O,6,FALSE),VLOOKUP(A247,升星技能!A:O,15,FALSE))</f>
        <v>怒气技能：对敌方全体造成120%攻击伤害并有25%概率使目标冰冻2回合</v>
      </c>
    </row>
    <row r="248" spans="1:29" s="10" customFormat="1" x14ac:dyDescent="0.3">
      <c r="A248" s="27">
        <v>25066</v>
      </c>
      <c r="B248" s="27" t="s">
        <v>50</v>
      </c>
      <c r="C248" s="28">
        <v>10</v>
      </c>
      <c r="D248" s="28">
        <f>VLOOKUP($C248,计算辅助表!$A:$E,2,FALSE)</f>
        <v>3.5100000000000002</v>
      </c>
      <c r="E248" s="26">
        <f>VLOOKUP($C248,计算辅助表!$A:$E,3,FALSE)</f>
        <v>1</v>
      </c>
      <c r="F248" s="28">
        <f>VLOOKUP($C248,计算辅助表!$A:$E,4,FALSE)</f>
        <v>8.14</v>
      </c>
      <c r="G248" s="26">
        <f>VLOOKUP($C248,计算辅助表!$A:$E,5,FALSE)</f>
        <v>1.6</v>
      </c>
      <c r="H248" s="26">
        <f>VLOOKUP(C248,计算辅助表!A:I,9,FALSE)</f>
        <v>0</v>
      </c>
      <c r="I248" s="26">
        <f>VLOOKUP(C248,计算辅助表!A:K,10,FALSE)</f>
        <v>0</v>
      </c>
      <c r="J248" s="26">
        <f>VLOOKUP(C248,计算辅助表!A:K,11,FALSE)</f>
        <v>0</v>
      </c>
      <c r="K248" s="26">
        <f>VLOOKUP(C248,计算辅助表!A:H,8,FALSE)</f>
        <v>255</v>
      </c>
      <c r="L248" s="26" t="str">
        <f>VLOOKUP(C248,计算辅助表!A:F,6,FALSE)</f>
        <v>[{"a":"item","t":"2004","n":10000}]</v>
      </c>
      <c r="M248" s="26" t="str">
        <f>VLOOKUP(C248,计算辅助表!A:L,IF(INT(LEFT(A248))&lt;5,12,7),FALSE)</f>
        <v>[{"sxhero":1,"num":2},{"jichuzhongzu":1,"star":6,"num":1},{"star":9,"num":1}]</v>
      </c>
      <c r="N248" s="26" t="str">
        <f>VLOOKUP(A248,升星技能!A:O,4,FALSE)</f>
        <v>风灵力量3</v>
      </c>
      <c r="O248" s="26" t="str">
        <f>VLOOKUP(A248,升星技能!A:O,5,FALSE)</f>
        <v>"2506a111","2506a121","2506a131"</v>
      </c>
      <c r="P248" s="26" t="str">
        <f>VLOOKUP(A248,升星技能!A:O,6,FALSE)</f>
        <v>被动效果：风灵的力量让自身破防增加32%，攻击增加42%，生命增加30%</v>
      </c>
      <c r="Q248" s="26" t="str">
        <f>IF(C248&lt;8,VLOOKUP(A248,基础技能!A:O,11,FALSE),VLOOKUP(A248,升星技能!A:O,7,FALSE))</f>
        <v>御风3</v>
      </c>
      <c r="R248" s="26" t="str">
        <f>IF(C248&lt;8,VLOOKUP(A248,基础技能!A:O,10,FALSE),VLOOKUP(A248,升星技能!A:O,8,FALSE))</f>
        <v>"2506a214","2506a224"</v>
      </c>
      <c r="S248" s="26" t="str">
        <f>IF(C248&lt;8,VLOOKUP(A248,基础技能!A:O,12,FALSE),VLOOKUP(A248,升星技能!A:O,9,FALSE))</f>
        <v>被动效果：统御狂风，受到攻击时降低攻击者10%攻击并增加自己10%攻击，持续3回合</v>
      </c>
      <c r="T248" s="26" t="str">
        <f>IF(C248&lt;9,VLOOKUP(A248,基础技能!A:O,14,FALSE),VLOOKUP(A248,升星技能!A:O,10,FALSE))</f>
        <v>风灵秘技3</v>
      </c>
      <c r="U248" s="26" t="str">
        <f>IF(C248&lt;9,VLOOKUP(A248,基础技能!A:O,13,FALSE),VLOOKUP(A248,升星技能!A:O,11,FALSE))</f>
        <v>"2506a314"</v>
      </c>
      <c r="V248" s="26" t="str">
        <f>IF(C248&lt;9,VLOOKUP(A248,基础技能!A:O,15,FALSE),VLOOKUP(A248,升星技能!A:O,12,FALSE))</f>
        <v>被动效果：掌握风雪的力量，对冰冻的目标，增加150%的额外伤害</v>
      </c>
      <c r="W248" s="26" t="str">
        <f>IF(C248&lt;10,VLOOKUP(A248,基础技能!A:O,5,FALSE),VLOOKUP(A248,升星技能!A:O,13,FALSE))</f>
        <v>风灵突袭3</v>
      </c>
      <c r="X248" s="26" t="str">
        <f>IF(C248&lt;10,VLOOKUP(A248,基础技能!A:O,4,FALSE),VLOOKUP(A248,升星技能!A:O,14,FALSE))</f>
        <v>2506a012</v>
      </c>
      <c r="Y248" s="26" t="str">
        <f>IF(C248&lt;10,VLOOKUP(A248,基础技能!A:O,6,FALSE),VLOOKUP(A248,升星技能!A:O,15,FALSE))</f>
        <v>怒气技能：对敌方全体造成150%攻击伤害并有33%概率使目标冰冻2回合，并额外获得30点怒气</v>
      </c>
    </row>
    <row r="249" spans="1:29" s="10" customFormat="1" x14ac:dyDescent="0.3">
      <c r="A249" s="27">
        <v>25066</v>
      </c>
      <c r="B249" s="27" t="s">
        <v>50</v>
      </c>
      <c r="C249" s="28">
        <v>11</v>
      </c>
      <c r="D249" s="28">
        <f>VLOOKUP($C249,计算辅助表!$A:$E,2,FALSE)</f>
        <v>3.5100000000000002</v>
      </c>
      <c r="E249" s="26">
        <f>VLOOKUP($C249,计算辅助表!$A:$E,3,FALSE)</f>
        <v>1</v>
      </c>
      <c r="F249" s="28">
        <f>VLOOKUP($C249,计算辅助表!$A:$E,4,FALSE)</f>
        <v>8.14</v>
      </c>
      <c r="G249" s="26">
        <f>VLOOKUP($C249,计算辅助表!$A:$E,5,FALSE)</f>
        <v>1.6</v>
      </c>
      <c r="H249" s="26">
        <f>VLOOKUP(C249,计算辅助表!A:I,9,FALSE)</f>
        <v>1</v>
      </c>
      <c r="I249" s="26">
        <f>VLOOKUP(C249,计算辅助表!A:K,10,FALSE)</f>
        <v>70</v>
      </c>
      <c r="J249" s="26">
        <f>VLOOKUP(C249,计算辅助表!A:K,11,FALSE)</f>
        <v>100</v>
      </c>
      <c r="K249" s="26">
        <f>VLOOKUP(C249,计算辅助表!A:H,8,FALSE)</f>
        <v>270</v>
      </c>
      <c r="L249" s="26" t="str">
        <f>VLOOKUP(C249,计算辅助表!A:F,6,FALSE)</f>
        <v>[{"a":"item","t":"2004","n":10000}]</v>
      </c>
      <c r="M249" s="26" t="str">
        <f>VLOOKUP(C249,计算辅助表!A:L,IF(INT(LEFT(A249))&lt;5,12,7),FALSE)</f>
        <v>[{"sxhero":1,"num":1},{"star":9,"num":1}]</v>
      </c>
      <c r="N249" s="26" t="str">
        <f>VLOOKUP(A249,升星技能!A:O,4,FALSE)</f>
        <v>风灵力量3</v>
      </c>
      <c r="O249" s="26" t="str">
        <f>VLOOKUP(A249,升星技能!A:O,5,FALSE)</f>
        <v>"2506a111","2506a121","2506a131"</v>
      </c>
      <c r="P249" s="26" t="str">
        <f>VLOOKUP(A249,升星技能!A:O,6,FALSE)</f>
        <v>被动效果：风灵的力量让自身破防增加32%，攻击增加42%，生命增加30%</v>
      </c>
      <c r="Q249" s="26" t="str">
        <f>IF(C249&lt;8,VLOOKUP(A249,基础技能!A:O,11,FALSE),VLOOKUP(A249,升星技能!A:O,7,FALSE))</f>
        <v>御风3</v>
      </c>
      <c r="R249" s="26" t="str">
        <f>IF(C249&lt;8,VLOOKUP(A249,基础技能!A:O,10,FALSE),VLOOKUP(A249,升星技能!A:O,8,FALSE))</f>
        <v>"2506a214","2506a224"</v>
      </c>
      <c r="S249" s="26" t="str">
        <f>IF(C249&lt;8,VLOOKUP(A249,基础技能!A:O,12,FALSE),VLOOKUP(A249,升星技能!A:O,9,FALSE))</f>
        <v>被动效果：统御狂风，受到攻击时降低攻击者10%攻击并增加自己10%攻击，持续3回合</v>
      </c>
      <c r="T249" s="26" t="str">
        <f>IF(C249&lt;9,VLOOKUP(A249,基础技能!A:O,14,FALSE),VLOOKUP(A249,升星技能!A:O,10,FALSE))</f>
        <v>风灵秘技3</v>
      </c>
      <c r="U249" s="26" t="str">
        <f>IF(C249&lt;9,VLOOKUP(A249,基础技能!A:O,13,FALSE),VLOOKUP(A249,升星技能!A:O,11,FALSE))</f>
        <v>"2506a314"</v>
      </c>
      <c r="V249" s="26" t="str">
        <f>IF(C249&lt;9,VLOOKUP(A249,基础技能!A:O,15,FALSE),VLOOKUP(A249,升星技能!A:O,12,FALSE))</f>
        <v>被动效果：掌握风雪的力量，对冰冻的目标，增加150%的额外伤害</v>
      </c>
      <c r="W249" s="26" t="str">
        <f>IF(C249&lt;10,VLOOKUP(A249,基础技能!A:O,5,FALSE),VLOOKUP(A249,升星技能!A:O,13,FALSE))</f>
        <v>风灵突袭3</v>
      </c>
      <c r="X249" s="26" t="str">
        <f>IF(C249&lt;10,VLOOKUP(A249,基础技能!A:O,4,FALSE),VLOOKUP(A249,升星技能!A:O,14,FALSE))</f>
        <v>2506a012</v>
      </c>
      <c r="Y249" s="26" t="str">
        <f>IF(C249&lt;10,VLOOKUP(A249,基础技能!A:O,6,FALSE),VLOOKUP(A249,升星技能!A:O,15,FALSE))</f>
        <v>怒气技能：对敌方全体造成150%攻击伤害并有33%概率使目标冰冻2回合，并额外获得30点怒气</v>
      </c>
    </row>
    <row r="250" spans="1:29" s="10" customFormat="1" x14ac:dyDescent="0.3">
      <c r="A250" s="27">
        <v>25066</v>
      </c>
      <c r="B250" s="27" t="s">
        <v>50</v>
      </c>
      <c r="C250" s="28">
        <v>12</v>
      </c>
      <c r="D250" s="28">
        <f>VLOOKUP($C250,计算辅助表!$A:$E,2,FALSE)</f>
        <v>3.5100000000000002</v>
      </c>
      <c r="E250" s="26">
        <f>VLOOKUP($C250,计算辅助表!$A:$E,3,FALSE)</f>
        <v>1</v>
      </c>
      <c r="F250" s="28">
        <f>VLOOKUP($C250,计算辅助表!$A:$E,4,FALSE)</f>
        <v>8.14</v>
      </c>
      <c r="G250" s="26">
        <f>VLOOKUP($C250,计算辅助表!$A:$E,5,FALSE)</f>
        <v>1.6</v>
      </c>
      <c r="H250" s="26">
        <f>VLOOKUP(C250,计算辅助表!A:I,9,FALSE)</f>
        <v>2</v>
      </c>
      <c r="I250" s="26">
        <f>VLOOKUP(C250,计算辅助表!A:K,10,FALSE)</f>
        <v>140</v>
      </c>
      <c r="J250" s="26">
        <f>VLOOKUP(C250,计算辅助表!A:K,11,FALSE)</f>
        <v>200</v>
      </c>
      <c r="K250" s="26">
        <f>VLOOKUP(C250,计算辅助表!A:H,8,FALSE)</f>
        <v>285</v>
      </c>
      <c r="L250" s="26" t="str">
        <f>VLOOKUP(C250,计算辅助表!A:F,6,FALSE)</f>
        <v>[{"a":"item","t":"2004","n":15000}]</v>
      </c>
      <c r="M250" s="26" t="str">
        <f>VLOOKUP(C250,计算辅助表!A:L,IF(INT(LEFT(A250))&lt;5,12,7),FALSE)</f>
        <v>[{"sxhero":1,"num":1},{"jichuzhongzu":1,"star":6,"num":1},{"star":9,"num":1}]</v>
      </c>
      <c r="N250" s="26" t="str">
        <f>VLOOKUP(A250,升星技能!A:O,4,FALSE)</f>
        <v>风灵力量3</v>
      </c>
      <c r="O250" s="26" t="str">
        <f>VLOOKUP(A250,升星技能!A:O,5,FALSE)</f>
        <v>"2506a111","2506a121","2506a131"</v>
      </c>
      <c r="P250" s="26" t="str">
        <f>VLOOKUP(A250,升星技能!A:O,6,FALSE)</f>
        <v>被动效果：风灵的力量让自身破防增加32%，攻击增加42%，生命增加30%</v>
      </c>
      <c r="Q250" s="26" t="str">
        <f>IF(C250&lt;8,VLOOKUP(A250,基础技能!A:O,11,FALSE),VLOOKUP(A250,升星技能!A:O,7,FALSE))</f>
        <v>御风3</v>
      </c>
      <c r="R250" s="26" t="str">
        <f>IF(C250&lt;8,VLOOKUP(A250,基础技能!A:O,10,FALSE),VLOOKUP(A250,升星技能!A:O,8,FALSE))</f>
        <v>"2506a214","2506a224"</v>
      </c>
      <c r="S250" s="26" t="str">
        <f>IF(C250&lt;8,VLOOKUP(A250,基础技能!A:O,12,FALSE),VLOOKUP(A250,升星技能!A:O,9,FALSE))</f>
        <v>被动效果：统御狂风，受到攻击时降低攻击者10%攻击并增加自己10%攻击，持续3回合</v>
      </c>
      <c r="T250" s="26" t="str">
        <f>IF(C250&lt;9,VLOOKUP(A250,基础技能!A:O,14,FALSE),VLOOKUP(A250,升星技能!A:O,10,FALSE))</f>
        <v>风灵秘技3</v>
      </c>
      <c r="U250" s="26" t="str">
        <f>IF(C250&lt;9,VLOOKUP(A250,基础技能!A:O,13,FALSE),VLOOKUP(A250,升星技能!A:O,11,FALSE))</f>
        <v>"2506a314"</v>
      </c>
      <c r="V250" s="26" t="str">
        <f>IF(C250&lt;9,VLOOKUP(A250,基础技能!A:O,15,FALSE),VLOOKUP(A250,升星技能!A:O,12,FALSE))</f>
        <v>被动效果：掌握风雪的力量，对冰冻的目标，增加150%的额外伤害</v>
      </c>
      <c r="W250" s="26" t="str">
        <f>IF(C250&lt;10,VLOOKUP(A250,基础技能!A:O,5,FALSE),VLOOKUP(A250,升星技能!A:O,13,FALSE))</f>
        <v>风灵突袭3</v>
      </c>
      <c r="X250" s="26" t="str">
        <f>IF(C250&lt;10,VLOOKUP(A250,基础技能!A:O,4,FALSE),VLOOKUP(A250,升星技能!A:O,14,FALSE))</f>
        <v>2506a012</v>
      </c>
      <c r="Y250" s="26" t="str">
        <f>IF(C250&lt;10,VLOOKUP(A250,基础技能!A:O,6,FALSE),VLOOKUP(A250,升星技能!A:O,15,FALSE))</f>
        <v>怒气技能：对敌方全体造成150%攻击伤害并有33%概率使目标冰冻2回合，并额外获得30点怒气</v>
      </c>
    </row>
    <row r="251" spans="1:29" s="10" customFormat="1" x14ac:dyDescent="0.3">
      <c r="A251" s="27">
        <v>25066</v>
      </c>
      <c r="B251" s="27" t="s">
        <v>50</v>
      </c>
      <c r="C251" s="28">
        <v>13</v>
      </c>
      <c r="D251" s="28">
        <f>VLOOKUP($C251,计算辅助表!$A:$E,2,FALSE)</f>
        <v>3.5100000000000002</v>
      </c>
      <c r="E251" s="26">
        <f>VLOOKUP($C251,计算辅助表!$A:$E,3,FALSE)</f>
        <v>1</v>
      </c>
      <c r="F251" s="28">
        <f>VLOOKUP($C251,计算辅助表!$A:$E,4,FALSE)</f>
        <v>8.14</v>
      </c>
      <c r="G251" s="26">
        <f>VLOOKUP($C251,计算辅助表!$A:$E,5,FALSE)</f>
        <v>1.6</v>
      </c>
      <c r="H251" s="26">
        <f>VLOOKUP(C251,计算辅助表!A:I,9,FALSE)</f>
        <v>3</v>
      </c>
      <c r="I251" s="26">
        <f>VLOOKUP(C251,计算辅助表!A:K,10,FALSE)</f>
        <v>210</v>
      </c>
      <c r="J251" s="26">
        <f>VLOOKUP(C251,计算辅助表!A:K,11,FALSE)</f>
        <v>300</v>
      </c>
      <c r="K251" s="26">
        <f>VLOOKUP(C251,计算辅助表!A:H,8,FALSE)</f>
        <v>300</v>
      </c>
      <c r="L251" s="26" t="str">
        <f>VLOOKUP(C251,计算辅助表!A:F,6,FALSE)</f>
        <v>[{"a":"item","t":"2004","n":20000},{"a":"item","t":"2039","n":10}]</v>
      </c>
      <c r="M251" s="26" t="str">
        <f>VLOOKUP(C251,计算辅助表!A:L,IF(INT(LEFT(A251))&lt;5,12,7),FALSE)</f>
        <v>[{"sxhero":1,"num":2},{"jichuzhongzu":1,"star":6,"num":1},{"star":10,"num":1}]</v>
      </c>
      <c r="N251" s="26" t="str">
        <f>VLOOKUP(A251,升星技能!A:O,4,FALSE)</f>
        <v>风灵力量3</v>
      </c>
      <c r="O251" s="26" t="str">
        <f>VLOOKUP(A251,升星技能!A:O,5,FALSE)</f>
        <v>"2506a111","2506a121","2506a131"</v>
      </c>
      <c r="P251" s="26" t="str">
        <f>VLOOKUP(A251,升星技能!A:O,6,FALSE)</f>
        <v>被动效果：风灵的力量让自身破防增加32%，攻击增加42%，生命增加30%</v>
      </c>
      <c r="Q251" s="26" t="str">
        <f>IF(C251&lt;8,VLOOKUP(A251,基础技能!A:O,11,FALSE),VLOOKUP(A251,升星技能!A:O,7,FALSE))</f>
        <v>御风3</v>
      </c>
      <c r="R251" s="26" t="str">
        <f>IF(C251&lt;8,VLOOKUP(A251,基础技能!A:O,10,FALSE),VLOOKUP(A251,升星技能!A:O,8,FALSE))</f>
        <v>"2506a214","2506a224"</v>
      </c>
      <c r="S251" s="26" t="str">
        <f>IF(C251&lt;8,VLOOKUP(A251,基础技能!A:O,12,FALSE),VLOOKUP(A251,升星技能!A:O,9,FALSE))</f>
        <v>被动效果：统御狂风，受到攻击时降低攻击者10%攻击并增加自己10%攻击，持续3回合</v>
      </c>
      <c r="T251" s="26" t="str">
        <f>IF(C251&lt;9,VLOOKUP(A251,基础技能!A:O,14,FALSE),VLOOKUP(A251,升星技能!A:O,10,FALSE))</f>
        <v>风灵秘技3</v>
      </c>
      <c r="U251" s="26" t="str">
        <f>IF(C251&lt;9,VLOOKUP(A251,基础技能!A:O,13,FALSE),VLOOKUP(A251,升星技能!A:O,11,FALSE))</f>
        <v>"2506a314"</v>
      </c>
      <c r="V251" s="26" t="str">
        <f>IF(C251&lt;9,VLOOKUP(A251,基础技能!A:O,15,FALSE),VLOOKUP(A251,升星技能!A:O,12,FALSE))</f>
        <v>被动效果：掌握风雪的力量，对冰冻的目标，增加150%的额外伤害</v>
      </c>
      <c r="W251" s="26" t="str">
        <f>IF(C251&lt;10,VLOOKUP(A251,基础技能!A:O,5,FALSE),VLOOKUP(A251,升星技能!A:O,13,FALSE))</f>
        <v>风灵突袭3</v>
      </c>
      <c r="X251" s="26" t="str">
        <f>IF(C251&lt;10,VLOOKUP(A251,基础技能!A:O,4,FALSE),VLOOKUP(A251,升星技能!A:O,14,FALSE))</f>
        <v>2506a012</v>
      </c>
      <c r="Y251" s="26" t="str">
        <f>IF(C251&lt;10,VLOOKUP(A251,基础技能!A:O,6,FALSE),VLOOKUP(A251,升星技能!A:O,15,FALSE))</f>
        <v>怒气技能：对敌方全体造成150%攻击伤害并有33%概率使目标冰冻2回合，并额外获得30点怒气</v>
      </c>
    </row>
    <row r="252" spans="1:29" s="10" customFormat="1" x14ac:dyDescent="0.3">
      <c r="A252" s="27">
        <v>25066</v>
      </c>
      <c r="B252" s="27" t="s">
        <v>50</v>
      </c>
      <c r="C252" s="28">
        <v>14</v>
      </c>
      <c r="D252" s="28">
        <v>3.51</v>
      </c>
      <c r="E252" s="26">
        <f>VLOOKUP($C252,计算辅助表!$A:$E,3,FALSE)</f>
        <v>1</v>
      </c>
      <c r="F252" s="28">
        <v>8.14</v>
      </c>
      <c r="G252" s="26">
        <f>VLOOKUP($C252,计算辅助表!$A:$E,5,FALSE)</f>
        <v>1.6</v>
      </c>
      <c r="H252" s="26">
        <f>VLOOKUP(C252,计算辅助表!A:I,9,FALSE)</f>
        <v>4</v>
      </c>
      <c r="I252" s="26">
        <f>VLOOKUP(C252,计算辅助表!A:K,10,FALSE)</f>
        <v>330</v>
      </c>
      <c r="J252" s="26">
        <f>VLOOKUP(C252,计算辅助表!A:K,11,FALSE)</f>
        <v>500</v>
      </c>
      <c r="K252" s="26">
        <f>VLOOKUP(C252,计算辅助表!A:H,8,FALSE)</f>
        <v>300</v>
      </c>
      <c r="L252" s="26" t="str">
        <f>VLOOKUP(C252,计算辅助表!A:F,6,FALSE)</f>
        <v>[{"a":"item","t":"2004","n":25000},{"a":"item","t":"2039","n":20}]</v>
      </c>
      <c r="M252" s="26" t="str">
        <f>VLOOKUP(C252,计算辅助表!A:L,IF(INT(LEFT(A252))&lt;5,12,7),FALSE)</f>
        <v>[{"sxhero":1,"num":2},{"star":9,"num":1},{"star":10,"num":1}]</v>
      </c>
      <c r="N252" s="26" t="str">
        <f>VLOOKUP(A252,升星技能!A:O,4,FALSE)</f>
        <v>风灵力量3</v>
      </c>
      <c r="O252" s="26" t="str">
        <f>VLOOKUP(A252,升星技能!A:O,5,FALSE)</f>
        <v>"2506a111","2506a121","2506a131"</v>
      </c>
      <c r="P252" s="26" t="str">
        <f>VLOOKUP(A252,升星技能!A:O,6,FALSE)</f>
        <v>被动效果：风灵的力量让自身破防增加32%，攻击增加42%，生命增加30%</v>
      </c>
      <c r="Q252" s="26" t="str">
        <f>IF(C252&lt;8,VLOOKUP(A252,基础技能!A:O,11,FALSE),VLOOKUP(A252,升星技能!A:O,7,FALSE))</f>
        <v>御风3</v>
      </c>
      <c r="R252" s="26" t="str">
        <f>IF(C252&lt;8,VLOOKUP(A252,基础技能!A:O,10,FALSE),VLOOKUP(A252,升星技能!A:O,8,FALSE))</f>
        <v>"2506a214","2506a224"</v>
      </c>
      <c r="S252" s="26" t="str">
        <f>IF(C252&lt;8,VLOOKUP(A252,基础技能!A:O,12,FALSE),VLOOKUP(A252,升星技能!A:O,9,FALSE))</f>
        <v>被动效果：统御狂风，受到攻击时降低攻击者10%攻击并增加自己10%攻击，持续3回合</v>
      </c>
      <c r="T252" s="26" t="str">
        <f>IF(C252&lt;9,VLOOKUP(A252,基础技能!A:O,14,FALSE),VLOOKUP(A252,升星技能!A:O,10,FALSE))</f>
        <v>风灵秘技3</v>
      </c>
      <c r="U252" s="26" t="str">
        <f>IF(C252&lt;9,VLOOKUP(A252,基础技能!A:O,13,FALSE),VLOOKUP(A252,升星技能!A:O,11,FALSE))</f>
        <v>"2506a314"</v>
      </c>
      <c r="V252" s="26" t="str">
        <f>IF(C252&lt;9,VLOOKUP(A252,基础技能!A:O,15,FALSE),VLOOKUP(A252,升星技能!A:O,12,FALSE))</f>
        <v>被动效果：掌握风雪的力量，对冰冻的目标，增加150%的额外伤害</v>
      </c>
      <c r="W252" s="26" t="str">
        <f>IF(C252&lt;10,VLOOKUP(A252,基础技能!A:O,5,FALSE),VLOOKUP(A252,升星技能!A:O,13,FALSE))</f>
        <v>风灵突袭3</v>
      </c>
      <c r="X252" s="26" t="str">
        <f>IF(C252&lt;10,VLOOKUP(A252,基础技能!A:O,4,FALSE),VLOOKUP(A252,升星技能!A:O,14,FALSE))</f>
        <v>2506a012</v>
      </c>
      <c r="Y252" s="26" t="str">
        <f>IF(C252&lt;10,VLOOKUP(A252,基础技能!A:O,6,FALSE),VLOOKUP(A252,升星技能!A:O,15,FALSE))</f>
        <v>怒气技能：对敌方全体造成150%攻击伤害并有33%概率使目标冰冻2回合，并额外获得30点怒气</v>
      </c>
    </row>
    <row r="253" spans="1:29" s="10" customFormat="1" x14ac:dyDescent="0.3">
      <c r="A253" s="27">
        <v>25066</v>
      </c>
      <c r="B253" s="27" t="s">
        <v>50</v>
      </c>
      <c r="C253" s="28">
        <v>15</v>
      </c>
      <c r="D253" s="28">
        <v>3.51</v>
      </c>
      <c r="E253" s="26">
        <f>VLOOKUP($C253,计算辅助表!$A:$E,3,FALSE)</f>
        <v>1</v>
      </c>
      <c r="F253" s="28">
        <v>8.14</v>
      </c>
      <c r="G253" s="26">
        <f>VLOOKUP($C253,计算辅助表!$A:$E,5,FALSE)</f>
        <v>1.6</v>
      </c>
      <c r="H253" s="26">
        <f>VLOOKUP(C253,计算辅助表!A:I,9,FALSE)</f>
        <v>5</v>
      </c>
      <c r="I253" s="26">
        <f>VLOOKUP(C253,计算辅助表!A:K,10,FALSE)</f>
        <v>450</v>
      </c>
      <c r="J253" s="26">
        <f>VLOOKUP(C253,计算辅助表!A:K,11,FALSE)</f>
        <v>700</v>
      </c>
      <c r="K253" s="26">
        <f>VLOOKUP(C253,计算辅助表!A:H,8,FALSE)</f>
        <v>300</v>
      </c>
      <c r="L253" s="26" t="str">
        <f>VLOOKUP(C253,计算辅助表!A:F,6,FALSE)</f>
        <v>[{"a":"item","t":"2004","n":30000},{"a":"item","t":"2039","n":30}]</v>
      </c>
      <c r="M253" s="26" t="str">
        <f>VLOOKUP(C253,计算辅助表!A:L,IF(INT(LEFT(A253))&lt;5,12,7),FALSE)</f>
        <v>[{"sxhero":1,"num":2},{"star":9,"num":1},{"star":10,"num":1}]</v>
      </c>
      <c r="N253" s="26" t="str">
        <f>VLOOKUP(A253,升星技能!A:O,4,FALSE)</f>
        <v>风灵力量3</v>
      </c>
      <c r="O253" s="26" t="str">
        <f>VLOOKUP(A253,升星技能!A:O,5,FALSE)</f>
        <v>"2506a111","2506a121","2506a131"</v>
      </c>
      <c r="P253" s="26" t="str">
        <f>VLOOKUP(A253,升星技能!A:O,6,FALSE)</f>
        <v>被动效果：风灵的力量让自身破防增加32%，攻击增加42%，生命增加30%</v>
      </c>
      <c r="Q253" s="26" t="str">
        <f>IF(C253&lt;8,VLOOKUP(A253,基础技能!A:O,11,FALSE),VLOOKUP(A253,升星技能!A:O,7,FALSE))</f>
        <v>御风3</v>
      </c>
      <c r="R253" s="26" t="str">
        <f>IF(C253&lt;8,VLOOKUP(A253,基础技能!A:O,10,FALSE),VLOOKUP(A253,升星技能!A:O,8,FALSE))</f>
        <v>"2506a214","2506a224"</v>
      </c>
      <c r="S253" s="26" t="str">
        <f>IF(C253&lt;8,VLOOKUP(A253,基础技能!A:O,12,FALSE),VLOOKUP(A253,升星技能!A:O,9,FALSE))</f>
        <v>被动效果：统御狂风，受到攻击时降低攻击者10%攻击并增加自己10%攻击，持续3回合</v>
      </c>
      <c r="T253" s="26" t="str">
        <f>IF(C253&lt;9,VLOOKUP(A253,基础技能!A:O,14,FALSE),VLOOKUP(A253,升星技能!A:O,10,FALSE))</f>
        <v>风灵秘技3</v>
      </c>
      <c r="U253" s="26" t="str">
        <f>IF(C253&lt;9,VLOOKUP(A253,基础技能!A:O,13,FALSE),VLOOKUP(A253,升星技能!A:O,11,FALSE))</f>
        <v>"2506a314"</v>
      </c>
      <c r="V253" s="26" t="str">
        <f>IF(C253&lt;9,VLOOKUP(A253,基础技能!A:O,15,FALSE),VLOOKUP(A253,升星技能!A:O,12,FALSE))</f>
        <v>被动效果：掌握风雪的力量，对冰冻的目标，增加150%的额外伤害</v>
      </c>
      <c r="W253" s="26" t="str">
        <f>IF(C253&lt;10,VLOOKUP(A253,基础技能!A:O,5,FALSE),VLOOKUP(A253,升星技能!A:O,13,FALSE))</f>
        <v>风灵突袭3</v>
      </c>
      <c r="X253" s="26" t="str">
        <f>IF(C253&lt;10,VLOOKUP(A253,基础技能!A:O,4,FALSE),VLOOKUP(A253,升星技能!A:O,14,FALSE))</f>
        <v>2506a012</v>
      </c>
      <c r="Y253" s="26" t="str">
        <f>IF(C253&lt;10,VLOOKUP(A253,基础技能!A:O,6,FALSE),VLOOKUP(A253,升星技能!A:O,15,FALSE))</f>
        <v>怒气技能：对敌方全体造成150%攻击伤害并有33%概率使目标冰冻2回合，并额外获得30点怒气</v>
      </c>
    </row>
    <row r="254" spans="1:29" s="10" customFormat="1" x14ac:dyDescent="0.3">
      <c r="A254" s="27">
        <v>25076</v>
      </c>
      <c r="B254" s="27" t="s">
        <v>51</v>
      </c>
      <c r="C254" s="28">
        <v>7</v>
      </c>
      <c r="D254" s="28">
        <f>VLOOKUP($C254,计算辅助表!$A:$E,2,FALSE)</f>
        <v>2.4900000000000002</v>
      </c>
      <c r="E254" s="26">
        <f>VLOOKUP($C254,计算辅助表!$A:$E,3,FALSE)</f>
        <v>1</v>
      </c>
      <c r="F254" s="28">
        <f>VLOOKUP($C254,计算辅助表!$A:$E,4,FALSE)</f>
        <v>3.5200000000000005</v>
      </c>
      <c r="G254" s="26">
        <f>VLOOKUP($C254,计算辅助表!$A:$E,5,FALSE)</f>
        <v>1.6</v>
      </c>
      <c r="H254" s="26">
        <f>VLOOKUP(C254,计算辅助表!A:I,9,FALSE)</f>
        <v>0</v>
      </c>
      <c r="I254" s="26">
        <f>VLOOKUP(C254,计算辅助表!A:K,10,FALSE)</f>
        <v>0</v>
      </c>
      <c r="J254" s="26">
        <f>VLOOKUP(C254,计算辅助表!A:K,11,FALSE)</f>
        <v>0</v>
      </c>
      <c r="K254" s="26">
        <f>VLOOKUP(C254,计算辅助表!A:H,8,FALSE)</f>
        <v>165</v>
      </c>
      <c r="L254" s="26" t="str">
        <f>VLOOKUP(C254,计算辅助表!A:F,6,FALSE)</f>
        <v>[{"a":"item","t":"2004","n":2000}]</v>
      </c>
      <c r="M254" s="26" t="str">
        <f>VLOOKUP(C254,计算辅助表!A:L,IF(INT(LEFT(A254))&lt;5,12,7),FALSE)</f>
        <v>[{"jichuzhongzu":1,"star":5,"num":4}]</v>
      </c>
      <c r="N254" s="26" t="str">
        <f>VLOOKUP(A254,升星技能!A:O,4,FALSE)</f>
        <v>机械能量3</v>
      </c>
      <c r="O254" s="26" t="str">
        <f>VLOOKUP(A254,升星技能!A:O,5,FALSE)</f>
        <v>"2507a111","2507a121","2507a131"</v>
      </c>
      <c r="P254" s="26" t="str">
        <f>VLOOKUP(A254,升星技能!A:O,6,FALSE)</f>
        <v>被动效果：使用科技力量打造的机械身躯，使得格挡增加40%，速度增加60，生命增加60%</v>
      </c>
      <c r="Q254" s="26" t="str">
        <f>IF(C254&lt;8,VLOOKUP(A254,基础技能!A:O,11,FALSE),VLOOKUP(A254,升星技能!A:O,7,FALSE))</f>
        <v>自我修复2</v>
      </c>
      <c r="R254" s="26" t="str">
        <f>IF(C254&lt;8,VLOOKUP(A254,基础技能!A:O,10,FALSE),VLOOKUP(A254,升星技能!A:O,8,FALSE))</f>
        <v>"25076214"</v>
      </c>
      <c r="S254" s="26" t="str">
        <f>IF(C254&lt;8,VLOOKUP(A254,基础技能!A:O,12,FALSE),VLOOKUP(A254,升星技能!A:O,9,FALSE))</f>
        <v>被动效果：每次格挡时自我修复，回复自身156%攻击等量生命（受控不可触发恢复效果）</v>
      </c>
      <c r="T254" s="26" t="str">
        <f>IF(C254&lt;9,VLOOKUP(A254,基础技能!A:O,14,FALSE),VLOOKUP(A254,升星技能!A:O,10,FALSE))</f>
        <v>乱攻2</v>
      </c>
      <c r="U254" s="26" t="str">
        <f>IF(C254&lt;9,VLOOKUP(A254,基础技能!A:O,13,FALSE),VLOOKUP(A254,升星技能!A:O,11,FALSE))</f>
        <v>"25076314"</v>
      </c>
      <c r="V254" s="26" t="str">
        <f>IF(C254&lt;9,VLOOKUP(A254,基础技能!A:O,15,FALSE),VLOOKUP(A254,升星技能!A:O,12,FALSE))</f>
        <v>被动效果：我都不知道我能打着谁，普通攻击变为攻击前排敌人，伤害为88%攻击效果，同时减少目标16%命中2回合</v>
      </c>
      <c r="W254" s="26" t="str">
        <f>IF(C254&lt;10,VLOOKUP(A254,基础技能!A:O,5,FALSE),VLOOKUP(A254,升星技能!A:O,13,FALSE))</f>
        <v>奥术冲击2</v>
      </c>
      <c r="X254" s="26" t="str">
        <f>IF(C254&lt;10,VLOOKUP(A254,基础技能!A:O,4,FALSE),VLOOKUP(A254,升星技能!A:O,14,FALSE))</f>
        <v>25076012</v>
      </c>
      <c r="Y254" s="26" t="str">
        <f>IF(C254&lt;10,VLOOKUP(A254,基础技能!A:O,6,FALSE),VLOOKUP(A254,升星技能!A:O,15,FALSE))</f>
        <v>怒气技能：对敌方前排造成225%攻击伤害并增加自身45%攻击2回合</v>
      </c>
    </row>
    <row r="255" spans="1:29" s="10" customFormat="1" x14ac:dyDescent="0.3">
      <c r="A255" s="27">
        <v>25076</v>
      </c>
      <c r="B255" s="27" t="s">
        <v>51</v>
      </c>
      <c r="C255" s="28">
        <v>8</v>
      </c>
      <c r="D255" s="28">
        <f>VLOOKUP($C255,计算辅助表!$A:$E,2,FALSE)</f>
        <v>2.7800000000000002</v>
      </c>
      <c r="E255" s="26">
        <f>VLOOKUP($C255,计算辅助表!$A:$E,3,FALSE)</f>
        <v>1</v>
      </c>
      <c r="F255" s="28">
        <f>VLOOKUP($C255,计算辅助表!$A:$E,4,FALSE)</f>
        <v>4.84</v>
      </c>
      <c r="G255" s="26">
        <f>VLOOKUP($C255,计算辅助表!$A:$E,5,FALSE)</f>
        <v>1.6</v>
      </c>
      <c r="H255" s="26">
        <f>VLOOKUP(C255,计算辅助表!A:I,9,FALSE)</f>
        <v>0</v>
      </c>
      <c r="I255" s="26">
        <f>VLOOKUP(C255,计算辅助表!A:K,10,FALSE)</f>
        <v>0</v>
      </c>
      <c r="J255" s="26">
        <f>VLOOKUP(C255,计算辅助表!A:K,11,FALSE)</f>
        <v>0</v>
      </c>
      <c r="K255" s="26">
        <f>VLOOKUP(C255,计算辅助表!A:H,8,FALSE)</f>
        <v>185</v>
      </c>
      <c r="L255" s="26" t="str">
        <f>VLOOKUP(C255,计算辅助表!A:F,6,FALSE)</f>
        <v>[{"a":"item","t":"2004","n":3000}]</v>
      </c>
      <c r="M255" s="26" t="str">
        <f>VLOOKUP(C255,计算辅助表!A:L,IF(INT(LEFT(A255))&lt;5,12,7),FALSE)</f>
        <v>[{"jichuzhongzu":1,"star":6,"num":1},{"jichuzhongzu":1,"star":5,"num":3}]</v>
      </c>
      <c r="N255" s="26" t="str">
        <f>VLOOKUP(A255,升星技能!A:O,4,FALSE)</f>
        <v>机械能量3</v>
      </c>
      <c r="O255" s="26" t="str">
        <f>VLOOKUP(A255,升星技能!A:O,5,FALSE)</f>
        <v>"2507a111","2507a121","2507a131"</v>
      </c>
      <c r="P255" s="26" t="str">
        <f>VLOOKUP(A255,升星技能!A:O,6,FALSE)</f>
        <v>被动效果：使用科技力量打造的机械身躯，使得格挡增加40%，速度增加60，生命增加60%</v>
      </c>
      <c r="Q255" s="26" t="str">
        <f>IF(C255&lt;8,VLOOKUP(A255,基础技能!A:O,11,FALSE),VLOOKUP(A255,升星技能!A:O,7,FALSE))</f>
        <v>自我修复3</v>
      </c>
      <c r="R255" s="26" t="str">
        <f>IF(C255&lt;8,VLOOKUP(A255,基础技能!A:O,10,FALSE),VLOOKUP(A255,升星技能!A:O,8,FALSE))</f>
        <v>"2507a214"</v>
      </c>
      <c r="S255" s="26" t="str">
        <f>IF(C255&lt;8,VLOOKUP(A255,基础技能!A:O,12,FALSE),VLOOKUP(A255,升星技能!A:O,9,FALSE))</f>
        <v>被动效果：每次格挡时自我修复，回复自身222%攻击等量生命（受控不可触发恢复效果）</v>
      </c>
      <c r="T255" s="26" t="str">
        <f>IF(C255&lt;9,VLOOKUP(A255,基础技能!A:O,14,FALSE),VLOOKUP(A255,升星技能!A:O,10,FALSE))</f>
        <v>乱攻2</v>
      </c>
      <c r="U255" s="26" t="str">
        <f>IF(C255&lt;9,VLOOKUP(A255,基础技能!A:O,13,FALSE),VLOOKUP(A255,升星技能!A:O,11,FALSE))</f>
        <v>"25076314"</v>
      </c>
      <c r="V255" s="26" t="str">
        <f>IF(C255&lt;9,VLOOKUP(A255,基础技能!A:O,15,FALSE),VLOOKUP(A255,升星技能!A:O,12,FALSE))</f>
        <v>被动效果：我都不知道我能打着谁，普通攻击变为攻击前排敌人，伤害为88%攻击效果，同时减少目标16%命中2回合</v>
      </c>
      <c r="W255" s="26" t="str">
        <f>IF(C255&lt;10,VLOOKUP(A255,基础技能!A:O,5,FALSE),VLOOKUP(A255,升星技能!A:O,13,FALSE))</f>
        <v>奥术冲击2</v>
      </c>
      <c r="X255" s="26" t="str">
        <f>IF(C255&lt;10,VLOOKUP(A255,基础技能!A:O,4,FALSE),VLOOKUP(A255,升星技能!A:O,14,FALSE))</f>
        <v>25076012</v>
      </c>
      <c r="Y255" s="26" t="str">
        <f>IF(C255&lt;10,VLOOKUP(A255,基础技能!A:O,6,FALSE),VLOOKUP(A255,升星技能!A:O,15,FALSE))</f>
        <v>怒气技能：对敌方前排造成225%攻击伤害并增加自身45%攻击2回合</v>
      </c>
    </row>
    <row r="256" spans="1:29" s="10" customFormat="1" x14ac:dyDescent="0.3">
      <c r="A256" s="27">
        <v>25076</v>
      </c>
      <c r="B256" s="27" t="s">
        <v>51</v>
      </c>
      <c r="C256" s="28">
        <v>9</v>
      </c>
      <c r="D256" s="28">
        <f>VLOOKUP($C256,计算辅助表!$A:$E,2,FALSE)</f>
        <v>3.0700000000000003</v>
      </c>
      <c r="E256" s="26">
        <f>VLOOKUP($C256,计算辅助表!$A:$E,3,FALSE)</f>
        <v>1</v>
      </c>
      <c r="F256" s="28">
        <f>VLOOKUP($C256,计算辅助表!$A:$E,4,FALSE)</f>
        <v>6.16</v>
      </c>
      <c r="G256" s="26">
        <f>VLOOKUP($C256,计算辅助表!$A:$E,5,FALSE)</f>
        <v>1.6</v>
      </c>
      <c r="H256" s="26">
        <f>VLOOKUP(C256,计算辅助表!A:I,9,FALSE)</f>
        <v>0</v>
      </c>
      <c r="I256" s="26">
        <f>VLOOKUP(C256,计算辅助表!A:K,10,FALSE)</f>
        <v>0</v>
      </c>
      <c r="J256" s="26">
        <f>VLOOKUP(C256,计算辅助表!A:K,11,FALSE)</f>
        <v>0</v>
      </c>
      <c r="K256" s="26">
        <f>VLOOKUP(C256,计算辅助表!A:H,8,FALSE)</f>
        <v>205</v>
      </c>
      <c r="L256" s="26" t="str">
        <f>VLOOKUP(C256,计算辅助表!A:F,6,FALSE)</f>
        <v>[{"a":"item","t":"2004","n":4000}]</v>
      </c>
      <c r="M256" s="26" t="str">
        <f>VLOOKUP(C256,计算辅助表!A:L,IF(INT(LEFT(A256))&lt;5,12,7),FALSE)</f>
        <v>[{"sxhero":1,"num":1},{"jichuzhongzu":1,"star":6,"num":1},{"jichuzhongzu":1,"star":5,"num":2}]</v>
      </c>
      <c r="N256" s="26" t="str">
        <f>VLOOKUP(A256,升星技能!A:O,4,FALSE)</f>
        <v>机械能量3</v>
      </c>
      <c r="O256" s="26" t="str">
        <f>VLOOKUP(A256,升星技能!A:O,5,FALSE)</f>
        <v>"2507a111","2507a121","2507a131"</v>
      </c>
      <c r="P256" s="26" t="str">
        <f>VLOOKUP(A256,升星技能!A:O,6,FALSE)</f>
        <v>被动效果：使用科技力量打造的机械身躯，使得格挡增加40%，速度增加60，生命增加60%</v>
      </c>
      <c r="Q256" s="26" t="str">
        <f>IF(C256&lt;8,VLOOKUP(A256,基础技能!A:O,11,FALSE),VLOOKUP(A256,升星技能!A:O,7,FALSE))</f>
        <v>自我修复3</v>
      </c>
      <c r="R256" s="26" t="str">
        <f>IF(C256&lt;8,VLOOKUP(A256,基础技能!A:O,10,FALSE),VLOOKUP(A256,升星技能!A:O,8,FALSE))</f>
        <v>"2507a214"</v>
      </c>
      <c r="S256" s="26" t="str">
        <f>IF(C256&lt;8,VLOOKUP(A256,基础技能!A:O,12,FALSE),VLOOKUP(A256,升星技能!A:O,9,FALSE))</f>
        <v>被动效果：每次格挡时自我修复，回复自身222%攻击等量生命（受控不可触发恢复效果）</v>
      </c>
      <c r="T256" s="26" t="str">
        <f>IF(C256&lt;9,VLOOKUP(A256,基础技能!A:O,14,FALSE),VLOOKUP(A256,升星技能!A:O,10,FALSE))</f>
        <v>随机攻击3</v>
      </c>
      <c r="U256" s="26" t="str">
        <f>IF(C256&lt;9,VLOOKUP(A256,基础技能!A:O,13,FALSE),VLOOKUP(A256,升星技能!A:O,11,FALSE))</f>
        <v>"2507a314"</v>
      </c>
      <c r="V256" s="26" t="str">
        <f>IF(C256&lt;9,VLOOKUP(A256,基础技能!A:O,15,FALSE),VLOOKUP(A256,升星技能!A:O,12,FALSE))</f>
        <v>被动效果：我都不知道我能打着谁，普通攻击变为攻击前排敌人，伤害为99%攻击效果，同时减少目标22%命中2回合</v>
      </c>
      <c r="W256" s="26" t="str">
        <f>IF(C256&lt;10,VLOOKUP(A256,基础技能!A:O,5,FALSE),VLOOKUP(A256,升星技能!A:O,13,FALSE))</f>
        <v>奥术冲击2</v>
      </c>
      <c r="X256" s="26" t="str">
        <f>IF(C256&lt;10,VLOOKUP(A256,基础技能!A:O,4,FALSE),VLOOKUP(A256,升星技能!A:O,14,FALSE))</f>
        <v>25076012</v>
      </c>
      <c r="Y256" s="26" t="str">
        <f>IF(C256&lt;10,VLOOKUP(A256,基础技能!A:O,6,FALSE),VLOOKUP(A256,升星技能!A:O,15,FALSE))</f>
        <v>怒气技能：对敌方前排造成225%攻击伤害并增加自身45%攻击2回合</v>
      </c>
    </row>
    <row r="257" spans="1:29" s="10" customFormat="1" x14ac:dyDescent="0.3">
      <c r="A257" s="27">
        <v>25076</v>
      </c>
      <c r="B257" s="27" t="s">
        <v>51</v>
      </c>
      <c r="C257" s="28">
        <v>10</v>
      </c>
      <c r="D257" s="28">
        <f>VLOOKUP($C257,计算辅助表!$A:$E,2,FALSE)</f>
        <v>3.5100000000000002</v>
      </c>
      <c r="E257" s="26">
        <f>VLOOKUP($C257,计算辅助表!$A:$E,3,FALSE)</f>
        <v>1</v>
      </c>
      <c r="F257" s="28">
        <f>VLOOKUP($C257,计算辅助表!$A:$E,4,FALSE)</f>
        <v>8.14</v>
      </c>
      <c r="G257" s="26">
        <f>VLOOKUP($C257,计算辅助表!$A:$E,5,FALSE)</f>
        <v>1.6</v>
      </c>
      <c r="H257" s="26">
        <f>VLOOKUP(C257,计算辅助表!A:I,9,FALSE)</f>
        <v>0</v>
      </c>
      <c r="I257" s="26">
        <f>VLOOKUP(C257,计算辅助表!A:K,10,FALSE)</f>
        <v>0</v>
      </c>
      <c r="J257" s="26">
        <f>VLOOKUP(C257,计算辅助表!A:K,11,FALSE)</f>
        <v>0</v>
      </c>
      <c r="K257" s="26">
        <f>VLOOKUP(C257,计算辅助表!A:H,8,FALSE)</f>
        <v>255</v>
      </c>
      <c r="L257" s="26" t="str">
        <f>VLOOKUP(C257,计算辅助表!A:F,6,FALSE)</f>
        <v>[{"a":"item","t":"2004","n":10000}]</v>
      </c>
      <c r="M257" s="26" t="str">
        <f>VLOOKUP(C257,计算辅助表!A:L,IF(INT(LEFT(A257))&lt;5,12,7),FALSE)</f>
        <v>[{"sxhero":1,"num":2},{"jichuzhongzu":1,"star":6,"num":1},{"star":9,"num":1}]</v>
      </c>
      <c r="N257" s="26" t="str">
        <f>VLOOKUP(A257,升星技能!A:O,4,FALSE)</f>
        <v>机械能量3</v>
      </c>
      <c r="O257" s="26" t="str">
        <f>VLOOKUP(A257,升星技能!A:O,5,FALSE)</f>
        <v>"2507a111","2507a121","2507a131"</v>
      </c>
      <c r="P257" s="26" t="str">
        <f>VLOOKUP(A257,升星技能!A:O,6,FALSE)</f>
        <v>被动效果：使用科技力量打造的机械身躯，使得格挡增加40%，速度增加60，生命增加60%</v>
      </c>
      <c r="Q257" s="26" t="str">
        <f>IF(C257&lt;8,VLOOKUP(A257,基础技能!A:O,11,FALSE),VLOOKUP(A257,升星技能!A:O,7,FALSE))</f>
        <v>自我修复3</v>
      </c>
      <c r="R257" s="26" t="str">
        <f>IF(C257&lt;8,VLOOKUP(A257,基础技能!A:O,10,FALSE),VLOOKUP(A257,升星技能!A:O,8,FALSE))</f>
        <v>"2507a214"</v>
      </c>
      <c r="S257" s="26" t="str">
        <f>IF(C257&lt;8,VLOOKUP(A257,基础技能!A:O,12,FALSE),VLOOKUP(A257,升星技能!A:O,9,FALSE))</f>
        <v>被动效果：每次格挡时自我修复，回复自身222%攻击等量生命（受控不可触发恢复效果）</v>
      </c>
      <c r="T257" s="26" t="str">
        <f>IF(C257&lt;9,VLOOKUP(A257,基础技能!A:O,14,FALSE),VLOOKUP(A257,升星技能!A:O,10,FALSE))</f>
        <v>随机攻击3</v>
      </c>
      <c r="U257" s="26" t="str">
        <f>IF(C257&lt;9,VLOOKUP(A257,基础技能!A:O,13,FALSE),VLOOKUP(A257,升星技能!A:O,11,FALSE))</f>
        <v>"2507a314"</v>
      </c>
      <c r="V257" s="26" t="str">
        <f>IF(C257&lt;9,VLOOKUP(A257,基础技能!A:O,15,FALSE),VLOOKUP(A257,升星技能!A:O,12,FALSE))</f>
        <v>被动效果：我都不知道我能打着谁，普通攻击变为攻击前排敌人，伤害为99%攻击效果，同时减少目标22%命中2回合</v>
      </c>
      <c r="W257" s="26" t="str">
        <f>IF(C257&lt;10,VLOOKUP(A257,基础技能!A:O,5,FALSE),VLOOKUP(A257,升星技能!A:O,13,FALSE))</f>
        <v>奥术冲击3</v>
      </c>
      <c r="X257" s="26" t="str">
        <f>IF(C257&lt;10,VLOOKUP(A257,基础技能!A:O,4,FALSE),VLOOKUP(A257,升星技能!A:O,14,FALSE))</f>
        <v>2507a012</v>
      </c>
      <c r="Y257" s="26" t="str">
        <f>IF(C257&lt;10,VLOOKUP(A257,基础技能!A:O,6,FALSE),VLOOKUP(A257,升星技能!A:O,15,FALSE))</f>
        <v>怒气技能：对敌方随机4名目标造成303%攻击伤害，增加自身44%攻击3回合</v>
      </c>
    </row>
    <row r="258" spans="1:29" x14ac:dyDescent="0.3">
      <c r="A258" s="27">
        <v>25076</v>
      </c>
      <c r="B258" s="27" t="s">
        <v>51</v>
      </c>
      <c r="C258" s="28">
        <v>11</v>
      </c>
      <c r="D258" s="28">
        <f>VLOOKUP($C258,计算辅助表!$A:$E,2,FALSE)</f>
        <v>3.5100000000000002</v>
      </c>
      <c r="E258" s="26">
        <f>VLOOKUP($C258,计算辅助表!$A:$E,3,FALSE)</f>
        <v>1</v>
      </c>
      <c r="F258" s="28">
        <f>VLOOKUP($C258,计算辅助表!$A:$E,4,FALSE)</f>
        <v>8.14</v>
      </c>
      <c r="G258" s="26">
        <f>VLOOKUP($C258,计算辅助表!$A:$E,5,FALSE)</f>
        <v>1.6</v>
      </c>
      <c r="H258" s="26">
        <f>VLOOKUP(C258,计算辅助表!A:I,9,FALSE)</f>
        <v>1</v>
      </c>
      <c r="I258" s="26">
        <f>VLOOKUP(C258,计算辅助表!A:K,10,FALSE)</f>
        <v>70</v>
      </c>
      <c r="J258" s="26">
        <f>VLOOKUP(C258,计算辅助表!A:K,11,FALSE)</f>
        <v>100</v>
      </c>
      <c r="K258" s="26">
        <f>VLOOKUP(C258,计算辅助表!A:H,8,FALSE)</f>
        <v>270</v>
      </c>
      <c r="L258" s="26" t="str">
        <f>VLOOKUP(C258,计算辅助表!A:F,6,FALSE)</f>
        <v>[{"a":"item","t":"2004","n":10000}]</v>
      </c>
      <c r="M258" s="26" t="str">
        <f>VLOOKUP(C258,计算辅助表!A:L,IF(INT(LEFT(A258))&lt;5,12,7),FALSE)</f>
        <v>[{"sxhero":1,"num":1},{"star":9,"num":1}]</v>
      </c>
      <c r="N258" s="26" t="str">
        <f>VLOOKUP(A258,升星技能!A:O,4,FALSE)</f>
        <v>机械能量3</v>
      </c>
      <c r="O258" s="26" t="str">
        <f>VLOOKUP(A258,升星技能!A:O,5,FALSE)</f>
        <v>"2507a111","2507a121","2507a131"</v>
      </c>
      <c r="P258" s="26" t="str">
        <f>VLOOKUP(A258,升星技能!A:O,6,FALSE)</f>
        <v>被动效果：使用科技力量打造的机械身躯，使得格挡增加40%，速度增加60，生命增加60%</v>
      </c>
      <c r="Q258" s="26" t="str">
        <f>IF(C258&lt;8,VLOOKUP(A258,基础技能!A:O,11,FALSE),VLOOKUP(A258,升星技能!A:O,7,FALSE))</f>
        <v>自我修复3</v>
      </c>
      <c r="R258" s="26" t="str">
        <f>IF(C258&lt;8,VLOOKUP(A258,基础技能!A:O,10,FALSE),VLOOKUP(A258,升星技能!A:O,8,FALSE))</f>
        <v>"2507a214"</v>
      </c>
      <c r="S258" s="26" t="str">
        <f>IF(C258&lt;8,VLOOKUP(A258,基础技能!A:O,12,FALSE),VLOOKUP(A258,升星技能!A:O,9,FALSE))</f>
        <v>被动效果：每次格挡时自我修复，回复自身222%攻击等量生命（受控不可触发恢复效果）</v>
      </c>
      <c r="T258" s="26" t="str">
        <f>IF(C258&lt;9,VLOOKUP(A258,基础技能!A:O,14,FALSE),VLOOKUP(A258,升星技能!A:O,10,FALSE))</f>
        <v>随机攻击3</v>
      </c>
      <c r="U258" s="26" t="str">
        <f>IF(C258&lt;9,VLOOKUP(A258,基础技能!A:O,13,FALSE),VLOOKUP(A258,升星技能!A:O,11,FALSE))</f>
        <v>"2507a314"</v>
      </c>
      <c r="V258" s="26" t="str">
        <f>IF(C258&lt;9,VLOOKUP(A258,基础技能!A:O,15,FALSE),VLOOKUP(A258,升星技能!A:O,12,FALSE))</f>
        <v>被动效果：我都不知道我能打着谁，普通攻击变为攻击前排敌人，伤害为99%攻击效果，同时减少目标22%命中2回合</v>
      </c>
      <c r="W258" s="26" t="str">
        <f>IF(C258&lt;10,VLOOKUP(A258,基础技能!A:O,5,FALSE),VLOOKUP(A258,升星技能!A:O,13,FALSE))</f>
        <v>奥术冲击3</v>
      </c>
      <c r="X258" s="26" t="str">
        <f>IF(C258&lt;10,VLOOKUP(A258,基础技能!A:O,4,FALSE),VLOOKUP(A258,升星技能!A:O,14,FALSE))</f>
        <v>2507a012</v>
      </c>
      <c r="Y258" s="26" t="str">
        <f>IF(C258&lt;10,VLOOKUP(A258,基础技能!A:O,6,FALSE),VLOOKUP(A258,升星技能!A:O,15,FALSE))</f>
        <v>怒气技能：对敌方随机4名目标造成303%攻击伤害，增加自身44%攻击3回合</v>
      </c>
    </row>
    <row r="259" spans="1:29" x14ac:dyDescent="0.3">
      <c r="A259" s="27">
        <v>25076</v>
      </c>
      <c r="B259" s="27" t="s">
        <v>51</v>
      </c>
      <c r="C259" s="28">
        <v>12</v>
      </c>
      <c r="D259" s="28">
        <f>VLOOKUP($C259,计算辅助表!$A:$E,2,FALSE)</f>
        <v>3.5100000000000002</v>
      </c>
      <c r="E259" s="26">
        <f>VLOOKUP($C259,计算辅助表!$A:$E,3,FALSE)</f>
        <v>1</v>
      </c>
      <c r="F259" s="28">
        <f>VLOOKUP($C259,计算辅助表!$A:$E,4,FALSE)</f>
        <v>8.14</v>
      </c>
      <c r="G259" s="26">
        <f>VLOOKUP($C259,计算辅助表!$A:$E,5,FALSE)</f>
        <v>1.6</v>
      </c>
      <c r="H259" s="26">
        <f>VLOOKUP(C259,计算辅助表!A:I,9,FALSE)</f>
        <v>2</v>
      </c>
      <c r="I259" s="26">
        <f>VLOOKUP(C259,计算辅助表!A:K,10,FALSE)</f>
        <v>140</v>
      </c>
      <c r="J259" s="26">
        <f>VLOOKUP(C259,计算辅助表!A:K,11,FALSE)</f>
        <v>200</v>
      </c>
      <c r="K259" s="26">
        <f>VLOOKUP(C259,计算辅助表!A:H,8,FALSE)</f>
        <v>285</v>
      </c>
      <c r="L259" s="26" t="str">
        <f>VLOOKUP(C259,计算辅助表!A:F,6,FALSE)</f>
        <v>[{"a":"item","t":"2004","n":15000}]</v>
      </c>
      <c r="M259" s="26" t="str">
        <f>VLOOKUP(C259,计算辅助表!A:L,IF(INT(LEFT(A259))&lt;5,12,7),FALSE)</f>
        <v>[{"sxhero":1,"num":1},{"jichuzhongzu":1,"star":6,"num":1},{"star":9,"num":1}]</v>
      </c>
      <c r="N259" s="26" t="str">
        <f>VLOOKUP(A259,升星技能!A:O,4,FALSE)</f>
        <v>机械能量3</v>
      </c>
      <c r="O259" s="26" t="str">
        <f>VLOOKUP(A259,升星技能!A:O,5,FALSE)</f>
        <v>"2507a111","2507a121","2507a131"</v>
      </c>
      <c r="P259" s="26" t="str">
        <f>VLOOKUP(A259,升星技能!A:O,6,FALSE)</f>
        <v>被动效果：使用科技力量打造的机械身躯，使得格挡增加40%，速度增加60，生命增加60%</v>
      </c>
      <c r="Q259" s="26" t="str">
        <f>IF(C259&lt;8,VLOOKUP(A259,基础技能!A:O,11,FALSE),VLOOKUP(A259,升星技能!A:O,7,FALSE))</f>
        <v>自我修复3</v>
      </c>
      <c r="R259" s="26" t="str">
        <f>IF(C259&lt;8,VLOOKUP(A259,基础技能!A:O,10,FALSE),VLOOKUP(A259,升星技能!A:O,8,FALSE))</f>
        <v>"2507a214"</v>
      </c>
      <c r="S259" s="26" t="str">
        <f>IF(C259&lt;8,VLOOKUP(A259,基础技能!A:O,12,FALSE),VLOOKUP(A259,升星技能!A:O,9,FALSE))</f>
        <v>被动效果：每次格挡时自我修复，回复自身222%攻击等量生命（受控不可触发恢复效果）</v>
      </c>
      <c r="T259" s="26" t="str">
        <f>IF(C259&lt;9,VLOOKUP(A259,基础技能!A:O,14,FALSE),VLOOKUP(A259,升星技能!A:O,10,FALSE))</f>
        <v>随机攻击3</v>
      </c>
      <c r="U259" s="26" t="str">
        <f>IF(C259&lt;9,VLOOKUP(A259,基础技能!A:O,13,FALSE),VLOOKUP(A259,升星技能!A:O,11,FALSE))</f>
        <v>"2507a314"</v>
      </c>
      <c r="V259" s="26" t="str">
        <f>IF(C259&lt;9,VLOOKUP(A259,基础技能!A:O,15,FALSE),VLOOKUP(A259,升星技能!A:O,12,FALSE))</f>
        <v>被动效果：我都不知道我能打着谁，普通攻击变为攻击前排敌人，伤害为99%攻击效果，同时减少目标22%命中2回合</v>
      </c>
      <c r="W259" s="26" t="str">
        <f>IF(C259&lt;10,VLOOKUP(A259,基础技能!A:O,5,FALSE),VLOOKUP(A259,升星技能!A:O,13,FALSE))</f>
        <v>奥术冲击3</v>
      </c>
      <c r="X259" s="26" t="str">
        <f>IF(C259&lt;10,VLOOKUP(A259,基础技能!A:O,4,FALSE),VLOOKUP(A259,升星技能!A:O,14,FALSE))</f>
        <v>2507a012</v>
      </c>
      <c r="Y259" s="26" t="str">
        <f>IF(C259&lt;10,VLOOKUP(A259,基础技能!A:O,6,FALSE),VLOOKUP(A259,升星技能!A:O,15,FALSE))</f>
        <v>怒气技能：对敌方随机4名目标造成303%攻击伤害，增加自身44%攻击3回合</v>
      </c>
    </row>
    <row r="260" spans="1:29" x14ac:dyDescent="0.3">
      <c r="A260" s="27">
        <v>25076</v>
      </c>
      <c r="B260" s="27" t="s">
        <v>51</v>
      </c>
      <c r="C260" s="28">
        <v>13</v>
      </c>
      <c r="D260" s="28">
        <f>VLOOKUP($C260,计算辅助表!$A:$E,2,FALSE)</f>
        <v>3.5100000000000002</v>
      </c>
      <c r="E260" s="26">
        <f>VLOOKUP($C260,计算辅助表!$A:$E,3,FALSE)</f>
        <v>1</v>
      </c>
      <c r="F260" s="28">
        <f>VLOOKUP($C260,计算辅助表!$A:$E,4,FALSE)</f>
        <v>8.14</v>
      </c>
      <c r="G260" s="26">
        <f>VLOOKUP($C260,计算辅助表!$A:$E,5,FALSE)</f>
        <v>1.6</v>
      </c>
      <c r="H260" s="26">
        <f>VLOOKUP(C260,计算辅助表!A:I,9,FALSE)</f>
        <v>3</v>
      </c>
      <c r="I260" s="26">
        <f>VLOOKUP(C260,计算辅助表!A:K,10,FALSE)</f>
        <v>210</v>
      </c>
      <c r="J260" s="26">
        <f>VLOOKUP(C260,计算辅助表!A:K,11,FALSE)</f>
        <v>300</v>
      </c>
      <c r="K260" s="26">
        <f>VLOOKUP(C260,计算辅助表!A:H,8,FALSE)</f>
        <v>300</v>
      </c>
      <c r="L260" s="26" t="str">
        <f>VLOOKUP(C260,计算辅助表!A:F,6,FALSE)</f>
        <v>[{"a":"item","t":"2004","n":20000},{"a":"item","t":"2039","n":10}]</v>
      </c>
      <c r="M260" s="26" t="str">
        <f>VLOOKUP(C260,计算辅助表!A:L,IF(INT(LEFT(A260))&lt;5,12,7),FALSE)</f>
        <v>[{"sxhero":1,"num":2},{"jichuzhongzu":1,"star":6,"num":1},{"star":10,"num":1}]</v>
      </c>
      <c r="N260" s="26" t="str">
        <f>VLOOKUP(A260,升星技能!A:O,4,FALSE)</f>
        <v>机械能量3</v>
      </c>
      <c r="O260" s="26" t="str">
        <f>VLOOKUP(A260,升星技能!A:O,5,FALSE)</f>
        <v>"2507a111","2507a121","2507a131"</v>
      </c>
      <c r="P260" s="26" t="str">
        <f>VLOOKUP(A260,升星技能!A:O,6,FALSE)</f>
        <v>被动效果：使用科技力量打造的机械身躯，使得格挡增加40%，速度增加60，生命增加60%</v>
      </c>
      <c r="Q260" s="26" t="str">
        <f>IF(C260&lt;8,VLOOKUP(A260,基础技能!A:O,11,FALSE),VLOOKUP(A260,升星技能!A:O,7,FALSE))</f>
        <v>自我修复3</v>
      </c>
      <c r="R260" s="26" t="str">
        <f>IF(C260&lt;8,VLOOKUP(A260,基础技能!A:O,10,FALSE),VLOOKUP(A260,升星技能!A:O,8,FALSE))</f>
        <v>"2507a214"</v>
      </c>
      <c r="S260" s="26" t="str">
        <f>IF(C260&lt;8,VLOOKUP(A260,基础技能!A:O,12,FALSE),VLOOKUP(A260,升星技能!A:O,9,FALSE))</f>
        <v>被动效果：每次格挡时自我修复，回复自身222%攻击等量生命（受控不可触发恢复效果）</v>
      </c>
      <c r="T260" s="26" t="str">
        <f>IF(C260&lt;9,VLOOKUP(A260,基础技能!A:O,14,FALSE),VLOOKUP(A260,升星技能!A:O,10,FALSE))</f>
        <v>随机攻击3</v>
      </c>
      <c r="U260" s="26" t="str">
        <f>IF(C260&lt;9,VLOOKUP(A260,基础技能!A:O,13,FALSE),VLOOKUP(A260,升星技能!A:O,11,FALSE))</f>
        <v>"2507a314"</v>
      </c>
      <c r="V260" s="26" t="str">
        <f>IF(C260&lt;9,VLOOKUP(A260,基础技能!A:O,15,FALSE),VLOOKUP(A260,升星技能!A:O,12,FALSE))</f>
        <v>被动效果：我都不知道我能打着谁，普通攻击变为攻击前排敌人，伤害为99%攻击效果，同时减少目标22%命中2回合</v>
      </c>
      <c r="W260" s="26" t="str">
        <f>IF(C260&lt;10,VLOOKUP(A260,基础技能!A:O,5,FALSE),VLOOKUP(A260,升星技能!A:O,13,FALSE))</f>
        <v>奥术冲击3</v>
      </c>
      <c r="X260" s="26" t="str">
        <f>IF(C260&lt;10,VLOOKUP(A260,基础技能!A:O,4,FALSE),VLOOKUP(A260,升星技能!A:O,14,FALSE))</f>
        <v>2507a012</v>
      </c>
      <c r="Y260" s="26" t="str">
        <f>IF(C260&lt;10,VLOOKUP(A260,基础技能!A:O,6,FALSE),VLOOKUP(A260,升星技能!A:O,15,FALSE))</f>
        <v>怒气技能：对敌方随机4名目标造成303%攻击伤害，增加自身44%攻击3回合</v>
      </c>
    </row>
    <row r="261" spans="1:29" x14ac:dyDescent="0.3">
      <c r="A261" s="27">
        <v>25076</v>
      </c>
      <c r="B261" s="27" t="s">
        <v>51</v>
      </c>
      <c r="C261" s="28">
        <v>14</v>
      </c>
      <c r="D261" s="28">
        <f>VLOOKUP($C261,计算辅助表!$A:$E,2,FALSE)</f>
        <v>3.5100000000000002</v>
      </c>
      <c r="E261" s="26">
        <f>VLOOKUP($C261,计算辅助表!$A:$E,3,FALSE)</f>
        <v>1</v>
      </c>
      <c r="F261" s="28">
        <f>VLOOKUP($C261,计算辅助表!$A:$E,4,FALSE)</f>
        <v>8.14</v>
      </c>
      <c r="G261" s="26">
        <f>VLOOKUP($C261,计算辅助表!$A:$E,5,FALSE)</f>
        <v>1.6</v>
      </c>
      <c r="H261" s="26">
        <f>VLOOKUP(C261,计算辅助表!A:I,9,FALSE)</f>
        <v>4</v>
      </c>
      <c r="I261" s="26">
        <f>VLOOKUP(C261,计算辅助表!A:K,10,FALSE)</f>
        <v>330</v>
      </c>
      <c r="J261" s="26">
        <f>VLOOKUP(C261,计算辅助表!A:K,11,FALSE)</f>
        <v>500</v>
      </c>
      <c r="K261" s="26">
        <f>VLOOKUP(C261,计算辅助表!A:H,8,FALSE)</f>
        <v>300</v>
      </c>
      <c r="L261" s="26" t="str">
        <f>VLOOKUP(C261,计算辅助表!A:F,6,FALSE)</f>
        <v>[{"a":"item","t":"2004","n":25000},{"a":"item","t":"2039","n":20}]</v>
      </c>
      <c r="M261" s="26" t="str">
        <f>VLOOKUP(C261,计算辅助表!A:L,IF(INT(LEFT(A261))&lt;5,12,7),FALSE)</f>
        <v>[{"sxhero":1,"num":2},{"star":9,"num":1},{"star":10,"num":1}]</v>
      </c>
      <c r="N261" s="26" t="str">
        <f>VLOOKUP(A261,升星技能!A:O,4,FALSE)</f>
        <v>机械能量3</v>
      </c>
      <c r="O261" s="26" t="str">
        <f>VLOOKUP(A261,升星技能!A:O,5,FALSE)</f>
        <v>"2507a111","2507a121","2507a131"</v>
      </c>
      <c r="P261" s="26" t="str">
        <f>VLOOKUP(A261,升星技能!A:O,6,FALSE)</f>
        <v>被动效果：使用科技力量打造的机械身躯，使得格挡增加40%，速度增加60，生命增加60%</v>
      </c>
      <c r="Q261" s="26" t="str">
        <f>IF(C261&lt;8,VLOOKUP(A261,基础技能!A:O,11,FALSE),VLOOKUP(A261,升星技能!A:O,7,FALSE))</f>
        <v>自我修复3</v>
      </c>
      <c r="R261" s="26" t="str">
        <f>IF(C261&lt;8,VLOOKUP(A261,基础技能!A:O,10,FALSE),VLOOKUP(A261,升星技能!A:O,8,FALSE))</f>
        <v>"2507a214"</v>
      </c>
      <c r="S261" s="26" t="str">
        <f>IF(C261&lt;8,VLOOKUP(A261,基础技能!A:O,12,FALSE),VLOOKUP(A261,升星技能!A:O,9,FALSE))</f>
        <v>被动效果：每次格挡时自我修复，回复自身222%攻击等量生命（受控不可触发恢复效果）</v>
      </c>
      <c r="T261" s="26" t="str">
        <f>IF(C261&lt;9,VLOOKUP(A261,基础技能!A:O,14,FALSE),VLOOKUP(A261,升星技能!A:O,10,FALSE))</f>
        <v>随机攻击3</v>
      </c>
      <c r="U261" s="26" t="str">
        <f>IF(C261&lt;9,VLOOKUP(A261,基础技能!A:O,13,FALSE),VLOOKUP(A261,升星技能!A:O,11,FALSE))</f>
        <v>"2507a314"</v>
      </c>
      <c r="V261" s="26" t="str">
        <f>IF(C261&lt;9,VLOOKUP(A261,基础技能!A:O,15,FALSE),VLOOKUP(A261,升星技能!A:O,12,FALSE))</f>
        <v>被动效果：我都不知道我能打着谁，普通攻击变为攻击前排敌人，伤害为99%攻击效果，同时减少目标22%命中2回合</v>
      </c>
      <c r="W261" s="26" t="str">
        <f>IF(C261&lt;10,VLOOKUP(A261,基础技能!A:O,5,FALSE),VLOOKUP(A261,升星技能!A:O,13,FALSE))</f>
        <v>奥术冲击3</v>
      </c>
      <c r="X261" s="26" t="str">
        <f>IF(C261&lt;10,VLOOKUP(A261,基础技能!A:O,4,FALSE),VLOOKUP(A261,升星技能!A:O,14,FALSE))</f>
        <v>2507a012</v>
      </c>
      <c r="Y261" s="26" t="str">
        <f>IF(C261&lt;10,VLOOKUP(A261,基础技能!A:O,6,FALSE),VLOOKUP(A261,升星技能!A:O,15,FALSE))</f>
        <v>怒气技能：对敌方随机4名目标造成303%攻击伤害，增加自身44%攻击3回合</v>
      </c>
    </row>
    <row r="262" spans="1:29" x14ac:dyDescent="0.3">
      <c r="A262" s="27">
        <v>25076</v>
      </c>
      <c r="B262" s="27" t="s">
        <v>51</v>
      </c>
      <c r="C262" s="28">
        <v>15</v>
      </c>
      <c r="D262" s="28">
        <f>VLOOKUP($C262,计算辅助表!$A:$E,2,FALSE)</f>
        <v>3.5100000000000002</v>
      </c>
      <c r="E262" s="26">
        <f>VLOOKUP($C262,计算辅助表!$A:$E,3,FALSE)</f>
        <v>1</v>
      </c>
      <c r="F262" s="28">
        <f>VLOOKUP($C262,计算辅助表!$A:$E,4,FALSE)</f>
        <v>8.14</v>
      </c>
      <c r="G262" s="26">
        <f>VLOOKUP($C262,计算辅助表!$A:$E,5,FALSE)</f>
        <v>1.6</v>
      </c>
      <c r="H262" s="26">
        <f>VLOOKUP(C262,计算辅助表!A:I,9,FALSE)</f>
        <v>5</v>
      </c>
      <c r="I262" s="26">
        <f>VLOOKUP(C262,计算辅助表!A:K,10,FALSE)</f>
        <v>450</v>
      </c>
      <c r="J262" s="26">
        <f>VLOOKUP(C262,计算辅助表!A:K,11,FALSE)</f>
        <v>700</v>
      </c>
      <c r="K262" s="26">
        <f>VLOOKUP(C262,计算辅助表!A:H,8,FALSE)</f>
        <v>300</v>
      </c>
      <c r="L262" s="26" t="str">
        <f>VLOOKUP(C262,计算辅助表!A:F,6,FALSE)</f>
        <v>[{"a":"item","t":"2004","n":30000},{"a":"item","t":"2039","n":30}]</v>
      </c>
      <c r="M262" s="26" t="str">
        <f>VLOOKUP(C262,计算辅助表!A:L,IF(INT(LEFT(A262))&lt;5,12,7),FALSE)</f>
        <v>[{"sxhero":1,"num":2},{"star":9,"num":1},{"star":10,"num":1}]</v>
      </c>
      <c r="N262" s="26" t="str">
        <f>VLOOKUP(A262,升星技能!A:O,4,FALSE)</f>
        <v>机械能量3</v>
      </c>
      <c r="O262" s="26" t="str">
        <f>VLOOKUP(A262,升星技能!A:O,5,FALSE)</f>
        <v>"2507a111","2507a121","2507a131"</v>
      </c>
      <c r="P262" s="26" t="str">
        <f>VLOOKUP(A262,升星技能!A:O,6,FALSE)</f>
        <v>被动效果：使用科技力量打造的机械身躯，使得格挡增加40%，速度增加60，生命增加60%</v>
      </c>
      <c r="Q262" s="26" t="str">
        <f>IF(C262&lt;8,VLOOKUP(A262,基础技能!A:O,11,FALSE),VLOOKUP(A262,升星技能!A:O,7,FALSE))</f>
        <v>自我修复3</v>
      </c>
      <c r="R262" s="26" t="str">
        <f>IF(C262&lt;8,VLOOKUP(A262,基础技能!A:O,10,FALSE),VLOOKUP(A262,升星技能!A:O,8,FALSE))</f>
        <v>"2507a214"</v>
      </c>
      <c r="S262" s="26" t="str">
        <f>IF(C262&lt;8,VLOOKUP(A262,基础技能!A:O,12,FALSE),VLOOKUP(A262,升星技能!A:O,9,FALSE))</f>
        <v>被动效果：每次格挡时自我修复，回复自身222%攻击等量生命（受控不可触发恢复效果）</v>
      </c>
      <c r="T262" s="26" t="str">
        <f>IF(C262&lt;9,VLOOKUP(A262,基础技能!A:O,14,FALSE),VLOOKUP(A262,升星技能!A:O,10,FALSE))</f>
        <v>随机攻击3</v>
      </c>
      <c r="U262" s="26" t="str">
        <f>IF(C262&lt;9,VLOOKUP(A262,基础技能!A:O,13,FALSE),VLOOKUP(A262,升星技能!A:O,11,FALSE))</f>
        <v>"2507a314"</v>
      </c>
      <c r="V262" s="26" t="str">
        <f>IF(C262&lt;9,VLOOKUP(A262,基础技能!A:O,15,FALSE),VLOOKUP(A262,升星技能!A:O,12,FALSE))</f>
        <v>被动效果：我都不知道我能打着谁，普通攻击变为攻击前排敌人，伤害为99%攻击效果，同时减少目标22%命中2回合</v>
      </c>
      <c r="W262" s="26" t="str">
        <f>IF(C262&lt;10,VLOOKUP(A262,基础技能!A:O,5,FALSE),VLOOKUP(A262,升星技能!A:O,13,FALSE))</f>
        <v>奥术冲击3</v>
      </c>
      <c r="X262" s="26" t="str">
        <f>IF(C262&lt;10,VLOOKUP(A262,基础技能!A:O,4,FALSE),VLOOKUP(A262,升星技能!A:O,14,FALSE))</f>
        <v>2507a012</v>
      </c>
      <c r="Y262" s="26" t="str">
        <f>IF(C262&lt;10,VLOOKUP(A262,基础技能!A:O,6,FALSE),VLOOKUP(A262,升星技能!A:O,15,FALSE))</f>
        <v>怒气技能：对敌方随机4名目标造成303%攻击伤害，增加自身44%攻击3回合</v>
      </c>
    </row>
    <row r="263" spans="1:29" s="17" customFormat="1" x14ac:dyDescent="0.3">
      <c r="A263" s="17">
        <v>25086</v>
      </c>
      <c r="B263" s="17" t="s">
        <v>3752</v>
      </c>
      <c r="C263" s="26">
        <v>7</v>
      </c>
      <c r="D263" s="28">
        <v>2.5499999999999998</v>
      </c>
      <c r="E263" s="26">
        <f>VLOOKUP($C263,计算辅助表!$A:$E,3,FALSE)</f>
        <v>1</v>
      </c>
      <c r="F263" s="28">
        <f>VLOOKUP($C263,计算辅助表!$A:$E,4,FALSE)</f>
        <v>3.5200000000000005</v>
      </c>
      <c r="G263" s="26">
        <f>VLOOKUP($C263,计算辅助表!$A:$E,5,FALSE)</f>
        <v>1.6</v>
      </c>
      <c r="H263" s="26">
        <f>VLOOKUP(C263,计算辅助表!A:I,9,FALSE)</f>
        <v>0</v>
      </c>
      <c r="I263" s="26">
        <f>VLOOKUP(C263,计算辅助表!A:K,10,FALSE)</f>
        <v>0</v>
      </c>
      <c r="J263" s="26">
        <f>VLOOKUP(C263,计算辅助表!A:K,11,FALSE)</f>
        <v>0</v>
      </c>
      <c r="K263" s="26">
        <f>VLOOKUP(C263,计算辅助表!A:H,8,FALSE)</f>
        <v>165</v>
      </c>
      <c r="L263" s="26" t="str">
        <f>VLOOKUP(C263,计算辅助表!A:F,6,FALSE)</f>
        <v>[{"a":"item","t":"2004","n":2000}]</v>
      </c>
      <c r="M263" s="26" t="str">
        <f>VLOOKUP(C263,计算辅助表!A:L,IF(INT(LEFT(A263))&lt;5,12,7),FALSE)</f>
        <v>[{"jichuzhongzu":1,"star":5,"num":4}]</v>
      </c>
      <c r="N263" s="26" t="str">
        <f>VLOOKUP(A263,升星技能!A:O,4,FALSE)</f>
        <v>侏儒身法3</v>
      </c>
      <c r="O263" s="26" t="str">
        <f>VLOOKUP(A263,升星技能!A:O,5,FALSE)</f>
        <v>"2508a101","2508a111","2508a121","2508a131"</v>
      </c>
      <c r="P263" s="26" t="str">
        <f>VLOOKUP(A263,升星技能!A:O,6,FALSE)</f>
        <v>被动效果：生命增加25%，攻击增加30%，暴击率增加30%，命中增加100%</v>
      </c>
      <c r="Q263" s="26" t="str">
        <f>IF(C263&lt;8,VLOOKUP(A263,基础技能!A:O,11,FALSE),VLOOKUP(A263,升星技能!A:O,7,FALSE))</f>
        <v>枪斗术2</v>
      </c>
      <c r="R263" s="26" t="str">
        <f>IF(C263&lt;8,VLOOKUP(A263,基础技能!A:O,10,FALSE),VLOOKUP(A263,升星技能!A:O,8,FALSE))</f>
        <v>"25086204"</v>
      </c>
      <c r="S263" s="26" t="str">
        <f>IF(C263&lt;8,VLOOKUP(A263,基础技能!A:O,12,FALSE),VLOOKUP(A263,升星技能!A:O,9,FALSE))</f>
        <v>被动效果：普攻对前排敌人造成150%攻击伤害，为自己增加一层反射护罩（受到怒气技能或普攻时，消耗一层反射护罩，将其伤害的30%反射给攻击者），并增加自身20%暴击伤害2回合</v>
      </c>
      <c r="T263" s="26" t="str">
        <f>IF(C263&lt;9,VLOOKUP(A263,基础技能!A:O,14,FALSE),VLOOKUP(A263,升星技能!A:O,10,FALSE))</f>
        <v>大师心得2</v>
      </c>
      <c r="U263" s="26" t="str">
        <f>IF(C263&lt;9,VLOOKUP(A263,基础技能!A:O,13,FALSE),VLOOKUP(A263,升星技能!A:O,11,FALSE))</f>
        <v>"25086304"</v>
      </c>
      <c r="V263" s="26" t="str">
        <f>IF(C263&lt;9,VLOOKUP(A263,基础技能!A:O,15,FALSE),VLOOKUP(A263,升星技能!A:O,12,FALSE))</f>
        <v>被动效果：造成暴击时，对所有敌人造成伤害量的60%的伤害，并对自己增加1层抵抗护罩（受到控制时，消耗一层抵抗护罩来抵消该控制）和反射护罩（受到怒气技能或普攻时，消耗一层反射护罩，将其伤害的30%反射给攻击者）</v>
      </c>
      <c r="W263" s="26" t="str">
        <f>IF(C263&lt;10,VLOOKUP(A263,基础技能!A:O,5,FALSE),VLOOKUP(A263,升星技能!A:O,13,FALSE))</f>
        <v>奥术巨炮2</v>
      </c>
      <c r="X263" s="26">
        <f>IF(C263&lt;10,VLOOKUP(A263,基础技能!A:O,4,FALSE),VLOOKUP(A263,升星技能!A:O,14,FALSE))</f>
        <v>25086012</v>
      </c>
      <c r="Y263" s="26" t="str">
        <f>IF(C263&lt;10,VLOOKUP(A263,基础技能!A:O,6,FALSE),VLOOKUP(A263,升星技能!A:O,15,FALSE))</f>
        <v>怒气技能：对生命值最高的敌人造成300%攻击伤害，每回合额外造成80%燃烧伤害持续6回合，给自己增加1层抵抗护罩（受到控制时，消耗一层抵抗护罩来抵消该控制）</v>
      </c>
      <c r="Z263" s="1"/>
      <c r="AA263" s="1"/>
      <c r="AB263" s="1"/>
      <c r="AC263" s="1"/>
    </row>
    <row r="264" spans="1:29" s="17" customFormat="1" x14ac:dyDescent="0.3">
      <c r="A264" s="17">
        <v>25086</v>
      </c>
      <c r="B264" s="17" t="s">
        <v>3752</v>
      </c>
      <c r="C264" s="26">
        <v>8</v>
      </c>
      <c r="D264" s="28">
        <v>2.85</v>
      </c>
      <c r="E264" s="26">
        <f>VLOOKUP($C264,计算辅助表!$A:$E,3,FALSE)</f>
        <v>1</v>
      </c>
      <c r="F264" s="28">
        <v>5</v>
      </c>
      <c r="G264" s="26">
        <f>VLOOKUP($C264,计算辅助表!$A:$E,5,FALSE)</f>
        <v>1.6</v>
      </c>
      <c r="H264" s="26">
        <f>VLOOKUP(C264,计算辅助表!A:I,9,FALSE)</f>
        <v>0</v>
      </c>
      <c r="I264" s="26">
        <f>VLOOKUP(C264,计算辅助表!A:K,10,FALSE)</f>
        <v>0</v>
      </c>
      <c r="J264" s="26">
        <f>VLOOKUP(C264,计算辅助表!A:K,11,FALSE)</f>
        <v>0</v>
      </c>
      <c r="K264" s="26">
        <f>VLOOKUP(C264,计算辅助表!A:H,8,FALSE)</f>
        <v>185</v>
      </c>
      <c r="L264" s="26" t="str">
        <f>VLOOKUP(C264,计算辅助表!A:F,6,FALSE)</f>
        <v>[{"a":"item","t":"2004","n":3000}]</v>
      </c>
      <c r="M264" s="26" t="str">
        <f>VLOOKUP(C264,计算辅助表!A:L,IF(INT(LEFT(A264))&lt;5,12,7),FALSE)</f>
        <v>[{"jichuzhongzu":1,"star":6,"num":1},{"jichuzhongzu":1,"star":5,"num":3}]</v>
      </c>
      <c r="N264" s="26" t="str">
        <f>VLOOKUP(A264,升星技能!A:O,4,FALSE)</f>
        <v>侏儒身法3</v>
      </c>
      <c r="O264" s="26" t="str">
        <f>VLOOKUP(A264,升星技能!A:O,5,FALSE)</f>
        <v>"2508a101","2508a111","2508a121","2508a131"</v>
      </c>
      <c r="P264" s="26" t="str">
        <f>VLOOKUP(A264,升星技能!A:O,6,FALSE)</f>
        <v>被动效果：生命增加25%，攻击增加30%，暴击率增加30%，命中增加100%</v>
      </c>
      <c r="Q264" s="26" t="str">
        <f>IF(C264&lt;8,VLOOKUP(A264,基础技能!A:O,11,FALSE),VLOOKUP(A264,升星技能!A:O,7,FALSE))</f>
        <v>枪斗术3</v>
      </c>
      <c r="R264" s="26" t="str">
        <f>IF(C264&lt;8,VLOOKUP(A264,基础技能!A:O,10,FALSE),VLOOKUP(A264,升星技能!A:O,8,FALSE))</f>
        <v>"2508a204"</v>
      </c>
      <c r="S264" s="26" t="str">
        <f>IF(C264&lt;8,VLOOKUP(A264,基础技能!A:O,12,FALSE),VLOOKUP(A264,升星技能!A:O,9,FALSE))</f>
        <v>被动效果：普攻对前排敌人造成180%攻击伤害，为自己增加一层反射护罩（受到怒气技能或普攻时，消耗一层反射护罩，将其伤害的50%反射给攻击者），并增加自身40%暴击伤害2回合</v>
      </c>
      <c r="T264" s="26" t="str">
        <f>IF(C264&lt;9,VLOOKUP(A264,基础技能!A:O,14,FALSE),VLOOKUP(A264,升星技能!A:O,10,FALSE))</f>
        <v>大师心得2</v>
      </c>
      <c r="U264" s="26" t="str">
        <f>IF(C264&lt;9,VLOOKUP(A264,基础技能!A:O,13,FALSE),VLOOKUP(A264,升星技能!A:O,11,FALSE))</f>
        <v>"25086304"</v>
      </c>
      <c r="V264" s="26" t="str">
        <f>IF(C264&lt;9,VLOOKUP(A264,基础技能!A:O,15,FALSE),VLOOKUP(A264,升星技能!A:O,12,FALSE))</f>
        <v>被动效果：造成暴击时，对所有敌人造成伤害量的60%的伤害，并对自己增加1层抵抗护罩（受到控制时，消耗一层抵抗护罩来抵消该控制）和反射护罩（受到怒气技能或普攻时，消耗一层反射护罩，将其伤害的30%反射给攻击者）</v>
      </c>
      <c r="W264" s="26" t="str">
        <f>IF(C264&lt;10,VLOOKUP(A264,基础技能!A:O,5,FALSE),VLOOKUP(A264,升星技能!A:O,13,FALSE))</f>
        <v>奥术巨炮2</v>
      </c>
      <c r="X264" s="26">
        <f>IF(C264&lt;10,VLOOKUP(A264,基础技能!A:O,4,FALSE),VLOOKUP(A264,升星技能!A:O,14,FALSE))</f>
        <v>25086012</v>
      </c>
      <c r="Y264" s="26" t="str">
        <f>IF(C264&lt;10,VLOOKUP(A264,基础技能!A:O,6,FALSE),VLOOKUP(A264,升星技能!A:O,15,FALSE))</f>
        <v>怒气技能：对生命值最高的敌人造成300%攻击伤害，每回合额外造成80%燃烧伤害持续6回合，给自己增加1层抵抗护罩（受到控制时，消耗一层抵抗护罩来抵消该控制）</v>
      </c>
      <c r="Z264" s="1"/>
      <c r="AA264" s="1"/>
      <c r="AB264" s="1"/>
      <c r="AC264" s="1"/>
    </row>
    <row r="265" spans="1:29" s="17" customFormat="1" x14ac:dyDescent="0.3">
      <c r="A265" s="17">
        <v>25086</v>
      </c>
      <c r="B265" s="17" t="s">
        <v>3752</v>
      </c>
      <c r="C265" s="26">
        <v>9</v>
      </c>
      <c r="D265" s="28">
        <v>3.1</v>
      </c>
      <c r="E265" s="26">
        <f>VLOOKUP($C265,计算辅助表!$A:$E,3,FALSE)</f>
        <v>1</v>
      </c>
      <c r="F265" s="28">
        <v>6.3</v>
      </c>
      <c r="G265" s="26">
        <f>VLOOKUP($C265,计算辅助表!$A:$E,5,FALSE)</f>
        <v>1.6</v>
      </c>
      <c r="H265" s="26">
        <f>VLOOKUP(C265,计算辅助表!A:I,9,FALSE)</f>
        <v>0</v>
      </c>
      <c r="I265" s="26">
        <f>VLOOKUP(C265,计算辅助表!A:K,10,FALSE)</f>
        <v>0</v>
      </c>
      <c r="J265" s="26">
        <f>VLOOKUP(C265,计算辅助表!A:K,11,FALSE)</f>
        <v>0</v>
      </c>
      <c r="K265" s="26">
        <f>VLOOKUP(C265,计算辅助表!A:H,8,FALSE)</f>
        <v>205</v>
      </c>
      <c r="L265" s="26" t="str">
        <f>VLOOKUP(C265,计算辅助表!A:F,6,FALSE)</f>
        <v>[{"a":"item","t":"2004","n":4000}]</v>
      </c>
      <c r="M265" s="26" t="str">
        <f>VLOOKUP(C265,计算辅助表!A:L,IF(INT(LEFT(A265))&lt;5,12,7),FALSE)</f>
        <v>[{"sxhero":1,"num":1},{"jichuzhongzu":1,"star":6,"num":1},{"jichuzhongzu":1,"star":5,"num":2}]</v>
      </c>
      <c r="N265" s="26" t="str">
        <f>VLOOKUP(A265,升星技能!A:O,4,FALSE)</f>
        <v>侏儒身法3</v>
      </c>
      <c r="O265" s="26" t="str">
        <f>VLOOKUP(A265,升星技能!A:O,5,FALSE)</f>
        <v>"2508a101","2508a111","2508a121","2508a131"</v>
      </c>
      <c r="P265" s="26" t="str">
        <f>VLOOKUP(A265,升星技能!A:O,6,FALSE)</f>
        <v>被动效果：生命增加25%，攻击增加30%，暴击率增加30%，命中增加100%</v>
      </c>
      <c r="Q265" s="26" t="str">
        <f>IF(C265&lt;8,VLOOKUP(A265,基础技能!A:O,11,FALSE),VLOOKUP(A265,升星技能!A:O,7,FALSE))</f>
        <v>枪斗术3</v>
      </c>
      <c r="R265" s="26" t="str">
        <f>IF(C265&lt;8,VLOOKUP(A265,基础技能!A:O,10,FALSE),VLOOKUP(A265,升星技能!A:O,8,FALSE))</f>
        <v>"2508a204"</v>
      </c>
      <c r="S265" s="26" t="str">
        <f>IF(C265&lt;8,VLOOKUP(A265,基础技能!A:O,12,FALSE),VLOOKUP(A265,升星技能!A:O,9,FALSE))</f>
        <v>被动效果：普攻对前排敌人造成180%攻击伤害，为自己增加一层反射护罩（受到怒气技能或普攻时，消耗一层反射护罩，将其伤害的50%反射给攻击者），并增加自身40%暴击伤害2回合</v>
      </c>
      <c r="T265" s="26" t="str">
        <f>IF(C265&lt;9,VLOOKUP(A265,基础技能!A:O,14,FALSE),VLOOKUP(A265,升星技能!A:O,10,FALSE))</f>
        <v>大师心得3</v>
      </c>
      <c r="U265" s="26" t="str">
        <f>IF(C265&lt;9,VLOOKUP(A265,基础技能!A:O,13,FALSE),VLOOKUP(A265,升星技能!A:O,11,FALSE))</f>
        <v>"2508a304"</v>
      </c>
      <c r="V265" s="26" t="str">
        <f>IF(C265&lt;9,VLOOKUP(A265,基础技能!A:O,15,FALSE),VLOOKUP(A265,升星技能!A:O,12,FALSE))</f>
        <v>被动效果：造成暴击时，对所有敌人造成伤害量的100%的伤害，并对自己增加1层抵抗护罩（受到控制时，消耗一层抵抗护罩来抵消该控制）和反射护罩（受到怒气技能或普攻时，消耗一层反射护罩，将其伤害的50%反射给攻击者）</v>
      </c>
      <c r="W265" s="26" t="str">
        <f>IF(C265&lt;10,VLOOKUP(A265,基础技能!A:O,5,FALSE),VLOOKUP(A265,升星技能!A:O,13,FALSE))</f>
        <v>奥术巨炮2</v>
      </c>
      <c r="X265" s="26">
        <f>IF(C265&lt;10,VLOOKUP(A265,基础技能!A:O,4,FALSE),VLOOKUP(A265,升星技能!A:O,14,FALSE))</f>
        <v>25086012</v>
      </c>
      <c r="Y265" s="26" t="str">
        <f>IF(C265&lt;10,VLOOKUP(A265,基础技能!A:O,6,FALSE),VLOOKUP(A265,升星技能!A:O,15,FALSE))</f>
        <v>怒气技能：对生命值最高的敌人造成300%攻击伤害，每回合额外造成80%燃烧伤害持续6回合，给自己增加1层抵抗护罩（受到控制时，消耗一层抵抗护罩来抵消该控制）</v>
      </c>
      <c r="Z265" s="1"/>
      <c r="AA265" s="1"/>
      <c r="AB265" s="1"/>
      <c r="AC265" s="1"/>
    </row>
    <row r="266" spans="1:29" s="17" customFormat="1" x14ac:dyDescent="0.3">
      <c r="A266" s="17">
        <v>25086</v>
      </c>
      <c r="B266" s="17" t="s">
        <v>3752</v>
      </c>
      <c r="C266" s="26">
        <v>10</v>
      </c>
      <c r="D266" s="28">
        <v>3.6</v>
      </c>
      <c r="E266" s="26">
        <f>VLOOKUP($C266,计算辅助表!$A:$E,3,FALSE)</f>
        <v>1</v>
      </c>
      <c r="F266" s="28">
        <v>8.5399999999999991</v>
      </c>
      <c r="G266" s="26">
        <f>VLOOKUP($C266,计算辅助表!$A:$E,5,FALSE)</f>
        <v>1.6</v>
      </c>
      <c r="H266" s="26">
        <f>VLOOKUP(C266,计算辅助表!A:I,9,FALSE)</f>
        <v>0</v>
      </c>
      <c r="I266" s="26">
        <f>VLOOKUP(C266,计算辅助表!A:K,10,FALSE)</f>
        <v>0</v>
      </c>
      <c r="J266" s="26">
        <f>VLOOKUP(C266,计算辅助表!A:K,11,FALSE)</f>
        <v>0</v>
      </c>
      <c r="K266" s="26">
        <f>VLOOKUP(C266,计算辅助表!A:H,8,FALSE)</f>
        <v>255</v>
      </c>
      <c r="L266" s="26" t="str">
        <f>VLOOKUP(C266,计算辅助表!A:F,6,FALSE)</f>
        <v>[{"a":"item","t":"2004","n":10000}]</v>
      </c>
      <c r="M266" s="26" t="str">
        <f>VLOOKUP(C266,计算辅助表!A:L,IF(INT(LEFT(A266))&lt;5,12,7),FALSE)</f>
        <v>[{"sxhero":1,"num":2},{"jichuzhongzu":1,"star":6,"num":1},{"star":9,"num":1}]</v>
      </c>
      <c r="N266" s="26" t="str">
        <f>VLOOKUP(A266,升星技能!A:O,4,FALSE)</f>
        <v>侏儒身法3</v>
      </c>
      <c r="O266" s="26" t="str">
        <f>VLOOKUP(A266,升星技能!A:O,5,FALSE)</f>
        <v>"2508a101","2508a111","2508a121","2508a131"</v>
      </c>
      <c r="P266" s="26" t="str">
        <f>VLOOKUP(A266,升星技能!A:O,6,FALSE)</f>
        <v>被动效果：生命增加25%，攻击增加30%，暴击率增加30%，命中增加100%</v>
      </c>
      <c r="Q266" s="26" t="str">
        <f>IF(C266&lt;8,VLOOKUP(A266,基础技能!A:O,11,FALSE),VLOOKUP(A266,升星技能!A:O,7,FALSE))</f>
        <v>枪斗术3</v>
      </c>
      <c r="R266" s="26" t="str">
        <f>IF(C266&lt;8,VLOOKUP(A266,基础技能!A:O,10,FALSE),VLOOKUP(A266,升星技能!A:O,8,FALSE))</f>
        <v>"2508a204"</v>
      </c>
      <c r="S266" s="26" t="str">
        <f>IF(C266&lt;8,VLOOKUP(A266,基础技能!A:O,12,FALSE),VLOOKUP(A266,升星技能!A:O,9,FALSE))</f>
        <v>被动效果：普攻对前排敌人造成180%攻击伤害，为自己增加一层反射护罩（受到怒气技能或普攻时，消耗一层反射护罩，将其伤害的50%反射给攻击者），并增加自身40%暴击伤害2回合</v>
      </c>
      <c r="T266" s="26" t="str">
        <f>IF(C266&lt;9,VLOOKUP(A266,基础技能!A:O,14,FALSE),VLOOKUP(A266,升星技能!A:O,10,FALSE))</f>
        <v>大师心得3</v>
      </c>
      <c r="U266" s="26" t="str">
        <f>IF(C266&lt;9,VLOOKUP(A266,基础技能!A:O,13,FALSE),VLOOKUP(A266,升星技能!A:O,11,FALSE))</f>
        <v>"2508a304"</v>
      </c>
      <c r="V266" s="26" t="str">
        <f>IF(C266&lt;9,VLOOKUP(A266,基础技能!A:O,15,FALSE),VLOOKUP(A266,升星技能!A:O,12,FALSE))</f>
        <v>被动效果：造成暴击时，对所有敌人造成伤害量的100%的伤害，并对自己增加1层抵抗护罩（受到控制时，消耗一层抵抗护罩来抵消该控制）和反射护罩（受到怒气技能或普攻时，消耗一层反射护罩，将其伤害的50%反射给攻击者）</v>
      </c>
      <c r="W266" s="26" t="str">
        <f>IF(C266&lt;10,VLOOKUP(A266,基础技能!A:O,5,FALSE),VLOOKUP(A266,升星技能!A:O,13,FALSE))</f>
        <v>奥术巨炮3</v>
      </c>
      <c r="X266" s="26" t="str">
        <f>IF(C266&lt;10,VLOOKUP(A266,基础技能!A:O,4,FALSE),VLOOKUP(A266,升星技能!A:O,14,FALSE))</f>
        <v>2508a012</v>
      </c>
      <c r="Y266" s="26" t="str">
        <f>IF(C266&lt;10,VLOOKUP(A266,基础技能!A:O,6,FALSE),VLOOKUP(A266,升星技能!A:O,15,FALSE))</f>
        <v>怒气技能：对生命值最高的敌人造成475%攻击伤害，每回合额外造成180%燃烧伤害持续6回合，给自己增加1层抵抗护罩（受到控制时，消耗一层抵抗护罩来抵消该控制）</v>
      </c>
      <c r="Z266" s="1"/>
      <c r="AA266" s="1"/>
      <c r="AB266" s="1"/>
      <c r="AC266" s="1"/>
    </row>
    <row r="267" spans="1:29" s="17" customFormat="1" x14ac:dyDescent="0.3">
      <c r="A267" s="17">
        <v>25086</v>
      </c>
      <c r="B267" s="17" t="s">
        <v>3752</v>
      </c>
      <c r="C267" s="26">
        <v>11</v>
      </c>
      <c r="D267" s="28">
        <v>3.6</v>
      </c>
      <c r="E267" s="26">
        <f>VLOOKUP($C267,计算辅助表!$A:$E,3,FALSE)</f>
        <v>1</v>
      </c>
      <c r="F267" s="28">
        <v>8.5399999999999991</v>
      </c>
      <c r="G267" s="26">
        <f>VLOOKUP($C267,计算辅助表!$A:$E,5,FALSE)</f>
        <v>1.6</v>
      </c>
      <c r="H267" s="26">
        <f>VLOOKUP(C267,计算辅助表!A:I,9,FALSE)</f>
        <v>1</v>
      </c>
      <c r="I267" s="26">
        <f>VLOOKUP(C267,计算辅助表!A:K,10,FALSE)</f>
        <v>70</v>
      </c>
      <c r="J267" s="26">
        <f>VLOOKUP(C267,计算辅助表!A:K,11,FALSE)</f>
        <v>100</v>
      </c>
      <c r="K267" s="26">
        <f>VLOOKUP(C267,计算辅助表!A:H,8,FALSE)</f>
        <v>270</v>
      </c>
      <c r="L267" s="26" t="str">
        <f>VLOOKUP(C267,计算辅助表!A:F,6,FALSE)</f>
        <v>[{"a":"item","t":"2004","n":10000}]</v>
      </c>
      <c r="M267" s="26" t="str">
        <f>VLOOKUP(C267,计算辅助表!A:L,IF(INT(LEFT(A267))&lt;5,12,7),FALSE)</f>
        <v>[{"sxhero":1,"num":1},{"star":9,"num":1}]</v>
      </c>
      <c r="N267" s="26" t="str">
        <f>VLOOKUP(A267,升星技能!A:O,4,FALSE)</f>
        <v>侏儒身法3</v>
      </c>
      <c r="O267" s="26" t="str">
        <f>VLOOKUP(A267,升星技能!A:O,5,FALSE)</f>
        <v>"2508a101","2508a111","2508a121","2508a131"</v>
      </c>
      <c r="P267" s="26" t="str">
        <f>VLOOKUP(A267,升星技能!A:O,6,FALSE)</f>
        <v>被动效果：生命增加25%，攻击增加30%，暴击率增加30%，命中增加100%</v>
      </c>
      <c r="Q267" s="26" t="str">
        <f>IF(C267&lt;8,VLOOKUP(A267,基础技能!A:O,11,FALSE),VLOOKUP(A267,升星技能!A:O,7,FALSE))</f>
        <v>枪斗术3</v>
      </c>
      <c r="R267" s="26" t="str">
        <f>IF(C267&lt;8,VLOOKUP(A267,基础技能!A:O,10,FALSE),VLOOKUP(A267,升星技能!A:O,8,FALSE))</f>
        <v>"2508a204"</v>
      </c>
      <c r="S267" s="26" t="str">
        <f>IF(C267&lt;8,VLOOKUP(A267,基础技能!A:O,12,FALSE),VLOOKUP(A267,升星技能!A:O,9,FALSE))</f>
        <v>被动效果：普攻对前排敌人造成180%攻击伤害，为自己增加一层反射护罩（受到怒气技能或普攻时，消耗一层反射护罩，将其伤害的50%反射给攻击者），并增加自身40%暴击伤害2回合</v>
      </c>
      <c r="T267" s="26" t="str">
        <f>IF(C267&lt;9,VLOOKUP(A267,基础技能!A:O,14,FALSE),VLOOKUP(A267,升星技能!A:O,10,FALSE))</f>
        <v>大师心得3</v>
      </c>
      <c r="U267" s="26" t="str">
        <f>IF(C267&lt;9,VLOOKUP(A267,基础技能!A:O,13,FALSE),VLOOKUP(A267,升星技能!A:O,11,FALSE))</f>
        <v>"2508a304"</v>
      </c>
      <c r="V267" s="26" t="str">
        <f>IF(C267&lt;9,VLOOKUP(A267,基础技能!A:O,15,FALSE),VLOOKUP(A267,升星技能!A:O,12,FALSE))</f>
        <v>被动效果：造成暴击时，对所有敌人造成伤害量的100%的伤害，并对自己增加1层抵抗护罩（受到控制时，消耗一层抵抗护罩来抵消该控制）和反射护罩（受到怒气技能或普攻时，消耗一层反射护罩，将其伤害的50%反射给攻击者）</v>
      </c>
      <c r="W267" s="26" t="str">
        <f>IF(C267&lt;10,VLOOKUP(A267,基础技能!A:O,5,FALSE),VLOOKUP(A267,升星技能!A:O,13,FALSE))</f>
        <v>奥术巨炮3</v>
      </c>
      <c r="X267" s="26" t="str">
        <f>IF(C267&lt;10,VLOOKUP(A267,基础技能!A:O,4,FALSE),VLOOKUP(A267,升星技能!A:O,14,FALSE))</f>
        <v>2508a012</v>
      </c>
      <c r="Y267" s="26" t="str">
        <f>IF(C267&lt;10,VLOOKUP(A267,基础技能!A:O,6,FALSE),VLOOKUP(A267,升星技能!A:O,15,FALSE))</f>
        <v>怒气技能：对生命值最高的敌人造成475%攻击伤害，每回合额外造成180%燃烧伤害持续6回合，给自己增加1层抵抗护罩（受到控制时，消耗一层抵抗护罩来抵消该控制）</v>
      </c>
      <c r="Z267" s="1"/>
      <c r="AA267" s="1"/>
      <c r="AB267" s="1"/>
      <c r="AC267" s="1"/>
    </row>
    <row r="268" spans="1:29" s="17" customFormat="1" x14ac:dyDescent="0.3">
      <c r="A268" s="17">
        <v>25086</v>
      </c>
      <c r="B268" s="17" t="s">
        <v>3752</v>
      </c>
      <c r="C268" s="26">
        <v>12</v>
      </c>
      <c r="D268" s="28">
        <v>3.6</v>
      </c>
      <c r="E268" s="26">
        <f>VLOOKUP($C268,计算辅助表!$A:$E,3,FALSE)</f>
        <v>1</v>
      </c>
      <c r="F268" s="28">
        <v>8.5399999999999991</v>
      </c>
      <c r="G268" s="26">
        <f>VLOOKUP($C268,计算辅助表!$A:$E,5,FALSE)</f>
        <v>1.6</v>
      </c>
      <c r="H268" s="26">
        <f>VLOOKUP(C268,计算辅助表!A:I,9,FALSE)</f>
        <v>2</v>
      </c>
      <c r="I268" s="26">
        <f>VLOOKUP(C268,计算辅助表!A:K,10,FALSE)</f>
        <v>140</v>
      </c>
      <c r="J268" s="26">
        <f>VLOOKUP(C268,计算辅助表!A:K,11,FALSE)</f>
        <v>200</v>
      </c>
      <c r="K268" s="26">
        <f>VLOOKUP(C268,计算辅助表!A:H,8,FALSE)</f>
        <v>285</v>
      </c>
      <c r="L268" s="26" t="str">
        <f>VLOOKUP(C268,计算辅助表!A:F,6,FALSE)</f>
        <v>[{"a":"item","t":"2004","n":15000}]</v>
      </c>
      <c r="M268" s="26" t="str">
        <f>VLOOKUP(C268,计算辅助表!A:L,IF(INT(LEFT(A268))&lt;5,12,7),FALSE)</f>
        <v>[{"sxhero":1,"num":1},{"jichuzhongzu":1,"star":6,"num":1},{"star":9,"num":1}]</v>
      </c>
      <c r="N268" s="26" t="str">
        <f>VLOOKUP(A268,升星技能!A:O,4,FALSE)</f>
        <v>侏儒身法3</v>
      </c>
      <c r="O268" s="26" t="str">
        <f>VLOOKUP(A268,升星技能!A:O,5,FALSE)</f>
        <v>"2508a101","2508a111","2508a121","2508a131"</v>
      </c>
      <c r="P268" s="26" t="str">
        <f>VLOOKUP(A268,升星技能!A:O,6,FALSE)</f>
        <v>被动效果：生命增加25%，攻击增加30%，暴击率增加30%，命中增加100%</v>
      </c>
      <c r="Q268" s="26" t="str">
        <f>IF(C268&lt;8,VLOOKUP(A268,基础技能!A:O,11,FALSE),VLOOKUP(A268,升星技能!A:O,7,FALSE))</f>
        <v>枪斗术3</v>
      </c>
      <c r="R268" s="26" t="str">
        <f>IF(C268&lt;8,VLOOKUP(A268,基础技能!A:O,10,FALSE),VLOOKUP(A268,升星技能!A:O,8,FALSE))</f>
        <v>"2508a204"</v>
      </c>
      <c r="S268" s="26" t="str">
        <f>IF(C268&lt;8,VLOOKUP(A268,基础技能!A:O,12,FALSE),VLOOKUP(A268,升星技能!A:O,9,FALSE))</f>
        <v>被动效果：普攻对前排敌人造成180%攻击伤害，为自己增加一层反射护罩（受到怒气技能或普攻时，消耗一层反射护罩，将其伤害的50%反射给攻击者），并增加自身40%暴击伤害2回合</v>
      </c>
      <c r="T268" s="26" t="str">
        <f>IF(C268&lt;9,VLOOKUP(A268,基础技能!A:O,14,FALSE),VLOOKUP(A268,升星技能!A:O,10,FALSE))</f>
        <v>大师心得3</v>
      </c>
      <c r="U268" s="26" t="str">
        <f>IF(C268&lt;9,VLOOKUP(A268,基础技能!A:O,13,FALSE),VLOOKUP(A268,升星技能!A:O,11,FALSE))</f>
        <v>"2508a304"</v>
      </c>
      <c r="V268" s="26" t="str">
        <f>IF(C268&lt;9,VLOOKUP(A268,基础技能!A:O,15,FALSE),VLOOKUP(A268,升星技能!A:O,12,FALSE))</f>
        <v>被动效果：造成暴击时，对所有敌人造成伤害量的100%的伤害，并对自己增加1层抵抗护罩（受到控制时，消耗一层抵抗护罩来抵消该控制）和反射护罩（受到怒气技能或普攻时，消耗一层反射护罩，将其伤害的50%反射给攻击者）</v>
      </c>
      <c r="W268" s="26" t="str">
        <f>IF(C268&lt;10,VLOOKUP(A268,基础技能!A:O,5,FALSE),VLOOKUP(A268,升星技能!A:O,13,FALSE))</f>
        <v>奥术巨炮3</v>
      </c>
      <c r="X268" s="26" t="str">
        <f>IF(C268&lt;10,VLOOKUP(A268,基础技能!A:O,4,FALSE),VLOOKUP(A268,升星技能!A:O,14,FALSE))</f>
        <v>2508a012</v>
      </c>
      <c r="Y268" s="26" t="str">
        <f>IF(C268&lt;10,VLOOKUP(A268,基础技能!A:O,6,FALSE),VLOOKUP(A268,升星技能!A:O,15,FALSE))</f>
        <v>怒气技能：对生命值最高的敌人造成475%攻击伤害，每回合额外造成180%燃烧伤害持续6回合，给自己增加1层抵抗护罩（受到控制时，消耗一层抵抗护罩来抵消该控制）</v>
      </c>
      <c r="Z268" s="1"/>
      <c r="AA268" s="1"/>
      <c r="AB268" s="1"/>
      <c r="AC268" s="1"/>
    </row>
    <row r="269" spans="1:29" s="17" customFormat="1" x14ac:dyDescent="0.3">
      <c r="A269" s="17">
        <v>25086</v>
      </c>
      <c r="B269" s="17" t="s">
        <v>3752</v>
      </c>
      <c r="C269" s="26">
        <v>13</v>
      </c>
      <c r="D269" s="28">
        <v>3.6</v>
      </c>
      <c r="E269" s="26">
        <f>VLOOKUP($C269,计算辅助表!$A:$E,3,FALSE)</f>
        <v>1</v>
      </c>
      <c r="F269" s="28">
        <v>8.5399999999999991</v>
      </c>
      <c r="G269" s="26">
        <f>VLOOKUP($C269,计算辅助表!$A:$E,5,FALSE)</f>
        <v>1.6</v>
      </c>
      <c r="H269" s="26">
        <f>VLOOKUP(C269,计算辅助表!A:I,9,FALSE)</f>
        <v>3</v>
      </c>
      <c r="I269" s="26">
        <f>VLOOKUP(C269,计算辅助表!A:K,10,FALSE)</f>
        <v>210</v>
      </c>
      <c r="J269" s="26">
        <f>VLOOKUP(C269,计算辅助表!A:K,11,FALSE)</f>
        <v>300</v>
      </c>
      <c r="K269" s="26">
        <f>VLOOKUP(C269,计算辅助表!A:H,8,FALSE)</f>
        <v>300</v>
      </c>
      <c r="L269" s="26" t="str">
        <f>VLOOKUP(C269,计算辅助表!A:F,6,FALSE)</f>
        <v>[{"a":"item","t":"2004","n":20000},{"a":"item","t":"2039","n":10}]</v>
      </c>
      <c r="M269" s="26" t="str">
        <f>VLOOKUP(C269,计算辅助表!A:L,IF(INT(LEFT(A269))&lt;5,12,7),FALSE)</f>
        <v>[{"sxhero":1,"num":2},{"jichuzhongzu":1,"star":6,"num":1},{"star":10,"num":1}]</v>
      </c>
      <c r="N269" s="26" t="str">
        <f>VLOOKUP(A269,升星技能!A:O,4,FALSE)</f>
        <v>侏儒身法3</v>
      </c>
      <c r="O269" s="26" t="str">
        <f>VLOOKUP(A269,升星技能!A:O,5,FALSE)</f>
        <v>"2508a101","2508a111","2508a121","2508a131"</v>
      </c>
      <c r="P269" s="26" t="str">
        <f>VLOOKUP(A269,升星技能!A:O,6,FALSE)</f>
        <v>被动效果：生命增加25%，攻击增加30%，暴击率增加30%，命中增加100%</v>
      </c>
      <c r="Q269" s="26" t="str">
        <f>IF(C269&lt;8,VLOOKUP(A269,基础技能!A:O,11,FALSE),VLOOKUP(A269,升星技能!A:O,7,FALSE))</f>
        <v>枪斗术3</v>
      </c>
      <c r="R269" s="26" t="str">
        <f>IF(C269&lt;8,VLOOKUP(A269,基础技能!A:O,10,FALSE),VLOOKUP(A269,升星技能!A:O,8,FALSE))</f>
        <v>"2508a204"</v>
      </c>
      <c r="S269" s="26" t="str">
        <f>IF(C269&lt;8,VLOOKUP(A269,基础技能!A:O,12,FALSE),VLOOKUP(A269,升星技能!A:O,9,FALSE))</f>
        <v>被动效果：普攻对前排敌人造成180%攻击伤害，为自己增加一层反射护罩（受到怒气技能或普攻时，消耗一层反射护罩，将其伤害的50%反射给攻击者），并增加自身40%暴击伤害2回合</v>
      </c>
      <c r="T269" s="26" t="str">
        <f>IF(C269&lt;9,VLOOKUP(A269,基础技能!A:O,14,FALSE),VLOOKUP(A269,升星技能!A:O,10,FALSE))</f>
        <v>大师心得3</v>
      </c>
      <c r="U269" s="26" t="str">
        <f>IF(C269&lt;9,VLOOKUP(A269,基础技能!A:O,13,FALSE),VLOOKUP(A269,升星技能!A:O,11,FALSE))</f>
        <v>"2508a304"</v>
      </c>
      <c r="V269" s="26" t="str">
        <f>IF(C269&lt;9,VLOOKUP(A269,基础技能!A:O,15,FALSE),VLOOKUP(A269,升星技能!A:O,12,FALSE))</f>
        <v>被动效果：造成暴击时，对所有敌人造成伤害量的100%的伤害，并对自己增加1层抵抗护罩（受到控制时，消耗一层抵抗护罩来抵消该控制）和反射护罩（受到怒气技能或普攻时，消耗一层反射护罩，将其伤害的50%反射给攻击者）</v>
      </c>
      <c r="W269" s="26" t="str">
        <f>IF(C269&lt;10,VLOOKUP(A269,基础技能!A:O,5,FALSE),VLOOKUP(A269,升星技能!A:O,13,FALSE))</f>
        <v>奥术巨炮3</v>
      </c>
      <c r="X269" s="26" t="str">
        <f>IF(C269&lt;10,VLOOKUP(A269,基础技能!A:O,4,FALSE),VLOOKUP(A269,升星技能!A:O,14,FALSE))</f>
        <v>2508a012</v>
      </c>
      <c r="Y269" s="26" t="str">
        <f>IF(C269&lt;10,VLOOKUP(A269,基础技能!A:O,6,FALSE),VLOOKUP(A269,升星技能!A:O,15,FALSE))</f>
        <v>怒气技能：对生命值最高的敌人造成475%攻击伤害，每回合额外造成180%燃烧伤害持续6回合，给自己增加1层抵抗护罩（受到控制时，消耗一层抵抗护罩来抵消该控制）</v>
      </c>
      <c r="Z269" s="1"/>
      <c r="AA269" s="1"/>
      <c r="AB269" s="1"/>
      <c r="AC269" s="1"/>
    </row>
    <row r="270" spans="1:29" s="25" customFormat="1" x14ac:dyDescent="0.3">
      <c r="A270" s="17">
        <v>25086</v>
      </c>
      <c r="B270" s="17" t="s">
        <v>3752</v>
      </c>
      <c r="C270" s="26">
        <v>14</v>
      </c>
      <c r="D270" s="28">
        <v>3.6</v>
      </c>
      <c r="E270" s="26">
        <f>VLOOKUP($C270,计算辅助表!$A:$E,3,FALSE)</f>
        <v>1</v>
      </c>
      <c r="F270" s="28">
        <v>8.5399999999999991</v>
      </c>
      <c r="G270" s="26">
        <f>VLOOKUP($C270,计算辅助表!$A:$E,5,FALSE)</f>
        <v>1.6</v>
      </c>
      <c r="H270" s="26">
        <f>VLOOKUP(C270,计算辅助表!A:I,9,FALSE)</f>
        <v>4</v>
      </c>
      <c r="I270" s="26">
        <f>VLOOKUP(C270,计算辅助表!A:K,10,FALSE)</f>
        <v>330</v>
      </c>
      <c r="J270" s="26">
        <f>VLOOKUP(C270,计算辅助表!A:K,11,FALSE)</f>
        <v>500</v>
      </c>
      <c r="K270" s="26">
        <f>VLOOKUP(C270,计算辅助表!A:H,8,FALSE)</f>
        <v>300</v>
      </c>
      <c r="L270" s="26" t="str">
        <f>VLOOKUP(C270,计算辅助表!A:F,6,FALSE)</f>
        <v>[{"a":"item","t":"2004","n":25000},{"a":"item","t":"2039","n":20}]</v>
      </c>
      <c r="M270" s="26" t="str">
        <f>VLOOKUP(C270,计算辅助表!A:L,IF(INT(LEFT(A270))&lt;5,12,7),FALSE)</f>
        <v>[{"sxhero":1,"num":2},{"star":9,"num":1},{"star":10,"num":1}]</v>
      </c>
      <c r="N270" s="26" t="str">
        <f>VLOOKUP(A270,升星技能!A:O,4,FALSE)</f>
        <v>侏儒身法3</v>
      </c>
      <c r="O270" s="26" t="str">
        <f>VLOOKUP(A270,升星技能!A:O,5,FALSE)</f>
        <v>"2508a101","2508a111","2508a121","2508a131"</v>
      </c>
      <c r="P270" s="26" t="str">
        <f>VLOOKUP(A270,升星技能!A:O,6,FALSE)</f>
        <v>被动效果：生命增加25%，攻击增加30%，暴击率增加30%，命中增加100%</v>
      </c>
      <c r="Q270" s="26" t="str">
        <f>IF(C270&lt;8,VLOOKUP(A270,基础技能!A:O,11,FALSE),VLOOKUP(A270,升星技能!A:O,7,FALSE))</f>
        <v>枪斗术3</v>
      </c>
      <c r="R270" s="26" t="str">
        <f>IF(C270&lt;8,VLOOKUP(A270,基础技能!A:O,10,FALSE),VLOOKUP(A270,升星技能!A:O,8,FALSE))</f>
        <v>"2508a204"</v>
      </c>
      <c r="S270" s="26" t="str">
        <f>IF(C270&lt;8,VLOOKUP(A270,基础技能!A:O,12,FALSE),VLOOKUP(A270,升星技能!A:O,9,FALSE))</f>
        <v>被动效果：普攻对前排敌人造成180%攻击伤害，为自己增加一层反射护罩（受到怒气技能或普攻时，消耗一层反射护罩，将其伤害的50%反射给攻击者），并增加自身40%暴击伤害2回合</v>
      </c>
      <c r="T270" s="26" t="str">
        <f>IF(C270&lt;9,VLOOKUP(A270,基础技能!A:O,14,FALSE),VLOOKUP(A270,升星技能!A:O,10,FALSE))</f>
        <v>大师心得3</v>
      </c>
      <c r="U270" s="26" t="str">
        <f>IF(C270&lt;9,VLOOKUP(A270,基础技能!A:O,13,FALSE),VLOOKUP(A270,升星技能!A:O,11,FALSE))</f>
        <v>"2508a304"</v>
      </c>
      <c r="V270" s="26" t="str">
        <f>IF(C270&lt;9,VLOOKUP(A270,基础技能!A:O,15,FALSE),VLOOKUP(A270,升星技能!A:O,12,FALSE))</f>
        <v>被动效果：造成暴击时，对所有敌人造成伤害量的100%的伤害，并对自己增加1层抵抗护罩（受到控制时，消耗一层抵抗护罩来抵消该控制）和反射护罩（受到怒气技能或普攻时，消耗一层反射护罩，将其伤害的50%反射给攻击者）</v>
      </c>
      <c r="W270" s="26" t="str">
        <f>IF(C270&lt;10,VLOOKUP(A270,基础技能!A:O,5,FALSE),VLOOKUP(A270,升星技能!A:O,13,FALSE))</f>
        <v>奥术巨炮3</v>
      </c>
      <c r="X270" s="26" t="str">
        <f>IF(C270&lt;10,VLOOKUP(A270,基础技能!A:O,4,FALSE),VLOOKUP(A270,升星技能!A:O,14,FALSE))</f>
        <v>2508a012</v>
      </c>
      <c r="Y270" s="26" t="str">
        <f>IF(C270&lt;10,VLOOKUP(A270,基础技能!A:O,6,FALSE),VLOOKUP(A270,升星技能!A:O,15,FALSE))</f>
        <v>怒气技能：对生命值最高的敌人造成475%攻击伤害，每回合额外造成180%燃烧伤害持续6回合，给自己增加1层抵抗护罩（受到控制时，消耗一层抵抗护罩来抵消该控制）</v>
      </c>
      <c r="Z270" s="1"/>
      <c r="AA270" s="1"/>
      <c r="AB270" s="1"/>
      <c r="AC270" s="1"/>
    </row>
    <row r="271" spans="1:29" s="25" customFormat="1" x14ac:dyDescent="0.3">
      <c r="A271" s="17">
        <v>25086</v>
      </c>
      <c r="B271" s="17" t="s">
        <v>3752</v>
      </c>
      <c r="C271" s="26">
        <v>15</v>
      </c>
      <c r="D271" s="28">
        <v>3.6</v>
      </c>
      <c r="E271" s="26">
        <f>VLOOKUP($C271,计算辅助表!$A:$E,3,FALSE)</f>
        <v>1</v>
      </c>
      <c r="F271" s="28">
        <v>8.5399999999999991</v>
      </c>
      <c r="G271" s="26">
        <f>VLOOKUP($C271,计算辅助表!$A:$E,5,FALSE)</f>
        <v>1.6</v>
      </c>
      <c r="H271" s="26">
        <f>VLOOKUP(C271,计算辅助表!A:I,9,FALSE)</f>
        <v>5</v>
      </c>
      <c r="I271" s="26">
        <f>VLOOKUP(C271,计算辅助表!A:K,10,FALSE)</f>
        <v>450</v>
      </c>
      <c r="J271" s="26">
        <f>VLOOKUP(C271,计算辅助表!A:K,11,FALSE)</f>
        <v>700</v>
      </c>
      <c r="K271" s="26">
        <f>VLOOKUP(C271,计算辅助表!A:H,8,FALSE)</f>
        <v>300</v>
      </c>
      <c r="L271" s="26" t="str">
        <f>VLOOKUP(C271,计算辅助表!A:F,6,FALSE)</f>
        <v>[{"a":"item","t":"2004","n":30000},{"a":"item","t":"2039","n":30}]</v>
      </c>
      <c r="M271" s="26" t="str">
        <f>VLOOKUP(C271,计算辅助表!A:L,IF(INT(LEFT(A271))&lt;5,12,7),FALSE)</f>
        <v>[{"sxhero":1,"num":2},{"star":9,"num":1},{"star":10,"num":1}]</v>
      </c>
      <c r="N271" s="26" t="str">
        <f>VLOOKUP(A271,升星技能!A:O,4,FALSE)</f>
        <v>侏儒身法3</v>
      </c>
      <c r="O271" s="26" t="str">
        <f>VLOOKUP(A271,升星技能!A:O,5,FALSE)</f>
        <v>"2508a101","2508a111","2508a121","2508a131"</v>
      </c>
      <c r="P271" s="26" t="str">
        <f>VLOOKUP(A271,升星技能!A:O,6,FALSE)</f>
        <v>被动效果：生命增加25%，攻击增加30%，暴击率增加30%，命中增加100%</v>
      </c>
      <c r="Q271" s="26" t="str">
        <f>IF(C271&lt;8,VLOOKUP(A271,基础技能!A:O,11,FALSE),VLOOKUP(A271,升星技能!A:O,7,FALSE))</f>
        <v>枪斗术3</v>
      </c>
      <c r="R271" s="26" t="str">
        <f>IF(C271&lt;8,VLOOKUP(A271,基础技能!A:O,10,FALSE),VLOOKUP(A271,升星技能!A:O,8,FALSE))</f>
        <v>"2508a204"</v>
      </c>
      <c r="S271" s="26" t="str">
        <f>IF(C271&lt;8,VLOOKUP(A271,基础技能!A:O,12,FALSE),VLOOKUP(A271,升星技能!A:O,9,FALSE))</f>
        <v>被动效果：普攻对前排敌人造成180%攻击伤害，为自己增加一层反射护罩（受到怒气技能或普攻时，消耗一层反射护罩，将其伤害的50%反射给攻击者），并增加自身40%暴击伤害2回合</v>
      </c>
      <c r="T271" s="26" t="str">
        <f>IF(C271&lt;9,VLOOKUP(A271,基础技能!A:O,14,FALSE),VLOOKUP(A271,升星技能!A:O,10,FALSE))</f>
        <v>大师心得3</v>
      </c>
      <c r="U271" s="26" t="str">
        <f>IF(C271&lt;9,VLOOKUP(A271,基础技能!A:O,13,FALSE),VLOOKUP(A271,升星技能!A:O,11,FALSE))</f>
        <v>"2508a304"</v>
      </c>
      <c r="V271" s="26" t="str">
        <f>IF(C271&lt;9,VLOOKUP(A271,基础技能!A:O,15,FALSE),VLOOKUP(A271,升星技能!A:O,12,FALSE))</f>
        <v>被动效果：造成暴击时，对所有敌人造成伤害量的100%的伤害，并对自己增加1层抵抗护罩（受到控制时，消耗一层抵抗护罩来抵消该控制）和反射护罩（受到怒气技能或普攻时，消耗一层反射护罩，将其伤害的50%反射给攻击者）</v>
      </c>
      <c r="W271" s="26" t="str">
        <f>IF(C271&lt;10,VLOOKUP(A271,基础技能!A:O,5,FALSE),VLOOKUP(A271,升星技能!A:O,13,FALSE))</f>
        <v>奥术巨炮3</v>
      </c>
      <c r="X271" s="26" t="str">
        <f>IF(C271&lt;10,VLOOKUP(A271,基础技能!A:O,4,FALSE),VLOOKUP(A271,升星技能!A:O,14,FALSE))</f>
        <v>2508a012</v>
      </c>
      <c r="Y271" s="26" t="str">
        <f>IF(C271&lt;10,VLOOKUP(A271,基础技能!A:O,6,FALSE),VLOOKUP(A271,升星技能!A:O,15,FALSE))</f>
        <v>怒气技能：对生命值最高的敌人造成475%攻击伤害，每回合额外造成180%燃烧伤害持续6回合，给自己增加1层抵抗护罩（受到控制时，消耗一层抵抗护罩来抵消该控制）</v>
      </c>
      <c r="Z271" s="1"/>
      <c r="AA271" s="1"/>
      <c r="AB271" s="1"/>
      <c r="AC271" s="1"/>
    </row>
    <row r="272" spans="1:29" x14ac:dyDescent="0.3">
      <c r="A272" s="27">
        <v>31076</v>
      </c>
      <c r="B272" s="27" t="s">
        <v>52</v>
      </c>
      <c r="C272" s="28">
        <v>7</v>
      </c>
      <c r="D272" s="28">
        <f>VLOOKUP($C272,计算辅助表!$A:$E,2,FALSE)</f>
        <v>2.4900000000000002</v>
      </c>
      <c r="E272" s="26">
        <f>VLOOKUP($C272,计算辅助表!$A:$E,3,FALSE)</f>
        <v>1</v>
      </c>
      <c r="F272" s="28">
        <f>VLOOKUP($C272,计算辅助表!$A:$E,4,FALSE)</f>
        <v>3.5200000000000005</v>
      </c>
      <c r="G272" s="26">
        <f>VLOOKUP($C272,计算辅助表!$A:$E,5,FALSE)</f>
        <v>1.6</v>
      </c>
      <c r="H272" s="26">
        <f>VLOOKUP(C272,计算辅助表!A:I,9,FALSE)</f>
        <v>0</v>
      </c>
      <c r="I272" s="26">
        <f>VLOOKUP(C272,计算辅助表!A:K,10,FALSE)</f>
        <v>0</v>
      </c>
      <c r="J272" s="26">
        <f>VLOOKUP(C272,计算辅助表!A:K,11,FALSE)</f>
        <v>0</v>
      </c>
      <c r="K272" s="26">
        <f>VLOOKUP(C272,计算辅助表!A:H,8,FALSE)</f>
        <v>165</v>
      </c>
      <c r="L272" s="26" t="str">
        <f>VLOOKUP(C272,计算辅助表!A:F,6,FALSE)</f>
        <v>[{"a":"item","t":"2004","n":2000}]</v>
      </c>
      <c r="M272" s="26" t="str">
        <f>VLOOKUP(C272,计算辅助表!A:L,IF(INT(LEFT(A272))&lt;5,12,7),FALSE)</f>
        <v>[{"jichuzhongzu":1,"star":5,"num":4}]</v>
      </c>
      <c r="N272" s="26" t="str">
        <f>VLOOKUP(A272,升星技能!A:O,4,FALSE)</f>
        <v>心灵恐惧3</v>
      </c>
      <c r="O272" s="26" t="str">
        <f>VLOOKUP(A272,升星技能!A:O,5,FALSE)</f>
        <v>"3107a114"</v>
      </c>
      <c r="P272" s="26" t="str">
        <f>VLOOKUP(A272,升星技能!A:O,6,FALSE)</f>
        <v>被动效果：让敌人感到恐惧，受到攻击降低攻击者19%暴击，持续3回合</v>
      </c>
      <c r="Q272" s="26" t="str">
        <f>IF(C272&lt;8,VLOOKUP(A272,基础技能!A:O,11,FALSE),VLOOKUP(A272,升星技能!A:O,7,FALSE))</f>
        <v>恶魔之心2</v>
      </c>
      <c r="R272" s="26" t="str">
        <f>IF(C272&lt;8,VLOOKUP(A272,基础技能!A:O,10,FALSE),VLOOKUP(A272,升星技能!A:O,8,FALSE))</f>
        <v>"31076211","31076221"</v>
      </c>
      <c r="S272" s="26" t="str">
        <f>IF(C272&lt;8,VLOOKUP(A272,基础技能!A:O,12,FALSE),VLOOKUP(A272,升星技能!A:O,9,FALSE))</f>
        <v>被动效果：强大的恶魔身躯，使得自身防御增加31%，生命增加29%</v>
      </c>
      <c r="T272" s="26" t="str">
        <f>IF(C272&lt;9,VLOOKUP(A272,基础技能!A:O,14,FALSE),VLOOKUP(A272,升星技能!A:O,10,FALSE))</f>
        <v>恶魔铠甲2</v>
      </c>
      <c r="U272" s="26" t="str">
        <f>IF(C272&lt;9,VLOOKUP(A272,基础技能!A:O,13,FALSE),VLOOKUP(A272,升星技能!A:O,11,FALSE))</f>
        <v>"31076314"</v>
      </c>
      <c r="V272" s="26" t="str">
        <f>IF(C272&lt;9,VLOOKUP(A272,基础技能!A:O,15,FALSE),VLOOKUP(A272,升星技能!A:O,12,FALSE))</f>
        <v>被动效果：穿着恶魔铠甲，使得自身生命低于30%时，提升自己防御102%，持续3回合（只触发一次）</v>
      </c>
      <c r="W272" s="26" t="str">
        <f>IF(C272&lt;10,VLOOKUP(A272,基础技能!A:O,5,FALSE),VLOOKUP(A272,升星技能!A:O,13,FALSE))</f>
        <v>火焰雨2</v>
      </c>
      <c r="X272" s="26" t="str">
        <f>IF(C272&lt;10,VLOOKUP(A272,基础技能!A:O,4,FALSE),VLOOKUP(A272,升星技能!A:O,14,FALSE))</f>
        <v>31076012</v>
      </c>
      <c r="Y272" s="26" t="str">
        <f>IF(C272&lt;10,VLOOKUP(A272,基础技能!A:O,6,FALSE),VLOOKUP(A272,升星技能!A:O,15,FALSE))</f>
        <v>怒气技能：对敌方单个目标造成281%攻击伤害并使生命最少的友军回复253%攻击等量生命</v>
      </c>
    </row>
    <row r="273" spans="1:25" x14ac:dyDescent="0.3">
      <c r="A273" s="27">
        <v>31076</v>
      </c>
      <c r="B273" s="27" t="s">
        <v>52</v>
      </c>
      <c r="C273" s="28">
        <v>8</v>
      </c>
      <c r="D273" s="28">
        <f>VLOOKUP($C273,计算辅助表!$A:$E,2,FALSE)</f>
        <v>2.7800000000000002</v>
      </c>
      <c r="E273" s="26">
        <f>VLOOKUP($C273,计算辅助表!$A:$E,3,FALSE)</f>
        <v>1</v>
      </c>
      <c r="F273" s="28">
        <f>VLOOKUP($C273,计算辅助表!$A:$E,4,FALSE)</f>
        <v>4.84</v>
      </c>
      <c r="G273" s="26">
        <f>VLOOKUP($C273,计算辅助表!$A:$E,5,FALSE)</f>
        <v>1.6</v>
      </c>
      <c r="H273" s="26">
        <f>VLOOKUP(C273,计算辅助表!A:I,9,FALSE)</f>
        <v>0</v>
      </c>
      <c r="I273" s="26">
        <f>VLOOKUP(C273,计算辅助表!A:K,10,FALSE)</f>
        <v>0</v>
      </c>
      <c r="J273" s="26">
        <f>VLOOKUP(C273,计算辅助表!A:K,11,FALSE)</f>
        <v>0</v>
      </c>
      <c r="K273" s="26">
        <f>VLOOKUP(C273,计算辅助表!A:H,8,FALSE)</f>
        <v>185</v>
      </c>
      <c r="L273" s="26" t="str">
        <f>VLOOKUP(C273,计算辅助表!A:F,6,FALSE)</f>
        <v>[{"a":"item","t":"2004","n":3000}]</v>
      </c>
      <c r="M273" s="26" t="str">
        <f>VLOOKUP(C273,计算辅助表!A:L,IF(INT(LEFT(A273))&lt;5,12,7),FALSE)</f>
        <v>[{"jichuzhongzu":1,"star":6,"num":1},{"jichuzhongzu":1,"star":5,"num":3}]</v>
      </c>
      <c r="N273" s="26" t="str">
        <f>VLOOKUP(A273,升星技能!A:O,4,FALSE)</f>
        <v>心灵恐惧3</v>
      </c>
      <c r="O273" s="26" t="str">
        <f>VLOOKUP(A273,升星技能!A:O,5,FALSE)</f>
        <v>"3107a114"</v>
      </c>
      <c r="P273" s="26" t="str">
        <f>VLOOKUP(A273,升星技能!A:O,6,FALSE)</f>
        <v>被动效果：让敌人感到恐惧，受到攻击降低攻击者19%暴击，持续3回合</v>
      </c>
      <c r="Q273" s="26" t="str">
        <f>IF(C273&lt;8,VLOOKUP(A273,基础技能!A:O,11,FALSE),VLOOKUP(A273,升星技能!A:O,7,FALSE))</f>
        <v>恶魔身躯3</v>
      </c>
      <c r="R273" s="26" t="str">
        <f>IF(C273&lt;8,VLOOKUP(A273,基础技能!A:O,10,FALSE),VLOOKUP(A273,升星技能!A:O,8,FALSE))</f>
        <v>"3107a211","3107a221"</v>
      </c>
      <c r="S273" s="26" t="str">
        <f>IF(C273&lt;8,VLOOKUP(A273,基础技能!A:O,12,FALSE),VLOOKUP(A273,升星技能!A:O,9,FALSE))</f>
        <v>被动效果：强大的恶魔身躯，使得自身防御增加41%，生命增加70%</v>
      </c>
      <c r="T273" s="26" t="str">
        <f>IF(C273&lt;9,VLOOKUP(A273,基础技能!A:O,14,FALSE),VLOOKUP(A273,升星技能!A:O,10,FALSE))</f>
        <v>恶魔铠甲2</v>
      </c>
      <c r="U273" s="26" t="str">
        <f>IF(C273&lt;9,VLOOKUP(A273,基础技能!A:O,13,FALSE),VLOOKUP(A273,升星技能!A:O,11,FALSE))</f>
        <v>"31076314"</v>
      </c>
      <c r="V273" s="26" t="str">
        <f>IF(C273&lt;9,VLOOKUP(A273,基础技能!A:O,15,FALSE),VLOOKUP(A273,升星技能!A:O,12,FALSE))</f>
        <v>被动效果：穿着恶魔铠甲，使得自身生命低于30%时，提升自己防御102%，持续3回合（只触发一次）</v>
      </c>
      <c r="W273" s="26" t="str">
        <f>IF(C273&lt;10,VLOOKUP(A273,基础技能!A:O,5,FALSE),VLOOKUP(A273,升星技能!A:O,13,FALSE))</f>
        <v>火焰雨2</v>
      </c>
      <c r="X273" s="26" t="str">
        <f>IF(C273&lt;10,VLOOKUP(A273,基础技能!A:O,4,FALSE),VLOOKUP(A273,升星技能!A:O,14,FALSE))</f>
        <v>31076012</v>
      </c>
      <c r="Y273" s="26" t="str">
        <f>IF(C273&lt;10,VLOOKUP(A273,基础技能!A:O,6,FALSE),VLOOKUP(A273,升星技能!A:O,15,FALSE))</f>
        <v>怒气技能：对敌方单个目标造成281%攻击伤害并使生命最少的友军回复253%攻击等量生命</v>
      </c>
    </row>
    <row r="274" spans="1:25" x14ac:dyDescent="0.3">
      <c r="A274" s="27">
        <v>31076</v>
      </c>
      <c r="B274" s="27" t="s">
        <v>52</v>
      </c>
      <c r="C274" s="28">
        <v>9</v>
      </c>
      <c r="D274" s="28">
        <f>VLOOKUP($C274,计算辅助表!$A:$E,2,FALSE)</f>
        <v>3.0700000000000003</v>
      </c>
      <c r="E274" s="26">
        <f>VLOOKUP($C274,计算辅助表!$A:$E,3,FALSE)</f>
        <v>1</v>
      </c>
      <c r="F274" s="28">
        <f>VLOOKUP($C274,计算辅助表!$A:$E,4,FALSE)</f>
        <v>6.16</v>
      </c>
      <c r="G274" s="26">
        <f>VLOOKUP($C274,计算辅助表!$A:$E,5,FALSE)</f>
        <v>1.6</v>
      </c>
      <c r="H274" s="26">
        <f>VLOOKUP(C274,计算辅助表!A:I,9,FALSE)</f>
        <v>0</v>
      </c>
      <c r="I274" s="26">
        <f>VLOOKUP(C274,计算辅助表!A:K,10,FALSE)</f>
        <v>0</v>
      </c>
      <c r="J274" s="26">
        <f>VLOOKUP(C274,计算辅助表!A:K,11,FALSE)</f>
        <v>0</v>
      </c>
      <c r="K274" s="26">
        <f>VLOOKUP(C274,计算辅助表!A:H,8,FALSE)</f>
        <v>205</v>
      </c>
      <c r="L274" s="26" t="str">
        <f>VLOOKUP(C274,计算辅助表!A:F,6,FALSE)</f>
        <v>[{"a":"item","t":"2004","n":4000}]</v>
      </c>
      <c r="M274" s="26" t="str">
        <f>VLOOKUP(C274,计算辅助表!A:L,IF(INT(LEFT(A274))&lt;5,12,7),FALSE)</f>
        <v>[{"sxhero":1,"num":1},{"jichuzhongzu":1,"star":6,"num":1},{"jichuzhongzu":1,"star":5,"num":2}]</v>
      </c>
      <c r="N274" s="26" t="str">
        <f>VLOOKUP(A274,升星技能!A:O,4,FALSE)</f>
        <v>心灵恐惧3</v>
      </c>
      <c r="O274" s="26" t="str">
        <f>VLOOKUP(A274,升星技能!A:O,5,FALSE)</f>
        <v>"3107a114"</v>
      </c>
      <c r="P274" s="26" t="str">
        <f>VLOOKUP(A274,升星技能!A:O,6,FALSE)</f>
        <v>被动效果：让敌人感到恐惧，受到攻击降低攻击者19%暴击，持续3回合</v>
      </c>
      <c r="Q274" s="26" t="str">
        <f>IF(C274&lt;8,VLOOKUP(A274,基础技能!A:O,11,FALSE),VLOOKUP(A274,升星技能!A:O,7,FALSE))</f>
        <v>恶魔身躯3</v>
      </c>
      <c r="R274" s="26" t="str">
        <f>IF(C274&lt;8,VLOOKUP(A274,基础技能!A:O,10,FALSE),VLOOKUP(A274,升星技能!A:O,8,FALSE))</f>
        <v>"3107a211","3107a221"</v>
      </c>
      <c r="S274" s="26" t="str">
        <f>IF(C274&lt;8,VLOOKUP(A274,基础技能!A:O,12,FALSE),VLOOKUP(A274,升星技能!A:O,9,FALSE))</f>
        <v>被动效果：强大的恶魔身躯，使得自身防御增加41%，生命增加70%</v>
      </c>
      <c r="T274" s="26" t="str">
        <f>IF(C274&lt;9,VLOOKUP(A274,基础技能!A:O,14,FALSE),VLOOKUP(A274,升星技能!A:O,10,FALSE))</f>
        <v>恶魔之甲3</v>
      </c>
      <c r="U274" s="26" t="str">
        <f>IF(C274&lt;9,VLOOKUP(A274,基础技能!A:O,13,FALSE),VLOOKUP(A274,升星技能!A:O,11,FALSE))</f>
        <v>"3107a314"</v>
      </c>
      <c r="V274" s="26" t="str">
        <f>IF(C274&lt;9,VLOOKUP(A274,基础技能!A:O,15,FALSE),VLOOKUP(A274,升星技能!A:O,12,FALSE))</f>
        <v>被动效果：穿着恶魔铠甲，使得自身生命低于30%时，提升自己121%防御，持续3回合（只触发一次）</v>
      </c>
      <c r="W274" s="26" t="str">
        <f>IF(C274&lt;10,VLOOKUP(A274,基础技能!A:O,5,FALSE),VLOOKUP(A274,升星技能!A:O,13,FALSE))</f>
        <v>火焰雨2</v>
      </c>
      <c r="X274" s="26" t="str">
        <f>IF(C274&lt;10,VLOOKUP(A274,基础技能!A:O,4,FALSE),VLOOKUP(A274,升星技能!A:O,14,FALSE))</f>
        <v>31076012</v>
      </c>
      <c r="Y274" s="26" t="str">
        <f>IF(C274&lt;10,VLOOKUP(A274,基础技能!A:O,6,FALSE),VLOOKUP(A274,升星技能!A:O,15,FALSE))</f>
        <v>怒气技能：对敌方单个目标造成281%攻击伤害并使生命最少的友军回复253%攻击等量生命</v>
      </c>
    </row>
    <row r="275" spans="1:25" x14ac:dyDescent="0.3">
      <c r="A275" s="27">
        <v>31076</v>
      </c>
      <c r="B275" s="27" t="s">
        <v>52</v>
      </c>
      <c r="C275" s="28">
        <v>10</v>
      </c>
      <c r="D275" s="28">
        <f>VLOOKUP($C275,计算辅助表!$A:$E,2,FALSE)</f>
        <v>3.5100000000000002</v>
      </c>
      <c r="E275" s="26">
        <f>VLOOKUP($C275,计算辅助表!$A:$E,3,FALSE)</f>
        <v>1</v>
      </c>
      <c r="F275" s="28">
        <f>VLOOKUP($C275,计算辅助表!$A:$E,4,FALSE)</f>
        <v>8.14</v>
      </c>
      <c r="G275" s="26">
        <f>VLOOKUP($C275,计算辅助表!$A:$E,5,FALSE)</f>
        <v>1.6</v>
      </c>
      <c r="H275" s="26">
        <f>VLOOKUP(C275,计算辅助表!A:I,9,FALSE)</f>
        <v>0</v>
      </c>
      <c r="I275" s="26">
        <f>VLOOKUP(C275,计算辅助表!A:K,10,FALSE)</f>
        <v>0</v>
      </c>
      <c r="J275" s="26">
        <f>VLOOKUP(C275,计算辅助表!A:K,11,FALSE)</f>
        <v>0</v>
      </c>
      <c r="K275" s="26">
        <f>VLOOKUP(C275,计算辅助表!A:H,8,FALSE)</f>
        <v>255</v>
      </c>
      <c r="L275" s="26" t="str">
        <f>VLOOKUP(C275,计算辅助表!A:F,6,FALSE)</f>
        <v>[{"a":"item","t":"2004","n":10000}]</v>
      </c>
      <c r="M275" s="26" t="str">
        <f>VLOOKUP(C275,计算辅助表!A:L,IF(INT(LEFT(A275))&lt;5,12,7),FALSE)</f>
        <v>[{"sxhero":1,"num":2},{"jichuzhongzu":1,"star":6,"num":1},{"star":9,"num":1}]</v>
      </c>
      <c r="N275" s="26" t="str">
        <f>VLOOKUP(A275,升星技能!A:O,4,FALSE)</f>
        <v>心灵恐惧3</v>
      </c>
      <c r="O275" s="26" t="str">
        <f>VLOOKUP(A275,升星技能!A:O,5,FALSE)</f>
        <v>"3107a114"</v>
      </c>
      <c r="P275" s="26" t="str">
        <f>VLOOKUP(A275,升星技能!A:O,6,FALSE)</f>
        <v>被动效果：让敌人感到恐惧，受到攻击降低攻击者19%暴击，持续3回合</v>
      </c>
      <c r="Q275" s="26" t="str">
        <f>IF(C275&lt;8,VLOOKUP(A275,基础技能!A:O,11,FALSE),VLOOKUP(A275,升星技能!A:O,7,FALSE))</f>
        <v>恶魔身躯3</v>
      </c>
      <c r="R275" s="26" t="str">
        <f>IF(C275&lt;8,VLOOKUP(A275,基础技能!A:O,10,FALSE),VLOOKUP(A275,升星技能!A:O,8,FALSE))</f>
        <v>"3107a211","3107a221"</v>
      </c>
      <c r="S275" s="26" t="str">
        <f>IF(C275&lt;8,VLOOKUP(A275,基础技能!A:O,12,FALSE),VLOOKUP(A275,升星技能!A:O,9,FALSE))</f>
        <v>被动效果：强大的恶魔身躯，使得自身防御增加41%，生命增加70%</v>
      </c>
      <c r="T275" s="26" t="str">
        <f>IF(C275&lt;9,VLOOKUP(A275,基础技能!A:O,14,FALSE),VLOOKUP(A275,升星技能!A:O,10,FALSE))</f>
        <v>恶魔之甲3</v>
      </c>
      <c r="U275" s="26" t="str">
        <f>IF(C275&lt;9,VLOOKUP(A275,基础技能!A:O,13,FALSE),VLOOKUP(A275,升星技能!A:O,11,FALSE))</f>
        <v>"3107a314"</v>
      </c>
      <c r="V275" s="26" t="str">
        <f>IF(C275&lt;9,VLOOKUP(A275,基础技能!A:O,15,FALSE),VLOOKUP(A275,升星技能!A:O,12,FALSE))</f>
        <v>被动效果：穿着恶魔铠甲，使得自身生命低于30%时，提升自己121%防御，持续3回合（只触发一次）</v>
      </c>
      <c r="W275" s="26" t="str">
        <f>IF(C275&lt;10,VLOOKUP(A275,基础技能!A:O,5,FALSE),VLOOKUP(A275,升星技能!A:O,13,FALSE))</f>
        <v>火焰雨3</v>
      </c>
      <c r="X275" s="26" t="str">
        <f>IF(C275&lt;10,VLOOKUP(A275,基础技能!A:O,4,FALSE),VLOOKUP(A275,升星技能!A:O,14,FALSE))</f>
        <v>3107a012</v>
      </c>
      <c r="Y275" s="26" t="str">
        <f>IF(C275&lt;10,VLOOKUP(A275,基础技能!A:O,6,FALSE),VLOOKUP(A275,升星技能!A:O,15,FALSE))</f>
        <v>怒气技能：对敌方单个目标造成321%攻击伤害并使生命最少的友军回复559%攻击等量生命，增加62%的攻击2回合</v>
      </c>
    </row>
    <row r="276" spans="1:25" x14ac:dyDescent="0.3">
      <c r="A276" s="27">
        <v>31076</v>
      </c>
      <c r="B276" s="27" t="s">
        <v>52</v>
      </c>
      <c r="C276" s="28">
        <v>11</v>
      </c>
      <c r="D276" s="28">
        <f>VLOOKUP($C276,计算辅助表!$A:$E,2,FALSE)</f>
        <v>3.5100000000000002</v>
      </c>
      <c r="E276" s="26">
        <f>VLOOKUP($C276,计算辅助表!$A:$E,3,FALSE)</f>
        <v>1</v>
      </c>
      <c r="F276" s="28">
        <f>VLOOKUP($C276,计算辅助表!$A:$E,4,FALSE)</f>
        <v>8.14</v>
      </c>
      <c r="G276" s="26">
        <f>VLOOKUP($C276,计算辅助表!$A:$E,5,FALSE)</f>
        <v>1.6</v>
      </c>
      <c r="H276" s="26">
        <f>VLOOKUP(C276,计算辅助表!A:I,9,FALSE)</f>
        <v>1</v>
      </c>
      <c r="I276" s="26">
        <f>VLOOKUP(C276,计算辅助表!A:K,10,FALSE)</f>
        <v>70</v>
      </c>
      <c r="J276" s="26">
        <f>VLOOKUP(C276,计算辅助表!A:K,11,FALSE)</f>
        <v>100</v>
      </c>
      <c r="K276" s="26">
        <f>VLOOKUP(C276,计算辅助表!A:H,8,FALSE)</f>
        <v>270</v>
      </c>
      <c r="L276" s="26" t="str">
        <f>VLOOKUP(C276,计算辅助表!A:F,6,FALSE)</f>
        <v>[{"a":"item","t":"2004","n":10000}]</v>
      </c>
      <c r="M276" s="26" t="str">
        <f>VLOOKUP(C276,计算辅助表!A:L,IF(INT(LEFT(A276))&lt;5,12,7),FALSE)</f>
        <v>[{"sxhero":1,"num":1},{"star":9,"num":1}]</v>
      </c>
      <c r="N276" s="26" t="str">
        <f>VLOOKUP(A276,升星技能!A:O,4,FALSE)</f>
        <v>心灵恐惧3</v>
      </c>
      <c r="O276" s="26" t="str">
        <f>VLOOKUP(A276,升星技能!A:O,5,FALSE)</f>
        <v>"3107a114"</v>
      </c>
      <c r="P276" s="26" t="str">
        <f>VLOOKUP(A276,升星技能!A:O,6,FALSE)</f>
        <v>被动效果：让敌人感到恐惧，受到攻击降低攻击者19%暴击，持续3回合</v>
      </c>
      <c r="Q276" s="26" t="str">
        <f>IF(C276&lt;8,VLOOKUP(A276,基础技能!A:O,11,FALSE),VLOOKUP(A276,升星技能!A:O,7,FALSE))</f>
        <v>恶魔身躯3</v>
      </c>
      <c r="R276" s="26" t="str">
        <f>IF(C276&lt;8,VLOOKUP(A276,基础技能!A:O,10,FALSE),VLOOKUP(A276,升星技能!A:O,8,FALSE))</f>
        <v>"3107a211","3107a221"</v>
      </c>
      <c r="S276" s="26" t="str">
        <f>IF(C276&lt;8,VLOOKUP(A276,基础技能!A:O,12,FALSE),VLOOKUP(A276,升星技能!A:O,9,FALSE))</f>
        <v>被动效果：强大的恶魔身躯，使得自身防御增加41%，生命增加70%</v>
      </c>
      <c r="T276" s="26" t="str">
        <f>IF(C276&lt;9,VLOOKUP(A276,基础技能!A:O,14,FALSE),VLOOKUP(A276,升星技能!A:O,10,FALSE))</f>
        <v>恶魔之甲3</v>
      </c>
      <c r="U276" s="26" t="str">
        <f>IF(C276&lt;9,VLOOKUP(A276,基础技能!A:O,13,FALSE),VLOOKUP(A276,升星技能!A:O,11,FALSE))</f>
        <v>"3107a314"</v>
      </c>
      <c r="V276" s="26" t="str">
        <f>IF(C276&lt;9,VLOOKUP(A276,基础技能!A:O,15,FALSE),VLOOKUP(A276,升星技能!A:O,12,FALSE))</f>
        <v>被动效果：穿着恶魔铠甲，使得自身生命低于30%时，提升自己121%防御，持续3回合（只触发一次）</v>
      </c>
      <c r="W276" s="26" t="str">
        <f>IF(C276&lt;10,VLOOKUP(A276,基础技能!A:O,5,FALSE),VLOOKUP(A276,升星技能!A:O,13,FALSE))</f>
        <v>火焰雨3</v>
      </c>
      <c r="X276" s="26" t="str">
        <f>IF(C276&lt;10,VLOOKUP(A276,基础技能!A:O,4,FALSE),VLOOKUP(A276,升星技能!A:O,14,FALSE))</f>
        <v>3107a012</v>
      </c>
      <c r="Y276" s="26" t="str">
        <f>IF(C276&lt;10,VLOOKUP(A276,基础技能!A:O,6,FALSE),VLOOKUP(A276,升星技能!A:O,15,FALSE))</f>
        <v>怒气技能：对敌方单个目标造成321%攻击伤害并使生命最少的友军回复559%攻击等量生命，增加62%的攻击2回合</v>
      </c>
    </row>
    <row r="277" spans="1:25" x14ac:dyDescent="0.3">
      <c r="A277" s="27">
        <v>31076</v>
      </c>
      <c r="B277" s="27" t="s">
        <v>52</v>
      </c>
      <c r="C277" s="28">
        <v>12</v>
      </c>
      <c r="D277" s="28">
        <f>VLOOKUP($C277,计算辅助表!$A:$E,2,FALSE)</f>
        <v>3.5100000000000002</v>
      </c>
      <c r="E277" s="26">
        <f>VLOOKUP($C277,计算辅助表!$A:$E,3,FALSE)</f>
        <v>1</v>
      </c>
      <c r="F277" s="28">
        <f>VLOOKUP($C277,计算辅助表!$A:$E,4,FALSE)</f>
        <v>8.14</v>
      </c>
      <c r="G277" s="26">
        <f>VLOOKUP($C277,计算辅助表!$A:$E,5,FALSE)</f>
        <v>1.6</v>
      </c>
      <c r="H277" s="26">
        <f>VLOOKUP(C277,计算辅助表!A:I,9,FALSE)</f>
        <v>2</v>
      </c>
      <c r="I277" s="26">
        <f>VLOOKUP(C277,计算辅助表!A:K,10,FALSE)</f>
        <v>140</v>
      </c>
      <c r="J277" s="26">
        <f>VLOOKUP(C277,计算辅助表!A:K,11,FALSE)</f>
        <v>200</v>
      </c>
      <c r="K277" s="26">
        <f>VLOOKUP(C277,计算辅助表!A:H,8,FALSE)</f>
        <v>285</v>
      </c>
      <c r="L277" s="26" t="str">
        <f>VLOOKUP(C277,计算辅助表!A:F,6,FALSE)</f>
        <v>[{"a":"item","t":"2004","n":15000}]</v>
      </c>
      <c r="M277" s="26" t="str">
        <f>VLOOKUP(C277,计算辅助表!A:L,IF(INT(LEFT(A277))&lt;5,12,7),FALSE)</f>
        <v>[{"sxhero":1,"num":1},{"jichuzhongzu":1,"star":6,"num":1},{"star":9,"num":1}]</v>
      </c>
      <c r="N277" s="26" t="str">
        <f>VLOOKUP(A277,升星技能!A:O,4,FALSE)</f>
        <v>心灵恐惧3</v>
      </c>
      <c r="O277" s="26" t="str">
        <f>VLOOKUP(A277,升星技能!A:O,5,FALSE)</f>
        <v>"3107a114"</v>
      </c>
      <c r="P277" s="26" t="str">
        <f>VLOOKUP(A277,升星技能!A:O,6,FALSE)</f>
        <v>被动效果：让敌人感到恐惧，受到攻击降低攻击者19%暴击，持续3回合</v>
      </c>
      <c r="Q277" s="26" t="str">
        <f>IF(C277&lt;8,VLOOKUP(A277,基础技能!A:O,11,FALSE),VLOOKUP(A277,升星技能!A:O,7,FALSE))</f>
        <v>恶魔身躯3</v>
      </c>
      <c r="R277" s="26" t="str">
        <f>IF(C277&lt;8,VLOOKUP(A277,基础技能!A:O,10,FALSE),VLOOKUP(A277,升星技能!A:O,8,FALSE))</f>
        <v>"3107a211","3107a221"</v>
      </c>
      <c r="S277" s="26" t="str">
        <f>IF(C277&lt;8,VLOOKUP(A277,基础技能!A:O,12,FALSE),VLOOKUP(A277,升星技能!A:O,9,FALSE))</f>
        <v>被动效果：强大的恶魔身躯，使得自身防御增加41%，生命增加70%</v>
      </c>
      <c r="T277" s="26" t="str">
        <f>IF(C277&lt;9,VLOOKUP(A277,基础技能!A:O,14,FALSE),VLOOKUP(A277,升星技能!A:O,10,FALSE))</f>
        <v>恶魔之甲3</v>
      </c>
      <c r="U277" s="26" t="str">
        <f>IF(C277&lt;9,VLOOKUP(A277,基础技能!A:O,13,FALSE),VLOOKUP(A277,升星技能!A:O,11,FALSE))</f>
        <v>"3107a314"</v>
      </c>
      <c r="V277" s="26" t="str">
        <f>IF(C277&lt;9,VLOOKUP(A277,基础技能!A:O,15,FALSE),VLOOKUP(A277,升星技能!A:O,12,FALSE))</f>
        <v>被动效果：穿着恶魔铠甲，使得自身生命低于30%时，提升自己121%防御，持续3回合（只触发一次）</v>
      </c>
      <c r="W277" s="26" t="str">
        <f>IF(C277&lt;10,VLOOKUP(A277,基础技能!A:O,5,FALSE),VLOOKUP(A277,升星技能!A:O,13,FALSE))</f>
        <v>火焰雨3</v>
      </c>
      <c r="X277" s="26" t="str">
        <f>IF(C277&lt;10,VLOOKUP(A277,基础技能!A:O,4,FALSE),VLOOKUP(A277,升星技能!A:O,14,FALSE))</f>
        <v>3107a012</v>
      </c>
      <c r="Y277" s="26" t="str">
        <f>IF(C277&lt;10,VLOOKUP(A277,基础技能!A:O,6,FALSE),VLOOKUP(A277,升星技能!A:O,15,FALSE))</f>
        <v>怒气技能：对敌方单个目标造成321%攻击伤害并使生命最少的友军回复559%攻击等量生命，增加62%的攻击2回合</v>
      </c>
    </row>
    <row r="278" spans="1:25" x14ac:dyDescent="0.3">
      <c r="A278" s="27">
        <v>31076</v>
      </c>
      <c r="B278" s="27" t="s">
        <v>52</v>
      </c>
      <c r="C278" s="28">
        <v>13</v>
      </c>
      <c r="D278" s="28">
        <f>VLOOKUP($C278,计算辅助表!$A:$E,2,FALSE)</f>
        <v>3.5100000000000002</v>
      </c>
      <c r="E278" s="26">
        <f>VLOOKUP($C278,计算辅助表!$A:$E,3,FALSE)</f>
        <v>1</v>
      </c>
      <c r="F278" s="28">
        <f>VLOOKUP($C278,计算辅助表!$A:$E,4,FALSE)</f>
        <v>8.14</v>
      </c>
      <c r="G278" s="26">
        <f>VLOOKUP($C278,计算辅助表!$A:$E,5,FALSE)</f>
        <v>1.6</v>
      </c>
      <c r="H278" s="26">
        <f>VLOOKUP(C278,计算辅助表!A:I,9,FALSE)</f>
        <v>3</v>
      </c>
      <c r="I278" s="26">
        <f>VLOOKUP(C278,计算辅助表!A:K,10,FALSE)</f>
        <v>210</v>
      </c>
      <c r="J278" s="26">
        <f>VLOOKUP(C278,计算辅助表!A:K,11,FALSE)</f>
        <v>300</v>
      </c>
      <c r="K278" s="26">
        <f>VLOOKUP(C278,计算辅助表!A:H,8,FALSE)</f>
        <v>300</v>
      </c>
      <c r="L278" s="26" t="str">
        <f>VLOOKUP(C278,计算辅助表!A:F,6,FALSE)</f>
        <v>[{"a":"item","t":"2004","n":20000},{"a":"item","t":"2039","n":10}]</v>
      </c>
      <c r="M278" s="26" t="str">
        <f>VLOOKUP(C278,计算辅助表!A:L,IF(INT(LEFT(A278))&lt;5,12,7),FALSE)</f>
        <v>[{"sxhero":1,"num":2},{"jichuzhongzu":1,"star":6,"num":1},{"star":10,"num":1}]</v>
      </c>
      <c r="N278" s="26" t="str">
        <f>VLOOKUP(A278,升星技能!A:O,4,FALSE)</f>
        <v>心灵恐惧3</v>
      </c>
      <c r="O278" s="26" t="str">
        <f>VLOOKUP(A278,升星技能!A:O,5,FALSE)</f>
        <v>"3107a114"</v>
      </c>
      <c r="P278" s="26" t="str">
        <f>VLOOKUP(A278,升星技能!A:O,6,FALSE)</f>
        <v>被动效果：让敌人感到恐惧，受到攻击降低攻击者19%暴击，持续3回合</v>
      </c>
      <c r="Q278" s="26" t="str">
        <f>IF(C278&lt;8,VLOOKUP(A278,基础技能!A:O,11,FALSE),VLOOKUP(A278,升星技能!A:O,7,FALSE))</f>
        <v>恶魔身躯3</v>
      </c>
      <c r="R278" s="26" t="str">
        <f>IF(C278&lt;8,VLOOKUP(A278,基础技能!A:O,10,FALSE),VLOOKUP(A278,升星技能!A:O,8,FALSE))</f>
        <v>"3107a211","3107a221"</v>
      </c>
      <c r="S278" s="26" t="str">
        <f>IF(C278&lt;8,VLOOKUP(A278,基础技能!A:O,12,FALSE),VLOOKUP(A278,升星技能!A:O,9,FALSE))</f>
        <v>被动效果：强大的恶魔身躯，使得自身防御增加41%，生命增加70%</v>
      </c>
      <c r="T278" s="26" t="str">
        <f>IF(C278&lt;9,VLOOKUP(A278,基础技能!A:O,14,FALSE),VLOOKUP(A278,升星技能!A:O,10,FALSE))</f>
        <v>恶魔之甲3</v>
      </c>
      <c r="U278" s="26" t="str">
        <f>IF(C278&lt;9,VLOOKUP(A278,基础技能!A:O,13,FALSE),VLOOKUP(A278,升星技能!A:O,11,FALSE))</f>
        <v>"3107a314"</v>
      </c>
      <c r="V278" s="26" t="str">
        <f>IF(C278&lt;9,VLOOKUP(A278,基础技能!A:O,15,FALSE),VLOOKUP(A278,升星技能!A:O,12,FALSE))</f>
        <v>被动效果：穿着恶魔铠甲，使得自身生命低于30%时，提升自己121%防御，持续3回合（只触发一次）</v>
      </c>
      <c r="W278" s="26" t="str">
        <f>IF(C278&lt;10,VLOOKUP(A278,基础技能!A:O,5,FALSE),VLOOKUP(A278,升星技能!A:O,13,FALSE))</f>
        <v>火焰雨3</v>
      </c>
      <c r="X278" s="26" t="str">
        <f>IF(C278&lt;10,VLOOKUP(A278,基础技能!A:O,4,FALSE),VLOOKUP(A278,升星技能!A:O,14,FALSE))</f>
        <v>3107a012</v>
      </c>
      <c r="Y278" s="26" t="str">
        <f>IF(C278&lt;10,VLOOKUP(A278,基础技能!A:O,6,FALSE),VLOOKUP(A278,升星技能!A:O,15,FALSE))</f>
        <v>怒气技能：对敌方单个目标造成321%攻击伤害并使生命最少的友军回复559%攻击等量生命，增加62%的攻击2回合</v>
      </c>
    </row>
    <row r="279" spans="1:25" x14ac:dyDescent="0.3">
      <c r="A279" s="27">
        <v>31076</v>
      </c>
      <c r="B279" s="27" t="s">
        <v>52</v>
      </c>
      <c r="C279" s="28">
        <v>14</v>
      </c>
      <c r="D279" s="28">
        <v>3.51</v>
      </c>
      <c r="E279" s="26">
        <f>VLOOKUP($C279,计算辅助表!$A:$E,3,FALSE)</f>
        <v>1</v>
      </c>
      <c r="F279" s="28">
        <v>8.14</v>
      </c>
      <c r="G279" s="26">
        <f>VLOOKUP($C279,计算辅助表!$A:$E,5,FALSE)</f>
        <v>1.6</v>
      </c>
      <c r="H279" s="26">
        <f>VLOOKUP(C279,计算辅助表!A:I,9,FALSE)</f>
        <v>4</v>
      </c>
      <c r="I279" s="26">
        <f>VLOOKUP(C279,计算辅助表!A:K,10,FALSE)</f>
        <v>330</v>
      </c>
      <c r="J279" s="26">
        <f>VLOOKUP(C279,计算辅助表!A:K,11,FALSE)</f>
        <v>500</v>
      </c>
      <c r="K279" s="26">
        <f>VLOOKUP(C279,计算辅助表!A:H,8,FALSE)</f>
        <v>300</v>
      </c>
      <c r="L279" s="26" t="str">
        <f>VLOOKUP(C279,计算辅助表!A:F,6,FALSE)</f>
        <v>[{"a":"item","t":"2004","n":25000},{"a":"item","t":"2039","n":20}]</v>
      </c>
      <c r="M279" s="26" t="str">
        <f>VLOOKUP(C279,计算辅助表!A:L,IF(INT(LEFT(A279))&lt;5,12,7),FALSE)</f>
        <v>[{"sxhero":1,"num":2},{"star":9,"num":1},{"star":10,"num":1}]</v>
      </c>
      <c r="N279" s="26" t="str">
        <f>VLOOKUP(A279,升星技能!A:O,4,FALSE)</f>
        <v>心灵恐惧3</v>
      </c>
      <c r="O279" s="26" t="str">
        <f>VLOOKUP(A279,升星技能!A:O,5,FALSE)</f>
        <v>"3107a114"</v>
      </c>
      <c r="P279" s="26" t="str">
        <f>VLOOKUP(A279,升星技能!A:O,6,FALSE)</f>
        <v>被动效果：让敌人感到恐惧，受到攻击降低攻击者19%暴击，持续3回合</v>
      </c>
      <c r="Q279" s="26" t="str">
        <f>IF(C279&lt;8,VLOOKUP(A279,基础技能!A:O,11,FALSE),VLOOKUP(A279,升星技能!A:O,7,FALSE))</f>
        <v>恶魔身躯3</v>
      </c>
      <c r="R279" s="26" t="str">
        <f>IF(C279&lt;8,VLOOKUP(A279,基础技能!A:O,10,FALSE),VLOOKUP(A279,升星技能!A:O,8,FALSE))</f>
        <v>"3107a211","3107a221"</v>
      </c>
      <c r="S279" s="26" t="str">
        <f>IF(C279&lt;8,VLOOKUP(A279,基础技能!A:O,12,FALSE),VLOOKUP(A279,升星技能!A:O,9,FALSE))</f>
        <v>被动效果：强大的恶魔身躯，使得自身防御增加41%，生命增加70%</v>
      </c>
      <c r="T279" s="26" t="str">
        <f>IF(C279&lt;9,VLOOKUP(A279,基础技能!A:O,14,FALSE),VLOOKUP(A279,升星技能!A:O,10,FALSE))</f>
        <v>恶魔之甲3</v>
      </c>
      <c r="U279" s="26" t="str">
        <f>IF(C279&lt;9,VLOOKUP(A279,基础技能!A:O,13,FALSE),VLOOKUP(A279,升星技能!A:O,11,FALSE))</f>
        <v>"3107a314"</v>
      </c>
      <c r="V279" s="26" t="str">
        <f>IF(C279&lt;9,VLOOKUP(A279,基础技能!A:O,15,FALSE),VLOOKUP(A279,升星技能!A:O,12,FALSE))</f>
        <v>被动效果：穿着恶魔铠甲，使得自身生命低于30%时，提升自己121%防御，持续3回合（只触发一次）</v>
      </c>
      <c r="W279" s="26" t="str">
        <f>IF(C279&lt;10,VLOOKUP(A279,基础技能!A:O,5,FALSE),VLOOKUP(A279,升星技能!A:O,13,FALSE))</f>
        <v>火焰雨3</v>
      </c>
      <c r="X279" s="26" t="str">
        <f>IF(C279&lt;10,VLOOKUP(A279,基础技能!A:O,4,FALSE),VLOOKUP(A279,升星技能!A:O,14,FALSE))</f>
        <v>3107a012</v>
      </c>
      <c r="Y279" s="26" t="str">
        <f>IF(C279&lt;10,VLOOKUP(A279,基础技能!A:O,6,FALSE),VLOOKUP(A279,升星技能!A:O,15,FALSE))</f>
        <v>怒气技能：对敌方单个目标造成321%攻击伤害并使生命最少的友军回复559%攻击等量生命，增加62%的攻击2回合</v>
      </c>
    </row>
    <row r="280" spans="1:25" x14ac:dyDescent="0.3">
      <c r="A280" s="27">
        <v>31076</v>
      </c>
      <c r="B280" s="27" t="s">
        <v>52</v>
      </c>
      <c r="C280" s="28">
        <v>15</v>
      </c>
      <c r="D280" s="28">
        <v>3.51</v>
      </c>
      <c r="E280" s="26">
        <f>VLOOKUP($C280,计算辅助表!$A:$E,3,FALSE)</f>
        <v>1</v>
      </c>
      <c r="F280" s="28">
        <v>8.14</v>
      </c>
      <c r="G280" s="26">
        <f>VLOOKUP($C280,计算辅助表!$A:$E,5,FALSE)</f>
        <v>1.6</v>
      </c>
      <c r="H280" s="26">
        <f>VLOOKUP(C280,计算辅助表!A:I,9,FALSE)</f>
        <v>5</v>
      </c>
      <c r="I280" s="26">
        <f>VLOOKUP(C280,计算辅助表!A:K,10,FALSE)</f>
        <v>450</v>
      </c>
      <c r="J280" s="26">
        <f>VLOOKUP(C280,计算辅助表!A:K,11,FALSE)</f>
        <v>700</v>
      </c>
      <c r="K280" s="26">
        <f>VLOOKUP(C280,计算辅助表!A:H,8,FALSE)</f>
        <v>300</v>
      </c>
      <c r="L280" s="26" t="str">
        <f>VLOOKUP(C280,计算辅助表!A:F,6,FALSE)</f>
        <v>[{"a":"item","t":"2004","n":30000},{"a":"item","t":"2039","n":30}]</v>
      </c>
      <c r="M280" s="26" t="str">
        <f>VLOOKUP(C280,计算辅助表!A:L,IF(INT(LEFT(A280))&lt;5,12,7),FALSE)</f>
        <v>[{"sxhero":1,"num":2},{"star":9,"num":1},{"star":10,"num":1}]</v>
      </c>
      <c r="N280" s="26" t="str">
        <f>VLOOKUP(A280,升星技能!A:O,4,FALSE)</f>
        <v>心灵恐惧3</v>
      </c>
      <c r="O280" s="26" t="str">
        <f>VLOOKUP(A280,升星技能!A:O,5,FALSE)</f>
        <v>"3107a114"</v>
      </c>
      <c r="P280" s="26" t="str">
        <f>VLOOKUP(A280,升星技能!A:O,6,FALSE)</f>
        <v>被动效果：让敌人感到恐惧，受到攻击降低攻击者19%暴击，持续3回合</v>
      </c>
      <c r="Q280" s="26" t="str">
        <f>IF(C280&lt;8,VLOOKUP(A280,基础技能!A:O,11,FALSE),VLOOKUP(A280,升星技能!A:O,7,FALSE))</f>
        <v>恶魔身躯3</v>
      </c>
      <c r="R280" s="26" t="str">
        <f>IF(C280&lt;8,VLOOKUP(A280,基础技能!A:O,10,FALSE),VLOOKUP(A280,升星技能!A:O,8,FALSE))</f>
        <v>"3107a211","3107a221"</v>
      </c>
      <c r="S280" s="26" t="str">
        <f>IF(C280&lt;8,VLOOKUP(A280,基础技能!A:O,12,FALSE),VLOOKUP(A280,升星技能!A:O,9,FALSE))</f>
        <v>被动效果：强大的恶魔身躯，使得自身防御增加41%，生命增加70%</v>
      </c>
      <c r="T280" s="26" t="str">
        <f>IF(C280&lt;9,VLOOKUP(A280,基础技能!A:O,14,FALSE),VLOOKUP(A280,升星技能!A:O,10,FALSE))</f>
        <v>恶魔之甲3</v>
      </c>
      <c r="U280" s="26" t="str">
        <f>IF(C280&lt;9,VLOOKUP(A280,基础技能!A:O,13,FALSE),VLOOKUP(A280,升星技能!A:O,11,FALSE))</f>
        <v>"3107a314"</v>
      </c>
      <c r="V280" s="26" t="str">
        <f>IF(C280&lt;9,VLOOKUP(A280,基础技能!A:O,15,FALSE),VLOOKUP(A280,升星技能!A:O,12,FALSE))</f>
        <v>被动效果：穿着恶魔铠甲，使得自身生命低于30%时，提升自己121%防御，持续3回合（只触发一次）</v>
      </c>
      <c r="W280" s="26" t="str">
        <f>IF(C280&lt;10,VLOOKUP(A280,基础技能!A:O,5,FALSE),VLOOKUP(A280,升星技能!A:O,13,FALSE))</f>
        <v>火焰雨3</v>
      </c>
      <c r="X280" s="26" t="str">
        <f>IF(C280&lt;10,VLOOKUP(A280,基础技能!A:O,4,FALSE),VLOOKUP(A280,升星技能!A:O,14,FALSE))</f>
        <v>3107a012</v>
      </c>
      <c r="Y280" s="26" t="str">
        <f>IF(C280&lt;10,VLOOKUP(A280,基础技能!A:O,6,FALSE),VLOOKUP(A280,升星技能!A:O,15,FALSE))</f>
        <v>怒气技能：对敌方单个目标造成321%攻击伤害并使生命最少的友军回复559%攻击等量生命，增加62%的攻击2回合</v>
      </c>
    </row>
    <row r="281" spans="1:25" x14ac:dyDescent="0.3">
      <c r="A281" s="27">
        <v>31086</v>
      </c>
      <c r="B281" s="27" t="s">
        <v>53</v>
      </c>
      <c r="C281" s="28">
        <v>7</v>
      </c>
      <c r="D281" s="28">
        <f>VLOOKUP($C281,计算辅助表!$A:$E,2,FALSE)</f>
        <v>2.4900000000000002</v>
      </c>
      <c r="E281" s="26">
        <f>VLOOKUP($C281,计算辅助表!$A:$E,3,FALSE)</f>
        <v>1</v>
      </c>
      <c r="F281" s="29">
        <v>3.82</v>
      </c>
      <c r="G281" s="26">
        <f>VLOOKUP($C281,计算辅助表!$A:$E,5,FALSE)</f>
        <v>1.6</v>
      </c>
      <c r="H281" s="26">
        <f>VLOOKUP(C281,计算辅助表!A:I,9,FALSE)</f>
        <v>0</v>
      </c>
      <c r="I281" s="26">
        <f>VLOOKUP(C281,计算辅助表!A:K,10,FALSE)</f>
        <v>0</v>
      </c>
      <c r="J281" s="26">
        <f>VLOOKUP(C281,计算辅助表!A:K,11,FALSE)</f>
        <v>0</v>
      </c>
      <c r="K281" s="26">
        <f>VLOOKUP(C281,计算辅助表!A:H,8,FALSE)</f>
        <v>165</v>
      </c>
      <c r="L281" s="26" t="str">
        <f>VLOOKUP(C281,计算辅助表!A:F,6,FALSE)</f>
        <v>[{"a":"item","t":"2004","n":2000}]</v>
      </c>
      <c r="M281" s="26" t="str">
        <f>VLOOKUP(C281,计算辅助表!A:L,IF(INT(LEFT(A281))&lt;5,12,7),FALSE)</f>
        <v>[{"jichuzhongzu":1,"star":5,"num":4}]</v>
      </c>
      <c r="N281" s="26" t="str">
        <f>VLOOKUP(A281,升星技能!A:O,4,FALSE)</f>
        <v>恶魔身躯3</v>
      </c>
      <c r="O281" s="26" t="str">
        <f>VLOOKUP(A281,升星技能!A:O,5,FALSE)</f>
        <v>"3108a111","3108a121"</v>
      </c>
      <c r="P281" s="26" t="str">
        <f>VLOOKUP(A281,升星技能!A:O,6,FALSE)</f>
        <v>被动效果：恶魔的身躯非常强大，自身的防御增加41%，生命增加80%</v>
      </c>
      <c r="Q281" s="26" t="str">
        <f>IF(C281&lt;8,VLOOKUP(A281,基础技能!A:O,11,FALSE),VLOOKUP(A281,升星技能!A:O,7,FALSE))</f>
        <v>反击2</v>
      </c>
      <c r="R281" s="26" t="str">
        <f>IF(C281&lt;8,VLOOKUP(A281,基础技能!A:O,10,FALSE),VLOOKUP(A281,升星技能!A:O,8,FALSE))</f>
        <v>"31086214"</v>
      </c>
      <c r="S281" s="26" t="str">
        <f>IF(C281&lt;8,VLOOKUP(A281,基础技能!A:O,12,FALSE),VLOOKUP(A281,升星技能!A:O,9,FALSE))</f>
        <v>被动效果：你咬疼我了，蚂蚁！受到暴击有100%概率发动一次反击，造成243%的攻击伤害</v>
      </c>
      <c r="T281" s="26" t="str">
        <f>IF(C281&lt;9,VLOOKUP(A281,基础技能!A:O,14,FALSE),VLOOKUP(A281,升星技能!A:O,10,FALSE))</f>
        <v>魔力护体2</v>
      </c>
      <c r="U281" s="26" t="str">
        <f>IF(C281&lt;9,VLOOKUP(A281,基础技能!A:O,13,FALSE),VLOOKUP(A281,升星技能!A:O,11,FALSE))</f>
        <v>"31086314"</v>
      </c>
      <c r="V281" s="26" t="str">
        <f>IF(C281&lt;9,VLOOKUP(A281,基础技能!A:O,15,FALSE),VLOOKUP(A281,升星技能!A:O,12,FALSE))</f>
        <v>被动效果：自身生命低于75%时，施放魔力守护自己，提升自己伤害减免34%，持续3回合（只触发一次）</v>
      </c>
      <c r="W281" s="26" t="str">
        <f>IF(C281&lt;10,VLOOKUP(A281,基础技能!A:O,5,FALSE),VLOOKUP(A281,升星技能!A:O,13,FALSE))</f>
        <v>死亡吐息2</v>
      </c>
      <c r="X281" s="26" t="str">
        <f>IF(C281&lt;10,VLOOKUP(A281,基础技能!A:O,4,FALSE),VLOOKUP(A281,升星技能!A:O,14,FALSE))</f>
        <v>31086012</v>
      </c>
      <c r="Y281" s="26" t="str">
        <f>IF(C281&lt;10,VLOOKUP(A281,基础技能!A:O,6,FALSE),VLOOKUP(A281,升星技能!A:O,15,FALSE))</f>
        <v>怒气技能：对敌方后排造成91%攻击伤害并有29%概率使目标眩晕2回合</v>
      </c>
    </row>
    <row r="282" spans="1:25" x14ac:dyDescent="0.3">
      <c r="A282" s="27">
        <v>31086</v>
      </c>
      <c r="B282" s="27" t="s">
        <v>53</v>
      </c>
      <c r="C282" s="28">
        <v>8</v>
      </c>
      <c r="D282" s="28">
        <f>VLOOKUP($C282,计算辅助表!$A:$E,2,FALSE)</f>
        <v>2.7800000000000002</v>
      </c>
      <c r="E282" s="26">
        <f>VLOOKUP($C282,计算辅助表!$A:$E,3,FALSE)</f>
        <v>1</v>
      </c>
      <c r="F282" s="29">
        <v>5.44</v>
      </c>
      <c r="G282" s="26">
        <f>VLOOKUP($C282,计算辅助表!$A:$E,5,FALSE)</f>
        <v>1.6</v>
      </c>
      <c r="H282" s="26">
        <f>VLOOKUP(C282,计算辅助表!A:I,9,FALSE)</f>
        <v>0</v>
      </c>
      <c r="I282" s="26">
        <f>VLOOKUP(C282,计算辅助表!A:K,10,FALSE)</f>
        <v>0</v>
      </c>
      <c r="J282" s="26">
        <f>VLOOKUP(C282,计算辅助表!A:K,11,FALSE)</f>
        <v>0</v>
      </c>
      <c r="K282" s="26">
        <f>VLOOKUP(C282,计算辅助表!A:H,8,FALSE)</f>
        <v>185</v>
      </c>
      <c r="L282" s="26" t="str">
        <f>VLOOKUP(C282,计算辅助表!A:F,6,FALSE)</f>
        <v>[{"a":"item","t":"2004","n":3000}]</v>
      </c>
      <c r="M282" s="26" t="str">
        <f>VLOOKUP(C282,计算辅助表!A:L,IF(INT(LEFT(A282))&lt;5,12,7),FALSE)</f>
        <v>[{"jichuzhongzu":1,"star":6,"num":1},{"jichuzhongzu":1,"star":5,"num":3}]</v>
      </c>
      <c r="N282" s="26" t="str">
        <f>VLOOKUP(A282,升星技能!A:O,4,FALSE)</f>
        <v>恶魔身躯3</v>
      </c>
      <c r="O282" s="26" t="str">
        <f>VLOOKUP(A282,升星技能!A:O,5,FALSE)</f>
        <v>"3108a111","3108a121"</v>
      </c>
      <c r="P282" s="26" t="str">
        <f>VLOOKUP(A282,升星技能!A:O,6,FALSE)</f>
        <v>被动效果：恶魔的身躯非常强大，自身的防御增加41%，生命增加80%</v>
      </c>
      <c r="Q282" s="26" t="str">
        <f>IF(C282&lt;8,VLOOKUP(A282,基础技能!A:O,11,FALSE),VLOOKUP(A282,升星技能!A:O,7,FALSE))</f>
        <v>以牙还牙3</v>
      </c>
      <c r="R282" s="26" t="str">
        <f>IF(C282&lt;8,VLOOKUP(A282,基础技能!A:O,10,FALSE),VLOOKUP(A282,升星技能!A:O,8,FALSE))</f>
        <v>"3108a214"</v>
      </c>
      <c r="S282" s="26" t="str">
        <f>IF(C282&lt;8,VLOOKUP(A282,基础技能!A:O,12,FALSE),VLOOKUP(A282,升星技能!A:O,9,FALSE))</f>
        <v>被动效果：你咬疼我了，蚂蚁！受到暴击有100%概率发动一次反击，造成500%的攻击伤害</v>
      </c>
      <c r="T282" s="26" t="str">
        <f>IF(C282&lt;9,VLOOKUP(A282,基础技能!A:O,14,FALSE),VLOOKUP(A282,升星技能!A:O,10,FALSE))</f>
        <v>魔力护体2</v>
      </c>
      <c r="U282" s="26" t="str">
        <f>IF(C282&lt;9,VLOOKUP(A282,基础技能!A:O,13,FALSE),VLOOKUP(A282,升星技能!A:O,11,FALSE))</f>
        <v>"31086314"</v>
      </c>
      <c r="V282" s="26" t="str">
        <f>IF(C282&lt;9,VLOOKUP(A282,基础技能!A:O,15,FALSE),VLOOKUP(A282,升星技能!A:O,12,FALSE))</f>
        <v>被动效果：自身生命低于75%时，施放魔力守护自己，提升自己伤害减免34%，持续3回合（只触发一次）</v>
      </c>
      <c r="W282" s="26" t="str">
        <f>IF(C282&lt;10,VLOOKUP(A282,基础技能!A:O,5,FALSE),VLOOKUP(A282,升星技能!A:O,13,FALSE))</f>
        <v>死亡吐息2</v>
      </c>
      <c r="X282" s="26" t="str">
        <f>IF(C282&lt;10,VLOOKUP(A282,基础技能!A:O,4,FALSE),VLOOKUP(A282,升星技能!A:O,14,FALSE))</f>
        <v>31086012</v>
      </c>
      <c r="Y282" s="26" t="str">
        <f>IF(C282&lt;10,VLOOKUP(A282,基础技能!A:O,6,FALSE),VLOOKUP(A282,升星技能!A:O,15,FALSE))</f>
        <v>怒气技能：对敌方后排造成91%攻击伤害并有29%概率使目标眩晕2回合</v>
      </c>
    </row>
    <row r="283" spans="1:25" s="10" customFormat="1" x14ac:dyDescent="0.3">
      <c r="A283" s="27">
        <v>31086</v>
      </c>
      <c r="B283" s="27" t="s">
        <v>53</v>
      </c>
      <c r="C283" s="28">
        <v>9</v>
      </c>
      <c r="D283" s="28">
        <f>VLOOKUP($C283,计算辅助表!$A:$E,2,FALSE)</f>
        <v>3.0700000000000003</v>
      </c>
      <c r="E283" s="26">
        <f>VLOOKUP($C283,计算辅助表!$A:$E,3,FALSE)</f>
        <v>1</v>
      </c>
      <c r="F283" s="29">
        <v>7.36</v>
      </c>
      <c r="G283" s="26">
        <f>VLOOKUP($C283,计算辅助表!$A:$E,5,FALSE)</f>
        <v>1.6</v>
      </c>
      <c r="H283" s="26">
        <f>VLOOKUP(C283,计算辅助表!A:I,9,FALSE)</f>
        <v>0</v>
      </c>
      <c r="I283" s="26">
        <f>VLOOKUP(C283,计算辅助表!A:K,10,FALSE)</f>
        <v>0</v>
      </c>
      <c r="J283" s="26">
        <f>VLOOKUP(C283,计算辅助表!A:K,11,FALSE)</f>
        <v>0</v>
      </c>
      <c r="K283" s="26">
        <f>VLOOKUP(C283,计算辅助表!A:H,8,FALSE)</f>
        <v>205</v>
      </c>
      <c r="L283" s="26" t="str">
        <f>VLOOKUP(C283,计算辅助表!A:F,6,FALSE)</f>
        <v>[{"a":"item","t":"2004","n":4000}]</v>
      </c>
      <c r="M283" s="26" t="str">
        <f>VLOOKUP(C283,计算辅助表!A:L,IF(INT(LEFT(A283))&lt;5,12,7),FALSE)</f>
        <v>[{"sxhero":1,"num":1},{"jichuzhongzu":1,"star":6,"num":1},{"jichuzhongzu":1,"star":5,"num":2}]</v>
      </c>
      <c r="N283" s="26" t="str">
        <f>VLOOKUP(A283,升星技能!A:O,4,FALSE)</f>
        <v>恶魔身躯3</v>
      </c>
      <c r="O283" s="26" t="str">
        <f>VLOOKUP(A283,升星技能!A:O,5,FALSE)</f>
        <v>"3108a111","3108a121"</v>
      </c>
      <c r="P283" s="26" t="str">
        <f>VLOOKUP(A283,升星技能!A:O,6,FALSE)</f>
        <v>被动效果：恶魔的身躯非常强大，自身的防御增加41%，生命增加80%</v>
      </c>
      <c r="Q283" s="26" t="str">
        <f>IF(C283&lt;8,VLOOKUP(A283,基础技能!A:O,11,FALSE),VLOOKUP(A283,升星技能!A:O,7,FALSE))</f>
        <v>以牙还牙3</v>
      </c>
      <c r="R283" s="26" t="str">
        <f>IF(C283&lt;8,VLOOKUP(A283,基础技能!A:O,10,FALSE),VLOOKUP(A283,升星技能!A:O,8,FALSE))</f>
        <v>"3108a214"</v>
      </c>
      <c r="S283" s="26" t="str">
        <f>IF(C283&lt;8,VLOOKUP(A283,基础技能!A:O,12,FALSE),VLOOKUP(A283,升星技能!A:O,9,FALSE))</f>
        <v>被动效果：你咬疼我了，蚂蚁！受到暴击有100%概率发动一次反击，造成500%的攻击伤害</v>
      </c>
      <c r="T283" s="26" t="str">
        <f>IF(C283&lt;9,VLOOKUP(A283,基础技能!A:O,14,FALSE),VLOOKUP(A283,升星技能!A:O,10,FALSE))</f>
        <v>魔力护体3</v>
      </c>
      <c r="U283" s="26" t="str">
        <f>IF(C283&lt;9,VLOOKUP(A283,基础技能!A:O,13,FALSE),VLOOKUP(A283,升星技能!A:O,11,FALSE))</f>
        <v>"3108a314"</v>
      </c>
      <c r="V283" s="26" t="str">
        <f>IF(C283&lt;9,VLOOKUP(A283,基础技能!A:O,15,FALSE),VLOOKUP(A283,升星技能!A:O,12,FALSE))</f>
        <v>被动效果：自身生命低于75%时，施放魔力守护自己，提升自己伤害减免47%，持续3回合（只触发一次）</v>
      </c>
      <c r="W283" s="26" t="str">
        <f>IF(C283&lt;10,VLOOKUP(A283,基础技能!A:O,5,FALSE),VLOOKUP(A283,升星技能!A:O,13,FALSE))</f>
        <v>死亡吐息2</v>
      </c>
      <c r="X283" s="26" t="str">
        <f>IF(C283&lt;10,VLOOKUP(A283,基础技能!A:O,4,FALSE),VLOOKUP(A283,升星技能!A:O,14,FALSE))</f>
        <v>31086012</v>
      </c>
      <c r="Y283" s="26" t="str">
        <f>IF(C283&lt;10,VLOOKUP(A283,基础技能!A:O,6,FALSE),VLOOKUP(A283,升星技能!A:O,15,FALSE))</f>
        <v>怒气技能：对敌方后排造成91%攻击伤害并有29%概率使目标眩晕2回合</v>
      </c>
    </row>
    <row r="284" spans="1:25" s="10" customFormat="1" x14ac:dyDescent="0.3">
      <c r="A284" s="27">
        <v>31086</v>
      </c>
      <c r="B284" s="27" t="s">
        <v>53</v>
      </c>
      <c r="C284" s="28">
        <v>10</v>
      </c>
      <c r="D284" s="28">
        <f>VLOOKUP($C284,计算辅助表!$A:$E,2,FALSE)</f>
        <v>3.5100000000000002</v>
      </c>
      <c r="E284" s="26">
        <f>VLOOKUP($C284,计算辅助表!$A:$E,3,FALSE)</f>
        <v>1</v>
      </c>
      <c r="F284" s="29">
        <v>10.5</v>
      </c>
      <c r="G284" s="26">
        <f>VLOOKUP($C284,计算辅助表!$A:$E,5,FALSE)</f>
        <v>1.6</v>
      </c>
      <c r="H284" s="26">
        <f>VLOOKUP(C284,计算辅助表!A:I,9,FALSE)</f>
        <v>0</v>
      </c>
      <c r="I284" s="26">
        <f>VLOOKUP(C284,计算辅助表!A:K,10,FALSE)</f>
        <v>0</v>
      </c>
      <c r="J284" s="26">
        <f>VLOOKUP(C284,计算辅助表!A:K,11,FALSE)</f>
        <v>0</v>
      </c>
      <c r="K284" s="26">
        <f>VLOOKUP(C284,计算辅助表!A:H,8,FALSE)</f>
        <v>255</v>
      </c>
      <c r="L284" s="26" t="str">
        <f>VLOOKUP(C284,计算辅助表!A:F,6,FALSE)</f>
        <v>[{"a":"item","t":"2004","n":10000}]</v>
      </c>
      <c r="M284" s="26" t="str">
        <f>VLOOKUP(C284,计算辅助表!A:L,IF(INT(LEFT(A284))&lt;5,12,7),FALSE)</f>
        <v>[{"sxhero":1,"num":2},{"jichuzhongzu":1,"star":6,"num":1},{"star":9,"num":1}]</v>
      </c>
      <c r="N284" s="26" t="str">
        <f>VLOOKUP(A284,升星技能!A:O,4,FALSE)</f>
        <v>恶魔身躯3</v>
      </c>
      <c r="O284" s="26" t="str">
        <f>VLOOKUP(A284,升星技能!A:O,5,FALSE)</f>
        <v>"3108a111","3108a121"</v>
      </c>
      <c r="P284" s="26" t="str">
        <f>VLOOKUP(A284,升星技能!A:O,6,FALSE)</f>
        <v>被动效果：恶魔的身躯非常强大，自身的防御增加41%，生命增加80%</v>
      </c>
      <c r="Q284" s="26" t="str">
        <f>IF(C284&lt;8,VLOOKUP(A284,基础技能!A:O,11,FALSE),VLOOKUP(A284,升星技能!A:O,7,FALSE))</f>
        <v>以牙还牙3</v>
      </c>
      <c r="R284" s="26" t="str">
        <f>IF(C284&lt;8,VLOOKUP(A284,基础技能!A:O,10,FALSE),VLOOKUP(A284,升星技能!A:O,8,FALSE))</f>
        <v>"3108a214"</v>
      </c>
      <c r="S284" s="26" t="str">
        <f>IF(C284&lt;8,VLOOKUP(A284,基础技能!A:O,12,FALSE),VLOOKUP(A284,升星技能!A:O,9,FALSE))</f>
        <v>被动效果：你咬疼我了，蚂蚁！受到暴击有100%概率发动一次反击，造成500%的攻击伤害</v>
      </c>
      <c r="T284" s="26" t="str">
        <f>IF(C284&lt;9,VLOOKUP(A284,基础技能!A:O,14,FALSE),VLOOKUP(A284,升星技能!A:O,10,FALSE))</f>
        <v>魔力护体3</v>
      </c>
      <c r="U284" s="26" t="str">
        <f>IF(C284&lt;9,VLOOKUP(A284,基础技能!A:O,13,FALSE),VLOOKUP(A284,升星技能!A:O,11,FALSE))</f>
        <v>"3108a314"</v>
      </c>
      <c r="V284" s="26" t="str">
        <f>IF(C284&lt;9,VLOOKUP(A284,基础技能!A:O,15,FALSE),VLOOKUP(A284,升星技能!A:O,12,FALSE))</f>
        <v>被动效果：自身生命低于75%时，施放魔力守护自己，提升自己伤害减免47%，持续3回合（只触发一次）</v>
      </c>
      <c r="W284" s="26" t="str">
        <f>IF(C284&lt;10,VLOOKUP(A284,基础技能!A:O,5,FALSE),VLOOKUP(A284,升星技能!A:O,13,FALSE))</f>
        <v>死亡吐息3</v>
      </c>
      <c r="X284" s="26" t="str">
        <f>IF(C284&lt;10,VLOOKUP(A284,基础技能!A:O,4,FALSE),VLOOKUP(A284,升星技能!A:O,14,FALSE))</f>
        <v>3108a012</v>
      </c>
      <c r="Y284" s="26" t="str">
        <f>IF(C284&lt;10,VLOOKUP(A284,基础技能!A:O,6,FALSE),VLOOKUP(A284,升星技能!A:O,15,FALSE))</f>
        <v>怒气技能：对敌方后排造成120%攻击伤害，有33%概率使目标眩晕2回合并有50%的概率给目标附加一个246%攻击伤害的时间诅咒，时间诅咒2回合后触发伤害</v>
      </c>
    </row>
    <row r="285" spans="1:25" s="10" customFormat="1" x14ac:dyDescent="0.3">
      <c r="A285" s="27">
        <v>31086</v>
      </c>
      <c r="B285" s="27" t="s">
        <v>53</v>
      </c>
      <c r="C285" s="28">
        <v>11</v>
      </c>
      <c r="D285" s="28">
        <f>VLOOKUP($C285,计算辅助表!$A:$E,2,FALSE)</f>
        <v>3.5100000000000002</v>
      </c>
      <c r="E285" s="26">
        <f>VLOOKUP($C285,计算辅助表!$A:$E,3,FALSE)</f>
        <v>1</v>
      </c>
      <c r="F285" s="29">
        <v>10.5</v>
      </c>
      <c r="G285" s="26">
        <f>VLOOKUP($C285,计算辅助表!$A:$E,5,FALSE)</f>
        <v>1.6</v>
      </c>
      <c r="H285" s="26">
        <f>VLOOKUP(C285,计算辅助表!A:I,9,FALSE)</f>
        <v>1</v>
      </c>
      <c r="I285" s="26">
        <f>VLOOKUP(C285,计算辅助表!A:K,10,FALSE)</f>
        <v>70</v>
      </c>
      <c r="J285" s="26">
        <f>VLOOKUP(C285,计算辅助表!A:K,11,FALSE)</f>
        <v>100</v>
      </c>
      <c r="K285" s="26">
        <f>VLOOKUP(C285,计算辅助表!A:H,8,FALSE)</f>
        <v>270</v>
      </c>
      <c r="L285" s="26" t="str">
        <f>VLOOKUP(C285,计算辅助表!A:F,6,FALSE)</f>
        <v>[{"a":"item","t":"2004","n":10000}]</v>
      </c>
      <c r="M285" s="26" t="str">
        <f>VLOOKUP(C285,计算辅助表!A:L,IF(INT(LEFT(A285))&lt;5,12,7),FALSE)</f>
        <v>[{"sxhero":1,"num":1},{"star":9,"num":1}]</v>
      </c>
      <c r="N285" s="26" t="str">
        <f>VLOOKUP(A285,升星技能!A:O,4,FALSE)</f>
        <v>恶魔身躯3</v>
      </c>
      <c r="O285" s="26" t="str">
        <f>VLOOKUP(A285,升星技能!A:O,5,FALSE)</f>
        <v>"3108a111","3108a121"</v>
      </c>
      <c r="P285" s="26" t="str">
        <f>VLOOKUP(A285,升星技能!A:O,6,FALSE)</f>
        <v>被动效果：恶魔的身躯非常强大，自身的防御增加41%，生命增加80%</v>
      </c>
      <c r="Q285" s="26" t="str">
        <f>IF(C285&lt;8,VLOOKUP(A285,基础技能!A:O,11,FALSE),VLOOKUP(A285,升星技能!A:O,7,FALSE))</f>
        <v>以牙还牙3</v>
      </c>
      <c r="R285" s="26" t="str">
        <f>IF(C285&lt;8,VLOOKUP(A285,基础技能!A:O,10,FALSE),VLOOKUP(A285,升星技能!A:O,8,FALSE))</f>
        <v>"3108a214"</v>
      </c>
      <c r="S285" s="26" t="str">
        <f>IF(C285&lt;8,VLOOKUP(A285,基础技能!A:O,12,FALSE),VLOOKUP(A285,升星技能!A:O,9,FALSE))</f>
        <v>被动效果：你咬疼我了，蚂蚁！受到暴击有100%概率发动一次反击，造成500%的攻击伤害</v>
      </c>
      <c r="T285" s="26" t="str">
        <f>IF(C285&lt;9,VLOOKUP(A285,基础技能!A:O,14,FALSE),VLOOKUP(A285,升星技能!A:O,10,FALSE))</f>
        <v>魔力护体3</v>
      </c>
      <c r="U285" s="26" t="str">
        <f>IF(C285&lt;9,VLOOKUP(A285,基础技能!A:O,13,FALSE),VLOOKUP(A285,升星技能!A:O,11,FALSE))</f>
        <v>"3108a314"</v>
      </c>
      <c r="V285" s="26" t="str">
        <f>IF(C285&lt;9,VLOOKUP(A285,基础技能!A:O,15,FALSE),VLOOKUP(A285,升星技能!A:O,12,FALSE))</f>
        <v>被动效果：自身生命低于75%时，施放魔力守护自己，提升自己伤害减免47%，持续3回合（只触发一次）</v>
      </c>
      <c r="W285" s="26" t="str">
        <f>IF(C285&lt;10,VLOOKUP(A285,基础技能!A:O,5,FALSE),VLOOKUP(A285,升星技能!A:O,13,FALSE))</f>
        <v>死亡吐息3</v>
      </c>
      <c r="X285" s="26" t="str">
        <f>IF(C285&lt;10,VLOOKUP(A285,基础技能!A:O,4,FALSE),VLOOKUP(A285,升星技能!A:O,14,FALSE))</f>
        <v>3108a012</v>
      </c>
      <c r="Y285" s="26" t="str">
        <f>IF(C285&lt;10,VLOOKUP(A285,基础技能!A:O,6,FALSE),VLOOKUP(A285,升星技能!A:O,15,FALSE))</f>
        <v>怒气技能：对敌方后排造成120%攻击伤害，有33%概率使目标眩晕2回合并有50%的概率给目标附加一个246%攻击伤害的时间诅咒，时间诅咒2回合后触发伤害</v>
      </c>
    </row>
    <row r="286" spans="1:25" s="10" customFormat="1" x14ac:dyDescent="0.3">
      <c r="A286" s="27">
        <v>31086</v>
      </c>
      <c r="B286" s="27" t="s">
        <v>53</v>
      </c>
      <c r="C286" s="28">
        <v>12</v>
      </c>
      <c r="D286" s="28">
        <f>VLOOKUP($C286,计算辅助表!$A:$E,2,FALSE)</f>
        <v>3.5100000000000002</v>
      </c>
      <c r="E286" s="26">
        <f>VLOOKUP($C286,计算辅助表!$A:$E,3,FALSE)</f>
        <v>1</v>
      </c>
      <c r="F286" s="29">
        <v>10.5</v>
      </c>
      <c r="G286" s="26">
        <f>VLOOKUP($C286,计算辅助表!$A:$E,5,FALSE)</f>
        <v>1.6</v>
      </c>
      <c r="H286" s="26">
        <f>VLOOKUP(C286,计算辅助表!A:I,9,FALSE)</f>
        <v>2</v>
      </c>
      <c r="I286" s="26">
        <f>VLOOKUP(C286,计算辅助表!A:K,10,FALSE)</f>
        <v>140</v>
      </c>
      <c r="J286" s="26">
        <f>VLOOKUP(C286,计算辅助表!A:K,11,FALSE)</f>
        <v>200</v>
      </c>
      <c r="K286" s="26">
        <f>VLOOKUP(C286,计算辅助表!A:H,8,FALSE)</f>
        <v>285</v>
      </c>
      <c r="L286" s="26" t="str">
        <f>VLOOKUP(C286,计算辅助表!A:F,6,FALSE)</f>
        <v>[{"a":"item","t":"2004","n":15000}]</v>
      </c>
      <c r="M286" s="26" t="str">
        <f>VLOOKUP(C286,计算辅助表!A:L,IF(INT(LEFT(A286))&lt;5,12,7),FALSE)</f>
        <v>[{"sxhero":1,"num":1},{"jichuzhongzu":1,"star":6,"num":1},{"star":9,"num":1}]</v>
      </c>
      <c r="N286" s="26" t="str">
        <f>VLOOKUP(A286,升星技能!A:O,4,FALSE)</f>
        <v>恶魔身躯3</v>
      </c>
      <c r="O286" s="26" t="str">
        <f>VLOOKUP(A286,升星技能!A:O,5,FALSE)</f>
        <v>"3108a111","3108a121"</v>
      </c>
      <c r="P286" s="26" t="str">
        <f>VLOOKUP(A286,升星技能!A:O,6,FALSE)</f>
        <v>被动效果：恶魔的身躯非常强大，自身的防御增加41%，生命增加80%</v>
      </c>
      <c r="Q286" s="26" t="str">
        <f>IF(C286&lt;8,VLOOKUP(A286,基础技能!A:O,11,FALSE),VLOOKUP(A286,升星技能!A:O,7,FALSE))</f>
        <v>以牙还牙3</v>
      </c>
      <c r="R286" s="26" t="str">
        <f>IF(C286&lt;8,VLOOKUP(A286,基础技能!A:O,10,FALSE),VLOOKUP(A286,升星技能!A:O,8,FALSE))</f>
        <v>"3108a214"</v>
      </c>
      <c r="S286" s="26" t="str">
        <f>IF(C286&lt;8,VLOOKUP(A286,基础技能!A:O,12,FALSE),VLOOKUP(A286,升星技能!A:O,9,FALSE))</f>
        <v>被动效果：你咬疼我了，蚂蚁！受到暴击有100%概率发动一次反击，造成500%的攻击伤害</v>
      </c>
      <c r="T286" s="26" t="str">
        <f>IF(C286&lt;9,VLOOKUP(A286,基础技能!A:O,14,FALSE),VLOOKUP(A286,升星技能!A:O,10,FALSE))</f>
        <v>魔力护体3</v>
      </c>
      <c r="U286" s="26" t="str">
        <f>IF(C286&lt;9,VLOOKUP(A286,基础技能!A:O,13,FALSE),VLOOKUP(A286,升星技能!A:O,11,FALSE))</f>
        <v>"3108a314"</v>
      </c>
      <c r="V286" s="26" t="str">
        <f>IF(C286&lt;9,VLOOKUP(A286,基础技能!A:O,15,FALSE),VLOOKUP(A286,升星技能!A:O,12,FALSE))</f>
        <v>被动效果：自身生命低于75%时，施放魔力守护自己，提升自己伤害减免47%，持续3回合（只触发一次）</v>
      </c>
      <c r="W286" s="26" t="str">
        <f>IF(C286&lt;10,VLOOKUP(A286,基础技能!A:O,5,FALSE),VLOOKUP(A286,升星技能!A:O,13,FALSE))</f>
        <v>死亡吐息3</v>
      </c>
      <c r="X286" s="26" t="str">
        <f>IF(C286&lt;10,VLOOKUP(A286,基础技能!A:O,4,FALSE),VLOOKUP(A286,升星技能!A:O,14,FALSE))</f>
        <v>3108a012</v>
      </c>
      <c r="Y286" s="26" t="str">
        <f>IF(C286&lt;10,VLOOKUP(A286,基础技能!A:O,6,FALSE),VLOOKUP(A286,升星技能!A:O,15,FALSE))</f>
        <v>怒气技能：对敌方后排造成120%攻击伤害，有33%概率使目标眩晕2回合并有50%的概率给目标附加一个246%攻击伤害的时间诅咒，时间诅咒2回合后触发伤害</v>
      </c>
    </row>
    <row r="287" spans="1:25" s="10" customFormat="1" x14ac:dyDescent="0.3">
      <c r="A287" s="27">
        <v>31086</v>
      </c>
      <c r="B287" s="27" t="s">
        <v>53</v>
      </c>
      <c r="C287" s="28">
        <v>13</v>
      </c>
      <c r="D287" s="28">
        <f>VLOOKUP($C287,计算辅助表!$A:$E,2,FALSE)</f>
        <v>3.5100000000000002</v>
      </c>
      <c r="E287" s="26">
        <f>VLOOKUP($C287,计算辅助表!$A:$E,3,FALSE)</f>
        <v>1</v>
      </c>
      <c r="F287" s="29">
        <v>10.5</v>
      </c>
      <c r="G287" s="26">
        <f>VLOOKUP($C287,计算辅助表!$A:$E,5,FALSE)</f>
        <v>1.6</v>
      </c>
      <c r="H287" s="26">
        <f>VLOOKUP(C287,计算辅助表!A:I,9,FALSE)</f>
        <v>3</v>
      </c>
      <c r="I287" s="26">
        <f>VLOOKUP(C287,计算辅助表!A:K,10,FALSE)</f>
        <v>210</v>
      </c>
      <c r="J287" s="26">
        <f>VLOOKUP(C287,计算辅助表!A:K,11,FALSE)</f>
        <v>300</v>
      </c>
      <c r="K287" s="26">
        <f>VLOOKUP(C287,计算辅助表!A:H,8,FALSE)</f>
        <v>300</v>
      </c>
      <c r="L287" s="26" t="str">
        <f>VLOOKUP(C287,计算辅助表!A:F,6,FALSE)</f>
        <v>[{"a":"item","t":"2004","n":20000},{"a":"item","t":"2039","n":10}]</v>
      </c>
      <c r="M287" s="26" t="str">
        <f>VLOOKUP(C287,计算辅助表!A:L,IF(INT(LEFT(A287))&lt;5,12,7),FALSE)</f>
        <v>[{"sxhero":1,"num":2},{"jichuzhongzu":1,"star":6,"num":1},{"star":10,"num":1}]</v>
      </c>
      <c r="N287" s="26" t="str">
        <f>VLOOKUP(A287,升星技能!A:O,4,FALSE)</f>
        <v>恶魔身躯3</v>
      </c>
      <c r="O287" s="26" t="str">
        <f>VLOOKUP(A287,升星技能!A:O,5,FALSE)</f>
        <v>"3108a111","3108a121"</v>
      </c>
      <c r="P287" s="26" t="str">
        <f>VLOOKUP(A287,升星技能!A:O,6,FALSE)</f>
        <v>被动效果：恶魔的身躯非常强大，自身的防御增加41%，生命增加80%</v>
      </c>
      <c r="Q287" s="26" t="str">
        <f>IF(C287&lt;8,VLOOKUP(A287,基础技能!A:O,11,FALSE),VLOOKUP(A287,升星技能!A:O,7,FALSE))</f>
        <v>以牙还牙3</v>
      </c>
      <c r="R287" s="26" t="str">
        <f>IF(C287&lt;8,VLOOKUP(A287,基础技能!A:O,10,FALSE),VLOOKUP(A287,升星技能!A:O,8,FALSE))</f>
        <v>"3108a214"</v>
      </c>
      <c r="S287" s="26" t="str">
        <f>IF(C287&lt;8,VLOOKUP(A287,基础技能!A:O,12,FALSE),VLOOKUP(A287,升星技能!A:O,9,FALSE))</f>
        <v>被动效果：你咬疼我了，蚂蚁！受到暴击有100%概率发动一次反击，造成500%的攻击伤害</v>
      </c>
      <c r="T287" s="26" t="str">
        <f>IF(C287&lt;9,VLOOKUP(A287,基础技能!A:O,14,FALSE),VLOOKUP(A287,升星技能!A:O,10,FALSE))</f>
        <v>魔力护体3</v>
      </c>
      <c r="U287" s="26" t="str">
        <f>IF(C287&lt;9,VLOOKUP(A287,基础技能!A:O,13,FALSE),VLOOKUP(A287,升星技能!A:O,11,FALSE))</f>
        <v>"3108a314"</v>
      </c>
      <c r="V287" s="26" t="str">
        <f>IF(C287&lt;9,VLOOKUP(A287,基础技能!A:O,15,FALSE),VLOOKUP(A287,升星技能!A:O,12,FALSE))</f>
        <v>被动效果：自身生命低于75%时，施放魔力守护自己，提升自己伤害减免47%，持续3回合（只触发一次）</v>
      </c>
      <c r="W287" s="26" t="str">
        <f>IF(C287&lt;10,VLOOKUP(A287,基础技能!A:O,5,FALSE),VLOOKUP(A287,升星技能!A:O,13,FALSE))</f>
        <v>死亡吐息3</v>
      </c>
      <c r="X287" s="26" t="str">
        <f>IF(C287&lt;10,VLOOKUP(A287,基础技能!A:O,4,FALSE),VLOOKUP(A287,升星技能!A:O,14,FALSE))</f>
        <v>3108a012</v>
      </c>
      <c r="Y287" s="26" t="str">
        <f>IF(C287&lt;10,VLOOKUP(A287,基础技能!A:O,6,FALSE),VLOOKUP(A287,升星技能!A:O,15,FALSE))</f>
        <v>怒气技能：对敌方后排造成120%攻击伤害，有33%概率使目标眩晕2回合并有50%的概率给目标附加一个246%攻击伤害的时间诅咒，时间诅咒2回合后触发伤害</v>
      </c>
    </row>
    <row r="288" spans="1:25" s="10" customFormat="1" x14ac:dyDescent="0.3">
      <c r="A288" s="27">
        <v>31086</v>
      </c>
      <c r="B288" s="27" t="s">
        <v>53</v>
      </c>
      <c r="C288" s="28">
        <v>14</v>
      </c>
      <c r="D288" s="28">
        <v>3.51</v>
      </c>
      <c r="E288" s="26">
        <f>VLOOKUP($C288,计算辅助表!$A:$E,3,FALSE)</f>
        <v>1</v>
      </c>
      <c r="F288" s="29">
        <v>10.5</v>
      </c>
      <c r="G288" s="26">
        <f>VLOOKUP($C288,计算辅助表!$A:$E,5,FALSE)</f>
        <v>1.6</v>
      </c>
      <c r="H288" s="26">
        <f>VLOOKUP(C288,计算辅助表!A:I,9,FALSE)</f>
        <v>4</v>
      </c>
      <c r="I288" s="26">
        <f>VLOOKUP(C288,计算辅助表!A:K,10,FALSE)</f>
        <v>330</v>
      </c>
      <c r="J288" s="26">
        <f>VLOOKUP(C288,计算辅助表!A:K,11,FALSE)</f>
        <v>500</v>
      </c>
      <c r="K288" s="26">
        <f>VLOOKUP(C288,计算辅助表!A:H,8,FALSE)</f>
        <v>300</v>
      </c>
      <c r="L288" s="26" t="str">
        <f>VLOOKUP(C288,计算辅助表!A:F,6,FALSE)</f>
        <v>[{"a":"item","t":"2004","n":25000},{"a":"item","t":"2039","n":20}]</v>
      </c>
      <c r="M288" s="26" t="str">
        <f>VLOOKUP(C288,计算辅助表!A:L,IF(INT(LEFT(A288))&lt;5,12,7),FALSE)</f>
        <v>[{"sxhero":1,"num":2},{"star":9,"num":1},{"star":10,"num":1}]</v>
      </c>
      <c r="N288" s="26" t="str">
        <f>VLOOKUP(A288,升星技能!A:O,4,FALSE)</f>
        <v>恶魔身躯3</v>
      </c>
      <c r="O288" s="26" t="str">
        <f>VLOOKUP(A288,升星技能!A:O,5,FALSE)</f>
        <v>"3108a111","3108a121"</v>
      </c>
      <c r="P288" s="26" t="str">
        <f>VLOOKUP(A288,升星技能!A:O,6,FALSE)</f>
        <v>被动效果：恶魔的身躯非常强大，自身的防御增加41%，生命增加80%</v>
      </c>
      <c r="Q288" s="26" t="str">
        <f>IF(C288&lt;8,VLOOKUP(A288,基础技能!A:O,11,FALSE),VLOOKUP(A288,升星技能!A:O,7,FALSE))</f>
        <v>以牙还牙3</v>
      </c>
      <c r="R288" s="26" t="str">
        <f>IF(C288&lt;8,VLOOKUP(A288,基础技能!A:O,10,FALSE),VLOOKUP(A288,升星技能!A:O,8,FALSE))</f>
        <v>"3108a214"</v>
      </c>
      <c r="S288" s="26" t="str">
        <f>IF(C288&lt;8,VLOOKUP(A288,基础技能!A:O,12,FALSE),VLOOKUP(A288,升星技能!A:O,9,FALSE))</f>
        <v>被动效果：你咬疼我了，蚂蚁！受到暴击有100%概率发动一次反击，造成500%的攻击伤害</v>
      </c>
      <c r="T288" s="26" t="str">
        <f>IF(C288&lt;9,VLOOKUP(A288,基础技能!A:O,14,FALSE),VLOOKUP(A288,升星技能!A:O,10,FALSE))</f>
        <v>魔力护体3</v>
      </c>
      <c r="U288" s="26" t="str">
        <f>IF(C288&lt;9,VLOOKUP(A288,基础技能!A:O,13,FALSE),VLOOKUP(A288,升星技能!A:O,11,FALSE))</f>
        <v>"3108a314"</v>
      </c>
      <c r="V288" s="26" t="str">
        <f>IF(C288&lt;9,VLOOKUP(A288,基础技能!A:O,15,FALSE),VLOOKUP(A288,升星技能!A:O,12,FALSE))</f>
        <v>被动效果：自身生命低于75%时，施放魔力守护自己，提升自己伤害减免47%，持续3回合（只触发一次）</v>
      </c>
      <c r="W288" s="26" t="str">
        <f>IF(C288&lt;10,VLOOKUP(A288,基础技能!A:O,5,FALSE),VLOOKUP(A288,升星技能!A:O,13,FALSE))</f>
        <v>死亡吐息3</v>
      </c>
      <c r="X288" s="26" t="str">
        <f>IF(C288&lt;10,VLOOKUP(A288,基础技能!A:O,4,FALSE),VLOOKUP(A288,升星技能!A:O,14,FALSE))</f>
        <v>3108a012</v>
      </c>
      <c r="Y288" s="26" t="str">
        <f>IF(C288&lt;10,VLOOKUP(A288,基础技能!A:O,6,FALSE),VLOOKUP(A288,升星技能!A:O,15,FALSE))</f>
        <v>怒气技能：对敌方后排造成120%攻击伤害，有33%概率使目标眩晕2回合并有50%的概率给目标附加一个246%攻击伤害的时间诅咒，时间诅咒2回合后触发伤害</v>
      </c>
    </row>
    <row r="289" spans="1:25" s="10" customFormat="1" x14ac:dyDescent="0.3">
      <c r="A289" s="27">
        <v>31086</v>
      </c>
      <c r="B289" s="27" t="s">
        <v>53</v>
      </c>
      <c r="C289" s="28">
        <v>15</v>
      </c>
      <c r="D289" s="28">
        <v>3.51</v>
      </c>
      <c r="E289" s="26">
        <f>VLOOKUP($C289,计算辅助表!$A:$E,3,FALSE)</f>
        <v>1</v>
      </c>
      <c r="F289" s="29">
        <v>10.5</v>
      </c>
      <c r="G289" s="26">
        <f>VLOOKUP($C289,计算辅助表!$A:$E,5,FALSE)</f>
        <v>1.6</v>
      </c>
      <c r="H289" s="26">
        <f>VLOOKUP(C289,计算辅助表!A:I,9,FALSE)</f>
        <v>5</v>
      </c>
      <c r="I289" s="26">
        <f>VLOOKUP(C289,计算辅助表!A:K,10,FALSE)</f>
        <v>450</v>
      </c>
      <c r="J289" s="26">
        <f>VLOOKUP(C289,计算辅助表!A:K,11,FALSE)</f>
        <v>700</v>
      </c>
      <c r="K289" s="26">
        <f>VLOOKUP(C289,计算辅助表!A:H,8,FALSE)</f>
        <v>300</v>
      </c>
      <c r="L289" s="26" t="str">
        <f>VLOOKUP(C289,计算辅助表!A:F,6,FALSE)</f>
        <v>[{"a":"item","t":"2004","n":30000},{"a":"item","t":"2039","n":30}]</v>
      </c>
      <c r="M289" s="26" t="str">
        <f>VLOOKUP(C289,计算辅助表!A:L,IF(INT(LEFT(A289))&lt;5,12,7),FALSE)</f>
        <v>[{"sxhero":1,"num":2},{"star":9,"num":1},{"star":10,"num":1}]</v>
      </c>
      <c r="N289" s="26" t="str">
        <f>VLOOKUP(A289,升星技能!A:O,4,FALSE)</f>
        <v>恶魔身躯3</v>
      </c>
      <c r="O289" s="26" t="str">
        <f>VLOOKUP(A289,升星技能!A:O,5,FALSE)</f>
        <v>"3108a111","3108a121"</v>
      </c>
      <c r="P289" s="26" t="str">
        <f>VLOOKUP(A289,升星技能!A:O,6,FALSE)</f>
        <v>被动效果：恶魔的身躯非常强大，自身的防御增加41%，生命增加80%</v>
      </c>
      <c r="Q289" s="26" t="str">
        <f>IF(C289&lt;8,VLOOKUP(A289,基础技能!A:O,11,FALSE),VLOOKUP(A289,升星技能!A:O,7,FALSE))</f>
        <v>以牙还牙3</v>
      </c>
      <c r="R289" s="26" t="str">
        <f>IF(C289&lt;8,VLOOKUP(A289,基础技能!A:O,10,FALSE),VLOOKUP(A289,升星技能!A:O,8,FALSE))</f>
        <v>"3108a214"</v>
      </c>
      <c r="S289" s="26" t="str">
        <f>IF(C289&lt;8,VLOOKUP(A289,基础技能!A:O,12,FALSE),VLOOKUP(A289,升星技能!A:O,9,FALSE))</f>
        <v>被动效果：你咬疼我了，蚂蚁！受到暴击有100%概率发动一次反击，造成500%的攻击伤害</v>
      </c>
      <c r="T289" s="26" t="str">
        <f>IF(C289&lt;9,VLOOKUP(A289,基础技能!A:O,14,FALSE),VLOOKUP(A289,升星技能!A:O,10,FALSE))</f>
        <v>魔力护体3</v>
      </c>
      <c r="U289" s="26" t="str">
        <f>IF(C289&lt;9,VLOOKUP(A289,基础技能!A:O,13,FALSE),VLOOKUP(A289,升星技能!A:O,11,FALSE))</f>
        <v>"3108a314"</v>
      </c>
      <c r="V289" s="26" t="str">
        <f>IF(C289&lt;9,VLOOKUP(A289,基础技能!A:O,15,FALSE),VLOOKUP(A289,升星技能!A:O,12,FALSE))</f>
        <v>被动效果：自身生命低于75%时，施放魔力守护自己，提升自己伤害减免47%，持续3回合（只触发一次）</v>
      </c>
      <c r="W289" s="26" t="str">
        <f>IF(C289&lt;10,VLOOKUP(A289,基础技能!A:O,5,FALSE),VLOOKUP(A289,升星技能!A:O,13,FALSE))</f>
        <v>死亡吐息3</v>
      </c>
      <c r="X289" s="26" t="str">
        <f>IF(C289&lt;10,VLOOKUP(A289,基础技能!A:O,4,FALSE),VLOOKUP(A289,升星技能!A:O,14,FALSE))</f>
        <v>3108a012</v>
      </c>
      <c r="Y289" s="26" t="str">
        <f>IF(C289&lt;10,VLOOKUP(A289,基础技能!A:O,6,FALSE),VLOOKUP(A289,升星技能!A:O,15,FALSE))</f>
        <v>怒气技能：对敌方后排造成120%攻击伤害，有33%概率使目标眩晕2回合并有50%的概率给目标附加一个246%攻击伤害的时间诅咒，时间诅咒2回合后触发伤害</v>
      </c>
    </row>
    <row r="290" spans="1:25" x14ac:dyDescent="0.3">
      <c r="A290" s="29">
        <v>31096</v>
      </c>
      <c r="B290" s="29" t="s">
        <v>54</v>
      </c>
      <c r="C290" s="29">
        <v>7</v>
      </c>
      <c r="D290" s="29">
        <f>VLOOKUP($C290,计算辅助表!$A:$E,2,FALSE)</f>
        <v>2.4900000000000002</v>
      </c>
      <c r="E290" s="26">
        <f>VLOOKUP($C290,计算辅助表!$A:$E,3,FALSE)</f>
        <v>1</v>
      </c>
      <c r="F290" s="29">
        <f>VLOOKUP($C290,计算辅助表!$A:$E,4,FALSE)</f>
        <v>3.5200000000000005</v>
      </c>
      <c r="G290" s="26">
        <f>VLOOKUP($C290,计算辅助表!$A:$E,5,FALSE)</f>
        <v>1.6</v>
      </c>
      <c r="H290" s="26">
        <f>VLOOKUP(C290,计算辅助表!A:I,9,FALSE)</f>
        <v>0</v>
      </c>
      <c r="I290" s="1">
        <v>0</v>
      </c>
      <c r="J290" s="1">
        <v>0</v>
      </c>
      <c r="K290" s="26">
        <f>VLOOKUP(C290,计算辅助表!A:H,8,FALSE)</f>
        <v>165</v>
      </c>
      <c r="L290" s="26" t="str">
        <f>VLOOKUP(C290,计算辅助表!A:F,6,FALSE)</f>
        <v>[{"a":"item","t":"2004","n":2000}]</v>
      </c>
      <c r="M290" s="26" t="str">
        <f>VLOOKUP(C290,计算辅助表!A:L,IF(INT(LEFT(A290))&lt;5,12,7),FALSE)</f>
        <v>[{"jichuzhongzu":1,"star":5,"num":4}]</v>
      </c>
      <c r="N290" s="26" t="str">
        <f>VLOOKUP(A290,升星技能!A:O,4,FALSE)</f>
        <v>骑士荣誉3</v>
      </c>
      <c r="O290" s="26" t="str">
        <f>VLOOKUP(A290,升星技能!A:O,5,FALSE)</f>
        <v>"3109a111","3109a124"</v>
      </c>
      <c r="P290" s="26" t="str">
        <f>VLOOKUP(A290,升星技能!A:O,6,FALSE)</f>
        <v>被动效果：伤害减免增加12%。黑锋骑士攻击时，如果目标是游侠，则造成额外100%伤害</v>
      </c>
      <c r="Q290" s="26" t="str">
        <f>IF(C290&lt;8,VLOOKUP(A290,基础技能!A:O,11,FALSE),VLOOKUP(A290,升星技能!A:O,7,FALSE))</f>
        <v>枪术精通2</v>
      </c>
      <c r="R290" s="26" t="str">
        <f>IF(C290&lt;8,VLOOKUP(A290,基础技能!A:O,10,FALSE),VLOOKUP(A290,升星技能!A:O,8,FALSE))</f>
        <v>"31096211","31096214"</v>
      </c>
      <c r="S290" s="26" t="str">
        <f>IF(C290&lt;8,VLOOKUP(A290,基础技能!A:O,12,FALSE),VLOOKUP(A290,升星技能!A:O,9,FALSE))</f>
        <v>被动效果：攻击永久增加20%，每次出手伤害增加30%，持续6回合</v>
      </c>
      <c r="T290" s="26" t="str">
        <f>IF(C290&lt;9,VLOOKUP(A290,基础技能!A:O,14,FALSE),VLOOKUP(A290,升星技能!A:O,10,FALSE))</f>
        <v>不屈2</v>
      </c>
      <c r="U290" s="26" t="str">
        <f>IF(C290&lt;9,VLOOKUP(A290,基础技能!A:O,13,FALSE),VLOOKUP(A290,升星技能!A:O,11,FALSE))</f>
        <v>"31096311","31096314","31096321"</v>
      </c>
      <c r="V290" s="26" t="str">
        <f>IF(C290&lt;9,VLOOKUP(A290,基础技能!A:O,15,FALSE),VLOOKUP(A290,升星技能!A:O,12,FALSE))</f>
        <v>被动效果：防御增加35%，生命增加40%，受到任何攻击恢复生命上限2%生命（受控不可触发恢复效果）</v>
      </c>
      <c r="W290" s="26" t="str">
        <f>IF(C290&lt;10,VLOOKUP(A290,基础技能!A:O,5,FALSE),VLOOKUP(A290,升星技能!A:O,13,FALSE))</f>
        <v>炎枪爆裂2</v>
      </c>
      <c r="X290" s="26">
        <f>IF(C290&lt;10,VLOOKUP(A290,基础技能!A:O,4,FALSE),VLOOKUP(A290,升星技能!A:O,14,FALSE))</f>
        <v>31096012</v>
      </c>
      <c r="Y290" s="26" t="str">
        <f>IF(C290&lt;10,VLOOKUP(A290,基础技能!A:O,6,FALSE),VLOOKUP(A290,升星技能!A:O,15,FALSE))</f>
        <v>怒气技能：对随机3名敌人造成185%攻击伤害，每回合额外造成50%燃烧伤害，持续4回合</v>
      </c>
    </row>
    <row r="291" spans="1:25" x14ac:dyDescent="0.3">
      <c r="A291" s="29">
        <v>31096</v>
      </c>
      <c r="B291" s="29" t="s">
        <v>54</v>
      </c>
      <c r="C291" s="29">
        <v>8</v>
      </c>
      <c r="D291" s="29">
        <f>VLOOKUP($C291,计算辅助表!$A:$E,2,FALSE)</f>
        <v>2.7800000000000002</v>
      </c>
      <c r="E291" s="26">
        <f>VLOOKUP($C291,计算辅助表!$A:$E,3,FALSE)</f>
        <v>1</v>
      </c>
      <c r="F291" s="29">
        <f>VLOOKUP($C291,计算辅助表!$A:$E,4,FALSE)</f>
        <v>4.84</v>
      </c>
      <c r="G291" s="26">
        <f>VLOOKUP($C291,计算辅助表!$A:$E,5,FALSE)</f>
        <v>1.6</v>
      </c>
      <c r="H291" s="26">
        <f>VLOOKUP(C291,计算辅助表!A:I,9,FALSE)</f>
        <v>0</v>
      </c>
      <c r="I291" s="1">
        <v>0</v>
      </c>
      <c r="J291" s="1">
        <v>0</v>
      </c>
      <c r="K291" s="26">
        <f>VLOOKUP(C291,计算辅助表!A:H,8,FALSE)</f>
        <v>185</v>
      </c>
      <c r="L291" s="26" t="str">
        <f>VLOOKUP(C291,计算辅助表!A:F,6,FALSE)</f>
        <v>[{"a":"item","t":"2004","n":3000}]</v>
      </c>
      <c r="M291" s="26" t="str">
        <f>VLOOKUP(C291,计算辅助表!A:L,IF(INT(LEFT(A291))&lt;5,12,7),FALSE)</f>
        <v>[{"jichuzhongzu":1,"star":6,"num":1},{"jichuzhongzu":1,"star":5,"num":3}]</v>
      </c>
      <c r="N291" s="26" t="str">
        <f>VLOOKUP(A291,升星技能!A:O,4,FALSE)</f>
        <v>骑士荣誉3</v>
      </c>
      <c r="O291" s="26" t="str">
        <f>VLOOKUP(A291,升星技能!A:O,5,FALSE)</f>
        <v>"3109a111","3109a124"</v>
      </c>
      <c r="P291" s="26" t="str">
        <f>VLOOKUP(A291,升星技能!A:O,6,FALSE)</f>
        <v>被动效果：伤害减免增加12%。黑锋骑士攻击时，如果目标是游侠，则造成额外100%伤害</v>
      </c>
      <c r="Q291" s="26" t="str">
        <f>IF(C291&lt;8,VLOOKUP(A291,基础技能!A:O,11,FALSE),VLOOKUP(A291,升星技能!A:O,7,FALSE))</f>
        <v>枪术精通3</v>
      </c>
      <c r="R291" s="26" t="str">
        <f>IF(C291&lt;8,VLOOKUP(A291,基础技能!A:O,10,FALSE),VLOOKUP(A291,升星技能!A:O,8,FALSE))</f>
        <v>"3109a211","3109a214"</v>
      </c>
      <c r="S291" s="26" t="str">
        <f>IF(C291&lt;8,VLOOKUP(A291,基础技能!A:O,12,FALSE),VLOOKUP(A291,升星技能!A:O,9,FALSE))</f>
        <v>被动效果：攻击永久增加20%，每次出手伤害增加50%，持续6回合</v>
      </c>
      <c r="T291" s="26" t="str">
        <f>IF(C291&lt;9,VLOOKUP(A291,基础技能!A:O,14,FALSE),VLOOKUP(A291,升星技能!A:O,10,FALSE))</f>
        <v>不屈2</v>
      </c>
      <c r="U291" s="26" t="str">
        <f>IF(C291&lt;9,VLOOKUP(A291,基础技能!A:O,13,FALSE),VLOOKUP(A291,升星技能!A:O,11,FALSE))</f>
        <v>"31096311","31096314","31096321"</v>
      </c>
      <c r="V291" s="26" t="str">
        <f>IF(C291&lt;9,VLOOKUP(A291,基础技能!A:O,15,FALSE),VLOOKUP(A291,升星技能!A:O,12,FALSE))</f>
        <v>被动效果：防御增加35%，生命增加40%，受到任何攻击恢复生命上限2%生命（受控不可触发恢复效果）</v>
      </c>
      <c r="W291" s="26" t="str">
        <f>IF(C291&lt;10,VLOOKUP(A291,基础技能!A:O,5,FALSE),VLOOKUP(A291,升星技能!A:O,13,FALSE))</f>
        <v>炎枪爆裂2</v>
      </c>
      <c r="X291" s="26">
        <f>IF(C291&lt;10,VLOOKUP(A291,基础技能!A:O,4,FALSE),VLOOKUP(A291,升星技能!A:O,14,FALSE))</f>
        <v>31096012</v>
      </c>
      <c r="Y291" s="26" t="str">
        <f>IF(C291&lt;10,VLOOKUP(A291,基础技能!A:O,6,FALSE),VLOOKUP(A291,升星技能!A:O,15,FALSE))</f>
        <v>怒气技能：对随机3名敌人造成185%攻击伤害，每回合额外造成50%燃烧伤害，持续4回合</v>
      </c>
    </row>
    <row r="292" spans="1:25" x14ac:dyDescent="0.3">
      <c r="A292" s="29">
        <v>31096</v>
      </c>
      <c r="B292" s="29" t="s">
        <v>54</v>
      </c>
      <c r="C292" s="29">
        <v>9</v>
      </c>
      <c r="D292" s="29">
        <f>VLOOKUP($C292,计算辅助表!$A:$E,2,FALSE)</f>
        <v>3.0700000000000003</v>
      </c>
      <c r="E292" s="26">
        <f>VLOOKUP($C292,计算辅助表!$A:$E,3,FALSE)</f>
        <v>1</v>
      </c>
      <c r="F292" s="29">
        <f>VLOOKUP($C292,计算辅助表!$A:$E,4,FALSE)</f>
        <v>6.16</v>
      </c>
      <c r="G292" s="26">
        <f>VLOOKUP($C292,计算辅助表!$A:$E,5,FALSE)</f>
        <v>1.6</v>
      </c>
      <c r="H292" s="26">
        <f>VLOOKUP(C292,计算辅助表!A:I,9,FALSE)</f>
        <v>0</v>
      </c>
      <c r="I292" s="1">
        <v>0</v>
      </c>
      <c r="J292" s="1">
        <v>0</v>
      </c>
      <c r="K292" s="26">
        <f>VLOOKUP(C292,计算辅助表!A:H,8,FALSE)</f>
        <v>205</v>
      </c>
      <c r="L292" s="26" t="str">
        <f>VLOOKUP(C292,计算辅助表!A:F,6,FALSE)</f>
        <v>[{"a":"item","t":"2004","n":4000}]</v>
      </c>
      <c r="M292" s="26" t="str">
        <f>VLOOKUP(C292,计算辅助表!A:L,IF(INT(LEFT(A292))&lt;5,12,7),FALSE)</f>
        <v>[{"sxhero":1,"num":1},{"jichuzhongzu":1,"star":6,"num":1},{"jichuzhongzu":1,"star":5,"num":2}]</v>
      </c>
      <c r="N292" s="26" t="str">
        <f>VLOOKUP(A292,升星技能!A:O,4,FALSE)</f>
        <v>骑士荣誉3</v>
      </c>
      <c r="O292" s="26" t="str">
        <f>VLOOKUP(A292,升星技能!A:O,5,FALSE)</f>
        <v>"3109a111","3109a124"</v>
      </c>
      <c r="P292" s="26" t="str">
        <f>VLOOKUP(A292,升星技能!A:O,6,FALSE)</f>
        <v>被动效果：伤害减免增加12%。黑锋骑士攻击时，如果目标是游侠，则造成额外100%伤害</v>
      </c>
      <c r="Q292" s="26" t="str">
        <f>IF(C292&lt;8,VLOOKUP(A292,基础技能!A:O,11,FALSE),VLOOKUP(A292,升星技能!A:O,7,FALSE))</f>
        <v>枪术精通3</v>
      </c>
      <c r="R292" s="26" t="str">
        <f>IF(C292&lt;8,VLOOKUP(A292,基础技能!A:O,10,FALSE),VLOOKUP(A292,升星技能!A:O,8,FALSE))</f>
        <v>"3109a211","3109a214"</v>
      </c>
      <c r="S292" s="26" t="str">
        <f>IF(C292&lt;8,VLOOKUP(A292,基础技能!A:O,12,FALSE),VLOOKUP(A292,升星技能!A:O,9,FALSE))</f>
        <v>被动效果：攻击永久增加20%，每次出手伤害增加50%，持续6回合</v>
      </c>
      <c r="T292" s="26" t="str">
        <f>IF(C292&lt;9,VLOOKUP(A292,基础技能!A:O,14,FALSE),VLOOKUP(A292,升星技能!A:O,10,FALSE))</f>
        <v>不屈3</v>
      </c>
      <c r="U292" s="26" t="str">
        <f>IF(C292&lt;9,VLOOKUP(A292,基础技能!A:O,13,FALSE),VLOOKUP(A292,升星技能!A:O,11,FALSE))</f>
        <v>"3109a311","3109a321","3109a314"</v>
      </c>
      <c r="V292" s="26" t="str">
        <f>IF(C292&lt;9,VLOOKUP(A292,基础技能!A:O,15,FALSE),VLOOKUP(A292,升星技能!A:O,12,FALSE))</f>
        <v>被动效果：防御增加45%，生命增加50%，受到任何攻击恢复生命上限3%生命（受控不可触发恢复效果）</v>
      </c>
      <c r="W292" s="26" t="str">
        <f>IF(C292&lt;10,VLOOKUP(A292,基础技能!A:O,5,FALSE),VLOOKUP(A292,升星技能!A:O,13,FALSE))</f>
        <v>炎枪爆裂2</v>
      </c>
      <c r="X292" s="26">
        <f>IF(C292&lt;10,VLOOKUP(A292,基础技能!A:O,4,FALSE),VLOOKUP(A292,升星技能!A:O,14,FALSE))</f>
        <v>31096012</v>
      </c>
      <c r="Y292" s="26" t="str">
        <f>IF(C292&lt;10,VLOOKUP(A292,基础技能!A:O,6,FALSE),VLOOKUP(A292,升星技能!A:O,15,FALSE))</f>
        <v>怒气技能：对随机3名敌人造成185%攻击伤害，每回合额外造成50%燃烧伤害，持续4回合</v>
      </c>
    </row>
    <row r="293" spans="1:25" x14ac:dyDescent="0.3">
      <c r="A293" s="29">
        <v>31096</v>
      </c>
      <c r="B293" s="29" t="s">
        <v>54</v>
      </c>
      <c r="C293" s="29">
        <v>10</v>
      </c>
      <c r="D293" s="29">
        <f>VLOOKUP($C293,计算辅助表!$A:$E,2,FALSE)</f>
        <v>3.5100000000000002</v>
      </c>
      <c r="E293" s="26">
        <f>VLOOKUP($C293,计算辅助表!$A:$E,3,FALSE)</f>
        <v>1</v>
      </c>
      <c r="F293" s="29">
        <f>VLOOKUP($C293,计算辅助表!$A:$E,4,FALSE)</f>
        <v>8.14</v>
      </c>
      <c r="G293" s="26">
        <f>VLOOKUP($C293,计算辅助表!$A:$E,5,FALSE)</f>
        <v>1.6</v>
      </c>
      <c r="H293" s="26">
        <f>VLOOKUP(C293,计算辅助表!A:I,9,FALSE)</f>
        <v>0</v>
      </c>
      <c r="I293" s="1">
        <v>0</v>
      </c>
      <c r="J293" s="1">
        <v>0</v>
      </c>
      <c r="K293" s="26">
        <f>VLOOKUP(C293,计算辅助表!A:H,8,FALSE)</f>
        <v>255</v>
      </c>
      <c r="L293" s="26" t="str">
        <f>VLOOKUP(C293,计算辅助表!A:F,6,FALSE)</f>
        <v>[{"a":"item","t":"2004","n":10000}]</v>
      </c>
      <c r="M293" s="26" t="str">
        <f>VLOOKUP(C293,计算辅助表!A:L,IF(INT(LEFT(A293))&lt;5,12,7),FALSE)</f>
        <v>[{"sxhero":1,"num":2},{"jichuzhongzu":1,"star":6,"num":1},{"star":9,"num":1}]</v>
      </c>
      <c r="N293" s="26" t="str">
        <f>VLOOKUP(A293,升星技能!A:O,4,FALSE)</f>
        <v>骑士荣誉3</v>
      </c>
      <c r="O293" s="26" t="str">
        <f>VLOOKUP(A293,升星技能!A:O,5,FALSE)</f>
        <v>"3109a111","3109a124"</v>
      </c>
      <c r="P293" s="26" t="str">
        <f>VLOOKUP(A293,升星技能!A:O,6,FALSE)</f>
        <v>被动效果：伤害减免增加12%。黑锋骑士攻击时，如果目标是游侠，则造成额外100%伤害</v>
      </c>
      <c r="Q293" s="26" t="str">
        <f>IF(C293&lt;8,VLOOKUP(A293,基础技能!A:O,11,FALSE),VLOOKUP(A293,升星技能!A:O,7,FALSE))</f>
        <v>枪术精通3</v>
      </c>
      <c r="R293" s="26" t="str">
        <f>IF(C293&lt;8,VLOOKUP(A293,基础技能!A:O,10,FALSE),VLOOKUP(A293,升星技能!A:O,8,FALSE))</f>
        <v>"3109a211","3109a214"</v>
      </c>
      <c r="S293" s="26" t="str">
        <f>IF(C293&lt;8,VLOOKUP(A293,基础技能!A:O,12,FALSE),VLOOKUP(A293,升星技能!A:O,9,FALSE))</f>
        <v>被动效果：攻击永久增加20%，每次出手伤害增加50%，持续6回合</v>
      </c>
      <c r="T293" s="26" t="str">
        <f>IF(C293&lt;9,VLOOKUP(A293,基础技能!A:O,14,FALSE),VLOOKUP(A293,升星技能!A:O,10,FALSE))</f>
        <v>不屈3</v>
      </c>
      <c r="U293" s="26" t="str">
        <f>IF(C293&lt;9,VLOOKUP(A293,基础技能!A:O,13,FALSE),VLOOKUP(A293,升星技能!A:O,11,FALSE))</f>
        <v>"3109a311","3109a321","3109a314"</v>
      </c>
      <c r="V293" s="26" t="str">
        <f>IF(C293&lt;9,VLOOKUP(A293,基础技能!A:O,15,FALSE),VLOOKUP(A293,升星技能!A:O,12,FALSE))</f>
        <v>被动效果：防御增加45%，生命增加50%，受到任何攻击恢复生命上限3%生命（受控不可触发恢复效果）</v>
      </c>
      <c r="W293" s="26" t="str">
        <f>IF(C293&lt;10,VLOOKUP(A293,基础技能!A:O,5,FALSE),VLOOKUP(A293,升星技能!A:O,13,FALSE))</f>
        <v>炎枪爆裂3</v>
      </c>
      <c r="X293" s="26" t="str">
        <f>IF(C293&lt;10,VLOOKUP(A293,基础技能!A:O,4,FALSE),VLOOKUP(A293,升星技能!A:O,14,FALSE))</f>
        <v>3109a012</v>
      </c>
      <c r="Y293" s="26" t="str">
        <f>IF(C293&lt;10,VLOOKUP(A293,基础技能!A:O,6,FALSE),VLOOKUP(A293,升星技能!A:O,15,FALSE))</f>
        <v>怒气技能：对随机3名敌人造成200%攻击伤害，每回合额外造成120%燃烧伤害，持续4回合</v>
      </c>
    </row>
    <row r="294" spans="1:25" x14ac:dyDescent="0.3">
      <c r="A294" s="29">
        <v>31096</v>
      </c>
      <c r="B294" s="29" t="s">
        <v>54</v>
      </c>
      <c r="C294" s="29">
        <v>11</v>
      </c>
      <c r="D294" s="29">
        <f>VLOOKUP($C294,计算辅助表!$A:$E,2,FALSE)</f>
        <v>3.5100000000000002</v>
      </c>
      <c r="E294" s="26">
        <f>VLOOKUP($C294,计算辅助表!$A:$E,3,FALSE)</f>
        <v>1</v>
      </c>
      <c r="F294" s="29">
        <f>VLOOKUP($C294,计算辅助表!$A:$E,4,FALSE)</f>
        <v>8.14</v>
      </c>
      <c r="G294" s="26">
        <f>VLOOKUP($C294,计算辅助表!$A:$E,5,FALSE)</f>
        <v>1.6</v>
      </c>
      <c r="H294" s="26">
        <f>VLOOKUP(C294,计算辅助表!A:I,9,FALSE)</f>
        <v>1</v>
      </c>
      <c r="I294" s="1">
        <v>70</v>
      </c>
      <c r="J294" s="1">
        <v>100</v>
      </c>
      <c r="K294" s="26">
        <f>VLOOKUP(C294,计算辅助表!A:H,8,FALSE)</f>
        <v>270</v>
      </c>
      <c r="L294" s="26" t="str">
        <f>VLOOKUP(C294,计算辅助表!A:F,6,FALSE)</f>
        <v>[{"a":"item","t":"2004","n":10000}]</v>
      </c>
      <c r="M294" s="26" t="str">
        <f>VLOOKUP(C294,计算辅助表!A:L,IF(INT(LEFT(A294))&lt;5,12,7),FALSE)</f>
        <v>[{"sxhero":1,"num":1},{"star":9,"num":1}]</v>
      </c>
      <c r="N294" s="26" t="str">
        <f>VLOOKUP(A294,升星技能!A:O,4,FALSE)</f>
        <v>骑士荣誉3</v>
      </c>
      <c r="O294" s="26" t="str">
        <f>VLOOKUP(A294,升星技能!A:O,5,FALSE)</f>
        <v>"3109a111","3109a124"</v>
      </c>
      <c r="P294" s="26" t="str">
        <f>VLOOKUP(A294,升星技能!A:O,6,FALSE)</f>
        <v>被动效果：伤害减免增加12%。黑锋骑士攻击时，如果目标是游侠，则造成额外100%伤害</v>
      </c>
      <c r="Q294" s="26" t="str">
        <f>IF(C294&lt;8,VLOOKUP(A294,基础技能!A:O,11,FALSE),VLOOKUP(A294,升星技能!A:O,7,FALSE))</f>
        <v>枪术精通3</v>
      </c>
      <c r="R294" s="26" t="str">
        <f>IF(C294&lt;8,VLOOKUP(A294,基础技能!A:O,10,FALSE),VLOOKUP(A294,升星技能!A:O,8,FALSE))</f>
        <v>"3109a211","3109a214"</v>
      </c>
      <c r="S294" s="26" t="str">
        <f>IF(C294&lt;8,VLOOKUP(A294,基础技能!A:O,12,FALSE),VLOOKUP(A294,升星技能!A:O,9,FALSE))</f>
        <v>被动效果：攻击永久增加20%，每次出手伤害增加50%，持续6回合</v>
      </c>
      <c r="T294" s="26" t="str">
        <f>IF(C294&lt;9,VLOOKUP(A294,基础技能!A:O,14,FALSE),VLOOKUP(A294,升星技能!A:O,10,FALSE))</f>
        <v>不屈3</v>
      </c>
      <c r="U294" s="26" t="str">
        <f>IF(C294&lt;9,VLOOKUP(A294,基础技能!A:O,13,FALSE),VLOOKUP(A294,升星技能!A:O,11,FALSE))</f>
        <v>"3109a311","3109a321","3109a314"</v>
      </c>
      <c r="V294" s="26" t="str">
        <f>IF(C294&lt;9,VLOOKUP(A294,基础技能!A:O,15,FALSE),VLOOKUP(A294,升星技能!A:O,12,FALSE))</f>
        <v>被动效果：防御增加45%，生命增加50%，受到任何攻击恢复生命上限3%生命（受控不可触发恢复效果）</v>
      </c>
      <c r="W294" s="26" t="str">
        <f>IF(C294&lt;10,VLOOKUP(A294,基础技能!A:O,5,FALSE),VLOOKUP(A294,升星技能!A:O,13,FALSE))</f>
        <v>炎枪爆裂3</v>
      </c>
      <c r="X294" s="26" t="str">
        <f>IF(C294&lt;10,VLOOKUP(A294,基础技能!A:O,4,FALSE),VLOOKUP(A294,升星技能!A:O,14,FALSE))</f>
        <v>3109a012</v>
      </c>
      <c r="Y294" s="26" t="str">
        <f>IF(C294&lt;10,VLOOKUP(A294,基础技能!A:O,6,FALSE),VLOOKUP(A294,升星技能!A:O,15,FALSE))</f>
        <v>怒气技能：对随机3名敌人造成200%攻击伤害，每回合额外造成120%燃烧伤害，持续4回合</v>
      </c>
    </row>
    <row r="295" spans="1:25" x14ac:dyDescent="0.3">
      <c r="A295" s="29">
        <v>31096</v>
      </c>
      <c r="B295" s="29" t="s">
        <v>54</v>
      </c>
      <c r="C295" s="29">
        <v>12</v>
      </c>
      <c r="D295" s="29">
        <f>VLOOKUP($C295,计算辅助表!$A:$E,2,FALSE)</f>
        <v>3.5100000000000002</v>
      </c>
      <c r="E295" s="26">
        <f>VLOOKUP($C295,计算辅助表!$A:$E,3,FALSE)</f>
        <v>1</v>
      </c>
      <c r="F295" s="29">
        <f>VLOOKUP($C295,计算辅助表!$A:$E,4,FALSE)</f>
        <v>8.14</v>
      </c>
      <c r="G295" s="26">
        <f>VLOOKUP($C295,计算辅助表!$A:$E,5,FALSE)</f>
        <v>1.6</v>
      </c>
      <c r="H295" s="26">
        <f>VLOOKUP(C295,计算辅助表!A:I,9,FALSE)</f>
        <v>2</v>
      </c>
      <c r="I295" s="1">
        <v>105</v>
      </c>
      <c r="J295" s="1">
        <v>150</v>
      </c>
      <c r="K295" s="26">
        <f>VLOOKUP(C295,计算辅助表!A:H,8,FALSE)</f>
        <v>285</v>
      </c>
      <c r="L295" s="26" t="str">
        <f>VLOOKUP(C295,计算辅助表!A:F,6,FALSE)</f>
        <v>[{"a":"item","t":"2004","n":15000}]</v>
      </c>
      <c r="M295" s="26" t="str">
        <f>VLOOKUP(C295,计算辅助表!A:L,IF(INT(LEFT(A295))&lt;5,12,7),FALSE)</f>
        <v>[{"sxhero":1,"num":1},{"jichuzhongzu":1,"star":6,"num":1},{"star":9,"num":1}]</v>
      </c>
      <c r="N295" s="26" t="str">
        <f>VLOOKUP(A295,升星技能!A:O,4,FALSE)</f>
        <v>骑士荣誉3</v>
      </c>
      <c r="O295" s="26" t="str">
        <f>VLOOKUP(A295,升星技能!A:O,5,FALSE)</f>
        <v>"3109a111","3109a124"</v>
      </c>
      <c r="P295" s="26" t="str">
        <f>VLOOKUP(A295,升星技能!A:O,6,FALSE)</f>
        <v>被动效果：伤害减免增加12%。黑锋骑士攻击时，如果目标是游侠，则造成额外100%伤害</v>
      </c>
      <c r="Q295" s="26" t="str">
        <f>IF(C295&lt;8,VLOOKUP(A295,基础技能!A:O,11,FALSE),VLOOKUP(A295,升星技能!A:O,7,FALSE))</f>
        <v>枪术精通3</v>
      </c>
      <c r="R295" s="26" t="str">
        <f>IF(C295&lt;8,VLOOKUP(A295,基础技能!A:O,10,FALSE),VLOOKUP(A295,升星技能!A:O,8,FALSE))</f>
        <v>"3109a211","3109a214"</v>
      </c>
      <c r="S295" s="26" t="str">
        <f>IF(C295&lt;8,VLOOKUP(A295,基础技能!A:O,12,FALSE),VLOOKUP(A295,升星技能!A:O,9,FALSE))</f>
        <v>被动效果：攻击永久增加20%，每次出手伤害增加50%，持续6回合</v>
      </c>
      <c r="T295" s="26" t="str">
        <f>IF(C295&lt;9,VLOOKUP(A295,基础技能!A:O,14,FALSE),VLOOKUP(A295,升星技能!A:O,10,FALSE))</f>
        <v>不屈3</v>
      </c>
      <c r="U295" s="26" t="str">
        <f>IF(C295&lt;9,VLOOKUP(A295,基础技能!A:O,13,FALSE),VLOOKUP(A295,升星技能!A:O,11,FALSE))</f>
        <v>"3109a311","3109a321","3109a314"</v>
      </c>
      <c r="V295" s="26" t="str">
        <f>IF(C295&lt;9,VLOOKUP(A295,基础技能!A:O,15,FALSE),VLOOKUP(A295,升星技能!A:O,12,FALSE))</f>
        <v>被动效果：防御增加45%，生命增加50%，受到任何攻击恢复生命上限3%生命（受控不可触发恢复效果）</v>
      </c>
      <c r="W295" s="26" t="str">
        <f>IF(C295&lt;10,VLOOKUP(A295,基础技能!A:O,5,FALSE),VLOOKUP(A295,升星技能!A:O,13,FALSE))</f>
        <v>炎枪爆裂3</v>
      </c>
      <c r="X295" s="26" t="str">
        <f>IF(C295&lt;10,VLOOKUP(A295,基础技能!A:O,4,FALSE),VLOOKUP(A295,升星技能!A:O,14,FALSE))</f>
        <v>3109a012</v>
      </c>
      <c r="Y295" s="26" t="str">
        <f>IF(C295&lt;10,VLOOKUP(A295,基础技能!A:O,6,FALSE),VLOOKUP(A295,升星技能!A:O,15,FALSE))</f>
        <v>怒气技能：对随机3名敌人造成200%攻击伤害，每回合额外造成120%燃烧伤害，持续4回合</v>
      </c>
    </row>
    <row r="296" spans="1:25" x14ac:dyDescent="0.3">
      <c r="A296" s="29">
        <v>31096</v>
      </c>
      <c r="B296" s="29" t="s">
        <v>54</v>
      </c>
      <c r="C296" s="29">
        <v>13</v>
      </c>
      <c r="D296" s="29">
        <f>VLOOKUP($C296,计算辅助表!$A:$E,2,FALSE)</f>
        <v>3.5100000000000002</v>
      </c>
      <c r="E296" s="26">
        <f>VLOOKUP($C296,计算辅助表!$A:$E,3,FALSE)</f>
        <v>1</v>
      </c>
      <c r="F296" s="29">
        <f>VLOOKUP($C296,计算辅助表!$A:$E,4,FALSE)</f>
        <v>8.14</v>
      </c>
      <c r="G296" s="26">
        <f>VLOOKUP($C296,计算辅助表!$A:$E,5,FALSE)</f>
        <v>1.6</v>
      </c>
      <c r="H296" s="26">
        <f>VLOOKUP(C296,计算辅助表!A:I,9,FALSE)</f>
        <v>3</v>
      </c>
      <c r="I296" s="1">
        <v>140</v>
      </c>
      <c r="J296" s="1">
        <v>200</v>
      </c>
      <c r="K296" s="26">
        <f>VLOOKUP(C296,计算辅助表!A:H,8,FALSE)</f>
        <v>300</v>
      </c>
      <c r="L296" s="26" t="str">
        <f>VLOOKUP(C296,计算辅助表!A:F,6,FALSE)</f>
        <v>[{"a":"item","t":"2004","n":20000},{"a":"item","t":"2039","n":10}]</v>
      </c>
      <c r="M296" s="26" t="str">
        <f>VLOOKUP(C296,计算辅助表!A:L,IF(INT(LEFT(A296))&lt;5,12,7),FALSE)</f>
        <v>[{"sxhero":1,"num":2},{"jichuzhongzu":1,"star":6,"num":1},{"star":10,"num":1}]</v>
      </c>
      <c r="N296" s="26" t="str">
        <f>VLOOKUP(A296,升星技能!A:O,4,FALSE)</f>
        <v>骑士荣誉3</v>
      </c>
      <c r="O296" s="26" t="str">
        <f>VLOOKUP(A296,升星技能!A:O,5,FALSE)</f>
        <v>"3109a111","3109a124"</v>
      </c>
      <c r="P296" s="26" t="str">
        <f>VLOOKUP(A296,升星技能!A:O,6,FALSE)</f>
        <v>被动效果：伤害减免增加12%。黑锋骑士攻击时，如果目标是游侠，则造成额外100%伤害</v>
      </c>
      <c r="Q296" s="26" t="str">
        <f>IF(C296&lt;8,VLOOKUP(A296,基础技能!A:O,11,FALSE),VLOOKUP(A296,升星技能!A:O,7,FALSE))</f>
        <v>枪术精通3</v>
      </c>
      <c r="R296" s="26" t="str">
        <f>IF(C296&lt;8,VLOOKUP(A296,基础技能!A:O,10,FALSE),VLOOKUP(A296,升星技能!A:O,8,FALSE))</f>
        <v>"3109a211","3109a214"</v>
      </c>
      <c r="S296" s="26" t="str">
        <f>IF(C296&lt;8,VLOOKUP(A296,基础技能!A:O,12,FALSE),VLOOKUP(A296,升星技能!A:O,9,FALSE))</f>
        <v>被动效果：攻击永久增加20%，每次出手伤害增加50%，持续6回合</v>
      </c>
      <c r="T296" s="26" t="str">
        <f>IF(C296&lt;9,VLOOKUP(A296,基础技能!A:O,14,FALSE),VLOOKUP(A296,升星技能!A:O,10,FALSE))</f>
        <v>不屈3</v>
      </c>
      <c r="U296" s="26" t="str">
        <f>IF(C296&lt;9,VLOOKUP(A296,基础技能!A:O,13,FALSE),VLOOKUP(A296,升星技能!A:O,11,FALSE))</f>
        <v>"3109a311","3109a321","3109a314"</v>
      </c>
      <c r="V296" s="26" t="str">
        <f>IF(C296&lt;9,VLOOKUP(A296,基础技能!A:O,15,FALSE),VLOOKUP(A296,升星技能!A:O,12,FALSE))</f>
        <v>被动效果：防御增加45%，生命增加50%，受到任何攻击恢复生命上限3%生命（受控不可触发恢复效果）</v>
      </c>
      <c r="W296" s="26" t="str">
        <f>IF(C296&lt;10,VLOOKUP(A296,基础技能!A:O,5,FALSE),VLOOKUP(A296,升星技能!A:O,13,FALSE))</f>
        <v>炎枪爆裂3</v>
      </c>
      <c r="X296" s="26" t="str">
        <f>IF(C296&lt;10,VLOOKUP(A296,基础技能!A:O,4,FALSE),VLOOKUP(A296,升星技能!A:O,14,FALSE))</f>
        <v>3109a012</v>
      </c>
      <c r="Y296" s="26" t="str">
        <f>IF(C296&lt;10,VLOOKUP(A296,基础技能!A:O,6,FALSE),VLOOKUP(A296,升星技能!A:O,15,FALSE))</f>
        <v>怒气技能：对随机3名敌人造成200%攻击伤害，每回合额外造成120%燃烧伤害，持续4回合</v>
      </c>
    </row>
    <row r="297" spans="1:25" x14ac:dyDescent="0.3">
      <c r="A297" s="29">
        <v>31096</v>
      </c>
      <c r="B297" s="29" t="s">
        <v>54</v>
      </c>
      <c r="C297" s="28">
        <v>14</v>
      </c>
      <c r="D297" s="29">
        <v>3.51</v>
      </c>
      <c r="E297" s="26">
        <f>VLOOKUP($C297,计算辅助表!$A:$E,3,FALSE)</f>
        <v>1</v>
      </c>
      <c r="F297" s="29">
        <v>8.14</v>
      </c>
      <c r="G297" s="26">
        <f>VLOOKUP($C297,计算辅助表!$A:$E,5,FALSE)</f>
        <v>1.6</v>
      </c>
      <c r="H297" s="26">
        <f>VLOOKUP(C297,计算辅助表!A:I,9,FALSE)</f>
        <v>4</v>
      </c>
      <c r="I297" s="1">
        <v>230</v>
      </c>
      <c r="J297" s="1">
        <v>350</v>
      </c>
      <c r="K297" s="26">
        <f>VLOOKUP(C297,计算辅助表!A:H,8,FALSE)</f>
        <v>300</v>
      </c>
      <c r="L297" s="26" t="str">
        <f>VLOOKUP(C297,计算辅助表!A:F,6,FALSE)</f>
        <v>[{"a":"item","t":"2004","n":25000},{"a":"item","t":"2039","n":20}]</v>
      </c>
      <c r="M297" s="26" t="str">
        <f>VLOOKUP(C297,计算辅助表!A:L,IF(INT(LEFT(A297))&lt;5,12,7),FALSE)</f>
        <v>[{"sxhero":1,"num":2},{"star":9,"num":1},{"star":10,"num":1}]</v>
      </c>
      <c r="N297" s="26" t="str">
        <f>VLOOKUP(A297,升星技能!A:O,4,FALSE)</f>
        <v>骑士荣誉3</v>
      </c>
      <c r="O297" s="26" t="str">
        <f>VLOOKUP(A297,升星技能!A:O,5,FALSE)</f>
        <v>"3109a111","3109a124"</v>
      </c>
      <c r="P297" s="26" t="str">
        <f>VLOOKUP(A297,升星技能!A:O,6,FALSE)</f>
        <v>被动效果：伤害减免增加12%。黑锋骑士攻击时，如果目标是游侠，则造成额外100%伤害</v>
      </c>
      <c r="Q297" s="26" t="str">
        <f>IF(C297&lt;8,VLOOKUP(A297,基础技能!A:O,11,FALSE),VLOOKUP(A297,升星技能!A:O,7,FALSE))</f>
        <v>枪术精通3</v>
      </c>
      <c r="R297" s="26" t="str">
        <f>IF(C297&lt;8,VLOOKUP(A297,基础技能!A:O,10,FALSE),VLOOKUP(A297,升星技能!A:O,8,FALSE))</f>
        <v>"3109a211","3109a214"</v>
      </c>
      <c r="S297" s="26" t="str">
        <f>IF(C297&lt;8,VLOOKUP(A297,基础技能!A:O,12,FALSE),VLOOKUP(A297,升星技能!A:O,9,FALSE))</f>
        <v>被动效果：攻击永久增加20%，每次出手伤害增加50%，持续6回合</v>
      </c>
      <c r="T297" s="26" t="str">
        <f>IF(C297&lt;9,VLOOKUP(A297,基础技能!A:O,14,FALSE),VLOOKUP(A297,升星技能!A:O,10,FALSE))</f>
        <v>不屈3</v>
      </c>
      <c r="U297" s="26" t="str">
        <f>IF(C297&lt;9,VLOOKUP(A297,基础技能!A:O,13,FALSE),VLOOKUP(A297,升星技能!A:O,11,FALSE))</f>
        <v>"3109a311","3109a321","3109a314"</v>
      </c>
      <c r="V297" s="26" t="str">
        <f>IF(C297&lt;9,VLOOKUP(A297,基础技能!A:O,15,FALSE),VLOOKUP(A297,升星技能!A:O,12,FALSE))</f>
        <v>被动效果：防御增加45%，生命增加50%，受到任何攻击恢复生命上限3%生命（受控不可触发恢复效果）</v>
      </c>
      <c r="W297" s="26" t="str">
        <f>IF(C297&lt;10,VLOOKUP(A297,基础技能!A:O,5,FALSE),VLOOKUP(A297,升星技能!A:O,13,FALSE))</f>
        <v>炎枪爆裂3</v>
      </c>
      <c r="X297" s="26" t="str">
        <f>IF(C297&lt;10,VLOOKUP(A297,基础技能!A:O,4,FALSE),VLOOKUP(A297,升星技能!A:O,14,FALSE))</f>
        <v>3109a012</v>
      </c>
      <c r="Y297" s="26" t="str">
        <f>IF(C297&lt;10,VLOOKUP(A297,基础技能!A:O,6,FALSE),VLOOKUP(A297,升星技能!A:O,15,FALSE))</f>
        <v>怒气技能：对随机3名敌人造成200%攻击伤害，每回合额外造成120%燃烧伤害，持续4回合</v>
      </c>
    </row>
    <row r="298" spans="1:25" x14ac:dyDescent="0.3">
      <c r="A298" s="29">
        <v>31096</v>
      </c>
      <c r="B298" s="29" t="s">
        <v>54</v>
      </c>
      <c r="C298" s="28">
        <v>15</v>
      </c>
      <c r="D298" s="29">
        <v>3.51</v>
      </c>
      <c r="E298" s="26">
        <f>VLOOKUP($C298,计算辅助表!$A:$E,3,FALSE)</f>
        <v>1</v>
      </c>
      <c r="F298" s="29">
        <v>8.14</v>
      </c>
      <c r="G298" s="26">
        <f>VLOOKUP($C298,计算辅助表!$A:$E,5,FALSE)</f>
        <v>1.6</v>
      </c>
      <c r="H298" s="26">
        <f>VLOOKUP(C298,计算辅助表!A:I,9,FALSE)</f>
        <v>5</v>
      </c>
      <c r="I298" s="1">
        <v>320</v>
      </c>
      <c r="J298" s="1">
        <v>500</v>
      </c>
      <c r="K298" s="26">
        <f>VLOOKUP(C298,计算辅助表!A:H,8,FALSE)</f>
        <v>300</v>
      </c>
      <c r="L298" s="26" t="str">
        <f>VLOOKUP(C298,计算辅助表!A:F,6,FALSE)</f>
        <v>[{"a":"item","t":"2004","n":30000},{"a":"item","t":"2039","n":30}]</v>
      </c>
      <c r="M298" s="26" t="str">
        <f>VLOOKUP(C298,计算辅助表!A:L,IF(INT(LEFT(A298))&lt;5,12,7),FALSE)</f>
        <v>[{"sxhero":1,"num":2},{"star":9,"num":1},{"star":10,"num":1}]</v>
      </c>
      <c r="N298" s="26" t="str">
        <f>VLOOKUP(A298,升星技能!A:O,4,FALSE)</f>
        <v>骑士荣誉3</v>
      </c>
      <c r="O298" s="26" t="str">
        <f>VLOOKUP(A298,升星技能!A:O,5,FALSE)</f>
        <v>"3109a111","3109a124"</v>
      </c>
      <c r="P298" s="26" t="str">
        <f>VLOOKUP(A298,升星技能!A:O,6,FALSE)</f>
        <v>被动效果：伤害减免增加12%。黑锋骑士攻击时，如果目标是游侠，则造成额外100%伤害</v>
      </c>
      <c r="Q298" s="26" t="str">
        <f>IF(C298&lt;8,VLOOKUP(A298,基础技能!A:O,11,FALSE),VLOOKUP(A298,升星技能!A:O,7,FALSE))</f>
        <v>枪术精通3</v>
      </c>
      <c r="R298" s="26" t="str">
        <f>IF(C298&lt;8,VLOOKUP(A298,基础技能!A:O,10,FALSE),VLOOKUP(A298,升星技能!A:O,8,FALSE))</f>
        <v>"3109a211","3109a214"</v>
      </c>
      <c r="S298" s="26" t="str">
        <f>IF(C298&lt;8,VLOOKUP(A298,基础技能!A:O,12,FALSE),VLOOKUP(A298,升星技能!A:O,9,FALSE))</f>
        <v>被动效果：攻击永久增加20%，每次出手伤害增加50%，持续6回合</v>
      </c>
      <c r="T298" s="26" t="str">
        <f>IF(C298&lt;9,VLOOKUP(A298,基础技能!A:O,14,FALSE),VLOOKUP(A298,升星技能!A:O,10,FALSE))</f>
        <v>不屈3</v>
      </c>
      <c r="U298" s="26" t="str">
        <f>IF(C298&lt;9,VLOOKUP(A298,基础技能!A:O,13,FALSE),VLOOKUP(A298,升星技能!A:O,11,FALSE))</f>
        <v>"3109a311","3109a321","3109a314"</v>
      </c>
      <c r="V298" s="26" t="str">
        <f>IF(C298&lt;9,VLOOKUP(A298,基础技能!A:O,15,FALSE),VLOOKUP(A298,升星技能!A:O,12,FALSE))</f>
        <v>被动效果：防御增加45%，生命增加50%，受到任何攻击恢复生命上限3%生命（受控不可触发恢复效果）</v>
      </c>
      <c r="W298" s="26" t="str">
        <f>IF(C298&lt;10,VLOOKUP(A298,基础技能!A:O,5,FALSE),VLOOKUP(A298,升星技能!A:O,13,FALSE))</f>
        <v>炎枪爆裂3</v>
      </c>
      <c r="X298" s="26" t="str">
        <f>IF(C298&lt;10,VLOOKUP(A298,基础技能!A:O,4,FALSE),VLOOKUP(A298,升星技能!A:O,14,FALSE))</f>
        <v>3109a012</v>
      </c>
      <c r="Y298" s="26" t="str">
        <f>IF(C298&lt;10,VLOOKUP(A298,基础技能!A:O,6,FALSE),VLOOKUP(A298,升星技能!A:O,15,FALSE))</f>
        <v>怒气技能：对随机3名敌人造成200%攻击伤害，每回合额外造成120%燃烧伤害，持续4回合</v>
      </c>
    </row>
    <row r="299" spans="1:25" x14ac:dyDescent="0.3">
      <c r="A299" s="29">
        <v>31106</v>
      </c>
      <c r="B299" s="29" t="s">
        <v>55</v>
      </c>
      <c r="C299" s="29">
        <v>7</v>
      </c>
      <c r="D299" s="29">
        <f>VLOOKUP($C299,计算辅助表!$A:$E,2,FALSE)</f>
        <v>2.4900000000000002</v>
      </c>
      <c r="E299" s="26">
        <f>VLOOKUP($C299,计算辅助表!$A:$E,3,FALSE)</f>
        <v>1</v>
      </c>
      <c r="F299" s="29">
        <v>3.8</v>
      </c>
      <c r="G299" s="26">
        <f>VLOOKUP($C299,计算辅助表!$A:$E,5,FALSE)</f>
        <v>1.6</v>
      </c>
      <c r="H299" s="26">
        <f>VLOOKUP(C299,计算辅助表!A:I,9,FALSE)</f>
        <v>0</v>
      </c>
      <c r="I299" s="1">
        <v>0</v>
      </c>
      <c r="J299" s="1">
        <v>0</v>
      </c>
      <c r="K299" s="26">
        <f>VLOOKUP(C299,计算辅助表!A:H,8,FALSE)</f>
        <v>165</v>
      </c>
      <c r="L299" s="26" t="str">
        <f>VLOOKUP(C299,计算辅助表!A:F,6,FALSE)</f>
        <v>[{"a":"item","t":"2004","n":2000}]</v>
      </c>
      <c r="M299" s="26" t="str">
        <f>VLOOKUP(C299,计算辅助表!A:L,IF(INT(LEFT(A299))&lt;5,12,7),FALSE)</f>
        <v>[{"jichuzhongzu":1,"star":5,"num":4}]</v>
      </c>
      <c r="N299" s="26" t="str">
        <f>VLOOKUP(A299,升星技能!A:O,4,FALSE)</f>
        <v>刻骨刀锋3</v>
      </c>
      <c r="O299" s="26" t="str">
        <f>VLOOKUP(A299,升星技能!A:O,5,FALSE)</f>
        <v>"3110a114"</v>
      </c>
      <c r="P299" s="26" t="str">
        <f>VLOOKUP(A299,升星技能!A:O,6,FALSE)</f>
        <v>被动技能：普攻将攻击2个目标，如果目标处于燃烧状态，则70%概率眩晕目标2回合</v>
      </c>
      <c r="Q299" s="26" t="str">
        <f>IF(C299&lt;8,VLOOKUP(A299,基础技能!A:O,11,FALSE),VLOOKUP(A299,升星技能!A:O,7,FALSE))</f>
        <v>坚韧血甲2</v>
      </c>
      <c r="R299" s="26" t="str">
        <f>IF(C299&lt;8,VLOOKUP(A299,基础技能!A:O,10,FALSE),VLOOKUP(A299,升星技能!A:O,8,FALSE))</f>
        <v>"31106211","31106221","31106231"</v>
      </c>
      <c r="S299" s="26" t="str">
        <f>IF(C299&lt;8,VLOOKUP(A299,基础技能!A:O,12,FALSE),VLOOKUP(A299,升星技能!A:O,9,FALSE))</f>
        <v>被动技能：生命增加30%、攻击增加25%、伤害增加30%。</v>
      </c>
      <c r="T299" s="26" t="str">
        <f>IF(C299&lt;9,VLOOKUP(A299,基础技能!A:O,14,FALSE),VLOOKUP(A299,升星技能!A:O,10,FALSE))</f>
        <v>嗜血冲动2</v>
      </c>
      <c r="U299" s="26" t="str">
        <f>IF(C299&lt;9,VLOOKUP(A299,基础技能!A:O,13,FALSE),VLOOKUP(A299,升星技能!A:O,11,FALSE))</f>
        <v>"31106314","31106324","31106334"</v>
      </c>
      <c r="V299" s="26" t="str">
        <f>IF(C299&lt;9,VLOOKUP(A299,基础技能!A:O,15,FALSE),VLOOKUP(A299,升星技能!A:O,12,FALSE))</f>
        <v>被动技能：战斗中每回合提升自身7.5%破防，15%暴击，20%暴击伤害。</v>
      </c>
      <c r="W299" s="26" t="str">
        <f>IF(C299&lt;10,VLOOKUP(A299,基础技能!A:O,5,FALSE),VLOOKUP(A299,升星技能!A:O,13,FALSE))</f>
        <v>暴虐打击2</v>
      </c>
      <c r="X299" s="26">
        <f>IF(C299&lt;10,VLOOKUP(A299,基础技能!A:O,4,FALSE),VLOOKUP(A299,升星技能!A:O,14,FALSE))</f>
        <v>31106012</v>
      </c>
      <c r="Y299" s="26" t="str">
        <f>IF(C299&lt;10,VLOOKUP(A299,基础技能!A:O,6,FALSE),VLOOKUP(A299,升星技能!A:O,15,FALSE))</f>
        <v>主动技能：对前排敌人造成175%攻击伤害并对生命低于自身的目标额外造成目标生命上限10%伤害(最高不超过攻击力的15倍,PVE效果减半）</v>
      </c>
    </row>
    <row r="300" spans="1:25" x14ac:dyDescent="0.3">
      <c r="A300" s="29">
        <v>31106</v>
      </c>
      <c r="B300" s="29" t="s">
        <v>55</v>
      </c>
      <c r="C300" s="29">
        <v>8</v>
      </c>
      <c r="D300" s="29">
        <f>VLOOKUP($C300,计算辅助表!$A:$E,2,FALSE)</f>
        <v>2.7800000000000002</v>
      </c>
      <c r="E300" s="26">
        <f>VLOOKUP($C300,计算辅助表!$A:$E,3,FALSE)</f>
        <v>1</v>
      </c>
      <c r="F300" s="29">
        <v>5.4</v>
      </c>
      <c r="G300" s="26">
        <f>VLOOKUP($C300,计算辅助表!$A:$E,5,FALSE)</f>
        <v>1.6</v>
      </c>
      <c r="H300" s="26">
        <f>VLOOKUP(C300,计算辅助表!A:I,9,FALSE)</f>
        <v>0</v>
      </c>
      <c r="I300" s="1">
        <v>0</v>
      </c>
      <c r="J300" s="1">
        <v>0</v>
      </c>
      <c r="K300" s="26">
        <f>VLOOKUP(C300,计算辅助表!A:H,8,FALSE)</f>
        <v>185</v>
      </c>
      <c r="L300" s="26" t="str">
        <f>VLOOKUP(C300,计算辅助表!A:F,6,FALSE)</f>
        <v>[{"a":"item","t":"2004","n":3000}]</v>
      </c>
      <c r="M300" s="26" t="str">
        <f>VLOOKUP(C300,计算辅助表!A:L,IF(INT(LEFT(A300))&lt;5,12,7),FALSE)</f>
        <v>[{"jichuzhongzu":1,"star":6,"num":1},{"jichuzhongzu":1,"star":5,"num":3}]</v>
      </c>
      <c r="N300" s="26" t="str">
        <f>VLOOKUP(A300,升星技能!A:O,4,FALSE)</f>
        <v>刻骨刀锋3</v>
      </c>
      <c r="O300" s="26" t="str">
        <f>VLOOKUP(A300,升星技能!A:O,5,FALSE)</f>
        <v>"3110a114"</v>
      </c>
      <c r="P300" s="26" t="str">
        <f>VLOOKUP(A300,升星技能!A:O,6,FALSE)</f>
        <v>被动技能：普攻将攻击2个目标，如果目标处于燃烧状态，则70%概率眩晕目标2回合</v>
      </c>
      <c r="Q300" s="26" t="str">
        <f>IF(C300&lt;8,VLOOKUP(A300,基础技能!A:O,11,FALSE),VLOOKUP(A300,升星技能!A:O,7,FALSE))</f>
        <v>坚韧血甲3</v>
      </c>
      <c r="R300" s="26" t="str">
        <f>IF(C300&lt;8,VLOOKUP(A300,基础技能!A:O,10,FALSE),VLOOKUP(A300,升星技能!A:O,8,FALSE))</f>
        <v>"3110a211","3110a221","3110a231"</v>
      </c>
      <c r="S300" s="26" t="str">
        <f>IF(C300&lt;8,VLOOKUP(A300,基础技能!A:O,12,FALSE),VLOOKUP(A300,升星技能!A:O,9,FALSE))</f>
        <v>被动技能：生命增加40%、攻击增加35%、伤害增加40%。</v>
      </c>
      <c r="T300" s="26" t="str">
        <f>IF(C300&lt;9,VLOOKUP(A300,基础技能!A:O,14,FALSE),VLOOKUP(A300,升星技能!A:O,10,FALSE))</f>
        <v>嗜血冲动2</v>
      </c>
      <c r="U300" s="26" t="str">
        <f>IF(C300&lt;9,VLOOKUP(A300,基础技能!A:O,13,FALSE),VLOOKUP(A300,升星技能!A:O,11,FALSE))</f>
        <v>"31106314","31106324","31106334"</v>
      </c>
      <c r="V300" s="26" t="str">
        <f>IF(C300&lt;9,VLOOKUP(A300,基础技能!A:O,15,FALSE),VLOOKUP(A300,升星技能!A:O,12,FALSE))</f>
        <v>被动技能：战斗中每回合提升自身7.5%破防，15%暴击，20%暴击伤害。</v>
      </c>
      <c r="W300" s="26" t="str">
        <f>IF(C300&lt;10,VLOOKUP(A300,基础技能!A:O,5,FALSE),VLOOKUP(A300,升星技能!A:O,13,FALSE))</f>
        <v>暴虐打击2</v>
      </c>
      <c r="X300" s="26">
        <f>IF(C300&lt;10,VLOOKUP(A300,基础技能!A:O,4,FALSE),VLOOKUP(A300,升星技能!A:O,14,FALSE))</f>
        <v>31106012</v>
      </c>
      <c r="Y300" s="26" t="str">
        <f>IF(C300&lt;10,VLOOKUP(A300,基础技能!A:O,6,FALSE),VLOOKUP(A300,升星技能!A:O,15,FALSE))</f>
        <v>主动技能：对前排敌人造成175%攻击伤害并对生命低于自身的目标额外造成目标生命上限10%伤害(最高不超过攻击力的15倍,PVE效果减半）</v>
      </c>
    </row>
    <row r="301" spans="1:25" x14ac:dyDescent="0.3">
      <c r="A301" s="29">
        <v>31106</v>
      </c>
      <c r="B301" s="29" t="s">
        <v>55</v>
      </c>
      <c r="C301" s="29">
        <v>9</v>
      </c>
      <c r="D301" s="29">
        <f>VLOOKUP($C301,计算辅助表!$A:$E,2,FALSE)</f>
        <v>3.0700000000000003</v>
      </c>
      <c r="E301" s="26">
        <f>VLOOKUP($C301,计算辅助表!$A:$E,3,FALSE)</f>
        <v>1</v>
      </c>
      <c r="F301" s="29">
        <v>7.26</v>
      </c>
      <c r="G301" s="26">
        <f>VLOOKUP($C301,计算辅助表!$A:$E,5,FALSE)</f>
        <v>1.6</v>
      </c>
      <c r="H301" s="26">
        <f>VLOOKUP(C301,计算辅助表!A:I,9,FALSE)</f>
        <v>0</v>
      </c>
      <c r="I301" s="1">
        <v>0</v>
      </c>
      <c r="J301" s="1">
        <v>0</v>
      </c>
      <c r="K301" s="26">
        <f>VLOOKUP(C301,计算辅助表!A:H,8,FALSE)</f>
        <v>205</v>
      </c>
      <c r="L301" s="26" t="str">
        <f>VLOOKUP(C301,计算辅助表!A:F,6,FALSE)</f>
        <v>[{"a":"item","t":"2004","n":4000}]</v>
      </c>
      <c r="M301" s="26" t="str">
        <f>VLOOKUP(C301,计算辅助表!A:L,IF(INT(LEFT(A301))&lt;5,12,7),FALSE)</f>
        <v>[{"sxhero":1,"num":1},{"jichuzhongzu":1,"star":6,"num":1},{"jichuzhongzu":1,"star":5,"num":2}]</v>
      </c>
      <c r="N301" s="26" t="str">
        <f>VLOOKUP(A301,升星技能!A:O,4,FALSE)</f>
        <v>刻骨刀锋3</v>
      </c>
      <c r="O301" s="26" t="str">
        <f>VLOOKUP(A301,升星技能!A:O,5,FALSE)</f>
        <v>"3110a114"</v>
      </c>
      <c r="P301" s="26" t="str">
        <f>VLOOKUP(A301,升星技能!A:O,6,FALSE)</f>
        <v>被动技能：普攻将攻击2个目标，如果目标处于燃烧状态，则70%概率眩晕目标2回合</v>
      </c>
      <c r="Q301" s="26" t="str">
        <f>IF(C301&lt;8,VLOOKUP(A301,基础技能!A:O,11,FALSE),VLOOKUP(A301,升星技能!A:O,7,FALSE))</f>
        <v>坚韧血甲3</v>
      </c>
      <c r="R301" s="26" t="str">
        <f>IF(C301&lt;8,VLOOKUP(A301,基础技能!A:O,10,FALSE),VLOOKUP(A301,升星技能!A:O,8,FALSE))</f>
        <v>"3110a211","3110a221","3110a231"</v>
      </c>
      <c r="S301" s="26" t="str">
        <f>IF(C301&lt;8,VLOOKUP(A301,基础技能!A:O,12,FALSE),VLOOKUP(A301,升星技能!A:O,9,FALSE))</f>
        <v>被动技能：生命增加40%、攻击增加35%、伤害增加40%。</v>
      </c>
      <c r="T301" s="26" t="str">
        <f>IF(C301&lt;9,VLOOKUP(A301,基础技能!A:O,14,FALSE),VLOOKUP(A301,升星技能!A:O,10,FALSE))</f>
        <v>嗜血冲动3</v>
      </c>
      <c r="U301" s="26" t="str">
        <f>IF(C301&lt;9,VLOOKUP(A301,基础技能!A:O,13,FALSE),VLOOKUP(A301,升星技能!A:O,11,FALSE))</f>
        <v>"3110a314","3110a324","3110a334"</v>
      </c>
      <c r="V301" s="26" t="str">
        <f>IF(C301&lt;9,VLOOKUP(A301,基础技能!A:O,15,FALSE),VLOOKUP(A301,升星技能!A:O,12,FALSE))</f>
        <v>被动技能：战斗中每回合提升自身10%破防，20%暴击，25%暴击伤害。</v>
      </c>
      <c r="W301" s="26" t="str">
        <f>IF(C301&lt;10,VLOOKUP(A301,基础技能!A:O,5,FALSE),VLOOKUP(A301,升星技能!A:O,13,FALSE))</f>
        <v>暴虐打击2</v>
      </c>
      <c r="X301" s="26">
        <f>IF(C301&lt;10,VLOOKUP(A301,基础技能!A:O,4,FALSE),VLOOKUP(A301,升星技能!A:O,14,FALSE))</f>
        <v>31106012</v>
      </c>
      <c r="Y301" s="26" t="str">
        <f>IF(C301&lt;10,VLOOKUP(A301,基础技能!A:O,6,FALSE),VLOOKUP(A301,升星技能!A:O,15,FALSE))</f>
        <v>主动技能：对前排敌人造成175%攻击伤害并对生命低于自身的目标额外造成目标生命上限10%伤害(最高不超过攻击力的15倍,PVE效果减半）</v>
      </c>
    </row>
    <row r="302" spans="1:25" x14ac:dyDescent="0.3">
      <c r="A302" s="29">
        <v>31106</v>
      </c>
      <c r="B302" s="29" t="s">
        <v>55</v>
      </c>
      <c r="C302" s="29">
        <v>10</v>
      </c>
      <c r="D302" s="29">
        <f>VLOOKUP($C302,计算辅助表!$A:$E,2,FALSE)</f>
        <v>3.5100000000000002</v>
      </c>
      <c r="E302" s="26">
        <f>VLOOKUP($C302,计算辅助表!$A:$E,3,FALSE)</f>
        <v>1</v>
      </c>
      <c r="F302" s="29">
        <v>10.4</v>
      </c>
      <c r="G302" s="26">
        <f>VLOOKUP($C302,计算辅助表!$A:$E,5,FALSE)</f>
        <v>1.6</v>
      </c>
      <c r="H302" s="26">
        <f>VLOOKUP(C302,计算辅助表!A:I,9,FALSE)</f>
        <v>0</v>
      </c>
      <c r="I302" s="1">
        <v>0</v>
      </c>
      <c r="J302" s="1">
        <v>0</v>
      </c>
      <c r="K302" s="26">
        <f>VLOOKUP(C302,计算辅助表!A:H,8,FALSE)</f>
        <v>255</v>
      </c>
      <c r="L302" s="26" t="str">
        <f>VLOOKUP(C302,计算辅助表!A:F,6,FALSE)</f>
        <v>[{"a":"item","t":"2004","n":10000}]</v>
      </c>
      <c r="M302" s="26" t="str">
        <f>VLOOKUP(C302,计算辅助表!A:L,IF(INT(LEFT(A302))&lt;5,12,7),FALSE)</f>
        <v>[{"sxhero":1,"num":2},{"jichuzhongzu":1,"star":6,"num":1},{"star":9,"num":1}]</v>
      </c>
      <c r="N302" s="26" t="str">
        <f>VLOOKUP(A302,升星技能!A:O,4,FALSE)</f>
        <v>刻骨刀锋3</v>
      </c>
      <c r="O302" s="26" t="str">
        <f>VLOOKUP(A302,升星技能!A:O,5,FALSE)</f>
        <v>"3110a114"</v>
      </c>
      <c r="P302" s="26" t="str">
        <f>VLOOKUP(A302,升星技能!A:O,6,FALSE)</f>
        <v>被动技能：普攻将攻击2个目标，如果目标处于燃烧状态，则70%概率眩晕目标2回合</v>
      </c>
      <c r="Q302" s="26" t="str">
        <f>IF(C302&lt;8,VLOOKUP(A302,基础技能!A:O,11,FALSE),VLOOKUP(A302,升星技能!A:O,7,FALSE))</f>
        <v>坚韧血甲3</v>
      </c>
      <c r="R302" s="26" t="str">
        <f>IF(C302&lt;8,VLOOKUP(A302,基础技能!A:O,10,FALSE),VLOOKUP(A302,升星技能!A:O,8,FALSE))</f>
        <v>"3110a211","3110a221","3110a231"</v>
      </c>
      <c r="S302" s="26" t="str">
        <f>IF(C302&lt;8,VLOOKUP(A302,基础技能!A:O,12,FALSE),VLOOKUP(A302,升星技能!A:O,9,FALSE))</f>
        <v>被动技能：生命增加40%、攻击增加35%、伤害增加40%。</v>
      </c>
      <c r="T302" s="26" t="str">
        <f>IF(C302&lt;9,VLOOKUP(A302,基础技能!A:O,14,FALSE),VLOOKUP(A302,升星技能!A:O,10,FALSE))</f>
        <v>嗜血冲动3</v>
      </c>
      <c r="U302" s="26" t="str">
        <f>IF(C302&lt;9,VLOOKUP(A302,基础技能!A:O,13,FALSE),VLOOKUP(A302,升星技能!A:O,11,FALSE))</f>
        <v>"3110a314","3110a324","3110a334"</v>
      </c>
      <c r="V302" s="26" t="str">
        <f>IF(C302&lt;9,VLOOKUP(A302,基础技能!A:O,15,FALSE),VLOOKUP(A302,升星技能!A:O,12,FALSE))</f>
        <v>被动技能：战斗中每回合提升自身10%破防，20%暴击，25%暴击伤害。</v>
      </c>
      <c r="W302" s="26" t="str">
        <f>IF(C302&lt;10,VLOOKUP(A302,基础技能!A:O,5,FALSE),VLOOKUP(A302,升星技能!A:O,13,FALSE))</f>
        <v>暴虐打击3</v>
      </c>
      <c r="X302" s="26" t="str">
        <f>IF(C302&lt;10,VLOOKUP(A302,基础技能!A:O,4,FALSE),VLOOKUP(A302,升星技能!A:O,14,FALSE))</f>
        <v>3110a012</v>
      </c>
      <c r="Y302" s="26" t="str">
        <f>IF(C302&lt;10,VLOOKUP(A302,基础技能!A:O,6,FALSE),VLOOKUP(A302,升星技能!A:O,15,FALSE))</f>
        <v>主动技能：对前排敌人造成200%攻击伤害并额外造成目标生命上限20%伤害(最高不超过攻击力的15倍,PVE效果减半），同时增加自身15%攻击和15%破防</v>
      </c>
    </row>
    <row r="303" spans="1:25" x14ac:dyDescent="0.3">
      <c r="A303" s="29">
        <v>31106</v>
      </c>
      <c r="B303" s="29" t="s">
        <v>55</v>
      </c>
      <c r="C303" s="29">
        <v>11</v>
      </c>
      <c r="D303" s="29">
        <f>VLOOKUP($C303,计算辅助表!$A:$E,2,FALSE)</f>
        <v>3.5100000000000002</v>
      </c>
      <c r="E303" s="26">
        <f>VLOOKUP($C303,计算辅助表!$A:$E,3,FALSE)</f>
        <v>1</v>
      </c>
      <c r="F303" s="29">
        <v>10.4</v>
      </c>
      <c r="G303" s="26">
        <f>VLOOKUP($C303,计算辅助表!$A:$E,5,FALSE)</f>
        <v>1.6</v>
      </c>
      <c r="H303" s="26">
        <f>VLOOKUP(C303,计算辅助表!A:I,9,FALSE)</f>
        <v>1</v>
      </c>
      <c r="I303" s="1">
        <v>70</v>
      </c>
      <c r="J303" s="1">
        <v>100</v>
      </c>
      <c r="K303" s="26">
        <f>VLOOKUP(C303,计算辅助表!A:H,8,FALSE)</f>
        <v>270</v>
      </c>
      <c r="L303" s="26" t="str">
        <f>VLOOKUP(C303,计算辅助表!A:F,6,FALSE)</f>
        <v>[{"a":"item","t":"2004","n":10000}]</v>
      </c>
      <c r="M303" s="26" t="str">
        <f>VLOOKUP(C303,计算辅助表!A:L,IF(INT(LEFT(A303))&lt;5,12,7),FALSE)</f>
        <v>[{"sxhero":1,"num":1},{"star":9,"num":1}]</v>
      </c>
      <c r="N303" s="26" t="str">
        <f>VLOOKUP(A303,升星技能!A:O,4,FALSE)</f>
        <v>刻骨刀锋3</v>
      </c>
      <c r="O303" s="26" t="str">
        <f>VLOOKUP(A303,升星技能!A:O,5,FALSE)</f>
        <v>"3110a114"</v>
      </c>
      <c r="P303" s="26" t="str">
        <f>VLOOKUP(A303,升星技能!A:O,6,FALSE)</f>
        <v>被动技能：普攻将攻击2个目标，如果目标处于燃烧状态，则70%概率眩晕目标2回合</v>
      </c>
      <c r="Q303" s="26" t="str">
        <f>IF(C303&lt;8,VLOOKUP(A303,基础技能!A:O,11,FALSE),VLOOKUP(A303,升星技能!A:O,7,FALSE))</f>
        <v>坚韧血甲3</v>
      </c>
      <c r="R303" s="26" t="str">
        <f>IF(C303&lt;8,VLOOKUP(A303,基础技能!A:O,10,FALSE),VLOOKUP(A303,升星技能!A:O,8,FALSE))</f>
        <v>"3110a211","3110a221","3110a231"</v>
      </c>
      <c r="S303" s="26" t="str">
        <f>IF(C303&lt;8,VLOOKUP(A303,基础技能!A:O,12,FALSE),VLOOKUP(A303,升星技能!A:O,9,FALSE))</f>
        <v>被动技能：生命增加40%、攻击增加35%、伤害增加40%。</v>
      </c>
      <c r="T303" s="26" t="str">
        <f>IF(C303&lt;9,VLOOKUP(A303,基础技能!A:O,14,FALSE),VLOOKUP(A303,升星技能!A:O,10,FALSE))</f>
        <v>嗜血冲动3</v>
      </c>
      <c r="U303" s="26" t="str">
        <f>IF(C303&lt;9,VLOOKUP(A303,基础技能!A:O,13,FALSE),VLOOKUP(A303,升星技能!A:O,11,FALSE))</f>
        <v>"3110a314","3110a324","3110a334"</v>
      </c>
      <c r="V303" s="26" t="str">
        <f>IF(C303&lt;9,VLOOKUP(A303,基础技能!A:O,15,FALSE),VLOOKUP(A303,升星技能!A:O,12,FALSE))</f>
        <v>被动技能：战斗中每回合提升自身10%破防，20%暴击，25%暴击伤害。</v>
      </c>
      <c r="W303" s="26" t="str">
        <f>IF(C303&lt;10,VLOOKUP(A303,基础技能!A:O,5,FALSE),VLOOKUP(A303,升星技能!A:O,13,FALSE))</f>
        <v>暴虐打击3</v>
      </c>
      <c r="X303" s="26" t="str">
        <f>IF(C303&lt;10,VLOOKUP(A303,基础技能!A:O,4,FALSE),VLOOKUP(A303,升星技能!A:O,14,FALSE))</f>
        <v>3110a012</v>
      </c>
      <c r="Y303" s="26" t="str">
        <f>IF(C303&lt;10,VLOOKUP(A303,基础技能!A:O,6,FALSE),VLOOKUP(A303,升星技能!A:O,15,FALSE))</f>
        <v>主动技能：对前排敌人造成200%攻击伤害并额外造成目标生命上限20%伤害(最高不超过攻击力的15倍,PVE效果减半），同时增加自身15%攻击和15%破防</v>
      </c>
    </row>
    <row r="304" spans="1:25" x14ac:dyDescent="0.3">
      <c r="A304" s="29">
        <v>31106</v>
      </c>
      <c r="B304" s="29" t="s">
        <v>55</v>
      </c>
      <c r="C304" s="29">
        <v>12</v>
      </c>
      <c r="D304" s="29">
        <f>VLOOKUP($C304,计算辅助表!$A:$E,2,FALSE)</f>
        <v>3.5100000000000002</v>
      </c>
      <c r="E304" s="26">
        <f>VLOOKUP($C304,计算辅助表!$A:$E,3,FALSE)</f>
        <v>1</v>
      </c>
      <c r="F304" s="29">
        <v>10.4</v>
      </c>
      <c r="G304" s="26">
        <f>VLOOKUP($C304,计算辅助表!$A:$E,5,FALSE)</f>
        <v>1.6</v>
      </c>
      <c r="H304" s="26">
        <f>VLOOKUP(C304,计算辅助表!A:I,9,FALSE)</f>
        <v>2</v>
      </c>
      <c r="I304" s="1">
        <v>105</v>
      </c>
      <c r="J304" s="1">
        <v>150</v>
      </c>
      <c r="K304" s="26">
        <f>VLOOKUP(C304,计算辅助表!A:H,8,FALSE)</f>
        <v>285</v>
      </c>
      <c r="L304" s="26" t="str">
        <f>VLOOKUP(C304,计算辅助表!A:F,6,FALSE)</f>
        <v>[{"a":"item","t":"2004","n":15000}]</v>
      </c>
      <c r="M304" s="26" t="str">
        <f>VLOOKUP(C304,计算辅助表!A:L,IF(INT(LEFT(A304))&lt;5,12,7),FALSE)</f>
        <v>[{"sxhero":1,"num":1},{"jichuzhongzu":1,"star":6,"num":1},{"star":9,"num":1}]</v>
      </c>
      <c r="N304" s="26" t="str">
        <f>VLOOKUP(A304,升星技能!A:O,4,FALSE)</f>
        <v>刻骨刀锋3</v>
      </c>
      <c r="O304" s="26" t="str">
        <f>VLOOKUP(A304,升星技能!A:O,5,FALSE)</f>
        <v>"3110a114"</v>
      </c>
      <c r="P304" s="26" t="str">
        <f>VLOOKUP(A304,升星技能!A:O,6,FALSE)</f>
        <v>被动技能：普攻将攻击2个目标，如果目标处于燃烧状态，则70%概率眩晕目标2回合</v>
      </c>
      <c r="Q304" s="26" t="str">
        <f>IF(C304&lt;8,VLOOKUP(A304,基础技能!A:O,11,FALSE),VLOOKUP(A304,升星技能!A:O,7,FALSE))</f>
        <v>坚韧血甲3</v>
      </c>
      <c r="R304" s="26" t="str">
        <f>IF(C304&lt;8,VLOOKUP(A304,基础技能!A:O,10,FALSE),VLOOKUP(A304,升星技能!A:O,8,FALSE))</f>
        <v>"3110a211","3110a221","3110a231"</v>
      </c>
      <c r="S304" s="26" t="str">
        <f>IF(C304&lt;8,VLOOKUP(A304,基础技能!A:O,12,FALSE),VLOOKUP(A304,升星技能!A:O,9,FALSE))</f>
        <v>被动技能：生命增加40%、攻击增加35%、伤害增加40%。</v>
      </c>
      <c r="T304" s="26" t="str">
        <f>IF(C304&lt;9,VLOOKUP(A304,基础技能!A:O,14,FALSE),VLOOKUP(A304,升星技能!A:O,10,FALSE))</f>
        <v>嗜血冲动3</v>
      </c>
      <c r="U304" s="26" t="str">
        <f>IF(C304&lt;9,VLOOKUP(A304,基础技能!A:O,13,FALSE),VLOOKUP(A304,升星技能!A:O,11,FALSE))</f>
        <v>"3110a314","3110a324","3110a334"</v>
      </c>
      <c r="V304" s="26" t="str">
        <f>IF(C304&lt;9,VLOOKUP(A304,基础技能!A:O,15,FALSE),VLOOKUP(A304,升星技能!A:O,12,FALSE))</f>
        <v>被动技能：战斗中每回合提升自身10%破防，20%暴击，25%暴击伤害。</v>
      </c>
      <c r="W304" s="26" t="str">
        <f>IF(C304&lt;10,VLOOKUP(A304,基础技能!A:O,5,FALSE),VLOOKUP(A304,升星技能!A:O,13,FALSE))</f>
        <v>暴虐打击3</v>
      </c>
      <c r="X304" s="26" t="str">
        <f>IF(C304&lt;10,VLOOKUP(A304,基础技能!A:O,4,FALSE),VLOOKUP(A304,升星技能!A:O,14,FALSE))</f>
        <v>3110a012</v>
      </c>
      <c r="Y304" s="26" t="str">
        <f>IF(C304&lt;10,VLOOKUP(A304,基础技能!A:O,6,FALSE),VLOOKUP(A304,升星技能!A:O,15,FALSE))</f>
        <v>主动技能：对前排敌人造成200%攻击伤害并额外造成目标生命上限20%伤害(最高不超过攻击力的15倍,PVE效果减半），同时增加自身15%攻击和15%破防</v>
      </c>
    </row>
    <row r="305" spans="1:25" x14ac:dyDescent="0.3">
      <c r="A305" s="29">
        <v>31106</v>
      </c>
      <c r="B305" s="29" t="s">
        <v>55</v>
      </c>
      <c r="C305" s="29">
        <v>13</v>
      </c>
      <c r="D305" s="29">
        <f>VLOOKUP($C305,计算辅助表!$A:$E,2,FALSE)</f>
        <v>3.5100000000000002</v>
      </c>
      <c r="E305" s="26">
        <f>VLOOKUP($C305,计算辅助表!$A:$E,3,FALSE)</f>
        <v>1</v>
      </c>
      <c r="F305" s="29">
        <v>10.4</v>
      </c>
      <c r="G305" s="26">
        <f>VLOOKUP($C305,计算辅助表!$A:$E,5,FALSE)</f>
        <v>1.6</v>
      </c>
      <c r="H305" s="26">
        <f>VLOOKUP(C305,计算辅助表!A:I,9,FALSE)</f>
        <v>3</v>
      </c>
      <c r="I305" s="1">
        <v>140</v>
      </c>
      <c r="J305" s="1">
        <v>200</v>
      </c>
      <c r="K305" s="26">
        <f>VLOOKUP(C305,计算辅助表!A:H,8,FALSE)</f>
        <v>300</v>
      </c>
      <c r="L305" s="26" t="str">
        <f>VLOOKUP(C305,计算辅助表!A:F,6,FALSE)</f>
        <v>[{"a":"item","t":"2004","n":20000},{"a":"item","t":"2039","n":10}]</v>
      </c>
      <c r="M305" s="26" t="str">
        <f>VLOOKUP(C305,计算辅助表!A:L,IF(INT(LEFT(A305))&lt;5,12,7),FALSE)</f>
        <v>[{"sxhero":1,"num":2},{"jichuzhongzu":1,"star":6,"num":1},{"star":10,"num":1}]</v>
      </c>
      <c r="N305" s="26" t="str">
        <f>VLOOKUP(A305,升星技能!A:O,4,FALSE)</f>
        <v>刻骨刀锋3</v>
      </c>
      <c r="O305" s="26" t="str">
        <f>VLOOKUP(A305,升星技能!A:O,5,FALSE)</f>
        <v>"3110a114"</v>
      </c>
      <c r="P305" s="26" t="str">
        <f>VLOOKUP(A305,升星技能!A:O,6,FALSE)</f>
        <v>被动技能：普攻将攻击2个目标，如果目标处于燃烧状态，则70%概率眩晕目标2回合</v>
      </c>
      <c r="Q305" s="26" t="str">
        <f>IF(C305&lt;8,VLOOKUP(A305,基础技能!A:O,11,FALSE),VLOOKUP(A305,升星技能!A:O,7,FALSE))</f>
        <v>坚韧血甲3</v>
      </c>
      <c r="R305" s="26" t="str">
        <f>IF(C305&lt;8,VLOOKUP(A305,基础技能!A:O,10,FALSE),VLOOKUP(A305,升星技能!A:O,8,FALSE))</f>
        <v>"3110a211","3110a221","3110a231"</v>
      </c>
      <c r="S305" s="26" t="str">
        <f>IF(C305&lt;8,VLOOKUP(A305,基础技能!A:O,12,FALSE),VLOOKUP(A305,升星技能!A:O,9,FALSE))</f>
        <v>被动技能：生命增加40%、攻击增加35%、伤害增加40%。</v>
      </c>
      <c r="T305" s="26" t="str">
        <f>IF(C305&lt;9,VLOOKUP(A305,基础技能!A:O,14,FALSE),VLOOKUP(A305,升星技能!A:O,10,FALSE))</f>
        <v>嗜血冲动3</v>
      </c>
      <c r="U305" s="26" t="str">
        <f>IF(C305&lt;9,VLOOKUP(A305,基础技能!A:O,13,FALSE),VLOOKUP(A305,升星技能!A:O,11,FALSE))</f>
        <v>"3110a314","3110a324","3110a334"</v>
      </c>
      <c r="V305" s="26" t="str">
        <f>IF(C305&lt;9,VLOOKUP(A305,基础技能!A:O,15,FALSE),VLOOKUP(A305,升星技能!A:O,12,FALSE))</f>
        <v>被动技能：战斗中每回合提升自身10%破防，20%暴击，25%暴击伤害。</v>
      </c>
      <c r="W305" s="26" t="str">
        <f>IF(C305&lt;10,VLOOKUP(A305,基础技能!A:O,5,FALSE),VLOOKUP(A305,升星技能!A:O,13,FALSE))</f>
        <v>暴虐打击3</v>
      </c>
      <c r="X305" s="26" t="str">
        <f>IF(C305&lt;10,VLOOKUP(A305,基础技能!A:O,4,FALSE),VLOOKUP(A305,升星技能!A:O,14,FALSE))</f>
        <v>3110a012</v>
      </c>
      <c r="Y305" s="26" t="str">
        <f>IF(C305&lt;10,VLOOKUP(A305,基础技能!A:O,6,FALSE),VLOOKUP(A305,升星技能!A:O,15,FALSE))</f>
        <v>主动技能：对前排敌人造成200%攻击伤害并额外造成目标生命上限20%伤害(最高不超过攻击力的15倍,PVE效果减半），同时增加自身15%攻击和15%破防</v>
      </c>
    </row>
    <row r="306" spans="1:25" x14ac:dyDescent="0.3">
      <c r="A306" s="29">
        <v>31106</v>
      </c>
      <c r="B306" s="29" t="s">
        <v>55</v>
      </c>
      <c r="C306" s="28">
        <v>14</v>
      </c>
      <c r="D306" s="29">
        <v>3.51</v>
      </c>
      <c r="E306" s="26">
        <f>VLOOKUP($C306,计算辅助表!$A:$E,3,FALSE)</f>
        <v>1</v>
      </c>
      <c r="F306" s="29">
        <v>10.4</v>
      </c>
      <c r="G306" s="26">
        <f>VLOOKUP($C306,计算辅助表!$A:$E,5,FALSE)</f>
        <v>1.6</v>
      </c>
      <c r="H306" s="26">
        <f>VLOOKUP(C306,计算辅助表!A:I,9,FALSE)</f>
        <v>4</v>
      </c>
      <c r="I306" s="1">
        <v>260</v>
      </c>
      <c r="J306" s="1">
        <v>400</v>
      </c>
      <c r="K306" s="26">
        <f>VLOOKUP(C306,计算辅助表!A:H,8,FALSE)</f>
        <v>300</v>
      </c>
      <c r="L306" s="26" t="str">
        <f>VLOOKUP(C306,计算辅助表!A:F,6,FALSE)</f>
        <v>[{"a":"item","t":"2004","n":25000},{"a":"item","t":"2039","n":20}]</v>
      </c>
      <c r="M306" s="26" t="str">
        <f>VLOOKUP(C306,计算辅助表!A:L,IF(INT(LEFT(A306))&lt;5,12,7),FALSE)</f>
        <v>[{"sxhero":1,"num":2},{"star":9,"num":1},{"star":10,"num":1}]</v>
      </c>
      <c r="N306" s="26" t="str">
        <f>VLOOKUP(A306,升星技能!A:O,4,FALSE)</f>
        <v>刻骨刀锋3</v>
      </c>
      <c r="O306" s="26" t="str">
        <f>VLOOKUP(A306,升星技能!A:O,5,FALSE)</f>
        <v>"3110a114"</v>
      </c>
      <c r="P306" s="26" t="str">
        <f>VLOOKUP(A306,升星技能!A:O,6,FALSE)</f>
        <v>被动技能：普攻将攻击2个目标，如果目标处于燃烧状态，则70%概率眩晕目标2回合</v>
      </c>
      <c r="Q306" s="26" t="str">
        <f>IF(C306&lt;8,VLOOKUP(A306,基础技能!A:O,11,FALSE),VLOOKUP(A306,升星技能!A:O,7,FALSE))</f>
        <v>坚韧血甲3</v>
      </c>
      <c r="R306" s="26" t="str">
        <f>IF(C306&lt;8,VLOOKUP(A306,基础技能!A:O,10,FALSE),VLOOKUP(A306,升星技能!A:O,8,FALSE))</f>
        <v>"3110a211","3110a221","3110a231"</v>
      </c>
      <c r="S306" s="26" t="str">
        <f>IF(C306&lt;8,VLOOKUP(A306,基础技能!A:O,12,FALSE),VLOOKUP(A306,升星技能!A:O,9,FALSE))</f>
        <v>被动技能：生命增加40%、攻击增加35%、伤害增加40%。</v>
      </c>
      <c r="T306" s="26" t="str">
        <f>IF(C306&lt;9,VLOOKUP(A306,基础技能!A:O,14,FALSE),VLOOKUP(A306,升星技能!A:O,10,FALSE))</f>
        <v>嗜血冲动3</v>
      </c>
      <c r="U306" s="26" t="str">
        <f>IF(C306&lt;9,VLOOKUP(A306,基础技能!A:O,13,FALSE),VLOOKUP(A306,升星技能!A:O,11,FALSE))</f>
        <v>"3110a314","3110a324","3110a334"</v>
      </c>
      <c r="V306" s="26" t="str">
        <f>IF(C306&lt;9,VLOOKUP(A306,基础技能!A:O,15,FALSE),VLOOKUP(A306,升星技能!A:O,12,FALSE))</f>
        <v>被动技能：战斗中每回合提升自身10%破防，20%暴击，25%暴击伤害。</v>
      </c>
      <c r="W306" s="26" t="str">
        <f>IF(C306&lt;10,VLOOKUP(A306,基础技能!A:O,5,FALSE),VLOOKUP(A306,升星技能!A:O,13,FALSE))</f>
        <v>暴虐打击3</v>
      </c>
      <c r="X306" s="26" t="str">
        <f>IF(C306&lt;10,VLOOKUP(A306,基础技能!A:O,4,FALSE),VLOOKUP(A306,升星技能!A:O,14,FALSE))</f>
        <v>3110a012</v>
      </c>
      <c r="Y306" s="26" t="str">
        <f>IF(C306&lt;10,VLOOKUP(A306,基础技能!A:O,6,FALSE),VLOOKUP(A306,升星技能!A:O,15,FALSE))</f>
        <v>主动技能：对前排敌人造成200%攻击伤害并额外造成目标生命上限20%伤害(最高不超过攻击力的15倍,PVE效果减半），同时增加自身15%攻击和15%破防</v>
      </c>
    </row>
    <row r="307" spans="1:25" x14ac:dyDescent="0.3">
      <c r="A307" s="29">
        <v>31106</v>
      </c>
      <c r="B307" s="29" t="s">
        <v>55</v>
      </c>
      <c r="C307" s="28">
        <v>15</v>
      </c>
      <c r="D307" s="29">
        <v>3.51</v>
      </c>
      <c r="E307" s="26">
        <f>VLOOKUP($C307,计算辅助表!$A:$E,3,FALSE)</f>
        <v>1</v>
      </c>
      <c r="F307" s="29">
        <v>10.4</v>
      </c>
      <c r="G307" s="26">
        <f>VLOOKUP($C307,计算辅助表!$A:$E,5,FALSE)</f>
        <v>1.6</v>
      </c>
      <c r="H307" s="26">
        <f>VLOOKUP(C307,计算辅助表!A:I,9,FALSE)</f>
        <v>5</v>
      </c>
      <c r="I307" s="1">
        <v>450</v>
      </c>
      <c r="J307" s="1">
        <v>700</v>
      </c>
      <c r="K307" s="26">
        <f>VLOOKUP(C307,计算辅助表!A:H,8,FALSE)</f>
        <v>300</v>
      </c>
      <c r="L307" s="26" t="str">
        <f>VLOOKUP(C307,计算辅助表!A:F,6,FALSE)</f>
        <v>[{"a":"item","t":"2004","n":30000},{"a":"item","t":"2039","n":30}]</v>
      </c>
      <c r="M307" s="26" t="str">
        <f>VLOOKUP(C307,计算辅助表!A:L,IF(INT(LEFT(A307))&lt;5,12,7),FALSE)</f>
        <v>[{"sxhero":1,"num":2},{"star":9,"num":1},{"star":10,"num":1}]</v>
      </c>
      <c r="N307" s="26" t="str">
        <f>VLOOKUP(A307,升星技能!A:O,4,FALSE)</f>
        <v>刻骨刀锋3</v>
      </c>
      <c r="O307" s="26" t="str">
        <f>VLOOKUP(A307,升星技能!A:O,5,FALSE)</f>
        <v>"3110a114"</v>
      </c>
      <c r="P307" s="26" t="str">
        <f>VLOOKUP(A307,升星技能!A:O,6,FALSE)</f>
        <v>被动技能：普攻将攻击2个目标，如果目标处于燃烧状态，则70%概率眩晕目标2回合</v>
      </c>
      <c r="Q307" s="26" t="str">
        <f>IF(C307&lt;8,VLOOKUP(A307,基础技能!A:O,11,FALSE),VLOOKUP(A307,升星技能!A:O,7,FALSE))</f>
        <v>坚韧血甲3</v>
      </c>
      <c r="R307" s="26" t="str">
        <f>IF(C307&lt;8,VLOOKUP(A307,基础技能!A:O,10,FALSE),VLOOKUP(A307,升星技能!A:O,8,FALSE))</f>
        <v>"3110a211","3110a221","3110a231"</v>
      </c>
      <c r="S307" s="26" t="str">
        <f>IF(C307&lt;8,VLOOKUP(A307,基础技能!A:O,12,FALSE),VLOOKUP(A307,升星技能!A:O,9,FALSE))</f>
        <v>被动技能：生命增加40%、攻击增加35%、伤害增加40%。</v>
      </c>
      <c r="T307" s="26" t="str">
        <f>IF(C307&lt;9,VLOOKUP(A307,基础技能!A:O,14,FALSE),VLOOKUP(A307,升星技能!A:O,10,FALSE))</f>
        <v>嗜血冲动3</v>
      </c>
      <c r="U307" s="26" t="str">
        <f>IF(C307&lt;9,VLOOKUP(A307,基础技能!A:O,13,FALSE),VLOOKUP(A307,升星技能!A:O,11,FALSE))</f>
        <v>"3110a314","3110a324","3110a334"</v>
      </c>
      <c r="V307" s="26" t="str">
        <f>IF(C307&lt;9,VLOOKUP(A307,基础技能!A:O,15,FALSE),VLOOKUP(A307,升星技能!A:O,12,FALSE))</f>
        <v>被动技能：战斗中每回合提升自身10%破防，20%暴击，25%暴击伤害。</v>
      </c>
      <c r="W307" s="26" t="str">
        <f>IF(C307&lt;10,VLOOKUP(A307,基础技能!A:O,5,FALSE),VLOOKUP(A307,升星技能!A:O,13,FALSE))</f>
        <v>暴虐打击3</v>
      </c>
      <c r="X307" s="26" t="str">
        <f>IF(C307&lt;10,VLOOKUP(A307,基础技能!A:O,4,FALSE),VLOOKUP(A307,升星技能!A:O,14,FALSE))</f>
        <v>3110a012</v>
      </c>
      <c r="Y307" s="26" t="str">
        <f>IF(C307&lt;10,VLOOKUP(A307,基础技能!A:O,6,FALSE),VLOOKUP(A307,升星技能!A:O,15,FALSE))</f>
        <v>主动技能：对前排敌人造成200%攻击伤害并额外造成目标生命上限20%伤害(最高不超过攻击力的15倍,PVE效果减半），同时增加自身15%攻击和15%破防</v>
      </c>
    </row>
    <row r="308" spans="1:25" x14ac:dyDescent="0.3">
      <c r="A308" s="29">
        <v>31116</v>
      </c>
      <c r="B308" s="30" t="s">
        <v>56</v>
      </c>
      <c r="C308" s="29">
        <v>7</v>
      </c>
      <c r="D308" s="29">
        <f>VLOOKUP($C308,计算辅助表!$A:$E,2,FALSE)</f>
        <v>2.4900000000000002</v>
      </c>
      <c r="E308" s="26">
        <f>VLOOKUP($C308,计算辅助表!$A:$E,3,FALSE)</f>
        <v>1</v>
      </c>
      <c r="F308" s="29">
        <v>3.67</v>
      </c>
      <c r="G308" s="26">
        <f>VLOOKUP($C308,计算辅助表!$A:$E,5,FALSE)</f>
        <v>1.6</v>
      </c>
      <c r="H308" s="26">
        <f>VLOOKUP(C308,计算辅助表!A:I,9,FALSE)</f>
        <v>0</v>
      </c>
      <c r="I308" s="1">
        <v>0</v>
      </c>
      <c r="J308" s="1">
        <v>0</v>
      </c>
      <c r="K308" s="26">
        <f>VLOOKUP(C308,计算辅助表!A:H,8,FALSE)</f>
        <v>165</v>
      </c>
      <c r="L308" s="26" t="str">
        <f>VLOOKUP(C308,计算辅助表!A:F,6,FALSE)</f>
        <v>[{"a":"item","t":"2004","n":2000}]</v>
      </c>
      <c r="M308" s="26" t="str">
        <f>VLOOKUP(C308,计算辅助表!A:L,IF(INT(LEFT(A308))&lt;5,12,7),FALSE)</f>
        <v>[{"jichuzhongzu":1,"star":5,"num":4}]</v>
      </c>
      <c r="N308" s="26" t="str">
        <f>VLOOKUP(A308,升星技能!A:O,4,FALSE)</f>
        <v>疾风步3</v>
      </c>
      <c r="O308" s="26" t="str">
        <f>VLOOKUP(A308,升星技能!A:O,5,FALSE)</f>
        <v>"3111a104"</v>
      </c>
      <c r="P308" s="26" t="str">
        <f>VLOOKUP(A308,升星技能!A:O,6,FALSE)</f>
        <v>被动效果：普攻变为随机攻击4名敌人，造成125%攻击伤害，并有25%几率使目标眩晕2回合</v>
      </c>
      <c r="Q308" s="26" t="str">
        <f>IF(C308&lt;8,VLOOKUP(A308,基础技能!A:O,11,FALSE),VLOOKUP(A308,升星技能!A:O,7,FALSE))</f>
        <v>火刃氏族2</v>
      </c>
      <c r="R308" s="26" t="str">
        <f>IF(C308&lt;8,VLOOKUP(A308,基础技能!A:O,10,FALSE),VLOOKUP(A308,升星技能!A:O,8,FALSE))</f>
        <v>"31116201","31116211","31116221","31116204"</v>
      </c>
      <c r="S308" s="26" t="str">
        <f>IF(C308&lt;8,VLOOKUP(A308,基础技能!A:O,12,FALSE),VLOOKUP(A308,升星技能!A:O,9,FALSE))</f>
        <v>被动效果：生命增加25%，攻击增加25%，免控率增加25%，对眩晕目标伤害增加60%</v>
      </c>
      <c r="T308" s="26" t="str">
        <f>IF(C308&lt;9,VLOOKUP(A308,基础技能!A:O,14,FALSE),VLOOKUP(A308,升星技能!A:O,10,FALSE))</f>
        <v>武者之心2</v>
      </c>
      <c r="U308" s="26" t="str">
        <f>IF(C308&lt;9,VLOOKUP(A308,基础技能!A:O,13,FALSE),VLOOKUP(A308,升星技能!A:O,11,FALSE))</f>
        <v>"31116304","31116314"</v>
      </c>
      <c r="V308" s="26" t="str">
        <f>IF(C308&lt;9,VLOOKUP(A308,基础技能!A:O,15,FALSE),VLOOKUP(A308,升星技能!A:O,12,FALSE))</f>
        <v>被动效果：受到攻击时，提高自身15%攻击力一回合，并对敌方随机5个敌人分别有60%概率进行一次反击，造成95%攻击伤害</v>
      </c>
      <c r="W308" s="26" t="str">
        <f>IF(C308&lt;10,VLOOKUP(A308,基础技能!A:O,5,FALSE),VLOOKUP(A308,升星技能!A:O,13,FALSE))</f>
        <v>剑刃风暴2</v>
      </c>
      <c r="X308" s="26">
        <f>IF(C308&lt;10,VLOOKUP(A308,基础技能!A:O,4,FALSE),VLOOKUP(A308,升星技能!A:O,14,FALSE))</f>
        <v>31116012</v>
      </c>
      <c r="Y308" s="26" t="str">
        <f>IF(C308&lt;10,VLOOKUP(A308,基础技能!A:O,6,FALSE),VLOOKUP(A308,升星技能!A:O,15,FALSE))</f>
        <v>怒气技能：对前排敌人造成212%攻击伤害，同时增加自身15%减伤和30%攻击3回合，并给我方全体英雄施加剑圣庇护3回合（提升7%减伤，不可叠加）</v>
      </c>
    </row>
    <row r="309" spans="1:25" x14ac:dyDescent="0.3">
      <c r="A309" s="29">
        <v>31116</v>
      </c>
      <c r="B309" s="30" t="s">
        <v>56</v>
      </c>
      <c r="C309" s="29">
        <v>8</v>
      </c>
      <c r="D309" s="29">
        <f>VLOOKUP($C309,计算辅助表!$A:$E,2,FALSE)</f>
        <v>2.7800000000000002</v>
      </c>
      <c r="E309" s="26">
        <f>VLOOKUP($C309,计算辅助表!$A:$E,3,FALSE)</f>
        <v>1</v>
      </c>
      <c r="F309" s="29">
        <v>5.15</v>
      </c>
      <c r="G309" s="26">
        <f>VLOOKUP($C309,计算辅助表!$A:$E,5,FALSE)</f>
        <v>1.6</v>
      </c>
      <c r="H309" s="26">
        <f>VLOOKUP(C309,计算辅助表!A:I,9,FALSE)</f>
        <v>0</v>
      </c>
      <c r="I309" s="1">
        <v>0</v>
      </c>
      <c r="J309" s="1">
        <v>0</v>
      </c>
      <c r="K309" s="26">
        <f>VLOOKUP(C309,计算辅助表!A:H,8,FALSE)</f>
        <v>185</v>
      </c>
      <c r="L309" s="26" t="str">
        <f>VLOOKUP(C309,计算辅助表!A:F,6,FALSE)</f>
        <v>[{"a":"item","t":"2004","n":3000}]</v>
      </c>
      <c r="M309" s="26" t="str">
        <f>VLOOKUP(C309,计算辅助表!A:L,IF(INT(LEFT(A309))&lt;5,12,7),FALSE)</f>
        <v>[{"jichuzhongzu":1,"star":6,"num":1},{"jichuzhongzu":1,"star":5,"num":3}]</v>
      </c>
      <c r="N309" s="26" t="str">
        <f>VLOOKUP(A309,升星技能!A:O,4,FALSE)</f>
        <v>疾风步3</v>
      </c>
      <c r="O309" s="26" t="str">
        <f>VLOOKUP(A309,升星技能!A:O,5,FALSE)</f>
        <v>"3111a104"</v>
      </c>
      <c r="P309" s="26" t="str">
        <f>VLOOKUP(A309,升星技能!A:O,6,FALSE)</f>
        <v>被动效果：普攻变为随机攻击4名敌人，造成125%攻击伤害，并有25%几率使目标眩晕2回合</v>
      </c>
      <c r="Q309" s="26" t="str">
        <f>IF(C309&lt;8,VLOOKUP(A309,基础技能!A:O,11,FALSE),VLOOKUP(A309,升星技能!A:O,7,FALSE))</f>
        <v>火刃氏族3</v>
      </c>
      <c r="R309" s="26" t="str">
        <f>IF(C309&lt;8,VLOOKUP(A309,基础技能!A:O,10,FALSE),VLOOKUP(A309,升星技能!A:O,8,FALSE))</f>
        <v>"3111a201","3111a211","3111a221","3111a204"</v>
      </c>
      <c r="S309" s="26" t="str">
        <f>IF(C309&lt;8,VLOOKUP(A309,基础技能!A:O,12,FALSE),VLOOKUP(A309,升星技能!A:O,9,FALSE))</f>
        <v>被动效果：生命增加40%，攻击增加35%，免控率增加35%，对眩晕目标伤害增加100%</v>
      </c>
      <c r="T309" s="26" t="str">
        <f>IF(C309&lt;9,VLOOKUP(A309,基础技能!A:O,14,FALSE),VLOOKUP(A309,升星技能!A:O,10,FALSE))</f>
        <v>武者之心2</v>
      </c>
      <c r="U309" s="26" t="str">
        <f>IF(C309&lt;9,VLOOKUP(A309,基础技能!A:O,13,FALSE),VLOOKUP(A309,升星技能!A:O,11,FALSE))</f>
        <v>"31116304","31116314"</v>
      </c>
      <c r="V309" s="26" t="str">
        <f>IF(C309&lt;9,VLOOKUP(A309,基础技能!A:O,15,FALSE),VLOOKUP(A309,升星技能!A:O,12,FALSE))</f>
        <v>被动效果：受到攻击时，提高自身15%攻击力一回合，并对敌方随机5个敌人分别有60%概率进行一次反击，造成95%攻击伤害</v>
      </c>
      <c r="W309" s="26" t="str">
        <f>IF(C309&lt;10,VLOOKUP(A309,基础技能!A:O,5,FALSE),VLOOKUP(A309,升星技能!A:O,13,FALSE))</f>
        <v>剑刃风暴2</v>
      </c>
      <c r="X309" s="26">
        <f>IF(C309&lt;10,VLOOKUP(A309,基础技能!A:O,4,FALSE),VLOOKUP(A309,升星技能!A:O,14,FALSE))</f>
        <v>31116012</v>
      </c>
      <c r="Y309" s="26" t="str">
        <f>IF(C309&lt;10,VLOOKUP(A309,基础技能!A:O,6,FALSE),VLOOKUP(A309,升星技能!A:O,15,FALSE))</f>
        <v>怒气技能：对前排敌人造成212%攻击伤害，同时增加自身15%减伤和30%攻击3回合，并给我方全体英雄施加剑圣庇护3回合（提升7%减伤，不可叠加）</v>
      </c>
    </row>
    <row r="310" spans="1:25" x14ac:dyDescent="0.3">
      <c r="A310" s="29">
        <v>31116</v>
      </c>
      <c r="B310" s="30" t="s">
        <v>56</v>
      </c>
      <c r="C310" s="29">
        <v>9</v>
      </c>
      <c r="D310" s="29">
        <f>VLOOKUP($C310,计算辅助表!$A:$E,2,FALSE)</f>
        <v>3.0700000000000003</v>
      </c>
      <c r="E310" s="26">
        <f>VLOOKUP($C310,计算辅助表!$A:$E,3,FALSE)</f>
        <v>1</v>
      </c>
      <c r="F310" s="29">
        <v>6.8</v>
      </c>
      <c r="G310" s="26">
        <f>VLOOKUP($C310,计算辅助表!$A:$E,5,FALSE)</f>
        <v>1.6</v>
      </c>
      <c r="H310" s="26">
        <f>VLOOKUP(C310,计算辅助表!A:I,9,FALSE)</f>
        <v>0</v>
      </c>
      <c r="I310" s="1">
        <v>0</v>
      </c>
      <c r="J310" s="1">
        <v>0</v>
      </c>
      <c r="K310" s="26">
        <f>VLOOKUP(C310,计算辅助表!A:H,8,FALSE)</f>
        <v>205</v>
      </c>
      <c r="L310" s="26" t="str">
        <f>VLOOKUP(C310,计算辅助表!A:F,6,FALSE)</f>
        <v>[{"a":"item","t":"2004","n":4000}]</v>
      </c>
      <c r="M310" s="26" t="str">
        <f>VLOOKUP(C310,计算辅助表!A:L,IF(INT(LEFT(A310))&lt;5,12,7),FALSE)</f>
        <v>[{"sxhero":1,"num":1},{"jichuzhongzu":1,"star":6,"num":1},{"jichuzhongzu":1,"star":5,"num":2}]</v>
      </c>
      <c r="N310" s="26" t="str">
        <f>VLOOKUP(A310,升星技能!A:O,4,FALSE)</f>
        <v>疾风步3</v>
      </c>
      <c r="O310" s="26" t="str">
        <f>VLOOKUP(A310,升星技能!A:O,5,FALSE)</f>
        <v>"3111a104"</v>
      </c>
      <c r="P310" s="26" t="str">
        <f>VLOOKUP(A310,升星技能!A:O,6,FALSE)</f>
        <v>被动效果：普攻变为随机攻击4名敌人，造成125%攻击伤害，并有25%几率使目标眩晕2回合</v>
      </c>
      <c r="Q310" s="26" t="str">
        <f>IF(C310&lt;8,VLOOKUP(A310,基础技能!A:O,11,FALSE),VLOOKUP(A310,升星技能!A:O,7,FALSE))</f>
        <v>火刃氏族3</v>
      </c>
      <c r="R310" s="26" t="str">
        <f>IF(C310&lt;8,VLOOKUP(A310,基础技能!A:O,10,FALSE),VLOOKUP(A310,升星技能!A:O,8,FALSE))</f>
        <v>"3111a201","3111a211","3111a221","3111a204"</v>
      </c>
      <c r="S310" s="26" t="str">
        <f>IF(C310&lt;8,VLOOKUP(A310,基础技能!A:O,12,FALSE),VLOOKUP(A310,升星技能!A:O,9,FALSE))</f>
        <v>被动效果：生命增加40%，攻击增加35%，免控率增加35%，对眩晕目标伤害增加100%</v>
      </c>
      <c r="T310" s="26" t="str">
        <f>IF(C310&lt;9,VLOOKUP(A310,基础技能!A:O,14,FALSE),VLOOKUP(A310,升星技能!A:O,10,FALSE))</f>
        <v>武者之心3</v>
      </c>
      <c r="U310" s="26" t="str">
        <f>IF(C310&lt;9,VLOOKUP(A310,基础技能!A:O,13,FALSE),VLOOKUP(A310,升星技能!A:O,11,FALSE))</f>
        <v>"3111a304","3111a314"</v>
      </c>
      <c r="V310" s="26" t="str">
        <f>IF(C310&lt;9,VLOOKUP(A310,基础技能!A:O,15,FALSE),VLOOKUP(A310,升星技能!A:O,12,FALSE))</f>
        <v>被动效果：受到攻击时，提高自身25%攻击力一回合，并对全体敌方敌人有100%概率进行一次反击，造成150%攻击伤害</v>
      </c>
      <c r="W310" s="26" t="str">
        <f>IF(C310&lt;10,VLOOKUP(A310,基础技能!A:O,5,FALSE),VLOOKUP(A310,升星技能!A:O,13,FALSE))</f>
        <v>剑刃风暴2</v>
      </c>
      <c r="X310" s="26">
        <f>IF(C310&lt;10,VLOOKUP(A310,基础技能!A:O,4,FALSE),VLOOKUP(A310,升星技能!A:O,14,FALSE))</f>
        <v>31116012</v>
      </c>
      <c r="Y310" s="26" t="str">
        <f>IF(C310&lt;10,VLOOKUP(A310,基础技能!A:O,6,FALSE),VLOOKUP(A310,升星技能!A:O,15,FALSE))</f>
        <v>怒气技能：对前排敌人造成212%攻击伤害，同时增加自身15%减伤和30%攻击3回合，并给我方全体英雄施加剑圣庇护3回合（提升7%减伤，不可叠加）</v>
      </c>
    </row>
    <row r="311" spans="1:25" x14ac:dyDescent="0.3">
      <c r="A311" s="29">
        <v>31116</v>
      </c>
      <c r="B311" s="30" t="s">
        <v>56</v>
      </c>
      <c r="C311" s="29">
        <v>10</v>
      </c>
      <c r="D311" s="29">
        <f>VLOOKUP($C311,计算辅助表!$A:$E,2,FALSE)</f>
        <v>3.5100000000000002</v>
      </c>
      <c r="E311" s="26">
        <f>VLOOKUP($C311,计算辅助表!$A:$E,3,FALSE)</f>
        <v>1</v>
      </c>
      <c r="F311" s="29">
        <v>9.4</v>
      </c>
      <c r="G311" s="26">
        <f>VLOOKUP($C311,计算辅助表!$A:$E,5,FALSE)</f>
        <v>1.6</v>
      </c>
      <c r="H311" s="26">
        <f>VLOOKUP(C311,计算辅助表!A:I,9,FALSE)</f>
        <v>0</v>
      </c>
      <c r="I311" s="1">
        <v>0</v>
      </c>
      <c r="J311" s="1">
        <v>0</v>
      </c>
      <c r="K311" s="26">
        <f>VLOOKUP(C311,计算辅助表!A:H,8,FALSE)</f>
        <v>255</v>
      </c>
      <c r="L311" s="26" t="str">
        <f>VLOOKUP(C311,计算辅助表!A:F,6,FALSE)</f>
        <v>[{"a":"item","t":"2004","n":10000}]</v>
      </c>
      <c r="M311" s="26" t="str">
        <f>VLOOKUP(C311,计算辅助表!A:L,IF(INT(LEFT(A311))&lt;5,12,7),FALSE)</f>
        <v>[{"sxhero":1,"num":2},{"jichuzhongzu":1,"star":6,"num":1},{"star":9,"num":1}]</v>
      </c>
      <c r="N311" s="26" t="str">
        <f>VLOOKUP(A311,升星技能!A:O,4,FALSE)</f>
        <v>疾风步3</v>
      </c>
      <c r="O311" s="26" t="str">
        <f>VLOOKUP(A311,升星技能!A:O,5,FALSE)</f>
        <v>"3111a104"</v>
      </c>
      <c r="P311" s="26" t="str">
        <f>VLOOKUP(A311,升星技能!A:O,6,FALSE)</f>
        <v>被动效果：普攻变为随机攻击4名敌人，造成125%攻击伤害，并有25%几率使目标眩晕2回合</v>
      </c>
      <c r="Q311" s="26" t="str">
        <f>IF(C311&lt;8,VLOOKUP(A311,基础技能!A:O,11,FALSE),VLOOKUP(A311,升星技能!A:O,7,FALSE))</f>
        <v>火刃氏族3</v>
      </c>
      <c r="R311" s="26" t="str">
        <f>IF(C311&lt;8,VLOOKUP(A311,基础技能!A:O,10,FALSE),VLOOKUP(A311,升星技能!A:O,8,FALSE))</f>
        <v>"3111a201","3111a211","3111a221","3111a204"</v>
      </c>
      <c r="S311" s="26" t="str">
        <f>IF(C311&lt;8,VLOOKUP(A311,基础技能!A:O,12,FALSE),VLOOKUP(A311,升星技能!A:O,9,FALSE))</f>
        <v>被动效果：生命增加40%，攻击增加35%，免控率增加35%，对眩晕目标伤害增加100%</v>
      </c>
      <c r="T311" s="26" t="str">
        <f>IF(C311&lt;9,VLOOKUP(A311,基础技能!A:O,14,FALSE),VLOOKUP(A311,升星技能!A:O,10,FALSE))</f>
        <v>武者之心3</v>
      </c>
      <c r="U311" s="26" t="str">
        <f>IF(C311&lt;9,VLOOKUP(A311,基础技能!A:O,13,FALSE),VLOOKUP(A311,升星技能!A:O,11,FALSE))</f>
        <v>"3111a304","3111a314"</v>
      </c>
      <c r="V311" s="26" t="str">
        <f>IF(C311&lt;9,VLOOKUP(A311,基础技能!A:O,15,FALSE),VLOOKUP(A311,升星技能!A:O,12,FALSE))</f>
        <v>被动效果：受到攻击时，提高自身25%攻击力一回合，并对全体敌方敌人有100%概率进行一次反击，造成150%攻击伤害</v>
      </c>
      <c r="W311" s="26" t="str">
        <f>IF(C311&lt;10,VLOOKUP(A311,基础技能!A:O,5,FALSE),VLOOKUP(A311,升星技能!A:O,13,FALSE))</f>
        <v>剑刃风暴3</v>
      </c>
      <c r="X311" s="26" t="str">
        <f>IF(C311&lt;10,VLOOKUP(A311,基础技能!A:O,4,FALSE),VLOOKUP(A311,升星技能!A:O,14,FALSE))</f>
        <v>3111a012</v>
      </c>
      <c r="Y311" s="26" t="str">
        <f>IF(C311&lt;10,VLOOKUP(A311,基础技能!A:O,6,FALSE),VLOOKUP(A311,升星技能!A:O,15,FALSE))</f>
        <v>怒气技能：对前排敌人造成315%攻击伤害，同时增加自身20%减伤和40%攻击3回合，并给我方全体英雄施加剑圣庇护3回合（提升10%减伤，不可叠加）</v>
      </c>
    </row>
    <row r="312" spans="1:25" x14ac:dyDescent="0.3">
      <c r="A312" s="29">
        <v>31116</v>
      </c>
      <c r="B312" s="30" t="s">
        <v>56</v>
      </c>
      <c r="C312" s="29">
        <v>11</v>
      </c>
      <c r="D312" s="29">
        <f>VLOOKUP($C312,计算辅助表!$A:$E,2,FALSE)</f>
        <v>3.5100000000000002</v>
      </c>
      <c r="E312" s="26">
        <f>VLOOKUP($C312,计算辅助表!$A:$E,3,FALSE)</f>
        <v>1</v>
      </c>
      <c r="F312" s="29">
        <v>9.4</v>
      </c>
      <c r="G312" s="26">
        <f>VLOOKUP($C312,计算辅助表!$A:$E,5,FALSE)</f>
        <v>1.6</v>
      </c>
      <c r="H312" s="26">
        <f>VLOOKUP(C312,计算辅助表!A:I,9,FALSE)</f>
        <v>1</v>
      </c>
      <c r="I312" s="1">
        <v>70</v>
      </c>
      <c r="J312" s="1">
        <v>100</v>
      </c>
      <c r="K312" s="26">
        <f>VLOOKUP(C312,计算辅助表!A:H,8,FALSE)</f>
        <v>270</v>
      </c>
      <c r="L312" s="26" t="str">
        <f>VLOOKUP(C312,计算辅助表!A:F,6,FALSE)</f>
        <v>[{"a":"item","t":"2004","n":10000}]</v>
      </c>
      <c r="M312" s="26" t="str">
        <f>VLOOKUP(C312,计算辅助表!A:L,IF(INT(LEFT(A312))&lt;5,12,7),FALSE)</f>
        <v>[{"sxhero":1,"num":1},{"star":9,"num":1}]</v>
      </c>
      <c r="N312" s="26" t="str">
        <f>VLOOKUP(A312,升星技能!A:O,4,FALSE)</f>
        <v>疾风步3</v>
      </c>
      <c r="O312" s="26" t="str">
        <f>VLOOKUP(A312,升星技能!A:O,5,FALSE)</f>
        <v>"3111a104"</v>
      </c>
      <c r="P312" s="26" t="str">
        <f>VLOOKUP(A312,升星技能!A:O,6,FALSE)</f>
        <v>被动效果：普攻变为随机攻击4名敌人，造成125%攻击伤害，并有25%几率使目标眩晕2回合</v>
      </c>
      <c r="Q312" s="26" t="str">
        <f>IF(C312&lt;8,VLOOKUP(A312,基础技能!A:O,11,FALSE),VLOOKUP(A312,升星技能!A:O,7,FALSE))</f>
        <v>火刃氏族3</v>
      </c>
      <c r="R312" s="26" t="str">
        <f>IF(C312&lt;8,VLOOKUP(A312,基础技能!A:O,10,FALSE),VLOOKUP(A312,升星技能!A:O,8,FALSE))</f>
        <v>"3111a201","3111a211","3111a221","3111a204"</v>
      </c>
      <c r="S312" s="26" t="str">
        <f>IF(C312&lt;8,VLOOKUP(A312,基础技能!A:O,12,FALSE),VLOOKUP(A312,升星技能!A:O,9,FALSE))</f>
        <v>被动效果：生命增加40%，攻击增加35%，免控率增加35%，对眩晕目标伤害增加100%</v>
      </c>
      <c r="T312" s="26" t="str">
        <f>IF(C312&lt;9,VLOOKUP(A312,基础技能!A:O,14,FALSE),VLOOKUP(A312,升星技能!A:O,10,FALSE))</f>
        <v>武者之心3</v>
      </c>
      <c r="U312" s="26" t="str">
        <f>IF(C312&lt;9,VLOOKUP(A312,基础技能!A:O,13,FALSE),VLOOKUP(A312,升星技能!A:O,11,FALSE))</f>
        <v>"3111a304","3111a314"</v>
      </c>
      <c r="V312" s="26" t="str">
        <f>IF(C312&lt;9,VLOOKUP(A312,基础技能!A:O,15,FALSE),VLOOKUP(A312,升星技能!A:O,12,FALSE))</f>
        <v>被动效果：受到攻击时，提高自身25%攻击力一回合，并对全体敌方敌人有100%概率进行一次反击，造成150%攻击伤害</v>
      </c>
      <c r="W312" s="26" t="str">
        <f>IF(C312&lt;10,VLOOKUP(A312,基础技能!A:O,5,FALSE),VLOOKUP(A312,升星技能!A:O,13,FALSE))</f>
        <v>剑刃风暴3</v>
      </c>
      <c r="X312" s="26" t="str">
        <f>IF(C312&lt;10,VLOOKUP(A312,基础技能!A:O,4,FALSE),VLOOKUP(A312,升星技能!A:O,14,FALSE))</f>
        <v>3111a012</v>
      </c>
      <c r="Y312" s="26" t="str">
        <f>IF(C312&lt;10,VLOOKUP(A312,基础技能!A:O,6,FALSE),VLOOKUP(A312,升星技能!A:O,15,FALSE))</f>
        <v>怒气技能：对前排敌人造成315%攻击伤害，同时增加自身20%减伤和40%攻击3回合，并给我方全体英雄施加剑圣庇护3回合（提升10%减伤，不可叠加）</v>
      </c>
    </row>
    <row r="313" spans="1:25" x14ac:dyDescent="0.3">
      <c r="A313" s="29">
        <v>31116</v>
      </c>
      <c r="B313" s="30" t="s">
        <v>56</v>
      </c>
      <c r="C313" s="29">
        <v>12</v>
      </c>
      <c r="D313" s="29">
        <f>VLOOKUP($C313,计算辅助表!$A:$E,2,FALSE)</f>
        <v>3.5100000000000002</v>
      </c>
      <c r="E313" s="26">
        <f>VLOOKUP($C313,计算辅助表!$A:$E,3,FALSE)</f>
        <v>1</v>
      </c>
      <c r="F313" s="29">
        <v>9.4</v>
      </c>
      <c r="G313" s="26">
        <f>VLOOKUP($C313,计算辅助表!$A:$E,5,FALSE)</f>
        <v>1.6</v>
      </c>
      <c r="H313" s="26">
        <f>VLOOKUP(C313,计算辅助表!A:I,9,FALSE)</f>
        <v>2</v>
      </c>
      <c r="I313" s="1">
        <v>105</v>
      </c>
      <c r="J313" s="1">
        <v>150</v>
      </c>
      <c r="K313" s="26">
        <f>VLOOKUP(C313,计算辅助表!A:H,8,FALSE)</f>
        <v>285</v>
      </c>
      <c r="L313" s="26" t="str">
        <f>VLOOKUP(C313,计算辅助表!A:F,6,FALSE)</f>
        <v>[{"a":"item","t":"2004","n":15000}]</v>
      </c>
      <c r="M313" s="26" t="str">
        <f>VLOOKUP(C313,计算辅助表!A:L,IF(INT(LEFT(A313))&lt;5,12,7),FALSE)</f>
        <v>[{"sxhero":1,"num":1},{"jichuzhongzu":1,"star":6,"num":1},{"star":9,"num":1}]</v>
      </c>
      <c r="N313" s="26" t="str">
        <f>VLOOKUP(A313,升星技能!A:O,4,FALSE)</f>
        <v>疾风步3</v>
      </c>
      <c r="O313" s="26" t="str">
        <f>VLOOKUP(A313,升星技能!A:O,5,FALSE)</f>
        <v>"3111a104"</v>
      </c>
      <c r="P313" s="26" t="str">
        <f>VLOOKUP(A313,升星技能!A:O,6,FALSE)</f>
        <v>被动效果：普攻变为随机攻击4名敌人，造成125%攻击伤害，并有25%几率使目标眩晕2回合</v>
      </c>
      <c r="Q313" s="26" t="str">
        <f>IF(C313&lt;8,VLOOKUP(A313,基础技能!A:O,11,FALSE),VLOOKUP(A313,升星技能!A:O,7,FALSE))</f>
        <v>火刃氏族3</v>
      </c>
      <c r="R313" s="26" t="str">
        <f>IF(C313&lt;8,VLOOKUP(A313,基础技能!A:O,10,FALSE),VLOOKUP(A313,升星技能!A:O,8,FALSE))</f>
        <v>"3111a201","3111a211","3111a221","3111a204"</v>
      </c>
      <c r="S313" s="26" t="str">
        <f>IF(C313&lt;8,VLOOKUP(A313,基础技能!A:O,12,FALSE),VLOOKUP(A313,升星技能!A:O,9,FALSE))</f>
        <v>被动效果：生命增加40%，攻击增加35%，免控率增加35%，对眩晕目标伤害增加100%</v>
      </c>
      <c r="T313" s="26" t="str">
        <f>IF(C313&lt;9,VLOOKUP(A313,基础技能!A:O,14,FALSE),VLOOKUP(A313,升星技能!A:O,10,FALSE))</f>
        <v>武者之心3</v>
      </c>
      <c r="U313" s="26" t="str">
        <f>IF(C313&lt;9,VLOOKUP(A313,基础技能!A:O,13,FALSE),VLOOKUP(A313,升星技能!A:O,11,FALSE))</f>
        <v>"3111a304","3111a314"</v>
      </c>
      <c r="V313" s="26" t="str">
        <f>IF(C313&lt;9,VLOOKUP(A313,基础技能!A:O,15,FALSE),VLOOKUP(A313,升星技能!A:O,12,FALSE))</f>
        <v>被动效果：受到攻击时，提高自身25%攻击力一回合，并对全体敌方敌人有100%概率进行一次反击，造成150%攻击伤害</v>
      </c>
      <c r="W313" s="26" t="str">
        <f>IF(C313&lt;10,VLOOKUP(A313,基础技能!A:O,5,FALSE),VLOOKUP(A313,升星技能!A:O,13,FALSE))</f>
        <v>剑刃风暴3</v>
      </c>
      <c r="X313" s="26" t="str">
        <f>IF(C313&lt;10,VLOOKUP(A313,基础技能!A:O,4,FALSE),VLOOKUP(A313,升星技能!A:O,14,FALSE))</f>
        <v>3111a012</v>
      </c>
      <c r="Y313" s="26" t="str">
        <f>IF(C313&lt;10,VLOOKUP(A313,基础技能!A:O,6,FALSE),VLOOKUP(A313,升星技能!A:O,15,FALSE))</f>
        <v>怒气技能：对前排敌人造成315%攻击伤害，同时增加自身20%减伤和40%攻击3回合，并给我方全体英雄施加剑圣庇护3回合（提升10%减伤，不可叠加）</v>
      </c>
    </row>
    <row r="314" spans="1:25" x14ac:dyDescent="0.3">
      <c r="A314" s="29">
        <v>31116</v>
      </c>
      <c r="B314" s="30" t="s">
        <v>56</v>
      </c>
      <c r="C314" s="29">
        <v>13</v>
      </c>
      <c r="D314" s="29">
        <f>VLOOKUP($C314,计算辅助表!$A:$E,2,FALSE)</f>
        <v>3.5100000000000002</v>
      </c>
      <c r="E314" s="26">
        <f>VLOOKUP($C314,计算辅助表!$A:$E,3,FALSE)</f>
        <v>1</v>
      </c>
      <c r="F314" s="29">
        <v>9.4</v>
      </c>
      <c r="G314" s="26">
        <f>VLOOKUP($C314,计算辅助表!$A:$E,5,FALSE)</f>
        <v>1.6</v>
      </c>
      <c r="H314" s="26">
        <f>VLOOKUP(C314,计算辅助表!A:I,9,FALSE)</f>
        <v>3</v>
      </c>
      <c r="I314" s="1">
        <v>140</v>
      </c>
      <c r="J314" s="1">
        <v>200</v>
      </c>
      <c r="K314" s="26">
        <f>VLOOKUP(C314,计算辅助表!A:H,8,FALSE)</f>
        <v>300</v>
      </c>
      <c r="L314" s="26" t="str">
        <f>VLOOKUP(C314,计算辅助表!A:F,6,FALSE)</f>
        <v>[{"a":"item","t":"2004","n":20000},{"a":"item","t":"2039","n":10}]</v>
      </c>
      <c r="M314" s="26" t="str">
        <f>VLOOKUP(C314,计算辅助表!A:L,IF(INT(LEFT(A314))&lt;5,12,7),FALSE)</f>
        <v>[{"sxhero":1,"num":2},{"jichuzhongzu":1,"star":6,"num":1},{"star":10,"num":1}]</v>
      </c>
      <c r="N314" s="26" t="str">
        <f>VLOOKUP(A314,升星技能!A:O,4,FALSE)</f>
        <v>疾风步3</v>
      </c>
      <c r="O314" s="26" t="str">
        <f>VLOOKUP(A314,升星技能!A:O,5,FALSE)</f>
        <v>"3111a104"</v>
      </c>
      <c r="P314" s="26" t="str">
        <f>VLOOKUP(A314,升星技能!A:O,6,FALSE)</f>
        <v>被动效果：普攻变为随机攻击4名敌人，造成125%攻击伤害，并有25%几率使目标眩晕2回合</v>
      </c>
      <c r="Q314" s="26" t="str">
        <f>IF(C314&lt;8,VLOOKUP(A314,基础技能!A:O,11,FALSE),VLOOKUP(A314,升星技能!A:O,7,FALSE))</f>
        <v>火刃氏族3</v>
      </c>
      <c r="R314" s="26" t="str">
        <f>IF(C314&lt;8,VLOOKUP(A314,基础技能!A:O,10,FALSE),VLOOKUP(A314,升星技能!A:O,8,FALSE))</f>
        <v>"3111a201","3111a211","3111a221","3111a204"</v>
      </c>
      <c r="S314" s="26" t="str">
        <f>IF(C314&lt;8,VLOOKUP(A314,基础技能!A:O,12,FALSE),VLOOKUP(A314,升星技能!A:O,9,FALSE))</f>
        <v>被动效果：生命增加40%，攻击增加35%，免控率增加35%，对眩晕目标伤害增加100%</v>
      </c>
      <c r="T314" s="26" t="str">
        <f>IF(C314&lt;9,VLOOKUP(A314,基础技能!A:O,14,FALSE),VLOOKUP(A314,升星技能!A:O,10,FALSE))</f>
        <v>武者之心3</v>
      </c>
      <c r="U314" s="26" t="str">
        <f>IF(C314&lt;9,VLOOKUP(A314,基础技能!A:O,13,FALSE),VLOOKUP(A314,升星技能!A:O,11,FALSE))</f>
        <v>"3111a304","3111a314"</v>
      </c>
      <c r="V314" s="26" t="str">
        <f>IF(C314&lt;9,VLOOKUP(A314,基础技能!A:O,15,FALSE),VLOOKUP(A314,升星技能!A:O,12,FALSE))</f>
        <v>被动效果：受到攻击时，提高自身25%攻击力一回合，并对全体敌方敌人有100%概率进行一次反击，造成150%攻击伤害</v>
      </c>
      <c r="W314" s="26" t="str">
        <f>IF(C314&lt;10,VLOOKUP(A314,基础技能!A:O,5,FALSE),VLOOKUP(A314,升星技能!A:O,13,FALSE))</f>
        <v>剑刃风暴3</v>
      </c>
      <c r="X314" s="26" t="str">
        <f>IF(C314&lt;10,VLOOKUP(A314,基础技能!A:O,4,FALSE),VLOOKUP(A314,升星技能!A:O,14,FALSE))</f>
        <v>3111a012</v>
      </c>
      <c r="Y314" s="26" t="str">
        <f>IF(C314&lt;10,VLOOKUP(A314,基础技能!A:O,6,FALSE),VLOOKUP(A314,升星技能!A:O,15,FALSE))</f>
        <v>怒气技能：对前排敌人造成315%攻击伤害，同时增加自身20%减伤和40%攻击3回合，并给我方全体英雄施加剑圣庇护3回合（提升10%减伤，不可叠加）</v>
      </c>
    </row>
    <row r="315" spans="1:25" x14ac:dyDescent="0.3">
      <c r="A315" s="29">
        <v>31116</v>
      </c>
      <c r="B315" s="30" t="s">
        <v>56</v>
      </c>
      <c r="C315" s="28">
        <v>14</v>
      </c>
      <c r="D315" s="29">
        <v>3.51</v>
      </c>
      <c r="E315" s="26">
        <f>VLOOKUP($C315,计算辅助表!$A:$E,3,FALSE)</f>
        <v>1</v>
      </c>
      <c r="F315" s="29">
        <v>9.4</v>
      </c>
      <c r="G315" s="26">
        <f>VLOOKUP($C315,计算辅助表!$A:$E,5,FALSE)</f>
        <v>1.6</v>
      </c>
      <c r="H315" s="26">
        <f>VLOOKUP(C315,计算辅助表!A:I,9,FALSE)</f>
        <v>4</v>
      </c>
      <c r="I315" s="1">
        <v>260</v>
      </c>
      <c r="J315" s="1">
        <v>400</v>
      </c>
      <c r="K315" s="26">
        <f>VLOOKUP(C315,计算辅助表!A:H,8,FALSE)</f>
        <v>300</v>
      </c>
      <c r="L315" s="26" t="str">
        <f>VLOOKUP(C315,计算辅助表!A:F,6,FALSE)</f>
        <v>[{"a":"item","t":"2004","n":25000},{"a":"item","t":"2039","n":20}]</v>
      </c>
      <c r="M315" s="26" t="str">
        <f>VLOOKUP(C315,计算辅助表!A:L,IF(INT(LEFT(A315))&lt;5,12,7),FALSE)</f>
        <v>[{"sxhero":1,"num":2},{"star":9,"num":1},{"star":10,"num":1}]</v>
      </c>
      <c r="N315" s="26" t="str">
        <f>VLOOKUP(A315,升星技能!A:O,4,FALSE)</f>
        <v>疾风步3</v>
      </c>
      <c r="O315" s="26" t="str">
        <f>VLOOKUP(A315,升星技能!A:O,5,FALSE)</f>
        <v>"3111a104"</v>
      </c>
      <c r="P315" s="26" t="str">
        <f>VLOOKUP(A315,升星技能!A:O,6,FALSE)</f>
        <v>被动效果：普攻变为随机攻击4名敌人，造成125%攻击伤害，并有25%几率使目标眩晕2回合</v>
      </c>
      <c r="Q315" s="26" t="str">
        <f>IF(C315&lt;8,VLOOKUP(A315,基础技能!A:O,11,FALSE),VLOOKUP(A315,升星技能!A:O,7,FALSE))</f>
        <v>火刃氏族3</v>
      </c>
      <c r="R315" s="26" t="str">
        <f>IF(C315&lt;8,VLOOKUP(A315,基础技能!A:O,10,FALSE),VLOOKUP(A315,升星技能!A:O,8,FALSE))</f>
        <v>"3111a201","3111a211","3111a221","3111a204"</v>
      </c>
      <c r="S315" s="26" t="str">
        <f>IF(C315&lt;8,VLOOKUP(A315,基础技能!A:O,12,FALSE),VLOOKUP(A315,升星技能!A:O,9,FALSE))</f>
        <v>被动效果：生命增加40%，攻击增加35%，免控率增加35%，对眩晕目标伤害增加100%</v>
      </c>
      <c r="T315" s="26" t="str">
        <f>IF(C315&lt;9,VLOOKUP(A315,基础技能!A:O,14,FALSE),VLOOKUP(A315,升星技能!A:O,10,FALSE))</f>
        <v>武者之心3</v>
      </c>
      <c r="U315" s="26" t="str">
        <f>IF(C315&lt;9,VLOOKUP(A315,基础技能!A:O,13,FALSE),VLOOKUP(A315,升星技能!A:O,11,FALSE))</f>
        <v>"3111a304","3111a314"</v>
      </c>
      <c r="V315" s="26" t="str">
        <f>IF(C315&lt;9,VLOOKUP(A315,基础技能!A:O,15,FALSE),VLOOKUP(A315,升星技能!A:O,12,FALSE))</f>
        <v>被动效果：受到攻击时，提高自身25%攻击力一回合，并对全体敌方敌人有100%概率进行一次反击，造成150%攻击伤害</v>
      </c>
      <c r="W315" s="26" t="str">
        <f>IF(C315&lt;10,VLOOKUP(A315,基础技能!A:O,5,FALSE),VLOOKUP(A315,升星技能!A:O,13,FALSE))</f>
        <v>剑刃风暴3</v>
      </c>
      <c r="X315" s="26" t="str">
        <f>IF(C315&lt;10,VLOOKUP(A315,基础技能!A:O,4,FALSE),VLOOKUP(A315,升星技能!A:O,14,FALSE))</f>
        <v>3111a012</v>
      </c>
      <c r="Y315" s="26" t="str">
        <f>IF(C315&lt;10,VLOOKUP(A315,基础技能!A:O,6,FALSE),VLOOKUP(A315,升星技能!A:O,15,FALSE))</f>
        <v>怒气技能：对前排敌人造成315%攻击伤害，同时增加自身20%减伤和40%攻击3回合，并给我方全体英雄施加剑圣庇护3回合（提升10%减伤，不可叠加）</v>
      </c>
    </row>
    <row r="316" spans="1:25" x14ac:dyDescent="0.3">
      <c r="A316" s="29">
        <v>31116</v>
      </c>
      <c r="B316" s="30" t="s">
        <v>56</v>
      </c>
      <c r="C316" s="28">
        <v>15</v>
      </c>
      <c r="D316" s="29">
        <v>3.51</v>
      </c>
      <c r="E316" s="26">
        <f>VLOOKUP($C316,计算辅助表!$A:$E,3,FALSE)</f>
        <v>1</v>
      </c>
      <c r="F316" s="29">
        <v>9.4</v>
      </c>
      <c r="G316" s="26">
        <f>VLOOKUP($C316,计算辅助表!$A:$E,5,FALSE)</f>
        <v>1.6</v>
      </c>
      <c r="H316" s="26">
        <f>VLOOKUP(C316,计算辅助表!A:I,9,FALSE)</f>
        <v>5</v>
      </c>
      <c r="I316" s="1">
        <v>450</v>
      </c>
      <c r="J316" s="1">
        <v>700</v>
      </c>
      <c r="K316" s="26">
        <f>VLOOKUP(C316,计算辅助表!A:H,8,FALSE)</f>
        <v>300</v>
      </c>
      <c r="L316" s="26" t="str">
        <f>VLOOKUP(C316,计算辅助表!A:F,6,FALSE)</f>
        <v>[{"a":"item","t":"2004","n":30000},{"a":"item","t":"2039","n":30}]</v>
      </c>
      <c r="M316" s="26" t="str">
        <f>VLOOKUP(C316,计算辅助表!A:L,IF(INT(LEFT(A316))&lt;5,12,7),FALSE)</f>
        <v>[{"sxhero":1,"num":2},{"star":9,"num":1},{"star":10,"num":1}]</v>
      </c>
      <c r="N316" s="26" t="str">
        <f>VLOOKUP(A316,升星技能!A:O,4,FALSE)</f>
        <v>疾风步3</v>
      </c>
      <c r="O316" s="26" t="str">
        <f>VLOOKUP(A316,升星技能!A:O,5,FALSE)</f>
        <v>"3111a104"</v>
      </c>
      <c r="P316" s="26" t="str">
        <f>VLOOKUP(A316,升星技能!A:O,6,FALSE)</f>
        <v>被动效果：普攻变为随机攻击4名敌人，造成125%攻击伤害，并有25%几率使目标眩晕2回合</v>
      </c>
      <c r="Q316" s="26" t="str">
        <f>IF(C316&lt;8,VLOOKUP(A316,基础技能!A:O,11,FALSE),VLOOKUP(A316,升星技能!A:O,7,FALSE))</f>
        <v>火刃氏族3</v>
      </c>
      <c r="R316" s="26" t="str">
        <f>IF(C316&lt;8,VLOOKUP(A316,基础技能!A:O,10,FALSE),VLOOKUP(A316,升星技能!A:O,8,FALSE))</f>
        <v>"3111a201","3111a211","3111a221","3111a204"</v>
      </c>
      <c r="S316" s="26" t="str">
        <f>IF(C316&lt;8,VLOOKUP(A316,基础技能!A:O,12,FALSE),VLOOKUP(A316,升星技能!A:O,9,FALSE))</f>
        <v>被动效果：生命增加40%，攻击增加35%，免控率增加35%，对眩晕目标伤害增加100%</v>
      </c>
      <c r="T316" s="26" t="str">
        <f>IF(C316&lt;9,VLOOKUP(A316,基础技能!A:O,14,FALSE),VLOOKUP(A316,升星技能!A:O,10,FALSE))</f>
        <v>武者之心3</v>
      </c>
      <c r="U316" s="26" t="str">
        <f>IF(C316&lt;9,VLOOKUP(A316,基础技能!A:O,13,FALSE),VLOOKUP(A316,升星技能!A:O,11,FALSE))</f>
        <v>"3111a304","3111a314"</v>
      </c>
      <c r="V316" s="26" t="str">
        <f>IF(C316&lt;9,VLOOKUP(A316,基础技能!A:O,15,FALSE),VLOOKUP(A316,升星技能!A:O,12,FALSE))</f>
        <v>被动效果：受到攻击时，提高自身25%攻击力一回合，并对全体敌方敌人有100%概率进行一次反击，造成150%攻击伤害</v>
      </c>
      <c r="W316" s="26" t="str">
        <f>IF(C316&lt;10,VLOOKUP(A316,基础技能!A:O,5,FALSE),VLOOKUP(A316,升星技能!A:O,13,FALSE))</f>
        <v>剑刃风暴3</v>
      </c>
      <c r="X316" s="26" t="str">
        <f>IF(C316&lt;10,VLOOKUP(A316,基础技能!A:O,4,FALSE),VLOOKUP(A316,升星技能!A:O,14,FALSE))</f>
        <v>3111a012</v>
      </c>
      <c r="Y316" s="26" t="str">
        <f>IF(C316&lt;10,VLOOKUP(A316,基础技能!A:O,6,FALSE),VLOOKUP(A316,升星技能!A:O,15,FALSE))</f>
        <v>怒气技能：对前排敌人造成315%攻击伤害，同时增加自身20%减伤和40%攻击3回合，并给我方全体英雄施加剑圣庇护3回合（提升10%减伤，不可叠加）</v>
      </c>
    </row>
    <row r="317" spans="1:25" x14ac:dyDescent="0.3">
      <c r="A317" s="27">
        <v>32036</v>
      </c>
      <c r="B317" s="27" t="s">
        <v>57</v>
      </c>
      <c r="C317" s="28">
        <v>7</v>
      </c>
      <c r="D317" s="28">
        <f>VLOOKUP($C317,计算辅助表!$A:$E,2,FALSE)</f>
        <v>2.4900000000000002</v>
      </c>
      <c r="E317" s="26">
        <f>VLOOKUP($C317,计算辅助表!$A:$E,3,FALSE)</f>
        <v>1</v>
      </c>
      <c r="F317" s="28">
        <f>VLOOKUP($C317,计算辅助表!$A:$E,4,FALSE)</f>
        <v>3.5200000000000005</v>
      </c>
      <c r="G317" s="26">
        <f>VLOOKUP($C317,计算辅助表!$A:$E,5,FALSE)</f>
        <v>1.6</v>
      </c>
      <c r="H317" s="26">
        <f>VLOOKUP(C317,计算辅助表!A:I,9,FALSE)</f>
        <v>0</v>
      </c>
      <c r="I317" s="26">
        <f>VLOOKUP(C317,计算辅助表!A:K,10,FALSE)</f>
        <v>0</v>
      </c>
      <c r="J317" s="26">
        <f>VLOOKUP(C317,计算辅助表!A:K,11,FALSE)</f>
        <v>0</v>
      </c>
      <c r="K317" s="26">
        <f>VLOOKUP(C317,计算辅助表!A:H,8,FALSE)</f>
        <v>165</v>
      </c>
      <c r="L317" s="26" t="str">
        <f>VLOOKUP(C317,计算辅助表!A:F,6,FALSE)</f>
        <v>[{"a":"item","t":"2004","n":2000}]</v>
      </c>
      <c r="M317" s="26" t="str">
        <f>VLOOKUP(C317,计算辅助表!A:L,IF(INT(LEFT(A317))&lt;5,12,7),FALSE)</f>
        <v>[{"jichuzhongzu":1,"star":5,"num":4}]</v>
      </c>
      <c r="N317" s="26" t="str">
        <f>VLOOKUP(A317,升星技能!A:O,4,FALSE)</f>
        <v>越战越勇3</v>
      </c>
      <c r="O317" s="26" t="str">
        <f>VLOOKUP(A317,升星技能!A:O,5,FALSE)</f>
        <v>"3203a111"</v>
      </c>
      <c r="P317" s="26" t="str">
        <f>VLOOKUP(A317,升星技能!A:O,6,FALSE)</f>
        <v>被动效果：身体里流淌着逐日者家族的血液，攻击增加34%</v>
      </c>
      <c r="Q317" s="26" t="str">
        <f>IF(C317&lt;8,VLOOKUP(A317,基础技能!A:O,11,FALSE),VLOOKUP(A317,升星技能!A:O,7,FALSE))</f>
        <v>热忱2</v>
      </c>
      <c r="R317" s="26" t="str">
        <f>IF(C317&lt;8,VLOOKUP(A317,基础技能!A:O,10,FALSE),VLOOKUP(A317,升星技能!A:O,8,FALSE))</f>
        <v>"32036214"</v>
      </c>
      <c r="S317" s="26" t="str">
        <f>IF(C317&lt;8,VLOOKUP(A317,基础技能!A:O,12,FALSE),VLOOKUP(A317,升星技能!A:O,9,FALSE))</f>
        <v>被动效果：掌控火焰的力量，对燃烧的目标，增加36%的额外伤害</v>
      </c>
      <c r="T317" s="26" t="str">
        <f>IF(C317&lt;9,VLOOKUP(A317,基础技能!A:O,14,FALSE),VLOOKUP(A317,升星技能!A:O,10,FALSE))</f>
        <v>沸腾之血2</v>
      </c>
      <c r="U317" s="26" t="str">
        <f>IF(C317&lt;9,VLOOKUP(A317,基础技能!A:O,13,FALSE),VLOOKUP(A317,升星技能!A:O,11,FALSE))</f>
        <v>"32036314"</v>
      </c>
      <c r="V317" s="26" t="str">
        <f>IF(C317&lt;9,VLOOKUP(A317,基础技能!A:O,15,FALSE),VLOOKUP(A317,升星技能!A:O,12,FALSE))</f>
        <v>被动效果：英雄死亡释放逐日之力，使得全体敌方每回合受到68%伤害，持续3回合</v>
      </c>
      <c r="W317" s="26" t="str">
        <f>IF(C317&lt;10,VLOOKUP(A317,基础技能!A:O,5,FALSE),VLOOKUP(A317,升星技能!A:O,13,FALSE))</f>
        <v>邪能射线2</v>
      </c>
      <c r="X317" s="26" t="str">
        <f>IF(C317&lt;10,VLOOKUP(A317,基础技能!A:O,4,FALSE),VLOOKUP(A317,升星技能!A:O,14,FALSE))</f>
        <v>32036012</v>
      </c>
      <c r="Y317" s="26" t="str">
        <f>IF(C317&lt;10,VLOOKUP(A317,基础技能!A:O,6,FALSE),VLOOKUP(A317,升星技能!A:O,15,FALSE))</f>
        <v>怒气技能：对敌方全体造成85%攻击伤害</v>
      </c>
    </row>
    <row r="318" spans="1:25" x14ac:dyDescent="0.3">
      <c r="A318" s="27">
        <v>32036</v>
      </c>
      <c r="B318" s="27" t="s">
        <v>57</v>
      </c>
      <c r="C318" s="28">
        <v>8</v>
      </c>
      <c r="D318" s="28">
        <f>VLOOKUP($C318,计算辅助表!$A:$E,2,FALSE)</f>
        <v>2.7800000000000002</v>
      </c>
      <c r="E318" s="26">
        <f>VLOOKUP($C318,计算辅助表!$A:$E,3,FALSE)</f>
        <v>1</v>
      </c>
      <c r="F318" s="28">
        <f>VLOOKUP($C318,计算辅助表!$A:$E,4,FALSE)</f>
        <v>4.84</v>
      </c>
      <c r="G318" s="26">
        <f>VLOOKUP($C318,计算辅助表!$A:$E,5,FALSE)</f>
        <v>1.6</v>
      </c>
      <c r="H318" s="26">
        <f>VLOOKUP(C318,计算辅助表!A:I,9,FALSE)</f>
        <v>0</v>
      </c>
      <c r="I318" s="26">
        <f>VLOOKUP(C318,计算辅助表!A:K,10,FALSE)</f>
        <v>0</v>
      </c>
      <c r="J318" s="26">
        <f>VLOOKUP(C318,计算辅助表!A:K,11,FALSE)</f>
        <v>0</v>
      </c>
      <c r="K318" s="26">
        <f>VLOOKUP(C318,计算辅助表!A:H,8,FALSE)</f>
        <v>185</v>
      </c>
      <c r="L318" s="26" t="str">
        <f>VLOOKUP(C318,计算辅助表!A:F,6,FALSE)</f>
        <v>[{"a":"item","t":"2004","n":3000}]</v>
      </c>
      <c r="M318" s="26" t="str">
        <f>VLOOKUP(C318,计算辅助表!A:L,IF(INT(LEFT(A318))&lt;5,12,7),FALSE)</f>
        <v>[{"jichuzhongzu":1,"star":6,"num":1},{"jichuzhongzu":1,"star":5,"num":3}]</v>
      </c>
      <c r="N318" s="26" t="str">
        <f>VLOOKUP(A318,升星技能!A:O,4,FALSE)</f>
        <v>越战越勇3</v>
      </c>
      <c r="O318" s="26" t="str">
        <f>VLOOKUP(A318,升星技能!A:O,5,FALSE)</f>
        <v>"3203a111"</v>
      </c>
      <c r="P318" s="26" t="str">
        <f>VLOOKUP(A318,升星技能!A:O,6,FALSE)</f>
        <v>被动效果：身体里流淌着逐日者家族的血液，攻击增加34%</v>
      </c>
      <c r="Q318" s="26" t="str">
        <f>IF(C318&lt;8,VLOOKUP(A318,基础技能!A:O,11,FALSE),VLOOKUP(A318,升星技能!A:O,7,FALSE))</f>
        <v>过热3</v>
      </c>
      <c r="R318" s="26" t="str">
        <f>IF(C318&lt;8,VLOOKUP(A318,基础技能!A:O,10,FALSE),VLOOKUP(A318,升星技能!A:O,8,FALSE))</f>
        <v>"3203a214"</v>
      </c>
      <c r="S318" s="26" t="str">
        <f>IF(C318&lt;8,VLOOKUP(A318,基础技能!A:O,12,FALSE),VLOOKUP(A318,升星技能!A:O,9,FALSE))</f>
        <v>被动效果：掌控火焰的力量，对燃烧的目标，增加47%的额外伤害</v>
      </c>
      <c r="T318" s="26" t="str">
        <f>IF(C318&lt;9,VLOOKUP(A318,基础技能!A:O,14,FALSE),VLOOKUP(A318,升星技能!A:O,10,FALSE))</f>
        <v>沸腾之血2</v>
      </c>
      <c r="U318" s="26" t="str">
        <f>IF(C318&lt;9,VLOOKUP(A318,基础技能!A:O,13,FALSE),VLOOKUP(A318,升星技能!A:O,11,FALSE))</f>
        <v>"32036314"</v>
      </c>
      <c r="V318" s="26" t="str">
        <f>IF(C318&lt;9,VLOOKUP(A318,基础技能!A:O,15,FALSE),VLOOKUP(A318,升星技能!A:O,12,FALSE))</f>
        <v>被动效果：英雄死亡释放逐日之力，使得全体敌方每回合受到68%伤害，持续3回合</v>
      </c>
      <c r="W318" s="26" t="str">
        <f>IF(C318&lt;10,VLOOKUP(A318,基础技能!A:O,5,FALSE),VLOOKUP(A318,升星技能!A:O,13,FALSE))</f>
        <v>邪能射线2</v>
      </c>
      <c r="X318" s="26" t="str">
        <f>IF(C318&lt;10,VLOOKUP(A318,基础技能!A:O,4,FALSE),VLOOKUP(A318,升星技能!A:O,14,FALSE))</f>
        <v>32036012</v>
      </c>
      <c r="Y318" s="26" t="str">
        <f>IF(C318&lt;10,VLOOKUP(A318,基础技能!A:O,6,FALSE),VLOOKUP(A318,升星技能!A:O,15,FALSE))</f>
        <v>怒气技能：对敌方全体造成85%攻击伤害</v>
      </c>
    </row>
    <row r="319" spans="1:25" x14ac:dyDescent="0.3">
      <c r="A319" s="27">
        <v>32036</v>
      </c>
      <c r="B319" s="27" t="s">
        <v>57</v>
      </c>
      <c r="C319" s="28">
        <v>9</v>
      </c>
      <c r="D319" s="28">
        <f>VLOOKUP($C319,计算辅助表!$A:$E,2,FALSE)</f>
        <v>3.0700000000000003</v>
      </c>
      <c r="E319" s="26">
        <f>VLOOKUP($C319,计算辅助表!$A:$E,3,FALSE)</f>
        <v>1</v>
      </c>
      <c r="F319" s="28">
        <f>VLOOKUP($C319,计算辅助表!$A:$E,4,FALSE)</f>
        <v>6.16</v>
      </c>
      <c r="G319" s="26">
        <f>VLOOKUP($C319,计算辅助表!$A:$E,5,FALSE)</f>
        <v>1.6</v>
      </c>
      <c r="H319" s="26">
        <f>VLOOKUP(C319,计算辅助表!A:I,9,FALSE)</f>
        <v>0</v>
      </c>
      <c r="I319" s="26">
        <f>VLOOKUP(C319,计算辅助表!A:K,10,FALSE)</f>
        <v>0</v>
      </c>
      <c r="J319" s="26">
        <f>VLOOKUP(C319,计算辅助表!A:K,11,FALSE)</f>
        <v>0</v>
      </c>
      <c r="K319" s="26">
        <f>VLOOKUP(C319,计算辅助表!A:H,8,FALSE)</f>
        <v>205</v>
      </c>
      <c r="L319" s="26" t="str">
        <f>VLOOKUP(C319,计算辅助表!A:F,6,FALSE)</f>
        <v>[{"a":"item","t":"2004","n":4000}]</v>
      </c>
      <c r="M319" s="26" t="str">
        <f>VLOOKUP(C319,计算辅助表!A:L,IF(INT(LEFT(A319))&lt;5,12,7),FALSE)</f>
        <v>[{"sxhero":1,"num":1},{"jichuzhongzu":1,"star":6,"num":1},{"jichuzhongzu":1,"star":5,"num":2}]</v>
      </c>
      <c r="N319" s="26" t="str">
        <f>VLOOKUP(A319,升星技能!A:O,4,FALSE)</f>
        <v>越战越勇3</v>
      </c>
      <c r="O319" s="26" t="str">
        <f>VLOOKUP(A319,升星技能!A:O,5,FALSE)</f>
        <v>"3203a111"</v>
      </c>
      <c r="P319" s="26" t="str">
        <f>VLOOKUP(A319,升星技能!A:O,6,FALSE)</f>
        <v>被动效果：身体里流淌着逐日者家族的血液，攻击增加34%</v>
      </c>
      <c r="Q319" s="26" t="str">
        <f>IF(C319&lt;8,VLOOKUP(A319,基础技能!A:O,11,FALSE),VLOOKUP(A319,升星技能!A:O,7,FALSE))</f>
        <v>过热3</v>
      </c>
      <c r="R319" s="26" t="str">
        <f>IF(C319&lt;8,VLOOKUP(A319,基础技能!A:O,10,FALSE),VLOOKUP(A319,升星技能!A:O,8,FALSE))</f>
        <v>"3203a214"</v>
      </c>
      <c r="S319" s="26" t="str">
        <f>IF(C319&lt;8,VLOOKUP(A319,基础技能!A:O,12,FALSE),VLOOKUP(A319,升星技能!A:O,9,FALSE))</f>
        <v>被动效果：掌控火焰的力量，对燃烧的目标，增加47%的额外伤害</v>
      </c>
      <c r="T319" s="26" t="str">
        <f>IF(C319&lt;9,VLOOKUP(A319,基础技能!A:O,14,FALSE),VLOOKUP(A319,升星技能!A:O,10,FALSE))</f>
        <v>沸腾之血3</v>
      </c>
      <c r="U319" s="26" t="str">
        <f>IF(C319&lt;9,VLOOKUP(A319,基础技能!A:O,13,FALSE),VLOOKUP(A319,升星技能!A:O,11,FALSE))</f>
        <v>"3203a314"</v>
      </c>
      <c r="V319" s="26" t="str">
        <f>IF(C319&lt;9,VLOOKUP(A319,基础技能!A:O,15,FALSE),VLOOKUP(A319,升星技能!A:O,12,FALSE))</f>
        <v>被动效果：英雄死亡释放逐日之力，使得全体敌方每回合受到108%伤害，持续3回合</v>
      </c>
      <c r="W319" s="26" t="str">
        <f>IF(C319&lt;10,VLOOKUP(A319,基础技能!A:O,5,FALSE),VLOOKUP(A319,升星技能!A:O,13,FALSE))</f>
        <v>邪能射线2</v>
      </c>
      <c r="X319" s="26" t="str">
        <f>IF(C319&lt;10,VLOOKUP(A319,基础技能!A:O,4,FALSE),VLOOKUP(A319,升星技能!A:O,14,FALSE))</f>
        <v>32036012</v>
      </c>
      <c r="Y319" s="26" t="str">
        <f>IF(C319&lt;10,VLOOKUP(A319,基础技能!A:O,6,FALSE),VLOOKUP(A319,升星技能!A:O,15,FALSE))</f>
        <v>怒气技能：对敌方全体造成85%攻击伤害</v>
      </c>
    </row>
    <row r="320" spans="1:25" x14ac:dyDescent="0.3">
      <c r="A320" s="27">
        <v>32046</v>
      </c>
      <c r="B320" s="27" t="s">
        <v>58</v>
      </c>
      <c r="C320" s="28">
        <v>7</v>
      </c>
      <c r="D320" s="28">
        <f>VLOOKUP($C320,计算辅助表!$A:$E,2,FALSE)</f>
        <v>2.4900000000000002</v>
      </c>
      <c r="E320" s="26">
        <f>VLOOKUP($C320,计算辅助表!$A:$E,3,FALSE)</f>
        <v>1</v>
      </c>
      <c r="F320" s="28">
        <f>VLOOKUP($C320,计算辅助表!$A:$E,4,FALSE)</f>
        <v>3.5200000000000005</v>
      </c>
      <c r="G320" s="26">
        <f>VLOOKUP($C320,计算辅助表!$A:$E,5,FALSE)</f>
        <v>1.6</v>
      </c>
      <c r="H320" s="26">
        <f>VLOOKUP(C320,计算辅助表!A:I,9,FALSE)</f>
        <v>0</v>
      </c>
      <c r="I320" s="26">
        <f>VLOOKUP(C320,计算辅助表!A:K,10,FALSE)</f>
        <v>0</v>
      </c>
      <c r="J320" s="26">
        <f>VLOOKUP(C320,计算辅助表!A:K,11,FALSE)</f>
        <v>0</v>
      </c>
      <c r="K320" s="26">
        <f>VLOOKUP(C320,计算辅助表!A:H,8,FALSE)</f>
        <v>165</v>
      </c>
      <c r="L320" s="26" t="str">
        <f>VLOOKUP(C320,计算辅助表!A:F,6,FALSE)</f>
        <v>[{"a":"item","t":"2004","n":2000}]</v>
      </c>
      <c r="M320" s="26" t="str">
        <f>VLOOKUP(C320,计算辅助表!A:L,IF(INT(LEFT(A320))&lt;5,12,7),FALSE)</f>
        <v>[{"jichuzhongzu":1,"star":5,"num":4}]</v>
      </c>
      <c r="N320" s="26" t="str">
        <f>VLOOKUP(A320,升星技能!A:O,4,FALSE)</f>
        <v>偷窃攻击3</v>
      </c>
      <c r="O320" s="26" t="str">
        <f>VLOOKUP(A320,升星技能!A:O,5,FALSE)</f>
        <v>"3204a114","3204a124"</v>
      </c>
      <c r="P320" s="26" t="str">
        <f>VLOOKUP(A320,升星技能!A:O,6,FALSE)</f>
        <v>被动效果：外域生物，能够控制灵魂的力量，普攻时偷取目标21%攻击</v>
      </c>
      <c r="Q320" s="26" t="str">
        <f>IF(C320&lt;8,VLOOKUP(A320,基础技能!A:O,11,FALSE),VLOOKUP(A320,升星技能!A:O,7,FALSE))</f>
        <v>刺客杀手2</v>
      </c>
      <c r="R320" s="26" t="str">
        <f>IF(C320&lt;8,VLOOKUP(A320,基础技能!A:O,10,FALSE),VLOOKUP(A320,升星技能!A:O,8,FALSE))</f>
        <v>"32046214"</v>
      </c>
      <c r="S320" s="26" t="str">
        <f>IF(C320&lt;8,VLOOKUP(A320,基础技能!A:O,12,FALSE),VLOOKUP(A320,升星技能!A:O,9,FALSE))</f>
        <v>被动效果：作为刺客的克星，对刺客增加31%的额外伤害</v>
      </c>
      <c r="T320" s="26" t="str">
        <f>IF(C320&lt;9,VLOOKUP(A320,基础技能!A:O,14,FALSE),VLOOKUP(A320,升星技能!A:O,10,FALSE))</f>
        <v>恶魔之血2</v>
      </c>
      <c r="U320" s="26" t="str">
        <f>IF(C320&lt;9,VLOOKUP(A320,基础技能!A:O,13,FALSE),VLOOKUP(A320,升星技能!A:O,11,FALSE))</f>
        <v>"32046314"</v>
      </c>
      <c r="V320" s="26" t="str">
        <f>IF(C320&lt;9,VLOOKUP(A320,基础技能!A:O,15,FALSE),VLOOKUP(A320,升星技能!A:O,12,FALSE))</f>
        <v>被动效果：自身生命低于50%，激发恶魔的血液，提升自己暴击12%，持续3回合（只触发一次）</v>
      </c>
      <c r="W320" s="26" t="str">
        <f>IF(C320&lt;10,VLOOKUP(A320,基础技能!A:O,5,FALSE),VLOOKUP(A320,升星技能!A:O,13,FALSE))</f>
        <v>死亡一击2</v>
      </c>
      <c r="X320" s="26" t="str">
        <f>IF(C320&lt;10,VLOOKUP(A320,基础技能!A:O,4,FALSE),VLOOKUP(A320,升星技能!A:O,14,FALSE))</f>
        <v>32046012</v>
      </c>
      <c r="Y320" s="26" t="str">
        <f>IF(C320&lt;10,VLOOKUP(A320,基础技能!A:O,6,FALSE),VLOOKUP(A320,升星技能!A:O,15,FALSE))</f>
        <v>怒气技能：对敌方随机4名目标造成141%攻击伤害并对刺客类目标造成61%额外伤害</v>
      </c>
    </row>
    <row r="321" spans="1:25" x14ac:dyDescent="0.3">
      <c r="A321" s="27">
        <v>32046</v>
      </c>
      <c r="B321" s="27" t="s">
        <v>58</v>
      </c>
      <c r="C321" s="28">
        <v>8</v>
      </c>
      <c r="D321" s="28">
        <f>VLOOKUP($C321,计算辅助表!$A:$E,2,FALSE)</f>
        <v>2.7800000000000002</v>
      </c>
      <c r="E321" s="26">
        <f>VLOOKUP($C321,计算辅助表!$A:$E,3,FALSE)</f>
        <v>1</v>
      </c>
      <c r="F321" s="28">
        <f>VLOOKUP($C321,计算辅助表!$A:$E,4,FALSE)</f>
        <v>4.84</v>
      </c>
      <c r="G321" s="26">
        <f>VLOOKUP($C321,计算辅助表!$A:$E,5,FALSE)</f>
        <v>1.6</v>
      </c>
      <c r="H321" s="26">
        <f>VLOOKUP(C321,计算辅助表!A:I,9,FALSE)</f>
        <v>0</v>
      </c>
      <c r="I321" s="26">
        <f>VLOOKUP(C321,计算辅助表!A:K,10,FALSE)</f>
        <v>0</v>
      </c>
      <c r="J321" s="26">
        <f>VLOOKUP(C321,计算辅助表!A:K,11,FALSE)</f>
        <v>0</v>
      </c>
      <c r="K321" s="26">
        <f>VLOOKUP(C321,计算辅助表!A:H,8,FALSE)</f>
        <v>185</v>
      </c>
      <c r="L321" s="26" t="str">
        <f>VLOOKUP(C321,计算辅助表!A:F,6,FALSE)</f>
        <v>[{"a":"item","t":"2004","n":3000}]</v>
      </c>
      <c r="M321" s="26" t="str">
        <f>VLOOKUP(C321,计算辅助表!A:L,IF(INT(LEFT(A321))&lt;5,12,7),FALSE)</f>
        <v>[{"jichuzhongzu":1,"star":6,"num":1},{"jichuzhongzu":1,"star":5,"num":3}]</v>
      </c>
      <c r="N321" s="26" t="str">
        <f>VLOOKUP(A321,升星技能!A:O,4,FALSE)</f>
        <v>偷窃攻击3</v>
      </c>
      <c r="O321" s="26" t="str">
        <f>VLOOKUP(A321,升星技能!A:O,5,FALSE)</f>
        <v>"3204a114","3204a124"</v>
      </c>
      <c r="P321" s="26" t="str">
        <f>VLOOKUP(A321,升星技能!A:O,6,FALSE)</f>
        <v>被动效果：外域生物，能够控制灵魂的力量，普攻时偷取目标21%攻击</v>
      </c>
      <c r="Q321" s="26" t="str">
        <f>IF(C321&lt;8,VLOOKUP(A321,基础技能!A:O,11,FALSE),VLOOKUP(A321,升星技能!A:O,7,FALSE))</f>
        <v>刺客之敌3</v>
      </c>
      <c r="R321" s="26" t="str">
        <f>IF(C321&lt;8,VLOOKUP(A321,基础技能!A:O,10,FALSE),VLOOKUP(A321,升星技能!A:O,8,FALSE))</f>
        <v>"3204a214"</v>
      </c>
      <c r="S321" s="26" t="str">
        <f>IF(C321&lt;8,VLOOKUP(A321,基础技能!A:O,12,FALSE),VLOOKUP(A321,升星技能!A:O,9,FALSE))</f>
        <v>被动效果：作为刺客的克星，对刺客增加39%的额外伤害</v>
      </c>
      <c r="T321" s="26" t="str">
        <f>IF(C321&lt;9,VLOOKUP(A321,基础技能!A:O,14,FALSE),VLOOKUP(A321,升星技能!A:O,10,FALSE))</f>
        <v>恶魔之血2</v>
      </c>
      <c r="U321" s="26" t="str">
        <f>IF(C321&lt;9,VLOOKUP(A321,基础技能!A:O,13,FALSE),VLOOKUP(A321,升星技能!A:O,11,FALSE))</f>
        <v>"32046314"</v>
      </c>
      <c r="V321" s="26" t="str">
        <f>IF(C321&lt;9,VLOOKUP(A321,基础技能!A:O,15,FALSE),VLOOKUP(A321,升星技能!A:O,12,FALSE))</f>
        <v>被动效果：自身生命低于50%，激发恶魔的血液，提升自己暴击12%，持续3回合（只触发一次）</v>
      </c>
      <c r="W321" s="26" t="str">
        <f>IF(C321&lt;10,VLOOKUP(A321,基础技能!A:O,5,FALSE),VLOOKUP(A321,升星技能!A:O,13,FALSE))</f>
        <v>死亡一击2</v>
      </c>
      <c r="X321" s="26" t="str">
        <f>IF(C321&lt;10,VLOOKUP(A321,基础技能!A:O,4,FALSE),VLOOKUP(A321,升星技能!A:O,14,FALSE))</f>
        <v>32046012</v>
      </c>
      <c r="Y321" s="26" t="str">
        <f>IF(C321&lt;10,VLOOKUP(A321,基础技能!A:O,6,FALSE),VLOOKUP(A321,升星技能!A:O,15,FALSE))</f>
        <v>怒气技能：对敌方随机4名目标造成141%攻击伤害并对刺客类目标造成61%额外伤害</v>
      </c>
    </row>
    <row r="322" spans="1:25" x14ac:dyDescent="0.3">
      <c r="A322" s="27">
        <v>32046</v>
      </c>
      <c r="B322" s="27" t="s">
        <v>58</v>
      </c>
      <c r="C322" s="28">
        <v>9</v>
      </c>
      <c r="D322" s="28">
        <f>VLOOKUP($C322,计算辅助表!$A:$E,2,FALSE)</f>
        <v>3.0700000000000003</v>
      </c>
      <c r="E322" s="26">
        <f>VLOOKUP($C322,计算辅助表!$A:$E,3,FALSE)</f>
        <v>1</v>
      </c>
      <c r="F322" s="28">
        <f>VLOOKUP($C322,计算辅助表!$A:$E,4,FALSE)</f>
        <v>6.16</v>
      </c>
      <c r="G322" s="26">
        <f>VLOOKUP($C322,计算辅助表!$A:$E,5,FALSE)</f>
        <v>1.6</v>
      </c>
      <c r="H322" s="26">
        <f>VLOOKUP(C322,计算辅助表!A:I,9,FALSE)</f>
        <v>0</v>
      </c>
      <c r="I322" s="26">
        <f>VLOOKUP(C322,计算辅助表!A:K,10,FALSE)</f>
        <v>0</v>
      </c>
      <c r="J322" s="26">
        <f>VLOOKUP(C322,计算辅助表!A:K,11,FALSE)</f>
        <v>0</v>
      </c>
      <c r="K322" s="26">
        <f>VLOOKUP(C322,计算辅助表!A:H,8,FALSE)</f>
        <v>205</v>
      </c>
      <c r="L322" s="26" t="str">
        <f>VLOOKUP(C322,计算辅助表!A:F,6,FALSE)</f>
        <v>[{"a":"item","t":"2004","n":4000}]</v>
      </c>
      <c r="M322" s="26" t="str">
        <f>VLOOKUP(C322,计算辅助表!A:L,IF(INT(LEFT(A322))&lt;5,12,7),FALSE)</f>
        <v>[{"sxhero":1,"num":1},{"jichuzhongzu":1,"star":6,"num":1},{"jichuzhongzu":1,"star":5,"num":2}]</v>
      </c>
      <c r="N322" s="26" t="str">
        <f>VLOOKUP(A322,升星技能!A:O,4,FALSE)</f>
        <v>偷窃攻击3</v>
      </c>
      <c r="O322" s="26" t="str">
        <f>VLOOKUP(A322,升星技能!A:O,5,FALSE)</f>
        <v>"3204a114","3204a124"</v>
      </c>
      <c r="P322" s="26" t="str">
        <f>VLOOKUP(A322,升星技能!A:O,6,FALSE)</f>
        <v>被动效果：外域生物，能够控制灵魂的力量，普攻时偷取目标21%攻击</v>
      </c>
      <c r="Q322" s="26" t="str">
        <f>IF(C322&lt;8,VLOOKUP(A322,基础技能!A:O,11,FALSE),VLOOKUP(A322,升星技能!A:O,7,FALSE))</f>
        <v>刺客之敌3</v>
      </c>
      <c r="R322" s="26" t="str">
        <f>IF(C322&lt;8,VLOOKUP(A322,基础技能!A:O,10,FALSE),VLOOKUP(A322,升星技能!A:O,8,FALSE))</f>
        <v>"3204a214"</v>
      </c>
      <c r="S322" s="26" t="str">
        <f>IF(C322&lt;8,VLOOKUP(A322,基础技能!A:O,12,FALSE),VLOOKUP(A322,升星技能!A:O,9,FALSE))</f>
        <v>被动效果：作为刺客的克星，对刺客增加39%的额外伤害</v>
      </c>
      <c r="T322" s="26" t="str">
        <f>IF(C322&lt;9,VLOOKUP(A322,基础技能!A:O,14,FALSE),VLOOKUP(A322,升星技能!A:O,10,FALSE))</f>
        <v>恶魔之血3</v>
      </c>
      <c r="U322" s="26" t="str">
        <f>IF(C322&lt;9,VLOOKUP(A322,基础技能!A:O,13,FALSE),VLOOKUP(A322,升星技能!A:O,11,FALSE))</f>
        <v>"3204a314"</v>
      </c>
      <c r="V322" s="26" t="str">
        <f>IF(C322&lt;9,VLOOKUP(A322,基础技能!A:O,15,FALSE),VLOOKUP(A322,升星技能!A:O,12,FALSE))</f>
        <v>被动效果：自身生命低于50%，激发恶魔的血液，提升自己暴击19%，持续3回合（只触发一次）</v>
      </c>
      <c r="W322" s="26" t="str">
        <f>IF(C322&lt;10,VLOOKUP(A322,基础技能!A:O,5,FALSE),VLOOKUP(A322,升星技能!A:O,13,FALSE))</f>
        <v>死亡一击2</v>
      </c>
      <c r="X322" s="26" t="str">
        <f>IF(C322&lt;10,VLOOKUP(A322,基础技能!A:O,4,FALSE),VLOOKUP(A322,升星技能!A:O,14,FALSE))</f>
        <v>32046012</v>
      </c>
      <c r="Y322" s="26" t="str">
        <f>IF(C322&lt;10,VLOOKUP(A322,基础技能!A:O,6,FALSE),VLOOKUP(A322,升星技能!A:O,15,FALSE))</f>
        <v>怒气技能：对敌方随机4名目标造成141%攻击伤害并对刺客类目标造成61%额外伤害</v>
      </c>
    </row>
    <row r="323" spans="1:25" x14ac:dyDescent="0.3">
      <c r="A323" s="27">
        <v>32056</v>
      </c>
      <c r="B323" s="27" t="s">
        <v>59</v>
      </c>
      <c r="C323" s="28">
        <v>7</v>
      </c>
      <c r="D323" s="28">
        <f>VLOOKUP($C323,计算辅助表!$A:$E,2,FALSE)</f>
        <v>2.4900000000000002</v>
      </c>
      <c r="E323" s="26">
        <f>VLOOKUP($C323,计算辅助表!$A:$E,3,FALSE)</f>
        <v>1</v>
      </c>
      <c r="F323" s="28">
        <f>VLOOKUP($C323,计算辅助表!$A:$E,4,FALSE)</f>
        <v>3.5200000000000005</v>
      </c>
      <c r="G323" s="26">
        <f>VLOOKUP($C323,计算辅助表!$A:$E,5,FALSE)</f>
        <v>1.6</v>
      </c>
      <c r="H323" s="26">
        <f>VLOOKUP(C323,计算辅助表!A:I,9,FALSE)</f>
        <v>0</v>
      </c>
      <c r="I323" s="26">
        <f>VLOOKUP(C323,计算辅助表!A:K,10,FALSE)</f>
        <v>0</v>
      </c>
      <c r="J323" s="26">
        <f>VLOOKUP(C323,计算辅助表!A:K,11,FALSE)</f>
        <v>0</v>
      </c>
      <c r="K323" s="26">
        <f>VLOOKUP(C323,计算辅助表!A:H,8,FALSE)</f>
        <v>165</v>
      </c>
      <c r="L323" s="26" t="str">
        <f>VLOOKUP(C323,计算辅助表!A:F,6,FALSE)</f>
        <v>[{"a":"item","t":"2004","n":2000}]</v>
      </c>
      <c r="M323" s="26" t="str">
        <f>VLOOKUP(C323,计算辅助表!A:L,IF(INT(LEFT(A323))&lt;5,12,7),FALSE)</f>
        <v>[{"jichuzhongzu":1,"star":5,"num":4}]</v>
      </c>
      <c r="N323" s="26" t="str">
        <f>VLOOKUP(A323,升星技能!A:O,4,FALSE)</f>
        <v>火毒3</v>
      </c>
      <c r="O323" s="26" t="str">
        <f>VLOOKUP(A323,升星技能!A:O,5,FALSE)</f>
        <v>"3205a114"</v>
      </c>
      <c r="P323" s="26" t="str">
        <f>VLOOKUP(A323,升星技能!A:O,6,FALSE)</f>
        <v>被动效果：不只是单纯的火焰，普攻有81%概率使目标中毒，每回合造成82%攻击伤害，持续2回合</v>
      </c>
      <c r="Q323" s="26" t="str">
        <f>IF(C323&lt;8,VLOOKUP(A323,基础技能!A:O,11,FALSE),VLOOKUP(A323,升星技能!A:O,7,FALSE))</f>
        <v>火毒爆裂2</v>
      </c>
      <c r="R323" s="26" t="str">
        <f>IF(C323&lt;8,VLOOKUP(A323,基础技能!A:O,10,FALSE),VLOOKUP(A323,升星技能!A:O,8,FALSE))</f>
        <v>"32056214"</v>
      </c>
      <c r="S323" s="26" t="str">
        <f>IF(C323&lt;8,VLOOKUP(A323,基础技能!A:O,12,FALSE),VLOOKUP(A323,升星技能!A:O,9,FALSE))</f>
        <v>被动效果：英雄死亡后将自身献祭，使敌方全体中毒，每回合造成64%攻击伤害，持续3回合</v>
      </c>
      <c r="T323" s="26" t="str">
        <f>IF(C323&lt;9,VLOOKUP(A323,基础技能!A:O,14,FALSE),VLOOKUP(A323,升星技能!A:O,10,FALSE))</f>
        <v>毒性皮肤2</v>
      </c>
      <c r="U323" s="26" t="str">
        <f>IF(C323&lt;9,VLOOKUP(A323,基础技能!A:O,13,FALSE),VLOOKUP(A323,升星技能!A:O,11,FALSE))</f>
        <v>"32056314"</v>
      </c>
      <c r="V323" s="26" t="str">
        <f>IF(C323&lt;9,VLOOKUP(A323,基础技能!A:O,15,FALSE),VLOOKUP(A323,升星技能!A:O,12,FALSE))</f>
        <v>被动效果：皮肤含有毒素，受到攻击时61%概率使目标中毒，每回合造成53%攻击伤害，持续3回合</v>
      </c>
      <c r="W323" s="26" t="str">
        <f>IF(C323&lt;10,VLOOKUP(A323,基础技能!A:O,5,FALSE),VLOOKUP(A323,升星技能!A:O,13,FALSE))</f>
        <v>火焰大爆炸2</v>
      </c>
      <c r="X323" s="26" t="str">
        <f>IF(C323&lt;10,VLOOKUP(A323,基础技能!A:O,4,FALSE),VLOOKUP(A323,升星技能!A:O,14,FALSE))</f>
        <v>32056012</v>
      </c>
      <c r="Y323" s="26" t="str">
        <f>IF(C323&lt;10,VLOOKUP(A323,基础技能!A:O,6,FALSE),VLOOKUP(A323,升星技能!A:O,15,FALSE))</f>
        <v>怒气技能：对敌方全体造成43%攻击伤害，每回合额外造成61%攻击伤害，持续3回合</v>
      </c>
    </row>
    <row r="324" spans="1:25" x14ac:dyDescent="0.3">
      <c r="A324" s="27">
        <v>32056</v>
      </c>
      <c r="B324" s="27" t="s">
        <v>59</v>
      </c>
      <c r="C324" s="28">
        <v>8</v>
      </c>
      <c r="D324" s="28">
        <f>VLOOKUP($C324,计算辅助表!$A:$E,2,FALSE)</f>
        <v>2.7800000000000002</v>
      </c>
      <c r="E324" s="26">
        <f>VLOOKUP($C324,计算辅助表!$A:$E,3,FALSE)</f>
        <v>1</v>
      </c>
      <c r="F324" s="28">
        <f>VLOOKUP($C324,计算辅助表!$A:$E,4,FALSE)</f>
        <v>4.84</v>
      </c>
      <c r="G324" s="26">
        <f>VLOOKUP($C324,计算辅助表!$A:$E,5,FALSE)</f>
        <v>1.6</v>
      </c>
      <c r="H324" s="26">
        <f>VLOOKUP(C324,计算辅助表!A:I,9,FALSE)</f>
        <v>0</v>
      </c>
      <c r="I324" s="26">
        <f>VLOOKUP(C324,计算辅助表!A:K,10,FALSE)</f>
        <v>0</v>
      </c>
      <c r="J324" s="26">
        <f>VLOOKUP(C324,计算辅助表!A:K,11,FALSE)</f>
        <v>0</v>
      </c>
      <c r="K324" s="26">
        <f>VLOOKUP(C324,计算辅助表!A:H,8,FALSE)</f>
        <v>185</v>
      </c>
      <c r="L324" s="26" t="str">
        <f>VLOOKUP(C324,计算辅助表!A:F,6,FALSE)</f>
        <v>[{"a":"item","t":"2004","n":3000}]</v>
      </c>
      <c r="M324" s="26" t="str">
        <f>VLOOKUP(C324,计算辅助表!A:L,IF(INT(LEFT(A324))&lt;5,12,7),FALSE)</f>
        <v>[{"jichuzhongzu":1,"star":6,"num":1},{"jichuzhongzu":1,"star":5,"num":3}]</v>
      </c>
      <c r="N324" s="26" t="str">
        <f>VLOOKUP(A324,升星技能!A:O,4,FALSE)</f>
        <v>火毒3</v>
      </c>
      <c r="O324" s="26" t="str">
        <f>VLOOKUP(A324,升星技能!A:O,5,FALSE)</f>
        <v>"3205a114"</v>
      </c>
      <c r="P324" s="26" t="str">
        <f>VLOOKUP(A324,升星技能!A:O,6,FALSE)</f>
        <v>被动效果：不只是单纯的火焰，普攻有81%概率使目标中毒，每回合造成82%攻击伤害，持续2回合</v>
      </c>
      <c r="Q324" s="26" t="str">
        <f>IF(C324&lt;8,VLOOKUP(A324,基础技能!A:O,11,FALSE),VLOOKUP(A324,升星技能!A:O,7,FALSE))</f>
        <v>火毒爆裂3</v>
      </c>
      <c r="R324" s="26" t="str">
        <f>IF(C324&lt;8,VLOOKUP(A324,基础技能!A:O,10,FALSE),VLOOKUP(A324,升星技能!A:O,8,FALSE))</f>
        <v>"3205a214"</v>
      </c>
      <c r="S324" s="26" t="str">
        <f>IF(C324&lt;8,VLOOKUP(A324,基础技能!A:O,12,FALSE),VLOOKUP(A324,升星技能!A:O,9,FALSE))</f>
        <v>被动效果：英雄死亡后将自身献祭，使敌方全体中毒，每回合造成106%攻击伤害，持续3回合</v>
      </c>
      <c r="T324" s="26" t="str">
        <f>IF(C324&lt;9,VLOOKUP(A324,基础技能!A:O,14,FALSE),VLOOKUP(A324,升星技能!A:O,10,FALSE))</f>
        <v>毒性皮肤2</v>
      </c>
      <c r="U324" s="26" t="str">
        <f>IF(C324&lt;9,VLOOKUP(A324,基础技能!A:O,13,FALSE),VLOOKUP(A324,升星技能!A:O,11,FALSE))</f>
        <v>"32056314"</v>
      </c>
      <c r="V324" s="26" t="str">
        <f>IF(C324&lt;9,VLOOKUP(A324,基础技能!A:O,15,FALSE),VLOOKUP(A324,升星技能!A:O,12,FALSE))</f>
        <v>被动效果：皮肤含有毒素，受到攻击时61%概率使目标中毒，每回合造成53%攻击伤害，持续3回合</v>
      </c>
      <c r="W324" s="26" t="str">
        <f>IF(C324&lt;10,VLOOKUP(A324,基础技能!A:O,5,FALSE),VLOOKUP(A324,升星技能!A:O,13,FALSE))</f>
        <v>火焰大爆炸2</v>
      </c>
      <c r="X324" s="26" t="str">
        <f>IF(C324&lt;10,VLOOKUP(A324,基础技能!A:O,4,FALSE),VLOOKUP(A324,升星技能!A:O,14,FALSE))</f>
        <v>32056012</v>
      </c>
      <c r="Y324" s="26" t="str">
        <f>IF(C324&lt;10,VLOOKUP(A324,基础技能!A:O,6,FALSE),VLOOKUP(A324,升星技能!A:O,15,FALSE))</f>
        <v>怒气技能：对敌方全体造成43%攻击伤害，每回合额外造成61%攻击伤害，持续3回合</v>
      </c>
    </row>
    <row r="325" spans="1:25" x14ac:dyDescent="0.3">
      <c r="A325" s="27">
        <v>32056</v>
      </c>
      <c r="B325" s="27" t="s">
        <v>59</v>
      </c>
      <c r="C325" s="28">
        <v>9</v>
      </c>
      <c r="D325" s="28">
        <f>VLOOKUP($C325,计算辅助表!$A:$E,2,FALSE)</f>
        <v>3.0700000000000003</v>
      </c>
      <c r="E325" s="26">
        <f>VLOOKUP($C325,计算辅助表!$A:$E,3,FALSE)</f>
        <v>1</v>
      </c>
      <c r="F325" s="28">
        <f>VLOOKUP($C325,计算辅助表!$A:$E,4,FALSE)</f>
        <v>6.16</v>
      </c>
      <c r="G325" s="26">
        <f>VLOOKUP($C325,计算辅助表!$A:$E,5,FALSE)</f>
        <v>1.6</v>
      </c>
      <c r="H325" s="26">
        <f>VLOOKUP(C325,计算辅助表!A:I,9,FALSE)</f>
        <v>0</v>
      </c>
      <c r="I325" s="26">
        <f>VLOOKUP(C325,计算辅助表!A:K,10,FALSE)</f>
        <v>0</v>
      </c>
      <c r="J325" s="26">
        <f>VLOOKUP(C325,计算辅助表!A:K,11,FALSE)</f>
        <v>0</v>
      </c>
      <c r="K325" s="26">
        <f>VLOOKUP(C325,计算辅助表!A:H,8,FALSE)</f>
        <v>205</v>
      </c>
      <c r="L325" s="26" t="str">
        <f>VLOOKUP(C325,计算辅助表!A:F,6,FALSE)</f>
        <v>[{"a":"item","t":"2004","n":4000}]</v>
      </c>
      <c r="M325" s="26" t="str">
        <f>VLOOKUP(C325,计算辅助表!A:L,IF(INT(LEFT(A325))&lt;5,12,7),FALSE)</f>
        <v>[{"sxhero":1,"num":1},{"jichuzhongzu":1,"star":6,"num":1},{"jichuzhongzu":1,"star":5,"num":2}]</v>
      </c>
      <c r="N325" s="26" t="str">
        <f>VLOOKUP(A325,升星技能!A:O,4,FALSE)</f>
        <v>火毒3</v>
      </c>
      <c r="O325" s="26" t="str">
        <f>VLOOKUP(A325,升星技能!A:O,5,FALSE)</f>
        <v>"3205a114"</v>
      </c>
      <c r="P325" s="26" t="str">
        <f>VLOOKUP(A325,升星技能!A:O,6,FALSE)</f>
        <v>被动效果：不只是单纯的火焰，普攻有81%概率使目标中毒，每回合造成82%攻击伤害，持续2回合</v>
      </c>
      <c r="Q325" s="26" t="str">
        <f>IF(C325&lt;8,VLOOKUP(A325,基础技能!A:O,11,FALSE),VLOOKUP(A325,升星技能!A:O,7,FALSE))</f>
        <v>火毒爆裂3</v>
      </c>
      <c r="R325" s="26" t="str">
        <f>IF(C325&lt;8,VLOOKUP(A325,基础技能!A:O,10,FALSE),VLOOKUP(A325,升星技能!A:O,8,FALSE))</f>
        <v>"3205a214"</v>
      </c>
      <c r="S325" s="26" t="str">
        <f>IF(C325&lt;8,VLOOKUP(A325,基础技能!A:O,12,FALSE),VLOOKUP(A325,升星技能!A:O,9,FALSE))</f>
        <v>被动效果：英雄死亡后将自身献祭，使敌方全体中毒，每回合造成106%攻击伤害，持续3回合</v>
      </c>
      <c r="T325" s="26" t="str">
        <f>IF(C325&lt;9,VLOOKUP(A325,基础技能!A:O,14,FALSE),VLOOKUP(A325,升星技能!A:O,10,FALSE))</f>
        <v>绿火之肤3</v>
      </c>
      <c r="U325" s="26" t="str">
        <f>IF(C325&lt;9,VLOOKUP(A325,基础技能!A:O,13,FALSE),VLOOKUP(A325,升星技能!A:O,11,FALSE))</f>
        <v>"3205a314"</v>
      </c>
      <c r="V325" s="26" t="str">
        <f>IF(C325&lt;9,VLOOKUP(A325,基础技能!A:O,15,FALSE),VLOOKUP(A325,升星技能!A:O,12,FALSE))</f>
        <v>被动效果：皮肤含有毒素，受到攻击时62%概率使目标中毒，每回合造成74%攻击伤害，持续3回合</v>
      </c>
      <c r="W325" s="26" t="str">
        <f>IF(C325&lt;10,VLOOKUP(A325,基础技能!A:O,5,FALSE),VLOOKUP(A325,升星技能!A:O,13,FALSE))</f>
        <v>火焰大爆炸2</v>
      </c>
      <c r="X325" s="26" t="str">
        <f>IF(C325&lt;10,VLOOKUP(A325,基础技能!A:O,4,FALSE),VLOOKUP(A325,升星技能!A:O,14,FALSE))</f>
        <v>32056012</v>
      </c>
      <c r="Y325" s="26" t="str">
        <f>IF(C325&lt;10,VLOOKUP(A325,基础技能!A:O,6,FALSE),VLOOKUP(A325,升星技能!A:O,15,FALSE))</f>
        <v>怒气技能：对敌方全体造成43%攻击伤害，每回合额外造成61%攻击伤害，持续3回合</v>
      </c>
    </row>
    <row r="326" spans="1:25" x14ac:dyDescent="0.3">
      <c r="A326" s="27">
        <v>32056</v>
      </c>
      <c r="B326" s="27" t="s">
        <v>59</v>
      </c>
      <c r="C326" s="28">
        <v>10</v>
      </c>
      <c r="D326" s="28">
        <f>VLOOKUP($C326,计算辅助表!$A:$E,2,FALSE)</f>
        <v>3.5100000000000002</v>
      </c>
      <c r="E326" s="26">
        <f>VLOOKUP($C326,计算辅助表!$A:$E,3,FALSE)</f>
        <v>1</v>
      </c>
      <c r="F326" s="28">
        <f>VLOOKUP($C326,计算辅助表!$A:$E,4,FALSE)</f>
        <v>8.14</v>
      </c>
      <c r="G326" s="26">
        <f>VLOOKUP($C326,计算辅助表!$A:$E,5,FALSE)</f>
        <v>1.6</v>
      </c>
      <c r="H326" s="26">
        <f>VLOOKUP(C326,计算辅助表!A:I,9,FALSE)</f>
        <v>0</v>
      </c>
      <c r="I326" s="26">
        <f>VLOOKUP(C326,计算辅助表!A:K,10,FALSE)</f>
        <v>0</v>
      </c>
      <c r="J326" s="26">
        <f>VLOOKUP(C326,计算辅助表!A:K,11,FALSE)</f>
        <v>0</v>
      </c>
      <c r="K326" s="26">
        <f>VLOOKUP(C326,计算辅助表!A:H,8,FALSE)</f>
        <v>255</v>
      </c>
      <c r="L326" s="26" t="str">
        <f>VLOOKUP(C326,计算辅助表!A:F,6,FALSE)</f>
        <v>[{"a":"item","t":"2004","n":10000}]</v>
      </c>
      <c r="M326" s="26" t="str">
        <f>VLOOKUP(C326,计算辅助表!A:L,IF(INT(LEFT(A326))&lt;5,12,7),FALSE)</f>
        <v>[{"sxhero":1,"num":2},{"jichuzhongzu":1,"star":6,"num":1},{"star":9,"num":1}]</v>
      </c>
      <c r="N326" s="26" t="str">
        <f>VLOOKUP(A326,升星技能!A:O,4,FALSE)</f>
        <v>火毒3</v>
      </c>
      <c r="O326" s="26" t="str">
        <f>VLOOKUP(A326,升星技能!A:O,5,FALSE)</f>
        <v>"3205a114"</v>
      </c>
      <c r="P326" s="26" t="str">
        <f>VLOOKUP(A326,升星技能!A:O,6,FALSE)</f>
        <v>被动效果：不只是单纯的火焰，普攻有81%概率使目标中毒，每回合造成82%攻击伤害，持续2回合</v>
      </c>
      <c r="Q326" s="26" t="str">
        <f>IF(C326&lt;8,VLOOKUP(A326,基础技能!A:O,11,FALSE),VLOOKUP(A326,升星技能!A:O,7,FALSE))</f>
        <v>火毒爆裂3</v>
      </c>
      <c r="R326" s="26" t="str">
        <f>IF(C326&lt;8,VLOOKUP(A326,基础技能!A:O,10,FALSE),VLOOKUP(A326,升星技能!A:O,8,FALSE))</f>
        <v>"3205a214"</v>
      </c>
      <c r="S326" s="26" t="str">
        <f>IF(C326&lt;8,VLOOKUP(A326,基础技能!A:O,12,FALSE),VLOOKUP(A326,升星技能!A:O,9,FALSE))</f>
        <v>被动效果：英雄死亡后将自身献祭，使敌方全体中毒，每回合造成106%攻击伤害，持续3回合</v>
      </c>
      <c r="T326" s="26" t="str">
        <f>IF(C326&lt;9,VLOOKUP(A326,基础技能!A:O,14,FALSE),VLOOKUP(A326,升星技能!A:O,10,FALSE))</f>
        <v>绿火之肤3</v>
      </c>
      <c r="U326" s="26" t="str">
        <f>IF(C326&lt;9,VLOOKUP(A326,基础技能!A:O,13,FALSE),VLOOKUP(A326,升星技能!A:O,11,FALSE))</f>
        <v>"3205a314"</v>
      </c>
      <c r="V326" s="26" t="str">
        <f>IF(C326&lt;9,VLOOKUP(A326,基础技能!A:O,15,FALSE),VLOOKUP(A326,升星技能!A:O,12,FALSE))</f>
        <v>被动效果：皮肤含有毒素，受到攻击时62%概率使目标中毒，每回合造成74%攻击伤害，持续3回合</v>
      </c>
      <c r="W326" s="26" t="str">
        <f>IF(C326&lt;10,VLOOKUP(A326,基础技能!A:O,5,FALSE),VLOOKUP(A326,升星技能!A:O,13,FALSE))</f>
        <v>火焰大爆炸3</v>
      </c>
      <c r="X326" s="26" t="str">
        <f>IF(C326&lt;10,VLOOKUP(A326,基础技能!A:O,4,FALSE),VLOOKUP(A326,升星技能!A:O,14,FALSE))</f>
        <v>3205a012</v>
      </c>
      <c r="Y326" s="26" t="str">
        <f>IF(C326&lt;10,VLOOKUP(A326,基础技能!A:O,6,FALSE),VLOOKUP(A326,升星技能!A:O,15,FALSE))</f>
        <v>怒气技能：对敌方全体造成73%攻击伤害并中毒，每回合额外造成103%攻击伤害，持续3回合</v>
      </c>
    </row>
    <row r="327" spans="1:25" x14ac:dyDescent="0.3">
      <c r="A327" s="27">
        <v>32056</v>
      </c>
      <c r="B327" s="27" t="s">
        <v>59</v>
      </c>
      <c r="C327" s="28">
        <v>11</v>
      </c>
      <c r="D327" s="28">
        <f>VLOOKUP($C327,计算辅助表!$A:$E,2,FALSE)</f>
        <v>3.5100000000000002</v>
      </c>
      <c r="E327" s="26">
        <f>VLOOKUP($C327,计算辅助表!$A:$E,3,FALSE)</f>
        <v>1</v>
      </c>
      <c r="F327" s="28">
        <f>VLOOKUP($C327,计算辅助表!$A:$E,4,FALSE)</f>
        <v>8.14</v>
      </c>
      <c r="G327" s="26">
        <f>VLOOKUP($C327,计算辅助表!$A:$E,5,FALSE)</f>
        <v>1.6</v>
      </c>
      <c r="H327" s="26">
        <f>VLOOKUP(C327,计算辅助表!A:I,9,FALSE)</f>
        <v>1</v>
      </c>
      <c r="I327" s="26">
        <f>VLOOKUP(C327,计算辅助表!A:K,10,FALSE)</f>
        <v>70</v>
      </c>
      <c r="J327" s="26">
        <f>VLOOKUP(C327,计算辅助表!A:K,11,FALSE)</f>
        <v>100</v>
      </c>
      <c r="K327" s="26">
        <f>VLOOKUP(C327,计算辅助表!A:H,8,FALSE)</f>
        <v>270</v>
      </c>
      <c r="L327" s="26" t="str">
        <f>VLOOKUP(C327,计算辅助表!A:F,6,FALSE)</f>
        <v>[{"a":"item","t":"2004","n":10000}]</v>
      </c>
      <c r="M327" s="26" t="str">
        <f>VLOOKUP(C327,计算辅助表!A:L,IF(INT(LEFT(A327))&lt;5,12,7),FALSE)</f>
        <v>[{"sxhero":1,"num":1},{"star":9,"num":1}]</v>
      </c>
      <c r="N327" s="26" t="str">
        <f>VLOOKUP(A327,升星技能!A:O,4,FALSE)</f>
        <v>火毒3</v>
      </c>
      <c r="O327" s="26" t="str">
        <f>VLOOKUP(A327,升星技能!A:O,5,FALSE)</f>
        <v>"3205a114"</v>
      </c>
      <c r="P327" s="26" t="str">
        <f>VLOOKUP(A327,升星技能!A:O,6,FALSE)</f>
        <v>被动效果：不只是单纯的火焰，普攻有81%概率使目标中毒，每回合造成82%攻击伤害，持续2回合</v>
      </c>
      <c r="Q327" s="26" t="str">
        <f>IF(C327&lt;8,VLOOKUP(A327,基础技能!A:O,11,FALSE),VLOOKUP(A327,升星技能!A:O,7,FALSE))</f>
        <v>火毒爆裂3</v>
      </c>
      <c r="R327" s="26" t="str">
        <f>IF(C327&lt;8,VLOOKUP(A327,基础技能!A:O,10,FALSE),VLOOKUP(A327,升星技能!A:O,8,FALSE))</f>
        <v>"3205a214"</v>
      </c>
      <c r="S327" s="26" t="str">
        <f>IF(C327&lt;8,VLOOKUP(A327,基础技能!A:O,12,FALSE),VLOOKUP(A327,升星技能!A:O,9,FALSE))</f>
        <v>被动效果：英雄死亡后将自身献祭，使敌方全体中毒，每回合造成106%攻击伤害，持续3回合</v>
      </c>
      <c r="T327" s="26" t="str">
        <f>IF(C327&lt;9,VLOOKUP(A327,基础技能!A:O,14,FALSE),VLOOKUP(A327,升星技能!A:O,10,FALSE))</f>
        <v>绿火之肤3</v>
      </c>
      <c r="U327" s="26" t="str">
        <f>IF(C327&lt;9,VLOOKUP(A327,基础技能!A:O,13,FALSE),VLOOKUP(A327,升星技能!A:O,11,FALSE))</f>
        <v>"3205a314"</v>
      </c>
      <c r="V327" s="26" t="str">
        <f>IF(C327&lt;9,VLOOKUP(A327,基础技能!A:O,15,FALSE),VLOOKUP(A327,升星技能!A:O,12,FALSE))</f>
        <v>被动效果：皮肤含有毒素，受到攻击时62%概率使目标中毒，每回合造成74%攻击伤害，持续3回合</v>
      </c>
      <c r="W327" s="26" t="str">
        <f>IF(C327&lt;10,VLOOKUP(A327,基础技能!A:O,5,FALSE),VLOOKUP(A327,升星技能!A:O,13,FALSE))</f>
        <v>火焰大爆炸3</v>
      </c>
      <c r="X327" s="26" t="str">
        <f>IF(C327&lt;10,VLOOKUP(A327,基础技能!A:O,4,FALSE),VLOOKUP(A327,升星技能!A:O,14,FALSE))</f>
        <v>3205a012</v>
      </c>
      <c r="Y327" s="26" t="str">
        <f>IF(C327&lt;10,VLOOKUP(A327,基础技能!A:O,6,FALSE),VLOOKUP(A327,升星技能!A:O,15,FALSE))</f>
        <v>怒气技能：对敌方全体造成73%攻击伤害并中毒，每回合额外造成103%攻击伤害，持续3回合</v>
      </c>
    </row>
    <row r="328" spans="1:25" x14ac:dyDescent="0.3">
      <c r="A328" s="27">
        <v>32056</v>
      </c>
      <c r="B328" s="27" t="s">
        <v>59</v>
      </c>
      <c r="C328" s="28">
        <v>12</v>
      </c>
      <c r="D328" s="28">
        <f>VLOOKUP($C328,计算辅助表!$A:$E,2,FALSE)</f>
        <v>3.5100000000000002</v>
      </c>
      <c r="E328" s="26">
        <f>VLOOKUP($C328,计算辅助表!$A:$E,3,FALSE)</f>
        <v>1</v>
      </c>
      <c r="F328" s="28">
        <f>VLOOKUP($C328,计算辅助表!$A:$E,4,FALSE)</f>
        <v>8.14</v>
      </c>
      <c r="G328" s="26">
        <f>VLOOKUP($C328,计算辅助表!$A:$E,5,FALSE)</f>
        <v>1.6</v>
      </c>
      <c r="H328" s="26">
        <f>VLOOKUP(C328,计算辅助表!A:I,9,FALSE)</f>
        <v>2</v>
      </c>
      <c r="I328" s="26">
        <f>VLOOKUP(C328,计算辅助表!A:K,10,FALSE)</f>
        <v>140</v>
      </c>
      <c r="J328" s="26">
        <f>VLOOKUP(C328,计算辅助表!A:K,11,FALSE)</f>
        <v>200</v>
      </c>
      <c r="K328" s="26">
        <f>VLOOKUP(C328,计算辅助表!A:H,8,FALSE)</f>
        <v>285</v>
      </c>
      <c r="L328" s="26" t="str">
        <f>VLOOKUP(C328,计算辅助表!A:F,6,FALSE)</f>
        <v>[{"a":"item","t":"2004","n":15000}]</v>
      </c>
      <c r="M328" s="26" t="str">
        <f>VLOOKUP(C328,计算辅助表!A:L,IF(INT(LEFT(A328))&lt;5,12,7),FALSE)</f>
        <v>[{"sxhero":1,"num":1},{"jichuzhongzu":1,"star":6,"num":1},{"star":9,"num":1}]</v>
      </c>
      <c r="N328" s="26" t="str">
        <f>VLOOKUP(A328,升星技能!A:O,4,FALSE)</f>
        <v>火毒3</v>
      </c>
      <c r="O328" s="26" t="str">
        <f>VLOOKUP(A328,升星技能!A:O,5,FALSE)</f>
        <v>"3205a114"</v>
      </c>
      <c r="P328" s="26" t="str">
        <f>VLOOKUP(A328,升星技能!A:O,6,FALSE)</f>
        <v>被动效果：不只是单纯的火焰，普攻有81%概率使目标中毒，每回合造成82%攻击伤害，持续2回合</v>
      </c>
      <c r="Q328" s="26" t="str">
        <f>IF(C328&lt;8,VLOOKUP(A328,基础技能!A:O,11,FALSE),VLOOKUP(A328,升星技能!A:O,7,FALSE))</f>
        <v>火毒爆裂3</v>
      </c>
      <c r="R328" s="26" t="str">
        <f>IF(C328&lt;8,VLOOKUP(A328,基础技能!A:O,10,FALSE),VLOOKUP(A328,升星技能!A:O,8,FALSE))</f>
        <v>"3205a214"</v>
      </c>
      <c r="S328" s="26" t="str">
        <f>IF(C328&lt;8,VLOOKUP(A328,基础技能!A:O,12,FALSE),VLOOKUP(A328,升星技能!A:O,9,FALSE))</f>
        <v>被动效果：英雄死亡后将自身献祭，使敌方全体中毒，每回合造成106%攻击伤害，持续3回合</v>
      </c>
      <c r="T328" s="26" t="str">
        <f>IF(C328&lt;9,VLOOKUP(A328,基础技能!A:O,14,FALSE),VLOOKUP(A328,升星技能!A:O,10,FALSE))</f>
        <v>绿火之肤3</v>
      </c>
      <c r="U328" s="26" t="str">
        <f>IF(C328&lt;9,VLOOKUP(A328,基础技能!A:O,13,FALSE),VLOOKUP(A328,升星技能!A:O,11,FALSE))</f>
        <v>"3205a314"</v>
      </c>
      <c r="V328" s="26" t="str">
        <f>IF(C328&lt;9,VLOOKUP(A328,基础技能!A:O,15,FALSE),VLOOKUP(A328,升星技能!A:O,12,FALSE))</f>
        <v>被动效果：皮肤含有毒素，受到攻击时62%概率使目标中毒，每回合造成74%攻击伤害，持续3回合</v>
      </c>
      <c r="W328" s="26" t="str">
        <f>IF(C328&lt;10,VLOOKUP(A328,基础技能!A:O,5,FALSE),VLOOKUP(A328,升星技能!A:O,13,FALSE))</f>
        <v>火焰大爆炸3</v>
      </c>
      <c r="X328" s="26" t="str">
        <f>IF(C328&lt;10,VLOOKUP(A328,基础技能!A:O,4,FALSE),VLOOKUP(A328,升星技能!A:O,14,FALSE))</f>
        <v>3205a012</v>
      </c>
      <c r="Y328" s="26" t="str">
        <f>IF(C328&lt;10,VLOOKUP(A328,基础技能!A:O,6,FALSE),VLOOKUP(A328,升星技能!A:O,15,FALSE))</f>
        <v>怒气技能：对敌方全体造成73%攻击伤害并中毒，每回合额外造成103%攻击伤害，持续3回合</v>
      </c>
    </row>
    <row r="329" spans="1:25" x14ac:dyDescent="0.3">
      <c r="A329" s="27">
        <v>32056</v>
      </c>
      <c r="B329" s="27" t="s">
        <v>59</v>
      </c>
      <c r="C329" s="28">
        <v>13</v>
      </c>
      <c r="D329" s="28">
        <f>VLOOKUP($C329,计算辅助表!$A:$E,2,FALSE)</f>
        <v>3.5100000000000002</v>
      </c>
      <c r="E329" s="26">
        <f>VLOOKUP($C329,计算辅助表!$A:$E,3,FALSE)</f>
        <v>1</v>
      </c>
      <c r="F329" s="28">
        <f>VLOOKUP($C329,计算辅助表!$A:$E,4,FALSE)</f>
        <v>8.14</v>
      </c>
      <c r="G329" s="26">
        <f>VLOOKUP($C329,计算辅助表!$A:$E,5,FALSE)</f>
        <v>1.6</v>
      </c>
      <c r="H329" s="26">
        <f>VLOOKUP(C329,计算辅助表!A:I,9,FALSE)</f>
        <v>3</v>
      </c>
      <c r="I329" s="26">
        <f>VLOOKUP(C329,计算辅助表!A:K,10,FALSE)</f>
        <v>210</v>
      </c>
      <c r="J329" s="26">
        <f>VLOOKUP(C329,计算辅助表!A:K,11,FALSE)</f>
        <v>300</v>
      </c>
      <c r="K329" s="26">
        <f>VLOOKUP(C329,计算辅助表!A:H,8,FALSE)</f>
        <v>300</v>
      </c>
      <c r="L329" s="26" t="str">
        <f>VLOOKUP(C329,计算辅助表!A:F,6,FALSE)</f>
        <v>[{"a":"item","t":"2004","n":20000},{"a":"item","t":"2039","n":10}]</v>
      </c>
      <c r="M329" s="26" t="str">
        <f>VLOOKUP(C329,计算辅助表!A:L,IF(INT(LEFT(A329))&lt;5,12,7),FALSE)</f>
        <v>[{"sxhero":1,"num":2},{"jichuzhongzu":1,"star":6,"num":1},{"star":10,"num":1}]</v>
      </c>
      <c r="N329" s="26" t="str">
        <f>VLOOKUP(A329,升星技能!A:O,4,FALSE)</f>
        <v>火毒3</v>
      </c>
      <c r="O329" s="26" t="str">
        <f>VLOOKUP(A329,升星技能!A:O,5,FALSE)</f>
        <v>"3205a114"</v>
      </c>
      <c r="P329" s="26" t="str">
        <f>VLOOKUP(A329,升星技能!A:O,6,FALSE)</f>
        <v>被动效果：不只是单纯的火焰，普攻有81%概率使目标中毒，每回合造成82%攻击伤害，持续2回合</v>
      </c>
      <c r="Q329" s="26" t="str">
        <f>IF(C329&lt;8,VLOOKUP(A329,基础技能!A:O,11,FALSE),VLOOKUP(A329,升星技能!A:O,7,FALSE))</f>
        <v>火毒爆裂3</v>
      </c>
      <c r="R329" s="26" t="str">
        <f>IF(C329&lt;8,VLOOKUP(A329,基础技能!A:O,10,FALSE),VLOOKUP(A329,升星技能!A:O,8,FALSE))</f>
        <v>"3205a214"</v>
      </c>
      <c r="S329" s="26" t="str">
        <f>IF(C329&lt;8,VLOOKUP(A329,基础技能!A:O,12,FALSE),VLOOKUP(A329,升星技能!A:O,9,FALSE))</f>
        <v>被动效果：英雄死亡后将自身献祭，使敌方全体中毒，每回合造成106%攻击伤害，持续3回合</v>
      </c>
      <c r="T329" s="26" t="str">
        <f>IF(C329&lt;9,VLOOKUP(A329,基础技能!A:O,14,FALSE),VLOOKUP(A329,升星技能!A:O,10,FALSE))</f>
        <v>绿火之肤3</v>
      </c>
      <c r="U329" s="26" t="str">
        <f>IF(C329&lt;9,VLOOKUP(A329,基础技能!A:O,13,FALSE),VLOOKUP(A329,升星技能!A:O,11,FALSE))</f>
        <v>"3205a314"</v>
      </c>
      <c r="V329" s="26" t="str">
        <f>IF(C329&lt;9,VLOOKUP(A329,基础技能!A:O,15,FALSE),VLOOKUP(A329,升星技能!A:O,12,FALSE))</f>
        <v>被动效果：皮肤含有毒素，受到攻击时62%概率使目标中毒，每回合造成74%攻击伤害，持续3回合</v>
      </c>
      <c r="W329" s="26" t="str">
        <f>IF(C329&lt;10,VLOOKUP(A329,基础技能!A:O,5,FALSE),VLOOKUP(A329,升星技能!A:O,13,FALSE))</f>
        <v>火焰大爆炸3</v>
      </c>
      <c r="X329" s="26" t="str">
        <f>IF(C329&lt;10,VLOOKUP(A329,基础技能!A:O,4,FALSE),VLOOKUP(A329,升星技能!A:O,14,FALSE))</f>
        <v>3205a012</v>
      </c>
      <c r="Y329" s="26" t="str">
        <f>IF(C329&lt;10,VLOOKUP(A329,基础技能!A:O,6,FALSE),VLOOKUP(A329,升星技能!A:O,15,FALSE))</f>
        <v>怒气技能：对敌方全体造成73%攻击伤害并中毒，每回合额外造成103%攻击伤害，持续3回合</v>
      </c>
    </row>
    <row r="330" spans="1:25" x14ac:dyDescent="0.3">
      <c r="A330" s="27">
        <v>32056</v>
      </c>
      <c r="B330" s="27" t="s">
        <v>59</v>
      </c>
      <c r="C330" s="28">
        <v>14</v>
      </c>
      <c r="D330" s="28">
        <v>3.51</v>
      </c>
      <c r="E330" s="26">
        <f>VLOOKUP($C330,计算辅助表!$A:$E,3,FALSE)</f>
        <v>1</v>
      </c>
      <c r="F330" s="28">
        <v>8.14</v>
      </c>
      <c r="G330" s="26">
        <f>VLOOKUP($C330,计算辅助表!$A:$E,5,FALSE)</f>
        <v>1.6</v>
      </c>
      <c r="H330" s="26">
        <f>VLOOKUP(C330,计算辅助表!A:I,9,FALSE)</f>
        <v>4</v>
      </c>
      <c r="I330" s="26">
        <f>VLOOKUP(C330,计算辅助表!A:K,10,FALSE)</f>
        <v>330</v>
      </c>
      <c r="J330" s="26">
        <f>VLOOKUP(C330,计算辅助表!A:K,11,FALSE)</f>
        <v>500</v>
      </c>
      <c r="K330" s="26">
        <f>VLOOKUP(C330,计算辅助表!A:H,8,FALSE)</f>
        <v>300</v>
      </c>
      <c r="L330" s="26" t="str">
        <f>VLOOKUP(C330,计算辅助表!A:F,6,FALSE)</f>
        <v>[{"a":"item","t":"2004","n":25000},{"a":"item","t":"2039","n":20}]</v>
      </c>
      <c r="M330" s="26" t="str">
        <f>VLOOKUP(C330,计算辅助表!A:L,IF(INT(LEFT(A330))&lt;5,12,7),FALSE)</f>
        <v>[{"sxhero":1,"num":2},{"star":9,"num":1},{"star":10,"num":1}]</v>
      </c>
      <c r="N330" s="26" t="str">
        <f>VLOOKUP(A330,升星技能!A:O,4,FALSE)</f>
        <v>火毒3</v>
      </c>
      <c r="O330" s="26" t="str">
        <f>VLOOKUP(A330,升星技能!A:O,5,FALSE)</f>
        <v>"3205a114"</v>
      </c>
      <c r="P330" s="26" t="str">
        <f>VLOOKUP(A330,升星技能!A:O,6,FALSE)</f>
        <v>被动效果：不只是单纯的火焰，普攻有81%概率使目标中毒，每回合造成82%攻击伤害，持续2回合</v>
      </c>
      <c r="Q330" s="26" t="str">
        <f>IF(C330&lt;8,VLOOKUP(A330,基础技能!A:O,11,FALSE),VLOOKUP(A330,升星技能!A:O,7,FALSE))</f>
        <v>火毒爆裂3</v>
      </c>
      <c r="R330" s="26" t="str">
        <f>IF(C330&lt;8,VLOOKUP(A330,基础技能!A:O,10,FALSE),VLOOKUP(A330,升星技能!A:O,8,FALSE))</f>
        <v>"3205a214"</v>
      </c>
      <c r="S330" s="26" t="str">
        <f>IF(C330&lt;8,VLOOKUP(A330,基础技能!A:O,12,FALSE),VLOOKUP(A330,升星技能!A:O,9,FALSE))</f>
        <v>被动效果：英雄死亡后将自身献祭，使敌方全体中毒，每回合造成106%攻击伤害，持续3回合</v>
      </c>
      <c r="T330" s="26" t="str">
        <f>IF(C330&lt;9,VLOOKUP(A330,基础技能!A:O,14,FALSE),VLOOKUP(A330,升星技能!A:O,10,FALSE))</f>
        <v>绿火之肤3</v>
      </c>
      <c r="U330" s="26" t="str">
        <f>IF(C330&lt;9,VLOOKUP(A330,基础技能!A:O,13,FALSE),VLOOKUP(A330,升星技能!A:O,11,FALSE))</f>
        <v>"3205a314"</v>
      </c>
      <c r="V330" s="26" t="str">
        <f>IF(C330&lt;9,VLOOKUP(A330,基础技能!A:O,15,FALSE),VLOOKUP(A330,升星技能!A:O,12,FALSE))</f>
        <v>被动效果：皮肤含有毒素，受到攻击时62%概率使目标中毒，每回合造成74%攻击伤害，持续3回合</v>
      </c>
      <c r="W330" s="26" t="str">
        <f>IF(C330&lt;10,VLOOKUP(A330,基础技能!A:O,5,FALSE),VLOOKUP(A330,升星技能!A:O,13,FALSE))</f>
        <v>火焰大爆炸3</v>
      </c>
      <c r="X330" s="26" t="str">
        <f>IF(C330&lt;10,VLOOKUP(A330,基础技能!A:O,4,FALSE),VLOOKUP(A330,升星技能!A:O,14,FALSE))</f>
        <v>3205a012</v>
      </c>
      <c r="Y330" s="26" t="str">
        <f>IF(C330&lt;10,VLOOKUP(A330,基础技能!A:O,6,FALSE),VLOOKUP(A330,升星技能!A:O,15,FALSE))</f>
        <v>怒气技能：对敌方全体造成73%攻击伤害并中毒，每回合额外造成103%攻击伤害，持续3回合</v>
      </c>
    </row>
    <row r="331" spans="1:25" x14ac:dyDescent="0.3">
      <c r="A331" s="27">
        <v>32056</v>
      </c>
      <c r="B331" s="27" t="s">
        <v>59</v>
      </c>
      <c r="C331" s="28">
        <v>15</v>
      </c>
      <c r="D331" s="28">
        <v>3.51</v>
      </c>
      <c r="E331" s="26">
        <f>VLOOKUP($C331,计算辅助表!$A:$E,3,FALSE)</f>
        <v>1</v>
      </c>
      <c r="F331" s="28">
        <v>8.14</v>
      </c>
      <c r="G331" s="26">
        <f>VLOOKUP($C331,计算辅助表!$A:$E,5,FALSE)</f>
        <v>1.6</v>
      </c>
      <c r="H331" s="26">
        <f>VLOOKUP(C331,计算辅助表!A:I,9,FALSE)</f>
        <v>5</v>
      </c>
      <c r="I331" s="26">
        <f>VLOOKUP(C331,计算辅助表!A:K,10,FALSE)</f>
        <v>450</v>
      </c>
      <c r="J331" s="26">
        <f>VLOOKUP(C331,计算辅助表!A:K,11,FALSE)</f>
        <v>700</v>
      </c>
      <c r="K331" s="26">
        <f>VLOOKUP(C331,计算辅助表!A:H,8,FALSE)</f>
        <v>300</v>
      </c>
      <c r="L331" s="26" t="str">
        <f>VLOOKUP(C331,计算辅助表!A:F,6,FALSE)</f>
        <v>[{"a":"item","t":"2004","n":30000},{"a":"item","t":"2039","n":30}]</v>
      </c>
      <c r="M331" s="26" t="str">
        <f>VLOOKUP(C331,计算辅助表!A:L,IF(INT(LEFT(A331))&lt;5,12,7),FALSE)</f>
        <v>[{"sxhero":1,"num":2},{"star":9,"num":1},{"star":10,"num":1}]</v>
      </c>
      <c r="N331" s="26" t="str">
        <f>VLOOKUP(A331,升星技能!A:O,4,FALSE)</f>
        <v>火毒3</v>
      </c>
      <c r="O331" s="26" t="str">
        <f>VLOOKUP(A331,升星技能!A:O,5,FALSE)</f>
        <v>"3205a114"</v>
      </c>
      <c r="P331" s="26" t="str">
        <f>VLOOKUP(A331,升星技能!A:O,6,FALSE)</f>
        <v>被动效果：不只是单纯的火焰，普攻有81%概率使目标中毒，每回合造成82%攻击伤害，持续2回合</v>
      </c>
      <c r="Q331" s="26" t="str">
        <f>IF(C331&lt;8,VLOOKUP(A331,基础技能!A:O,11,FALSE),VLOOKUP(A331,升星技能!A:O,7,FALSE))</f>
        <v>火毒爆裂3</v>
      </c>
      <c r="R331" s="26" t="str">
        <f>IF(C331&lt;8,VLOOKUP(A331,基础技能!A:O,10,FALSE),VLOOKUP(A331,升星技能!A:O,8,FALSE))</f>
        <v>"3205a214"</v>
      </c>
      <c r="S331" s="26" t="str">
        <f>IF(C331&lt;8,VLOOKUP(A331,基础技能!A:O,12,FALSE),VLOOKUP(A331,升星技能!A:O,9,FALSE))</f>
        <v>被动效果：英雄死亡后将自身献祭，使敌方全体中毒，每回合造成106%攻击伤害，持续3回合</v>
      </c>
      <c r="T331" s="26" t="str">
        <f>IF(C331&lt;9,VLOOKUP(A331,基础技能!A:O,14,FALSE),VLOOKUP(A331,升星技能!A:O,10,FALSE))</f>
        <v>绿火之肤3</v>
      </c>
      <c r="U331" s="26" t="str">
        <f>IF(C331&lt;9,VLOOKUP(A331,基础技能!A:O,13,FALSE),VLOOKUP(A331,升星技能!A:O,11,FALSE))</f>
        <v>"3205a314"</v>
      </c>
      <c r="V331" s="26" t="str">
        <f>IF(C331&lt;9,VLOOKUP(A331,基础技能!A:O,15,FALSE),VLOOKUP(A331,升星技能!A:O,12,FALSE))</f>
        <v>被动效果：皮肤含有毒素，受到攻击时62%概率使目标中毒，每回合造成74%攻击伤害，持续3回合</v>
      </c>
      <c r="W331" s="26" t="str">
        <f>IF(C331&lt;10,VLOOKUP(A331,基础技能!A:O,5,FALSE),VLOOKUP(A331,升星技能!A:O,13,FALSE))</f>
        <v>火焰大爆炸3</v>
      </c>
      <c r="X331" s="26" t="str">
        <f>IF(C331&lt;10,VLOOKUP(A331,基础技能!A:O,4,FALSE),VLOOKUP(A331,升星技能!A:O,14,FALSE))</f>
        <v>3205a012</v>
      </c>
      <c r="Y331" s="26" t="str">
        <f>IF(C331&lt;10,VLOOKUP(A331,基础技能!A:O,6,FALSE),VLOOKUP(A331,升星技能!A:O,15,FALSE))</f>
        <v>怒气技能：对敌方全体造成73%攻击伤害并中毒，每回合额外造成103%攻击伤害，持续3回合</v>
      </c>
    </row>
    <row r="332" spans="1:25" s="2" customFormat="1" x14ac:dyDescent="0.3">
      <c r="A332" s="31">
        <v>32066</v>
      </c>
      <c r="B332" s="31" t="s">
        <v>60</v>
      </c>
      <c r="C332" s="28">
        <v>7</v>
      </c>
      <c r="D332" s="28">
        <v>2.69</v>
      </c>
      <c r="E332" s="26">
        <f>VLOOKUP($C332,计算辅助表!$A:$E,3,FALSE)</f>
        <v>1</v>
      </c>
      <c r="F332" s="28">
        <v>3.7</v>
      </c>
      <c r="G332" s="26">
        <f>VLOOKUP($C332,计算辅助表!$A:$E,5,FALSE)</f>
        <v>1.6</v>
      </c>
      <c r="H332" s="26">
        <f>VLOOKUP(C332,计算辅助表!A:I,9,FALSE)</f>
        <v>0</v>
      </c>
      <c r="I332" s="26">
        <f>VLOOKUP(C332,计算辅助表!A:K,10,FALSE)</f>
        <v>0</v>
      </c>
      <c r="J332" s="26">
        <f>VLOOKUP(C332,计算辅助表!A:K,11,FALSE)</f>
        <v>0</v>
      </c>
      <c r="K332" s="26">
        <f>VLOOKUP(C332,计算辅助表!A:H,8,FALSE)</f>
        <v>165</v>
      </c>
      <c r="L332" s="26" t="str">
        <f>VLOOKUP(C332,计算辅助表!A:F,6,FALSE)</f>
        <v>[{"a":"item","t":"2004","n":2000}]</v>
      </c>
      <c r="M332" s="26" t="str">
        <f>VLOOKUP(C332,计算辅助表!A:L,IF(INT(LEFT(A332))&lt;5,12,7),FALSE)</f>
        <v>[{"jichuzhongzu":1,"star":5,"num":4}]</v>
      </c>
      <c r="N332" s="26" t="str">
        <f>VLOOKUP(A332,升星技能!A:O,4,FALSE)</f>
        <v>领袖光辉3</v>
      </c>
      <c r="O332" s="26" t="str">
        <f>VLOOKUP(A332,升星技能!A:O,5,FALSE)</f>
        <v>"3206a101","3206a111","3206a121"</v>
      </c>
      <c r="P332" s="26" t="str">
        <f>VLOOKUP(A332,升星技能!A:O,6,FALSE)</f>
        <v>被动效果：减伤率增加25%，生命增加35%，暴击率增加25%</v>
      </c>
      <c r="Q332" s="26" t="str">
        <f>IF(C332&lt;8,VLOOKUP(A332,基础技能!A:O,11,FALSE),VLOOKUP(A332,升星技能!A:O,7,FALSE))</f>
        <v>身经百战2</v>
      </c>
      <c r="R332" s="26" t="str">
        <f>IF(C332&lt;8,VLOOKUP(A332,基础技能!A:O,10,FALSE),VLOOKUP(A332,升星技能!A:O,8,FALSE))</f>
        <v>"32066204"</v>
      </c>
      <c r="S332" s="26" t="str">
        <f>IF(C332&lt;8,VLOOKUP(A332,基础技能!A:O,12,FALSE),VLOOKUP(A332,升星技能!A:O,9,FALSE))</f>
        <v>被动效果：普攻对目标附加一个巨魔标记和巨魔诅咒（巨魔标记：增加25%自身主动技能对目标的伤害；巨魔诅咒：减少2%目标对巨魔战将的伤害，最多叠加10层）</v>
      </c>
      <c r="T332" s="26" t="str">
        <f>IF(C332&lt;9,VLOOKUP(A332,基础技能!A:O,14,FALSE),VLOOKUP(A332,升星技能!A:O,10,FALSE))</f>
        <v>以牙还牙2</v>
      </c>
      <c r="U332" s="26" t="str">
        <f>IF(C332&lt;9,VLOOKUP(A332,基础技能!A:O,13,FALSE),VLOOKUP(A332,升星技能!A:O,11,FALSE))</f>
        <v>"32066304"</v>
      </c>
      <c r="V332" s="26" t="str">
        <f>IF(C332&lt;9,VLOOKUP(A332,基础技能!A:O,15,FALSE),VLOOKUP(A332,升星技能!A:O,12,FALSE))</f>
        <v>被动效果：受到攻击时，对攻击者增加一个巨魔标记和巨魔诅咒，并增加自身20%暴击伤害3回合（巨魔标记：增加25%自身主动技能对目标的伤害；巨魔诅咒：减少2%目标对巨魔战将的伤害，最多叠加10层）</v>
      </c>
      <c r="W332" s="26" t="str">
        <f>IF(C332&lt;10,VLOOKUP(A332,基础技能!A:O,5,FALSE),VLOOKUP(A332,升星技能!A:O,13,FALSE))</f>
        <v>致命毒药2</v>
      </c>
      <c r="X332" s="26">
        <f>IF(C332&lt;10,VLOOKUP(A332,基础技能!A:O,4,FALSE),VLOOKUP(A332,升星技能!A:O,14,FALSE))</f>
        <v>32066012</v>
      </c>
      <c r="Y332" s="26" t="str">
        <f>IF(C332&lt;10,VLOOKUP(A332,基础技能!A:O,6,FALSE),VLOOKUP(A332,升星技能!A:O,15,FALSE))</f>
        <v>怒气技能：对所有敌人造成100%攻击伤害并附加巨魔标记和巨魔诅咒，并有20%概率对目标造成眩晕2回合（巨魔标记：增加25%自身主动技能对目标的伤害；巨魔诅咒：减少2%目标对巨魔战将的伤害，最多叠加10层）</v>
      </c>
    </row>
    <row r="333" spans="1:25" s="2" customFormat="1" x14ac:dyDescent="0.3">
      <c r="A333" s="31">
        <v>32066</v>
      </c>
      <c r="B333" s="31" t="s">
        <v>60</v>
      </c>
      <c r="C333" s="28">
        <v>8</v>
      </c>
      <c r="D333" s="28">
        <v>2.98</v>
      </c>
      <c r="E333" s="26">
        <f>VLOOKUP($C333,计算辅助表!$A:$E,3,FALSE)</f>
        <v>1</v>
      </c>
      <c r="F333" s="28">
        <v>5.74</v>
      </c>
      <c r="G333" s="26">
        <f>VLOOKUP($C333,计算辅助表!$A:$E,5,FALSE)</f>
        <v>1.6</v>
      </c>
      <c r="H333" s="26">
        <f>VLOOKUP(C333,计算辅助表!A:I,9,FALSE)</f>
        <v>0</v>
      </c>
      <c r="I333" s="26">
        <f>VLOOKUP(C333,计算辅助表!A:K,10,FALSE)</f>
        <v>0</v>
      </c>
      <c r="J333" s="26">
        <f>VLOOKUP(C333,计算辅助表!A:K,11,FALSE)</f>
        <v>0</v>
      </c>
      <c r="K333" s="26">
        <f>VLOOKUP(C333,计算辅助表!A:H,8,FALSE)</f>
        <v>185</v>
      </c>
      <c r="L333" s="26" t="str">
        <f>VLOOKUP(C333,计算辅助表!A:F,6,FALSE)</f>
        <v>[{"a":"item","t":"2004","n":3000}]</v>
      </c>
      <c r="M333" s="26" t="str">
        <f>VLOOKUP(C333,计算辅助表!A:L,IF(INT(LEFT(A333))&lt;5,12,7),FALSE)</f>
        <v>[{"jichuzhongzu":1,"star":6,"num":1},{"jichuzhongzu":1,"star":5,"num":3}]</v>
      </c>
      <c r="N333" s="26" t="str">
        <f>VLOOKUP(A333,升星技能!A:O,4,FALSE)</f>
        <v>领袖光辉3</v>
      </c>
      <c r="O333" s="26" t="str">
        <f>VLOOKUP(A333,升星技能!A:O,5,FALSE)</f>
        <v>"3206a101","3206a111","3206a121"</v>
      </c>
      <c r="P333" s="26" t="str">
        <f>VLOOKUP(A333,升星技能!A:O,6,FALSE)</f>
        <v>被动效果：减伤率增加25%，生命增加35%，暴击率增加25%</v>
      </c>
      <c r="Q333" s="26" t="str">
        <f>IF(C333&lt;8,VLOOKUP(A333,基础技能!A:O,11,FALSE),VLOOKUP(A333,升星技能!A:O,7,FALSE))</f>
        <v>身经百战3</v>
      </c>
      <c r="R333" s="26" t="str">
        <f>IF(C333&lt;8,VLOOKUP(A333,基础技能!A:O,10,FALSE),VLOOKUP(A333,升星技能!A:O,8,FALSE))</f>
        <v>"3206a204"</v>
      </c>
      <c r="S333" s="26" t="str">
        <f>IF(C333&lt;8,VLOOKUP(A333,基础技能!A:O,12,FALSE),VLOOKUP(A333,升星技能!A:O,9,FALSE))</f>
        <v>被动效果：普攻对目标附加一个巨魔标记和巨魔诅咒，同时偷取目标10%攻击力3回合（巨魔标记：增加40%自身主动技能对目标的伤害；巨魔诅咒：减少3%目标对巨魔战将的伤害，最多叠加10层）</v>
      </c>
      <c r="T333" s="26" t="str">
        <f>IF(C333&lt;9,VLOOKUP(A333,基础技能!A:O,14,FALSE),VLOOKUP(A333,升星技能!A:O,10,FALSE))</f>
        <v>以牙还牙2</v>
      </c>
      <c r="U333" s="26" t="str">
        <f>IF(C333&lt;9,VLOOKUP(A333,基础技能!A:O,13,FALSE),VLOOKUP(A333,升星技能!A:O,11,FALSE))</f>
        <v>"32066304"</v>
      </c>
      <c r="V333" s="26" t="str">
        <f>IF(C333&lt;9,VLOOKUP(A333,基础技能!A:O,15,FALSE),VLOOKUP(A333,升星技能!A:O,12,FALSE))</f>
        <v>被动效果：受到攻击时，对攻击者增加一个巨魔标记和巨魔诅咒，并增加自身20%暴击伤害3回合（巨魔标记：增加25%自身主动技能对目标的伤害；巨魔诅咒：减少2%目标对巨魔战将的伤害，最多叠加10层）</v>
      </c>
      <c r="W333" s="26" t="str">
        <f>IF(C333&lt;10,VLOOKUP(A333,基础技能!A:O,5,FALSE),VLOOKUP(A333,升星技能!A:O,13,FALSE))</f>
        <v>致命毒药2</v>
      </c>
      <c r="X333" s="26">
        <f>IF(C333&lt;10,VLOOKUP(A333,基础技能!A:O,4,FALSE),VLOOKUP(A333,升星技能!A:O,14,FALSE))</f>
        <v>32066012</v>
      </c>
      <c r="Y333" s="26" t="str">
        <f>IF(C333&lt;10,VLOOKUP(A333,基础技能!A:O,6,FALSE),VLOOKUP(A333,升星技能!A:O,15,FALSE))</f>
        <v>怒气技能：对所有敌人造成100%攻击伤害并附加巨魔标记和巨魔诅咒，并有20%概率对目标造成眩晕2回合（巨魔标记：增加25%自身主动技能对目标的伤害；巨魔诅咒：减少2%目标对巨魔战将的伤害，最多叠加10层）</v>
      </c>
    </row>
    <row r="334" spans="1:25" s="2" customFormat="1" x14ac:dyDescent="0.3">
      <c r="A334" s="31">
        <v>32066</v>
      </c>
      <c r="B334" s="31" t="s">
        <v>60</v>
      </c>
      <c r="C334" s="28">
        <v>9</v>
      </c>
      <c r="D334" s="28">
        <v>3.37</v>
      </c>
      <c r="E334" s="26">
        <f>VLOOKUP($C334,计算辅助表!$A:$E,3,FALSE)</f>
        <v>1</v>
      </c>
      <c r="F334" s="28">
        <v>7.16</v>
      </c>
      <c r="G334" s="26">
        <f>VLOOKUP($C334,计算辅助表!$A:$E,5,FALSE)</f>
        <v>1.6</v>
      </c>
      <c r="H334" s="26">
        <f>VLOOKUP(C334,计算辅助表!A:I,9,FALSE)</f>
        <v>0</v>
      </c>
      <c r="I334" s="26">
        <f>VLOOKUP(C334,计算辅助表!A:K,10,FALSE)</f>
        <v>0</v>
      </c>
      <c r="J334" s="26">
        <f>VLOOKUP(C334,计算辅助表!A:K,11,FALSE)</f>
        <v>0</v>
      </c>
      <c r="K334" s="26">
        <f>VLOOKUP(C334,计算辅助表!A:H,8,FALSE)</f>
        <v>205</v>
      </c>
      <c r="L334" s="26" t="str">
        <f>VLOOKUP(C334,计算辅助表!A:F,6,FALSE)</f>
        <v>[{"a":"item","t":"2004","n":4000}]</v>
      </c>
      <c r="M334" s="26" t="str">
        <f>VLOOKUP(C334,计算辅助表!A:L,IF(INT(LEFT(A334))&lt;5,12,7),FALSE)</f>
        <v>[{"sxhero":1,"num":1},{"jichuzhongzu":1,"star":6,"num":1},{"jichuzhongzu":1,"star":5,"num":2}]</v>
      </c>
      <c r="N334" s="26" t="str">
        <f>VLOOKUP(A334,升星技能!A:O,4,FALSE)</f>
        <v>领袖光辉3</v>
      </c>
      <c r="O334" s="26" t="str">
        <f>VLOOKUP(A334,升星技能!A:O,5,FALSE)</f>
        <v>"3206a101","3206a111","3206a121"</v>
      </c>
      <c r="P334" s="26" t="str">
        <f>VLOOKUP(A334,升星技能!A:O,6,FALSE)</f>
        <v>被动效果：减伤率增加25%，生命增加35%，暴击率增加25%</v>
      </c>
      <c r="Q334" s="26" t="str">
        <f>IF(C334&lt;8,VLOOKUP(A334,基础技能!A:O,11,FALSE),VLOOKUP(A334,升星技能!A:O,7,FALSE))</f>
        <v>身经百战3</v>
      </c>
      <c r="R334" s="26" t="str">
        <f>IF(C334&lt;8,VLOOKUP(A334,基础技能!A:O,10,FALSE),VLOOKUP(A334,升星技能!A:O,8,FALSE))</f>
        <v>"3206a204"</v>
      </c>
      <c r="S334" s="26" t="str">
        <f>IF(C334&lt;8,VLOOKUP(A334,基础技能!A:O,12,FALSE),VLOOKUP(A334,升星技能!A:O,9,FALSE))</f>
        <v>被动效果：普攻对目标附加一个巨魔标记和巨魔诅咒，同时偷取目标10%攻击力3回合（巨魔标记：增加40%自身主动技能对目标的伤害；巨魔诅咒：减少3%目标对巨魔战将的伤害，最多叠加10层）</v>
      </c>
      <c r="T334" s="26" t="str">
        <f>IF(C334&lt;9,VLOOKUP(A334,基础技能!A:O,14,FALSE),VLOOKUP(A334,升星技能!A:O,10,FALSE))</f>
        <v>以牙还牙3</v>
      </c>
      <c r="U334" s="26" t="str">
        <f>IF(C334&lt;9,VLOOKUP(A334,基础技能!A:O,13,FALSE),VLOOKUP(A334,升星技能!A:O,11,FALSE))</f>
        <v>"3206a304","3206a334"</v>
      </c>
      <c r="V334" s="26" t="str">
        <f>IF(C334&lt;9,VLOOKUP(A334,基础技能!A:O,15,FALSE),VLOOKUP(A334,升星技能!A:O,12,FALSE))</f>
        <v>被动效果：受到攻击时，对攻击者增加一个巨魔标记和巨魔诅咒，并增加自身25%暴击伤害3回合，每当自身被降低攻击时，为全体己方提升5%的攻击力3回合（巨魔标记：增加40%自身主动技能对目标的伤害；巨魔诅咒：减少3%目标对巨魔战将的伤害，最多叠加10层）</v>
      </c>
      <c r="W334" s="26" t="str">
        <f>IF(C334&lt;10,VLOOKUP(A334,基础技能!A:O,5,FALSE),VLOOKUP(A334,升星技能!A:O,13,FALSE))</f>
        <v>致命毒药2</v>
      </c>
      <c r="X334" s="26">
        <f>IF(C334&lt;10,VLOOKUP(A334,基础技能!A:O,4,FALSE),VLOOKUP(A334,升星技能!A:O,14,FALSE))</f>
        <v>32066012</v>
      </c>
      <c r="Y334" s="26" t="str">
        <f>IF(C334&lt;10,VLOOKUP(A334,基础技能!A:O,6,FALSE),VLOOKUP(A334,升星技能!A:O,15,FALSE))</f>
        <v>怒气技能：对所有敌人造成100%攻击伤害并附加巨魔标记和巨魔诅咒，并有20%概率对目标造成眩晕2回合（巨魔标记：增加25%自身主动技能对目标的伤害；巨魔诅咒：减少2%目标对巨魔战将的伤害，最多叠加10层）</v>
      </c>
    </row>
    <row r="335" spans="1:25" s="2" customFormat="1" x14ac:dyDescent="0.3">
      <c r="A335" s="31">
        <v>32066</v>
      </c>
      <c r="B335" s="31" t="s">
        <v>60</v>
      </c>
      <c r="C335" s="28">
        <v>10</v>
      </c>
      <c r="D335" s="28">
        <v>4.1100000000000003</v>
      </c>
      <c r="E335" s="26">
        <f>VLOOKUP($C335,计算辅助表!$A:$E,3,FALSE)</f>
        <v>1</v>
      </c>
      <c r="F335" s="28">
        <v>9.4</v>
      </c>
      <c r="G335" s="26">
        <f>VLOOKUP($C335,计算辅助表!$A:$E,5,FALSE)</f>
        <v>1.6</v>
      </c>
      <c r="H335" s="26">
        <f>VLOOKUP(C335,计算辅助表!A:I,9,FALSE)</f>
        <v>0</v>
      </c>
      <c r="I335" s="26">
        <f>VLOOKUP(C335,计算辅助表!A:K,10,FALSE)</f>
        <v>0</v>
      </c>
      <c r="J335" s="26">
        <f>VLOOKUP(C335,计算辅助表!A:K,11,FALSE)</f>
        <v>0</v>
      </c>
      <c r="K335" s="26">
        <f>VLOOKUP(C335,计算辅助表!A:H,8,FALSE)</f>
        <v>255</v>
      </c>
      <c r="L335" s="26" t="str">
        <f>VLOOKUP(C335,计算辅助表!A:F,6,FALSE)</f>
        <v>[{"a":"item","t":"2004","n":10000}]</v>
      </c>
      <c r="M335" s="26" t="str">
        <f>VLOOKUP(C335,计算辅助表!A:L,IF(INT(LEFT(A335))&lt;5,12,7),FALSE)</f>
        <v>[{"sxhero":1,"num":2},{"jichuzhongzu":1,"star":6,"num":1},{"star":9,"num":1}]</v>
      </c>
      <c r="N335" s="26" t="str">
        <f>VLOOKUP(A335,升星技能!A:O,4,FALSE)</f>
        <v>领袖光辉3</v>
      </c>
      <c r="O335" s="26" t="str">
        <f>VLOOKUP(A335,升星技能!A:O,5,FALSE)</f>
        <v>"3206a101","3206a111","3206a121"</v>
      </c>
      <c r="P335" s="26" t="str">
        <f>VLOOKUP(A335,升星技能!A:O,6,FALSE)</f>
        <v>被动效果：减伤率增加25%，生命增加35%，暴击率增加25%</v>
      </c>
      <c r="Q335" s="26" t="str">
        <f>IF(C335&lt;8,VLOOKUP(A335,基础技能!A:O,11,FALSE),VLOOKUP(A335,升星技能!A:O,7,FALSE))</f>
        <v>身经百战3</v>
      </c>
      <c r="R335" s="26" t="str">
        <f>IF(C335&lt;8,VLOOKUP(A335,基础技能!A:O,10,FALSE),VLOOKUP(A335,升星技能!A:O,8,FALSE))</f>
        <v>"3206a204"</v>
      </c>
      <c r="S335" s="26" t="str">
        <f>IF(C335&lt;8,VLOOKUP(A335,基础技能!A:O,12,FALSE),VLOOKUP(A335,升星技能!A:O,9,FALSE))</f>
        <v>被动效果：普攻对目标附加一个巨魔标记和巨魔诅咒，同时偷取目标10%攻击力3回合（巨魔标记：增加40%自身主动技能对目标的伤害；巨魔诅咒：减少3%目标对巨魔战将的伤害，最多叠加10层）</v>
      </c>
      <c r="T335" s="26" t="str">
        <f>IF(C335&lt;9,VLOOKUP(A335,基础技能!A:O,14,FALSE),VLOOKUP(A335,升星技能!A:O,10,FALSE))</f>
        <v>以牙还牙3</v>
      </c>
      <c r="U335" s="26" t="str">
        <f>IF(C335&lt;9,VLOOKUP(A335,基础技能!A:O,13,FALSE),VLOOKUP(A335,升星技能!A:O,11,FALSE))</f>
        <v>"3206a304","3206a334"</v>
      </c>
      <c r="V335" s="26" t="str">
        <f>IF(C335&lt;9,VLOOKUP(A335,基础技能!A:O,15,FALSE),VLOOKUP(A335,升星技能!A:O,12,FALSE))</f>
        <v>被动效果：受到攻击时，对攻击者增加一个巨魔标记和巨魔诅咒，并增加自身25%暴击伤害3回合，每当自身被降低攻击时，为全体己方提升5%的攻击力3回合（巨魔标记：增加40%自身主动技能对目标的伤害；巨魔诅咒：减少3%目标对巨魔战将的伤害，最多叠加10层）</v>
      </c>
      <c r="W335" s="26" t="str">
        <f>IF(C335&lt;10,VLOOKUP(A335,基础技能!A:O,5,FALSE),VLOOKUP(A335,升星技能!A:O,13,FALSE))</f>
        <v>致命毒药3</v>
      </c>
      <c r="X335" s="26" t="str">
        <f>IF(C335&lt;10,VLOOKUP(A335,基础技能!A:O,4,FALSE),VLOOKUP(A335,升星技能!A:O,14,FALSE))</f>
        <v>3206a012</v>
      </c>
      <c r="Y335" s="26" t="str">
        <f>IF(C335&lt;10,VLOOKUP(A335,基础技能!A:O,6,FALSE),VLOOKUP(A335,升星技能!A:O,15,FALSE))</f>
        <v>怒气技能：对所有敌人造成130%攻击伤害并附加巨魔标记和巨魔诅咒，同时有50%几率额外附加一个巨魔标记，并有30%概率对目标造成眩晕2回合（巨魔标记：增加40%自身主动技能对目标的伤害；巨魔诅咒：减少3%目标对巨魔战将的伤害，最多叠加10层）</v>
      </c>
    </row>
    <row r="336" spans="1:25" s="2" customFormat="1" x14ac:dyDescent="0.3">
      <c r="A336" s="31">
        <v>32066</v>
      </c>
      <c r="B336" s="31" t="s">
        <v>60</v>
      </c>
      <c r="C336" s="28">
        <v>11</v>
      </c>
      <c r="D336" s="28">
        <v>4.1100000000000003</v>
      </c>
      <c r="E336" s="26">
        <f>VLOOKUP($C336,计算辅助表!$A:$E,3,FALSE)</f>
        <v>1</v>
      </c>
      <c r="F336" s="28">
        <v>9.4</v>
      </c>
      <c r="G336" s="26">
        <f>VLOOKUP($C336,计算辅助表!$A:$E,5,FALSE)</f>
        <v>1.6</v>
      </c>
      <c r="H336" s="26">
        <f>VLOOKUP(C336,计算辅助表!A:I,9,FALSE)</f>
        <v>1</v>
      </c>
      <c r="I336" s="26">
        <f>VLOOKUP(C336,计算辅助表!A:K,10,FALSE)</f>
        <v>70</v>
      </c>
      <c r="J336" s="26">
        <f>VLOOKUP(C336,计算辅助表!A:K,11,FALSE)</f>
        <v>100</v>
      </c>
      <c r="K336" s="26">
        <f>VLOOKUP(C336,计算辅助表!A:H,8,FALSE)</f>
        <v>270</v>
      </c>
      <c r="L336" s="26" t="str">
        <f>VLOOKUP(C336,计算辅助表!A:F,6,FALSE)</f>
        <v>[{"a":"item","t":"2004","n":10000}]</v>
      </c>
      <c r="M336" s="26" t="str">
        <f>VLOOKUP(C336,计算辅助表!A:L,IF(INT(LEFT(A336))&lt;5,12,7),FALSE)</f>
        <v>[{"sxhero":1,"num":1},{"star":9,"num":1}]</v>
      </c>
      <c r="N336" s="26" t="str">
        <f>VLOOKUP(A336,升星技能!A:O,4,FALSE)</f>
        <v>领袖光辉3</v>
      </c>
      <c r="O336" s="26" t="str">
        <f>VLOOKUP(A336,升星技能!A:O,5,FALSE)</f>
        <v>"3206a101","3206a111","3206a121"</v>
      </c>
      <c r="P336" s="26" t="str">
        <f>VLOOKUP(A336,升星技能!A:O,6,FALSE)</f>
        <v>被动效果：减伤率增加25%，生命增加35%，暴击率增加25%</v>
      </c>
      <c r="Q336" s="26" t="str">
        <f>IF(C336&lt;8,VLOOKUP(A336,基础技能!A:O,11,FALSE),VLOOKUP(A336,升星技能!A:O,7,FALSE))</f>
        <v>身经百战3</v>
      </c>
      <c r="R336" s="26" t="str">
        <f>IF(C336&lt;8,VLOOKUP(A336,基础技能!A:O,10,FALSE),VLOOKUP(A336,升星技能!A:O,8,FALSE))</f>
        <v>"3206a204"</v>
      </c>
      <c r="S336" s="26" t="str">
        <f>IF(C336&lt;8,VLOOKUP(A336,基础技能!A:O,12,FALSE),VLOOKUP(A336,升星技能!A:O,9,FALSE))</f>
        <v>被动效果：普攻对目标附加一个巨魔标记和巨魔诅咒，同时偷取目标10%攻击力3回合（巨魔标记：增加40%自身主动技能对目标的伤害；巨魔诅咒：减少3%目标对巨魔战将的伤害，最多叠加10层）</v>
      </c>
      <c r="T336" s="26" t="str">
        <f>IF(C336&lt;9,VLOOKUP(A336,基础技能!A:O,14,FALSE),VLOOKUP(A336,升星技能!A:O,10,FALSE))</f>
        <v>以牙还牙3</v>
      </c>
      <c r="U336" s="26" t="str">
        <f>IF(C336&lt;9,VLOOKUP(A336,基础技能!A:O,13,FALSE),VLOOKUP(A336,升星技能!A:O,11,FALSE))</f>
        <v>"3206a304","3206a334"</v>
      </c>
      <c r="V336" s="26" t="str">
        <f>IF(C336&lt;9,VLOOKUP(A336,基础技能!A:O,15,FALSE),VLOOKUP(A336,升星技能!A:O,12,FALSE))</f>
        <v>被动效果：受到攻击时，对攻击者增加一个巨魔标记和巨魔诅咒，并增加自身25%暴击伤害3回合，每当自身被降低攻击时，为全体己方提升5%的攻击力3回合（巨魔标记：增加40%自身主动技能对目标的伤害；巨魔诅咒：减少3%目标对巨魔战将的伤害，最多叠加10层）</v>
      </c>
      <c r="W336" s="26" t="str">
        <f>IF(C336&lt;10,VLOOKUP(A336,基础技能!A:O,5,FALSE),VLOOKUP(A336,升星技能!A:O,13,FALSE))</f>
        <v>致命毒药3</v>
      </c>
      <c r="X336" s="26" t="str">
        <f>IF(C336&lt;10,VLOOKUP(A336,基础技能!A:O,4,FALSE),VLOOKUP(A336,升星技能!A:O,14,FALSE))</f>
        <v>3206a012</v>
      </c>
      <c r="Y336" s="26" t="str">
        <f>IF(C336&lt;10,VLOOKUP(A336,基础技能!A:O,6,FALSE),VLOOKUP(A336,升星技能!A:O,15,FALSE))</f>
        <v>怒气技能：对所有敌人造成130%攻击伤害并附加巨魔标记和巨魔诅咒，同时有50%几率额外附加一个巨魔标记，并有30%概率对目标造成眩晕2回合（巨魔标记：增加40%自身主动技能对目标的伤害；巨魔诅咒：减少3%目标对巨魔战将的伤害，最多叠加10层）</v>
      </c>
    </row>
    <row r="337" spans="1:25" s="2" customFormat="1" x14ac:dyDescent="0.3">
      <c r="A337" s="31">
        <v>32066</v>
      </c>
      <c r="B337" s="31" t="s">
        <v>60</v>
      </c>
      <c r="C337" s="28">
        <v>12</v>
      </c>
      <c r="D337" s="28">
        <v>4.1100000000000003</v>
      </c>
      <c r="E337" s="26">
        <f>VLOOKUP($C337,计算辅助表!$A:$E,3,FALSE)</f>
        <v>1</v>
      </c>
      <c r="F337" s="28">
        <v>9.4</v>
      </c>
      <c r="G337" s="26">
        <f>VLOOKUP($C337,计算辅助表!$A:$E,5,FALSE)</f>
        <v>1.6</v>
      </c>
      <c r="H337" s="26">
        <f>VLOOKUP(C337,计算辅助表!A:I,9,FALSE)</f>
        <v>2</v>
      </c>
      <c r="I337" s="26">
        <f>VLOOKUP(C337,计算辅助表!A:K,10,FALSE)</f>
        <v>140</v>
      </c>
      <c r="J337" s="26">
        <f>VLOOKUP(C337,计算辅助表!A:K,11,FALSE)</f>
        <v>200</v>
      </c>
      <c r="K337" s="26">
        <f>VLOOKUP(C337,计算辅助表!A:H,8,FALSE)</f>
        <v>285</v>
      </c>
      <c r="L337" s="26" t="str">
        <f>VLOOKUP(C337,计算辅助表!A:F,6,FALSE)</f>
        <v>[{"a":"item","t":"2004","n":15000}]</v>
      </c>
      <c r="M337" s="26" t="str">
        <f>VLOOKUP(C337,计算辅助表!A:L,IF(INT(LEFT(A337))&lt;5,12,7),FALSE)</f>
        <v>[{"sxhero":1,"num":1},{"jichuzhongzu":1,"star":6,"num":1},{"star":9,"num":1}]</v>
      </c>
      <c r="N337" s="26" t="str">
        <f>VLOOKUP(A337,升星技能!A:O,4,FALSE)</f>
        <v>领袖光辉3</v>
      </c>
      <c r="O337" s="26" t="str">
        <f>VLOOKUP(A337,升星技能!A:O,5,FALSE)</f>
        <v>"3206a101","3206a111","3206a121"</v>
      </c>
      <c r="P337" s="26" t="str">
        <f>VLOOKUP(A337,升星技能!A:O,6,FALSE)</f>
        <v>被动效果：减伤率增加25%，生命增加35%，暴击率增加25%</v>
      </c>
      <c r="Q337" s="26" t="str">
        <f>IF(C337&lt;8,VLOOKUP(A337,基础技能!A:O,11,FALSE),VLOOKUP(A337,升星技能!A:O,7,FALSE))</f>
        <v>身经百战3</v>
      </c>
      <c r="R337" s="26" t="str">
        <f>IF(C337&lt;8,VLOOKUP(A337,基础技能!A:O,10,FALSE),VLOOKUP(A337,升星技能!A:O,8,FALSE))</f>
        <v>"3206a204"</v>
      </c>
      <c r="S337" s="26" t="str">
        <f>IF(C337&lt;8,VLOOKUP(A337,基础技能!A:O,12,FALSE),VLOOKUP(A337,升星技能!A:O,9,FALSE))</f>
        <v>被动效果：普攻对目标附加一个巨魔标记和巨魔诅咒，同时偷取目标10%攻击力3回合（巨魔标记：增加40%自身主动技能对目标的伤害；巨魔诅咒：减少3%目标对巨魔战将的伤害，最多叠加10层）</v>
      </c>
      <c r="T337" s="26" t="str">
        <f>IF(C337&lt;9,VLOOKUP(A337,基础技能!A:O,14,FALSE),VLOOKUP(A337,升星技能!A:O,10,FALSE))</f>
        <v>以牙还牙3</v>
      </c>
      <c r="U337" s="26" t="str">
        <f>IF(C337&lt;9,VLOOKUP(A337,基础技能!A:O,13,FALSE),VLOOKUP(A337,升星技能!A:O,11,FALSE))</f>
        <v>"3206a304","3206a334"</v>
      </c>
      <c r="V337" s="26" t="str">
        <f>IF(C337&lt;9,VLOOKUP(A337,基础技能!A:O,15,FALSE),VLOOKUP(A337,升星技能!A:O,12,FALSE))</f>
        <v>被动效果：受到攻击时，对攻击者增加一个巨魔标记和巨魔诅咒，并增加自身25%暴击伤害3回合，每当自身被降低攻击时，为全体己方提升5%的攻击力3回合（巨魔标记：增加40%自身主动技能对目标的伤害；巨魔诅咒：减少3%目标对巨魔战将的伤害，最多叠加10层）</v>
      </c>
      <c r="W337" s="26" t="str">
        <f>IF(C337&lt;10,VLOOKUP(A337,基础技能!A:O,5,FALSE),VLOOKUP(A337,升星技能!A:O,13,FALSE))</f>
        <v>致命毒药3</v>
      </c>
      <c r="X337" s="26" t="str">
        <f>IF(C337&lt;10,VLOOKUP(A337,基础技能!A:O,4,FALSE),VLOOKUP(A337,升星技能!A:O,14,FALSE))</f>
        <v>3206a012</v>
      </c>
      <c r="Y337" s="26" t="str">
        <f>IF(C337&lt;10,VLOOKUP(A337,基础技能!A:O,6,FALSE),VLOOKUP(A337,升星技能!A:O,15,FALSE))</f>
        <v>怒气技能：对所有敌人造成130%攻击伤害并附加巨魔标记和巨魔诅咒，同时有50%几率额外附加一个巨魔标记，并有30%概率对目标造成眩晕2回合（巨魔标记：增加40%自身主动技能对目标的伤害；巨魔诅咒：减少3%目标对巨魔战将的伤害，最多叠加10层）</v>
      </c>
    </row>
    <row r="338" spans="1:25" s="2" customFormat="1" x14ac:dyDescent="0.3">
      <c r="A338" s="31">
        <v>32066</v>
      </c>
      <c r="B338" s="31" t="s">
        <v>60</v>
      </c>
      <c r="C338" s="28">
        <v>13</v>
      </c>
      <c r="D338" s="28">
        <v>4.1100000000000003</v>
      </c>
      <c r="E338" s="26">
        <f>VLOOKUP($C338,计算辅助表!$A:$E,3,FALSE)</f>
        <v>1</v>
      </c>
      <c r="F338" s="28">
        <v>9.4</v>
      </c>
      <c r="G338" s="26">
        <f>VLOOKUP($C338,计算辅助表!$A:$E,5,FALSE)</f>
        <v>1.6</v>
      </c>
      <c r="H338" s="26">
        <f>VLOOKUP(C338,计算辅助表!A:I,9,FALSE)</f>
        <v>3</v>
      </c>
      <c r="I338" s="26">
        <f>VLOOKUP(C338,计算辅助表!A:K,10,FALSE)</f>
        <v>210</v>
      </c>
      <c r="J338" s="26">
        <f>VLOOKUP(C338,计算辅助表!A:K,11,FALSE)</f>
        <v>300</v>
      </c>
      <c r="K338" s="26">
        <f>VLOOKUP(C338,计算辅助表!A:H,8,FALSE)</f>
        <v>300</v>
      </c>
      <c r="L338" s="26" t="str">
        <f>VLOOKUP(C338,计算辅助表!A:F,6,FALSE)</f>
        <v>[{"a":"item","t":"2004","n":20000},{"a":"item","t":"2039","n":10}]</v>
      </c>
      <c r="M338" s="26" t="str">
        <f>VLOOKUP(C338,计算辅助表!A:L,IF(INT(LEFT(A338))&lt;5,12,7),FALSE)</f>
        <v>[{"sxhero":1,"num":2},{"jichuzhongzu":1,"star":6,"num":1},{"star":10,"num":1}]</v>
      </c>
      <c r="N338" s="26" t="str">
        <f>VLOOKUP(A338,升星技能!A:O,4,FALSE)</f>
        <v>领袖光辉3</v>
      </c>
      <c r="O338" s="26" t="str">
        <f>VLOOKUP(A338,升星技能!A:O,5,FALSE)</f>
        <v>"3206a101","3206a111","3206a121"</v>
      </c>
      <c r="P338" s="26" t="str">
        <f>VLOOKUP(A338,升星技能!A:O,6,FALSE)</f>
        <v>被动效果：减伤率增加25%，生命增加35%，暴击率增加25%</v>
      </c>
      <c r="Q338" s="26" t="str">
        <f>IF(C338&lt;8,VLOOKUP(A338,基础技能!A:O,11,FALSE),VLOOKUP(A338,升星技能!A:O,7,FALSE))</f>
        <v>身经百战3</v>
      </c>
      <c r="R338" s="26" t="str">
        <f>IF(C338&lt;8,VLOOKUP(A338,基础技能!A:O,10,FALSE),VLOOKUP(A338,升星技能!A:O,8,FALSE))</f>
        <v>"3206a204"</v>
      </c>
      <c r="S338" s="26" t="str">
        <f>IF(C338&lt;8,VLOOKUP(A338,基础技能!A:O,12,FALSE),VLOOKUP(A338,升星技能!A:O,9,FALSE))</f>
        <v>被动效果：普攻对目标附加一个巨魔标记和巨魔诅咒，同时偷取目标10%攻击力3回合（巨魔标记：增加40%自身主动技能对目标的伤害；巨魔诅咒：减少3%目标对巨魔战将的伤害，最多叠加10层）</v>
      </c>
      <c r="T338" s="26" t="str">
        <f>IF(C338&lt;9,VLOOKUP(A338,基础技能!A:O,14,FALSE),VLOOKUP(A338,升星技能!A:O,10,FALSE))</f>
        <v>以牙还牙3</v>
      </c>
      <c r="U338" s="26" t="str">
        <f>IF(C338&lt;9,VLOOKUP(A338,基础技能!A:O,13,FALSE),VLOOKUP(A338,升星技能!A:O,11,FALSE))</f>
        <v>"3206a304","3206a334"</v>
      </c>
      <c r="V338" s="26" t="str">
        <f>IF(C338&lt;9,VLOOKUP(A338,基础技能!A:O,15,FALSE),VLOOKUP(A338,升星技能!A:O,12,FALSE))</f>
        <v>被动效果：受到攻击时，对攻击者增加一个巨魔标记和巨魔诅咒，并增加自身25%暴击伤害3回合，每当自身被降低攻击时，为全体己方提升5%的攻击力3回合（巨魔标记：增加40%自身主动技能对目标的伤害；巨魔诅咒：减少3%目标对巨魔战将的伤害，最多叠加10层）</v>
      </c>
      <c r="W338" s="26" t="str">
        <f>IF(C338&lt;10,VLOOKUP(A338,基础技能!A:O,5,FALSE),VLOOKUP(A338,升星技能!A:O,13,FALSE))</f>
        <v>致命毒药3</v>
      </c>
      <c r="X338" s="26" t="str">
        <f>IF(C338&lt;10,VLOOKUP(A338,基础技能!A:O,4,FALSE),VLOOKUP(A338,升星技能!A:O,14,FALSE))</f>
        <v>3206a012</v>
      </c>
      <c r="Y338" s="26" t="str">
        <f>IF(C338&lt;10,VLOOKUP(A338,基础技能!A:O,6,FALSE),VLOOKUP(A338,升星技能!A:O,15,FALSE))</f>
        <v>怒气技能：对所有敌人造成130%攻击伤害并附加巨魔标记和巨魔诅咒，同时有50%几率额外附加一个巨魔标记，并有30%概率对目标造成眩晕2回合（巨魔标记：增加40%自身主动技能对目标的伤害；巨魔诅咒：减少3%目标对巨魔战将的伤害，最多叠加10层）</v>
      </c>
    </row>
    <row r="339" spans="1:25" s="2" customFormat="1" x14ac:dyDescent="0.3">
      <c r="A339" s="31">
        <v>32066</v>
      </c>
      <c r="B339" s="31" t="s">
        <v>60</v>
      </c>
      <c r="C339" s="28">
        <v>14</v>
      </c>
      <c r="D339" s="28">
        <v>4.1100000000000003</v>
      </c>
      <c r="E339" s="26">
        <f>VLOOKUP($C339,计算辅助表!$A:$E,3,FALSE)</f>
        <v>1</v>
      </c>
      <c r="F339" s="28">
        <v>9.4</v>
      </c>
      <c r="G339" s="26">
        <f>VLOOKUP($C339,计算辅助表!$A:$E,5,FALSE)</f>
        <v>1.6</v>
      </c>
      <c r="H339" s="26">
        <f>VLOOKUP(C339,计算辅助表!A:I,9,FALSE)</f>
        <v>4</v>
      </c>
      <c r="I339" s="26">
        <f>VLOOKUP(C339,计算辅助表!A:K,10,FALSE)</f>
        <v>330</v>
      </c>
      <c r="J339" s="26">
        <f>VLOOKUP(C339,计算辅助表!A:K,11,FALSE)</f>
        <v>500</v>
      </c>
      <c r="K339" s="26">
        <f>VLOOKUP(C339,计算辅助表!A:H,8,FALSE)</f>
        <v>300</v>
      </c>
      <c r="L339" s="26" t="str">
        <f>VLOOKUP(C339,计算辅助表!A:F,6,FALSE)</f>
        <v>[{"a":"item","t":"2004","n":25000},{"a":"item","t":"2039","n":20}]</v>
      </c>
      <c r="M339" s="26" t="str">
        <f>VLOOKUP(C339,计算辅助表!A:L,IF(INT(LEFT(A339))&lt;5,12,7),FALSE)</f>
        <v>[{"sxhero":1,"num":2},{"star":9,"num":1},{"star":10,"num":1}]</v>
      </c>
      <c r="N339" s="26" t="str">
        <f>VLOOKUP(A339,升星技能!A:O,4,FALSE)</f>
        <v>领袖光辉3</v>
      </c>
      <c r="O339" s="26" t="str">
        <f>VLOOKUP(A339,升星技能!A:O,5,FALSE)</f>
        <v>"3206a101","3206a111","3206a121"</v>
      </c>
      <c r="P339" s="26" t="str">
        <f>VLOOKUP(A339,升星技能!A:O,6,FALSE)</f>
        <v>被动效果：减伤率增加25%，生命增加35%，暴击率增加25%</v>
      </c>
      <c r="Q339" s="26" t="str">
        <f>IF(C339&lt;8,VLOOKUP(A339,基础技能!A:O,11,FALSE),VLOOKUP(A339,升星技能!A:O,7,FALSE))</f>
        <v>身经百战3</v>
      </c>
      <c r="R339" s="26" t="str">
        <f>IF(C339&lt;8,VLOOKUP(A339,基础技能!A:O,10,FALSE),VLOOKUP(A339,升星技能!A:O,8,FALSE))</f>
        <v>"3206a204"</v>
      </c>
      <c r="S339" s="26" t="str">
        <f>IF(C339&lt;8,VLOOKUP(A339,基础技能!A:O,12,FALSE),VLOOKUP(A339,升星技能!A:O,9,FALSE))</f>
        <v>被动效果：普攻对目标附加一个巨魔标记和巨魔诅咒，同时偷取目标10%攻击力3回合（巨魔标记：增加40%自身主动技能对目标的伤害；巨魔诅咒：减少3%目标对巨魔战将的伤害，最多叠加10层）</v>
      </c>
      <c r="T339" s="26" t="str">
        <f>IF(C339&lt;9,VLOOKUP(A339,基础技能!A:O,14,FALSE),VLOOKUP(A339,升星技能!A:O,10,FALSE))</f>
        <v>以牙还牙3</v>
      </c>
      <c r="U339" s="26" t="str">
        <f>IF(C339&lt;9,VLOOKUP(A339,基础技能!A:O,13,FALSE),VLOOKUP(A339,升星技能!A:O,11,FALSE))</f>
        <v>"3206a304","3206a334"</v>
      </c>
      <c r="V339" s="26" t="str">
        <f>IF(C339&lt;9,VLOOKUP(A339,基础技能!A:O,15,FALSE),VLOOKUP(A339,升星技能!A:O,12,FALSE))</f>
        <v>被动效果：受到攻击时，对攻击者增加一个巨魔标记和巨魔诅咒，并增加自身25%暴击伤害3回合，每当自身被降低攻击时，为全体己方提升5%的攻击力3回合（巨魔标记：增加40%自身主动技能对目标的伤害；巨魔诅咒：减少3%目标对巨魔战将的伤害，最多叠加10层）</v>
      </c>
      <c r="W339" s="26" t="str">
        <f>IF(C339&lt;10,VLOOKUP(A339,基础技能!A:O,5,FALSE),VLOOKUP(A339,升星技能!A:O,13,FALSE))</f>
        <v>致命毒药3</v>
      </c>
      <c r="X339" s="26" t="str">
        <f>IF(C339&lt;10,VLOOKUP(A339,基础技能!A:O,4,FALSE),VLOOKUP(A339,升星技能!A:O,14,FALSE))</f>
        <v>3206a012</v>
      </c>
      <c r="Y339" s="26" t="str">
        <f>IF(C339&lt;10,VLOOKUP(A339,基础技能!A:O,6,FALSE),VLOOKUP(A339,升星技能!A:O,15,FALSE))</f>
        <v>怒气技能：对所有敌人造成130%攻击伤害并附加巨魔标记和巨魔诅咒，同时有50%几率额外附加一个巨魔标记，并有30%概率对目标造成眩晕2回合（巨魔标记：增加40%自身主动技能对目标的伤害；巨魔诅咒：减少3%目标对巨魔战将的伤害，最多叠加10层）</v>
      </c>
    </row>
    <row r="340" spans="1:25" s="2" customFormat="1" x14ac:dyDescent="0.3">
      <c r="A340" s="31">
        <v>32066</v>
      </c>
      <c r="B340" s="31" t="s">
        <v>60</v>
      </c>
      <c r="C340" s="28">
        <v>15</v>
      </c>
      <c r="D340" s="28">
        <v>4.1100000000000003</v>
      </c>
      <c r="E340" s="26">
        <f>VLOOKUP($C340,计算辅助表!$A:$E,3,FALSE)</f>
        <v>1</v>
      </c>
      <c r="F340" s="28">
        <v>9.4</v>
      </c>
      <c r="G340" s="26">
        <f>VLOOKUP($C340,计算辅助表!$A:$E,5,FALSE)</f>
        <v>1.6</v>
      </c>
      <c r="H340" s="26">
        <f>VLOOKUP(C340,计算辅助表!A:I,9,FALSE)</f>
        <v>5</v>
      </c>
      <c r="I340" s="26">
        <f>VLOOKUP(C340,计算辅助表!A:K,10,FALSE)</f>
        <v>450</v>
      </c>
      <c r="J340" s="26">
        <f>VLOOKUP(C340,计算辅助表!A:K,11,FALSE)</f>
        <v>700</v>
      </c>
      <c r="K340" s="26">
        <f>VLOOKUP(C340,计算辅助表!A:H,8,FALSE)</f>
        <v>300</v>
      </c>
      <c r="L340" s="26" t="str">
        <f>VLOOKUP(C340,计算辅助表!A:F,6,FALSE)</f>
        <v>[{"a":"item","t":"2004","n":30000},{"a":"item","t":"2039","n":30}]</v>
      </c>
      <c r="M340" s="26" t="str">
        <f>VLOOKUP(C340,计算辅助表!A:L,IF(INT(LEFT(A340))&lt;5,12,7),FALSE)</f>
        <v>[{"sxhero":1,"num":2},{"star":9,"num":1},{"star":10,"num":1}]</v>
      </c>
      <c r="N340" s="26" t="str">
        <f>VLOOKUP(A340,升星技能!A:O,4,FALSE)</f>
        <v>领袖光辉3</v>
      </c>
      <c r="O340" s="26" t="str">
        <f>VLOOKUP(A340,升星技能!A:O,5,FALSE)</f>
        <v>"3206a101","3206a111","3206a121"</v>
      </c>
      <c r="P340" s="26" t="str">
        <f>VLOOKUP(A340,升星技能!A:O,6,FALSE)</f>
        <v>被动效果：减伤率增加25%，生命增加35%，暴击率增加25%</v>
      </c>
      <c r="Q340" s="26" t="str">
        <f>IF(C340&lt;8,VLOOKUP(A340,基础技能!A:O,11,FALSE),VLOOKUP(A340,升星技能!A:O,7,FALSE))</f>
        <v>身经百战3</v>
      </c>
      <c r="R340" s="26" t="str">
        <f>IF(C340&lt;8,VLOOKUP(A340,基础技能!A:O,10,FALSE),VLOOKUP(A340,升星技能!A:O,8,FALSE))</f>
        <v>"3206a204"</v>
      </c>
      <c r="S340" s="26" t="str">
        <f>IF(C340&lt;8,VLOOKUP(A340,基础技能!A:O,12,FALSE),VLOOKUP(A340,升星技能!A:O,9,FALSE))</f>
        <v>被动效果：普攻对目标附加一个巨魔标记和巨魔诅咒，同时偷取目标10%攻击力3回合（巨魔标记：增加40%自身主动技能对目标的伤害；巨魔诅咒：减少3%目标对巨魔战将的伤害，最多叠加10层）</v>
      </c>
      <c r="T340" s="26" t="str">
        <f>IF(C340&lt;9,VLOOKUP(A340,基础技能!A:O,14,FALSE),VLOOKUP(A340,升星技能!A:O,10,FALSE))</f>
        <v>以牙还牙3</v>
      </c>
      <c r="U340" s="26" t="str">
        <f>IF(C340&lt;9,VLOOKUP(A340,基础技能!A:O,13,FALSE),VLOOKUP(A340,升星技能!A:O,11,FALSE))</f>
        <v>"3206a304","3206a334"</v>
      </c>
      <c r="V340" s="26" t="str">
        <f>IF(C340&lt;9,VLOOKUP(A340,基础技能!A:O,15,FALSE),VLOOKUP(A340,升星技能!A:O,12,FALSE))</f>
        <v>被动效果：受到攻击时，对攻击者增加一个巨魔标记和巨魔诅咒，并增加自身25%暴击伤害3回合，每当自身被降低攻击时，为全体己方提升5%的攻击力3回合（巨魔标记：增加40%自身主动技能对目标的伤害；巨魔诅咒：减少3%目标对巨魔战将的伤害，最多叠加10层）</v>
      </c>
      <c r="W340" s="26" t="str">
        <f>IF(C340&lt;10,VLOOKUP(A340,基础技能!A:O,5,FALSE),VLOOKUP(A340,升星技能!A:O,13,FALSE))</f>
        <v>致命毒药3</v>
      </c>
      <c r="X340" s="26" t="str">
        <f>IF(C340&lt;10,VLOOKUP(A340,基础技能!A:O,4,FALSE),VLOOKUP(A340,升星技能!A:O,14,FALSE))</f>
        <v>3206a012</v>
      </c>
      <c r="Y340" s="26" t="str">
        <f>IF(C340&lt;10,VLOOKUP(A340,基础技能!A:O,6,FALSE),VLOOKUP(A340,升星技能!A:O,15,FALSE))</f>
        <v>怒气技能：对所有敌人造成130%攻击伤害并附加巨魔标记和巨魔诅咒，同时有50%几率额外附加一个巨魔标记，并有30%概率对目标造成眩晕2回合（巨魔标记：增加40%自身主动技能对目标的伤害；巨魔诅咒：减少3%目标对巨魔战将的伤害，最多叠加10层）</v>
      </c>
    </row>
    <row r="341" spans="1:25" s="2" customFormat="1" x14ac:dyDescent="0.3">
      <c r="A341" s="31">
        <v>32076</v>
      </c>
      <c r="B341" s="31" t="s">
        <v>4006</v>
      </c>
      <c r="C341" s="28">
        <v>7</v>
      </c>
      <c r="D341" s="28">
        <v>2.4900000000000002</v>
      </c>
      <c r="E341" s="26">
        <v>1</v>
      </c>
      <c r="F341" s="28">
        <v>3.5200000000000005</v>
      </c>
      <c r="G341" s="26">
        <v>1.6</v>
      </c>
      <c r="H341" s="26">
        <v>0</v>
      </c>
      <c r="I341" s="26">
        <v>0</v>
      </c>
      <c r="J341" s="26">
        <v>0</v>
      </c>
      <c r="K341" s="26">
        <v>165</v>
      </c>
      <c r="L341" s="26" t="s">
        <v>3543</v>
      </c>
      <c r="M341" s="26" t="str">
        <f>VLOOKUP(C341,计算辅助表!A:L,IF(INT(LEFT(A341))&lt;5,12,7),FALSE)</f>
        <v>[{"jichuzhongzu":1,"star":5,"num":4}]</v>
      </c>
      <c r="N341" s="26" t="str">
        <f>VLOOKUP(A341,升星技能!A:O,4,FALSE)</f>
        <v>自然掌握3</v>
      </c>
      <c r="O341" s="26" t="str">
        <f>VLOOKUP(A341,升星技能!A:O,5,FALSE)</f>
        <v>"3207a201","3207a211","3207a221","3207a231","3207a241"</v>
      </c>
      <c r="P341" s="26" t="str">
        <f>VLOOKUP(A341,升星技能!A:O,6,FALSE)</f>
        <v>被动效果：生命值增加30%，攻击增加40%，暴击增加35%，免控率增加30%，速度增加60</v>
      </c>
      <c r="Q341" s="26" t="str">
        <f>IF(C341&lt;8,VLOOKUP(A341,基础技能!A:O,11,FALSE),VLOOKUP(A341,升星技能!A:O,7,FALSE))</f>
        <v>万千藤蔓2</v>
      </c>
      <c r="R341" s="26" t="str">
        <f>IF(C341&lt;8,VLOOKUP(A341,基础技能!A:O,10,FALSE),VLOOKUP(A341,升星技能!A:O,8,FALSE))</f>
        <v>"32076304"</v>
      </c>
      <c r="S341" s="26" t="str">
        <f>IF(C341&lt;8,VLOOKUP(A341,基础技能!A:O,12,FALSE),VLOOKUP(A341,升星技能!A:O,9,FALSE))</f>
        <v>被动效果：普攻变为对随机3名敌人造成150%攻击伤害；额外造成150%伤害，目标身上每有一种不同的负面效果，造成额外伤害提高150%攻击伤害</v>
      </c>
      <c r="T341" s="26" t="str">
        <f>IF(C341&lt;9,VLOOKUP(A341,基础技能!A:O,14,FALSE),VLOOKUP(A341,升星技能!A:O,10,FALSE))</f>
        <v>寄生种子2</v>
      </c>
      <c r="U341" s="26" t="str">
        <f>IF(C341&lt;9,VLOOKUP(A341,基础技能!A:O,13,FALSE),VLOOKUP(A341,升星技能!A:O,11,FALSE))</f>
        <v>"32076404"</v>
      </c>
      <c r="V341" s="26" t="str">
        <f>IF(C341&lt;9,VLOOKUP(A341,基础技能!A:O,15,FALSE),VLOOKUP(A341,升星技能!A:O,12,FALSE))</f>
        <v>被动效果：回合结束时，将随机1名敌方英雄身上的2种持续伤害或属性减益效果复制给随机其他2名敌方英雄。（每种效果最多复制3层）</v>
      </c>
      <c r="W341" s="26" t="str">
        <f>IF(C341&lt;10,VLOOKUP(A341,基础技能!A:O,5,FALSE),VLOOKUP(A341,升星技能!A:O,13,FALSE))</f>
        <v>自然恩赐2</v>
      </c>
      <c r="X341" s="26">
        <f>IF(C341&lt;10,VLOOKUP(A341,基础技能!A:O,4,FALSE),VLOOKUP(A341,升星技能!A:O,14,FALSE))</f>
        <v>32076012</v>
      </c>
      <c r="Y341" s="26" t="str">
        <f>IF(C341&lt;10,VLOOKUP(A341,基础技能!A:O,6,FALSE),VLOOKUP(A341,升星技能!A:O,15,FALSE))</f>
        <v>怒气技能：对随机4名敌人造成200%攻击伤害；额外造成200%伤害，目标身上每有1种不同的负面效果，造成额外伤害提高200%攻击伤害</v>
      </c>
    </row>
    <row r="342" spans="1:25" s="2" customFormat="1" x14ac:dyDescent="0.3">
      <c r="A342" s="31">
        <v>32076</v>
      </c>
      <c r="B342" s="31" t="s">
        <v>4006</v>
      </c>
      <c r="C342" s="28">
        <v>8</v>
      </c>
      <c r="D342" s="28">
        <v>2.7800000000000002</v>
      </c>
      <c r="E342" s="26">
        <v>1</v>
      </c>
      <c r="F342" s="28">
        <v>4.84</v>
      </c>
      <c r="G342" s="26">
        <v>1.6</v>
      </c>
      <c r="H342" s="26">
        <v>0</v>
      </c>
      <c r="I342" s="26">
        <v>0</v>
      </c>
      <c r="J342" s="26">
        <v>0</v>
      </c>
      <c r="K342" s="26">
        <v>185</v>
      </c>
      <c r="L342" s="26" t="s">
        <v>3545</v>
      </c>
      <c r="M342" s="26" t="str">
        <f>VLOOKUP(C342,计算辅助表!A:L,IF(INT(LEFT(A342))&lt;5,12,7),FALSE)</f>
        <v>[{"jichuzhongzu":1,"star":6,"num":1},{"jichuzhongzu":1,"star":5,"num":3}]</v>
      </c>
      <c r="N342" s="26" t="str">
        <f>VLOOKUP(A342,升星技能!A:O,4,FALSE)</f>
        <v>自然掌握3</v>
      </c>
      <c r="O342" s="26" t="str">
        <f>VLOOKUP(A342,升星技能!A:O,5,FALSE)</f>
        <v>"3207a201","3207a211","3207a221","3207a231","3207a241"</v>
      </c>
      <c r="P342" s="26" t="str">
        <f>VLOOKUP(A342,升星技能!A:O,6,FALSE)</f>
        <v>被动效果：生命值增加30%，攻击增加40%，暴击增加35%，免控率增加30%，速度增加60</v>
      </c>
      <c r="Q342" s="26" t="str">
        <f>IF(C342&lt;8,VLOOKUP(A342,基础技能!A:O,11,FALSE),VLOOKUP(A342,升星技能!A:O,7,FALSE))</f>
        <v>万千藤蔓3</v>
      </c>
      <c r="R342" s="26" t="str">
        <f>IF(C342&lt;8,VLOOKUP(A342,基础技能!A:O,10,FALSE),VLOOKUP(A342,升星技能!A:O,8,FALSE))</f>
        <v>"3207a304"</v>
      </c>
      <c r="S342" s="26" t="str">
        <f>IF(C342&lt;8,VLOOKUP(A342,基础技能!A:O,12,FALSE),VLOOKUP(A342,升星技能!A:O,9,FALSE))</f>
        <v>被动效果：普攻变为对随机3名敌人造成250%攻击伤害；额外造成250%伤害，目标身上每有一种不同的负面效果，造成额外伤害提高250%攻击伤害</v>
      </c>
      <c r="T342" s="26" t="str">
        <f>IF(C342&lt;9,VLOOKUP(A342,基础技能!A:O,14,FALSE),VLOOKUP(A342,升星技能!A:O,10,FALSE))</f>
        <v>寄生种子2</v>
      </c>
      <c r="U342" s="26" t="str">
        <f>IF(C342&lt;9,VLOOKUP(A342,基础技能!A:O,13,FALSE),VLOOKUP(A342,升星技能!A:O,11,FALSE))</f>
        <v>"32076404"</v>
      </c>
      <c r="V342" s="26" t="str">
        <f>IF(C342&lt;9,VLOOKUP(A342,基础技能!A:O,15,FALSE),VLOOKUP(A342,升星技能!A:O,12,FALSE))</f>
        <v>被动效果：回合结束时，将随机1名敌方英雄身上的2种持续伤害或属性减益效果复制给随机其他2名敌方英雄。（每种效果最多复制3层）</v>
      </c>
      <c r="W342" s="26" t="str">
        <f>IF(C342&lt;10,VLOOKUP(A342,基础技能!A:O,5,FALSE),VLOOKUP(A342,升星技能!A:O,13,FALSE))</f>
        <v>自然恩赐2</v>
      </c>
      <c r="X342" s="26">
        <f>IF(C342&lt;10,VLOOKUP(A342,基础技能!A:O,4,FALSE),VLOOKUP(A342,升星技能!A:O,14,FALSE))</f>
        <v>32076012</v>
      </c>
      <c r="Y342" s="26" t="str">
        <f>IF(C342&lt;10,VLOOKUP(A342,基础技能!A:O,6,FALSE),VLOOKUP(A342,升星技能!A:O,15,FALSE))</f>
        <v>怒气技能：对随机4名敌人造成200%攻击伤害；额外造成200%伤害，目标身上每有1种不同的负面效果，造成额外伤害提高200%攻击伤害</v>
      </c>
    </row>
    <row r="343" spans="1:25" s="2" customFormat="1" x14ac:dyDescent="0.3">
      <c r="A343" s="31">
        <v>32076</v>
      </c>
      <c r="B343" s="31" t="s">
        <v>4006</v>
      </c>
      <c r="C343" s="28">
        <v>9</v>
      </c>
      <c r="D343" s="28">
        <v>3.0700000000000003</v>
      </c>
      <c r="E343" s="26">
        <v>1</v>
      </c>
      <c r="F343" s="28">
        <v>6.16</v>
      </c>
      <c r="G343" s="26">
        <v>1.6</v>
      </c>
      <c r="H343" s="26">
        <v>0</v>
      </c>
      <c r="I343" s="26">
        <v>0</v>
      </c>
      <c r="J343" s="26">
        <v>0</v>
      </c>
      <c r="K343" s="26">
        <v>205</v>
      </c>
      <c r="L343" s="26" t="s">
        <v>3547</v>
      </c>
      <c r="M343" s="26" t="str">
        <f>VLOOKUP(C343,计算辅助表!A:L,IF(INT(LEFT(A343))&lt;5,12,7),FALSE)</f>
        <v>[{"sxhero":1,"num":1},{"jichuzhongzu":1,"star":6,"num":1},{"jichuzhongzu":1,"star":5,"num":2}]</v>
      </c>
      <c r="N343" s="26" t="str">
        <f>VLOOKUP(A343,升星技能!A:O,4,FALSE)</f>
        <v>自然掌握3</v>
      </c>
      <c r="O343" s="26" t="str">
        <f>VLOOKUP(A343,升星技能!A:O,5,FALSE)</f>
        <v>"3207a201","3207a211","3207a221","3207a231","3207a241"</v>
      </c>
      <c r="P343" s="26" t="str">
        <f>VLOOKUP(A343,升星技能!A:O,6,FALSE)</f>
        <v>被动效果：生命值增加30%，攻击增加40%，暴击增加35%，免控率增加30%，速度增加60</v>
      </c>
      <c r="Q343" s="26" t="str">
        <f>IF(C343&lt;8,VLOOKUP(A343,基础技能!A:O,11,FALSE),VLOOKUP(A343,升星技能!A:O,7,FALSE))</f>
        <v>万千藤蔓3</v>
      </c>
      <c r="R343" s="26" t="str">
        <f>IF(C343&lt;8,VLOOKUP(A343,基础技能!A:O,10,FALSE),VLOOKUP(A343,升星技能!A:O,8,FALSE))</f>
        <v>"3207a304"</v>
      </c>
      <c r="S343" s="26" t="str">
        <f>IF(C343&lt;8,VLOOKUP(A343,基础技能!A:O,12,FALSE),VLOOKUP(A343,升星技能!A:O,9,FALSE))</f>
        <v>被动效果：普攻变为对随机3名敌人造成250%攻击伤害；额外造成250%伤害，目标身上每有一种不同的负面效果，造成额外伤害提高250%攻击伤害</v>
      </c>
      <c r="T343" s="26" t="str">
        <f>IF(C343&lt;9,VLOOKUP(A343,基础技能!A:O,14,FALSE),VLOOKUP(A343,升星技能!A:O,10,FALSE))</f>
        <v>寄生种子3</v>
      </c>
      <c r="U343" s="26" t="str">
        <f>IF(C343&lt;9,VLOOKUP(A343,基础技能!A:O,13,FALSE),VLOOKUP(A343,升星技能!A:O,11,FALSE))</f>
        <v>"3207a404"</v>
      </c>
      <c r="V343" s="26" t="str">
        <f>IF(C343&lt;9,VLOOKUP(A343,基础技能!A:O,15,FALSE),VLOOKUP(A343,升星技能!A:O,12,FALSE))</f>
        <v>被动效果：回合结束时，将随机1名敌方英雄身上的3种持续伤害或属性减益效果复制给随机其他2名敌方英雄。（每种效果最多复制3层）</v>
      </c>
      <c r="W343" s="26" t="str">
        <f>IF(C343&lt;10,VLOOKUP(A343,基础技能!A:O,5,FALSE),VLOOKUP(A343,升星技能!A:O,13,FALSE))</f>
        <v>自然恩赐2</v>
      </c>
      <c r="X343" s="26">
        <f>IF(C343&lt;10,VLOOKUP(A343,基础技能!A:O,4,FALSE),VLOOKUP(A343,升星技能!A:O,14,FALSE))</f>
        <v>32076012</v>
      </c>
      <c r="Y343" s="26" t="str">
        <f>IF(C343&lt;10,VLOOKUP(A343,基础技能!A:O,6,FALSE),VLOOKUP(A343,升星技能!A:O,15,FALSE))</f>
        <v>怒气技能：对随机4名敌人造成200%攻击伤害；额外造成200%伤害，目标身上每有1种不同的负面效果，造成额外伤害提高200%攻击伤害</v>
      </c>
    </row>
    <row r="344" spans="1:25" s="2" customFormat="1" x14ac:dyDescent="0.3">
      <c r="A344" s="31">
        <v>32076</v>
      </c>
      <c r="B344" s="31" t="s">
        <v>4006</v>
      </c>
      <c r="C344" s="28">
        <v>10</v>
      </c>
      <c r="D344" s="28">
        <v>3.5100000000000002</v>
      </c>
      <c r="E344" s="26">
        <v>1</v>
      </c>
      <c r="F344" s="28">
        <v>8.14</v>
      </c>
      <c r="G344" s="26">
        <v>1.6</v>
      </c>
      <c r="H344" s="26">
        <v>0</v>
      </c>
      <c r="I344" s="26">
        <v>0</v>
      </c>
      <c r="J344" s="26">
        <v>0</v>
      </c>
      <c r="K344" s="26">
        <v>255</v>
      </c>
      <c r="L344" s="26" t="s">
        <v>3549</v>
      </c>
      <c r="M344" s="26" t="str">
        <f>VLOOKUP(C344,计算辅助表!A:L,IF(INT(LEFT(A344))&lt;5,12,7),FALSE)</f>
        <v>[{"sxhero":1,"num":2},{"jichuzhongzu":1,"star":6,"num":1},{"star":9,"num":1}]</v>
      </c>
      <c r="N344" s="26" t="str">
        <f>VLOOKUP(A344,升星技能!A:O,4,FALSE)</f>
        <v>自然掌握3</v>
      </c>
      <c r="O344" s="26" t="str">
        <f>VLOOKUP(A344,升星技能!A:O,5,FALSE)</f>
        <v>"3207a201","3207a211","3207a221","3207a231","3207a241"</v>
      </c>
      <c r="P344" s="26" t="str">
        <f>VLOOKUP(A344,升星技能!A:O,6,FALSE)</f>
        <v>被动效果：生命值增加30%，攻击增加40%，暴击增加35%，免控率增加30%，速度增加60</v>
      </c>
      <c r="Q344" s="26" t="str">
        <f>IF(C344&lt;8,VLOOKUP(A344,基础技能!A:O,11,FALSE),VLOOKUP(A344,升星技能!A:O,7,FALSE))</f>
        <v>万千藤蔓3</v>
      </c>
      <c r="R344" s="26" t="str">
        <f>IF(C344&lt;8,VLOOKUP(A344,基础技能!A:O,10,FALSE),VLOOKUP(A344,升星技能!A:O,8,FALSE))</f>
        <v>"3207a304"</v>
      </c>
      <c r="S344" s="26" t="str">
        <f>IF(C344&lt;8,VLOOKUP(A344,基础技能!A:O,12,FALSE),VLOOKUP(A344,升星技能!A:O,9,FALSE))</f>
        <v>被动效果：普攻变为对随机3名敌人造成250%攻击伤害；额外造成250%伤害，目标身上每有一种不同的负面效果，造成额外伤害提高250%攻击伤害</v>
      </c>
      <c r="T344" s="26" t="str">
        <f>IF(C344&lt;9,VLOOKUP(A344,基础技能!A:O,14,FALSE),VLOOKUP(A344,升星技能!A:O,10,FALSE))</f>
        <v>寄生种子3</v>
      </c>
      <c r="U344" s="26" t="str">
        <f>IF(C344&lt;9,VLOOKUP(A344,基础技能!A:O,13,FALSE),VLOOKUP(A344,升星技能!A:O,11,FALSE))</f>
        <v>"3207a404"</v>
      </c>
      <c r="V344" s="26" t="str">
        <f>IF(C344&lt;9,VLOOKUP(A344,基础技能!A:O,15,FALSE),VLOOKUP(A344,升星技能!A:O,12,FALSE))</f>
        <v>被动效果：回合结束时，将随机1名敌方英雄身上的3种持续伤害或属性减益效果复制给随机其他2名敌方英雄。（每种效果最多复制3层）</v>
      </c>
      <c r="W344" s="26" t="str">
        <f>IF(C344&lt;10,VLOOKUP(A344,基础技能!A:O,5,FALSE),VLOOKUP(A344,升星技能!A:O,13,FALSE))</f>
        <v>自然恩赐3</v>
      </c>
      <c r="X344" s="26" t="str">
        <f>IF(C344&lt;10,VLOOKUP(A344,基础技能!A:O,4,FALSE),VLOOKUP(A344,升星技能!A:O,14,FALSE))</f>
        <v>3207a012</v>
      </c>
      <c r="Y344" s="26" t="str">
        <f>IF(C344&lt;10,VLOOKUP(A344,基础技能!A:O,6,FALSE),VLOOKUP(A344,升星技能!A:O,15,FALSE))</f>
        <v>怒气技能：对随机4名敌人造成400%攻击伤害；额外造成400%伤害，目标身上每有1种不同的负面效果，造成额外伤害提高400%攻击伤害</v>
      </c>
    </row>
    <row r="345" spans="1:25" s="2" customFormat="1" x14ac:dyDescent="0.3">
      <c r="A345" s="31">
        <v>32076</v>
      </c>
      <c r="B345" s="31" t="s">
        <v>4006</v>
      </c>
      <c r="C345" s="28">
        <v>11</v>
      </c>
      <c r="D345" s="28">
        <v>3.5100000000000002</v>
      </c>
      <c r="E345" s="26">
        <v>1</v>
      </c>
      <c r="F345" s="28">
        <v>8.14</v>
      </c>
      <c r="G345" s="26">
        <v>1.6</v>
      </c>
      <c r="H345" s="26">
        <v>1</v>
      </c>
      <c r="I345" s="26">
        <v>70</v>
      </c>
      <c r="J345" s="26">
        <v>100</v>
      </c>
      <c r="K345" s="26">
        <v>270</v>
      </c>
      <c r="L345" s="26" t="s">
        <v>3549</v>
      </c>
      <c r="M345" s="26" t="str">
        <f>VLOOKUP(C345,计算辅助表!A:L,IF(INT(LEFT(A345))&lt;5,12,7),FALSE)</f>
        <v>[{"sxhero":1,"num":1},{"star":9,"num":1}]</v>
      </c>
      <c r="N345" s="26" t="str">
        <f>VLOOKUP(A345,升星技能!A:O,4,FALSE)</f>
        <v>自然掌握3</v>
      </c>
      <c r="O345" s="26" t="str">
        <f>VLOOKUP(A345,升星技能!A:O,5,FALSE)</f>
        <v>"3207a201","3207a211","3207a221","3207a231","3207a241"</v>
      </c>
      <c r="P345" s="26" t="str">
        <f>VLOOKUP(A345,升星技能!A:O,6,FALSE)</f>
        <v>被动效果：生命值增加30%，攻击增加40%，暴击增加35%，免控率增加30%，速度增加60</v>
      </c>
      <c r="Q345" s="26" t="str">
        <f>IF(C345&lt;8,VLOOKUP(A345,基础技能!A:O,11,FALSE),VLOOKUP(A345,升星技能!A:O,7,FALSE))</f>
        <v>万千藤蔓3</v>
      </c>
      <c r="R345" s="26" t="str">
        <f>IF(C345&lt;8,VLOOKUP(A345,基础技能!A:O,10,FALSE),VLOOKUP(A345,升星技能!A:O,8,FALSE))</f>
        <v>"3207a304"</v>
      </c>
      <c r="S345" s="26" t="str">
        <f>IF(C345&lt;8,VLOOKUP(A345,基础技能!A:O,12,FALSE),VLOOKUP(A345,升星技能!A:O,9,FALSE))</f>
        <v>被动效果：普攻变为对随机3名敌人造成250%攻击伤害；额外造成250%伤害，目标身上每有一种不同的负面效果，造成额外伤害提高250%攻击伤害</v>
      </c>
      <c r="T345" s="26" t="str">
        <f>IF(C345&lt;9,VLOOKUP(A345,基础技能!A:O,14,FALSE),VLOOKUP(A345,升星技能!A:O,10,FALSE))</f>
        <v>寄生种子3</v>
      </c>
      <c r="U345" s="26" t="str">
        <f>IF(C345&lt;9,VLOOKUP(A345,基础技能!A:O,13,FALSE),VLOOKUP(A345,升星技能!A:O,11,FALSE))</f>
        <v>"3207a404"</v>
      </c>
      <c r="V345" s="26" t="str">
        <f>IF(C345&lt;9,VLOOKUP(A345,基础技能!A:O,15,FALSE),VLOOKUP(A345,升星技能!A:O,12,FALSE))</f>
        <v>被动效果：回合结束时，将随机1名敌方英雄身上的3种持续伤害或属性减益效果复制给随机其他2名敌方英雄。（每种效果最多复制3层）</v>
      </c>
      <c r="W345" s="26" t="str">
        <f>IF(C345&lt;10,VLOOKUP(A345,基础技能!A:O,5,FALSE),VLOOKUP(A345,升星技能!A:O,13,FALSE))</f>
        <v>自然恩赐3</v>
      </c>
      <c r="X345" s="26" t="str">
        <f>IF(C345&lt;10,VLOOKUP(A345,基础技能!A:O,4,FALSE),VLOOKUP(A345,升星技能!A:O,14,FALSE))</f>
        <v>3207a012</v>
      </c>
      <c r="Y345" s="26" t="str">
        <f>IF(C345&lt;10,VLOOKUP(A345,基础技能!A:O,6,FALSE),VLOOKUP(A345,升星技能!A:O,15,FALSE))</f>
        <v>怒气技能：对随机4名敌人造成400%攻击伤害；额外造成400%伤害，目标身上每有1种不同的负面效果，造成额外伤害提高400%攻击伤害</v>
      </c>
    </row>
    <row r="346" spans="1:25" s="2" customFormat="1" x14ac:dyDescent="0.3">
      <c r="A346" s="31">
        <v>32076</v>
      </c>
      <c r="B346" s="31" t="s">
        <v>4006</v>
      </c>
      <c r="C346" s="28">
        <v>12</v>
      </c>
      <c r="D346" s="28">
        <v>3.5100000000000002</v>
      </c>
      <c r="E346" s="26">
        <v>1</v>
      </c>
      <c r="F346" s="28">
        <v>8.14</v>
      </c>
      <c r="G346" s="26">
        <v>1.6</v>
      </c>
      <c r="H346" s="26">
        <v>2</v>
      </c>
      <c r="I346" s="26">
        <v>140</v>
      </c>
      <c r="J346" s="26">
        <v>200</v>
      </c>
      <c r="K346" s="26">
        <v>285</v>
      </c>
      <c r="L346" s="26" t="s">
        <v>3917</v>
      </c>
      <c r="M346" s="26" t="str">
        <f>VLOOKUP(C346,计算辅助表!A:L,IF(INT(LEFT(A346))&lt;5,12,7),FALSE)</f>
        <v>[{"sxhero":1,"num":1},{"jichuzhongzu":1,"star":6,"num":1},{"star":9,"num":1}]</v>
      </c>
      <c r="N346" s="26" t="str">
        <f>VLOOKUP(A346,升星技能!A:O,4,FALSE)</f>
        <v>自然掌握3</v>
      </c>
      <c r="O346" s="26" t="str">
        <f>VLOOKUP(A346,升星技能!A:O,5,FALSE)</f>
        <v>"3207a201","3207a211","3207a221","3207a231","3207a241"</v>
      </c>
      <c r="P346" s="26" t="str">
        <f>VLOOKUP(A346,升星技能!A:O,6,FALSE)</f>
        <v>被动效果：生命值增加30%，攻击增加40%，暴击增加35%，免控率增加30%，速度增加60</v>
      </c>
      <c r="Q346" s="26" t="str">
        <f>IF(C346&lt;8,VLOOKUP(A346,基础技能!A:O,11,FALSE),VLOOKUP(A346,升星技能!A:O,7,FALSE))</f>
        <v>万千藤蔓3</v>
      </c>
      <c r="R346" s="26" t="str">
        <f>IF(C346&lt;8,VLOOKUP(A346,基础技能!A:O,10,FALSE),VLOOKUP(A346,升星技能!A:O,8,FALSE))</f>
        <v>"3207a304"</v>
      </c>
      <c r="S346" s="26" t="str">
        <f>IF(C346&lt;8,VLOOKUP(A346,基础技能!A:O,12,FALSE),VLOOKUP(A346,升星技能!A:O,9,FALSE))</f>
        <v>被动效果：普攻变为对随机3名敌人造成250%攻击伤害；额外造成250%伤害，目标身上每有一种不同的负面效果，造成额外伤害提高250%攻击伤害</v>
      </c>
      <c r="T346" s="26" t="str">
        <f>IF(C346&lt;9,VLOOKUP(A346,基础技能!A:O,14,FALSE),VLOOKUP(A346,升星技能!A:O,10,FALSE))</f>
        <v>寄生种子3</v>
      </c>
      <c r="U346" s="26" t="str">
        <f>IF(C346&lt;9,VLOOKUP(A346,基础技能!A:O,13,FALSE),VLOOKUP(A346,升星技能!A:O,11,FALSE))</f>
        <v>"3207a404"</v>
      </c>
      <c r="V346" s="26" t="str">
        <f>IF(C346&lt;9,VLOOKUP(A346,基础技能!A:O,15,FALSE),VLOOKUP(A346,升星技能!A:O,12,FALSE))</f>
        <v>被动效果：回合结束时，将随机1名敌方英雄身上的3种持续伤害或属性减益效果复制给随机其他2名敌方英雄。（每种效果最多复制3层）</v>
      </c>
      <c r="W346" s="26" t="str">
        <f>IF(C346&lt;10,VLOOKUP(A346,基础技能!A:O,5,FALSE),VLOOKUP(A346,升星技能!A:O,13,FALSE))</f>
        <v>自然恩赐3</v>
      </c>
      <c r="X346" s="26" t="str">
        <f>IF(C346&lt;10,VLOOKUP(A346,基础技能!A:O,4,FALSE),VLOOKUP(A346,升星技能!A:O,14,FALSE))</f>
        <v>3207a012</v>
      </c>
      <c r="Y346" s="26" t="str">
        <f>IF(C346&lt;10,VLOOKUP(A346,基础技能!A:O,6,FALSE),VLOOKUP(A346,升星技能!A:O,15,FALSE))</f>
        <v>怒气技能：对随机4名敌人造成400%攻击伤害；额外造成400%伤害，目标身上每有1种不同的负面效果，造成额外伤害提高400%攻击伤害</v>
      </c>
    </row>
    <row r="347" spans="1:25" s="2" customFormat="1" x14ac:dyDescent="0.3">
      <c r="A347" s="31">
        <v>32076</v>
      </c>
      <c r="B347" s="31" t="s">
        <v>4006</v>
      </c>
      <c r="C347" s="28">
        <v>13</v>
      </c>
      <c r="D347" s="28">
        <v>3.5100000000000002</v>
      </c>
      <c r="E347" s="26">
        <v>1</v>
      </c>
      <c r="F347" s="28">
        <v>8.14</v>
      </c>
      <c r="G347" s="26">
        <v>1.6</v>
      </c>
      <c r="H347" s="26">
        <v>3</v>
      </c>
      <c r="I347" s="26">
        <v>210</v>
      </c>
      <c r="J347" s="26">
        <v>300</v>
      </c>
      <c r="K347" s="26">
        <v>300</v>
      </c>
      <c r="L347" s="26" t="s">
        <v>3554</v>
      </c>
      <c r="M347" s="26" t="str">
        <f>VLOOKUP(C347,计算辅助表!A:L,IF(INT(LEFT(A347))&lt;5,12,7),FALSE)</f>
        <v>[{"sxhero":1,"num":2},{"jichuzhongzu":1,"star":6,"num":1},{"star":10,"num":1}]</v>
      </c>
      <c r="N347" s="26" t="str">
        <f>VLOOKUP(A347,升星技能!A:O,4,FALSE)</f>
        <v>自然掌握3</v>
      </c>
      <c r="O347" s="26" t="str">
        <f>VLOOKUP(A347,升星技能!A:O,5,FALSE)</f>
        <v>"3207a201","3207a211","3207a221","3207a231","3207a241"</v>
      </c>
      <c r="P347" s="26" t="str">
        <f>VLOOKUP(A347,升星技能!A:O,6,FALSE)</f>
        <v>被动效果：生命值增加30%，攻击增加40%，暴击增加35%，免控率增加30%，速度增加60</v>
      </c>
      <c r="Q347" s="26" t="str">
        <f>IF(C347&lt;8,VLOOKUP(A347,基础技能!A:O,11,FALSE),VLOOKUP(A347,升星技能!A:O,7,FALSE))</f>
        <v>万千藤蔓3</v>
      </c>
      <c r="R347" s="26" t="str">
        <f>IF(C347&lt;8,VLOOKUP(A347,基础技能!A:O,10,FALSE),VLOOKUP(A347,升星技能!A:O,8,FALSE))</f>
        <v>"3207a304"</v>
      </c>
      <c r="S347" s="26" t="str">
        <f>IF(C347&lt;8,VLOOKUP(A347,基础技能!A:O,12,FALSE),VLOOKUP(A347,升星技能!A:O,9,FALSE))</f>
        <v>被动效果：普攻变为对随机3名敌人造成250%攻击伤害；额外造成250%伤害，目标身上每有一种不同的负面效果，造成额外伤害提高250%攻击伤害</v>
      </c>
      <c r="T347" s="26" t="str">
        <f>IF(C347&lt;9,VLOOKUP(A347,基础技能!A:O,14,FALSE),VLOOKUP(A347,升星技能!A:O,10,FALSE))</f>
        <v>寄生种子3</v>
      </c>
      <c r="U347" s="26" t="str">
        <f>IF(C347&lt;9,VLOOKUP(A347,基础技能!A:O,13,FALSE),VLOOKUP(A347,升星技能!A:O,11,FALSE))</f>
        <v>"3207a404"</v>
      </c>
      <c r="V347" s="26" t="str">
        <f>IF(C347&lt;9,VLOOKUP(A347,基础技能!A:O,15,FALSE),VLOOKUP(A347,升星技能!A:O,12,FALSE))</f>
        <v>被动效果：回合结束时，将随机1名敌方英雄身上的3种持续伤害或属性减益效果复制给随机其他2名敌方英雄。（每种效果最多复制3层）</v>
      </c>
      <c r="W347" s="26" t="str">
        <f>IF(C347&lt;10,VLOOKUP(A347,基础技能!A:O,5,FALSE),VLOOKUP(A347,升星技能!A:O,13,FALSE))</f>
        <v>自然恩赐3</v>
      </c>
      <c r="X347" s="26" t="str">
        <f>IF(C347&lt;10,VLOOKUP(A347,基础技能!A:O,4,FALSE),VLOOKUP(A347,升星技能!A:O,14,FALSE))</f>
        <v>3207a012</v>
      </c>
      <c r="Y347" s="26" t="str">
        <f>IF(C347&lt;10,VLOOKUP(A347,基础技能!A:O,6,FALSE),VLOOKUP(A347,升星技能!A:O,15,FALSE))</f>
        <v>怒气技能：对随机4名敌人造成400%攻击伤害；额外造成400%伤害，目标身上每有1种不同的负面效果，造成额外伤害提高400%攻击伤害</v>
      </c>
    </row>
    <row r="348" spans="1:25" s="2" customFormat="1" x14ac:dyDescent="0.3">
      <c r="A348" s="31">
        <v>32076</v>
      </c>
      <c r="B348" s="31" t="s">
        <v>4006</v>
      </c>
      <c r="C348" s="28">
        <v>14</v>
      </c>
      <c r="D348" s="28">
        <v>3.5100000000000002</v>
      </c>
      <c r="E348" s="26">
        <v>1</v>
      </c>
      <c r="F348" s="28">
        <v>8.14</v>
      </c>
      <c r="G348" s="26">
        <v>1.6</v>
      </c>
      <c r="H348" s="26">
        <v>4</v>
      </c>
      <c r="I348" s="26">
        <v>330</v>
      </c>
      <c r="J348" s="26">
        <v>500</v>
      </c>
      <c r="K348" s="26">
        <v>300</v>
      </c>
      <c r="L348" s="26" t="s">
        <v>3556</v>
      </c>
      <c r="M348" s="26" t="str">
        <f>VLOOKUP(C348,计算辅助表!A:L,IF(INT(LEFT(A348))&lt;5,12,7),FALSE)</f>
        <v>[{"sxhero":1,"num":2},{"star":9,"num":1},{"star":10,"num":1}]</v>
      </c>
      <c r="N348" s="26" t="str">
        <f>VLOOKUP(A348,升星技能!A:O,4,FALSE)</f>
        <v>自然掌握3</v>
      </c>
      <c r="O348" s="26" t="str">
        <f>VLOOKUP(A348,升星技能!A:O,5,FALSE)</f>
        <v>"3207a201","3207a211","3207a221","3207a231","3207a241"</v>
      </c>
      <c r="P348" s="26" t="str">
        <f>VLOOKUP(A348,升星技能!A:O,6,FALSE)</f>
        <v>被动效果：生命值增加30%，攻击增加40%，暴击增加35%，免控率增加30%，速度增加60</v>
      </c>
      <c r="Q348" s="26" t="str">
        <f>IF(C348&lt;8,VLOOKUP(A348,基础技能!A:O,11,FALSE),VLOOKUP(A348,升星技能!A:O,7,FALSE))</f>
        <v>万千藤蔓3</v>
      </c>
      <c r="R348" s="26" t="str">
        <f>IF(C348&lt;8,VLOOKUP(A348,基础技能!A:O,10,FALSE),VLOOKUP(A348,升星技能!A:O,8,FALSE))</f>
        <v>"3207a304"</v>
      </c>
      <c r="S348" s="26" t="str">
        <f>IF(C348&lt;8,VLOOKUP(A348,基础技能!A:O,12,FALSE),VLOOKUP(A348,升星技能!A:O,9,FALSE))</f>
        <v>被动效果：普攻变为对随机3名敌人造成250%攻击伤害；额外造成250%伤害，目标身上每有一种不同的负面效果，造成额外伤害提高250%攻击伤害</v>
      </c>
      <c r="T348" s="26" t="str">
        <f>IF(C348&lt;9,VLOOKUP(A348,基础技能!A:O,14,FALSE),VLOOKUP(A348,升星技能!A:O,10,FALSE))</f>
        <v>寄生种子3</v>
      </c>
      <c r="U348" s="26" t="str">
        <f>IF(C348&lt;9,VLOOKUP(A348,基础技能!A:O,13,FALSE),VLOOKUP(A348,升星技能!A:O,11,FALSE))</f>
        <v>"3207a404"</v>
      </c>
      <c r="V348" s="26" t="str">
        <f>IF(C348&lt;9,VLOOKUP(A348,基础技能!A:O,15,FALSE),VLOOKUP(A348,升星技能!A:O,12,FALSE))</f>
        <v>被动效果：回合结束时，将随机1名敌方英雄身上的3种持续伤害或属性减益效果复制给随机其他2名敌方英雄。（每种效果最多复制3层）</v>
      </c>
      <c r="W348" s="26" t="str">
        <f>IF(C348&lt;10,VLOOKUP(A348,基础技能!A:O,5,FALSE),VLOOKUP(A348,升星技能!A:O,13,FALSE))</f>
        <v>自然恩赐3</v>
      </c>
      <c r="X348" s="26" t="str">
        <f>IF(C348&lt;10,VLOOKUP(A348,基础技能!A:O,4,FALSE),VLOOKUP(A348,升星技能!A:O,14,FALSE))</f>
        <v>3207a012</v>
      </c>
      <c r="Y348" s="26" t="str">
        <f>IF(C348&lt;10,VLOOKUP(A348,基础技能!A:O,6,FALSE),VLOOKUP(A348,升星技能!A:O,15,FALSE))</f>
        <v>怒气技能：对随机4名敌人造成400%攻击伤害；额外造成400%伤害，目标身上每有1种不同的负面效果，造成额外伤害提高400%攻击伤害</v>
      </c>
    </row>
    <row r="349" spans="1:25" s="2" customFormat="1" x14ac:dyDescent="0.3">
      <c r="A349" s="31">
        <v>32076</v>
      </c>
      <c r="B349" s="31" t="s">
        <v>4006</v>
      </c>
      <c r="C349" s="28">
        <v>15</v>
      </c>
      <c r="D349" s="28">
        <v>3.5100000000000002</v>
      </c>
      <c r="E349" s="26">
        <v>1</v>
      </c>
      <c r="F349" s="28">
        <v>8.14</v>
      </c>
      <c r="G349" s="26">
        <v>1.6</v>
      </c>
      <c r="H349" s="26">
        <v>5</v>
      </c>
      <c r="I349" s="26">
        <v>450</v>
      </c>
      <c r="J349" s="26">
        <v>700</v>
      </c>
      <c r="K349" s="26">
        <v>300</v>
      </c>
      <c r="L349" s="26" t="s">
        <v>3558</v>
      </c>
      <c r="M349" s="26" t="str">
        <f>VLOOKUP(C349,计算辅助表!A:L,IF(INT(LEFT(A349))&lt;5,12,7),FALSE)</f>
        <v>[{"sxhero":1,"num":2},{"star":9,"num":1},{"star":10,"num":1}]</v>
      </c>
      <c r="N349" s="26" t="str">
        <f>VLOOKUP(A349,升星技能!A:O,4,FALSE)</f>
        <v>自然掌握3</v>
      </c>
      <c r="O349" s="26" t="str">
        <f>VLOOKUP(A349,升星技能!A:O,5,FALSE)</f>
        <v>"3207a201","3207a211","3207a221","3207a231","3207a241"</v>
      </c>
      <c r="P349" s="26" t="str">
        <f>VLOOKUP(A349,升星技能!A:O,6,FALSE)</f>
        <v>被动效果：生命值增加30%，攻击增加40%，暴击增加35%，免控率增加30%，速度增加60</v>
      </c>
      <c r="Q349" s="26" t="str">
        <f>IF(C349&lt;8,VLOOKUP(A349,基础技能!A:O,11,FALSE),VLOOKUP(A349,升星技能!A:O,7,FALSE))</f>
        <v>万千藤蔓3</v>
      </c>
      <c r="R349" s="26" t="str">
        <f>IF(C349&lt;8,VLOOKUP(A349,基础技能!A:O,10,FALSE),VLOOKUP(A349,升星技能!A:O,8,FALSE))</f>
        <v>"3207a304"</v>
      </c>
      <c r="S349" s="26" t="str">
        <f>IF(C349&lt;8,VLOOKUP(A349,基础技能!A:O,12,FALSE),VLOOKUP(A349,升星技能!A:O,9,FALSE))</f>
        <v>被动效果：普攻变为对随机3名敌人造成250%攻击伤害；额外造成250%伤害，目标身上每有一种不同的负面效果，造成额外伤害提高250%攻击伤害</v>
      </c>
      <c r="T349" s="26" t="str">
        <f>IF(C349&lt;9,VLOOKUP(A349,基础技能!A:O,14,FALSE),VLOOKUP(A349,升星技能!A:O,10,FALSE))</f>
        <v>寄生种子3</v>
      </c>
      <c r="U349" s="26" t="str">
        <f>IF(C349&lt;9,VLOOKUP(A349,基础技能!A:O,13,FALSE),VLOOKUP(A349,升星技能!A:O,11,FALSE))</f>
        <v>"3207a404"</v>
      </c>
      <c r="V349" s="26" t="str">
        <f>IF(C349&lt;9,VLOOKUP(A349,基础技能!A:O,15,FALSE),VLOOKUP(A349,升星技能!A:O,12,FALSE))</f>
        <v>被动效果：回合结束时，将随机1名敌方英雄身上的3种持续伤害或属性减益效果复制给随机其他2名敌方英雄。（每种效果最多复制3层）</v>
      </c>
      <c r="W349" s="26" t="str">
        <f>IF(C349&lt;10,VLOOKUP(A349,基础技能!A:O,5,FALSE),VLOOKUP(A349,升星技能!A:O,13,FALSE))</f>
        <v>自然恩赐3</v>
      </c>
      <c r="X349" s="26" t="str">
        <f>IF(C349&lt;10,VLOOKUP(A349,基础技能!A:O,4,FALSE),VLOOKUP(A349,升星技能!A:O,14,FALSE))</f>
        <v>3207a012</v>
      </c>
      <c r="Y349" s="26" t="str">
        <f>IF(C349&lt;10,VLOOKUP(A349,基础技能!A:O,6,FALSE),VLOOKUP(A349,升星技能!A:O,15,FALSE))</f>
        <v>怒气技能：对随机4名敌人造成400%攻击伤害；额外造成400%伤害，目标身上每有1种不同的负面效果，造成额外伤害提高400%攻击伤害</v>
      </c>
    </row>
    <row r="350" spans="1:25" x14ac:dyDescent="0.3">
      <c r="A350" s="27">
        <v>33026</v>
      </c>
      <c r="B350" s="27" t="s">
        <v>61</v>
      </c>
      <c r="C350" s="28">
        <v>7</v>
      </c>
      <c r="D350" s="28">
        <f>VLOOKUP($C350,计算辅助表!$A:$E,2,FALSE)</f>
        <v>2.4900000000000002</v>
      </c>
      <c r="E350" s="26">
        <f>VLOOKUP($C350,计算辅助表!$A:$E,3,FALSE)</f>
        <v>1</v>
      </c>
      <c r="F350" s="28">
        <f>VLOOKUP($C350,计算辅助表!$A:$E,4,FALSE)</f>
        <v>3.5200000000000005</v>
      </c>
      <c r="G350" s="26">
        <f>VLOOKUP($C350,计算辅助表!$A:$E,5,FALSE)</f>
        <v>1.6</v>
      </c>
      <c r="H350" s="26">
        <f>VLOOKUP(C350,计算辅助表!A:I,9,FALSE)</f>
        <v>0</v>
      </c>
      <c r="I350" s="26">
        <f>VLOOKUP(C350,计算辅助表!A:K,10,FALSE)</f>
        <v>0</v>
      </c>
      <c r="J350" s="26">
        <f>VLOOKUP(C350,计算辅助表!A:K,11,FALSE)</f>
        <v>0</v>
      </c>
      <c r="K350" s="26">
        <f>VLOOKUP(C350,计算辅助表!A:H,8,FALSE)</f>
        <v>165</v>
      </c>
      <c r="L350" s="26" t="str">
        <f>VLOOKUP(C350,计算辅助表!A:F,6,FALSE)</f>
        <v>[{"a":"item","t":"2004","n":2000}]</v>
      </c>
      <c r="M350" s="26" t="str">
        <f>VLOOKUP(C350,计算辅助表!A:L,IF(INT(LEFT(A350))&lt;5,12,7),FALSE)</f>
        <v>[{"jichuzhongzu":1,"star":5,"num":4}]</v>
      </c>
      <c r="N350" s="26" t="str">
        <f>VLOOKUP(A350,升星技能!A:O,4,FALSE)</f>
        <v>赋予生机3</v>
      </c>
      <c r="O350" s="26" t="str">
        <f>VLOOKUP(A350,升星技能!A:O,5,FALSE)</f>
        <v>"3302a114"</v>
      </c>
      <c r="P350" s="26" t="str">
        <f>VLOOKUP(A350,升星技能!A:O,6,FALSE)</f>
        <v>被动效果：身为术士，拥有各种奇特的攻击手段，普攻有52%概率赋予友军生机，使生命最少的友军恢复151%攻击等量生命</v>
      </c>
      <c r="Q350" s="26" t="str">
        <f>IF(C350&lt;8,VLOOKUP(A350,基础技能!A:O,11,FALSE),VLOOKUP(A350,升星技能!A:O,7,FALSE))</f>
        <v>自愈2</v>
      </c>
      <c r="R350" s="26" t="str">
        <f>IF(C350&lt;8,VLOOKUP(A350,基础技能!A:O,10,FALSE),VLOOKUP(A350,升星技能!A:O,8,FALSE))</f>
        <v>"33026214"</v>
      </c>
      <c r="S350" s="26" t="str">
        <f>IF(C350&lt;8,VLOOKUP(A350,基础技能!A:O,12,FALSE),VLOOKUP(A350,升星技能!A:O,9,FALSE))</f>
        <v>被动效果：在自己身上做的实验太多了，身体已经变异了，受到攻击时100%概率使自己恢复52%攻击等量生命（受控可触发恢复效果）</v>
      </c>
      <c r="T350" s="26" t="str">
        <f>IF(C350&lt;9,VLOOKUP(A350,基础技能!A:O,14,FALSE),VLOOKUP(A350,升星技能!A:O,10,FALSE))</f>
        <v>邪能之力2</v>
      </c>
      <c r="U350" s="26" t="str">
        <f>IF(C350&lt;9,VLOOKUP(A350,基础技能!A:O,13,FALSE),VLOOKUP(A350,升星技能!A:O,11,FALSE))</f>
        <v>"33026311","33026321"</v>
      </c>
      <c r="V350" s="26" t="str">
        <f>IF(C350&lt;9,VLOOKUP(A350,基础技能!A:O,15,FALSE),VLOOKUP(A350,升星技能!A:O,12,FALSE))</f>
        <v>被动效果：掌握了邪能的奥秘，攻击增加21%，生命增加16%</v>
      </c>
      <c r="W350" s="26" t="str">
        <f>IF(C350&lt;10,VLOOKUP(A350,基础技能!A:O,5,FALSE),VLOOKUP(A350,升星技能!A:O,13,FALSE))</f>
        <v>生命虹吸2</v>
      </c>
      <c r="X350" s="26" t="str">
        <f>IF(C350&lt;10,VLOOKUP(A350,基础技能!A:O,4,FALSE),VLOOKUP(A350,升星技能!A:O,14,FALSE))</f>
        <v>33026012</v>
      </c>
      <c r="Y350" s="26" t="str">
        <f>IF(C350&lt;10,VLOOKUP(A350,基础技能!A:O,6,FALSE),VLOOKUP(A350,升星技能!A:O,15,FALSE))</f>
        <v>怒气技能：对敌方生命最少的目标造成172%攻击伤害并回复生命最少的友军402%攻击等量生命</v>
      </c>
    </row>
    <row r="351" spans="1:25" x14ac:dyDescent="0.3">
      <c r="A351" s="27">
        <v>33026</v>
      </c>
      <c r="B351" s="27" t="s">
        <v>61</v>
      </c>
      <c r="C351" s="28">
        <v>8</v>
      </c>
      <c r="D351" s="28">
        <f>VLOOKUP($C351,计算辅助表!$A:$E,2,FALSE)</f>
        <v>2.7800000000000002</v>
      </c>
      <c r="E351" s="26">
        <f>VLOOKUP($C351,计算辅助表!$A:$E,3,FALSE)</f>
        <v>1</v>
      </c>
      <c r="F351" s="28">
        <f>VLOOKUP($C351,计算辅助表!$A:$E,4,FALSE)</f>
        <v>4.84</v>
      </c>
      <c r="G351" s="26">
        <f>VLOOKUP($C351,计算辅助表!$A:$E,5,FALSE)</f>
        <v>1.6</v>
      </c>
      <c r="H351" s="26">
        <f>VLOOKUP(C351,计算辅助表!A:I,9,FALSE)</f>
        <v>0</v>
      </c>
      <c r="I351" s="26">
        <f>VLOOKUP(C351,计算辅助表!A:K,10,FALSE)</f>
        <v>0</v>
      </c>
      <c r="J351" s="26">
        <f>VLOOKUP(C351,计算辅助表!A:K,11,FALSE)</f>
        <v>0</v>
      </c>
      <c r="K351" s="26">
        <f>VLOOKUP(C351,计算辅助表!A:H,8,FALSE)</f>
        <v>185</v>
      </c>
      <c r="L351" s="26" t="str">
        <f>VLOOKUP(C351,计算辅助表!A:F,6,FALSE)</f>
        <v>[{"a":"item","t":"2004","n":3000}]</v>
      </c>
      <c r="M351" s="26" t="str">
        <f>VLOOKUP(C351,计算辅助表!A:L,IF(INT(LEFT(A351))&lt;5,12,7),FALSE)</f>
        <v>[{"jichuzhongzu":1,"star":6,"num":1},{"jichuzhongzu":1,"star":5,"num":3}]</v>
      </c>
      <c r="N351" s="26" t="str">
        <f>VLOOKUP(A351,升星技能!A:O,4,FALSE)</f>
        <v>赋予生机3</v>
      </c>
      <c r="O351" s="26" t="str">
        <f>VLOOKUP(A351,升星技能!A:O,5,FALSE)</f>
        <v>"3302a114"</v>
      </c>
      <c r="P351" s="26" t="str">
        <f>VLOOKUP(A351,升星技能!A:O,6,FALSE)</f>
        <v>被动效果：身为术士，拥有各种奇特的攻击手段，普攻有52%概率赋予友军生机，使生命最少的友军恢复151%攻击等量生命</v>
      </c>
      <c r="Q351" s="26" t="str">
        <f>IF(C351&lt;8,VLOOKUP(A351,基础技能!A:O,11,FALSE),VLOOKUP(A351,升星技能!A:O,7,FALSE))</f>
        <v>恢复3</v>
      </c>
      <c r="R351" s="26" t="str">
        <f>IF(C351&lt;8,VLOOKUP(A351,基础技能!A:O,10,FALSE),VLOOKUP(A351,升星技能!A:O,8,FALSE))</f>
        <v>"3302a214"</v>
      </c>
      <c r="S351" s="26" t="str">
        <f>IF(C351&lt;8,VLOOKUP(A351,基础技能!A:O,12,FALSE),VLOOKUP(A351,升星技能!A:O,9,FALSE))</f>
        <v>被动效果：在自己身上做的实验太多了，身体已经变异了，受到攻击时100%概率使自己恢复57%攻击等量生命（受控可触发恢复效果）</v>
      </c>
      <c r="T351" s="26" t="str">
        <f>IF(C351&lt;9,VLOOKUP(A351,基础技能!A:O,14,FALSE),VLOOKUP(A351,升星技能!A:O,10,FALSE))</f>
        <v>邪能之力2</v>
      </c>
      <c r="U351" s="26" t="str">
        <f>IF(C351&lt;9,VLOOKUP(A351,基础技能!A:O,13,FALSE),VLOOKUP(A351,升星技能!A:O,11,FALSE))</f>
        <v>"33026311","33026321"</v>
      </c>
      <c r="V351" s="26" t="str">
        <f>IF(C351&lt;9,VLOOKUP(A351,基础技能!A:O,15,FALSE),VLOOKUP(A351,升星技能!A:O,12,FALSE))</f>
        <v>被动效果：掌握了邪能的奥秘，攻击增加21%，生命增加16%</v>
      </c>
      <c r="W351" s="26" t="str">
        <f>IF(C351&lt;10,VLOOKUP(A351,基础技能!A:O,5,FALSE),VLOOKUP(A351,升星技能!A:O,13,FALSE))</f>
        <v>生命虹吸2</v>
      </c>
      <c r="X351" s="26" t="str">
        <f>IF(C351&lt;10,VLOOKUP(A351,基础技能!A:O,4,FALSE),VLOOKUP(A351,升星技能!A:O,14,FALSE))</f>
        <v>33026012</v>
      </c>
      <c r="Y351" s="26" t="str">
        <f>IF(C351&lt;10,VLOOKUP(A351,基础技能!A:O,6,FALSE),VLOOKUP(A351,升星技能!A:O,15,FALSE))</f>
        <v>怒气技能：对敌方生命最少的目标造成172%攻击伤害并回复生命最少的友军402%攻击等量生命</v>
      </c>
    </row>
    <row r="352" spans="1:25" x14ac:dyDescent="0.3">
      <c r="A352" s="27">
        <v>33026</v>
      </c>
      <c r="B352" s="27" t="s">
        <v>61</v>
      </c>
      <c r="C352" s="28">
        <v>9</v>
      </c>
      <c r="D352" s="28">
        <f>VLOOKUP($C352,计算辅助表!$A:$E,2,FALSE)</f>
        <v>3.0700000000000003</v>
      </c>
      <c r="E352" s="26">
        <f>VLOOKUP($C352,计算辅助表!$A:$E,3,FALSE)</f>
        <v>1</v>
      </c>
      <c r="F352" s="28">
        <f>VLOOKUP($C352,计算辅助表!$A:$E,4,FALSE)</f>
        <v>6.16</v>
      </c>
      <c r="G352" s="26">
        <f>VLOOKUP($C352,计算辅助表!$A:$E,5,FALSE)</f>
        <v>1.6</v>
      </c>
      <c r="H352" s="26">
        <f>VLOOKUP(C352,计算辅助表!A:I,9,FALSE)</f>
        <v>0</v>
      </c>
      <c r="I352" s="26">
        <f>VLOOKUP(C352,计算辅助表!A:K,10,FALSE)</f>
        <v>0</v>
      </c>
      <c r="J352" s="26">
        <f>VLOOKUP(C352,计算辅助表!A:K,11,FALSE)</f>
        <v>0</v>
      </c>
      <c r="K352" s="26">
        <f>VLOOKUP(C352,计算辅助表!A:H,8,FALSE)</f>
        <v>205</v>
      </c>
      <c r="L352" s="26" t="str">
        <f>VLOOKUP(C352,计算辅助表!A:F,6,FALSE)</f>
        <v>[{"a":"item","t":"2004","n":4000}]</v>
      </c>
      <c r="M352" s="26" t="str">
        <f>VLOOKUP(C352,计算辅助表!A:L,IF(INT(LEFT(A352))&lt;5,12,7),FALSE)</f>
        <v>[{"sxhero":1,"num":1},{"jichuzhongzu":1,"star":6,"num":1},{"jichuzhongzu":1,"star":5,"num":2}]</v>
      </c>
      <c r="N352" s="26" t="str">
        <f>VLOOKUP(A352,升星技能!A:O,4,FALSE)</f>
        <v>赋予生机3</v>
      </c>
      <c r="O352" s="26" t="str">
        <f>VLOOKUP(A352,升星技能!A:O,5,FALSE)</f>
        <v>"3302a114"</v>
      </c>
      <c r="P352" s="26" t="str">
        <f>VLOOKUP(A352,升星技能!A:O,6,FALSE)</f>
        <v>被动效果：身为术士，拥有各种奇特的攻击手段，普攻有52%概率赋予友军生机，使生命最少的友军恢复151%攻击等量生命</v>
      </c>
      <c r="Q352" s="26" t="str">
        <f>IF(C352&lt;8,VLOOKUP(A352,基础技能!A:O,11,FALSE),VLOOKUP(A352,升星技能!A:O,7,FALSE))</f>
        <v>恢复3</v>
      </c>
      <c r="R352" s="26" t="str">
        <f>IF(C352&lt;8,VLOOKUP(A352,基础技能!A:O,10,FALSE),VLOOKUP(A352,升星技能!A:O,8,FALSE))</f>
        <v>"3302a214"</v>
      </c>
      <c r="S352" s="26" t="str">
        <f>IF(C352&lt;8,VLOOKUP(A352,基础技能!A:O,12,FALSE),VLOOKUP(A352,升星技能!A:O,9,FALSE))</f>
        <v>被动效果：在自己身上做的实验太多了，身体已经变异了，受到攻击时100%概率使自己恢复57%攻击等量生命（受控可触发恢复效果）</v>
      </c>
      <c r="T352" s="26" t="str">
        <f>IF(C352&lt;9,VLOOKUP(A352,基础技能!A:O,14,FALSE),VLOOKUP(A352,升星技能!A:O,10,FALSE))</f>
        <v>邪能之力3</v>
      </c>
      <c r="U352" s="26" t="str">
        <f>IF(C352&lt;9,VLOOKUP(A352,基础技能!A:O,13,FALSE),VLOOKUP(A352,升星技能!A:O,11,FALSE))</f>
        <v>"3302a311","3302a321"</v>
      </c>
      <c r="V352" s="26" t="str">
        <f>IF(C352&lt;9,VLOOKUP(A352,基础技能!A:O,15,FALSE),VLOOKUP(A352,升星技能!A:O,12,FALSE))</f>
        <v>被动效果：掌握了邪能的奥秘，攻击增加26%，生命增加19%</v>
      </c>
      <c r="W352" s="26" t="str">
        <f>IF(C352&lt;10,VLOOKUP(A352,基础技能!A:O,5,FALSE),VLOOKUP(A352,升星技能!A:O,13,FALSE))</f>
        <v>生命虹吸2</v>
      </c>
      <c r="X352" s="26" t="str">
        <f>IF(C352&lt;10,VLOOKUP(A352,基础技能!A:O,4,FALSE),VLOOKUP(A352,升星技能!A:O,14,FALSE))</f>
        <v>33026012</v>
      </c>
      <c r="Y352" s="26" t="str">
        <f>IF(C352&lt;10,VLOOKUP(A352,基础技能!A:O,6,FALSE),VLOOKUP(A352,升星技能!A:O,15,FALSE))</f>
        <v>怒气技能：对敌方生命最少的目标造成172%攻击伤害并回复生命最少的友军402%攻击等量生命</v>
      </c>
    </row>
    <row r="353" spans="1:25" x14ac:dyDescent="0.3">
      <c r="A353" s="29">
        <v>33036</v>
      </c>
      <c r="B353" s="29" t="s">
        <v>62</v>
      </c>
      <c r="C353" s="29">
        <v>7</v>
      </c>
      <c r="D353" s="29">
        <v>2.6</v>
      </c>
      <c r="E353" s="26">
        <f>VLOOKUP($C353,计算辅助表!$A:$E,3,FALSE)</f>
        <v>1</v>
      </c>
      <c r="F353" s="29">
        <v>3.65</v>
      </c>
      <c r="G353" s="26">
        <f>VLOOKUP($C353,计算辅助表!$A:$E,5,FALSE)</f>
        <v>1.6</v>
      </c>
      <c r="H353" s="26">
        <f>VLOOKUP(C353,计算辅助表!A:I,9,FALSE)</f>
        <v>0</v>
      </c>
      <c r="I353" s="26">
        <f>VLOOKUP(C353,计算辅助表!A:K,10,FALSE)</f>
        <v>0</v>
      </c>
      <c r="J353" s="26">
        <f>VLOOKUP(C353,计算辅助表!A:K,11,FALSE)</f>
        <v>0</v>
      </c>
      <c r="K353" s="26">
        <f>VLOOKUP(C353,计算辅助表!A:H,8,FALSE)</f>
        <v>165</v>
      </c>
      <c r="L353" s="26" t="str">
        <f>VLOOKUP(C353,计算辅助表!A:F,6,FALSE)</f>
        <v>[{"a":"item","t":"2004","n":2000}]</v>
      </c>
      <c r="M353" s="26" t="str">
        <f>VLOOKUP(C353,计算辅助表!A:L,IF(INT(LEFT(A353))&lt;5,12,7),FALSE)</f>
        <v>[{"jichuzhongzu":1,"star":5,"num":4}]</v>
      </c>
      <c r="N353" s="26" t="str">
        <f>VLOOKUP(A353,升星技能!A:O,4,FALSE)</f>
        <v>地精射线3</v>
      </c>
      <c r="O353" s="26" t="str">
        <f>VLOOKUP(A353,升星技能!A:O,5,FALSE)</f>
        <v>"3303a104"</v>
      </c>
      <c r="P353" s="26" t="str">
        <f>VLOOKUP(A353,升星技能!A:O,6,FALSE)</f>
        <v>被动效果：普攻变为攻击后排敌人，造成90%攻击伤害并减少目标15%护甲3回合，同时为我方生命最低2名英雄恢复生命上限20%生命</v>
      </c>
      <c r="Q353" s="26" t="str">
        <f>IF(C353&lt;8,VLOOKUP(A353,基础技能!A:O,11,FALSE),VLOOKUP(A353,升星技能!A:O,7,FALSE))</f>
        <v>地精科技2</v>
      </c>
      <c r="R353" s="26" t="str">
        <f>IF(C353&lt;8,VLOOKUP(A353,基础技能!A:O,10,FALSE),VLOOKUP(A353,升星技能!A:O,8,FALSE))</f>
        <v>"33036201","33036211","33036221"</v>
      </c>
      <c r="S353" s="26" t="str">
        <f>IF(C353&lt;8,VLOOKUP(A353,基础技能!A:O,12,FALSE),VLOOKUP(A353,升星技能!A:O,9,FALSE))</f>
        <v>被动效果：生命增加25%，速度增加40，减伤率增加15%</v>
      </c>
      <c r="T353" s="26" t="str">
        <f>IF(C353&lt;9,VLOOKUP(A353,基础技能!A:O,14,FALSE),VLOOKUP(A353,升星技能!A:O,10,FALSE))</f>
        <v>紧急脱出2</v>
      </c>
      <c r="U353" s="26" t="str">
        <f>IF(C353&lt;9,VLOOKUP(A353,基础技能!A:O,13,FALSE),VLOOKUP(A353,升星技能!A:O,11,FALSE))</f>
        <v>"33036304"</v>
      </c>
      <c r="V353" s="26" t="str">
        <f>IF(C353&lt;9,VLOOKUP(A353,基础技能!A:O,15,FALSE),VLOOKUP(A353,升星技能!A:O,12,FALSE))</f>
        <v>被动效果：当生命低于50%时，对所有敌人有40%几率造成眩晕2回合（仅触发一次）</v>
      </c>
      <c r="W353" s="26" t="str">
        <f>IF(C353&lt;10,VLOOKUP(A353,基础技能!A:O,5,FALSE),VLOOKUP(A353,升星技能!A:O,13,FALSE))</f>
        <v>跟踪导弹2</v>
      </c>
      <c r="X353" s="26">
        <f>IF(C353&lt;10,VLOOKUP(A353,基础技能!A:O,4,FALSE),VLOOKUP(A353,升星技能!A:O,14,FALSE))</f>
        <v>33036012</v>
      </c>
      <c r="Y353" s="26" t="str">
        <f>IF(C353&lt;10,VLOOKUP(A353,基础技能!A:O,6,FALSE),VLOOKUP(A353,升星技能!A:O,15,FALSE))</f>
        <v>怒气技能：对随机4名敌人造成128%攻击伤害并虚弱3回合，同时为一名随机己方英雄恢复75点怒气（虚弱会使目标额外受到50%伤害，不可叠加）</v>
      </c>
    </row>
    <row r="354" spans="1:25" x14ac:dyDescent="0.3">
      <c r="A354" s="29">
        <v>33036</v>
      </c>
      <c r="B354" s="29" t="s">
        <v>62</v>
      </c>
      <c r="C354" s="29">
        <v>8</v>
      </c>
      <c r="D354" s="29">
        <v>2.95</v>
      </c>
      <c r="E354" s="26">
        <f>VLOOKUP($C354,计算辅助表!$A:$E,3,FALSE)</f>
        <v>1</v>
      </c>
      <c r="F354" s="29">
        <v>5.35</v>
      </c>
      <c r="G354" s="26">
        <f>VLOOKUP($C354,计算辅助表!$A:$E,5,FALSE)</f>
        <v>1.6</v>
      </c>
      <c r="H354" s="26">
        <f>VLOOKUP(C354,计算辅助表!A:I,9,FALSE)</f>
        <v>0</v>
      </c>
      <c r="I354" s="26">
        <f>VLOOKUP(C354,计算辅助表!A:K,10,FALSE)</f>
        <v>0</v>
      </c>
      <c r="J354" s="26">
        <f>VLOOKUP(C354,计算辅助表!A:K,11,FALSE)</f>
        <v>0</v>
      </c>
      <c r="K354" s="26">
        <f>VLOOKUP(C354,计算辅助表!A:H,8,FALSE)</f>
        <v>185</v>
      </c>
      <c r="L354" s="26" t="str">
        <f>VLOOKUP(C354,计算辅助表!A:F,6,FALSE)</f>
        <v>[{"a":"item","t":"2004","n":3000}]</v>
      </c>
      <c r="M354" s="26" t="str">
        <f>VLOOKUP(C354,计算辅助表!A:L,IF(INT(LEFT(A354))&lt;5,12,7),FALSE)</f>
        <v>[{"jichuzhongzu":1,"star":6,"num":1},{"jichuzhongzu":1,"star":5,"num":3}]</v>
      </c>
      <c r="N354" s="26" t="str">
        <f>VLOOKUP(A354,升星技能!A:O,4,FALSE)</f>
        <v>地精射线3</v>
      </c>
      <c r="O354" s="26" t="str">
        <f>VLOOKUP(A354,升星技能!A:O,5,FALSE)</f>
        <v>"3303a104"</v>
      </c>
      <c r="P354" s="26" t="str">
        <f>VLOOKUP(A354,升星技能!A:O,6,FALSE)</f>
        <v>被动效果：普攻变为攻击后排敌人，造成90%攻击伤害并减少目标15%护甲3回合，同时为我方生命最低2名英雄恢复生命上限20%生命</v>
      </c>
      <c r="Q354" s="26" t="str">
        <f>IF(C354&lt;8,VLOOKUP(A354,基础技能!A:O,11,FALSE),VLOOKUP(A354,升星技能!A:O,7,FALSE))</f>
        <v>地精科技3</v>
      </c>
      <c r="R354" s="26" t="str">
        <f>IF(C354&lt;8,VLOOKUP(A354,基础技能!A:O,10,FALSE),VLOOKUP(A354,升星技能!A:O,8,FALSE))</f>
        <v>"3303a201","3303a211","3303a221"</v>
      </c>
      <c r="S354" s="26" t="str">
        <f>IF(C354&lt;8,VLOOKUP(A354,基础技能!A:O,12,FALSE),VLOOKUP(A354,升星技能!A:O,9,FALSE))</f>
        <v>被动效果：生命增加30%，速度增加60，减伤率增加20%</v>
      </c>
      <c r="T354" s="26" t="str">
        <f>IF(C354&lt;9,VLOOKUP(A354,基础技能!A:O,14,FALSE),VLOOKUP(A354,升星技能!A:O,10,FALSE))</f>
        <v>紧急脱出2</v>
      </c>
      <c r="U354" s="26" t="str">
        <f>IF(C354&lt;9,VLOOKUP(A354,基础技能!A:O,13,FALSE),VLOOKUP(A354,升星技能!A:O,11,FALSE))</f>
        <v>"33036304"</v>
      </c>
      <c r="V354" s="26" t="str">
        <f>IF(C354&lt;9,VLOOKUP(A354,基础技能!A:O,15,FALSE),VLOOKUP(A354,升星技能!A:O,12,FALSE))</f>
        <v>被动效果：当生命低于50%时，对所有敌人有40%几率造成眩晕2回合（仅触发一次）</v>
      </c>
      <c r="W354" s="26" t="str">
        <f>IF(C354&lt;10,VLOOKUP(A354,基础技能!A:O,5,FALSE),VLOOKUP(A354,升星技能!A:O,13,FALSE))</f>
        <v>跟踪导弹2</v>
      </c>
      <c r="X354" s="26">
        <f>IF(C354&lt;10,VLOOKUP(A354,基础技能!A:O,4,FALSE),VLOOKUP(A354,升星技能!A:O,14,FALSE))</f>
        <v>33036012</v>
      </c>
      <c r="Y354" s="26" t="str">
        <f>IF(C354&lt;10,VLOOKUP(A354,基础技能!A:O,6,FALSE),VLOOKUP(A354,升星技能!A:O,15,FALSE))</f>
        <v>怒气技能：对随机4名敌人造成128%攻击伤害并虚弱3回合，同时为一名随机己方英雄恢复75点怒气（虚弱会使目标额外受到50%伤害，不可叠加）</v>
      </c>
    </row>
    <row r="355" spans="1:25" x14ac:dyDescent="0.3">
      <c r="A355" s="29">
        <v>33036</v>
      </c>
      <c r="B355" s="29" t="s">
        <v>62</v>
      </c>
      <c r="C355" s="29">
        <v>9</v>
      </c>
      <c r="D355" s="29">
        <v>3.42</v>
      </c>
      <c r="E355" s="26">
        <f>VLOOKUP($C355,计算辅助表!$A:$E,3,FALSE)</f>
        <v>1</v>
      </c>
      <c r="F355" s="29">
        <v>7.16</v>
      </c>
      <c r="G355" s="26">
        <f>VLOOKUP($C355,计算辅助表!$A:$E,5,FALSE)</f>
        <v>1.6</v>
      </c>
      <c r="H355" s="26">
        <f>VLOOKUP(C355,计算辅助表!A:I,9,FALSE)</f>
        <v>0</v>
      </c>
      <c r="I355" s="26">
        <f>VLOOKUP(C355,计算辅助表!A:K,10,FALSE)</f>
        <v>0</v>
      </c>
      <c r="J355" s="26">
        <f>VLOOKUP(C355,计算辅助表!A:K,11,FALSE)</f>
        <v>0</v>
      </c>
      <c r="K355" s="26">
        <f>VLOOKUP(C355,计算辅助表!A:H,8,FALSE)</f>
        <v>205</v>
      </c>
      <c r="L355" s="26" t="str">
        <f>VLOOKUP(C355,计算辅助表!A:F,6,FALSE)</f>
        <v>[{"a":"item","t":"2004","n":4000}]</v>
      </c>
      <c r="M355" s="26" t="str">
        <f>VLOOKUP(C355,计算辅助表!A:L,IF(INT(LEFT(A355))&lt;5,12,7),FALSE)</f>
        <v>[{"sxhero":1,"num":1},{"jichuzhongzu":1,"star":6,"num":1},{"jichuzhongzu":1,"star":5,"num":2}]</v>
      </c>
      <c r="N355" s="26" t="str">
        <f>VLOOKUP(A355,升星技能!A:O,4,FALSE)</f>
        <v>地精射线3</v>
      </c>
      <c r="O355" s="26" t="str">
        <f>VLOOKUP(A355,升星技能!A:O,5,FALSE)</f>
        <v>"3303a104"</v>
      </c>
      <c r="P355" s="26" t="str">
        <f>VLOOKUP(A355,升星技能!A:O,6,FALSE)</f>
        <v>被动效果：普攻变为攻击后排敌人，造成90%攻击伤害并减少目标15%护甲3回合，同时为我方生命最低2名英雄恢复生命上限20%生命</v>
      </c>
      <c r="Q355" s="26" t="str">
        <f>IF(C355&lt;8,VLOOKUP(A355,基础技能!A:O,11,FALSE),VLOOKUP(A355,升星技能!A:O,7,FALSE))</f>
        <v>地精科技3</v>
      </c>
      <c r="R355" s="26" t="str">
        <f>IF(C355&lt;8,VLOOKUP(A355,基础技能!A:O,10,FALSE),VLOOKUP(A355,升星技能!A:O,8,FALSE))</f>
        <v>"3303a201","3303a211","3303a221"</v>
      </c>
      <c r="S355" s="26" t="str">
        <f>IF(C355&lt;8,VLOOKUP(A355,基础技能!A:O,12,FALSE),VLOOKUP(A355,升星技能!A:O,9,FALSE))</f>
        <v>被动效果：生命增加30%，速度增加60，减伤率增加20%</v>
      </c>
      <c r="T355" s="26" t="str">
        <f>IF(C355&lt;9,VLOOKUP(A355,基础技能!A:O,14,FALSE),VLOOKUP(A355,升星技能!A:O,10,FALSE))</f>
        <v>紧急脱出3</v>
      </c>
      <c r="U355" s="26" t="str">
        <f>IF(C355&lt;9,VLOOKUP(A355,基础技能!A:O,13,FALSE),VLOOKUP(A355,升星技能!A:O,11,FALSE))</f>
        <v>"3303a304"</v>
      </c>
      <c r="V355" s="26" t="str">
        <f>IF(C355&lt;9,VLOOKUP(A355,基础技能!A:O,15,FALSE),VLOOKUP(A355,升星技能!A:O,12,FALSE))</f>
        <v>被动效果：当生命低于50%时，对所有敌人有75%几率造成眩晕2回合（仅触发一次）</v>
      </c>
      <c r="W355" s="26" t="str">
        <f>IF(C355&lt;10,VLOOKUP(A355,基础技能!A:O,5,FALSE),VLOOKUP(A355,升星技能!A:O,13,FALSE))</f>
        <v>跟踪导弹2</v>
      </c>
      <c r="X355" s="26">
        <f>IF(C355&lt;10,VLOOKUP(A355,基础技能!A:O,4,FALSE),VLOOKUP(A355,升星技能!A:O,14,FALSE))</f>
        <v>33036012</v>
      </c>
      <c r="Y355" s="26" t="str">
        <f>IF(C355&lt;10,VLOOKUP(A355,基础技能!A:O,6,FALSE),VLOOKUP(A355,升星技能!A:O,15,FALSE))</f>
        <v>怒气技能：对随机4名敌人造成128%攻击伤害并虚弱3回合，同时为一名随机己方英雄恢复75点怒气（虚弱会使目标额外受到50%伤害，不可叠加）</v>
      </c>
    </row>
    <row r="356" spans="1:25" s="10" customFormat="1" x14ac:dyDescent="0.3">
      <c r="A356" s="29">
        <v>33036</v>
      </c>
      <c r="B356" s="29" t="s">
        <v>62</v>
      </c>
      <c r="C356" s="29">
        <v>10</v>
      </c>
      <c r="D356" s="29">
        <v>4.21</v>
      </c>
      <c r="E356" s="26">
        <f>VLOOKUP($C356,计算辅助表!$A:$E,3,FALSE)</f>
        <v>1</v>
      </c>
      <c r="F356" s="29">
        <v>10.1</v>
      </c>
      <c r="G356" s="26">
        <f>VLOOKUP($C356,计算辅助表!$A:$E,5,FALSE)</f>
        <v>1.6</v>
      </c>
      <c r="H356" s="26">
        <f>VLOOKUP(C356,计算辅助表!A:I,9,FALSE)</f>
        <v>0</v>
      </c>
      <c r="I356" s="26">
        <f>VLOOKUP(C356,计算辅助表!A:K,10,FALSE)</f>
        <v>0</v>
      </c>
      <c r="J356" s="26">
        <f>VLOOKUP(C356,计算辅助表!A:K,11,FALSE)</f>
        <v>0</v>
      </c>
      <c r="K356" s="26">
        <f>VLOOKUP(C356,计算辅助表!A:H,8,FALSE)</f>
        <v>255</v>
      </c>
      <c r="L356" s="26" t="str">
        <f>VLOOKUP(C356,计算辅助表!A:F,6,FALSE)</f>
        <v>[{"a":"item","t":"2004","n":10000}]</v>
      </c>
      <c r="M356" s="26" t="str">
        <f>VLOOKUP(C356,计算辅助表!A:L,IF(INT(LEFT(A356))&lt;5,12,7),FALSE)</f>
        <v>[{"sxhero":1,"num":2},{"jichuzhongzu":1,"star":6,"num":1},{"star":9,"num":1}]</v>
      </c>
      <c r="N356" s="26" t="str">
        <f>VLOOKUP(A356,升星技能!A:O,4,FALSE)</f>
        <v>地精射线3</v>
      </c>
      <c r="O356" s="26" t="str">
        <f>VLOOKUP(A356,升星技能!A:O,5,FALSE)</f>
        <v>"3303a104"</v>
      </c>
      <c r="P356" s="26" t="str">
        <f>VLOOKUP(A356,升星技能!A:O,6,FALSE)</f>
        <v>被动效果：普攻变为攻击后排敌人，造成90%攻击伤害并减少目标15%护甲3回合，同时为我方生命最低2名英雄恢复生命上限20%生命</v>
      </c>
      <c r="Q356" s="26" t="str">
        <f>IF(C356&lt;8,VLOOKUP(A356,基础技能!A:O,11,FALSE),VLOOKUP(A356,升星技能!A:O,7,FALSE))</f>
        <v>地精科技3</v>
      </c>
      <c r="R356" s="26" t="str">
        <f>IF(C356&lt;8,VLOOKUP(A356,基础技能!A:O,10,FALSE),VLOOKUP(A356,升星技能!A:O,8,FALSE))</f>
        <v>"3303a201","3303a211","3303a221"</v>
      </c>
      <c r="S356" s="26" t="str">
        <f>IF(C356&lt;8,VLOOKUP(A356,基础技能!A:O,12,FALSE),VLOOKUP(A356,升星技能!A:O,9,FALSE))</f>
        <v>被动效果：生命增加30%，速度增加60，减伤率增加20%</v>
      </c>
      <c r="T356" s="26" t="str">
        <f>IF(C356&lt;9,VLOOKUP(A356,基础技能!A:O,14,FALSE),VLOOKUP(A356,升星技能!A:O,10,FALSE))</f>
        <v>紧急脱出3</v>
      </c>
      <c r="U356" s="26" t="str">
        <f>IF(C356&lt;9,VLOOKUP(A356,基础技能!A:O,13,FALSE),VLOOKUP(A356,升星技能!A:O,11,FALSE))</f>
        <v>"3303a304"</v>
      </c>
      <c r="V356" s="26" t="str">
        <f>IF(C356&lt;9,VLOOKUP(A356,基础技能!A:O,15,FALSE),VLOOKUP(A356,升星技能!A:O,12,FALSE))</f>
        <v>被动效果：当生命低于50%时，对所有敌人有75%几率造成眩晕2回合（仅触发一次）</v>
      </c>
      <c r="W356" s="26" t="str">
        <f>IF(C356&lt;10,VLOOKUP(A356,基础技能!A:O,5,FALSE),VLOOKUP(A356,升星技能!A:O,13,FALSE))</f>
        <v>跟踪导弹3</v>
      </c>
      <c r="X356" s="26" t="str">
        <f>IF(C356&lt;10,VLOOKUP(A356,基础技能!A:O,4,FALSE),VLOOKUP(A356,升星技能!A:O,14,FALSE))</f>
        <v>3303a012</v>
      </c>
      <c r="Y356" s="26" t="str">
        <f>IF(C356&lt;10,VLOOKUP(A356,基础技能!A:O,6,FALSE),VLOOKUP(A356,升星技能!A:O,15,FALSE))</f>
        <v>怒气技能：对随机4名敌人造成150%攻击伤害并虚弱3回合，同时为一名随机己方英雄恢复100点怒气（虚弱会使目标额外受到50%伤害，不可叠加）</v>
      </c>
    </row>
    <row r="357" spans="1:25" s="10" customFormat="1" x14ac:dyDescent="0.3">
      <c r="A357" s="29">
        <v>33036</v>
      </c>
      <c r="B357" s="29" t="s">
        <v>62</v>
      </c>
      <c r="C357" s="29">
        <v>11</v>
      </c>
      <c r="D357" s="29">
        <v>4.21</v>
      </c>
      <c r="E357" s="26">
        <f>VLOOKUP($C357,计算辅助表!$A:$E,3,FALSE)</f>
        <v>1</v>
      </c>
      <c r="F357" s="29">
        <v>10.1</v>
      </c>
      <c r="G357" s="26">
        <f>VLOOKUP($C357,计算辅助表!$A:$E,5,FALSE)</f>
        <v>1.6</v>
      </c>
      <c r="H357" s="26">
        <f>VLOOKUP(C357,计算辅助表!A:I,9,FALSE)</f>
        <v>1</v>
      </c>
      <c r="I357" s="26">
        <f>VLOOKUP(C357,计算辅助表!A:K,10,FALSE)</f>
        <v>70</v>
      </c>
      <c r="J357" s="26">
        <f>VLOOKUP(C357,计算辅助表!A:K,11,FALSE)</f>
        <v>100</v>
      </c>
      <c r="K357" s="26">
        <f>VLOOKUP(C357,计算辅助表!A:H,8,FALSE)</f>
        <v>270</v>
      </c>
      <c r="L357" s="26" t="str">
        <f>VLOOKUP(C357,计算辅助表!A:F,6,FALSE)</f>
        <v>[{"a":"item","t":"2004","n":10000}]</v>
      </c>
      <c r="M357" s="26" t="str">
        <f>VLOOKUP(C357,计算辅助表!A:L,IF(INT(LEFT(A357))&lt;5,12,7),FALSE)</f>
        <v>[{"sxhero":1,"num":1},{"star":9,"num":1}]</v>
      </c>
      <c r="N357" s="26" t="str">
        <f>VLOOKUP(A357,升星技能!A:O,4,FALSE)</f>
        <v>地精射线3</v>
      </c>
      <c r="O357" s="26" t="str">
        <f>VLOOKUP(A357,升星技能!A:O,5,FALSE)</f>
        <v>"3303a104"</v>
      </c>
      <c r="P357" s="26" t="str">
        <f>VLOOKUP(A357,升星技能!A:O,6,FALSE)</f>
        <v>被动效果：普攻变为攻击后排敌人，造成90%攻击伤害并减少目标15%护甲3回合，同时为我方生命最低2名英雄恢复生命上限20%生命</v>
      </c>
      <c r="Q357" s="26" t="str">
        <f>IF(C357&lt;8,VLOOKUP(A357,基础技能!A:O,11,FALSE),VLOOKUP(A357,升星技能!A:O,7,FALSE))</f>
        <v>地精科技3</v>
      </c>
      <c r="R357" s="26" t="str">
        <f>IF(C357&lt;8,VLOOKUP(A357,基础技能!A:O,10,FALSE),VLOOKUP(A357,升星技能!A:O,8,FALSE))</f>
        <v>"3303a201","3303a211","3303a221"</v>
      </c>
      <c r="S357" s="26" t="str">
        <f>IF(C357&lt;8,VLOOKUP(A357,基础技能!A:O,12,FALSE),VLOOKUP(A357,升星技能!A:O,9,FALSE))</f>
        <v>被动效果：生命增加30%，速度增加60，减伤率增加20%</v>
      </c>
      <c r="T357" s="26" t="str">
        <f>IF(C357&lt;9,VLOOKUP(A357,基础技能!A:O,14,FALSE),VLOOKUP(A357,升星技能!A:O,10,FALSE))</f>
        <v>紧急脱出3</v>
      </c>
      <c r="U357" s="26" t="str">
        <f>IF(C357&lt;9,VLOOKUP(A357,基础技能!A:O,13,FALSE),VLOOKUP(A357,升星技能!A:O,11,FALSE))</f>
        <v>"3303a304"</v>
      </c>
      <c r="V357" s="26" t="str">
        <f>IF(C357&lt;9,VLOOKUP(A357,基础技能!A:O,15,FALSE),VLOOKUP(A357,升星技能!A:O,12,FALSE))</f>
        <v>被动效果：当生命低于50%时，对所有敌人有75%几率造成眩晕2回合（仅触发一次）</v>
      </c>
      <c r="W357" s="26" t="str">
        <f>IF(C357&lt;10,VLOOKUP(A357,基础技能!A:O,5,FALSE),VLOOKUP(A357,升星技能!A:O,13,FALSE))</f>
        <v>跟踪导弹3</v>
      </c>
      <c r="X357" s="26" t="str">
        <f>IF(C357&lt;10,VLOOKUP(A357,基础技能!A:O,4,FALSE),VLOOKUP(A357,升星技能!A:O,14,FALSE))</f>
        <v>3303a012</v>
      </c>
      <c r="Y357" s="26" t="str">
        <f>IF(C357&lt;10,VLOOKUP(A357,基础技能!A:O,6,FALSE),VLOOKUP(A357,升星技能!A:O,15,FALSE))</f>
        <v>怒气技能：对随机4名敌人造成150%攻击伤害并虚弱3回合，同时为一名随机己方英雄恢复100点怒气（虚弱会使目标额外受到50%伤害，不可叠加）</v>
      </c>
    </row>
    <row r="358" spans="1:25" s="10" customFormat="1" x14ac:dyDescent="0.3">
      <c r="A358" s="29">
        <v>33036</v>
      </c>
      <c r="B358" s="29" t="s">
        <v>62</v>
      </c>
      <c r="C358" s="29">
        <v>12</v>
      </c>
      <c r="D358" s="29">
        <v>4.21</v>
      </c>
      <c r="E358" s="26">
        <f>VLOOKUP($C358,计算辅助表!$A:$E,3,FALSE)</f>
        <v>1</v>
      </c>
      <c r="F358" s="29">
        <v>10.1</v>
      </c>
      <c r="G358" s="26">
        <f>VLOOKUP($C358,计算辅助表!$A:$E,5,FALSE)</f>
        <v>1.6</v>
      </c>
      <c r="H358" s="26">
        <f>VLOOKUP(C358,计算辅助表!A:I,9,FALSE)</f>
        <v>2</v>
      </c>
      <c r="I358" s="26">
        <f>VLOOKUP(C358,计算辅助表!A:K,10,FALSE)</f>
        <v>140</v>
      </c>
      <c r="J358" s="26">
        <f>VLOOKUP(C358,计算辅助表!A:K,11,FALSE)</f>
        <v>200</v>
      </c>
      <c r="K358" s="26">
        <f>VLOOKUP(C358,计算辅助表!A:H,8,FALSE)</f>
        <v>285</v>
      </c>
      <c r="L358" s="26" t="str">
        <f>VLOOKUP(C358,计算辅助表!A:F,6,FALSE)</f>
        <v>[{"a":"item","t":"2004","n":15000}]</v>
      </c>
      <c r="M358" s="26" t="str">
        <f>VLOOKUP(C358,计算辅助表!A:L,IF(INT(LEFT(A358))&lt;5,12,7),FALSE)</f>
        <v>[{"sxhero":1,"num":1},{"jichuzhongzu":1,"star":6,"num":1},{"star":9,"num":1}]</v>
      </c>
      <c r="N358" s="26" t="str">
        <f>VLOOKUP(A358,升星技能!A:O,4,FALSE)</f>
        <v>地精射线3</v>
      </c>
      <c r="O358" s="26" t="str">
        <f>VLOOKUP(A358,升星技能!A:O,5,FALSE)</f>
        <v>"3303a104"</v>
      </c>
      <c r="P358" s="26" t="str">
        <f>VLOOKUP(A358,升星技能!A:O,6,FALSE)</f>
        <v>被动效果：普攻变为攻击后排敌人，造成90%攻击伤害并减少目标15%护甲3回合，同时为我方生命最低2名英雄恢复生命上限20%生命</v>
      </c>
      <c r="Q358" s="26" t="str">
        <f>IF(C358&lt;8,VLOOKUP(A358,基础技能!A:O,11,FALSE),VLOOKUP(A358,升星技能!A:O,7,FALSE))</f>
        <v>地精科技3</v>
      </c>
      <c r="R358" s="26" t="str">
        <f>IF(C358&lt;8,VLOOKUP(A358,基础技能!A:O,10,FALSE),VLOOKUP(A358,升星技能!A:O,8,FALSE))</f>
        <v>"3303a201","3303a211","3303a221"</v>
      </c>
      <c r="S358" s="26" t="str">
        <f>IF(C358&lt;8,VLOOKUP(A358,基础技能!A:O,12,FALSE),VLOOKUP(A358,升星技能!A:O,9,FALSE))</f>
        <v>被动效果：生命增加30%，速度增加60，减伤率增加20%</v>
      </c>
      <c r="T358" s="26" t="str">
        <f>IF(C358&lt;9,VLOOKUP(A358,基础技能!A:O,14,FALSE),VLOOKUP(A358,升星技能!A:O,10,FALSE))</f>
        <v>紧急脱出3</v>
      </c>
      <c r="U358" s="26" t="str">
        <f>IF(C358&lt;9,VLOOKUP(A358,基础技能!A:O,13,FALSE),VLOOKUP(A358,升星技能!A:O,11,FALSE))</f>
        <v>"3303a304"</v>
      </c>
      <c r="V358" s="26" t="str">
        <f>IF(C358&lt;9,VLOOKUP(A358,基础技能!A:O,15,FALSE),VLOOKUP(A358,升星技能!A:O,12,FALSE))</f>
        <v>被动效果：当生命低于50%时，对所有敌人有75%几率造成眩晕2回合（仅触发一次）</v>
      </c>
      <c r="W358" s="26" t="str">
        <f>IF(C358&lt;10,VLOOKUP(A358,基础技能!A:O,5,FALSE),VLOOKUP(A358,升星技能!A:O,13,FALSE))</f>
        <v>跟踪导弹3</v>
      </c>
      <c r="X358" s="26" t="str">
        <f>IF(C358&lt;10,VLOOKUP(A358,基础技能!A:O,4,FALSE),VLOOKUP(A358,升星技能!A:O,14,FALSE))</f>
        <v>3303a012</v>
      </c>
      <c r="Y358" s="26" t="str">
        <f>IF(C358&lt;10,VLOOKUP(A358,基础技能!A:O,6,FALSE),VLOOKUP(A358,升星技能!A:O,15,FALSE))</f>
        <v>怒气技能：对随机4名敌人造成150%攻击伤害并虚弱3回合，同时为一名随机己方英雄恢复100点怒气（虚弱会使目标额外受到50%伤害，不可叠加）</v>
      </c>
    </row>
    <row r="359" spans="1:25" s="10" customFormat="1" x14ac:dyDescent="0.3">
      <c r="A359" s="29">
        <v>33036</v>
      </c>
      <c r="B359" s="29" t="s">
        <v>62</v>
      </c>
      <c r="C359" s="29">
        <v>13</v>
      </c>
      <c r="D359" s="29">
        <v>4.21</v>
      </c>
      <c r="E359" s="26">
        <f>VLOOKUP($C359,计算辅助表!$A:$E,3,FALSE)</f>
        <v>1</v>
      </c>
      <c r="F359" s="29">
        <v>10.1</v>
      </c>
      <c r="G359" s="26">
        <f>VLOOKUP($C359,计算辅助表!$A:$E,5,FALSE)</f>
        <v>1.6</v>
      </c>
      <c r="H359" s="26">
        <f>VLOOKUP(C359,计算辅助表!A:I,9,FALSE)</f>
        <v>3</v>
      </c>
      <c r="I359" s="26">
        <f>VLOOKUP(C359,计算辅助表!A:K,10,FALSE)</f>
        <v>210</v>
      </c>
      <c r="J359" s="26">
        <f>VLOOKUP(C359,计算辅助表!A:K,11,FALSE)</f>
        <v>300</v>
      </c>
      <c r="K359" s="26">
        <f>VLOOKUP(C359,计算辅助表!A:H,8,FALSE)</f>
        <v>300</v>
      </c>
      <c r="L359" s="26" t="str">
        <f>VLOOKUP(C359,计算辅助表!A:F,6,FALSE)</f>
        <v>[{"a":"item","t":"2004","n":20000},{"a":"item","t":"2039","n":10}]</v>
      </c>
      <c r="M359" s="26" t="str">
        <f>VLOOKUP(C359,计算辅助表!A:L,IF(INT(LEFT(A359))&lt;5,12,7),FALSE)</f>
        <v>[{"sxhero":1,"num":2},{"jichuzhongzu":1,"star":6,"num":1},{"star":10,"num":1}]</v>
      </c>
      <c r="N359" s="26" t="str">
        <f>VLOOKUP(A359,升星技能!A:O,4,FALSE)</f>
        <v>地精射线3</v>
      </c>
      <c r="O359" s="26" t="str">
        <f>VLOOKUP(A359,升星技能!A:O,5,FALSE)</f>
        <v>"3303a104"</v>
      </c>
      <c r="P359" s="26" t="str">
        <f>VLOOKUP(A359,升星技能!A:O,6,FALSE)</f>
        <v>被动效果：普攻变为攻击后排敌人，造成90%攻击伤害并减少目标15%护甲3回合，同时为我方生命最低2名英雄恢复生命上限20%生命</v>
      </c>
      <c r="Q359" s="26" t="str">
        <f>IF(C359&lt;8,VLOOKUP(A359,基础技能!A:O,11,FALSE),VLOOKUP(A359,升星技能!A:O,7,FALSE))</f>
        <v>地精科技3</v>
      </c>
      <c r="R359" s="26" t="str">
        <f>IF(C359&lt;8,VLOOKUP(A359,基础技能!A:O,10,FALSE),VLOOKUP(A359,升星技能!A:O,8,FALSE))</f>
        <v>"3303a201","3303a211","3303a221"</v>
      </c>
      <c r="S359" s="26" t="str">
        <f>IF(C359&lt;8,VLOOKUP(A359,基础技能!A:O,12,FALSE),VLOOKUP(A359,升星技能!A:O,9,FALSE))</f>
        <v>被动效果：生命增加30%，速度增加60，减伤率增加20%</v>
      </c>
      <c r="T359" s="26" t="str">
        <f>IF(C359&lt;9,VLOOKUP(A359,基础技能!A:O,14,FALSE),VLOOKUP(A359,升星技能!A:O,10,FALSE))</f>
        <v>紧急脱出3</v>
      </c>
      <c r="U359" s="26" t="str">
        <f>IF(C359&lt;9,VLOOKUP(A359,基础技能!A:O,13,FALSE),VLOOKUP(A359,升星技能!A:O,11,FALSE))</f>
        <v>"3303a304"</v>
      </c>
      <c r="V359" s="26" t="str">
        <f>IF(C359&lt;9,VLOOKUP(A359,基础技能!A:O,15,FALSE),VLOOKUP(A359,升星技能!A:O,12,FALSE))</f>
        <v>被动效果：当生命低于50%时，对所有敌人有75%几率造成眩晕2回合（仅触发一次）</v>
      </c>
      <c r="W359" s="26" t="str">
        <f>IF(C359&lt;10,VLOOKUP(A359,基础技能!A:O,5,FALSE),VLOOKUP(A359,升星技能!A:O,13,FALSE))</f>
        <v>跟踪导弹3</v>
      </c>
      <c r="X359" s="26" t="str">
        <f>IF(C359&lt;10,VLOOKUP(A359,基础技能!A:O,4,FALSE),VLOOKUP(A359,升星技能!A:O,14,FALSE))</f>
        <v>3303a012</v>
      </c>
      <c r="Y359" s="26" t="str">
        <f>IF(C359&lt;10,VLOOKUP(A359,基础技能!A:O,6,FALSE),VLOOKUP(A359,升星技能!A:O,15,FALSE))</f>
        <v>怒气技能：对随机4名敌人造成150%攻击伤害并虚弱3回合，同时为一名随机己方英雄恢复100点怒气（虚弱会使目标额外受到50%伤害，不可叠加）</v>
      </c>
    </row>
    <row r="360" spans="1:25" s="10" customFormat="1" x14ac:dyDescent="0.3">
      <c r="A360" s="29">
        <v>33036</v>
      </c>
      <c r="B360" s="29" t="s">
        <v>62</v>
      </c>
      <c r="C360" s="28">
        <v>14</v>
      </c>
      <c r="D360" s="29">
        <v>4.21</v>
      </c>
      <c r="E360" s="26">
        <f>VLOOKUP($C360,计算辅助表!$A:$E,3,FALSE)</f>
        <v>1</v>
      </c>
      <c r="F360" s="29">
        <v>10.1</v>
      </c>
      <c r="G360" s="26">
        <f>VLOOKUP($C360,计算辅助表!$A:$E,5,FALSE)</f>
        <v>1.6</v>
      </c>
      <c r="H360" s="26">
        <f>VLOOKUP(C360,计算辅助表!A:I,9,FALSE)</f>
        <v>4</v>
      </c>
      <c r="I360" s="26">
        <f>VLOOKUP(C360,计算辅助表!A:K,10,FALSE)</f>
        <v>330</v>
      </c>
      <c r="J360" s="26">
        <f>VLOOKUP(C360,计算辅助表!A:K,11,FALSE)</f>
        <v>500</v>
      </c>
      <c r="K360" s="26">
        <f>VLOOKUP(C360,计算辅助表!A:H,8,FALSE)</f>
        <v>300</v>
      </c>
      <c r="L360" s="26" t="str">
        <f>VLOOKUP(C360,计算辅助表!A:F,6,FALSE)</f>
        <v>[{"a":"item","t":"2004","n":25000},{"a":"item","t":"2039","n":20}]</v>
      </c>
      <c r="M360" s="26" t="str">
        <f>VLOOKUP(C360,计算辅助表!A:L,IF(INT(LEFT(A360))&lt;5,12,7),FALSE)</f>
        <v>[{"sxhero":1,"num":2},{"star":9,"num":1},{"star":10,"num":1}]</v>
      </c>
      <c r="N360" s="26" t="str">
        <f>VLOOKUP(A360,升星技能!A:O,4,FALSE)</f>
        <v>地精射线3</v>
      </c>
      <c r="O360" s="26" t="str">
        <f>VLOOKUP(A360,升星技能!A:O,5,FALSE)</f>
        <v>"3303a104"</v>
      </c>
      <c r="P360" s="26" t="str">
        <f>VLOOKUP(A360,升星技能!A:O,6,FALSE)</f>
        <v>被动效果：普攻变为攻击后排敌人，造成90%攻击伤害并减少目标15%护甲3回合，同时为我方生命最低2名英雄恢复生命上限20%生命</v>
      </c>
      <c r="Q360" s="26" t="str">
        <f>IF(C360&lt;8,VLOOKUP(A360,基础技能!A:O,11,FALSE),VLOOKUP(A360,升星技能!A:O,7,FALSE))</f>
        <v>地精科技3</v>
      </c>
      <c r="R360" s="26" t="str">
        <f>IF(C360&lt;8,VLOOKUP(A360,基础技能!A:O,10,FALSE),VLOOKUP(A360,升星技能!A:O,8,FALSE))</f>
        <v>"3303a201","3303a211","3303a221"</v>
      </c>
      <c r="S360" s="26" t="str">
        <f>IF(C360&lt;8,VLOOKUP(A360,基础技能!A:O,12,FALSE),VLOOKUP(A360,升星技能!A:O,9,FALSE))</f>
        <v>被动效果：生命增加30%，速度增加60，减伤率增加20%</v>
      </c>
      <c r="T360" s="26" t="str">
        <f>IF(C360&lt;9,VLOOKUP(A360,基础技能!A:O,14,FALSE),VLOOKUP(A360,升星技能!A:O,10,FALSE))</f>
        <v>紧急脱出3</v>
      </c>
      <c r="U360" s="26" t="str">
        <f>IF(C360&lt;9,VLOOKUP(A360,基础技能!A:O,13,FALSE),VLOOKUP(A360,升星技能!A:O,11,FALSE))</f>
        <v>"3303a304"</v>
      </c>
      <c r="V360" s="26" t="str">
        <f>IF(C360&lt;9,VLOOKUP(A360,基础技能!A:O,15,FALSE),VLOOKUP(A360,升星技能!A:O,12,FALSE))</f>
        <v>被动效果：当生命低于50%时，对所有敌人有75%几率造成眩晕2回合（仅触发一次）</v>
      </c>
      <c r="W360" s="26" t="str">
        <f>IF(C360&lt;10,VLOOKUP(A360,基础技能!A:O,5,FALSE),VLOOKUP(A360,升星技能!A:O,13,FALSE))</f>
        <v>跟踪导弹3</v>
      </c>
      <c r="X360" s="26" t="str">
        <f>IF(C360&lt;10,VLOOKUP(A360,基础技能!A:O,4,FALSE),VLOOKUP(A360,升星技能!A:O,14,FALSE))</f>
        <v>3303a012</v>
      </c>
      <c r="Y360" s="26" t="str">
        <f>IF(C360&lt;10,VLOOKUP(A360,基础技能!A:O,6,FALSE),VLOOKUP(A360,升星技能!A:O,15,FALSE))</f>
        <v>怒气技能：对随机4名敌人造成150%攻击伤害并虚弱3回合，同时为一名随机己方英雄恢复100点怒气（虚弱会使目标额外受到50%伤害，不可叠加）</v>
      </c>
    </row>
    <row r="361" spans="1:25" s="10" customFormat="1" x14ac:dyDescent="0.3">
      <c r="A361" s="29">
        <v>33036</v>
      </c>
      <c r="B361" s="29" t="s">
        <v>62</v>
      </c>
      <c r="C361" s="28">
        <v>15</v>
      </c>
      <c r="D361" s="29">
        <v>4.21</v>
      </c>
      <c r="E361" s="26">
        <f>VLOOKUP($C361,计算辅助表!$A:$E,3,FALSE)</f>
        <v>1</v>
      </c>
      <c r="F361" s="29">
        <v>10.1</v>
      </c>
      <c r="G361" s="26">
        <f>VLOOKUP($C361,计算辅助表!$A:$E,5,FALSE)</f>
        <v>1.6</v>
      </c>
      <c r="H361" s="26">
        <f>VLOOKUP(C361,计算辅助表!A:I,9,FALSE)</f>
        <v>5</v>
      </c>
      <c r="I361" s="26">
        <f>VLOOKUP(C361,计算辅助表!A:K,10,FALSE)</f>
        <v>450</v>
      </c>
      <c r="J361" s="26">
        <f>VLOOKUP(C361,计算辅助表!A:K,11,FALSE)</f>
        <v>700</v>
      </c>
      <c r="K361" s="26">
        <f>VLOOKUP(C361,计算辅助表!A:H,8,FALSE)</f>
        <v>300</v>
      </c>
      <c r="L361" s="26" t="str">
        <f>VLOOKUP(C361,计算辅助表!A:F,6,FALSE)</f>
        <v>[{"a":"item","t":"2004","n":30000},{"a":"item","t":"2039","n":30}]</v>
      </c>
      <c r="M361" s="26" t="str">
        <f>VLOOKUP(C361,计算辅助表!A:L,IF(INT(LEFT(A361))&lt;5,12,7),FALSE)</f>
        <v>[{"sxhero":1,"num":2},{"star":9,"num":1},{"star":10,"num":1}]</v>
      </c>
      <c r="N361" s="26" t="str">
        <f>VLOOKUP(A361,升星技能!A:O,4,FALSE)</f>
        <v>地精射线3</v>
      </c>
      <c r="O361" s="26" t="str">
        <f>VLOOKUP(A361,升星技能!A:O,5,FALSE)</f>
        <v>"3303a104"</v>
      </c>
      <c r="P361" s="26" t="str">
        <f>VLOOKUP(A361,升星技能!A:O,6,FALSE)</f>
        <v>被动效果：普攻变为攻击后排敌人，造成90%攻击伤害并减少目标15%护甲3回合，同时为我方生命最低2名英雄恢复生命上限20%生命</v>
      </c>
      <c r="Q361" s="26" t="str">
        <f>IF(C361&lt;8,VLOOKUP(A361,基础技能!A:O,11,FALSE),VLOOKUP(A361,升星技能!A:O,7,FALSE))</f>
        <v>地精科技3</v>
      </c>
      <c r="R361" s="26" t="str">
        <f>IF(C361&lt;8,VLOOKUP(A361,基础技能!A:O,10,FALSE),VLOOKUP(A361,升星技能!A:O,8,FALSE))</f>
        <v>"3303a201","3303a211","3303a221"</v>
      </c>
      <c r="S361" s="26" t="str">
        <f>IF(C361&lt;8,VLOOKUP(A361,基础技能!A:O,12,FALSE),VLOOKUP(A361,升星技能!A:O,9,FALSE))</f>
        <v>被动效果：生命增加30%，速度增加60，减伤率增加20%</v>
      </c>
      <c r="T361" s="26" t="str">
        <f>IF(C361&lt;9,VLOOKUP(A361,基础技能!A:O,14,FALSE),VLOOKUP(A361,升星技能!A:O,10,FALSE))</f>
        <v>紧急脱出3</v>
      </c>
      <c r="U361" s="26" t="str">
        <f>IF(C361&lt;9,VLOOKUP(A361,基础技能!A:O,13,FALSE),VLOOKUP(A361,升星技能!A:O,11,FALSE))</f>
        <v>"3303a304"</v>
      </c>
      <c r="V361" s="26" t="str">
        <f>IF(C361&lt;9,VLOOKUP(A361,基础技能!A:O,15,FALSE),VLOOKUP(A361,升星技能!A:O,12,FALSE))</f>
        <v>被动效果：当生命低于50%时，对所有敌人有75%几率造成眩晕2回合（仅触发一次）</v>
      </c>
      <c r="W361" s="26" t="str">
        <f>IF(C361&lt;10,VLOOKUP(A361,基础技能!A:O,5,FALSE),VLOOKUP(A361,升星技能!A:O,13,FALSE))</f>
        <v>跟踪导弹3</v>
      </c>
      <c r="X361" s="26" t="str">
        <f>IF(C361&lt;10,VLOOKUP(A361,基础技能!A:O,4,FALSE),VLOOKUP(A361,升星技能!A:O,14,FALSE))</f>
        <v>3303a012</v>
      </c>
      <c r="Y361" s="26" t="str">
        <f>IF(C361&lt;10,VLOOKUP(A361,基础技能!A:O,6,FALSE),VLOOKUP(A361,升星技能!A:O,15,FALSE))</f>
        <v>怒气技能：对随机4名敌人造成150%攻击伤害并虚弱3回合，同时为一名随机己方英雄恢复100点怒气（虚弱会使目标额外受到50%伤害，不可叠加）</v>
      </c>
    </row>
    <row r="362" spans="1:25" s="10" customFormat="1" x14ac:dyDescent="0.3">
      <c r="A362" s="27">
        <v>34026</v>
      </c>
      <c r="B362" s="27" t="s">
        <v>63</v>
      </c>
      <c r="C362" s="28">
        <v>7</v>
      </c>
      <c r="D362" s="28">
        <f>VLOOKUP($C362,计算辅助表!$A:$E,2,FALSE)</f>
        <v>2.4900000000000002</v>
      </c>
      <c r="E362" s="26">
        <f>VLOOKUP($C362,计算辅助表!$A:$E,3,FALSE)</f>
        <v>1</v>
      </c>
      <c r="F362" s="28">
        <f>VLOOKUP($C362,计算辅助表!$A:$E,4,FALSE)</f>
        <v>3.5200000000000005</v>
      </c>
      <c r="G362" s="26">
        <f>VLOOKUP($C362,计算辅助表!$A:$E,5,FALSE)</f>
        <v>1.6</v>
      </c>
      <c r="H362" s="26">
        <f>VLOOKUP(C362,计算辅助表!A:I,9,FALSE)</f>
        <v>0</v>
      </c>
      <c r="I362" s="26">
        <f>VLOOKUP(C362,计算辅助表!A:K,10,FALSE)</f>
        <v>0</v>
      </c>
      <c r="J362" s="26">
        <f>VLOOKUP(C362,计算辅助表!A:K,11,FALSE)</f>
        <v>0</v>
      </c>
      <c r="K362" s="26">
        <f>VLOOKUP(C362,计算辅助表!A:H,8,FALSE)</f>
        <v>165</v>
      </c>
      <c r="L362" s="26" t="str">
        <f>VLOOKUP(C362,计算辅助表!A:F,6,FALSE)</f>
        <v>[{"a":"item","t":"2004","n":2000}]</v>
      </c>
      <c r="M362" s="26" t="str">
        <f>VLOOKUP(C362,计算辅助表!A:L,IF(INT(LEFT(A362))&lt;5,12,7),FALSE)</f>
        <v>[{"jichuzhongzu":1,"star":5,"num":4}]</v>
      </c>
      <c r="N362" s="26" t="str">
        <f>VLOOKUP(A362,升星技能!A:O,4,FALSE)</f>
        <v>魔王之力3</v>
      </c>
      <c r="O362" s="26" t="str">
        <f>VLOOKUP(A362,升星技能!A:O,5,FALSE)</f>
        <v>"3402a111","3402a121","3402a131"</v>
      </c>
      <c r="P362" s="26" t="str">
        <f>VLOOKUP(A362,升星技能!A:O,6,FALSE)</f>
        <v>被动效果：身体里隐藏着强大的魔王之力，攻击增加36%，暴击增加30%，生命增加60%</v>
      </c>
      <c r="Q362" s="26" t="str">
        <f>IF(C362&lt;8,VLOOKUP(A362,基础技能!A:O,11,FALSE),VLOOKUP(A362,升星技能!A:O,7,FALSE))</f>
        <v>力量窃取2</v>
      </c>
      <c r="R362" s="26" t="str">
        <f>IF(C362&lt;8,VLOOKUP(A362,基础技能!A:O,10,FALSE),VLOOKUP(A362,升星技能!A:O,8,FALSE))</f>
        <v>"34026214"</v>
      </c>
      <c r="S362" s="26" t="str">
        <f>IF(C362&lt;8,VLOOKUP(A362,基础技能!A:O,12,FALSE),VLOOKUP(A362,升星技能!A:O,9,FALSE))</f>
        <v>被动效果：恶魔刺客最喜欢敌人的鲜血，敌方英雄死亡时，吸收其力量增加自己21%攻击</v>
      </c>
      <c r="T362" s="26" t="str">
        <f>IF(C362&lt;9,VLOOKUP(A362,基础技能!A:O,14,FALSE),VLOOKUP(A362,升星技能!A:O,10,FALSE))</f>
        <v>虚弱打击2</v>
      </c>
      <c r="U362" s="26" t="str">
        <f>IF(C362&lt;9,VLOOKUP(A362,基础技能!A:O,13,FALSE),VLOOKUP(A362,升星技能!A:O,11,FALSE))</f>
        <v>"34026314"</v>
      </c>
      <c r="V362" s="26" t="str">
        <f>IF(C362&lt;9,VLOOKUP(A362,基础技能!A:O,15,FALSE),VLOOKUP(A362,升星技能!A:O,12,FALSE))</f>
        <v>被动效果：专门欺负弱小，普通攻击变成攻击敌方生命最少的英雄，效果为113%</v>
      </c>
      <c r="W362" s="26" t="str">
        <f>IF(C362&lt;10,VLOOKUP(A362,基础技能!A:O,5,FALSE),VLOOKUP(A362,升星技能!A:O,13,FALSE))</f>
        <v>噬魂斩击2</v>
      </c>
      <c r="X362" s="26" t="str">
        <f>IF(C362&lt;10,VLOOKUP(A362,基础技能!A:O,4,FALSE),VLOOKUP(A362,升星技能!A:O,14,FALSE))</f>
        <v>34026012</v>
      </c>
      <c r="Y362" s="26" t="str">
        <f>IF(C362&lt;10,VLOOKUP(A362,基础技能!A:O,6,FALSE),VLOOKUP(A362,升星技能!A:O,15,FALSE))</f>
        <v>怒气技能：对敌方随机2名后排目标造成182%攻击伤害并吸取其22%攻击2回合</v>
      </c>
    </row>
    <row r="363" spans="1:25" s="10" customFormat="1" x14ac:dyDescent="0.3">
      <c r="A363" s="27">
        <v>34026</v>
      </c>
      <c r="B363" s="27" t="s">
        <v>63</v>
      </c>
      <c r="C363" s="28">
        <v>8</v>
      </c>
      <c r="D363" s="28">
        <f>VLOOKUP($C363,计算辅助表!$A:$E,2,FALSE)</f>
        <v>2.7800000000000002</v>
      </c>
      <c r="E363" s="26">
        <f>VLOOKUP($C363,计算辅助表!$A:$E,3,FALSE)</f>
        <v>1</v>
      </c>
      <c r="F363" s="28">
        <f>VLOOKUP($C363,计算辅助表!$A:$E,4,FALSE)</f>
        <v>4.84</v>
      </c>
      <c r="G363" s="26">
        <f>VLOOKUP($C363,计算辅助表!$A:$E,5,FALSE)</f>
        <v>1.6</v>
      </c>
      <c r="H363" s="26">
        <f>VLOOKUP(C363,计算辅助表!A:I,9,FALSE)</f>
        <v>0</v>
      </c>
      <c r="I363" s="26">
        <f>VLOOKUP(C363,计算辅助表!A:K,10,FALSE)</f>
        <v>0</v>
      </c>
      <c r="J363" s="26">
        <f>VLOOKUP(C363,计算辅助表!A:K,11,FALSE)</f>
        <v>0</v>
      </c>
      <c r="K363" s="26">
        <f>VLOOKUP(C363,计算辅助表!A:H,8,FALSE)</f>
        <v>185</v>
      </c>
      <c r="L363" s="26" t="str">
        <f>VLOOKUP(C363,计算辅助表!A:F,6,FALSE)</f>
        <v>[{"a":"item","t":"2004","n":3000}]</v>
      </c>
      <c r="M363" s="26" t="str">
        <f>VLOOKUP(C363,计算辅助表!A:L,IF(INT(LEFT(A363))&lt;5,12,7),FALSE)</f>
        <v>[{"jichuzhongzu":1,"star":6,"num":1},{"jichuzhongzu":1,"star":5,"num":3}]</v>
      </c>
      <c r="N363" s="26" t="str">
        <f>VLOOKUP(A363,升星技能!A:O,4,FALSE)</f>
        <v>魔王之力3</v>
      </c>
      <c r="O363" s="26" t="str">
        <f>VLOOKUP(A363,升星技能!A:O,5,FALSE)</f>
        <v>"3402a111","3402a121","3402a131"</v>
      </c>
      <c r="P363" s="26" t="str">
        <f>VLOOKUP(A363,升星技能!A:O,6,FALSE)</f>
        <v>被动效果：身体里隐藏着强大的魔王之力，攻击增加36%，暴击增加30%，生命增加60%</v>
      </c>
      <c r="Q363" s="26" t="str">
        <f>IF(C363&lt;8,VLOOKUP(A363,基础技能!A:O,11,FALSE),VLOOKUP(A363,升星技能!A:O,7,FALSE))</f>
        <v>力量窃取3</v>
      </c>
      <c r="R363" s="26" t="str">
        <f>IF(C363&lt;8,VLOOKUP(A363,基础技能!A:O,10,FALSE),VLOOKUP(A363,升星技能!A:O,8,FALSE))</f>
        <v>"3402a214"</v>
      </c>
      <c r="S363" s="26" t="str">
        <f>IF(C363&lt;8,VLOOKUP(A363,基础技能!A:O,12,FALSE),VLOOKUP(A363,升星技能!A:O,9,FALSE))</f>
        <v>被动效果：恶魔刺客最喜欢敌人的鲜血，敌方英雄死亡时，吸收其力量增加自己32%攻击</v>
      </c>
      <c r="T363" s="26" t="str">
        <f>IF(C363&lt;9,VLOOKUP(A363,基础技能!A:O,14,FALSE),VLOOKUP(A363,升星技能!A:O,10,FALSE))</f>
        <v>虚弱打击2</v>
      </c>
      <c r="U363" s="26" t="str">
        <f>IF(C363&lt;9,VLOOKUP(A363,基础技能!A:O,13,FALSE),VLOOKUP(A363,升星技能!A:O,11,FALSE))</f>
        <v>"34026314"</v>
      </c>
      <c r="V363" s="26" t="str">
        <f>IF(C363&lt;9,VLOOKUP(A363,基础技能!A:O,15,FALSE),VLOOKUP(A363,升星技能!A:O,12,FALSE))</f>
        <v>被动效果：专门欺负弱小，普通攻击变成攻击敌方生命最少的英雄，效果为113%</v>
      </c>
      <c r="W363" s="26" t="str">
        <f>IF(C363&lt;10,VLOOKUP(A363,基础技能!A:O,5,FALSE),VLOOKUP(A363,升星技能!A:O,13,FALSE))</f>
        <v>噬魂斩击2</v>
      </c>
      <c r="X363" s="26" t="str">
        <f>IF(C363&lt;10,VLOOKUP(A363,基础技能!A:O,4,FALSE),VLOOKUP(A363,升星技能!A:O,14,FALSE))</f>
        <v>34026012</v>
      </c>
      <c r="Y363" s="26" t="str">
        <f>IF(C363&lt;10,VLOOKUP(A363,基础技能!A:O,6,FALSE),VLOOKUP(A363,升星技能!A:O,15,FALSE))</f>
        <v>怒气技能：对敌方随机2名后排目标造成182%攻击伤害并吸取其22%攻击2回合</v>
      </c>
    </row>
    <row r="364" spans="1:25" s="10" customFormat="1" x14ac:dyDescent="0.3">
      <c r="A364" s="27">
        <v>34026</v>
      </c>
      <c r="B364" s="27" t="s">
        <v>63</v>
      </c>
      <c r="C364" s="28">
        <v>9</v>
      </c>
      <c r="D364" s="28">
        <f>VLOOKUP($C364,计算辅助表!$A:$E,2,FALSE)</f>
        <v>3.0700000000000003</v>
      </c>
      <c r="E364" s="26">
        <f>VLOOKUP($C364,计算辅助表!$A:$E,3,FALSE)</f>
        <v>1</v>
      </c>
      <c r="F364" s="28">
        <f>VLOOKUP($C364,计算辅助表!$A:$E,4,FALSE)</f>
        <v>6.16</v>
      </c>
      <c r="G364" s="26">
        <f>VLOOKUP($C364,计算辅助表!$A:$E,5,FALSE)</f>
        <v>1.6</v>
      </c>
      <c r="H364" s="26">
        <f>VLOOKUP(C364,计算辅助表!A:I,9,FALSE)</f>
        <v>0</v>
      </c>
      <c r="I364" s="26">
        <f>VLOOKUP(C364,计算辅助表!A:K,10,FALSE)</f>
        <v>0</v>
      </c>
      <c r="J364" s="26">
        <f>VLOOKUP(C364,计算辅助表!A:K,11,FALSE)</f>
        <v>0</v>
      </c>
      <c r="K364" s="26">
        <f>VLOOKUP(C364,计算辅助表!A:H,8,FALSE)</f>
        <v>205</v>
      </c>
      <c r="L364" s="26" t="str">
        <f>VLOOKUP(C364,计算辅助表!A:F,6,FALSE)</f>
        <v>[{"a":"item","t":"2004","n":4000}]</v>
      </c>
      <c r="M364" s="26" t="str">
        <f>VLOOKUP(C364,计算辅助表!A:L,IF(INT(LEFT(A364))&lt;5,12,7),FALSE)</f>
        <v>[{"sxhero":1,"num":1},{"jichuzhongzu":1,"star":6,"num":1},{"jichuzhongzu":1,"star":5,"num":2}]</v>
      </c>
      <c r="N364" s="26" t="str">
        <f>VLOOKUP(A364,升星技能!A:O,4,FALSE)</f>
        <v>魔王之力3</v>
      </c>
      <c r="O364" s="26" t="str">
        <f>VLOOKUP(A364,升星技能!A:O,5,FALSE)</f>
        <v>"3402a111","3402a121","3402a131"</v>
      </c>
      <c r="P364" s="26" t="str">
        <f>VLOOKUP(A364,升星技能!A:O,6,FALSE)</f>
        <v>被动效果：身体里隐藏着强大的魔王之力，攻击增加36%，暴击增加30%，生命增加60%</v>
      </c>
      <c r="Q364" s="26" t="str">
        <f>IF(C364&lt;8,VLOOKUP(A364,基础技能!A:O,11,FALSE),VLOOKUP(A364,升星技能!A:O,7,FALSE))</f>
        <v>力量窃取3</v>
      </c>
      <c r="R364" s="26" t="str">
        <f>IF(C364&lt;8,VLOOKUP(A364,基础技能!A:O,10,FALSE),VLOOKUP(A364,升星技能!A:O,8,FALSE))</f>
        <v>"3402a214"</v>
      </c>
      <c r="S364" s="26" t="str">
        <f>IF(C364&lt;8,VLOOKUP(A364,基础技能!A:O,12,FALSE),VLOOKUP(A364,升星技能!A:O,9,FALSE))</f>
        <v>被动效果：恶魔刺客最喜欢敌人的鲜血，敌方英雄死亡时，吸收其力量增加自己32%攻击</v>
      </c>
      <c r="T364" s="26" t="str">
        <f>IF(C364&lt;9,VLOOKUP(A364,基础技能!A:O,14,FALSE),VLOOKUP(A364,升星技能!A:O,10,FALSE))</f>
        <v>致命3</v>
      </c>
      <c r="U364" s="26" t="str">
        <f>IF(C364&lt;9,VLOOKUP(A364,基础技能!A:O,13,FALSE),VLOOKUP(A364,升星技能!A:O,11,FALSE))</f>
        <v>"3402a314"</v>
      </c>
      <c r="V364" s="26" t="str">
        <f>IF(C364&lt;9,VLOOKUP(A364,基础技能!A:O,15,FALSE),VLOOKUP(A364,升星技能!A:O,12,FALSE))</f>
        <v>被动效果：专门欺负弱小，普通攻击变成攻击敌方生命最少的英雄，造成132%攻击伤害，并回复80%攻击的等量生命</v>
      </c>
      <c r="W364" s="26" t="str">
        <f>IF(C364&lt;10,VLOOKUP(A364,基础技能!A:O,5,FALSE),VLOOKUP(A364,升星技能!A:O,13,FALSE))</f>
        <v>噬魂斩击2</v>
      </c>
      <c r="X364" s="26" t="str">
        <f>IF(C364&lt;10,VLOOKUP(A364,基础技能!A:O,4,FALSE),VLOOKUP(A364,升星技能!A:O,14,FALSE))</f>
        <v>34026012</v>
      </c>
      <c r="Y364" s="26" t="str">
        <f>IF(C364&lt;10,VLOOKUP(A364,基础技能!A:O,6,FALSE),VLOOKUP(A364,升星技能!A:O,15,FALSE))</f>
        <v>怒气技能：对敌方随机2名后排目标造成182%攻击伤害并吸取其22%攻击2回合</v>
      </c>
    </row>
    <row r="365" spans="1:25" s="10" customFormat="1" x14ac:dyDescent="0.3">
      <c r="A365" s="27">
        <v>34026</v>
      </c>
      <c r="B365" s="27" t="s">
        <v>63</v>
      </c>
      <c r="C365" s="28">
        <v>10</v>
      </c>
      <c r="D365" s="28">
        <f>VLOOKUP($C365,计算辅助表!$A:$E,2,FALSE)</f>
        <v>3.5100000000000002</v>
      </c>
      <c r="E365" s="26">
        <f>VLOOKUP($C365,计算辅助表!$A:$E,3,FALSE)</f>
        <v>1</v>
      </c>
      <c r="F365" s="28">
        <f>VLOOKUP($C365,计算辅助表!$A:$E,4,FALSE)</f>
        <v>8.14</v>
      </c>
      <c r="G365" s="26">
        <f>VLOOKUP($C365,计算辅助表!$A:$E,5,FALSE)</f>
        <v>1.6</v>
      </c>
      <c r="H365" s="26">
        <f>VLOOKUP(C365,计算辅助表!A:I,9,FALSE)</f>
        <v>0</v>
      </c>
      <c r="I365" s="26">
        <f>VLOOKUP(C365,计算辅助表!A:K,10,FALSE)</f>
        <v>0</v>
      </c>
      <c r="J365" s="26">
        <f>VLOOKUP(C365,计算辅助表!A:K,11,FALSE)</f>
        <v>0</v>
      </c>
      <c r="K365" s="26">
        <f>VLOOKUP(C365,计算辅助表!A:H,8,FALSE)</f>
        <v>255</v>
      </c>
      <c r="L365" s="26" t="str">
        <f>VLOOKUP(C365,计算辅助表!A:F,6,FALSE)</f>
        <v>[{"a":"item","t":"2004","n":10000}]</v>
      </c>
      <c r="M365" s="26" t="str">
        <f>VLOOKUP(C365,计算辅助表!A:L,IF(INT(LEFT(A365))&lt;5,12,7),FALSE)</f>
        <v>[{"sxhero":1,"num":2},{"jichuzhongzu":1,"star":6,"num":1},{"star":9,"num":1}]</v>
      </c>
      <c r="N365" s="26" t="str">
        <f>VLOOKUP(A365,升星技能!A:O,4,FALSE)</f>
        <v>魔王之力3</v>
      </c>
      <c r="O365" s="26" t="str">
        <f>VLOOKUP(A365,升星技能!A:O,5,FALSE)</f>
        <v>"3402a111","3402a121","3402a131"</v>
      </c>
      <c r="P365" s="26" t="str">
        <f>VLOOKUP(A365,升星技能!A:O,6,FALSE)</f>
        <v>被动效果：身体里隐藏着强大的魔王之力，攻击增加36%，暴击增加30%，生命增加60%</v>
      </c>
      <c r="Q365" s="26" t="str">
        <f>IF(C365&lt;8,VLOOKUP(A365,基础技能!A:O,11,FALSE),VLOOKUP(A365,升星技能!A:O,7,FALSE))</f>
        <v>力量窃取3</v>
      </c>
      <c r="R365" s="26" t="str">
        <f>IF(C365&lt;8,VLOOKUP(A365,基础技能!A:O,10,FALSE),VLOOKUP(A365,升星技能!A:O,8,FALSE))</f>
        <v>"3402a214"</v>
      </c>
      <c r="S365" s="26" t="str">
        <f>IF(C365&lt;8,VLOOKUP(A365,基础技能!A:O,12,FALSE),VLOOKUP(A365,升星技能!A:O,9,FALSE))</f>
        <v>被动效果：恶魔刺客最喜欢敌人的鲜血，敌方英雄死亡时，吸收其力量增加自己32%攻击</v>
      </c>
      <c r="T365" s="26" t="str">
        <f>IF(C365&lt;9,VLOOKUP(A365,基础技能!A:O,14,FALSE),VLOOKUP(A365,升星技能!A:O,10,FALSE))</f>
        <v>致命3</v>
      </c>
      <c r="U365" s="26" t="str">
        <f>IF(C365&lt;9,VLOOKUP(A365,基础技能!A:O,13,FALSE),VLOOKUP(A365,升星技能!A:O,11,FALSE))</f>
        <v>"3402a314"</v>
      </c>
      <c r="V365" s="26" t="str">
        <f>IF(C365&lt;9,VLOOKUP(A365,基础技能!A:O,15,FALSE),VLOOKUP(A365,升星技能!A:O,12,FALSE))</f>
        <v>被动效果：专门欺负弱小，普通攻击变成攻击敌方生命最少的英雄，造成132%攻击伤害，并回复80%攻击的等量生命</v>
      </c>
      <c r="W365" s="26" t="str">
        <f>IF(C365&lt;10,VLOOKUP(A365,基础技能!A:O,5,FALSE),VLOOKUP(A365,升星技能!A:O,13,FALSE))</f>
        <v>噬魂斩击3</v>
      </c>
      <c r="X365" s="26" t="str">
        <f>IF(C365&lt;10,VLOOKUP(A365,基础技能!A:O,4,FALSE),VLOOKUP(A365,升星技能!A:O,14,FALSE))</f>
        <v>3402a012</v>
      </c>
      <c r="Y365" s="26" t="str">
        <f>IF(C365&lt;10,VLOOKUP(A365,基础技能!A:O,6,FALSE),VLOOKUP(A365,升星技能!A:O,15,FALSE))</f>
        <v>怒气技能：对敌方随机2名后排目标造成192%攻击伤害，并恢复150%攻击的生命，并吸取目标31%攻击3回合，增加自己42%的暴击伤害3回合</v>
      </c>
    </row>
    <row r="366" spans="1:25" s="10" customFormat="1" x14ac:dyDescent="0.3">
      <c r="A366" s="27">
        <v>34026</v>
      </c>
      <c r="B366" s="27" t="s">
        <v>63</v>
      </c>
      <c r="C366" s="28">
        <v>11</v>
      </c>
      <c r="D366" s="28">
        <f>VLOOKUP($C366,计算辅助表!$A:$E,2,FALSE)</f>
        <v>3.5100000000000002</v>
      </c>
      <c r="E366" s="26">
        <f>VLOOKUP($C366,计算辅助表!$A:$E,3,FALSE)</f>
        <v>1</v>
      </c>
      <c r="F366" s="28">
        <f>VLOOKUP($C366,计算辅助表!$A:$E,4,FALSE)</f>
        <v>8.14</v>
      </c>
      <c r="G366" s="26">
        <f>VLOOKUP($C366,计算辅助表!$A:$E,5,FALSE)</f>
        <v>1.6</v>
      </c>
      <c r="H366" s="26">
        <f>VLOOKUP(C366,计算辅助表!A:I,9,FALSE)</f>
        <v>1</v>
      </c>
      <c r="I366" s="26">
        <f>VLOOKUP(C366,计算辅助表!A:K,10,FALSE)</f>
        <v>70</v>
      </c>
      <c r="J366" s="26">
        <f>VLOOKUP(C366,计算辅助表!A:K,11,FALSE)</f>
        <v>100</v>
      </c>
      <c r="K366" s="26">
        <f>VLOOKUP(C366,计算辅助表!A:H,8,FALSE)</f>
        <v>270</v>
      </c>
      <c r="L366" s="26" t="str">
        <f>VLOOKUP(C366,计算辅助表!A:F,6,FALSE)</f>
        <v>[{"a":"item","t":"2004","n":10000}]</v>
      </c>
      <c r="M366" s="26" t="str">
        <f>VLOOKUP(C366,计算辅助表!A:L,IF(INT(LEFT(A366))&lt;5,12,7),FALSE)</f>
        <v>[{"sxhero":1,"num":1},{"star":9,"num":1}]</v>
      </c>
      <c r="N366" s="26" t="str">
        <f>VLOOKUP(A366,升星技能!A:O,4,FALSE)</f>
        <v>魔王之力3</v>
      </c>
      <c r="O366" s="26" t="str">
        <f>VLOOKUP(A366,升星技能!A:O,5,FALSE)</f>
        <v>"3402a111","3402a121","3402a131"</v>
      </c>
      <c r="P366" s="26" t="str">
        <f>VLOOKUP(A366,升星技能!A:O,6,FALSE)</f>
        <v>被动效果：身体里隐藏着强大的魔王之力，攻击增加36%，暴击增加30%，生命增加60%</v>
      </c>
      <c r="Q366" s="26" t="str">
        <f>IF(C366&lt;8,VLOOKUP(A366,基础技能!A:O,11,FALSE),VLOOKUP(A366,升星技能!A:O,7,FALSE))</f>
        <v>力量窃取3</v>
      </c>
      <c r="R366" s="26" t="str">
        <f>IF(C366&lt;8,VLOOKUP(A366,基础技能!A:O,10,FALSE),VLOOKUP(A366,升星技能!A:O,8,FALSE))</f>
        <v>"3402a214"</v>
      </c>
      <c r="S366" s="26" t="str">
        <f>IF(C366&lt;8,VLOOKUP(A366,基础技能!A:O,12,FALSE),VLOOKUP(A366,升星技能!A:O,9,FALSE))</f>
        <v>被动效果：恶魔刺客最喜欢敌人的鲜血，敌方英雄死亡时，吸收其力量增加自己32%攻击</v>
      </c>
      <c r="T366" s="26" t="str">
        <f>IF(C366&lt;9,VLOOKUP(A366,基础技能!A:O,14,FALSE),VLOOKUP(A366,升星技能!A:O,10,FALSE))</f>
        <v>致命3</v>
      </c>
      <c r="U366" s="26" t="str">
        <f>IF(C366&lt;9,VLOOKUP(A366,基础技能!A:O,13,FALSE),VLOOKUP(A366,升星技能!A:O,11,FALSE))</f>
        <v>"3402a314"</v>
      </c>
      <c r="V366" s="26" t="str">
        <f>IF(C366&lt;9,VLOOKUP(A366,基础技能!A:O,15,FALSE),VLOOKUP(A366,升星技能!A:O,12,FALSE))</f>
        <v>被动效果：专门欺负弱小，普通攻击变成攻击敌方生命最少的英雄，造成132%攻击伤害，并回复80%攻击的等量生命</v>
      </c>
      <c r="W366" s="26" t="str">
        <f>IF(C366&lt;10,VLOOKUP(A366,基础技能!A:O,5,FALSE),VLOOKUP(A366,升星技能!A:O,13,FALSE))</f>
        <v>噬魂斩击3</v>
      </c>
      <c r="X366" s="26" t="str">
        <f>IF(C366&lt;10,VLOOKUP(A366,基础技能!A:O,4,FALSE),VLOOKUP(A366,升星技能!A:O,14,FALSE))</f>
        <v>3402a012</v>
      </c>
      <c r="Y366" s="26" t="str">
        <f>IF(C366&lt;10,VLOOKUP(A366,基础技能!A:O,6,FALSE),VLOOKUP(A366,升星技能!A:O,15,FALSE))</f>
        <v>怒气技能：对敌方随机2名后排目标造成192%攻击伤害，并恢复150%攻击的生命，并吸取目标31%攻击3回合，增加自己42%的暴击伤害3回合</v>
      </c>
    </row>
    <row r="367" spans="1:25" s="10" customFormat="1" x14ac:dyDescent="0.3">
      <c r="A367" s="27">
        <v>34026</v>
      </c>
      <c r="B367" s="27" t="s">
        <v>63</v>
      </c>
      <c r="C367" s="28">
        <v>12</v>
      </c>
      <c r="D367" s="28">
        <f>VLOOKUP($C367,计算辅助表!$A:$E,2,FALSE)</f>
        <v>3.5100000000000002</v>
      </c>
      <c r="E367" s="26">
        <f>VLOOKUP($C367,计算辅助表!$A:$E,3,FALSE)</f>
        <v>1</v>
      </c>
      <c r="F367" s="28">
        <f>VLOOKUP($C367,计算辅助表!$A:$E,4,FALSE)</f>
        <v>8.14</v>
      </c>
      <c r="G367" s="26">
        <f>VLOOKUP($C367,计算辅助表!$A:$E,5,FALSE)</f>
        <v>1.6</v>
      </c>
      <c r="H367" s="26">
        <f>VLOOKUP(C367,计算辅助表!A:I,9,FALSE)</f>
        <v>2</v>
      </c>
      <c r="I367" s="26">
        <f>VLOOKUP(C367,计算辅助表!A:K,10,FALSE)</f>
        <v>140</v>
      </c>
      <c r="J367" s="26">
        <f>VLOOKUP(C367,计算辅助表!A:K,11,FALSE)</f>
        <v>200</v>
      </c>
      <c r="K367" s="26">
        <f>VLOOKUP(C367,计算辅助表!A:H,8,FALSE)</f>
        <v>285</v>
      </c>
      <c r="L367" s="26" t="str">
        <f>VLOOKUP(C367,计算辅助表!A:F,6,FALSE)</f>
        <v>[{"a":"item","t":"2004","n":15000}]</v>
      </c>
      <c r="M367" s="26" t="str">
        <f>VLOOKUP(C367,计算辅助表!A:L,IF(INT(LEFT(A367))&lt;5,12,7),FALSE)</f>
        <v>[{"sxhero":1,"num":1},{"jichuzhongzu":1,"star":6,"num":1},{"star":9,"num":1}]</v>
      </c>
      <c r="N367" s="26" t="str">
        <f>VLOOKUP(A367,升星技能!A:O,4,FALSE)</f>
        <v>魔王之力3</v>
      </c>
      <c r="O367" s="26" t="str">
        <f>VLOOKUP(A367,升星技能!A:O,5,FALSE)</f>
        <v>"3402a111","3402a121","3402a131"</v>
      </c>
      <c r="P367" s="26" t="str">
        <f>VLOOKUP(A367,升星技能!A:O,6,FALSE)</f>
        <v>被动效果：身体里隐藏着强大的魔王之力，攻击增加36%，暴击增加30%，生命增加60%</v>
      </c>
      <c r="Q367" s="26" t="str">
        <f>IF(C367&lt;8,VLOOKUP(A367,基础技能!A:O,11,FALSE),VLOOKUP(A367,升星技能!A:O,7,FALSE))</f>
        <v>力量窃取3</v>
      </c>
      <c r="R367" s="26" t="str">
        <f>IF(C367&lt;8,VLOOKUP(A367,基础技能!A:O,10,FALSE),VLOOKUP(A367,升星技能!A:O,8,FALSE))</f>
        <v>"3402a214"</v>
      </c>
      <c r="S367" s="26" t="str">
        <f>IF(C367&lt;8,VLOOKUP(A367,基础技能!A:O,12,FALSE),VLOOKUP(A367,升星技能!A:O,9,FALSE))</f>
        <v>被动效果：恶魔刺客最喜欢敌人的鲜血，敌方英雄死亡时，吸收其力量增加自己32%攻击</v>
      </c>
      <c r="T367" s="26" t="str">
        <f>IF(C367&lt;9,VLOOKUP(A367,基础技能!A:O,14,FALSE),VLOOKUP(A367,升星技能!A:O,10,FALSE))</f>
        <v>致命3</v>
      </c>
      <c r="U367" s="26" t="str">
        <f>IF(C367&lt;9,VLOOKUP(A367,基础技能!A:O,13,FALSE),VLOOKUP(A367,升星技能!A:O,11,FALSE))</f>
        <v>"3402a314"</v>
      </c>
      <c r="V367" s="26" t="str">
        <f>IF(C367&lt;9,VLOOKUP(A367,基础技能!A:O,15,FALSE),VLOOKUP(A367,升星技能!A:O,12,FALSE))</f>
        <v>被动效果：专门欺负弱小，普通攻击变成攻击敌方生命最少的英雄，造成132%攻击伤害，并回复80%攻击的等量生命</v>
      </c>
      <c r="W367" s="26" t="str">
        <f>IF(C367&lt;10,VLOOKUP(A367,基础技能!A:O,5,FALSE),VLOOKUP(A367,升星技能!A:O,13,FALSE))</f>
        <v>噬魂斩击3</v>
      </c>
      <c r="X367" s="26" t="str">
        <f>IF(C367&lt;10,VLOOKUP(A367,基础技能!A:O,4,FALSE),VLOOKUP(A367,升星技能!A:O,14,FALSE))</f>
        <v>3402a012</v>
      </c>
      <c r="Y367" s="26" t="str">
        <f>IF(C367&lt;10,VLOOKUP(A367,基础技能!A:O,6,FALSE),VLOOKUP(A367,升星技能!A:O,15,FALSE))</f>
        <v>怒气技能：对敌方随机2名后排目标造成192%攻击伤害，并恢复150%攻击的生命，并吸取目标31%攻击3回合，增加自己42%的暴击伤害3回合</v>
      </c>
    </row>
    <row r="368" spans="1:25" s="10" customFormat="1" x14ac:dyDescent="0.3">
      <c r="A368" s="27">
        <v>34026</v>
      </c>
      <c r="B368" s="27" t="s">
        <v>63</v>
      </c>
      <c r="C368" s="28">
        <v>13</v>
      </c>
      <c r="D368" s="28">
        <f>VLOOKUP($C368,计算辅助表!$A:$E,2,FALSE)</f>
        <v>3.5100000000000002</v>
      </c>
      <c r="E368" s="26">
        <f>VLOOKUP($C368,计算辅助表!$A:$E,3,FALSE)</f>
        <v>1</v>
      </c>
      <c r="F368" s="28">
        <f>VLOOKUP($C368,计算辅助表!$A:$E,4,FALSE)</f>
        <v>8.14</v>
      </c>
      <c r="G368" s="26">
        <f>VLOOKUP($C368,计算辅助表!$A:$E,5,FALSE)</f>
        <v>1.6</v>
      </c>
      <c r="H368" s="26">
        <f>VLOOKUP(C368,计算辅助表!A:I,9,FALSE)</f>
        <v>3</v>
      </c>
      <c r="I368" s="26">
        <f>VLOOKUP(C368,计算辅助表!A:K,10,FALSE)</f>
        <v>210</v>
      </c>
      <c r="J368" s="26">
        <f>VLOOKUP(C368,计算辅助表!A:K,11,FALSE)</f>
        <v>300</v>
      </c>
      <c r="K368" s="26">
        <f>VLOOKUP(C368,计算辅助表!A:H,8,FALSE)</f>
        <v>300</v>
      </c>
      <c r="L368" s="26" t="str">
        <f>VLOOKUP(C368,计算辅助表!A:F,6,FALSE)</f>
        <v>[{"a":"item","t":"2004","n":20000},{"a":"item","t":"2039","n":10}]</v>
      </c>
      <c r="M368" s="26" t="str">
        <f>VLOOKUP(C368,计算辅助表!A:L,IF(INT(LEFT(A368))&lt;5,12,7),FALSE)</f>
        <v>[{"sxhero":1,"num":2},{"jichuzhongzu":1,"star":6,"num":1},{"star":10,"num":1}]</v>
      </c>
      <c r="N368" s="26" t="str">
        <f>VLOOKUP(A368,升星技能!A:O,4,FALSE)</f>
        <v>魔王之力3</v>
      </c>
      <c r="O368" s="26" t="str">
        <f>VLOOKUP(A368,升星技能!A:O,5,FALSE)</f>
        <v>"3402a111","3402a121","3402a131"</v>
      </c>
      <c r="P368" s="26" t="str">
        <f>VLOOKUP(A368,升星技能!A:O,6,FALSE)</f>
        <v>被动效果：身体里隐藏着强大的魔王之力，攻击增加36%，暴击增加30%，生命增加60%</v>
      </c>
      <c r="Q368" s="26" t="str">
        <f>IF(C368&lt;8,VLOOKUP(A368,基础技能!A:O,11,FALSE),VLOOKUP(A368,升星技能!A:O,7,FALSE))</f>
        <v>力量窃取3</v>
      </c>
      <c r="R368" s="26" t="str">
        <f>IF(C368&lt;8,VLOOKUP(A368,基础技能!A:O,10,FALSE),VLOOKUP(A368,升星技能!A:O,8,FALSE))</f>
        <v>"3402a214"</v>
      </c>
      <c r="S368" s="26" t="str">
        <f>IF(C368&lt;8,VLOOKUP(A368,基础技能!A:O,12,FALSE),VLOOKUP(A368,升星技能!A:O,9,FALSE))</f>
        <v>被动效果：恶魔刺客最喜欢敌人的鲜血，敌方英雄死亡时，吸收其力量增加自己32%攻击</v>
      </c>
      <c r="T368" s="26" t="str">
        <f>IF(C368&lt;9,VLOOKUP(A368,基础技能!A:O,14,FALSE),VLOOKUP(A368,升星技能!A:O,10,FALSE))</f>
        <v>致命3</v>
      </c>
      <c r="U368" s="26" t="str">
        <f>IF(C368&lt;9,VLOOKUP(A368,基础技能!A:O,13,FALSE),VLOOKUP(A368,升星技能!A:O,11,FALSE))</f>
        <v>"3402a314"</v>
      </c>
      <c r="V368" s="26" t="str">
        <f>IF(C368&lt;9,VLOOKUP(A368,基础技能!A:O,15,FALSE),VLOOKUP(A368,升星技能!A:O,12,FALSE))</f>
        <v>被动效果：专门欺负弱小，普通攻击变成攻击敌方生命最少的英雄，造成132%攻击伤害，并回复80%攻击的等量生命</v>
      </c>
      <c r="W368" s="26" t="str">
        <f>IF(C368&lt;10,VLOOKUP(A368,基础技能!A:O,5,FALSE),VLOOKUP(A368,升星技能!A:O,13,FALSE))</f>
        <v>噬魂斩击3</v>
      </c>
      <c r="X368" s="26" t="str">
        <f>IF(C368&lt;10,VLOOKUP(A368,基础技能!A:O,4,FALSE),VLOOKUP(A368,升星技能!A:O,14,FALSE))</f>
        <v>3402a012</v>
      </c>
      <c r="Y368" s="26" t="str">
        <f>IF(C368&lt;10,VLOOKUP(A368,基础技能!A:O,6,FALSE),VLOOKUP(A368,升星技能!A:O,15,FALSE))</f>
        <v>怒气技能：对敌方随机2名后排目标造成192%攻击伤害，并恢复150%攻击的生命，并吸取目标31%攻击3回合，增加自己42%的暴击伤害3回合</v>
      </c>
    </row>
    <row r="369" spans="1:25" s="10" customFormat="1" x14ac:dyDescent="0.3">
      <c r="A369" s="27">
        <v>34026</v>
      </c>
      <c r="B369" s="27" t="s">
        <v>63</v>
      </c>
      <c r="C369" s="28">
        <v>14</v>
      </c>
      <c r="D369" s="28">
        <v>3.51</v>
      </c>
      <c r="E369" s="26">
        <f>VLOOKUP($C369,计算辅助表!$A:$E,3,FALSE)</f>
        <v>1</v>
      </c>
      <c r="F369" s="28">
        <v>8.14</v>
      </c>
      <c r="G369" s="26">
        <f>VLOOKUP($C369,计算辅助表!$A:$E,5,FALSE)</f>
        <v>1.6</v>
      </c>
      <c r="H369" s="26">
        <f>VLOOKUP(C369,计算辅助表!A:I,9,FALSE)</f>
        <v>4</v>
      </c>
      <c r="I369" s="26">
        <f>VLOOKUP(C369,计算辅助表!A:K,10,FALSE)</f>
        <v>330</v>
      </c>
      <c r="J369" s="26">
        <f>VLOOKUP(C369,计算辅助表!A:K,11,FALSE)</f>
        <v>500</v>
      </c>
      <c r="K369" s="26">
        <f>VLOOKUP(C369,计算辅助表!A:H,8,FALSE)</f>
        <v>300</v>
      </c>
      <c r="L369" s="26" t="str">
        <f>VLOOKUP(C369,计算辅助表!A:F,6,FALSE)</f>
        <v>[{"a":"item","t":"2004","n":25000},{"a":"item","t":"2039","n":20}]</v>
      </c>
      <c r="M369" s="26" t="str">
        <f>VLOOKUP(C369,计算辅助表!A:L,IF(INT(LEFT(A369))&lt;5,12,7),FALSE)</f>
        <v>[{"sxhero":1,"num":2},{"star":9,"num":1},{"star":10,"num":1}]</v>
      </c>
      <c r="N369" s="26" t="str">
        <f>VLOOKUP(A369,升星技能!A:O,4,FALSE)</f>
        <v>魔王之力3</v>
      </c>
      <c r="O369" s="26" t="str">
        <f>VLOOKUP(A369,升星技能!A:O,5,FALSE)</f>
        <v>"3402a111","3402a121","3402a131"</v>
      </c>
      <c r="P369" s="26" t="str">
        <f>VLOOKUP(A369,升星技能!A:O,6,FALSE)</f>
        <v>被动效果：身体里隐藏着强大的魔王之力，攻击增加36%，暴击增加30%，生命增加60%</v>
      </c>
      <c r="Q369" s="26" t="str">
        <f>IF(C369&lt;8,VLOOKUP(A369,基础技能!A:O,11,FALSE),VLOOKUP(A369,升星技能!A:O,7,FALSE))</f>
        <v>力量窃取3</v>
      </c>
      <c r="R369" s="26" t="str">
        <f>IF(C369&lt;8,VLOOKUP(A369,基础技能!A:O,10,FALSE),VLOOKUP(A369,升星技能!A:O,8,FALSE))</f>
        <v>"3402a214"</v>
      </c>
      <c r="S369" s="26" t="str">
        <f>IF(C369&lt;8,VLOOKUP(A369,基础技能!A:O,12,FALSE),VLOOKUP(A369,升星技能!A:O,9,FALSE))</f>
        <v>被动效果：恶魔刺客最喜欢敌人的鲜血，敌方英雄死亡时，吸收其力量增加自己32%攻击</v>
      </c>
      <c r="T369" s="26" t="str">
        <f>IF(C369&lt;9,VLOOKUP(A369,基础技能!A:O,14,FALSE),VLOOKUP(A369,升星技能!A:O,10,FALSE))</f>
        <v>致命3</v>
      </c>
      <c r="U369" s="26" t="str">
        <f>IF(C369&lt;9,VLOOKUP(A369,基础技能!A:O,13,FALSE),VLOOKUP(A369,升星技能!A:O,11,FALSE))</f>
        <v>"3402a314"</v>
      </c>
      <c r="V369" s="26" t="str">
        <f>IF(C369&lt;9,VLOOKUP(A369,基础技能!A:O,15,FALSE),VLOOKUP(A369,升星技能!A:O,12,FALSE))</f>
        <v>被动效果：专门欺负弱小，普通攻击变成攻击敌方生命最少的英雄，造成132%攻击伤害，并回复80%攻击的等量生命</v>
      </c>
      <c r="W369" s="26" t="str">
        <f>IF(C369&lt;10,VLOOKUP(A369,基础技能!A:O,5,FALSE),VLOOKUP(A369,升星技能!A:O,13,FALSE))</f>
        <v>噬魂斩击3</v>
      </c>
      <c r="X369" s="26" t="str">
        <f>IF(C369&lt;10,VLOOKUP(A369,基础技能!A:O,4,FALSE),VLOOKUP(A369,升星技能!A:O,14,FALSE))</f>
        <v>3402a012</v>
      </c>
      <c r="Y369" s="26" t="str">
        <f>IF(C369&lt;10,VLOOKUP(A369,基础技能!A:O,6,FALSE),VLOOKUP(A369,升星技能!A:O,15,FALSE))</f>
        <v>怒气技能：对敌方随机2名后排目标造成192%攻击伤害，并恢复150%攻击的生命，并吸取目标31%攻击3回合，增加自己42%的暴击伤害3回合</v>
      </c>
    </row>
    <row r="370" spans="1:25" x14ac:dyDescent="0.3">
      <c r="A370" s="27">
        <v>34026</v>
      </c>
      <c r="B370" s="27" t="s">
        <v>63</v>
      </c>
      <c r="C370" s="28">
        <v>15</v>
      </c>
      <c r="D370" s="28">
        <v>3.51</v>
      </c>
      <c r="E370" s="26">
        <f>VLOOKUP($C370,计算辅助表!$A:$E,3,FALSE)</f>
        <v>1</v>
      </c>
      <c r="F370" s="28">
        <v>8.14</v>
      </c>
      <c r="G370" s="26">
        <f>VLOOKUP($C370,计算辅助表!$A:$E,5,FALSE)</f>
        <v>1.6</v>
      </c>
      <c r="H370" s="26">
        <f>VLOOKUP(C370,计算辅助表!A:I,9,FALSE)</f>
        <v>5</v>
      </c>
      <c r="I370" s="26">
        <f>VLOOKUP(C370,计算辅助表!A:K,10,FALSE)</f>
        <v>450</v>
      </c>
      <c r="J370" s="26">
        <f>VLOOKUP(C370,计算辅助表!A:K,11,FALSE)</f>
        <v>700</v>
      </c>
      <c r="K370" s="26">
        <f>VLOOKUP(C370,计算辅助表!A:H,8,FALSE)</f>
        <v>300</v>
      </c>
      <c r="L370" s="26" t="str">
        <f>VLOOKUP(C370,计算辅助表!A:F,6,FALSE)</f>
        <v>[{"a":"item","t":"2004","n":30000},{"a":"item","t":"2039","n":30}]</v>
      </c>
      <c r="M370" s="26" t="str">
        <f>VLOOKUP(C370,计算辅助表!A:L,IF(INT(LEFT(A370))&lt;5,12,7),FALSE)</f>
        <v>[{"sxhero":1,"num":2},{"star":9,"num":1},{"star":10,"num":1}]</v>
      </c>
      <c r="N370" s="26" t="str">
        <f>VLOOKUP(A370,升星技能!A:O,4,FALSE)</f>
        <v>魔王之力3</v>
      </c>
      <c r="O370" s="26" t="str">
        <f>VLOOKUP(A370,升星技能!A:O,5,FALSE)</f>
        <v>"3402a111","3402a121","3402a131"</v>
      </c>
      <c r="P370" s="26" t="str">
        <f>VLOOKUP(A370,升星技能!A:O,6,FALSE)</f>
        <v>被动效果：身体里隐藏着强大的魔王之力，攻击增加36%，暴击增加30%，生命增加60%</v>
      </c>
      <c r="Q370" s="26" t="str">
        <f>IF(C370&lt;8,VLOOKUP(A370,基础技能!A:O,11,FALSE),VLOOKUP(A370,升星技能!A:O,7,FALSE))</f>
        <v>力量窃取3</v>
      </c>
      <c r="R370" s="26" t="str">
        <f>IF(C370&lt;8,VLOOKUP(A370,基础技能!A:O,10,FALSE),VLOOKUP(A370,升星技能!A:O,8,FALSE))</f>
        <v>"3402a214"</v>
      </c>
      <c r="S370" s="26" t="str">
        <f>IF(C370&lt;8,VLOOKUP(A370,基础技能!A:O,12,FALSE),VLOOKUP(A370,升星技能!A:O,9,FALSE))</f>
        <v>被动效果：恶魔刺客最喜欢敌人的鲜血，敌方英雄死亡时，吸收其力量增加自己32%攻击</v>
      </c>
      <c r="T370" s="26" t="str">
        <f>IF(C370&lt;9,VLOOKUP(A370,基础技能!A:O,14,FALSE),VLOOKUP(A370,升星技能!A:O,10,FALSE))</f>
        <v>致命3</v>
      </c>
      <c r="U370" s="26" t="str">
        <f>IF(C370&lt;9,VLOOKUP(A370,基础技能!A:O,13,FALSE),VLOOKUP(A370,升星技能!A:O,11,FALSE))</f>
        <v>"3402a314"</v>
      </c>
      <c r="V370" s="26" t="str">
        <f>IF(C370&lt;9,VLOOKUP(A370,基础技能!A:O,15,FALSE),VLOOKUP(A370,升星技能!A:O,12,FALSE))</f>
        <v>被动效果：专门欺负弱小，普通攻击变成攻击敌方生命最少的英雄，造成132%攻击伤害，并回复80%攻击的等量生命</v>
      </c>
      <c r="W370" s="26" t="str">
        <f>IF(C370&lt;10,VLOOKUP(A370,基础技能!A:O,5,FALSE),VLOOKUP(A370,升星技能!A:O,13,FALSE))</f>
        <v>噬魂斩击3</v>
      </c>
      <c r="X370" s="26" t="str">
        <f>IF(C370&lt;10,VLOOKUP(A370,基础技能!A:O,4,FALSE),VLOOKUP(A370,升星技能!A:O,14,FALSE))</f>
        <v>3402a012</v>
      </c>
      <c r="Y370" s="26" t="str">
        <f>IF(C370&lt;10,VLOOKUP(A370,基础技能!A:O,6,FALSE),VLOOKUP(A370,升星技能!A:O,15,FALSE))</f>
        <v>怒气技能：对敌方随机2名后排目标造成192%攻击伤害，并恢复150%攻击的生命，并吸取目标31%攻击3回合，增加自己42%的暴击伤害3回合</v>
      </c>
    </row>
    <row r="371" spans="1:25" x14ac:dyDescent="0.3">
      <c r="A371" s="27">
        <v>34036</v>
      </c>
      <c r="B371" s="27" t="s">
        <v>3897</v>
      </c>
      <c r="C371" s="28">
        <v>7</v>
      </c>
      <c r="D371" s="28">
        <v>2.84</v>
      </c>
      <c r="E371" s="26">
        <v>1</v>
      </c>
      <c r="F371" s="28">
        <v>5.24</v>
      </c>
      <c r="G371" s="26">
        <v>1.6</v>
      </c>
      <c r="H371" s="26">
        <v>0</v>
      </c>
      <c r="I371" s="26">
        <v>0</v>
      </c>
      <c r="J371" s="26">
        <v>0</v>
      </c>
      <c r="K371" s="26">
        <v>165</v>
      </c>
      <c r="L371" s="26" t="s">
        <v>3543</v>
      </c>
      <c r="M371" s="26" t="str">
        <f>VLOOKUP(C371,计算辅助表!A:L,IF(INT(LEFT(A371))&lt;5,12,7),FALSE)</f>
        <v>[{"jichuzhongzu":1,"star":5,"num":4}]</v>
      </c>
      <c r="N371" s="26" t="str">
        <f>VLOOKUP(A371,升星技能!A:O,4,FALSE)</f>
        <v>勇气之躯3</v>
      </c>
      <c r="O371" s="26" t="str">
        <f>VLOOKUP(A371,升星技能!A:O,5,FALSE)</f>
        <v>"3403a101","3403a111","3403a121","3403a131","3403a104"</v>
      </c>
      <c r="P371" s="26" t="str">
        <f>VLOOKUP(A371,升星技能!A:O,6,FALSE)</f>
        <v>被动效果：攻击增加35%，暴击增加15%，免控增加30%，速度增加30，对流血目标造成伤害提高80%</v>
      </c>
      <c r="Q371" s="26" t="str">
        <f>IF(C371&lt;8,VLOOKUP(A371,基础技能!A:O,11,FALSE),VLOOKUP(A371,升星技能!A:O,7,FALSE))</f>
        <v>旺盛血气2</v>
      </c>
      <c r="R371" s="26" t="str">
        <f>IF(C371&lt;8,VLOOKUP(A371,基础技能!A:O,10,FALSE),VLOOKUP(A371,升星技能!A:O,8,FALSE))</f>
        <v>"34036204"</v>
      </c>
      <c r="S371" s="26" t="str">
        <f>IF(C371&lt;8,VLOOKUP(A371,基础技能!A:O,12,FALSE),VLOOKUP(A371,升星技能!A:O,9,FALSE))</f>
        <v>被动效果：普攻攻击时额外对所有后排敌人造成60%流血伤害3回合，并减少20点速度</v>
      </c>
      <c r="T371" s="26" t="str">
        <f>IF(C371&lt;9,VLOOKUP(A371,基础技能!A:O,14,FALSE),VLOOKUP(A371,升星技能!A:O,10,FALSE))</f>
        <v>狂怒血煞2</v>
      </c>
      <c r="U371" s="26" t="str">
        <f>IF(C371&lt;9,VLOOKUP(A371,基础技能!A:O,13,FALSE),VLOOKUP(A371,升星技能!A:O,11,FALSE))</f>
        <v>"34036304","34036404"</v>
      </c>
      <c r="V371" s="26" t="str">
        <f>IF(C371&lt;9,VLOOKUP(A371,基础技能!A:O,15,FALSE),VLOOKUP(A371,升星技能!A:O,12,FALSE))</f>
        <v>被动效果：技能或普通攻击时，对所有处于流血状态下的敌人造成60%流血伤害3回合；如果暴击则额外对所有处于流血状态下的敌人造成60%流血伤害3回合，并降低敌方后排英雄5点怒气</v>
      </c>
      <c r="W371" s="26" t="str">
        <f>IF(C371&lt;10,VLOOKUP(A371,基础技能!A:O,5,FALSE),VLOOKUP(A371,升星技能!A:O,13,FALSE))</f>
        <v>怒火金刚2</v>
      </c>
      <c r="X371" s="26">
        <f>IF(C371&lt;10,VLOOKUP(A371,基础技能!A:O,4,FALSE),VLOOKUP(A371,升星技能!A:O,14,FALSE))</f>
        <v>34036012</v>
      </c>
      <c r="Y371" s="26" t="str">
        <f>IF(C371&lt;10,VLOOKUP(A371,基础技能!A:O,6,FALSE),VLOOKUP(A371,升星技能!A:O,15,FALSE))</f>
        <v>怒气技能：对随机2名后排敌人造成140%攻击伤害，每回合额外造成100%流血伤害，持续15回合。对速度降低的目标额外造成100%流血伤害15回合。</v>
      </c>
    </row>
    <row r="372" spans="1:25" x14ac:dyDescent="0.3">
      <c r="A372" s="27">
        <v>34036</v>
      </c>
      <c r="B372" s="27" t="s">
        <v>3897</v>
      </c>
      <c r="C372" s="28">
        <v>8</v>
      </c>
      <c r="D372" s="28">
        <v>3.18</v>
      </c>
      <c r="E372" s="26">
        <v>1</v>
      </c>
      <c r="F372" s="28">
        <v>7.21</v>
      </c>
      <c r="G372" s="26">
        <v>1.6</v>
      </c>
      <c r="H372" s="26">
        <v>0</v>
      </c>
      <c r="I372" s="26">
        <v>0</v>
      </c>
      <c r="J372" s="26">
        <v>0</v>
      </c>
      <c r="K372" s="26">
        <v>185</v>
      </c>
      <c r="L372" s="26" t="s">
        <v>3545</v>
      </c>
      <c r="M372" s="26" t="str">
        <f>VLOOKUP(C372,计算辅助表!A:L,IF(INT(LEFT(A372))&lt;5,12,7),FALSE)</f>
        <v>[{"jichuzhongzu":1,"star":6,"num":1},{"jichuzhongzu":1,"star":5,"num":3}]</v>
      </c>
      <c r="N372" s="26" t="str">
        <f>VLOOKUP(A372,升星技能!A:O,4,FALSE)</f>
        <v>勇气之躯3</v>
      </c>
      <c r="O372" s="26" t="str">
        <f>VLOOKUP(A372,升星技能!A:O,5,FALSE)</f>
        <v>"3403a101","3403a111","3403a121","3403a131","3403a104"</v>
      </c>
      <c r="P372" s="26" t="str">
        <f>VLOOKUP(A372,升星技能!A:O,6,FALSE)</f>
        <v>被动效果：攻击增加35%，暴击增加15%，免控增加30%，速度增加30，对流血目标造成伤害提高80%</v>
      </c>
      <c r="Q372" s="26" t="str">
        <f>IF(C372&lt;8,VLOOKUP(A372,基础技能!A:O,11,FALSE),VLOOKUP(A372,升星技能!A:O,7,FALSE))</f>
        <v>旺盛血气3</v>
      </c>
      <c r="R372" s="26" t="str">
        <f>IF(C372&lt;8,VLOOKUP(A372,基础技能!A:O,10,FALSE),VLOOKUP(A372,升星技能!A:O,8,FALSE))</f>
        <v>"3403a204"</v>
      </c>
      <c r="S372" s="26" t="str">
        <f>IF(C372&lt;8,VLOOKUP(A372,基础技能!A:O,12,FALSE),VLOOKUP(A372,升星技能!A:O,9,FALSE))</f>
        <v>被动效果：普攻攻击时额外对所有后排敌人造成100%流血伤害3回合，并减少30点速度</v>
      </c>
      <c r="T372" s="26" t="str">
        <f>IF(C372&lt;9,VLOOKUP(A372,基础技能!A:O,14,FALSE),VLOOKUP(A372,升星技能!A:O,10,FALSE))</f>
        <v>狂怒血煞2</v>
      </c>
      <c r="U372" s="26" t="str">
        <f>IF(C372&lt;9,VLOOKUP(A372,基础技能!A:O,13,FALSE),VLOOKUP(A372,升星技能!A:O,11,FALSE))</f>
        <v>"34036304","34036404"</v>
      </c>
      <c r="V372" s="26" t="str">
        <f>IF(C372&lt;9,VLOOKUP(A372,基础技能!A:O,15,FALSE),VLOOKUP(A372,升星技能!A:O,12,FALSE))</f>
        <v>被动效果：技能或普通攻击时，对所有处于流血状态下的敌人造成60%流血伤害3回合；如果暴击则额外对所有处于流血状态下的敌人造成60%流血伤害3回合，并降低敌方后排英雄5点怒气</v>
      </c>
      <c r="W372" s="26" t="str">
        <f>IF(C372&lt;10,VLOOKUP(A372,基础技能!A:O,5,FALSE),VLOOKUP(A372,升星技能!A:O,13,FALSE))</f>
        <v>怒火金刚2</v>
      </c>
      <c r="X372" s="26">
        <f>IF(C372&lt;10,VLOOKUP(A372,基础技能!A:O,4,FALSE),VLOOKUP(A372,升星技能!A:O,14,FALSE))</f>
        <v>34036012</v>
      </c>
      <c r="Y372" s="26" t="str">
        <f>IF(C372&lt;10,VLOOKUP(A372,基础技能!A:O,6,FALSE),VLOOKUP(A372,升星技能!A:O,15,FALSE))</f>
        <v>怒气技能：对随机2名后排敌人造成140%攻击伤害，每回合额外造成100%流血伤害，持续15回合。对速度降低的目标额外造成100%流血伤害15回合。</v>
      </c>
    </row>
    <row r="373" spans="1:25" x14ac:dyDescent="0.3">
      <c r="A373" s="27">
        <v>34036</v>
      </c>
      <c r="B373" s="27" t="s">
        <v>3897</v>
      </c>
      <c r="C373" s="28">
        <v>9</v>
      </c>
      <c r="D373" s="28">
        <v>3.51</v>
      </c>
      <c r="E373" s="26">
        <v>1</v>
      </c>
      <c r="F373" s="28">
        <v>9.17</v>
      </c>
      <c r="G373" s="26">
        <v>1.6</v>
      </c>
      <c r="H373" s="26">
        <v>0</v>
      </c>
      <c r="I373" s="26">
        <v>0</v>
      </c>
      <c r="J373" s="26">
        <v>0</v>
      </c>
      <c r="K373" s="26">
        <v>205</v>
      </c>
      <c r="L373" s="26" t="s">
        <v>3547</v>
      </c>
      <c r="M373" s="26" t="str">
        <f>VLOOKUP(C373,计算辅助表!A:L,IF(INT(LEFT(A373))&lt;5,12,7),FALSE)</f>
        <v>[{"sxhero":1,"num":1},{"jichuzhongzu":1,"star":6,"num":1},{"jichuzhongzu":1,"star":5,"num":2}]</v>
      </c>
      <c r="N373" s="26" t="str">
        <f>VLOOKUP(A373,升星技能!A:O,4,FALSE)</f>
        <v>勇气之躯3</v>
      </c>
      <c r="O373" s="26" t="str">
        <f>VLOOKUP(A373,升星技能!A:O,5,FALSE)</f>
        <v>"3403a101","3403a111","3403a121","3403a131","3403a104"</v>
      </c>
      <c r="P373" s="26" t="str">
        <f>VLOOKUP(A373,升星技能!A:O,6,FALSE)</f>
        <v>被动效果：攻击增加35%，暴击增加15%，免控增加30%，速度增加30，对流血目标造成伤害提高80%</v>
      </c>
      <c r="Q373" s="26" t="str">
        <f>IF(C373&lt;8,VLOOKUP(A373,基础技能!A:O,11,FALSE),VLOOKUP(A373,升星技能!A:O,7,FALSE))</f>
        <v>旺盛血气3</v>
      </c>
      <c r="R373" s="26" t="str">
        <f>IF(C373&lt;8,VLOOKUP(A373,基础技能!A:O,10,FALSE),VLOOKUP(A373,升星技能!A:O,8,FALSE))</f>
        <v>"3403a204"</v>
      </c>
      <c r="S373" s="26" t="str">
        <f>IF(C373&lt;8,VLOOKUP(A373,基础技能!A:O,12,FALSE),VLOOKUP(A373,升星技能!A:O,9,FALSE))</f>
        <v>被动效果：普攻攻击时额外对所有后排敌人造成100%流血伤害3回合，并减少30点速度</v>
      </c>
      <c r="T373" s="26" t="str">
        <f>IF(C373&lt;9,VLOOKUP(A373,基础技能!A:O,14,FALSE),VLOOKUP(A373,升星技能!A:O,10,FALSE))</f>
        <v>狂怒血煞3</v>
      </c>
      <c r="U373" s="26" t="str">
        <f>IF(C373&lt;9,VLOOKUP(A373,基础技能!A:O,13,FALSE),VLOOKUP(A373,升星技能!A:O,11,FALSE))</f>
        <v>"3403a304","3403a404"</v>
      </c>
      <c r="V373" s="26" t="str">
        <f>IF(C373&lt;9,VLOOKUP(A373,基础技能!A:O,15,FALSE),VLOOKUP(A373,升星技能!A:O,12,FALSE))</f>
        <v>被动效果：技能或普通攻击时，对所有处于流血状态下的敌人造成100%流血伤害3回合，如果暴击则额外对所有处于流血状态下的敌人造成100%流血伤害3回合，并降低敌方后排英雄10点怒气</v>
      </c>
      <c r="W373" s="26" t="str">
        <f>IF(C373&lt;10,VLOOKUP(A373,基础技能!A:O,5,FALSE),VLOOKUP(A373,升星技能!A:O,13,FALSE))</f>
        <v>怒火金刚2</v>
      </c>
      <c r="X373" s="26">
        <f>IF(C373&lt;10,VLOOKUP(A373,基础技能!A:O,4,FALSE),VLOOKUP(A373,升星技能!A:O,14,FALSE))</f>
        <v>34036012</v>
      </c>
      <c r="Y373" s="26" t="str">
        <f>IF(C373&lt;10,VLOOKUP(A373,基础技能!A:O,6,FALSE),VLOOKUP(A373,升星技能!A:O,15,FALSE))</f>
        <v>怒气技能：对随机2名后排敌人造成140%攻击伤害，每回合额外造成100%流血伤害，持续15回合。对速度降低的目标额外造成100%流血伤害15回合。</v>
      </c>
    </row>
    <row r="374" spans="1:25" x14ac:dyDescent="0.3">
      <c r="A374" s="27">
        <v>34036</v>
      </c>
      <c r="B374" s="27" t="s">
        <v>3897</v>
      </c>
      <c r="C374" s="28">
        <v>10</v>
      </c>
      <c r="D374" s="28">
        <v>4.01</v>
      </c>
      <c r="E374" s="26">
        <v>1</v>
      </c>
      <c r="F374" s="28">
        <v>12.1</v>
      </c>
      <c r="G374" s="26">
        <v>1.6</v>
      </c>
      <c r="H374" s="26">
        <v>0</v>
      </c>
      <c r="I374" s="26">
        <v>0</v>
      </c>
      <c r="J374" s="26">
        <v>0</v>
      </c>
      <c r="K374" s="26">
        <v>255</v>
      </c>
      <c r="L374" s="26" t="s">
        <v>3549</v>
      </c>
      <c r="M374" s="26" t="str">
        <f>VLOOKUP(C374,计算辅助表!A:L,IF(INT(LEFT(A374))&lt;5,12,7),FALSE)</f>
        <v>[{"sxhero":1,"num":2},{"jichuzhongzu":1,"star":6,"num":1},{"star":9,"num":1}]</v>
      </c>
      <c r="N374" s="26" t="str">
        <f>VLOOKUP(A374,升星技能!A:O,4,FALSE)</f>
        <v>勇气之躯3</v>
      </c>
      <c r="O374" s="26" t="str">
        <f>VLOOKUP(A374,升星技能!A:O,5,FALSE)</f>
        <v>"3403a101","3403a111","3403a121","3403a131","3403a104"</v>
      </c>
      <c r="P374" s="26" t="str">
        <f>VLOOKUP(A374,升星技能!A:O,6,FALSE)</f>
        <v>被动效果：攻击增加35%，暴击增加15%，免控增加30%，速度增加30，对流血目标造成伤害提高80%</v>
      </c>
      <c r="Q374" s="26" t="str">
        <f>IF(C374&lt;8,VLOOKUP(A374,基础技能!A:O,11,FALSE),VLOOKUP(A374,升星技能!A:O,7,FALSE))</f>
        <v>旺盛血气3</v>
      </c>
      <c r="R374" s="26" t="str">
        <f>IF(C374&lt;8,VLOOKUP(A374,基础技能!A:O,10,FALSE),VLOOKUP(A374,升星技能!A:O,8,FALSE))</f>
        <v>"3403a204"</v>
      </c>
      <c r="S374" s="26" t="str">
        <f>IF(C374&lt;8,VLOOKUP(A374,基础技能!A:O,12,FALSE),VLOOKUP(A374,升星技能!A:O,9,FALSE))</f>
        <v>被动效果：普攻攻击时额外对所有后排敌人造成100%流血伤害3回合，并减少30点速度</v>
      </c>
      <c r="T374" s="26" t="str">
        <f>IF(C374&lt;9,VLOOKUP(A374,基础技能!A:O,14,FALSE),VLOOKUP(A374,升星技能!A:O,10,FALSE))</f>
        <v>狂怒血煞3</v>
      </c>
      <c r="U374" s="26" t="str">
        <f>IF(C374&lt;9,VLOOKUP(A374,基础技能!A:O,13,FALSE),VLOOKUP(A374,升星技能!A:O,11,FALSE))</f>
        <v>"3403a304","3403a404"</v>
      </c>
      <c r="V374" s="26" t="str">
        <f>IF(C374&lt;9,VLOOKUP(A374,基础技能!A:O,15,FALSE),VLOOKUP(A374,升星技能!A:O,12,FALSE))</f>
        <v>被动效果：技能或普通攻击时，对所有处于流血状态下的敌人造成100%流血伤害3回合，如果暴击则额外对所有处于流血状态下的敌人造成100%流血伤害3回合，并降低敌方后排英雄10点怒气</v>
      </c>
      <c r="W374" s="26" t="str">
        <f>IF(C374&lt;10,VLOOKUP(A374,基础技能!A:O,5,FALSE),VLOOKUP(A374,升星技能!A:O,13,FALSE))</f>
        <v>怒火金刚3</v>
      </c>
      <c r="X374" s="26" t="str">
        <f>IF(C374&lt;10,VLOOKUP(A374,基础技能!A:O,4,FALSE),VLOOKUP(A374,升星技能!A:O,14,FALSE))</f>
        <v>3403a012</v>
      </c>
      <c r="Y374" s="26" t="str">
        <f>IF(C374&lt;10,VLOOKUP(A374,基础技能!A:O,6,FALSE),VLOOKUP(A374,升星技能!A:O,15,FALSE))</f>
        <v>怒气技能：对随机2名后排敌人造成230%攻击伤害，每回合额外造成198%流血伤害，持续15回合。对速度降低的目标额外造成198%流血伤害15回合。</v>
      </c>
    </row>
    <row r="375" spans="1:25" x14ac:dyDescent="0.3">
      <c r="A375" s="27">
        <v>34036</v>
      </c>
      <c r="B375" s="27" t="s">
        <v>3897</v>
      </c>
      <c r="C375" s="28">
        <v>11</v>
      </c>
      <c r="D375" s="28">
        <v>4.01</v>
      </c>
      <c r="E375" s="26">
        <v>1</v>
      </c>
      <c r="F375" s="28">
        <v>12.1</v>
      </c>
      <c r="G375" s="26">
        <v>1.6</v>
      </c>
      <c r="H375" s="26">
        <v>1</v>
      </c>
      <c r="I375" s="26">
        <v>70</v>
      </c>
      <c r="J375" s="26">
        <v>100</v>
      </c>
      <c r="K375" s="26">
        <v>270</v>
      </c>
      <c r="L375" s="26" t="s">
        <v>3549</v>
      </c>
      <c r="M375" s="26" t="str">
        <f>VLOOKUP(C375,计算辅助表!A:L,IF(INT(LEFT(A375))&lt;5,12,7),FALSE)</f>
        <v>[{"sxhero":1,"num":1},{"star":9,"num":1}]</v>
      </c>
      <c r="N375" s="26" t="str">
        <f>VLOOKUP(A375,升星技能!A:O,4,FALSE)</f>
        <v>勇气之躯3</v>
      </c>
      <c r="O375" s="26" t="str">
        <f>VLOOKUP(A375,升星技能!A:O,5,FALSE)</f>
        <v>"3403a101","3403a111","3403a121","3403a131","3403a104"</v>
      </c>
      <c r="P375" s="26" t="str">
        <f>VLOOKUP(A375,升星技能!A:O,6,FALSE)</f>
        <v>被动效果：攻击增加35%，暴击增加15%，免控增加30%，速度增加30，对流血目标造成伤害提高80%</v>
      </c>
      <c r="Q375" s="26" t="str">
        <f>IF(C375&lt;8,VLOOKUP(A375,基础技能!A:O,11,FALSE),VLOOKUP(A375,升星技能!A:O,7,FALSE))</f>
        <v>旺盛血气3</v>
      </c>
      <c r="R375" s="26" t="str">
        <f>IF(C375&lt;8,VLOOKUP(A375,基础技能!A:O,10,FALSE),VLOOKUP(A375,升星技能!A:O,8,FALSE))</f>
        <v>"3403a204"</v>
      </c>
      <c r="S375" s="26" t="str">
        <f>IF(C375&lt;8,VLOOKUP(A375,基础技能!A:O,12,FALSE),VLOOKUP(A375,升星技能!A:O,9,FALSE))</f>
        <v>被动效果：普攻攻击时额外对所有后排敌人造成100%流血伤害3回合，并减少30点速度</v>
      </c>
      <c r="T375" s="26" t="str">
        <f>IF(C375&lt;9,VLOOKUP(A375,基础技能!A:O,14,FALSE),VLOOKUP(A375,升星技能!A:O,10,FALSE))</f>
        <v>狂怒血煞3</v>
      </c>
      <c r="U375" s="26" t="str">
        <f>IF(C375&lt;9,VLOOKUP(A375,基础技能!A:O,13,FALSE),VLOOKUP(A375,升星技能!A:O,11,FALSE))</f>
        <v>"3403a304","3403a404"</v>
      </c>
      <c r="V375" s="26" t="str">
        <f>IF(C375&lt;9,VLOOKUP(A375,基础技能!A:O,15,FALSE),VLOOKUP(A375,升星技能!A:O,12,FALSE))</f>
        <v>被动效果：技能或普通攻击时，对所有处于流血状态下的敌人造成100%流血伤害3回合，如果暴击则额外对所有处于流血状态下的敌人造成100%流血伤害3回合，并降低敌方后排英雄10点怒气</v>
      </c>
      <c r="W375" s="26" t="str">
        <f>IF(C375&lt;10,VLOOKUP(A375,基础技能!A:O,5,FALSE),VLOOKUP(A375,升星技能!A:O,13,FALSE))</f>
        <v>怒火金刚3</v>
      </c>
      <c r="X375" s="26" t="str">
        <f>IF(C375&lt;10,VLOOKUP(A375,基础技能!A:O,4,FALSE),VLOOKUP(A375,升星技能!A:O,14,FALSE))</f>
        <v>3403a012</v>
      </c>
      <c r="Y375" s="26" t="str">
        <f>IF(C375&lt;10,VLOOKUP(A375,基础技能!A:O,6,FALSE),VLOOKUP(A375,升星技能!A:O,15,FALSE))</f>
        <v>怒气技能：对随机2名后排敌人造成230%攻击伤害，每回合额外造成198%流血伤害，持续15回合。对速度降低的目标额外造成198%流血伤害15回合。</v>
      </c>
    </row>
    <row r="376" spans="1:25" x14ac:dyDescent="0.3">
      <c r="A376" s="27">
        <v>34036</v>
      </c>
      <c r="B376" s="27" t="s">
        <v>3897</v>
      </c>
      <c r="C376" s="28">
        <v>12</v>
      </c>
      <c r="D376" s="28">
        <v>4.01</v>
      </c>
      <c r="E376" s="26">
        <v>1</v>
      </c>
      <c r="F376" s="28">
        <v>12.1</v>
      </c>
      <c r="G376" s="26">
        <v>1.6</v>
      </c>
      <c r="H376" s="26">
        <v>2</v>
      </c>
      <c r="I376" s="26">
        <v>140</v>
      </c>
      <c r="J376" s="26">
        <v>200</v>
      </c>
      <c r="K376" s="26">
        <v>285</v>
      </c>
      <c r="L376" s="26" t="s">
        <v>3917</v>
      </c>
      <c r="M376" s="26" t="str">
        <f>VLOOKUP(C376,计算辅助表!A:L,IF(INT(LEFT(A376))&lt;5,12,7),FALSE)</f>
        <v>[{"sxhero":1,"num":1},{"jichuzhongzu":1,"star":6,"num":1},{"star":9,"num":1}]</v>
      </c>
      <c r="N376" s="26" t="str">
        <f>VLOOKUP(A376,升星技能!A:O,4,FALSE)</f>
        <v>勇气之躯3</v>
      </c>
      <c r="O376" s="26" t="str">
        <f>VLOOKUP(A376,升星技能!A:O,5,FALSE)</f>
        <v>"3403a101","3403a111","3403a121","3403a131","3403a104"</v>
      </c>
      <c r="P376" s="26" t="str">
        <f>VLOOKUP(A376,升星技能!A:O,6,FALSE)</f>
        <v>被动效果：攻击增加35%，暴击增加15%，免控增加30%，速度增加30，对流血目标造成伤害提高80%</v>
      </c>
      <c r="Q376" s="26" t="str">
        <f>IF(C376&lt;8,VLOOKUP(A376,基础技能!A:O,11,FALSE),VLOOKUP(A376,升星技能!A:O,7,FALSE))</f>
        <v>旺盛血气3</v>
      </c>
      <c r="R376" s="26" t="str">
        <f>IF(C376&lt;8,VLOOKUP(A376,基础技能!A:O,10,FALSE),VLOOKUP(A376,升星技能!A:O,8,FALSE))</f>
        <v>"3403a204"</v>
      </c>
      <c r="S376" s="26" t="str">
        <f>IF(C376&lt;8,VLOOKUP(A376,基础技能!A:O,12,FALSE),VLOOKUP(A376,升星技能!A:O,9,FALSE))</f>
        <v>被动效果：普攻攻击时额外对所有后排敌人造成100%流血伤害3回合，并减少30点速度</v>
      </c>
      <c r="T376" s="26" t="str">
        <f>IF(C376&lt;9,VLOOKUP(A376,基础技能!A:O,14,FALSE),VLOOKUP(A376,升星技能!A:O,10,FALSE))</f>
        <v>狂怒血煞3</v>
      </c>
      <c r="U376" s="26" t="str">
        <f>IF(C376&lt;9,VLOOKUP(A376,基础技能!A:O,13,FALSE),VLOOKUP(A376,升星技能!A:O,11,FALSE))</f>
        <v>"3403a304","3403a404"</v>
      </c>
      <c r="V376" s="26" t="str">
        <f>IF(C376&lt;9,VLOOKUP(A376,基础技能!A:O,15,FALSE),VLOOKUP(A376,升星技能!A:O,12,FALSE))</f>
        <v>被动效果：技能或普通攻击时，对所有处于流血状态下的敌人造成100%流血伤害3回合，如果暴击则额外对所有处于流血状态下的敌人造成100%流血伤害3回合，并降低敌方后排英雄10点怒气</v>
      </c>
      <c r="W376" s="26" t="str">
        <f>IF(C376&lt;10,VLOOKUP(A376,基础技能!A:O,5,FALSE),VLOOKUP(A376,升星技能!A:O,13,FALSE))</f>
        <v>怒火金刚3</v>
      </c>
      <c r="X376" s="26" t="str">
        <f>IF(C376&lt;10,VLOOKUP(A376,基础技能!A:O,4,FALSE),VLOOKUP(A376,升星技能!A:O,14,FALSE))</f>
        <v>3403a012</v>
      </c>
      <c r="Y376" s="26" t="str">
        <f>IF(C376&lt;10,VLOOKUP(A376,基础技能!A:O,6,FALSE),VLOOKUP(A376,升星技能!A:O,15,FALSE))</f>
        <v>怒气技能：对随机2名后排敌人造成230%攻击伤害，每回合额外造成198%流血伤害，持续15回合。对速度降低的目标额外造成198%流血伤害15回合。</v>
      </c>
    </row>
    <row r="377" spans="1:25" x14ac:dyDescent="0.3">
      <c r="A377" s="27">
        <v>34036</v>
      </c>
      <c r="B377" s="27" t="s">
        <v>3897</v>
      </c>
      <c r="C377" s="28">
        <v>13</v>
      </c>
      <c r="D377" s="28">
        <v>4.01</v>
      </c>
      <c r="E377" s="26">
        <v>1</v>
      </c>
      <c r="F377" s="28">
        <v>12.1</v>
      </c>
      <c r="G377" s="26">
        <v>1.6</v>
      </c>
      <c r="H377" s="26">
        <v>3</v>
      </c>
      <c r="I377" s="26">
        <v>210</v>
      </c>
      <c r="J377" s="26">
        <v>300</v>
      </c>
      <c r="K377" s="26">
        <v>300</v>
      </c>
      <c r="L377" s="26" t="s">
        <v>3554</v>
      </c>
      <c r="M377" s="26" t="str">
        <f>VLOOKUP(C377,计算辅助表!A:L,IF(INT(LEFT(A377))&lt;5,12,7),FALSE)</f>
        <v>[{"sxhero":1,"num":2},{"jichuzhongzu":1,"star":6,"num":1},{"star":10,"num":1}]</v>
      </c>
      <c r="N377" s="26" t="str">
        <f>VLOOKUP(A377,升星技能!A:O,4,FALSE)</f>
        <v>勇气之躯3</v>
      </c>
      <c r="O377" s="26" t="str">
        <f>VLOOKUP(A377,升星技能!A:O,5,FALSE)</f>
        <v>"3403a101","3403a111","3403a121","3403a131","3403a104"</v>
      </c>
      <c r="P377" s="26" t="str">
        <f>VLOOKUP(A377,升星技能!A:O,6,FALSE)</f>
        <v>被动效果：攻击增加35%，暴击增加15%，免控增加30%，速度增加30，对流血目标造成伤害提高80%</v>
      </c>
      <c r="Q377" s="26" t="str">
        <f>IF(C377&lt;8,VLOOKUP(A377,基础技能!A:O,11,FALSE),VLOOKUP(A377,升星技能!A:O,7,FALSE))</f>
        <v>旺盛血气3</v>
      </c>
      <c r="R377" s="26" t="str">
        <f>IF(C377&lt;8,VLOOKUP(A377,基础技能!A:O,10,FALSE),VLOOKUP(A377,升星技能!A:O,8,FALSE))</f>
        <v>"3403a204"</v>
      </c>
      <c r="S377" s="26" t="str">
        <f>IF(C377&lt;8,VLOOKUP(A377,基础技能!A:O,12,FALSE),VLOOKUP(A377,升星技能!A:O,9,FALSE))</f>
        <v>被动效果：普攻攻击时额外对所有后排敌人造成100%流血伤害3回合，并减少30点速度</v>
      </c>
      <c r="T377" s="26" t="str">
        <f>IF(C377&lt;9,VLOOKUP(A377,基础技能!A:O,14,FALSE),VLOOKUP(A377,升星技能!A:O,10,FALSE))</f>
        <v>狂怒血煞3</v>
      </c>
      <c r="U377" s="26" t="str">
        <f>IF(C377&lt;9,VLOOKUP(A377,基础技能!A:O,13,FALSE),VLOOKUP(A377,升星技能!A:O,11,FALSE))</f>
        <v>"3403a304","3403a404"</v>
      </c>
      <c r="V377" s="26" t="str">
        <f>IF(C377&lt;9,VLOOKUP(A377,基础技能!A:O,15,FALSE),VLOOKUP(A377,升星技能!A:O,12,FALSE))</f>
        <v>被动效果：技能或普通攻击时，对所有处于流血状态下的敌人造成100%流血伤害3回合，如果暴击则额外对所有处于流血状态下的敌人造成100%流血伤害3回合，并降低敌方后排英雄10点怒气</v>
      </c>
      <c r="W377" s="26" t="str">
        <f>IF(C377&lt;10,VLOOKUP(A377,基础技能!A:O,5,FALSE),VLOOKUP(A377,升星技能!A:O,13,FALSE))</f>
        <v>怒火金刚3</v>
      </c>
      <c r="X377" s="26" t="str">
        <f>IF(C377&lt;10,VLOOKUP(A377,基础技能!A:O,4,FALSE),VLOOKUP(A377,升星技能!A:O,14,FALSE))</f>
        <v>3403a012</v>
      </c>
      <c r="Y377" s="26" t="str">
        <f>IF(C377&lt;10,VLOOKUP(A377,基础技能!A:O,6,FALSE),VLOOKUP(A377,升星技能!A:O,15,FALSE))</f>
        <v>怒气技能：对随机2名后排敌人造成230%攻击伤害，每回合额外造成198%流血伤害，持续15回合。对速度降低的目标额外造成198%流血伤害15回合。</v>
      </c>
    </row>
    <row r="378" spans="1:25" x14ac:dyDescent="0.3">
      <c r="A378" s="27">
        <v>34036</v>
      </c>
      <c r="B378" s="27" t="s">
        <v>3897</v>
      </c>
      <c r="C378" s="28">
        <v>14</v>
      </c>
      <c r="D378" s="28">
        <v>4.01</v>
      </c>
      <c r="E378" s="26">
        <v>1</v>
      </c>
      <c r="F378" s="28">
        <v>12.1</v>
      </c>
      <c r="G378" s="26">
        <v>1.6</v>
      </c>
      <c r="H378" s="26">
        <v>4</v>
      </c>
      <c r="I378" s="26">
        <v>330</v>
      </c>
      <c r="J378" s="26">
        <v>500</v>
      </c>
      <c r="K378" s="26">
        <v>300</v>
      </c>
      <c r="L378" s="26" t="s">
        <v>3556</v>
      </c>
      <c r="M378" s="26" t="str">
        <f>VLOOKUP(C378,计算辅助表!A:L,IF(INT(LEFT(A378))&lt;5,12,7),FALSE)</f>
        <v>[{"sxhero":1,"num":2},{"star":9,"num":1},{"star":10,"num":1}]</v>
      </c>
      <c r="N378" s="26" t="str">
        <f>VLOOKUP(A378,升星技能!A:O,4,FALSE)</f>
        <v>勇气之躯3</v>
      </c>
      <c r="O378" s="26" t="str">
        <f>VLOOKUP(A378,升星技能!A:O,5,FALSE)</f>
        <v>"3403a101","3403a111","3403a121","3403a131","3403a104"</v>
      </c>
      <c r="P378" s="26" t="str">
        <f>VLOOKUP(A378,升星技能!A:O,6,FALSE)</f>
        <v>被动效果：攻击增加35%，暴击增加15%，免控增加30%，速度增加30，对流血目标造成伤害提高80%</v>
      </c>
      <c r="Q378" s="26" t="str">
        <f>IF(C378&lt;8,VLOOKUP(A378,基础技能!A:O,11,FALSE),VLOOKUP(A378,升星技能!A:O,7,FALSE))</f>
        <v>旺盛血气3</v>
      </c>
      <c r="R378" s="26" t="str">
        <f>IF(C378&lt;8,VLOOKUP(A378,基础技能!A:O,10,FALSE),VLOOKUP(A378,升星技能!A:O,8,FALSE))</f>
        <v>"3403a204"</v>
      </c>
      <c r="S378" s="26" t="str">
        <f>IF(C378&lt;8,VLOOKUP(A378,基础技能!A:O,12,FALSE),VLOOKUP(A378,升星技能!A:O,9,FALSE))</f>
        <v>被动效果：普攻攻击时额外对所有后排敌人造成100%流血伤害3回合，并减少30点速度</v>
      </c>
      <c r="T378" s="26" t="str">
        <f>IF(C378&lt;9,VLOOKUP(A378,基础技能!A:O,14,FALSE),VLOOKUP(A378,升星技能!A:O,10,FALSE))</f>
        <v>狂怒血煞3</v>
      </c>
      <c r="U378" s="26" t="str">
        <f>IF(C378&lt;9,VLOOKUP(A378,基础技能!A:O,13,FALSE),VLOOKUP(A378,升星技能!A:O,11,FALSE))</f>
        <v>"3403a304","3403a404"</v>
      </c>
      <c r="V378" s="26" t="str">
        <f>IF(C378&lt;9,VLOOKUP(A378,基础技能!A:O,15,FALSE),VLOOKUP(A378,升星技能!A:O,12,FALSE))</f>
        <v>被动效果：技能或普通攻击时，对所有处于流血状态下的敌人造成100%流血伤害3回合，如果暴击则额外对所有处于流血状态下的敌人造成100%流血伤害3回合，并降低敌方后排英雄10点怒气</v>
      </c>
      <c r="W378" s="26" t="str">
        <f>IF(C378&lt;10,VLOOKUP(A378,基础技能!A:O,5,FALSE),VLOOKUP(A378,升星技能!A:O,13,FALSE))</f>
        <v>怒火金刚3</v>
      </c>
      <c r="X378" s="26" t="str">
        <f>IF(C378&lt;10,VLOOKUP(A378,基础技能!A:O,4,FALSE),VLOOKUP(A378,升星技能!A:O,14,FALSE))</f>
        <v>3403a012</v>
      </c>
      <c r="Y378" s="26" t="str">
        <f>IF(C378&lt;10,VLOOKUP(A378,基础技能!A:O,6,FALSE),VLOOKUP(A378,升星技能!A:O,15,FALSE))</f>
        <v>怒气技能：对随机2名后排敌人造成230%攻击伤害，每回合额外造成198%流血伤害，持续15回合。对速度降低的目标额外造成198%流血伤害15回合。</v>
      </c>
    </row>
    <row r="379" spans="1:25" x14ac:dyDescent="0.3">
      <c r="A379" s="27">
        <v>34036</v>
      </c>
      <c r="B379" s="27" t="s">
        <v>3897</v>
      </c>
      <c r="C379" s="28">
        <v>15</v>
      </c>
      <c r="D379" s="28">
        <v>4.01</v>
      </c>
      <c r="E379" s="26">
        <v>1</v>
      </c>
      <c r="F379" s="28">
        <v>12.1</v>
      </c>
      <c r="G379" s="26">
        <v>1.6</v>
      </c>
      <c r="H379" s="26">
        <v>5</v>
      </c>
      <c r="I379" s="26">
        <v>450</v>
      </c>
      <c r="J379" s="26">
        <v>700</v>
      </c>
      <c r="K379" s="26">
        <v>300</v>
      </c>
      <c r="L379" s="26" t="s">
        <v>3558</v>
      </c>
      <c r="M379" s="26" t="str">
        <f>VLOOKUP(C379,计算辅助表!A:L,IF(INT(LEFT(A379))&lt;5,12,7),FALSE)</f>
        <v>[{"sxhero":1,"num":2},{"star":9,"num":1},{"star":10,"num":1}]</v>
      </c>
      <c r="N379" s="26" t="str">
        <f>VLOOKUP(A379,升星技能!A:O,4,FALSE)</f>
        <v>勇气之躯3</v>
      </c>
      <c r="O379" s="26" t="str">
        <f>VLOOKUP(A379,升星技能!A:O,5,FALSE)</f>
        <v>"3403a101","3403a111","3403a121","3403a131","3403a104"</v>
      </c>
      <c r="P379" s="26" t="str">
        <f>VLOOKUP(A379,升星技能!A:O,6,FALSE)</f>
        <v>被动效果：攻击增加35%，暴击增加15%，免控增加30%，速度增加30，对流血目标造成伤害提高80%</v>
      </c>
      <c r="Q379" s="26" t="str">
        <f>IF(C379&lt;8,VLOOKUP(A379,基础技能!A:O,11,FALSE),VLOOKUP(A379,升星技能!A:O,7,FALSE))</f>
        <v>旺盛血气3</v>
      </c>
      <c r="R379" s="26" t="str">
        <f>IF(C379&lt;8,VLOOKUP(A379,基础技能!A:O,10,FALSE),VLOOKUP(A379,升星技能!A:O,8,FALSE))</f>
        <v>"3403a204"</v>
      </c>
      <c r="S379" s="26" t="str">
        <f>IF(C379&lt;8,VLOOKUP(A379,基础技能!A:O,12,FALSE),VLOOKUP(A379,升星技能!A:O,9,FALSE))</f>
        <v>被动效果：普攻攻击时额外对所有后排敌人造成100%流血伤害3回合，并减少30点速度</v>
      </c>
      <c r="T379" s="26" t="str">
        <f>IF(C379&lt;9,VLOOKUP(A379,基础技能!A:O,14,FALSE),VLOOKUP(A379,升星技能!A:O,10,FALSE))</f>
        <v>狂怒血煞3</v>
      </c>
      <c r="U379" s="26" t="str">
        <f>IF(C379&lt;9,VLOOKUP(A379,基础技能!A:O,13,FALSE),VLOOKUP(A379,升星技能!A:O,11,FALSE))</f>
        <v>"3403a304","3403a404"</v>
      </c>
      <c r="V379" s="26" t="str">
        <f>IF(C379&lt;9,VLOOKUP(A379,基础技能!A:O,15,FALSE),VLOOKUP(A379,升星技能!A:O,12,FALSE))</f>
        <v>被动效果：技能或普通攻击时，对所有处于流血状态下的敌人造成100%流血伤害3回合，如果暴击则额外对所有处于流血状态下的敌人造成100%流血伤害3回合，并降低敌方后排英雄10点怒气</v>
      </c>
      <c r="W379" s="26" t="str">
        <f>IF(C379&lt;10,VLOOKUP(A379,基础技能!A:O,5,FALSE),VLOOKUP(A379,升星技能!A:O,13,FALSE))</f>
        <v>怒火金刚3</v>
      </c>
      <c r="X379" s="26" t="str">
        <f>IF(C379&lt;10,VLOOKUP(A379,基础技能!A:O,4,FALSE),VLOOKUP(A379,升星技能!A:O,14,FALSE))</f>
        <v>3403a012</v>
      </c>
      <c r="Y379" s="26" t="str">
        <f>IF(C379&lt;10,VLOOKUP(A379,基础技能!A:O,6,FALSE),VLOOKUP(A379,升星技能!A:O,15,FALSE))</f>
        <v>怒气技能：对随机2名后排敌人造成230%攻击伤害，每回合额外造成198%流血伤害，持续15回合。对速度降低的目标额外造成198%流血伤害15回合。</v>
      </c>
    </row>
    <row r="380" spans="1:25" x14ac:dyDescent="0.3">
      <c r="A380" s="27">
        <v>35036</v>
      </c>
      <c r="B380" s="27" t="s">
        <v>64</v>
      </c>
      <c r="C380" s="28">
        <v>7</v>
      </c>
      <c r="D380" s="28">
        <f>VLOOKUP($C380,计算辅助表!$A:$E,2,FALSE)</f>
        <v>2.4900000000000002</v>
      </c>
      <c r="E380" s="26">
        <f>VLOOKUP($C380,计算辅助表!$A:$E,3,FALSE)</f>
        <v>1</v>
      </c>
      <c r="F380" s="28">
        <f>VLOOKUP($C380,计算辅助表!$A:$E,4,FALSE)</f>
        <v>3.5200000000000005</v>
      </c>
      <c r="G380" s="26">
        <f>VLOOKUP($C380,计算辅助表!$A:$E,5,FALSE)</f>
        <v>1.6</v>
      </c>
      <c r="H380" s="26">
        <f>VLOOKUP(C380,计算辅助表!A:I,9,FALSE)</f>
        <v>0</v>
      </c>
      <c r="I380" s="26">
        <f>VLOOKUP(C380,计算辅助表!A:K,10,FALSE)</f>
        <v>0</v>
      </c>
      <c r="J380" s="26">
        <f>VLOOKUP(C380,计算辅助表!A:K,11,FALSE)</f>
        <v>0</v>
      </c>
      <c r="K380" s="26">
        <f>VLOOKUP(C380,计算辅助表!A:H,8,FALSE)</f>
        <v>165</v>
      </c>
      <c r="L380" s="26" t="str">
        <f>VLOOKUP(C380,计算辅助表!A:F,6,FALSE)</f>
        <v>[{"a":"item","t":"2004","n":2000}]</v>
      </c>
      <c r="M380" s="26" t="str">
        <f>VLOOKUP(C380,计算辅助表!A:L,IF(INT(LEFT(A380))&lt;5,12,7),FALSE)</f>
        <v>[{"jichuzhongzu":1,"star":5,"num":4}]</v>
      </c>
      <c r="N380" s="26" t="str">
        <f>VLOOKUP(A380,升星技能!A:O,4,FALSE)</f>
        <v>战斗大师3</v>
      </c>
      <c r="O380" s="26" t="str">
        <f>VLOOKUP(A380,升星技能!A:O,5,FALSE)</f>
        <v>"3503a114","3503a124","3503a134"</v>
      </c>
      <c r="P380" s="26" t="str">
        <f>VLOOKUP(A380,升星技能!A:O,6,FALSE)</f>
        <v>被动效果：酷爱以暴制暴，每次普攻提升自己22%暴击，降低目标21%暴击，持续4回合，并有51%概率提升自己31%暴击伤害，持续2回合</v>
      </c>
      <c r="Q380" s="26" t="str">
        <f>IF(C380&lt;8,VLOOKUP(A380,基础技能!A:O,11,FALSE),VLOOKUP(A380,升星技能!A:O,7,FALSE))</f>
        <v>射手之心2</v>
      </c>
      <c r="R380" s="26" t="str">
        <f>IF(C380&lt;8,VLOOKUP(A380,基础技能!A:O,10,FALSE),VLOOKUP(A380,升星技能!A:O,8,FALSE))</f>
        <v>"35036211","35036221","35036231"</v>
      </c>
      <c r="S380" s="26" t="str">
        <f>IF(C380&lt;8,VLOOKUP(A380,基础技能!A:O,12,FALSE),VLOOKUP(A380,升星技能!A:O,9,FALSE))</f>
        <v>被动效果：天生的猎手，攻击增加41.5%，暴击伤害增加20%，生命增加11%</v>
      </c>
      <c r="T380" s="26" t="str">
        <f>IF(C380&lt;9,VLOOKUP(A380,基础技能!A:O,14,FALSE),VLOOKUP(A380,升星技能!A:O,10,FALSE))</f>
        <v>反击2</v>
      </c>
      <c r="U380" s="26" t="str">
        <f>IF(C380&lt;9,VLOOKUP(A380,基础技能!A:O,13,FALSE),VLOOKUP(A380,升星技能!A:O,11,FALSE))</f>
        <v>"35036314"</v>
      </c>
      <c r="V380" s="26" t="str">
        <f>IF(C380&lt;9,VLOOKUP(A380,基础技能!A:O,15,FALSE),VLOOKUP(A380,升星技能!A:O,12,FALSE))</f>
        <v>被动效果：来打我呀！受到攻击时100%概率发动一次反击造成83%的攻击伤害</v>
      </c>
      <c r="W380" s="26" t="str">
        <f>IF(C380&lt;10,VLOOKUP(A380,基础技能!A:O,5,FALSE),VLOOKUP(A380,升星技能!A:O,13,FALSE))</f>
        <v>死亡激射2</v>
      </c>
      <c r="X380" s="26" t="str">
        <f>IF(C380&lt;10,VLOOKUP(A380,基础技能!A:O,4,FALSE),VLOOKUP(A380,升星技能!A:O,14,FALSE))</f>
        <v>35036012</v>
      </c>
      <c r="Y380" s="26" t="str">
        <f>IF(C380&lt;10,VLOOKUP(A380,基础技能!A:O,6,FALSE),VLOOKUP(A380,升星技能!A:O,15,FALSE))</f>
        <v>怒气技能：对敌方全体造成103%攻击伤害并降低其25%暴击，持续3回合</v>
      </c>
    </row>
    <row r="381" spans="1:25" x14ac:dyDescent="0.3">
      <c r="A381" s="27">
        <v>35036</v>
      </c>
      <c r="B381" s="27" t="s">
        <v>64</v>
      </c>
      <c r="C381" s="28">
        <v>8</v>
      </c>
      <c r="D381" s="28">
        <f>VLOOKUP($C381,计算辅助表!$A:$E,2,FALSE)</f>
        <v>2.7800000000000002</v>
      </c>
      <c r="E381" s="26">
        <f>VLOOKUP($C381,计算辅助表!$A:$E,3,FALSE)</f>
        <v>1</v>
      </c>
      <c r="F381" s="28">
        <f>VLOOKUP($C381,计算辅助表!$A:$E,4,FALSE)</f>
        <v>4.84</v>
      </c>
      <c r="G381" s="26">
        <f>VLOOKUP($C381,计算辅助表!$A:$E,5,FALSE)</f>
        <v>1.6</v>
      </c>
      <c r="H381" s="26">
        <f>VLOOKUP(C381,计算辅助表!A:I,9,FALSE)</f>
        <v>0</v>
      </c>
      <c r="I381" s="26">
        <f>VLOOKUP(C381,计算辅助表!A:K,10,FALSE)</f>
        <v>0</v>
      </c>
      <c r="J381" s="26">
        <f>VLOOKUP(C381,计算辅助表!A:K,11,FALSE)</f>
        <v>0</v>
      </c>
      <c r="K381" s="26">
        <f>VLOOKUP(C381,计算辅助表!A:H,8,FALSE)</f>
        <v>185</v>
      </c>
      <c r="L381" s="26" t="str">
        <f>VLOOKUP(C381,计算辅助表!A:F,6,FALSE)</f>
        <v>[{"a":"item","t":"2004","n":3000}]</v>
      </c>
      <c r="M381" s="26" t="str">
        <f>VLOOKUP(C381,计算辅助表!A:L,IF(INT(LEFT(A381))&lt;5,12,7),FALSE)</f>
        <v>[{"jichuzhongzu":1,"star":6,"num":1},{"jichuzhongzu":1,"star":5,"num":3}]</v>
      </c>
      <c r="N381" s="26" t="str">
        <f>VLOOKUP(A381,升星技能!A:O,4,FALSE)</f>
        <v>战斗大师3</v>
      </c>
      <c r="O381" s="26" t="str">
        <f>VLOOKUP(A381,升星技能!A:O,5,FALSE)</f>
        <v>"3503a114","3503a124","3503a134"</v>
      </c>
      <c r="P381" s="26" t="str">
        <f>VLOOKUP(A381,升星技能!A:O,6,FALSE)</f>
        <v>被动效果：酷爱以暴制暴，每次普攻提升自己22%暴击，降低目标21%暴击，持续4回合，并有51%概率提升自己31%暴击伤害，持续2回合</v>
      </c>
      <c r="Q381" s="26" t="str">
        <f>IF(C381&lt;8,VLOOKUP(A381,基础技能!A:O,11,FALSE),VLOOKUP(A381,升星技能!A:O,7,FALSE))</f>
        <v>射手之心3</v>
      </c>
      <c r="R381" s="26" t="str">
        <f>IF(C381&lt;8,VLOOKUP(A381,基础技能!A:O,10,FALSE),VLOOKUP(A381,升星技能!A:O,8,FALSE))</f>
        <v>"3503a211","3503a221","3503a231"</v>
      </c>
      <c r="S381" s="26" t="str">
        <f>IF(C381&lt;8,VLOOKUP(A381,基础技能!A:O,12,FALSE),VLOOKUP(A381,升星技能!A:O,9,FALSE))</f>
        <v>被动效果：天生的猎手，攻击增加52%，暴击伤害增加30%，生命增加25%</v>
      </c>
      <c r="T381" s="26" t="str">
        <f>IF(C381&lt;9,VLOOKUP(A381,基础技能!A:O,14,FALSE),VLOOKUP(A381,升星技能!A:O,10,FALSE))</f>
        <v>反击2</v>
      </c>
      <c r="U381" s="26" t="str">
        <f>IF(C381&lt;9,VLOOKUP(A381,基础技能!A:O,13,FALSE),VLOOKUP(A381,升星技能!A:O,11,FALSE))</f>
        <v>"35036314"</v>
      </c>
      <c r="V381" s="26" t="str">
        <f>IF(C381&lt;9,VLOOKUP(A381,基础技能!A:O,15,FALSE),VLOOKUP(A381,升星技能!A:O,12,FALSE))</f>
        <v>被动效果：来打我呀！受到攻击时100%概率发动一次反击造成83%的攻击伤害</v>
      </c>
      <c r="W381" s="26" t="str">
        <f>IF(C381&lt;10,VLOOKUP(A381,基础技能!A:O,5,FALSE),VLOOKUP(A381,升星技能!A:O,13,FALSE))</f>
        <v>死亡激射2</v>
      </c>
      <c r="X381" s="26" t="str">
        <f>IF(C381&lt;10,VLOOKUP(A381,基础技能!A:O,4,FALSE),VLOOKUP(A381,升星技能!A:O,14,FALSE))</f>
        <v>35036012</v>
      </c>
      <c r="Y381" s="26" t="str">
        <f>IF(C381&lt;10,VLOOKUP(A381,基础技能!A:O,6,FALSE),VLOOKUP(A381,升星技能!A:O,15,FALSE))</f>
        <v>怒气技能：对敌方全体造成103%攻击伤害并降低其25%暴击，持续3回合</v>
      </c>
    </row>
    <row r="382" spans="1:25" x14ac:dyDescent="0.3">
      <c r="A382" s="27">
        <v>35036</v>
      </c>
      <c r="B382" s="27" t="s">
        <v>64</v>
      </c>
      <c r="C382" s="28">
        <v>9</v>
      </c>
      <c r="D382" s="28">
        <f>VLOOKUP($C382,计算辅助表!$A:$E,2,FALSE)</f>
        <v>3.0700000000000003</v>
      </c>
      <c r="E382" s="26">
        <f>VLOOKUP($C382,计算辅助表!$A:$E,3,FALSE)</f>
        <v>1</v>
      </c>
      <c r="F382" s="28">
        <f>VLOOKUP($C382,计算辅助表!$A:$E,4,FALSE)</f>
        <v>6.16</v>
      </c>
      <c r="G382" s="26">
        <f>VLOOKUP($C382,计算辅助表!$A:$E,5,FALSE)</f>
        <v>1.6</v>
      </c>
      <c r="H382" s="26">
        <f>VLOOKUP(C382,计算辅助表!A:I,9,FALSE)</f>
        <v>0</v>
      </c>
      <c r="I382" s="26">
        <f>VLOOKUP(C382,计算辅助表!A:K,10,FALSE)</f>
        <v>0</v>
      </c>
      <c r="J382" s="26">
        <f>VLOOKUP(C382,计算辅助表!A:K,11,FALSE)</f>
        <v>0</v>
      </c>
      <c r="K382" s="26">
        <f>VLOOKUP(C382,计算辅助表!A:H,8,FALSE)</f>
        <v>205</v>
      </c>
      <c r="L382" s="26" t="str">
        <f>VLOOKUP(C382,计算辅助表!A:F,6,FALSE)</f>
        <v>[{"a":"item","t":"2004","n":4000}]</v>
      </c>
      <c r="M382" s="26" t="str">
        <f>VLOOKUP(C382,计算辅助表!A:L,IF(INT(LEFT(A382))&lt;5,12,7),FALSE)</f>
        <v>[{"sxhero":1,"num":1},{"jichuzhongzu":1,"star":6,"num":1},{"jichuzhongzu":1,"star":5,"num":2}]</v>
      </c>
      <c r="N382" s="26" t="str">
        <f>VLOOKUP(A382,升星技能!A:O,4,FALSE)</f>
        <v>战斗大师3</v>
      </c>
      <c r="O382" s="26" t="str">
        <f>VLOOKUP(A382,升星技能!A:O,5,FALSE)</f>
        <v>"3503a114","3503a124","3503a134"</v>
      </c>
      <c r="P382" s="26" t="str">
        <f>VLOOKUP(A382,升星技能!A:O,6,FALSE)</f>
        <v>被动效果：酷爱以暴制暴，每次普攻提升自己22%暴击，降低目标21%暴击，持续4回合，并有51%概率提升自己31%暴击伤害，持续2回合</v>
      </c>
      <c r="Q382" s="26" t="str">
        <f>IF(C382&lt;8,VLOOKUP(A382,基础技能!A:O,11,FALSE),VLOOKUP(A382,升星技能!A:O,7,FALSE))</f>
        <v>射手之心3</v>
      </c>
      <c r="R382" s="26" t="str">
        <f>IF(C382&lt;8,VLOOKUP(A382,基础技能!A:O,10,FALSE),VLOOKUP(A382,升星技能!A:O,8,FALSE))</f>
        <v>"3503a211","3503a221","3503a231"</v>
      </c>
      <c r="S382" s="26" t="str">
        <f>IF(C382&lt;8,VLOOKUP(A382,基础技能!A:O,12,FALSE),VLOOKUP(A382,升星技能!A:O,9,FALSE))</f>
        <v>被动效果：天生的猎手，攻击增加52%，暴击伤害增加30%，生命增加25%</v>
      </c>
      <c r="T382" s="26" t="str">
        <f>IF(C382&lt;9,VLOOKUP(A382,基础技能!A:O,14,FALSE),VLOOKUP(A382,升星技能!A:O,10,FALSE))</f>
        <v>以牙还牙3</v>
      </c>
      <c r="U382" s="26" t="str">
        <f>IF(C382&lt;9,VLOOKUP(A382,基础技能!A:O,13,FALSE),VLOOKUP(A382,升星技能!A:O,11,FALSE))</f>
        <v>"3503a314"</v>
      </c>
      <c r="V382" s="26" t="str">
        <f>IF(C382&lt;9,VLOOKUP(A382,基础技能!A:O,15,FALSE),VLOOKUP(A382,升星技能!A:O,12,FALSE))</f>
        <v>被动效果：来打我呀！受到攻击时100%概率发动一次反击造成121%的攻击伤害</v>
      </c>
      <c r="W382" s="26" t="str">
        <f>IF(C382&lt;10,VLOOKUP(A382,基础技能!A:O,5,FALSE),VLOOKUP(A382,升星技能!A:O,13,FALSE))</f>
        <v>死亡激射2</v>
      </c>
      <c r="X382" s="26" t="str">
        <f>IF(C382&lt;10,VLOOKUP(A382,基础技能!A:O,4,FALSE),VLOOKUP(A382,升星技能!A:O,14,FALSE))</f>
        <v>35036012</v>
      </c>
      <c r="Y382" s="26" t="str">
        <f>IF(C382&lt;10,VLOOKUP(A382,基础技能!A:O,6,FALSE),VLOOKUP(A382,升星技能!A:O,15,FALSE))</f>
        <v>怒气技能：对敌方全体造成103%攻击伤害并降低其25%暴击，持续3回合</v>
      </c>
    </row>
    <row r="383" spans="1:25" x14ac:dyDescent="0.3">
      <c r="A383" s="27">
        <v>35036</v>
      </c>
      <c r="B383" s="27" t="s">
        <v>64</v>
      </c>
      <c r="C383" s="28">
        <v>10</v>
      </c>
      <c r="D383" s="28">
        <f>VLOOKUP($C383,计算辅助表!$A:$E,2,FALSE)</f>
        <v>3.5100000000000002</v>
      </c>
      <c r="E383" s="26">
        <f>VLOOKUP($C383,计算辅助表!$A:$E,3,FALSE)</f>
        <v>1</v>
      </c>
      <c r="F383" s="28">
        <f>VLOOKUP($C383,计算辅助表!$A:$E,4,FALSE)</f>
        <v>8.14</v>
      </c>
      <c r="G383" s="26">
        <f>VLOOKUP($C383,计算辅助表!$A:$E,5,FALSE)</f>
        <v>1.6</v>
      </c>
      <c r="H383" s="26">
        <f>VLOOKUP(C383,计算辅助表!A:I,9,FALSE)</f>
        <v>0</v>
      </c>
      <c r="I383" s="26">
        <f>VLOOKUP(C383,计算辅助表!A:K,10,FALSE)</f>
        <v>0</v>
      </c>
      <c r="J383" s="26">
        <f>VLOOKUP(C383,计算辅助表!A:K,11,FALSE)</f>
        <v>0</v>
      </c>
      <c r="K383" s="26">
        <f>VLOOKUP(C383,计算辅助表!A:H,8,FALSE)</f>
        <v>255</v>
      </c>
      <c r="L383" s="26" t="str">
        <f>VLOOKUP(C383,计算辅助表!A:F,6,FALSE)</f>
        <v>[{"a":"item","t":"2004","n":10000}]</v>
      </c>
      <c r="M383" s="26" t="str">
        <f>VLOOKUP(C383,计算辅助表!A:L,IF(INT(LEFT(A383))&lt;5,12,7),FALSE)</f>
        <v>[{"sxhero":1,"num":2},{"jichuzhongzu":1,"star":6,"num":1},{"star":9,"num":1}]</v>
      </c>
      <c r="N383" s="26" t="str">
        <f>VLOOKUP(A383,升星技能!A:O,4,FALSE)</f>
        <v>战斗大师3</v>
      </c>
      <c r="O383" s="26" t="str">
        <f>VLOOKUP(A383,升星技能!A:O,5,FALSE)</f>
        <v>"3503a114","3503a124","3503a134"</v>
      </c>
      <c r="P383" s="26" t="str">
        <f>VLOOKUP(A383,升星技能!A:O,6,FALSE)</f>
        <v>被动效果：酷爱以暴制暴，每次普攻提升自己22%暴击，降低目标21%暴击，持续4回合，并有51%概率提升自己31%暴击伤害，持续2回合</v>
      </c>
      <c r="Q383" s="26" t="str">
        <f>IF(C383&lt;8,VLOOKUP(A383,基础技能!A:O,11,FALSE),VLOOKUP(A383,升星技能!A:O,7,FALSE))</f>
        <v>射手之心3</v>
      </c>
      <c r="R383" s="26" t="str">
        <f>IF(C383&lt;8,VLOOKUP(A383,基础技能!A:O,10,FALSE),VLOOKUP(A383,升星技能!A:O,8,FALSE))</f>
        <v>"3503a211","3503a221","3503a231"</v>
      </c>
      <c r="S383" s="26" t="str">
        <f>IF(C383&lt;8,VLOOKUP(A383,基础技能!A:O,12,FALSE),VLOOKUP(A383,升星技能!A:O,9,FALSE))</f>
        <v>被动效果：天生的猎手，攻击增加52%，暴击伤害增加30%，生命增加25%</v>
      </c>
      <c r="T383" s="26" t="str">
        <f>IF(C383&lt;9,VLOOKUP(A383,基础技能!A:O,14,FALSE),VLOOKUP(A383,升星技能!A:O,10,FALSE))</f>
        <v>以牙还牙3</v>
      </c>
      <c r="U383" s="26" t="str">
        <f>IF(C383&lt;9,VLOOKUP(A383,基础技能!A:O,13,FALSE),VLOOKUP(A383,升星技能!A:O,11,FALSE))</f>
        <v>"3503a314"</v>
      </c>
      <c r="V383" s="26" t="str">
        <f>IF(C383&lt;9,VLOOKUP(A383,基础技能!A:O,15,FALSE),VLOOKUP(A383,升星技能!A:O,12,FALSE))</f>
        <v>被动效果：来打我呀！受到攻击时100%概率发动一次反击造成121%的攻击伤害</v>
      </c>
      <c r="W383" s="26" t="str">
        <f>IF(C383&lt;10,VLOOKUP(A383,基础技能!A:O,5,FALSE),VLOOKUP(A383,升星技能!A:O,13,FALSE))</f>
        <v>死亡激射3</v>
      </c>
      <c r="X383" s="26" t="str">
        <f>IF(C383&lt;10,VLOOKUP(A383,基础技能!A:O,4,FALSE),VLOOKUP(A383,升星技能!A:O,14,FALSE))</f>
        <v>3503a012</v>
      </c>
      <c r="Y383" s="26" t="str">
        <f>IF(C383&lt;10,VLOOKUP(A383,基础技能!A:O,6,FALSE),VLOOKUP(A383,升星技能!A:O,15,FALSE))</f>
        <v>怒气技能：对敌方全体造成133%攻击伤害并流血，每回合额外造成100%流血伤害，持续3回合，降低目标23%暴击和31%的暴击伤害3回合</v>
      </c>
    </row>
    <row r="384" spans="1:25" x14ac:dyDescent="0.3">
      <c r="A384" s="27">
        <v>35036</v>
      </c>
      <c r="B384" s="27" t="s">
        <v>64</v>
      </c>
      <c r="C384" s="28">
        <v>11</v>
      </c>
      <c r="D384" s="28">
        <f>VLOOKUP($C384,计算辅助表!$A:$E,2,FALSE)</f>
        <v>3.5100000000000002</v>
      </c>
      <c r="E384" s="26">
        <f>VLOOKUP($C384,计算辅助表!$A:$E,3,FALSE)</f>
        <v>1</v>
      </c>
      <c r="F384" s="28">
        <f>VLOOKUP($C384,计算辅助表!$A:$E,4,FALSE)</f>
        <v>8.14</v>
      </c>
      <c r="G384" s="26">
        <f>VLOOKUP($C384,计算辅助表!$A:$E,5,FALSE)</f>
        <v>1.6</v>
      </c>
      <c r="H384" s="26">
        <f>VLOOKUP(C384,计算辅助表!A:I,9,FALSE)</f>
        <v>1</v>
      </c>
      <c r="I384" s="26">
        <f>VLOOKUP(C384,计算辅助表!A:K,10,FALSE)</f>
        <v>70</v>
      </c>
      <c r="J384" s="26">
        <f>VLOOKUP(C384,计算辅助表!A:K,11,FALSE)</f>
        <v>100</v>
      </c>
      <c r="K384" s="26">
        <f>VLOOKUP(C384,计算辅助表!A:H,8,FALSE)</f>
        <v>270</v>
      </c>
      <c r="L384" s="26" t="str">
        <f>VLOOKUP(C384,计算辅助表!A:F,6,FALSE)</f>
        <v>[{"a":"item","t":"2004","n":10000}]</v>
      </c>
      <c r="M384" s="26" t="str">
        <f>VLOOKUP(C384,计算辅助表!A:L,IF(INT(LEFT(A384))&lt;5,12,7),FALSE)</f>
        <v>[{"sxhero":1,"num":1},{"star":9,"num":1}]</v>
      </c>
      <c r="N384" s="26" t="str">
        <f>VLOOKUP(A384,升星技能!A:O,4,FALSE)</f>
        <v>战斗大师3</v>
      </c>
      <c r="O384" s="26" t="str">
        <f>VLOOKUP(A384,升星技能!A:O,5,FALSE)</f>
        <v>"3503a114","3503a124","3503a134"</v>
      </c>
      <c r="P384" s="26" t="str">
        <f>VLOOKUP(A384,升星技能!A:O,6,FALSE)</f>
        <v>被动效果：酷爱以暴制暴，每次普攻提升自己22%暴击，降低目标21%暴击，持续4回合，并有51%概率提升自己31%暴击伤害，持续2回合</v>
      </c>
      <c r="Q384" s="26" t="str">
        <f>IF(C384&lt;8,VLOOKUP(A384,基础技能!A:O,11,FALSE),VLOOKUP(A384,升星技能!A:O,7,FALSE))</f>
        <v>射手之心3</v>
      </c>
      <c r="R384" s="26" t="str">
        <f>IF(C384&lt;8,VLOOKUP(A384,基础技能!A:O,10,FALSE),VLOOKUP(A384,升星技能!A:O,8,FALSE))</f>
        <v>"3503a211","3503a221","3503a231"</v>
      </c>
      <c r="S384" s="26" t="str">
        <f>IF(C384&lt;8,VLOOKUP(A384,基础技能!A:O,12,FALSE),VLOOKUP(A384,升星技能!A:O,9,FALSE))</f>
        <v>被动效果：天生的猎手，攻击增加52%，暴击伤害增加30%，生命增加25%</v>
      </c>
      <c r="T384" s="26" t="str">
        <f>IF(C384&lt;9,VLOOKUP(A384,基础技能!A:O,14,FALSE),VLOOKUP(A384,升星技能!A:O,10,FALSE))</f>
        <v>以牙还牙3</v>
      </c>
      <c r="U384" s="26" t="str">
        <f>IF(C384&lt;9,VLOOKUP(A384,基础技能!A:O,13,FALSE),VLOOKUP(A384,升星技能!A:O,11,FALSE))</f>
        <v>"3503a314"</v>
      </c>
      <c r="V384" s="26" t="str">
        <f>IF(C384&lt;9,VLOOKUP(A384,基础技能!A:O,15,FALSE),VLOOKUP(A384,升星技能!A:O,12,FALSE))</f>
        <v>被动效果：来打我呀！受到攻击时100%概率发动一次反击造成121%的攻击伤害</v>
      </c>
      <c r="W384" s="26" t="str">
        <f>IF(C384&lt;10,VLOOKUP(A384,基础技能!A:O,5,FALSE),VLOOKUP(A384,升星技能!A:O,13,FALSE))</f>
        <v>死亡激射3</v>
      </c>
      <c r="X384" s="26" t="str">
        <f>IF(C384&lt;10,VLOOKUP(A384,基础技能!A:O,4,FALSE),VLOOKUP(A384,升星技能!A:O,14,FALSE))</f>
        <v>3503a012</v>
      </c>
      <c r="Y384" s="26" t="str">
        <f>IF(C384&lt;10,VLOOKUP(A384,基础技能!A:O,6,FALSE),VLOOKUP(A384,升星技能!A:O,15,FALSE))</f>
        <v>怒气技能：对敌方全体造成133%攻击伤害并流血，每回合额外造成100%流血伤害，持续3回合，降低目标23%暴击和31%的暴击伤害3回合</v>
      </c>
    </row>
    <row r="385" spans="1:29" x14ac:dyDescent="0.3">
      <c r="A385" s="27">
        <v>35036</v>
      </c>
      <c r="B385" s="27" t="s">
        <v>64</v>
      </c>
      <c r="C385" s="28">
        <v>12</v>
      </c>
      <c r="D385" s="28">
        <f>VLOOKUP($C385,计算辅助表!$A:$E,2,FALSE)</f>
        <v>3.5100000000000002</v>
      </c>
      <c r="E385" s="26">
        <f>VLOOKUP($C385,计算辅助表!$A:$E,3,FALSE)</f>
        <v>1</v>
      </c>
      <c r="F385" s="28">
        <f>VLOOKUP($C385,计算辅助表!$A:$E,4,FALSE)</f>
        <v>8.14</v>
      </c>
      <c r="G385" s="26">
        <f>VLOOKUP($C385,计算辅助表!$A:$E,5,FALSE)</f>
        <v>1.6</v>
      </c>
      <c r="H385" s="26">
        <f>VLOOKUP(C385,计算辅助表!A:I,9,FALSE)</f>
        <v>2</v>
      </c>
      <c r="I385" s="26">
        <f>VLOOKUP(C385,计算辅助表!A:K,10,FALSE)</f>
        <v>140</v>
      </c>
      <c r="J385" s="26">
        <f>VLOOKUP(C385,计算辅助表!A:K,11,FALSE)</f>
        <v>200</v>
      </c>
      <c r="K385" s="26">
        <f>VLOOKUP(C385,计算辅助表!A:H,8,FALSE)</f>
        <v>285</v>
      </c>
      <c r="L385" s="26" t="str">
        <f>VLOOKUP(C385,计算辅助表!A:F,6,FALSE)</f>
        <v>[{"a":"item","t":"2004","n":15000}]</v>
      </c>
      <c r="M385" s="26" t="str">
        <f>VLOOKUP(C385,计算辅助表!A:L,IF(INT(LEFT(A385))&lt;5,12,7),FALSE)</f>
        <v>[{"sxhero":1,"num":1},{"jichuzhongzu":1,"star":6,"num":1},{"star":9,"num":1}]</v>
      </c>
      <c r="N385" s="26" t="str">
        <f>VLOOKUP(A385,升星技能!A:O,4,FALSE)</f>
        <v>战斗大师3</v>
      </c>
      <c r="O385" s="26" t="str">
        <f>VLOOKUP(A385,升星技能!A:O,5,FALSE)</f>
        <v>"3503a114","3503a124","3503a134"</v>
      </c>
      <c r="P385" s="26" t="str">
        <f>VLOOKUP(A385,升星技能!A:O,6,FALSE)</f>
        <v>被动效果：酷爱以暴制暴，每次普攻提升自己22%暴击，降低目标21%暴击，持续4回合，并有51%概率提升自己31%暴击伤害，持续2回合</v>
      </c>
      <c r="Q385" s="26" t="str">
        <f>IF(C385&lt;8,VLOOKUP(A385,基础技能!A:O,11,FALSE),VLOOKUP(A385,升星技能!A:O,7,FALSE))</f>
        <v>射手之心3</v>
      </c>
      <c r="R385" s="26" t="str">
        <f>IF(C385&lt;8,VLOOKUP(A385,基础技能!A:O,10,FALSE),VLOOKUP(A385,升星技能!A:O,8,FALSE))</f>
        <v>"3503a211","3503a221","3503a231"</v>
      </c>
      <c r="S385" s="26" t="str">
        <f>IF(C385&lt;8,VLOOKUP(A385,基础技能!A:O,12,FALSE),VLOOKUP(A385,升星技能!A:O,9,FALSE))</f>
        <v>被动效果：天生的猎手，攻击增加52%，暴击伤害增加30%，生命增加25%</v>
      </c>
      <c r="T385" s="26" t="str">
        <f>IF(C385&lt;9,VLOOKUP(A385,基础技能!A:O,14,FALSE),VLOOKUP(A385,升星技能!A:O,10,FALSE))</f>
        <v>以牙还牙3</v>
      </c>
      <c r="U385" s="26" t="str">
        <f>IF(C385&lt;9,VLOOKUP(A385,基础技能!A:O,13,FALSE),VLOOKUP(A385,升星技能!A:O,11,FALSE))</f>
        <v>"3503a314"</v>
      </c>
      <c r="V385" s="26" t="str">
        <f>IF(C385&lt;9,VLOOKUP(A385,基础技能!A:O,15,FALSE),VLOOKUP(A385,升星技能!A:O,12,FALSE))</f>
        <v>被动效果：来打我呀！受到攻击时100%概率发动一次反击造成121%的攻击伤害</v>
      </c>
      <c r="W385" s="26" t="str">
        <f>IF(C385&lt;10,VLOOKUP(A385,基础技能!A:O,5,FALSE),VLOOKUP(A385,升星技能!A:O,13,FALSE))</f>
        <v>死亡激射3</v>
      </c>
      <c r="X385" s="26" t="str">
        <f>IF(C385&lt;10,VLOOKUP(A385,基础技能!A:O,4,FALSE),VLOOKUP(A385,升星技能!A:O,14,FALSE))</f>
        <v>3503a012</v>
      </c>
      <c r="Y385" s="26" t="str">
        <f>IF(C385&lt;10,VLOOKUP(A385,基础技能!A:O,6,FALSE),VLOOKUP(A385,升星技能!A:O,15,FALSE))</f>
        <v>怒气技能：对敌方全体造成133%攻击伤害并流血，每回合额外造成100%流血伤害，持续3回合，降低目标23%暴击和31%的暴击伤害3回合</v>
      </c>
    </row>
    <row r="386" spans="1:29" x14ac:dyDescent="0.3">
      <c r="A386" s="27">
        <v>35036</v>
      </c>
      <c r="B386" s="27" t="s">
        <v>64</v>
      </c>
      <c r="C386" s="28">
        <v>13</v>
      </c>
      <c r="D386" s="28">
        <f>VLOOKUP($C386,计算辅助表!$A:$E,2,FALSE)</f>
        <v>3.5100000000000002</v>
      </c>
      <c r="E386" s="26">
        <f>VLOOKUP($C386,计算辅助表!$A:$E,3,FALSE)</f>
        <v>1</v>
      </c>
      <c r="F386" s="28">
        <f>VLOOKUP($C386,计算辅助表!$A:$E,4,FALSE)</f>
        <v>8.14</v>
      </c>
      <c r="G386" s="26">
        <f>VLOOKUP($C386,计算辅助表!$A:$E,5,FALSE)</f>
        <v>1.6</v>
      </c>
      <c r="H386" s="26">
        <f>VLOOKUP(C386,计算辅助表!A:I,9,FALSE)</f>
        <v>3</v>
      </c>
      <c r="I386" s="26">
        <f>VLOOKUP(C386,计算辅助表!A:K,10,FALSE)</f>
        <v>210</v>
      </c>
      <c r="J386" s="26">
        <f>VLOOKUP(C386,计算辅助表!A:K,11,FALSE)</f>
        <v>300</v>
      </c>
      <c r="K386" s="26">
        <f>VLOOKUP(C386,计算辅助表!A:H,8,FALSE)</f>
        <v>300</v>
      </c>
      <c r="L386" s="26" t="str">
        <f>VLOOKUP(C386,计算辅助表!A:F,6,FALSE)</f>
        <v>[{"a":"item","t":"2004","n":20000},{"a":"item","t":"2039","n":10}]</v>
      </c>
      <c r="M386" s="26" t="str">
        <f>VLOOKUP(C386,计算辅助表!A:L,IF(INT(LEFT(A386))&lt;5,12,7),FALSE)</f>
        <v>[{"sxhero":1,"num":2},{"jichuzhongzu":1,"star":6,"num":1},{"star":10,"num":1}]</v>
      </c>
      <c r="N386" s="26" t="str">
        <f>VLOOKUP(A386,升星技能!A:O,4,FALSE)</f>
        <v>战斗大师3</v>
      </c>
      <c r="O386" s="26" t="str">
        <f>VLOOKUP(A386,升星技能!A:O,5,FALSE)</f>
        <v>"3503a114","3503a124","3503a134"</v>
      </c>
      <c r="P386" s="26" t="str">
        <f>VLOOKUP(A386,升星技能!A:O,6,FALSE)</f>
        <v>被动效果：酷爱以暴制暴，每次普攻提升自己22%暴击，降低目标21%暴击，持续4回合，并有51%概率提升自己31%暴击伤害，持续2回合</v>
      </c>
      <c r="Q386" s="26" t="str">
        <f>IF(C386&lt;8,VLOOKUP(A386,基础技能!A:O,11,FALSE),VLOOKUP(A386,升星技能!A:O,7,FALSE))</f>
        <v>射手之心3</v>
      </c>
      <c r="R386" s="26" t="str">
        <f>IF(C386&lt;8,VLOOKUP(A386,基础技能!A:O,10,FALSE),VLOOKUP(A386,升星技能!A:O,8,FALSE))</f>
        <v>"3503a211","3503a221","3503a231"</v>
      </c>
      <c r="S386" s="26" t="str">
        <f>IF(C386&lt;8,VLOOKUP(A386,基础技能!A:O,12,FALSE),VLOOKUP(A386,升星技能!A:O,9,FALSE))</f>
        <v>被动效果：天生的猎手，攻击增加52%，暴击伤害增加30%，生命增加25%</v>
      </c>
      <c r="T386" s="26" t="str">
        <f>IF(C386&lt;9,VLOOKUP(A386,基础技能!A:O,14,FALSE),VLOOKUP(A386,升星技能!A:O,10,FALSE))</f>
        <v>以牙还牙3</v>
      </c>
      <c r="U386" s="26" t="str">
        <f>IF(C386&lt;9,VLOOKUP(A386,基础技能!A:O,13,FALSE),VLOOKUP(A386,升星技能!A:O,11,FALSE))</f>
        <v>"3503a314"</v>
      </c>
      <c r="V386" s="26" t="str">
        <f>IF(C386&lt;9,VLOOKUP(A386,基础技能!A:O,15,FALSE),VLOOKUP(A386,升星技能!A:O,12,FALSE))</f>
        <v>被动效果：来打我呀！受到攻击时100%概率发动一次反击造成121%的攻击伤害</v>
      </c>
      <c r="W386" s="26" t="str">
        <f>IF(C386&lt;10,VLOOKUP(A386,基础技能!A:O,5,FALSE),VLOOKUP(A386,升星技能!A:O,13,FALSE))</f>
        <v>死亡激射3</v>
      </c>
      <c r="X386" s="26" t="str">
        <f>IF(C386&lt;10,VLOOKUP(A386,基础技能!A:O,4,FALSE),VLOOKUP(A386,升星技能!A:O,14,FALSE))</f>
        <v>3503a012</v>
      </c>
      <c r="Y386" s="26" t="str">
        <f>IF(C386&lt;10,VLOOKUP(A386,基础技能!A:O,6,FALSE),VLOOKUP(A386,升星技能!A:O,15,FALSE))</f>
        <v>怒气技能：对敌方全体造成133%攻击伤害并流血，每回合额外造成100%流血伤害，持续3回合，降低目标23%暴击和31%的暴击伤害3回合</v>
      </c>
    </row>
    <row r="387" spans="1:29" x14ac:dyDescent="0.3">
      <c r="A387" s="27">
        <v>35036</v>
      </c>
      <c r="B387" s="27" t="s">
        <v>64</v>
      </c>
      <c r="C387" s="28">
        <v>14</v>
      </c>
      <c r="D387" s="28">
        <v>3.51</v>
      </c>
      <c r="E387" s="26">
        <f>VLOOKUP($C387,计算辅助表!$A:$E,3,FALSE)</f>
        <v>1</v>
      </c>
      <c r="F387" s="28">
        <v>8.14</v>
      </c>
      <c r="G387" s="26">
        <f>VLOOKUP($C387,计算辅助表!$A:$E,5,FALSE)</f>
        <v>1.6</v>
      </c>
      <c r="H387" s="26">
        <f>VLOOKUP(C387,计算辅助表!A:I,9,FALSE)</f>
        <v>4</v>
      </c>
      <c r="I387" s="26">
        <f>VLOOKUP(C387,计算辅助表!A:K,10,FALSE)</f>
        <v>330</v>
      </c>
      <c r="J387" s="26">
        <f>VLOOKUP(C387,计算辅助表!A:K,11,FALSE)</f>
        <v>500</v>
      </c>
      <c r="K387" s="26">
        <f>VLOOKUP(C387,计算辅助表!A:H,8,FALSE)</f>
        <v>300</v>
      </c>
      <c r="L387" s="26" t="str">
        <f>VLOOKUP(C387,计算辅助表!A:F,6,FALSE)</f>
        <v>[{"a":"item","t":"2004","n":25000},{"a":"item","t":"2039","n":20}]</v>
      </c>
      <c r="M387" s="26" t="str">
        <f>VLOOKUP(C387,计算辅助表!A:L,IF(INT(LEFT(A387))&lt;5,12,7),FALSE)</f>
        <v>[{"sxhero":1,"num":2},{"star":9,"num":1},{"star":10,"num":1}]</v>
      </c>
      <c r="N387" s="26" t="str">
        <f>VLOOKUP(A387,升星技能!A:O,4,FALSE)</f>
        <v>战斗大师3</v>
      </c>
      <c r="O387" s="26" t="str">
        <f>VLOOKUP(A387,升星技能!A:O,5,FALSE)</f>
        <v>"3503a114","3503a124","3503a134"</v>
      </c>
      <c r="P387" s="26" t="str">
        <f>VLOOKUP(A387,升星技能!A:O,6,FALSE)</f>
        <v>被动效果：酷爱以暴制暴，每次普攻提升自己22%暴击，降低目标21%暴击，持续4回合，并有51%概率提升自己31%暴击伤害，持续2回合</v>
      </c>
      <c r="Q387" s="26" t="str">
        <f>IF(C387&lt;8,VLOOKUP(A387,基础技能!A:O,11,FALSE),VLOOKUP(A387,升星技能!A:O,7,FALSE))</f>
        <v>射手之心3</v>
      </c>
      <c r="R387" s="26" t="str">
        <f>IF(C387&lt;8,VLOOKUP(A387,基础技能!A:O,10,FALSE),VLOOKUP(A387,升星技能!A:O,8,FALSE))</f>
        <v>"3503a211","3503a221","3503a231"</v>
      </c>
      <c r="S387" s="26" t="str">
        <f>IF(C387&lt;8,VLOOKUP(A387,基础技能!A:O,12,FALSE),VLOOKUP(A387,升星技能!A:O,9,FALSE))</f>
        <v>被动效果：天生的猎手，攻击增加52%，暴击伤害增加30%，生命增加25%</v>
      </c>
      <c r="T387" s="26" t="str">
        <f>IF(C387&lt;9,VLOOKUP(A387,基础技能!A:O,14,FALSE),VLOOKUP(A387,升星技能!A:O,10,FALSE))</f>
        <v>以牙还牙3</v>
      </c>
      <c r="U387" s="26" t="str">
        <f>IF(C387&lt;9,VLOOKUP(A387,基础技能!A:O,13,FALSE),VLOOKUP(A387,升星技能!A:O,11,FALSE))</f>
        <v>"3503a314"</v>
      </c>
      <c r="V387" s="26" t="str">
        <f>IF(C387&lt;9,VLOOKUP(A387,基础技能!A:O,15,FALSE),VLOOKUP(A387,升星技能!A:O,12,FALSE))</f>
        <v>被动效果：来打我呀！受到攻击时100%概率发动一次反击造成121%的攻击伤害</v>
      </c>
      <c r="W387" s="26" t="str">
        <f>IF(C387&lt;10,VLOOKUP(A387,基础技能!A:O,5,FALSE),VLOOKUP(A387,升星技能!A:O,13,FALSE))</f>
        <v>死亡激射3</v>
      </c>
      <c r="X387" s="26" t="str">
        <f>IF(C387&lt;10,VLOOKUP(A387,基础技能!A:O,4,FALSE),VLOOKUP(A387,升星技能!A:O,14,FALSE))</f>
        <v>3503a012</v>
      </c>
      <c r="Y387" s="26" t="str">
        <f>IF(C387&lt;10,VLOOKUP(A387,基础技能!A:O,6,FALSE),VLOOKUP(A387,升星技能!A:O,15,FALSE))</f>
        <v>怒气技能：对敌方全体造成133%攻击伤害并流血，每回合额外造成100%流血伤害，持续3回合，降低目标23%暴击和31%的暴击伤害3回合</v>
      </c>
    </row>
    <row r="388" spans="1:29" x14ac:dyDescent="0.3">
      <c r="A388" s="27">
        <v>35036</v>
      </c>
      <c r="B388" s="27" t="s">
        <v>64</v>
      </c>
      <c r="C388" s="28">
        <v>15</v>
      </c>
      <c r="D388" s="28">
        <v>3.51</v>
      </c>
      <c r="E388" s="26">
        <f>VLOOKUP($C388,计算辅助表!$A:$E,3,FALSE)</f>
        <v>1</v>
      </c>
      <c r="F388" s="28">
        <v>8.14</v>
      </c>
      <c r="G388" s="26">
        <f>VLOOKUP($C388,计算辅助表!$A:$E,5,FALSE)</f>
        <v>1.6</v>
      </c>
      <c r="H388" s="26">
        <f>VLOOKUP(C388,计算辅助表!A:I,9,FALSE)</f>
        <v>5</v>
      </c>
      <c r="I388" s="26">
        <f>VLOOKUP(C388,计算辅助表!A:K,10,FALSE)</f>
        <v>450</v>
      </c>
      <c r="J388" s="26">
        <f>VLOOKUP(C388,计算辅助表!A:K,11,FALSE)</f>
        <v>700</v>
      </c>
      <c r="K388" s="26">
        <f>VLOOKUP(C388,计算辅助表!A:H,8,FALSE)</f>
        <v>300</v>
      </c>
      <c r="L388" s="26" t="str">
        <f>VLOOKUP(C388,计算辅助表!A:F,6,FALSE)</f>
        <v>[{"a":"item","t":"2004","n":30000},{"a":"item","t":"2039","n":30}]</v>
      </c>
      <c r="M388" s="26" t="str">
        <f>VLOOKUP(C388,计算辅助表!A:L,IF(INT(LEFT(A388))&lt;5,12,7),FALSE)</f>
        <v>[{"sxhero":1,"num":2},{"star":9,"num":1},{"star":10,"num":1}]</v>
      </c>
      <c r="N388" s="26" t="str">
        <f>VLOOKUP(A388,升星技能!A:O,4,FALSE)</f>
        <v>战斗大师3</v>
      </c>
      <c r="O388" s="26" t="str">
        <f>VLOOKUP(A388,升星技能!A:O,5,FALSE)</f>
        <v>"3503a114","3503a124","3503a134"</v>
      </c>
      <c r="P388" s="26" t="str">
        <f>VLOOKUP(A388,升星技能!A:O,6,FALSE)</f>
        <v>被动效果：酷爱以暴制暴，每次普攻提升自己22%暴击，降低目标21%暴击，持续4回合，并有51%概率提升自己31%暴击伤害，持续2回合</v>
      </c>
      <c r="Q388" s="26" t="str">
        <f>IF(C388&lt;8,VLOOKUP(A388,基础技能!A:O,11,FALSE),VLOOKUP(A388,升星技能!A:O,7,FALSE))</f>
        <v>射手之心3</v>
      </c>
      <c r="R388" s="26" t="str">
        <f>IF(C388&lt;8,VLOOKUP(A388,基础技能!A:O,10,FALSE),VLOOKUP(A388,升星技能!A:O,8,FALSE))</f>
        <v>"3503a211","3503a221","3503a231"</v>
      </c>
      <c r="S388" s="26" t="str">
        <f>IF(C388&lt;8,VLOOKUP(A388,基础技能!A:O,12,FALSE),VLOOKUP(A388,升星技能!A:O,9,FALSE))</f>
        <v>被动效果：天生的猎手，攻击增加52%，暴击伤害增加30%，生命增加25%</v>
      </c>
      <c r="T388" s="26" t="str">
        <f>IF(C388&lt;9,VLOOKUP(A388,基础技能!A:O,14,FALSE),VLOOKUP(A388,升星技能!A:O,10,FALSE))</f>
        <v>以牙还牙3</v>
      </c>
      <c r="U388" s="26" t="str">
        <f>IF(C388&lt;9,VLOOKUP(A388,基础技能!A:O,13,FALSE),VLOOKUP(A388,升星技能!A:O,11,FALSE))</f>
        <v>"3503a314"</v>
      </c>
      <c r="V388" s="26" t="str">
        <f>IF(C388&lt;9,VLOOKUP(A388,基础技能!A:O,15,FALSE),VLOOKUP(A388,升星技能!A:O,12,FALSE))</f>
        <v>被动效果：来打我呀！受到攻击时100%概率发动一次反击造成121%的攻击伤害</v>
      </c>
      <c r="W388" s="26" t="str">
        <f>IF(C388&lt;10,VLOOKUP(A388,基础技能!A:O,5,FALSE),VLOOKUP(A388,升星技能!A:O,13,FALSE))</f>
        <v>死亡激射3</v>
      </c>
      <c r="X388" s="26" t="str">
        <f>IF(C388&lt;10,VLOOKUP(A388,基础技能!A:O,4,FALSE),VLOOKUP(A388,升星技能!A:O,14,FALSE))</f>
        <v>3503a012</v>
      </c>
      <c r="Y388" s="26" t="str">
        <f>IF(C388&lt;10,VLOOKUP(A388,基础技能!A:O,6,FALSE),VLOOKUP(A388,升星技能!A:O,15,FALSE))</f>
        <v>怒气技能：对敌方全体造成133%攻击伤害并流血，每回合额外造成100%流血伤害，持续3回合，降低目标23%暴击和31%的暴击伤害3回合</v>
      </c>
    </row>
    <row r="389" spans="1:29" s="10" customFormat="1" x14ac:dyDescent="0.3">
      <c r="A389" s="27">
        <v>35046</v>
      </c>
      <c r="B389" s="27" t="s">
        <v>65</v>
      </c>
      <c r="C389" s="28">
        <v>7</v>
      </c>
      <c r="D389" s="28">
        <f>VLOOKUP($C389,计算辅助表!$A:$E,2,FALSE)</f>
        <v>2.4900000000000002</v>
      </c>
      <c r="E389" s="26">
        <f>VLOOKUP($C389,计算辅助表!$A:$E,3,FALSE)</f>
        <v>1</v>
      </c>
      <c r="F389" s="28">
        <f>VLOOKUP($C389,计算辅助表!$A:$E,4,FALSE)</f>
        <v>3.5200000000000005</v>
      </c>
      <c r="G389" s="26">
        <f>VLOOKUP($C389,计算辅助表!$A:$E,5,FALSE)</f>
        <v>1.6</v>
      </c>
      <c r="H389" s="26">
        <f>VLOOKUP(C389,计算辅助表!A:I,9,FALSE)</f>
        <v>0</v>
      </c>
      <c r="I389" s="26">
        <f>VLOOKUP(C389,计算辅助表!A:K,10,FALSE)</f>
        <v>0</v>
      </c>
      <c r="J389" s="26">
        <f>VLOOKUP(C389,计算辅助表!A:K,11,FALSE)</f>
        <v>0</v>
      </c>
      <c r="K389" s="26">
        <f>VLOOKUP(C389,计算辅助表!A:H,8,FALSE)</f>
        <v>165</v>
      </c>
      <c r="L389" s="26" t="str">
        <f>VLOOKUP(C389,计算辅助表!A:F,6,FALSE)</f>
        <v>[{"a":"item","t":"2004","n":2000}]</v>
      </c>
      <c r="M389" s="26" t="str">
        <f>VLOOKUP(C389,计算辅助表!A:L,IF(INT(LEFT(A389))&lt;5,12,7),FALSE)</f>
        <v>[{"jichuzhongzu":1,"star":5,"num":4}]</v>
      </c>
      <c r="N389" s="26" t="str">
        <f>VLOOKUP(A389,升星技能!A:O,4,FALSE)</f>
        <v>恶魔力量3</v>
      </c>
      <c r="O389" s="26" t="str">
        <f>VLOOKUP(A389,升星技能!A:O,5,FALSE)</f>
        <v>"3504a111","3504a121"</v>
      </c>
      <c r="P389" s="26" t="str">
        <f>VLOOKUP(A389,升星技能!A:O,6,FALSE)</f>
        <v>被动效果：身体里有恶魔的力量，攻击增加36%，生命增加31%</v>
      </c>
      <c r="Q389" s="26" t="str">
        <f>IF(C389&lt;8,VLOOKUP(A389,基础技能!A:O,11,FALSE),VLOOKUP(A389,升星技能!A:O,7,FALSE))</f>
        <v>点燃2</v>
      </c>
      <c r="R389" s="26" t="str">
        <f>IF(C389&lt;8,VLOOKUP(A389,基础技能!A:O,10,FALSE),VLOOKUP(A389,升星技能!A:O,8,FALSE))</f>
        <v>"35046214"</v>
      </c>
      <c r="S389" s="26" t="str">
        <f>IF(C389&lt;8,VLOOKUP(A389,基础技能!A:O,12,FALSE),VLOOKUP(A389,升星技能!A:O,9,FALSE))</f>
        <v>被动效果：操控火焰的恶魔，普攻有56%概率点燃目标，使目标燃烧，每回合造成91%攻击伤害，持续2回合</v>
      </c>
      <c r="T389" s="26" t="str">
        <f>IF(C389&lt;9,VLOOKUP(A389,基础技能!A:O,14,FALSE),VLOOKUP(A389,升星技能!A:O,10,FALSE))</f>
        <v>火焰皮肤2</v>
      </c>
      <c r="U389" s="26" t="str">
        <f>IF(C389&lt;9,VLOOKUP(A389,基础技能!A:O,13,FALSE),VLOOKUP(A389,升星技能!A:O,11,FALSE))</f>
        <v>"35046314"</v>
      </c>
      <c r="V389" s="26" t="str">
        <f>IF(C389&lt;9,VLOOKUP(A389,基础技能!A:O,15,FALSE),VLOOKUP(A389,升星技能!A:O,12,FALSE))</f>
        <v>被动效果：皮肤上附着火焰，受到攻击时82%概率使目标燃烧，每回合造成81%攻击伤害，持续1回合</v>
      </c>
      <c r="W389" s="26" t="str">
        <f>IF(C389&lt;10,VLOOKUP(A389,基础技能!A:O,5,FALSE),VLOOKUP(A389,升星技能!A:O,13,FALSE))</f>
        <v>深渊咆哮2</v>
      </c>
      <c r="X389" s="26" t="str">
        <f>IF(C389&lt;10,VLOOKUP(A389,基础技能!A:O,4,FALSE),VLOOKUP(A389,升星技能!A:O,14,FALSE))</f>
        <v>35046012</v>
      </c>
      <c r="Y389" s="26" t="str">
        <f>IF(C389&lt;10,VLOOKUP(A389,基础技能!A:O,6,FALSE),VLOOKUP(A389,升星技能!A:O,15,FALSE))</f>
        <v>怒气技能：对敌方随机3名目标造成154%攻击伤害，每回合额外造成43%攻击伤害，持续2回合</v>
      </c>
    </row>
    <row r="390" spans="1:29" s="10" customFormat="1" x14ac:dyDescent="0.3">
      <c r="A390" s="27">
        <v>35046</v>
      </c>
      <c r="B390" s="27" t="s">
        <v>65</v>
      </c>
      <c r="C390" s="28">
        <v>8</v>
      </c>
      <c r="D390" s="28">
        <f>VLOOKUP($C390,计算辅助表!$A:$E,2,FALSE)</f>
        <v>2.7800000000000002</v>
      </c>
      <c r="E390" s="26">
        <f>VLOOKUP($C390,计算辅助表!$A:$E,3,FALSE)</f>
        <v>1</v>
      </c>
      <c r="F390" s="28">
        <f>VLOOKUP($C390,计算辅助表!$A:$E,4,FALSE)</f>
        <v>4.84</v>
      </c>
      <c r="G390" s="26">
        <f>VLOOKUP($C390,计算辅助表!$A:$E,5,FALSE)</f>
        <v>1.6</v>
      </c>
      <c r="H390" s="26">
        <f>VLOOKUP(C390,计算辅助表!A:I,9,FALSE)</f>
        <v>0</v>
      </c>
      <c r="I390" s="26">
        <f>VLOOKUP(C390,计算辅助表!A:K,10,FALSE)</f>
        <v>0</v>
      </c>
      <c r="J390" s="26">
        <f>VLOOKUP(C390,计算辅助表!A:K,11,FALSE)</f>
        <v>0</v>
      </c>
      <c r="K390" s="26">
        <f>VLOOKUP(C390,计算辅助表!A:H,8,FALSE)</f>
        <v>185</v>
      </c>
      <c r="L390" s="26" t="str">
        <f>VLOOKUP(C390,计算辅助表!A:F,6,FALSE)</f>
        <v>[{"a":"item","t":"2004","n":3000}]</v>
      </c>
      <c r="M390" s="26" t="str">
        <f>VLOOKUP(C390,计算辅助表!A:L,IF(INT(LEFT(A390))&lt;5,12,7),FALSE)</f>
        <v>[{"jichuzhongzu":1,"star":6,"num":1},{"jichuzhongzu":1,"star":5,"num":3}]</v>
      </c>
      <c r="N390" s="26" t="str">
        <f>VLOOKUP(A390,升星技能!A:O,4,FALSE)</f>
        <v>恶魔力量3</v>
      </c>
      <c r="O390" s="26" t="str">
        <f>VLOOKUP(A390,升星技能!A:O,5,FALSE)</f>
        <v>"3504a111","3504a121"</v>
      </c>
      <c r="P390" s="26" t="str">
        <f>VLOOKUP(A390,升星技能!A:O,6,FALSE)</f>
        <v>被动效果：身体里有恶魔的力量，攻击增加36%，生命增加31%</v>
      </c>
      <c r="Q390" s="26" t="str">
        <f>IF(C390&lt;8,VLOOKUP(A390,基础技能!A:O,11,FALSE),VLOOKUP(A390,升星技能!A:O,7,FALSE))</f>
        <v>燃烧3</v>
      </c>
      <c r="R390" s="26" t="str">
        <f>IF(C390&lt;8,VLOOKUP(A390,基础技能!A:O,10,FALSE),VLOOKUP(A390,升星技能!A:O,8,FALSE))</f>
        <v>"3504a214"</v>
      </c>
      <c r="S390" s="26" t="str">
        <f>IF(C390&lt;8,VLOOKUP(A390,基础技能!A:O,12,FALSE),VLOOKUP(A390,升星技能!A:O,9,FALSE))</f>
        <v>被动效果：操控火焰的恶魔，普攻有76%概率点燃目标，使目标燃烧，每回合造成113%攻击伤害，持续2回合</v>
      </c>
      <c r="T390" s="26" t="str">
        <f>IF(C390&lt;9,VLOOKUP(A390,基础技能!A:O,14,FALSE),VLOOKUP(A390,升星技能!A:O,10,FALSE))</f>
        <v>火焰皮肤2</v>
      </c>
      <c r="U390" s="26" t="str">
        <f>IF(C390&lt;9,VLOOKUP(A390,基础技能!A:O,13,FALSE),VLOOKUP(A390,升星技能!A:O,11,FALSE))</f>
        <v>"35046314"</v>
      </c>
      <c r="V390" s="26" t="str">
        <f>IF(C390&lt;9,VLOOKUP(A390,基础技能!A:O,15,FALSE),VLOOKUP(A390,升星技能!A:O,12,FALSE))</f>
        <v>被动效果：皮肤上附着火焰，受到攻击时82%概率使目标燃烧，每回合造成81%攻击伤害，持续1回合</v>
      </c>
      <c r="W390" s="26" t="str">
        <f>IF(C390&lt;10,VLOOKUP(A390,基础技能!A:O,5,FALSE),VLOOKUP(A390,升星技能!A:O,13,FALSE))</f>
        <v>深渊咆哮2</v>
      </c>
      <c r="X390" s="26" t="str">
        <f>IF(C390&lt;10,VLOOKUP(A390,基础技能!A:O,4,FALSE),VLOOKUP(A390,升星技能!A:O,14,FALSE))</f>
        <v>35046012</v>
      </c>
      <c r="Y390" s="26" t="str">
        <f>IF(C390&lt;10,VLOOKUP(A390,基础技能!A:O,6,FALSE),VLOOKUP(A390,升星技能!A:O,15,FALSE))</f>
        <v>怒气技能：对敌方随机3名目标造成154%攻击伤害，每回合额外造成43%攻击伤害，持续2回合</v>
      </c>
    </row>
    <row r="391" spans="1:29" s="10" customFormat="1" x14ac:dyDescent="0.3">
      <c r="A391" s="27">
        <v>35046</v>
      </c>
      <c r="B391" s="27" t="s">
        <v>65</v>
      </c>
      <c r="C391" s="28">
        <v>9</v>
      </c>
      <c r="D391" s="28">
        <f>VLOOKUP($C391,计算辅助表!$A:$E,2,FALSE)</f>
        <v>3.0700000000000003</v>
      </c>
      <c r="E391" s="26">
        <f>VLOOKUP($C391,计算辅助表!$A:$E,3,FALSE)</f>
        <v>1</v>
      </c>
      <c r="F391" s="28">
        <f>VLOOKUP($C391,计算辅助表!$A:$E,4,FALSE)</f>
        <v>6.16</v>
      </c>
      <c r="G391" s="26">
        <f>VLOOKUP($C391,计算辅助表!$A:$E,5,FALSE)</f>
        <v>1.6</v>
      </c>
      <c r="H391" s="26">
        <f>VLOOKUP(C391,计算辅助表!A:I,9,FALSE)</f>
        <v>0</v>
      </c>
      <c r="I391" s="26">
        <f>VLOOKUP(C391,计算辅助表!A:K,10,FALSE)</f>
        <v>0</v>
      </c>
      <c r="J391" s="26">
        <f>VLOOKUP(C391,计算辅助表!A:K,11,FALSE)</f>
        <v>0</v>
      </c>
      <c r="K391" s="26">
        <f>VLOOKUP(C391,计算辅助表!A:H,8,FALSE)</f>
        <v>205</v>
      </c>
      <c r="L391" s="26" t="str">
        <f>VLOOKUP(C391,计算辅助表!A:F,6,FALSE)</f>
        <v>[{"a":"item","t":"2004","n":4000}]</v>
      </c>
      <c r="M391" s="26" t="str">
        <f>VLOOKUP(C391,计算辅助表!A:L,IF(INT(LEFT(A391))&lt;5,12,7),FALSE)</f>
        <v>[{"sxhero":1,"num":1},{"jichuzhongzu":1,"star":6,"num":1},{"jichuzhongzu":1,"star":5,"num":2}]</v>
      </c>
      <c r="N391" s="26" t="str">
        <f>VLOOKUP(A391,升星技能!A:O,4,FALSE)</f>
        <v>恶魔力量3</v>
      </c>
      <c r="O391" s="26" t="str">
        <f>VLOOKUP(A391,升星技能!A:O,5,FALSE)</f>
        <v>"3504a111","3504a121"</v>
      </c>
      <c r="P391" s="26" t="str">
        <f>VLOOKUP(A391,升星技能!A:O,6,FALSE)</f>
        <v>被动效果：身体里有恶魔的力量，攻击增加36%，生命增加31%</v>
      </c>
      <c r="Q391" s="26" t="str">
        <f>IF(C391&lt;8,VLOOKUP(A391,基础技能!A:O,11,FALSE),VLOOKUP(A391,升星技能!A:O,7,FALSE))</f>
        <v>燃烧3</v>
      </c>
      <c r="R391" s="26" t="str">
        <f>IF(C391&lt;8,VLOOKUP(A391,基础技能!A:O,10,FALSE),VLOOKUP(A391,升星技能!A:O,8,FALSE))</f>
        <v>"3504a214"</v>
      </c>
      <c r="S391" s="26" t="str">
        <f>IF(C391&lt;8,VLOOKUP(A391,基础技能!A:O,12,FALSE),VLOOKUP(A391,升星技能!A:O,9,FALSE))</f>
        <v>被动效果：操控火焰的恶魔，普攻有76%概率点燃目标，使目标燃烧，每回合造成113%攻击伤害，持续2回合</v>
      </c>
      <c r="T391" s="26" t="str">
        <f>IF(C391&lt;9,VLOOKUP(A391,基础技能!A:O,14,FALSE),VLOOKUP(A391,升星技能!A:O,10,FALSE))</f>
        <v>灼热躯壳3</v>
      </c>
      <c r="U391" s="26" t="str">
        <f>IF(C391&lt;9,VLOOKUP(A391,基础技能!A:O,13,FALSE),VLOOKUP(A391,升星技能!A:O,11,FALSE))</f>
        <v>"3504a314"</v>
      </c>
      <c r="V391" s="26" t="str">
        <f>IF(C391&lt;9,VLOOKUP(A391,基础技能!A:O,15,FALSE),VLOOKUP(A391,升星技能!A:O,12,FALSE))</f>
        <v>被动效果：皮肤上附着火焰，受到攻击时92%概率使目标燃烧，每回合造成124%攻击伤害，持续1回合</v>
      </c>
      <c r="W391" s="26" t="str">
        <f>IF(C391&lt;10,VLOOKUP(A391,基础技能!A:O,5,FALSE),VLOOKUP(A391,升星技能!A:O,13,FALSE))</f>
        <v>深渊咆哮2</v>
      </c>
      <c r="X391" s="26" t="str">
        <f>IF(C391&lt;10,VLOOKUP(A391,基础技能!A:O,4,FALSE),VLOOKUP(A391,升星技能!A:O,14,FALSE))</f>
        <v>35046012</v>
      </c>
      <c r="Y391" s="26" t="str">
        <f>IF(C391&lt;10,VLOOKUP(A391,基础技能!A:O,6,FALSE),VLOOKUP(A391,升星技能!A:O,15,FALSE))</f>
        <v>怒气技能：对敌方随机3名目标造成154%攻击伤害，每回合额外造成43%攻击伤害，持续2回合</v>
      </c>
    </row>
    <row r="392" spans="1:29" s="10" customFormat="1" x14ac:dyDescent="0.3">
      <c r="A392" s="27">
        <v>35046</v>
      </c>
      <c r="B392" s="27" t="s">
        <v>65</v>
      </c>
      <c r="C392" s="28">
        <v>10</v>
      </c>
      <c r="D392" s="28">
        <f>VLOOKUP($C392,计算辅助表!$A:$E,2,FALSE)</f>
        <v>3.5100000000000002</v>
      </c>
      <c r="E392" s="26">
        <f>VLOOKUP($C392,计算辅助表!$A:$E,3,FALSE)</f>
        <v>1</v>
      </c>
      <c r="F392" s="28">
        <f>VLOOKUP($C392,计算辅助表!$A:$E,4,FALSE)</f>
        <v>8.14</v>
      </c>
      <c r="G392" s="26">
        <f>VLOOKUP($C392,计算辅助表!$A:$E,5,FALSE)</f>
        <v>1.6</v>
      </c>
      <c r="H392" s="26">
        <f>VLOOKUP(C392,计算辅助表!A:I,9,FALSE)</f>
        <v>0</v>
      </c>
      <c r="I392" s="26">
        <f>VLOOKUP(C392,计算辅助表!A:K,10,FALSE)</f>
        <v>0</v>
      </c>
      <c r="J392" s="26">
        <f>VLOOKUP(C392,计算辅助表!A:K,11,FALSE)</f>
        <v>0</v>
      </c>
      <c r="K392" s="26">
        <f>VLOOKUP(C392,计算辅助表!A:H,8,FALSE)</f>
        <v>255</v>
      </c>
      <c r="L392" s="26" t="str">
        <f>VLOOKUP(C392,计算辅助表!A:F,6,FALSE)</f>
        <v>[{"a":"item","t":"2004","n":10000}]</v>
      </c>
      <c r="M392" s="26" t="str">
        <f>VLOOKUP(C392,计算辅助表!A:L,IF(INT(LEFT(A392))&lt;5,12,7),FALSE)</f>
        <v>[{"sxhero":1,"num":2},{"jichuzhongzu":1,"star":6,"num":1},{"star":9,"num":1}]</v>
      </c>
      <c r="N392" s="26" t="str">
        <f>VLOOKUP(A392,升星技能!A:O,4,FALSE)</f>
        <v>恶魔力量3</v>
      </c>
      <c r="O392" s="26" t="str">
        <f>VLOOKUP(A392,升星技能!A:O,5,FALSE)</f>
        <v>"3504a111","3504a121"</v>
      </c>
      <c r="P392" s="26" t="str">
        <f>VLOOKUP(A392,升星技能!A:O,6,FALSE)</f>
        <v>被动效果：身体里有恶魔的力量，攻击增加36%，生命增加31%</v>
      </c>
      <c r="Q392" s="26" t="str">
        <f>IF(C392&lt;8,VLOOKUP(A392,基础技能!A:O,11,FALSE),VLOOKUP(A392,升星技能!A:O,7,FALSE))</f>
        <v>燃烧3</v>
      </c>
      <c r="R392" s="26" t="str">
        <f>IF(C392&lt;8,VLOOKUP(A392,基础技能!A:O,10,FALSE),VLOOKUP(A392,升星技能!A:O,8,FALSE))</f>
        <v>"3504a214"</v>
      </c>
      <c r="S392" s="26" t="str">
        <f>IF(C392&lt;8,VLOOKUP(A392,基础技能!A:O,12,FALSE),VLOOKUP(A392,升星技能!A:O,9,FALSE))</f>
        <v>被动效果：操控火焰的恶魔，普攻有76%概率点燃目标，使目标燃烧，每回合造成113%攻击伤害，持续2回合</v>
      </c>
      <c r="T392" s="26" t="str">
        <f>IF(C392&lt;9,VLOOKUP(A392,基础技能!A:O,14,FALSE),VLOOKUP(A392,升星技能!A:O,10,FALSE))</f>
        <v>灼热躯壳3</v>
      </c>
      <c r="U392" s="26" t="str">
        <f>IF(C392&lt;9,VLOOKUP(A392,基础技能!A:O,13,FALSE),VLOOKUP(A392,升星技能!A:O,11,FALSE))</f>
        <v>"3504a314"</v>
      </c>
      <c r="V392" s="26" t="str">
        <f>IF(C392&lt;9,VLOOKUP(A392,基础技能!A:O,15,FALSE),VLOOKUP(A392,升星技能!A:O,12,FALSE))</f>
        <v>被动效果：皮肤上附着火焰，受到攻击时92%概率使目标燃烧，每回合造成124%攻击伤害，持续1回合</v>
      </c>
      <c r="W392" s="26" t="str">
        <f>IF(C392&lt;10,VLOOKUP(A392,基础技能!A:O,5,FALSE),VLOOKUP(A392,升星技能!A:O,13,FALSE))</f>
        <v>深渊咆哮3</v>
      </c>
      <c r="X392" s="26" t="str">
        <f>IF(C392&lt;10,VLOOKUP(A392,基础技能!A:O,4,FALSE),VLOOKUP(A392,升星技能!A:O,14,FALSE))</f>
        <v>3504a012</v>
      </c>
      <c r="Y392" s="26" t="str">
        <f>IF(C392&lt;10,VLOOKUP(A392,基础技能!A:O,6,FALSE),VLOOKUP(A392,升星技能!A:O,15,FALSE))</f>
        <v>怒气技能：对敌方随机3名目标造成183%攻击伤害并燃烧，初次燃烧的伤害为152%攻击，每回合逐渐递减25%攻击伤害，持续3回合</v>
      </c>
    </row>
    <row r="393" spans="1:29" s="10" customFormat="1" x14ac:dyDescent="0.3">
      <c r="A393" s="27">
        <v>35046</v>
      </c>
      <c r="B393" s="27" t="s">
        <v>65</v>
      </c>
      <c r="C393" s="28">
        <v>11</v>
      </c>
      <c r="D393" s="28">
        <f>VLOOKUP($C393,计算辅助表!$A:$E,2,FALSE)</f>
        <v>3.5100000000000002</v>
      </c>
      <c r="E393" s="26">
        <f>VLOOKUP($C393,计算辅助表!$A:$E,3,FALSE)</f>
        <v>1</v>
      </c>
      <c r="F393" s="28">
        <f>VLOOKUP($C393,计算辅助表!$A:$E,4,FALSE)</f>
        <v>8.14</v>
      </c>
      <c r="G393" s="26">
        <f>VLOOKUP($C393,计算辅助表!$A:$E,5,FALSE)</f>
        <v>1.6</v>
      </c>
      <c r="H393" s="26">
        <f>VLOOKUP(C393,计算辅助表!A:I,9,FALSE)</f>
        <v>1</v>
      </c>
      <c r="I393" s="26">
        <f>VLOOKUP(C393,计算辅助表!A:K,10,FALSE)</f>
        <v>70</v>
      </c>
      <c r="J393" s="26">
        <f>VLOOKUP(C393,计算辅助表!A:K,11,FALSE)</f>
        <v>100</v>
      </c>
      <c r="K393" s="26">
        <f>VLOOKUP(C393,计算辅助表!A:H,8,FALSE)</f>
        <v>270</v>
      </c>
      <c r="L393" s="26" t="str">
        <f>VLOOKUP(C393,计算辅助表!A:F,6,FALSE)</f>
        <v>[{"a":"item","t":"2004","n":10000}]</v>
      </c>
      <c r="M393" s="26" t="str">
        <f>VLOOKUP(C393,计算辅助表!A:L,IF(INT(LEFT(A393))&lt;5,12,7),FALSE)</f>
        <v>[{"sxhero":1,"num":1},{"star":9,"num":1}]</v>
      </c>
      <c r="N393" s="26" t="str">
        <f>VLOOKUP(A393,升星技能!A:O,4,FALSE)</f>
        <v>恶魔力量3</v>
      </c>
      <c r="O393" s="26" t="str">
        <f>VLOOKUP(A393,升星技能!A:O,5,FALSE)</f>
        <v>"3504a111","3504a121"</v>
      </c>
      <c r="P393" s="26" t="str">
        <f>VLOOKUP(A393,升星技能!A:O,6,FALSE)</f>
        <v>被动效果：身体里有恶魔的力量，攻击增加36%，生命增加31%</v>
      </c>
      <c r="Q393" s="26" t="str">
        <f>IF(C393&lt;8,VLOOKUP(A393,基础技能!A:O,11,FALSE),VLOOKUP(A393,升星技能!A:O,7,FALSE))</f>
        <v>燃烧3</v>
      </c>
      <c r="R393" s="26" t="str">
        <f>IF(C393&lt;8,VLOOKUP(A393,基础技能!A:O,10,FALSE),VLOOKUP(A393,升星技能!A:O,8,FALSE))</f>
        <v>"3504a214"</v>
      </c>
      <c r="S393" s="26" t="str">
        <f>IF(C393&lt;8,VLOOKUP(A393,基础技能!A:O,12,FALSE),VLOOKUP(A393,升星技能!A:O,9,FALSE))</f>
        <v>被动效果：操控火焰的恶魔，普攻有76%概率点燃目标，使目标燃烧，每回合造成113%攻击伤害，持续2回合</v>
      </c>
      <c r="T393" s="26" t="str">
        <f>IF(C393&lt;9,VLOOKUP(A393,基础技能!A:O,14,FALSE),VLOOKUP(A393,升星技能!A:O,10,FALSE))</f>
        <v>灼热躯壳3</v>
      </c>
      <c r="U393" s="26" t="str">
        <f>IF(C393&lt;9,VLOOKUP(A393,基础技能!A:O,13,FALSE),VLOOKUP(A393,升星技能!A:O,11,FALSE))</f>
        <v>"3504a314"</v>
      </c>
      <c r="V393" s="26" t="str">
        <f>IF(C393&lt;9,VLOOKUP(A393,基础技能!A:O,15,FALSE),VLOOKUP(A393,升星技能!A:O,12,FALSE))</f>
        <v>被动效果：皮肤上附着火焰，受到攻击时92%概率使目标燃烧，每回合造成124%攻击伤害，持续1回合</v>
      </c>
      <c r="W393" s="26" t="str">
        <f>IF(C393&lt;10,VLOOKUP(A393,基础技能!A:O,5,FALSE),VLOOKUP(A393,升星技能!A:O,13,FALSE))</f>
        <v>深渊咆哮3</v>
      </c>
      <c r="X393" s="26" t="str">
        <f>IF(C393&lt;10,VLOOKUP(A393,基础技能!A:O,4,FALSE),VLOOKUP(A393,升星技能!A:O,14,FALSE))</f>
        <v>3504a012</v>
      </c>
      <c r="Y393" s="26" t="str">
        <f>IF(C393&lt;10,VLOOKUP(A393,基础技能!A:O,6,FALSE),VLOOKUP(A393,升星技能!A:O,15,FALSE))</f>
        <v>怒气技能：对敌方随机3名目标造成183%攻击伤害并燃烧，初次燃烧的伤害为152%攻击，每回合逐渐递减25%攻击伤害，持续3回合</v>
      </c>
    </row>
    <row r="394" spans="1:29" s="10" customFormat="1" x14ac:dyDescent="0.3">
      <c r="A394" s="27">
        <v>35046</v>
      </c>
      <c r="B394" s="27" t="s">
        <v>65</v>
      </c>
      <c r="C394" s="28">
        <v>12</v>
      </c>
      <c r="D394" s="28">
        <f>VLOOKUP($C394,计算辅助表!$A:$E,2,FALSE)</f>
        <v>3.5100000000000002</v>
      </c>
      <c r="E394" s="26">
        <f>VLOOKUP($C394,计算辅助表!$A:$E,3,FALSE)</f>
        <v>1</v>
      </c>
      <c r="F394" s="28">
        <f>VLOOKUP($C394,计算辅助表!$A:$E,4,FALSE)</f>
        <v>8.14</v>
      </c>
      <c r="G394" s="26">
        <f>VLOOKUP($C394,计算辅助表!$A:$E,5,FALSE)</f>
        <v>1.6</v>
      </c>
      <c r="H394" s="26">
        <f>VLOOKUP(C394,计算辅助表!A:I,9,FALSE)</f>
        <v>2</v>
      </c>
      <c r="I394" s="26">
        <f>VLOOKUP(C394,计算辅助表!A:K,10,FALSE)</f>
        <v>140</v>
      </c>
      <c r="J394" s="26">
        <f>VLOOKUP(C394,计算辅助表!A:K,11,FALSE)</f>
        <v>200</v>
      </c>
      <c r="K394" s="26">
        <f>VLOOKUP(C394,计算辅助表!A:H,8,FALSE)</f>
        <v>285</v>
      </c>
      <c r="L394" s="26" t="str">
        <f>VLOOKUP(C394,计算辅助表!A:F,6,FALSE)</f>
        <v>[{"a":"item","t":"2004","n":15000}]</v>
      </c>
      <c r="M394" s="26" t="str">
        <f>VLOOKUP(C394,计算辅助表!A:L,IF(INT(LEFT(A394))&lt;5,12,7),FALSE)</f>
        <v>[{"sxhero":1,"num":1},{"jichuzhongzu":1,"star":6,"num":1},{"star":9,"num":1}]</v>
      </c>
      <c r="N394" s="26" t="str">
        <f>VLOOKUP(A394,升星技能!A:O,4,FALSE)</f>
        <v>恶魔力量3</v>
      </c>
      <c r="O394" s="26" t="str">
        <f>VLOOKUP(A394,升星技能!A:O,5,FALSE)</f>
        <v>"3504a111","3504a121"</v>
      </c>
      <c r="P394" s="26" t="str">
        <f>VLOOKUP(A394,升星技能!A:O,6,FALSE)</f>
        <v>被动效果：身体里有恶魔的力量，攻击增加36%，生命增加31%</v>
      </c>
      <c r="Q394" s="26" t="str">
        <f>IF(C394&lt;8,VLOOKUP(A394,基础技能!A:O,11,FALSE),VLOOKUP(A394,升星技能!A:O,7,FALSE))</f>
        <v>燃烧3</v>
      </c>
      <c r="R394" s="26" t="str">
        <f>IF(C394&lt;8,VLOOKUP(A394,基础技能!A:O,10,FALSE),VLOOKUP(A394,升星技能!A:O,8,FALSE))</f>
        <v>"3504a214"</v>
      </c>
      <c r="S394" s="26" t="str">
        <f>IF(C394&lt;8,VLOOKUP(A394,基础技能!A:O,12,FALSE),VLOOKUP(A394,升星技能!A:O,9,FALSE))</f>
        <v>被动效果：操控火焰的恶魔，普攻有76%概率点燃目标，使目标燃烧，每回合造成113%攻击伤害，持续2回合</v>
      </c>
      <c r="T394" s="26" t="str">
        <f>IF(C394&lt;9,VLOOKUP(A394,基础技能!A:O,14,FALSE),VLOOKUP(A394,升星技能!A:O,10,FALSE))</f>
        <v>灼热躯壳3</v>
      </c>
      <c r="U394" s="26" t="str">
        <f>IF(C394&lt;9,VLOOKUP(A394,基础技能!A:O,13,FALSE),VLOOKUP(A394,升星技能!A:O,11,FALSE))</f>
        <v>"3504a314"</v>
      </c>
      <c r="V394" s="26" t="str">
        <f>IF(C394&lt;9,VLOOKUP(A394,基础技能!A:O,15,FALSE),VLOOKUP(A394,升星技能!A:O,12,FALSE))</f>
        <v>被动效果：皮肤上附着火焰，受到攻击时92%概率使目标燃烧，每回合造成124%攻击伤害，持续1回合</v>
      </c>
      <c r="W394" s="26" t="str">
        <f>IF(C394&lt;10,VLOOKUP(A394,基础技能!A:O,5,FALSE),VLOOKUP(A394,升星技能!A:O,13,FALSE))</f>
        <v>深渊咆哮3</v>
      </c>
      <c r="X394" s="26" t="str">
        <f>IF(C394&lt;10,VLOOKUP(A394,基础技能!A:O,4,FALSE),VLOOKUP(A394,升星技能!A:O,14,FALSE))</f>
        <v>3504a012</v>
      </c>
      <c r="Y394" s="26" t="str">
        <f>IF(C394&lt;10,VLOOKUP(A394,基础技能!A:O,6,FALSE),VLOOKUP(A394,升星技能!A:O,15,FALSE))</f>
        <v>怒气技能：对敌方随机3名目标造成183%攻击伤害并燃烧，初次燃烧的伤害为152%攻击，每回合逐渐递减25%攻击伤害，持续3回合</v>
      </c>
    </row>
    <row r="395" spans="1:29" s="10" customFormat="1" x14ac:dyDescent="0.3">
      <c r="A395" s="27">
        <v>35046</v>
      </c>
      <c r="B395" s="27" t="s">
        <v>65</v>
      </c>
      <c r="C395" s="28">
        <v>13</v>
      </c>
      <c r="D395" s="28">
        <f>VLOOKUP($C395,计算辅助表!$A:$E,2,FALSE)</f>
        <v>3.5100000000000002</v>
      </c>
      <c r="E395" s="26">
        <f>VLOOKUP($C395,计算辅助表!$A:$E,3,FALSE)</f>
        <v>1</v>
      </c>
      <c r="F395" s="28">
        <f>VLOOKUP($C395,计算辅助表!$A:$E,4,FALSE)</f>
        <v>8.14</v>
      </c>
      <c r="G395" s="26">
        <f>VLOOKUP($C395,计算辅助表!$A:$E,5,FALSE)</f>
        <v>1.6</v>
      </c>
      <c r="H395" s="26">
        <f>VLOOKUP(C395,计算辅助表!A:I,9,FALSE)</f>
        <v>3</v>
      </c>
      <c r="I395" s="26">
        <f>VLOOKUP(C395,计算辅助表!A:K,10,FALSE)</f>
        <v>210</v>
      </c>
      <c r="J395" s="26">
        <f>VLOOKUP(C395,计算辅助表!A:K,11,FALSE)</f>
        <v>300</v>
      </c>
      <c r="K395" s="26">
        <f>VLOOKUP(C395,计算辅助表!A:H,8,FALSE)</f>
        <v>300</v>
      </c>
      <c r="L395" s="26" t="str">
        <f>VLOOKUP(C395,计算辅助表!A:F,6,FALSE)</f>
        <v>[{"a":"item","t":"2004","n":20000},{"a":"item","t":"2039","n":10}]</v>
      </c>
      <c r="M395" s="26" t="str">
        <f>VLOOKUP(C395,计算辅助表!A:L,IF(INT(LEFT(A395))&lt;5,12,7),FALSE)</f>
        <v>[{"sxhero":1,"num":2},{"jichuzhongzu":1,"star":6,"num":1},{"star":10,"num":1}]</v>
      </c>
      <c r="N395" s="26" t="str">
        <f>VLOOKUP(A395,升星技能!A:O,4,FALSE)</f>
        <v>恶魔力量3</v>
      </c>
      <c r="O395" s="26" t="str">
        <f>VLOOKUP(A395,升星技能!A:O,5,FALSE)</f>
        <v>"3504a111","3504a121"</v>
      </c>
      <c r="P395" s="26" t="str">
        <f>VLOOKUP(A395,升星技能!A:O,6,FALSE)</f>
        <v>被动效果：身体里有恶魔的力量，攻击增加36%，生命增加31%</v>
      </c>
      <c r="Q395" s="26" t="str">
        <f>IF(C395&lt;8,VLOOKUP(A395,基础技能!A:O,11,FALSE),VLOOKUP(A395,升星技能!A:O,7,FALSE))</f>
        <v>燃烧3</v>
      </c>
      <c r="R395" s="26" t="str">
        <f>IF(C395&lt;8,VLOOKUP(A395,基础技能!A:O,10,FALSE),VLOOKUP(A395,升星技能!A:O,8,FALSE))</f>
        <v>"3504a214"</v>
      </c>
      <c r="S395" s="26" t="str">
        <f>IF(C395&lt;8,VLOOKUP(A395,基础技能!A:O,12,FALSE),VLOOKUP(A395,升星技能!A:O,9,FALSE))</f>
        <v>被动效果：操控火焰的恶魔，普攻有76%概率点燃目标，使目标燃烧，每回合造成113%攻击伤害，持续2回合</v>
      </c>
      <c r="T395" s="26" t="str">
        <f>IF(C395&lt;9,VLOOKUP(A395,基础技能!A:O,14,FALSE),VLOOKUP(A395,升星技能!A:O,10,FALSE))</f>
        <v>灼热躯壳3</v>
      </c>
      <c r="U395" s="26" t="str">
        <f>IF(C395&lt;9,VLOOKUP(A395,基础技能!A:O,13,FALSE),VLOOKUP(A395,升星技能!A:O,11,FALSE))</f>
        <v>"3504a314"</v>
      </c>
      <c r="V395" s="26" t="str">
        <f>IF(C395&lt;9,VLOOKUP(A395,基础技能!A:O,15,FALSE),VLOOKUP(A395,升星技能!A:O,12,FALSE))</f>
        <v>被动效果：皮肤上附着火焰，受到攻击时92%概率使目标燃烧，每回合造成124%攻击伤害，持续1回合</v>
      </c>
      <c r="W395" s="26" t="str">
        <f>IF(C395&lt;10,VLOOKUP(A395,基础技能!A:O,5,FALSE),VLOOKUP(A395,升星技能!A:O,13,FALSE))</f>
        <v>深渊咆哮3</v>
      </c>
      <c r="X395" s="26" t="str">
        <f>IF(C395&lt;10,VLOOKUP(A395,基础技能!A:O,4,FALSE),VLOOKUP(A395,升星技能!A:O,14,FALSE))</f>
        <v>3504a012</v>
      </c>
      <c r="Y395" s="26" t="str">
        <f>IF(C395&lt;10,VLOOKUP(A395,基础技能!A:O,6,FALSE),VLOOKUP(A395,升星技能!A:O,15,FALSE))</f>
        <v>怒气技能：对敌方随机3名目标造成183%攻击伤害并燃烧，初次燃烧的伤害为152%攻击，每回合逐渐递减25%攻击伤害，持续3回合</v>
      </c>
    </row>
    <row r="396" spans="1:29" x14ac:dyDescent="0.3">
      <c r="A396" s="27">
        <v>35046</v>
      </c>
      <c r="B396" s="27" t="s">
        <v>65</v>
      </c>
      <c r="C396" s="28">
        <v>14</v>
      </c>
      <c r="D396" s="28">
        <v>3.51</v>
      </c>
      <c r="E396" s="26">
        <f>VLOOKUP($C396,计算辅助表!$A:$E,3,FALSE)</f>
        <v>1</v>
      </c>
      <c r="F396" s="28">
        <v>8.14</v>
      </c>
      <c r="G396" s="26">
        <f>VLOOKUP($C396,计算辅助表!$A:$E,5,FALSE)</f>
        <v>1.6</v>
      </c>
      <c r="H396" s="26">
        <f>VLOOKUP(C396,计算辅助表!A:I,9,FALSE)</f>
        <v>4</v>
      </c>
      <c r="I396" s="26">
        <f>VLOOKUP(C396,计算辅助表!A:K,10,FALSE)</f>
        <v>330</v>
      </c>
      <c r="J396" s="26">
        <f>VLOOKUP(C396,计算辅助表!A:K,11,FALSE)</f>
        <v>500</v>
      </c>
      <c r="K396" s="26">
        <f>VLOOKUP(C396,计算辅助表!A:H,8,FALSE)</f>
        <v>300</v>
      </c>
      <c r="L396" s="26" t="str">
        <f>VLOOKUP(C396,计算辅助表!A:F,6,FALSE)</f>
        <v>[{"a":"item","t":"2004","n":25000},{"a":"item","t":"2039","n":20}]</v>
      </c>
      <c r="M396" s="26" t="str">
        <f>VLOOKUP(C396,计算辅助表!A:L,IF(INT(LEFT(A396))&lt;5,12,7),FALSE)</f>
        <v>[{"sxhero":1,"num":2},{"star":9,"num":1},{"star":10,"num":1}]</v>
      </c>
      <c r="N396" s="26" t="str">
        <f>VLOOKUP(A396,升星技能!A:O,4,FALSE)</f>
        <v>恶魔力量3</v>
      </c>
      <c r="O396" s="26" t="str">
        <f>VLOOKUP(A396,升星技能!A:O,5,FALSE)</f>
        <v>"3504a111","3504a121"</v>
      </c>
      <c r="P396" s="26" t="str">
        <f>VLOOKUP(A396,升星技能!A:O,6,FALSE)</f>
        <v>被动效果：身体里有恶魔的力量，攻击增加36%，生命增加31%</v>
      </c>
      <c r="Q396" s="26" t="str">
        <f>IF(C396&lt;8,VLOOKUP(A396,基础技能!A:O,11,FALSE),VLOOKUP(A396,升星技能!A:O,7,FALSE))</f>
        <v>燃烧3</v>
      </c>
      <c r="R396" s="26" t="str">
        <f>IF(C396&lt;8,VLOOKUP(A396,基础技能!A:O,10,FALSE),VLOOKUP(A396,升星技能!A:O,8,FALSE))</f>
        <v>"3504a214"</v>
      </c>
      <c r="S396" s="26" t="str">
        <f>IF(C396&lt;8,VLOOKUP(A396,基础技能!A:O,12,FALSE),VLOOKUP(A396,升星技能!A:O,9,FALSE))</f>
        <v>被动效果：操控火焰的恶魔，普攻有76%概率点燃目标，使目标燃烧，每回合造成113%攻击伤害，持续2回合</v>
      </c>
      <c r="T396" s="26" t="str">
        <f>IF(C396&lt;9,VLOOKUP(A396,基础技能!A:O,14,FALSE),VLOOKUP(A396,升星技能!A:O,10,FALSE))</f>
        <v>灼热躯壳3</v>
      </c>
      <c r="U396" s="26" t="str">
        <f>IF(C396&lt;9,VLOOKUP(A396,基础技能!A:O,13,FALSE),VLOOKUP(A396,升星技能!A:O,11,FALSE))</f>
        <v>"3504a314"</v>
      </c>
      <c r="V396" s="26" t="str">
        <f>IF(C396&lt;9,VLOOKUP(A396,基础技能!A:O,15,FALSE),VLOOKUP(A396,升星技能!A:O,12,FALSE))</f>
        <v>被动效果：皮肤上附着火焰，受到攻击时92%概率使目标燃烧，每回合造成124%攻击伤害，持续1回合</v>
      </c>
      <c r="W396" s="26" t="str">
        <f>IF(C396&lt;10,VLOOKUP(A396,基础技能!A:O,5,FALSE),VLOOKUP(A396,升星技能!A:O,13,FALSE))</f>
        <v>深渊咆哮3</v>
      </c>
      <c r="X396" s="26" t="str">
        <f>IF(C396&lt;10,VLOOKUP(A396,基础技能!A:O,4,FALSE),VLOOKUP(A396,升星技能!A:O,14,FALSE))</f>
        <v>3504a012</v>
      </c>
      <c r="Y396" s="26" t="str">
        <f>IF(C396&lt;10,VLOOKUP(A396,基础技能!A:O,6,FALSE),VLOOKUP(A396,升星技能!A:O,15,FALSE))</f>
        <v>怒气技能：对敌方随机3名目标造成183%攻击伤害并燃烧，初次燃烧的伤害为152%攻击，每回合逐渐递减25%攻击伤害，持续3回合</v>
      </c>
    </row>
    <row r="397" spans="1:29" x14ac:dyDescent="0.3">
      <c r="A397" s="27">
        <v>35046</v>
      </c>
      <c r="B397" s="27" t="s">
        <v>65</v>
      </c>
      <c r="C397" s="28">
        <v>15</v>
      </c>
      <c r="D397" s="28">
        <v>3.51</v>
      </c>
      <c r="E397" s="26">
        <f>VLOOKUP($C397,计算辅助表!$A:$E,3,FALSE)</f>
        <v>1</v>
      </c>
      <c r="F397" s="28">
        <v>8.14</v>
      </c>
      <c r="G397" s="26">
        <f>VLOOKUP($C397,计算辅助表!$A:$E,5,FALSE)</f>
        <v>1.6</v>
      </c>
      <c r="H397" s="26">
        <f>VLOOKUP(C397,计算辅助表!A:I,9,FALSE)</f>
        <v>5</v>
      </c>
      <c r="I397" s="26">
        <f>VLOOKUP(C397,计算辅助表!A:K,10,FALSE)</f>
        <v>450</v>
      </c>
      <c r="J397" s="26">
        <f>VLOOKUP(C397,计算辅助表!A:K,11,FALSE)</f>
        <v>700</v>
      </c>
      <c r="K397" s="26">
        <f>VLOOKUP(C397,计算辅助表!A:H,8,FALSE)</f>
        <v>300</v>
      </c>
      <c r="L397" s="26" t="str">
        <f>VLOOKUP(C397,计算辅助表!A:F,6,FALSE)</f>
        <v>[{"a":"item","t":"2004","n":30000},{"a":"item","t":"2039","n":30}]</v>
      </c>
      <c r="M397" s="26" t="str">
        <f>VLOOKUP(C397,计算辅助表!A:L,IF(INT(LEFT(A397))&lt;5,12,7),FALSE)</f>
        <v>[{"sxhero":1,"num":2},{"star":9,"num":1},{"star":10,"num":1}]</v>
      </c>
      <c r="N397" s="26" t="str">
        <f>VLOOKUP(A397,升星技能!A:O,4,FALSE)</f>
        <v>恶魔力量3</v>
      </c>
      <c r="O397" s="26" t="str">
        <f>VLOOKUP(A397,升星技能!A:O,5,FALSE)</f>
        <v>"3504a111","3504a121"</v>
      </c>
      <c r="P397" s="26" t="str">
        <f>VLOOKUP(A397,升星技能!A:O,6,FALSE)</f>
        <v>被动效果：身体里有恶魔的力量，攻击增加36%，生命增加31%</v>
      </c>
      <c r="Q397" s="26" t="str">
        <f>IF(C397&lt;8,VLOOKUP(A397,基础技能!A:O,11,FALSE),VLOOKUP(A397,升星技能!A:O,7,FALSE))</f>
        <v>燃烧3</v>
      </c>
      <c r="R397" s="26" t="str">
        <f>IF(C397&lt;8,VLOOKUP(A397,基础技能!A:O,10,FALSE),VLOOKUP(A397,升星技能!A:O,8,FALSE))</f>
        <v>"3504a214"</v>
      </c>
      <c r="S397" s="26" t="str">
        <f>IF(C397&lt;8,VLOOKUP(A397,基础技能!A:O,12,FALSE),VLOOKUP(A397,升星技能!A:O,9,FALSE))</f>
        <v>被动效果：操控火焰的恶魔，普攻有76%概率点燃目标，使目标燃烧，每回合造成113%攻击伤害，持续2回合</v>
      </c>
      <c r="T397" s="26" t="str">
        <f>IF(C397&lt;9,VLOOKUP(A397,基础技能!A:O,14,FALSE),VLOOKUP(A397,升星技能!A:O,10,FALSE))</f>
        <v>灼热躯壳3</v>
      </c>
      <c r="U397" s="26" t="str">
        <f>IF(C397&lt;9,VLOOKUP(A397,基础技能!A:O,13,FALSE),VLOOKUP(A397,升星技能!A:O,11,FALSE))</f>
        <v>"3504a314"</v>
      </c>
      <c r="V397" s="26" t="str">
        <f>IF(C397&lt;9,VLOOKUP(A397,基础技能!A:O,15,FALSE),VLOOKUP(A397,升星技能!A:O,12,FALSE))</f>
        <v>被动效果：皮肤上附着火焰，受到攻击时92%概率使目标燃烧，每回合造成124%攻击伤害，持续1回合</v>
      </c>
      <c r="W397" s="26" t="str">
        <f>IF(C397&lt;10,VLOOKUP(A397,基础技能!A:O,5,FALSE),VLOOKUP(A397,升星技能!A:O,13,FALSE))</f>
        <v>深渊咆哮3</v>
      </c>
      <c r="X397" s="26" t="str">
        <f>IF(C397&lt;10,VLOOKUP(A397,基础技能!A:O,4,FALSE),VLOOKUP(A397,升星技能!A:O,14,FALSE))</f>
        <v>3504a012</v>
      </c>
      <c r="Y397" s="26" t="str">
        <f>IF(C397&lt;10,VLOOKUP(A397,基础技能!A:O,6,FALSE),VLOOKUP(A397,升星技能!A:O,15,FALSE))</f>
        <v>怒气技能：对敌方随机3名目标造成183%攻击伤害并燃烧，初次燃烧的伤害为152%攻击，每回合逐渐递减25%攻击伤害，持续3回合</v>
      </c>
    </row>
    <row r="398" spans="1:29" s="17" customFormat="1" x14ac:dyDescent="0.3">
      <c r="A398" s="17">
        <v>35056</v>
      </c>
      <c r="B398" s="17" t="s">
        <v>3592</v>
      </c>
      <c r="C398" s="26">
        <v>7</v>
      </c>
      <c r="D398" s="28">
        <v>2.75</v>
      </c>
      <c r="E398" s="26">
        <v>1.03</v>
      </c>
      <c r="F398" s="28">
        <v>3.82</v>
      </c>
      <c r="G398" s="26">
        <f>VLOOKUP($C398,计算辅助表!$A:$E,5,FALSE)</f>
        <v>1.6</v>
      </c>
      <c r="H398" s="26">
        <f>VLOOKUP(C398,计算辅助表!A:I,9,FALSE)</f>
        <v>0</v>
      </c>
      <c r="I398" s="26">
        <f>VLOOKUP(C398,计算辅助表!A:K,10,FALSE)</f>
        <v>0</v>
      </c>
      <c r="J398" s="26">
        <f>VLOOKUP(C398,计算辅助表!A:K,11,FALSE)</f>
        <v>0</v>
      </c>
      <c r="K398" s="26">
        <f>VLOOKUP(C398,计算辅助表!A:H,8,FALSE)</f>
        <v>165</v>
      </c>
      <c r="L398" s="26" t="str">
        <f>VLOOKUP(C398,计算辅助表!A:F,6,FALSE)</f>
        <v>[{"a":"item","t":"2004","n":2000}]</v>
      </c>
      <c r="M398" s="26" t="str">
        <f>VLOOKUP(C398,计算辅助表!A:L,IF(INT(LEFT(A398))&lt;5,12,7),FALSE)</f>
        <v>[{"jichuzhongzu":1,"star":5,"num":4}]</v>
      </c>
      <c r="N398" s="26" t="str">
        <f>VLOOKUP(A398,升星技能!A:O,4,FALSE)</f>
        <v>毒血铠甲3</v>
      </c>
      <c r="O398" s="26" t="str">
        <f>VLOOKUP(A398,升星技能!A:O,5,FALSE)</f>
        <v>"3505a101","3505a111","3505a121","3505a104"</v>
      </c>
      <c r="P398" s="26" t="str">
        <f>VLOOKUP(A398,升星技能!A:O,6,FALSE)</f>
        <v>被动效果：攻击增加25%，生命增加20%，减伤增加20%，免疫燃烧和流血（神器和神宠造成的除外）</v>
      </c>
      <c r="Q398" s="26" t="str">
        <f>IF(C398&lt;8,VLOOKUP(A398,基础技能!A:O,11,FALSE),VLOOKUP(A398,升星技能!A:O,7,FALSE))</f>
        <v>反击领域2</v>
      </c>
      <c r="R398" s="26" t="str">
        <f>IF(C398&lt;8,VLOOKUP(A398,基础技能!A:O,10,FALSE),VLOOKUP(A398,升星技能!A:O,8,FALSE))</f>
        <v>"35056204"</v>
      </c>
      <c r="S398" s="26" t="str">
        <f>IF(C398&lt;8,VLOOKUP(A398,基础技能!A:O,12,FALSE),VLOOKUP(A398,升星技能!A:O,9,FALSE))</f>
        <v>被动效果：受到攻击时，对随机3个敌人造成自身攻击30%的燃烧和30%的流血3回合</v>
      </c>
      <c r="T398" s="26" t="str">
        <f>IF(C398&lt;9,VLOOKUP(A398,基础技能!A:O,14,FALSE),VLOOKUP(A398,升星技能!A:O,10,FALSE))</f>
        <v>锁敌分析2</v>
      </c>
      <c r="U398" s="26" t="str">
        <f>IF(C398&lt;9,VLOOKUP(A398,基础技能!A:O,13,FALSE),VLOOKUP(A398,升星技能!A:O,11,FALSE))</f>
        <v>"35056304","35056314"</v>
      </c>
      <c r="V398" s="26" t="str">
        <f>IF(C398&lt;9,VLOOKUP(A398,基础技能!A:O,15,FALSE),VLOOKUP(A398,升星技能!A:O,12,FALSE))</f>
        <v>被动效果：受到燃烧目标攻击时，增加自身7%攻击3回合；受到流血目标攻击时，恢复自身攻击力40%等量生命3回合</v>
      </c>
      <c r="W398" s="26" t="str">
        <f>IF(C398&lt;10,VLOOKUP(A398,基础技能!A:O,5,FALSE),VLOOKUP(A398,升星技能!A:O,13,FALSE))</f>
        <v>影袭利刃2</v>
      </c>
      <c r="X398" s="26">
        <f>IF(C398&lt;10,VLOOKUP(A398,基础技能!A:O,4,FALSE),VLOOKUP(A398,升星技能!A:O,14,FALSE))</f>
        <v>35056012</v>
      </c>
      <c r="Y398" s="26" t="str">
        <f>IF(C398&lt;10,VLOOKUP(A398,基础技能!A:O,6,FALSE),VLOOKUP(A398,升星技能!A:O,15,FALSE))</f>
        <v>怒气技能：对随机3个敌人造成169%攻击伤害，并催化所有燃烧和流血，造成被催化效果剩余总伤害的110%伤害（被催化的燃烧和流血会消失，催化伤害上限不超过伊芙丽亚攻击的2000%）</v>
      </c>
      <c r="Z398" s="10"/>
      <c r="AA398" s="10"/>
      <c r="AB398" s="10"/>
      <c r="AC398" s="1"/>
    </row>
    <row r="399" spans="1:29" s="17" customFormat="1" x14ac:dyDescent="0.3">
      <c r="A399" s="17">
        <v>35056</v>
      </c>
      <c r="B399" s="17" t="s">
        <v>3592</v>
      </c>
      <c r="C399" s="26">
        <v>8</v>
      </c>
      <c r="D399" s="28">
        <v>2.96</v>
      </c>
      <c r="E399" s="26">
        <v>1.06</v>
      </c>
      <c r="F399" s="28">
        <v>5.34</v>
      </c>
      <c r="G399" s="26">
        <f>VLOOKUP($C399,计算辅助表!$A:$E,5,FALSE)</f>
        <v>1.6</v>
      </c>
      <c r="H399" s="26">
        <f>VLOOKUP(C399,计算辅助表!A:I,9,FALSE)</f>
        <v>0</v>
      </c>
      <c r="I399" s="26">
        <f>VLOOKUP(C399,计算辅助表!A:K,10,FALSE)</f>
        <v>0</v>
      </c>
      <c r="J399" s="26">
        <f>VLOOKUP(C399,计算辅助表!A:K,11,FALSE)</f>
        <v>0</v>
      </c>
      <c r="K399" s="26">
        <f>VLOOKUP(C399,计算辅助表!A:H,8,FALSE)</f>
        <v>185</v>
      </c>
      <c r="L399" s="26" t="str">
        <f>VLOOKUP(C399,计算辅助表!A:F,6,FALSE)</f>
        <v>[{"a":"item","t":"2004","n":3000}]</v>
      </c>
      <c r="M399" s="26" t="str">
        <f>VLOOKUP(C399,计算辅助表!A:L,IF(INT(LEFT(A399))&lt;5,12,7),FALSE)</f>
        <v>[{"jichuzhongzu":1,"star":6,"num":1},{"jichuzhongzu":1,"star":5,"num":3}]</v>
      </c>
      <c r="N399" s="26" t="str">
        <f>VLOOKUP(A399,升星技能!A:O,4,FALSE)</f>
        <v>毒血铠甲3</v>
      </c>
      <c r="O399" s="26" t="str">
        <f>VLOOKUP(A399,升星技能!A:O,5,FALSE)</f>
        <v>"3505a101","3505a111","3505a121","3505a104"</v>
      </c>
      <c r="P399" s="26" t="str">
        <f>VLOOKUP(A399,升星技能!A:O,6,FALSE)</f>
        <v>被动效果：攻击增加25%，生命增加20%，减伤增加20%，免疫燃烧和流血（神器和神宠造成的除外）</v>
      </c>
      <c r="Q399" s="26" t="str">
        <f>IF(C399&lt;8,VLOOKUP(A399,基础技能!A:O,11,FALSE),VLOOKUP(A399,升星技能!A:O,7,FALSE))</f>
        <v>反击领域3</v>
      </c>
      <c r="R399" s="26" t="str">
        <f>IF(C399&lt;8,VLOOKUP(A399,基础技能!A:O,10,FALSE),VLOOKUP(A399,升星技能!A:O,8,FALSE))</f>
        <v>"3505a204"</v>
      </c>
      <c r="S399" s="26" t="str">
        <f>IF(C399&lt;8,VLOOKUP(A399,基础技能!A:O,12,FALSE),VLOOKUP(A399,升星技能!A:O,9,FALSE))</f>
        <v>被动效果：受到攻击时，对随机3个敌人造成自身攻击50%的燃烧和50%的流血3回合</v>
      </c>
      <c r="T399" s="26" t="str">
        <f>IF(C399&lt;9,VLOOKUP(A399,基础技能!A:O,14,FALSE),VLOOKUP(A399,升星技能!A:O,10,FALSE))</f>
        <v>锁敌分析2</v>
      </c>
      <c r="U399" s="26" t="str">
        <f>IF(C399&lt;9,VLOOKUP(A399,基础技能!A:O,13,FALSE),VLOOKUP(A399,升星技能!A:O,11,FALSE))</f>
        <v>"35056304","35056314"</v>
      </c>
      <c r="V399" s="26" t="str">
        <f>IF(C399&lt;9,VLOOKUP(A399,基础技能!A:O,15,FALSE),VLOOKUP(A399,升星技能!A:O,12,FALSE))</f>
        <v>被动效果：受到燃烧目标攻击时，增加自身7%攻击3回合；受到流血目标攻击时，恢复自身攻击力40%等量生命3回合</v>
      </c>
      <c r="W399" s="26" t="str">
        <f>IF(C399&lt;10,VLOOKUP(A399,基础技能!A:O,5,FALSE),VLOOKUP(A399,升星技能!A:O,13,FALSE))</f>
        <v>影袭利刃2</v>
      </c>
      <c r="X399" s="26">
        <f>IF(C399&lt;10,VLOOKUP(A399,基础技能!A:O,4,FALSE),VLOOKUP(A399,升星技能!A:O,14,FALSE))</f>
        <v>35056012</v>
      </c>
      <c r="Y399" s="26" t="str">
        <f>IF(C399&lt;10,VLOOKUP(A399,基础技能!A:O,6,FALSE),VLOOKUP(A399,升星技能!A:O,15,FALSE))</f>
        <v>怒气技能：对随机3个敌人造成169%攻击伤害，并催化所有燃烧和流血，造成被催化效果剩余总伤害的110%伤害（被催化的燃烧和流血会消失，催化伤害上限不超过伊芙丽亚攻击的2000%）</v>
      </c>
      <c r="Z399" s="10"/>
      <c r="AA399" s="10"/>
      <c r="AB399" s="10"/>
      <c r="AC399" s="1"/>
    </row>
    <row r="400" spans="1:29" s="17" customFormat="1" x14ac:dyDescent="0.3">
      <c r="A400" s="17">
        <v>35056</v>
      </c>
      <c r="B400" s="17" t="s">
        <v>3592</v>
      </c>
      <c r="C400" s="26">
        <v>9</v>
      </c>
      <c r="D400" s="28">
        <v>3.41</v>
      </c>
      <c r="E400" s="26">
        <v>1.0900000000000001</v>
      </c>
      <c r="F400" s="28">
        <v>6.76</v>
      </c>
      <c r="G400" s="26">
        <f>VLOOKUP($C400,计算辅助表!$A:$E,5,FALSE)</f>
        <v>1.6</v>
      </c>
      <c r="H400" s="26">
        <f>VLOOKUP(C400,计算辅助表!A:I,9,FALSE)</f>
        <v>0</v>
      </c>
      <c r="I400" s="26">
        <f>VLOOKUP(C400,计算辅助表!A:K,10,FALSE)</f>
        <v>0</v>
      </c>
      <c r="J400" s="26">
        <f>VLOOKUP(C400,计算辅助表!A:K,11,FALSE)</f>
        <v>0</v>
      </c>
      <c r="K400" s="26">
        <f>VLOOKUP(C400,计算辅助表!A:H,8,FALSE)</f>
        <v>205</v>
      </c>
      <c r="L400" s="26" t="str">
        <f>VLOOKUP(C400,计算辅助表!A:F,6,FALSE)</f>
        <v>[{"a":"item","t":"2004","n":4000}]</v>
      </c>
      <c r="M400" s="26" t="str">
        <f>VLOOKUP(C400,计算辅助表!A:L,IF(INT(LEFT(A400))&lt;5,12,7),FALSE)</f>
        <v>[{"sxhero":1,"num":1},{"jichuzhongzu":1,"star":6,"num":1},{"jichuzhongzu":1,"star":5,"num":2}]</v>
      </c>
      <c r="N400" s="26" t="str">
        <f>VLOOKUP(A400,升星技能!A:O,4,FALSE)</f>
        <v>毒血铠甲3</v>
      </c>
      <c r="O400" s="26" t="str">
        <f>VLOOKUP(A400,升星技能!A:O,5,FALSE)</f>
        <v>"3505a101","3505a111","3505a121","3505a104"</v>
      </c>
      <c r="P400" s="26" t="str">
        <f>VLOOKUP(A400,升星技能!A:O,6,FALSE)</f>
        <v>被动效果：攻击增加25%，生命增加20%，减伤增加20%，免疫燃烧和流血（神器和神宠造成的除外）</v>
      </c>
      <c r="Q400" s="26" t="str">
        <f>IF(C400&lt;8,VLOOKUP(A400,基础技能!A:O,11,FALSE),VLOOKUP(A400,升星技能!A:O,7,FALSE))</f>
        <v>反击领域3</v>
      </c>
      <c r="R400" s="26" t="str">
        <f>IF(C400&lt;8,VLOOKUP(A400,基础技能!A:O,10,FALSE),VLOOKUP(A400,升星技能!A:O,8,FALSE))</f>
        <v>"3505a204"</v>
      </c>
      <c r="S400" s="26" t="str">
        <f>IF(C400&lt;8,VLOOKUP(A400,基础技能!A:O,12,FALSE),VLOOKUP(A400,升星技能!A:O,9,FALSE))</f>
        <v>被动效果：受到攻击时，对随机3个敌人造成自身攻击50%的燃烧和50%的流血3回合</v>
      </c>
      <c r="T400" s="26" t="str">
        <f>IF(C400&lt;9,VLOOKUP(A400,基础技能!A:O,14,FALSE),VLOOKUP(A400,升星技能!A:O,10,FALSE))</f>
        <v>锁敌分析3</v>
      </c>
      <c r="U400" s="26" t="str">
        <f>IF(C400&lt;9,VLOOKUP(A400,基础技能!A:O,13,FALSE),VLOOKUP(A400,升星技能!A:O,11,FALSE))</f>
        <v>"3505a304","3505a314"</v>
      </c>
      <c r="V400" s="26" t="str">
        <f>IF(C400&lt;9,VLOOKUP(A400,基础技能!A:O,15,FALSE),VLOOKUP(A400,升星技能!A:O,12,FALSE))</f>
        <v>被动效果：受到燃烧目标攻击时，增加自身10%攻击3回合；受到流血目标攻击时，恢复自身攻击力60%等量生命3回合</v>
      </c>
      <c r="W400" s="26" t="str">
        <f>IF(C400&lt;10,VLOOKUP(A400,基础技能!A:O,5,FALSE),VLOOKUP(A400,升星技能!A:O,13,FALSE))</f>
        <v>影袭利刃2</v>
      </c>
      <c r="X400" s="26">
        <f>IF(C400&lt;10,VLOOKUP(A400,基础技能!A:O,4,FALSE),VLOOKUP(A400,升星技能!A:O,14,FALSE))</f>
        <v>35056012</v>
      </c>
      <c r="Y400" s="26" t="str">
        <f>IF(C400&lt;10,VLOOKUP(A400,基础技能!A:O,6,FALSE),VLOOKUP(A400,升星技能!A:O,15,FALSE))</f>
        <v>怒气技能：对随机3个敌人造成169%攻击伤害，并催化所有燃烧和流血，造成被催化效果剩余总伤害的110%伤害（被催化的燃烧和流血会消失，催化伤害上限不超过伊芙丽亚攻击的2000%）</v>
      </c>
      <c r="Z400" s="10"/>
      <c r="AA400" s="10"/>
      <c r="AB400" s="10"/>
      <c r="AC400" s="1"/>
    </row>
    <row r="401" spans="1:29" s="17" customFormat="1" x14ac:dyDescent="0.3">
      <c r="A401" s="17">
        <v>35056</v>
      </c>
      <c r="B401" s="17" t="s">
        <v>3592</v>
      </c>
      <c r="C401" s="26">
        <v>10</v>
      </c>
      <c r="D401" s="28">
        <v>4.13</v>
      </c>
      <c r="E401" s="26">
        <v>1.1200000000000001</v>
      </c>
      <c r="F401" s="28">
        <v>8.77</v>
      </c>
      <c r="G401" s="26">
        <f>VLOOKUP($C401,计算辅助表!$A:$E,5,FALSE)</f>
        <v>1.6</v>
      </c>
      <c r="H401" s="26">
        <f>VLOOKUP(C401,计算辅助表!A:I,9,FALSE)</f>
        <v>0</v>
      </c>
      <c r="I401" s="26">
        <f>VLOOKUP(C401,计算辅助表!A:K,10,FALSE)</f>
        <v>0</v>
      </c>
      <c r="J401" s="26">
        <f>VLOOKUP(C401,计算辅助表!A:K,11,FALSE)</f>
        <v>0</v>
      </c>
      <c r="K401" s="26">
        <f>VLOOKUP(C401,计算辅助表!A:H,8,FALSE)</f>
        <v>255</v>
      </c>
      <c r="L401" s="26" t="str">
        <f>VLOOKUP(C401,计算辅助表!A:F,6,FALSE)</f>
        <v>[{"a":"item","t":"2004","n":10000}]</v>
      </c>
      <c r="M401" s="26" t="str">
        <f>VLOOKUP(C401,计算辅助表!A:L,IF(INT(LEFT(A401))&lt;5,12,7),FALSE)</f>
        <v>[{"sxhero":1,"num":2},{"jichuzhongzu":1,"star":6,"num":1},{"star":9,"num":1}]</v>
      </c>
      <c r="N401" s="26" t="str">
        <f>VLOOKUP(A401,升星技能!A:O,4,FALSE)</f>
        <v>毒血铠甲3</v>
      </c>
      <c r="O401" s="26" t="str">
        <f>VLOOKUP(A401,升星技能!A:O,5,FALSE)</f>
        <v>"3505a101","3505a111","3505a121","3505a104"</v>
      </c>
      <c r="P401" s="26" t="str">
        <f>VLOOKUP(A401,升星技能!A:O,6,FALSE)</f>
        <v>被动效果：攻击增加25%，生命增加20%，减伤增加20%，免疫燃烧和流血（神器和神宠造成的除外）</v>
      </c>
      <c r="Q401" s="26" t="str">
        <f>IF(C401&lt;8,VLOOKUP(A401,基础技能!A:O,11,FALSE),VLOOKUP(A401,升星技能!A:O,7,FALSE))</f>
        <v>反击领域3</v>
      </c>
      <c r="R401" s="26" t="str">
        <f>IF(C401&lt;8,VLOOKUP(A401,基础技能!A:O,10,FALSE),VLOOKUP(A401,升星技能!A:O,8,FALSE))</f>
        <v>"3505a204"</v>
      </c>
      <c r="S401" s="26" t="str">
        <f>IF(C401&lt;8,VLOOKUP(A401,基础技能!A:O,12,FALSE),VLOOKUP(A401,升星技能!A:O,9,FALSE))</f>
        <v>被动效果：受到攻击时，对随机3个敌人造成自身攻击50%的燃烧和50%的流血3回合</v>
      </c>
      <c r="T401" s="26" t="str">
        <f>IF(C401&lt;9,VLOOKUP(A401,基础技能!A:O,14,FALSE),VLOOKUP(A401,升星技能!A:O,10,FALSE))</f>
        <v>锁敌分析3</v>
      </c>
      <c r="U401" s="26" t="str">
        <f>IF(C401&lt;9,VLOOKUP(A401,基础技能!A:O,13,FALSE),VLOOKUP(A401,升星技能!A:O,11,FALSE))</f>
        <v>"3505a304","3505a314"</v>
      </c>
      <c r="V401" s="26" t="str">
        <f>IF(C401&lt;9,VLOOKUP(A401,基础技能!A:O,15,FALSE),VLOOKUP(A401,升星技能!A:O,12,FALSE))</f>
        <v>被动效果：受到燃烧目标攻击时，增加自身10%攻击3回合；受到流血目标攻击时，恢复自身攻击力60%等量生命3回合</v>
      </c>
      <c r="W401" s="26" t="str">
        <f>IF(C401&lt;10,VLOOKUP(A401,基础技能!A:O,5,FALSE),VLOOKUP(A401,升星技能!A:O,13,FALSE))</f>
        <v>影袭利刃3</v>
      </c>
      <c r="X401" s="26" t="str">
        <f>IF(C401&lt;10,VLOOKUP(A401,基础技能!A:O,4,FALSE),VLOOKUP(A401,升星技能!A:O,14,FALSE))</f>
        <v>3505a012</v>
      </c>
      <c r="Y401" s="26" t="str">
        <f>IF(C401&lt;10,VLOOKUP(A401,基础技能!A:O,6,FALSE),VLOOKUP(A401,升星技能!A:O,15,FALSE))</f>
        <v>怒气技能：对随机3个敌人造成236%攻击伤害，并催化所有燃烧和流血，造成被催化效果剩余总伤害的120%伤害（被催化的燃烧和流血会消失，催化伤害上限不超过伊芙丽亚攻击的2000%）</v>
      </c>
      <c r="Z401" s="10"/>
      <c r="AA401" s="10"/>
      <c r="AB401" s="10"/>
      <c r="AC401" s="1"/>
    </row>
    <row r="402" spans="1:29" s="17" customFormat="1" x14ac:dyDescent="0.3">
      <c r="A402" s="17">
        <v>35056</v>
      </c>
      <c r="B402" s="17" t="s">
        <v>3592</v>
      </c>
      <c r="C402" s="26">
        <v>11</v>
      </c>
      <c r="D402" s="28">
        <v>4.13</v>
      </c>
      <c r="E402" s="26">
        <v>1.1200000000000001</v>
      </c>
      <c r="F402" s="28">
        <v>8.77</v>
      </c>
      <c r="G402" s="26">
        <f>VLOOKUP($C402,计算辅助表!$A:$E,5,FALSE)</f>
        <v>1.6</v>
      </c>
      <c r="H402" s="26">
        <f>VLOOKUP(C402,计算辅助表!A:I,9,FALSE)</f>
        <v>1</v>
      </c>
      <c r="I402" s="26">
        <f>VLOOKUP(C402,计算辅助表!A:K,10,FALSE)</f>
        <v>70</v>
      </c>
      <c r="J402" s="26">
        <f>VLOOKUP(C402,计算辅助表!A:K,11,FALSE)</f>
        <v>100</v>
      </c>
      <c r="K402" s="26">
        <f>VLOOKUP(C402,计算辅助表!A:H,8,FALSE)</f>
        <v>270</v>
      </c>
      <c r="L402" s="26" t="str">
        <f>VLOOKUP(C402,计算辅助表!A:F,6,FALSE)</f>
        <v>[{"a":"item","t":"2004","n":10000}]</v>
      </c>
      <c r="M402" s="26" t="str">
        <f>VLOOKUP(C402,计算辅助表!A:L,IF(INT(LEFT(A402))&lt;5,12,7),FALSE)</f>
        <v>[{"sxhero":1,"num":1},{"star":9,"num":1}]</v>
      </c>
      <c r="N402" s="26" t="str">
        <f>VLOOKUP(A402,升星技能!A:O,4,FALSE)</f>
        <v>毒血铠甲3</v>
      </c>
      <c r="O402" s="26" t="str">
        <f>VLOOKUP(A402,升星技能!A:O,5,FALSE)</f>
        <v>"3505a101","3505a111","3505a121","3505a104"</v>
      </c>
      <c r="P402" s="26" t="str">
        <f>VLOOKUP(A402,升星技能!A:O,6,FALSE)</f>
        <v>被动效果：攻击增加25%，生命增加20%，减伤增加20%，免疫燃烧和流血（神器和神宠造成的除外）</v>
      </c>
      <c r="Q402" s="26" t="str">
        <f>IF(C402&lt;8,VLOOKUP(A402,基础技能!A:O,11,FALSE),VLOOKUP(A402,升星技能!A:O,7,FALSE))</f>
        <v>反击领域3</v>
      </c>
      <c r="R402" s="26" t="str">
        <f>IF(C402&lt;8,VLOOKUP(A402,基础技能!A:O,10,FALSE),VLOOKUP(A402,升星技能!A:O,8,FALSE))</f>
        <v>"3505a204"</v>
      </c>
      <c r="S402" s="26" t="str">
        <f>IF(C402&lt;8,VLOOKUP(A402,基础技能!A:O,12,FALSE),VLOOKUP(A402,升星技能!A:O,9,FALSE))</f>
        <v>被动效果：受到攻击时，对随机3个敌人造成自身攻击50%的燃烧和50%的流血3回合</v>
      </c>
      <c r="T402" s="26" t="str">
        <f>IF(C402&lt;9,VLOOKUP(A402,基础技能!A:O,14,FALSE),VLOOKUP(A402,升星技能!A:O,10,FALSE))</f>
        <v>锁敌分析3</v>
      </c>
      <c r="U402" s="26" t="str">
        <f>IF(C402&lt;9,VLOOKUP(A402,基础技能!A:O,13,FALSE),VLOOKUP(A402,升星技能!A:O,11,FALSE))</f>
        <v>"3505a304","3505a314"</v>
      </c>
      <c r="V402" s="26" t="str">
        <f>IF(C402&lt;9,VLOOKUP(A402,基础技能!A:O,15,FALSE),VLOOKUP(A402,升星技能!A:O,12,FALSE))</f>
        <v>被动效果：受到燃烧目标攻击时，增加自身10%攻击3回合；受到流血目标攻击时，恢复自身攻击力60%等量生命3回合</v>
      </c>
      <c r="W402" s="26" t="str">
        <f>IF(C402&lt;10,VLOOKUP(A402,基础技能!A:O,5,FALSE),VLOOKUP(A402,升星技能!A:O,13,FALSE))</f>
        <v>影袭利刃3</v>
      </c>
      <c r="X402" s="26" t="str">
        <f>IF(C402&lt;10,VLOOKUP(A402,基础技能!A:O,4,FALSE),VLOOKUP(A402,升星技能!A:O,14,FALSE))</f>
        <v>3505a012</v>
      </c>
      <c r="Y402" s="26" t="str">
        <f>IF(C402&lt;10,VLOOKUP(A402,基础技能!A:O,6,FALSE),VLOOKUP(A402,升星技能!A:O,15,FALSE))</f>
        <v>怒气技能：对随机3个敌人造成236%攻击伤害，并催化所有燃烧和流血，造成被催化效果剩余总伤害的120%伤害（被催化的燃烧和流血会消失，催化伤害上限不超过伊芙丽亚攻击的2000%）</v>
      </c>
      <c r="Z402" s="10"/>
      <c r="AA402" s="10"/>
      <c r="AB402" s="10"/>
      <c r="AC402" s="1"/>
    </row>
    <row r="403" spans="1:29" s="17" customFormat="1" x14ac:dyDescent="0.3">
      <c r="A403" s="17">
        <v>35056</v>
      </c>
      <c r="B403" s="17" t="s">
        <v>3592</v>
      </c>
      <c r="C403" s="26">
        <v>12</v>
      </c>
      <c r="D403" s="28">
        <v>4.13</v>
      </c>
      <c r="E403" s="26">
        <v>1.1200000000000001</v>
      </c>
      <c r="F403" s="28">
        <v>8.77</v>
      </c>
      <c r="G403" s="26">
        <f>VLOOKUP($C403,计算辅助表!$A:$E,5,FALSE)</f>
        <v>1.6</v>
      </c>
      <c r="H403" s="26">
        <f>VLOOKUP(C403,计算辅助表!A:I,9,FALSE)</f>
        <v>2</v>
      </c>
      <c r="I403" s="26">
        <f>VLOOKUP(C403,计算辅助表!A:K,10,FALSE)</f>
        <v>140</v>
      </c>
      <c r="J403" s="26">
        <f>VLOOKUP(C403,计算辅助表!A:K,11,FALSE)</f>
        <v>200</v>
      </c>
      <c r="K403" s="26">
        <f>VLOOKUP(C403,计算辅助表!A:H,8,FALSE)</f>
        <v>285</v>
      </c>
      <c r="L403" s="26" t="str">
        <f>VLOOKUP(C403,计算辅助表!A:F,6,FALSE)</f>
        <v>[{"a":"item","t":"2004","n":15000}]</v>
      </c>
      <c r="M403" s="26" t="str">
        <f>VLOOKUP(C403,计算辅助表!A:L,IF(INT(LEFT(A403))&lt;5,12,7),FALSE)</f>
        <v>[{"sxhero":1,"num":1},{"jichuzhongzu":1,"star":6,"num":1},{"star":9,"num":1}]</v>
      </c>
      <c r="N403" s="26" t="str">
        <f>VLOOKUP(A403,升星技能!A:O,4,FALSE)</f>
        <v>毒血铠甲3</v>
      </c>
      <c r="O403" s="26" t="str">
        <f>VLOOKUP(A403,升星技能!A:O,5,FALSE)</f>
        <v>"3505a101","3505a111","3505a121","3505a104"</v>
      </c>
      <c r="P403" s="26" t="str">
        <f>VLOOKUP(A403,升星技能!A:O,6,FALSE)</f>
        <v>被动效果：攻击增加25%，生命增加20%，减伤增加20%，免疫燃烧和流血（神器和神宠造成的除外）</v>
      </c>
      <c r="Q403" s="26" t="str">
        <f>IF(C403&lt;8,VLOOKUP(A403,基础技能!A:O,11,FALSE),VLOOKUP(A403,升星技能!A:O,7,FALSE))</f>
        <v>反击领域3</v>
      </c>
      <c r="R403" s="26" t="str">
        <f>IF(C403&lt;8,VLOOKUP(A403,基础技能!A:O,10,FALSE),VLOOKUP(A403,升星技能!A:O,8,FALSE))</f>
        <v>"3505a204"</v>
      </c>
      <c r="S403" s="26" t="str">
        <f>IF(C403&lt;8,VLOOKUP(A403,基础技能!A:O,12,FALSE),VLOOKUP(A403,升星技能!A:O,9,FALSE))</f>
        <v>被动效果：受到攻击时，对随机3个敌人造成自身攻击50%的燃烧和50%的流血3回合</v>
      </c>
      <c r="T403" s="26" t="str">
        <f>IF(C403&lt;9,VLOOKUP(A403,基础技能!A:O,14,FALSE),VLOOKUP(A403,升星技能!A:O,10,FALSE))</f>
        <v>锁敌分析3</v>
      </c>
      <c r="U403" s="26" t="str">
        <f>IF(C403&lt;9,VLOOKUP(A403,基础技能!A:O,13,FALSE),VLOOKUP(A403,升星技能!A:O,11,FALSE))</f>
        <v>"3505a304","3505a314"</v>
      </c>
      <c r="V403" s="26" t="str">
        <f>IF(C403&lt;9,VLOOKUP(A403,基础技能!A:O,15,FALSE),VLOOKUP(A403,升星技能!A:O,12,FALSE))</f>
        <v>被动效果：受到燃烧目标攻击时，增加自身10%攻击3回合；受到流血目标攻击时，恢复自身攻击力60%等量生命3回合</v>
      </c>
      <c r="W403" s="26" t="str">
        <f>IF(C403&lt;10,VLOOKUP(A403,基础技能!A:O,5,FALSE),VLOOKUP(A403,升星技能!A:O,13,FALSE))</f>
        <v>影袭利刃3</v>
      </c>
      <c r="X403" s="26" t="str">
        <f>IF(C403&lt;10,VLOOKUP(A403,基础技能!A:O,4,FALSE),VLOOKUP(A403,升星技能!A:O,14,FALSE))</f>
        <v>3505a012</v>
      </c>
      <c r="Y403" s="26" t="str">
        <f>IF(C403&lt;10,VLOOKUP(A403,基础技能!A:O,6,FALSE),VLOOKUP(A403,升星技能!A:O,15,FALSE))</f>
        <v>怒气技能：对随机3个敌人造成236%攻击伤害，并催化所有燃烧和流血，造成被催化效果剩余总伤害的120%伤害（被催化的燃烧和流血会消失，催化伤害上限不超过伊芙丽亚攻击的2000%）</v>
      </c>
      <c r="Z403" s="10"/>
      <c r="AA403" s="10"/>
      <c r="AB403" s="10"/>
      <c r="AC403" s="1"/>
    </row>
    <row r="404" spans="1:29" s="17" customFormat="1" x14ac:dyDescent="0.3">
      <c r="A404" s="17">
        <v>35056</v>
      </c>
      <c r="B404" s="17" t="s">
        <v>3592</v>
      </c>
      <c r="C404" s="26">
        <v>13</v>
      </c>
      <c r="D404" s="28">
        <v>4.13</v>
      </c>
      <c r="E404" s="26">
        <v>1.1200000000000001</v>
      </c>
      <c r="F404" s="28">
        <v>8.77</v>
      </c>
      <c r="G404" s="26">
        <f>VLOOKUP($C404,计算辅助表!$A:$E,5,FALSE)</f>
        <v>1.6</v>
      </c>
      <c r="H404" s="26">
        <f>VLOOKUP(C404,计算辅助表!A:I,9,FALSE)</f>
        <v>3</v>
      </c>
      <c r="I404" s="26">
        <f>VLOOKUP(C404,计算辅助表!A:K,10,FALSE)</f>
        <v>210</v>
      </c>
      <c r="J404" s="26">
        <f>VLOOKUP(C404,计算辅助表!A:K,11,FALSE)</f>
        <v>300</v>
      </c>
      <c r="K404" s="26">
        <f>VLOOKUP(C404,计算辅助表!A:H,8,FALSE)</f>
        <v>300</v>
      </c>
      <c r="L404" s="26" t="str">
        <f>VLOOKUP(C404,计算辅助表!A:F,6,FALSE)</f>
        <v>[{"a":"item","t":"2004","n":20000},{"a":"item","t":"2039","n":10}]</v>
      </c>
      <c r="M404" s="26" t="str">
        <f>VLOOKUP(C404,计算辅助表!A:L,IF(INT(LEFT(A404))&lt;5,12,7),FALSE)</f>
        <v>[{"sxhero":1,"num":2},{"jichuzhongzu":1,"star":6,"num":1},{"star":10,"num":1}]</v>
      </c>
      <c r="N404" s="26" t="str">
        <f>VLOOKUP(A404,升星技能!A:O,4,FALSE)</f>
        <v>毒血铠甲3</v>
      </c>
      <c r="O404" s="26" t="str">
        <f>VLOOKUP(A404,升星技能!A:O,5,FALSE)</f>
        <v>"3505a101","3505a111","3505a121","3505a104"</v>
      </c>
      <c r="P404" s="26" t="str">
        <f>VLOOKUP(A404,升星技能!A:O,6,FALSE)</f>
        <v>被动效果：攻击增加25%，生命增加20%，减伤增加20%，免疫燃烧和流血（神器和神宠造成的除外）</v>
      </c>
      <c r="Q404" s="26" t="str">
        <f>IF(C404&lt;8,VLOOKUP(A404,基础技能!A:O,11,FALSE),VLOOKUP(A404,升星技能!A:O,7,FALSE))</f>
        <v>反击领域3</v>
      </c>
      <c r="R404" s="26" t="str">
        <f>IF(C404&lt;8,VLOOKUP(A404,基础技能!A:O,10,FALSE),VLOOKUP(A404,升星技能!A:O,8,FALSE))</f>
        <v>"3505a204"</v>
      </c>
      <c r="S404" s="26" t="str">
        <f>IF(C404&lt;8,VLOOKUP(A404,基础技能!A:O,12,FALSE),VLOOKUP(A404,升星技能!A:O,9,FALSE))</f>
        <v>被动效果：受到攻击时，对随机3个敌人造成自身攻击50%的燃烧和50%的流血3回合</v>
      </c>
      <c r="T404" s="26" t="str">
        <f>IF(C404&lt;9,VLOOKUP(A404,基础技能!A:O,14,FALSE),VLOOKUP(A404,升星技能!A:O,10,FALSE))</f>
        <v>锁敌分析3</v>
      </c>
      <c r="U404" s="26" t="str">
        <f>IF(C404&lt;9,VLOOKUP(A404,基础技能!A:O,13,FALSE),VLOOKUP(A404,升星技能!A:O,11,FALSE))</f>
        <v>"3505a304","3505a314"</v>
      </c>
      <c r="V404" s="26" t="str">
        <f>IF(C404&lt;9,VLOOKUP(A404,基础技能!A:O,15,FALSE),VLOOKUP(A404,升星技能!A:O,12,FALSE))</f>
        <v>被动效果：受到燃烧目标攻击时，增加自身10%攻击3回合；受到流血目标攻击时，恢复自身攻击力60%等量生命3回合</v>
      </c>
      <c r="W404" s="26" t="str">
        <f>IF(C404&lt;10,VLOOKUP(A404,基础技能!A:O,5,FALSE),VLOOKUP(A404,升星技能!A:O,13,FALSE))</f>
        <v>影袭利刃3</v>
      </c>
      <c r="X404" s="26" t="str">
        <f>IF(C404&lt;10,VLOOKUP(A404,基础技能!A:O,4,FALSE),VLOOKUP(A404,升星技能!A:O,14,FALSE))</f>
        <v>3505a012</v>
      </c>
      <c r="Y404" s="26" t="str">
        <f>IF(C404&lt;10,VLOOKUP(A404,基础技能!A:O,6,FALSE),VLOOKUP(A404,升星技能!A:O,15,FALSE))</f>
        <v>怒气技能：对随机3个敌人造成236%攻击伤害，并催化所有燃烧和流血，造成被催化效果剩余总伤害的120%伤害（被催化的燃烧和流血会消失，催化伤害上限不超过伊芙丽亚攻击的2000%）</v>
      </c>
      <c r="Z404" s="10"/>
      <c r="AA404" s="10"/>
      <c r="AB404" s="10"/>
      <c r="AC404" s="1"/>
    </row>
    <row r="405" spans="1:29" s="25" customFormat="1" x14ac:dyDescent="0.3">
      <c r="A405" s="17">
        <v>35056</v>
      </c>
      <c r="B405" s="17" t="s">
        <v>3592</v>
      </c>
      <c r="C405" s="26">
        <v>14</v>
      </c>
      <c r="D405" s="28">
        <v>4.13</v>
      </c>
      <c r="E405" s="26">
        <v>1.1200000000000001</v>
      </c>
      <c r="F405" s="28">
        <v>8.77</v>
      </c>
      <c r="G405" s="26">
        <f>VLOOKUP($C405,计算辅助表!$A:$E,5,FALSE)</f>
        <v>1.6</v>
      </c>
      <c r="H405" s="26">
        <f>VLOOKUP(C405,计算辅助表!A:I,9,FALSE)</f>
        <v>4</v>
      </c>
      <c r="I405" s="26">
        <f>VLOOKUP(C405,计算辅助表!A:K,10,FALSE)</f>
        <v>330</v>
      </c>
      <c r="J405" s="26">
        <f>VLOOKUP(C405,计算辅助表!A:K,11,FALSE)</f>
        <v>500</v>
      </c>
      <c r="K405" s="26">
        <f>VLOOKUP(C405,计算辅助表!A:H,8,FALSE)</f>
        <v>300</v>
      </c>
      <c r="L405" s="26" t="str">
        <f>VLOOKUP(C405,计算辅助表!A:F,6,FALSE)</f>
        <v>[{"a":"item","t":"2004","n":25000},{"a":"item","t":"2039","n":20}]</v>
      </c>
      <c r="M405" s="26" t="str">
        <f>VLOOKUP(C405,计算辅助表!A:L,IF(INT(LEFT(A405))&lt;5,12,7),FALSE)</f>
        <v>[{"sxhero":1,"num":2},{"star":9,"num":1},{"star":10,"num":1}]</v>
      </c>
      <c r="N405" s="26" t="str">
        <f>VLOOKUP(A405,升星技能!A:O,4,FALSE)</f>
        <v>毒血铠甲3</v>
      </c>
      <c r="O405" s="26" t="str">
        <f>VLOOKUP(A405,升星技能!A:O,5,FALSE)</f>
        <v>"3505a101","3505a111","3505a121","3505a104"</v>
      </c>
      <c r="P405" s="26" t="str">
        <f>VLOOKUP(A405,升星技能!A:O,6,FALSE)</f>
        <v>被动效果：攻击增加25%，生命增加20%，减伤增加20%，免疫燃烧和流血（神器和神宠造成的除外）</v>
      </c>
      <c r="Q405" s="26" t="str">
        <f>IF(C405&lt;8,VLOOKUP(A405,基础技能!A:O,11,FALSE),VLOOKUP(A405,升星技能!A:O,7,FALSE))</f>
        <v>反击领域3</v>
      </c>
      <c r="R405" s="26" t="str">
        <f>IF(C405&lt;8,VLOOKUP(A405,基础技能!A:O,10,FALSE),VLOOKUP(A405,升星技能!A:O,8,FALSE))</f>
        <v>"3505a204"</v>
      </c>
      <c r="S405" s="26" t="str">
        <f>IF(C405&lt;8,VLOOKUP(A405,基础技能!A:O,12,FALSE),VLOOKUP(A405,升星技能!A:O,9,FALSE))</f>
        <v>被动效果：受到攻击时，对随机3个敌人造成自身攻击50%的燃烧和50%的流血3回合</v>
      </c>
      <c r="T405" s="26" t="str">
        <f>IF(C405&lt;9,VLOOKUP(A405,基础技能!A:O,14,FALSE),VLOOKUP(A405,升星技能!A:O,10,FALSE))</f>
        <v>锁敌分析3</v>
      </c>
      <c r="U405" s="26" t="str">
        <f>IF(C405&lt;9,VLOOKUP(A405,基础技能!A:O,13,FALSE),VLOOKUP(A405,升星技能!A:O,11,FALSE))</f>
        <v>"3505a304","3505a314"</v>
      </c>
      <c r="V405" s="26" t="str">
        <f>IF(C405&lt;9,VLOOKUP(A405,基础技能!A:O,15,FALSE),VLOOKUP(A405,升星技能!A:O,12,FALSE))</f>
        <v>被动效果：受到燃烧目标攻击时，增加自身10%攻击3回合；受到流血目标攻击时，恢复自身攻击力60%等量生命3回合</v>
      </c>
      <c r="W405" s="26" t="str">
        <f>IF(C405&lt;10,VLOOKUP(A405,基础技能!A:O,5,FALSE),VLOOKUP(A405,升星技能!A:O,13,FALSE))</f>
        <v>影袭利刃3</v>
      </c>
      <c r="X405" s="26" t="str">
        <f>IF(C405&lt;10,VLOOKUP(A405,基础技能!A:O,4,FALSE),VLOOKUP(A405,升星技能!A:O,14,FALSE))</f>
        <v>3505a012</v>
      </c>
      <c r="Y405" s="26" t="str">
        <f>IF(C405&lt;10,VLOOKUP(A405,基础技能!A:O,6,FALSE),VLOOKUP(A405,升星技能!A:O,15,FALSE))</f>
        <v>怒气技能：对随机3个敌人造成236%攻击伤害，并催化所有燃烧和流血，造成被催化效果剩余总伤害的120%伤害（被催化的燃烧和流血会消失，催化伤害上限不超过伊芙丽亚攻击的2000%）</v>
      </c>
      <c r="Z405" s="10"/>
      <c r="AA405" s="10"/>
      <c r="AB405" s="10"/>
      <c r="AC405" s="1"/>
    </row>
    <row r="406" spans="1:29" s="25" customFormat="1" x14ac:dyDescent="0.3">
      <c r="A406" s="17">
        <v>35056</v>
      </c>
      <c r="B406" s="17" t="s">
        <v>3592</v>
      </c>
      <c r="C406" s="26">
        <v>15</v>
      </c>
      <c r="D406" s="28">
        <v>4.13</v>
      </c>
      <c r="E406" s="26">
        <v>1.1200000000000001</v>
      </c>
      <c r="F406" s="28">
        <v>8.77</v>
      </c>
      <c r="G406" s="26">
        <f>VLOOKUP($C406,计算辅助表!$A:$E,5,FALSE)</f>
        <v>1.6</v>
      </c>
      <c r="H406" s="26">
        <f>VLOOKUP(C406,计算辅助表!A:I,9,FALSE)</f>
        <v>5</v>
      </c>
      <c r="I406" s="26">
        <f>VLOOKUP(C406,计算辅助表!A:K,10,FALSE)</f>
        <v>450</v>
      </c>
      <c r="J406" s="26">
        <f>VLOOKUP(C406,计算辅助表!A:K,11,FALSE)</f>
        <v>700</v>
      </c>
      <c r="K406" s="26">
        <f>VLOOKUP(C406,计算辅助表!A:H,8,FALSE)</f>
        <v>300</v>
      </c>
      <c r="L406" s="26" t="str">
        <f>VLOOKUP(C406,计算辅助表!A:F,6,FALSE)</f>
        <v>[{"a":"item","t":"2004","n":30000},{"a":"item","t":"2039","n":30}]</v>
      </c>
      <c r="M406" s="26" t="str">
        <f>VLOOKUP(C406,计算辅助表!A:L,IF(INT(LEFT(A406))&lt;5,12,7),FALSE)</f>
        <v>[{"sxhero":1,"num":2},{"star":9,"num":1},{"star":10,"num":1}]</v>
      </c>
      <c r="N406" s="26" t="str">
        <f>VLOOKUP(A406,升星技能!A:O,4,FALSE)</f>
        <v>毒血铠甲3</v>
      </c>
      <c r="O406" s="26" t="str">
        <f>VLOOKUP(A406,升星技能!A:O,5,FALSE)</f>
        <v>"3505a101","3505a111","3505a121","3505a104"</v>
      </c>
      <c r="P406" s="26" t="str">
        <f>VLOOKUP(A406,升星技能!A:O,6,FALSE)</f>
        <v>被动效果：攻击增加25%，生命增加20%，减伤增加20%，免疫燃烧和流血（神器和神宠造成的除外）</v>
      </c>
      <c r="Q406" s="26" t="str">
        <f>IF(C406&lt;8,VLOOKUP(A406,基础技能!A:O,11,FALSE),VLOOKUP(A406,升星技能!A:O,7,FALSE))</f>
        <v>反击领域3</v>
      </c>
      <c r="R406" s="26" t="str">
        <f>IF(C406&lt;8,VLOOKUP(A406,基础技能!A:O,10,FALSE),VLOOKUP(A406,升星技能!A:O,8,FALSE))</f>
        <v>"3505a204"</v>
      </c>
      <c r="S406" s="26" t="str">
        <f>IF(C406&lt;8,VLOOKUP(A406,基础技能!A:O,12,FALSE),VLOOKUP(A406,升星技能!A:O,9,FALSE))</f>
        <v>被动效果：受到攻击时，对随机3个敌人造成自身攻击50%的燃烧和50%的流血3回合</v>
      </c>
      <c r="T406" s="26" t="str">
        <f>IF(C406&lt;9,VLOOKUP(A406,基础技能!A:O,14,FALSE),VLOOKUP(A406,升星技能!A:O,10,FALSE))</f>
        <v>锁敌分析3</v>
      </c>
      <c r="U406" s="26" t="str">
        <f>IF(C406&lt;9,VLOOKUP(A406,基础技能!A:O,13,FALSE),VLOOKUP(A406,升星技能!A:O,11,FALSE))</f>
        <v>"3505a304","3505a314"</v>
      </c>
      <c r="V406" s="26" t="str">
        <f>IF(C406&lt;9,VLOOKUP(A406,基础技能!A:O,15,FALSE),VLOOKUP(A406,升星技能!A:O,12,FALSE))</f>
        <v>被动效果：受到燃烧目标攻击时，增加自身10%攻击3回合；受到流血目标攻击时，恢复自身攻击力60%等量生命3回合</v>
      </c>
      <c r="W406" s="26" t="str">
        <f>IF(C406&lt;10,VLOOKUP(A406,基础技能!A:O,5,FALSE),VLOOKUP(A406,升星技能!A:O,13,FALSE))</f>
        <v>影袭利刃3</v>
      </c>
      <c r="X406" s="26" t="str">
        <f>IF(C406&lt;10,VLOOKUP(A406,基础技能!A:O,4,FALSE),VLOOKUP(A406,升星技能!A:O,14,FALSE))</f>
        <v>3505a012</v>
      </c>
      <c r="Y406" s="26" t="str">
        <f>IF(C406&lt;10,VLOOKUP(A406,基础技能!A:O,6,FALSE),VLOOKUP(A406,升星技能!A:O,15,FALSE))</f>
        <v>怒气技能：对随机3个敌人造成236%攻击伤害，并催化所有燃烧和流血，造成被催化效果剩余总伤害的120%伤害（被催化的燃烧和流血会消失，催化伤害上限不超过伊芙丽亚攻击的2000%）</v>
      </c>
      <c r="Z406" s="10"/>
      <c r="AA406" s="10"/>
      <c r="AB406" s="10"/>
      <c r="AC406" s="1"/>
    </row>
    <row r="407" spans="1:29" x14ac:dyDescent="0.3">
      <c r="A407" s="27">
        <v>41056</v>
      </c>
      <c r="B407" s="27" t="s">
        <v>66</v>
      </c>
      <c r="C407" s="28">
        <v>7</v>
      </c>
      <c r="D407" s="28">
        <f>VLOOKUP($C407,计算辅助表!$A:$E,2,FALSE)</f>
        <v>2.4900000000000002</v>
      </c>
      <c r="E407" s="26">
        <f>VLOOKUP($C407,计算辅助表!$A:$E,3,FALSE)</f>
        <v>1</v>
      </c>
      <c r="F407" s="28">
        <f>VLOOKUP($C407,计算辅助表!$A:$E,4,FALSE)</f>
        <v>3.5200000000000005</v>
      </c>
      <c r="G407" s="26">
        <f>VLOOKUP($C407,计算辅助表!$A:$E,5,FALSE)</f>
        <v>1.6</v>
      </c>
      <c r="H407" s="26">
        <f>VLOOKUP(C407,计算辅助表!A:I,9,FALSE)</f>
        <v>0</v>
      </c>
      <c r="I407" s="26">
        <f>VLOOKUP(C407,计算辅助表!A:K,10,FALSE)</f>
        <v>0</v>
      </c>
      <c r="J407" s="26">
        <f>VLOOKUP(C407,计算辅助表!A:K,11,FALSE)</f>
        <v>0</v>
      </c>
      <c r="K407" s="26">
        <f>VLOOKUP(C407,计算辅助表!A:H,8,FALSE)</f>
        <v>165</v>
      </c>
      <c r="L407" s="26" t="str">
        <f>VLOOKUP(C407,计算辅助表!A:F,6,FALSE)</f>
        <v>[{"a":"item","t":"2004","n":2000}]</v>
      </c>
      <c r="M407" s="26" t="str">
        <f>VLOOKUP(C407,计算辅助表!A:L,IF(INT(LEFT(A407))&lt;5,12,7),FALSE)</f>
        <v>[{"jichuzhongzu":1,"star":5,"num":4}]</v>
      </c>
      <c r="N407" s="26" t="str">
        <f>VLOOKUP(A407,升星技能!A:O,4,FALSE)</f>
        <v>女王防御3</v>
      </c>
      <c r="O407" s="26" t="str">
        <f>VLOOKUP(A407,升星技能!A:O,5,FALSE)</f>
        <v>"4105a111","4105a121"</v>
      </c>
      <c r="P407" s="26" t="str">
        <f>VLOOKUP(A407,升星技能!A:O,6,FALSE)</f>
        <v>被动效果：女王穿着专属防御，自身生命增加41%，防御增加44%</v>
      </c>
      <c r="Q407" s="26" t="str">
        <f>IF(C407&lt;8,VLOOKUP(A407,基础技能!A:O,11,FALSE),VLOOKUP(A407,升星技能!A:O,7,FALSE))</f>
        <v>备受鼓舞2</v>
      </c>
      <c r="R407" s="26" t="str">
        <f>IF(C407&lt;8,VLOOKUP(A407,基础技能!A:O,10,FALSE),VLOOKUP(A407,升星技能!A:O,8,FALSE))</f>
        <v>"41056214"</v>
      </c>
      <c r="S407" s="26" t="str">
        <f>IF(C407&lt;8,VLOOKUP(A407,基础技能!A:O,12,FALSE),VLOOKUP(A407,升星技能!A:O,9,FALSE))</f>
        <v>被动效果：我方英雄暴击时，受到鼓舞，使自己恢复47%攻击等量生命</v>
      </c>
      <c r="T407" s="26" t="str">
        <f>IF(C407&lt;9,VLOOKUP(A407,基础技能!A:O,14,FALSE),VLOOKUP(A407,升星技能!A:O,10,FALSE))</f>
        <v>禁忌领域2</v>
      </c>
      <c r="U407" s="26" t="str">
        <f>IF(C407&lt;9,VLOOKUP(A407,基础技能!A:O,13,FALSE),VLOOKUP(A407,升星技能!A:O,11,FALSE))</f>
        <v>"41056314","41056324"</v>
      </c>
      <c r="V407" s="26" t="str">
        <f>IF(C407&lt;9,VLOOKUP(A407,基础技能!A:O,15,FALSE),VLOOKUP(A407,升星技能!A:O,12,FALSE))</f>
        <v>被动效果：创造出禁忌领域，受到攻击降低目标14%破防并燃烧，每回合造成34%攻击伤害，持续6回合</v>
      </c>
      <c r="W407" s="26" t="str">
        <f>IF(C407&lt;10,VLOOKUP(A407,基础技能!A:O,5,FALSE),VLOOKUP(A407,升星技能!A:O,13,FALSE))</f>
        <v>烈焰流星雨2</v>
      </c>
      <c r="X407" s="26" t="str">
        <f>IF(C407&lt;10,VLOOKUP(A407,基础技能!A:O,4,FALSE),VLOOKUP(A407,升星技能!A:O,14,FALSE))</f>
        <v>41056012</v>
      </c>
      <c r="Y407" s="26" t="str">
        <f>IF(C407&lt;10,VLOOKUP(A407,基础技能!A:O,6,FALSE),VLOOKUP(A407,升星技能!A:O,15,FALSE))</f>
        <v>怒气技能：对敌方全体造成89%攻击伤害，每回合额外造成38%攻击伤害，持续3回合</v>
      </c>
    </row>
    <row r="408" spans="1:29" x14ac:dyDescent="0.3">
      <c r="A408" s="27">
        <v>41056</v>
      </c>
      <c r="B408" s="27" t="s">
        <v>66</v>
      </c>
      <c r="C408" s="28">
        <v>8</v>
      </c>
      <c r="D408" s="28">
        <f>VLOOKUP($C408,计算辅助表!$A:$E,2,FALSE)</f>
        <v>2.7800000000000002</v>
      </c>
      <c r="E408" s="26">
        <f>VLOOKUP($C408,计算辅助表!$A:$E,3,FALSE)</f>
        <v>1</v>
      </c>
      <c r="F408" s="28">
        <f>VLOOKUP($C408,计算辅助表!$A:$E,4,FALSE)</f>
        <v>4.84</v>
      </c>
      <c r="G408" s="26">
        <f>VLOOKUP($C408,计算辅助表!$A:$E,5,FALSE)</f>
        <v>1.6</v>
      </c>
      <c r="H408" s="26">
        <f>VLOOKUP(C408,计算辅助表!A:I,9,FALSE)</f>
        <v>0</v>
      </c>
      <c r="I408" s="26">
        <f>VLOOKUP(C408,计算辅助表!A:K,10,FALSE)</f>
        <v>0</v>
      </c>
      <c r="J408" s="26">
        <f>VLOOKUP(C408,计算辅助表!A:K,11,FALSE)</f>
        <v>0</v>
      </c>
      <c r="K408" s="26">
        <f>VLOOKUP(C408,计算辅助表!A:H,8,FALSE)</f>
        <v>185</v>
      </c>
      <c r="L408" s="26" t="str">
        <f>VLOOKUP(C408,计算辅助表!A:F,6,FALSE)</f>
        <v>[{"a":"item","t":"2004","n":3000}]</v>
      </c>
      <c r="M408" s="26" t="str">
        <f>VLOOKUP(C408,计算辅助表!A:L,IF(INT(LEFT(A408))&lt;5,12,7),FALSE)</f>
        <v>[{"jichuzhongzu":1,"star":6,"num":1},{"jichuzhongzu":1,"star":5,"num":3}]</v>
      </c>
      <c r="N408" s="26" t="str">
        <f>VLOOKUP(A408,升星技能!A:O,4,FALSE)</f>
        <v>女王防御3</v>
      </c>
      <c r="O408" s="26" t="str">
        <f>VLOOKUP(A408,升星技能!A:O,5,FALSE)</f>
        <v>"4105a111","4105a121"</v>
      </c>
      <c r="P408" s="26" t="str">
        <f>VLOOKUP(A408,升星技能!A:O,6,FALSE)</f>
        <v>被动效果：女王穿着专属防御，自身生命增加41%，防御增加44%</v>
      </c>
      <c r="Q408" s="26" t="str">
        <f>IF(C408&lt;8,VLOOKUP(A408,基础技能!A:O,11,FALSE),VLOOKUP(A408,升星技能!A:O,7,FALSE))</f>
        <v>备受鼓舞3</v>
      </c>
      <c r="R408" s="26" t="str">
        <f>IF(C408&lt;8,VLOOKUP(A408,基础技能!A:O,10,FALSE),VLOOKUP(A408,升星技能!A:O,8,FALSE))</f>
        <v>"4105a214"</v>
      </c>
      <c r="S408" s="26" t="str">
        <f>IF(C408&lt;8,VLOOKUP(A408,基础技能!A:O,12,FALSE),VLOOKUP(A408,升星技能!A:O,9,FALSE))</f>
        <v>被动效果：我方英雄暴击时，受到鼓舞，使自己恢复92%攻击等量生命</v>
      </c>
      <c r="T408" s="26" t="str">
        <f>IF(C408&lt;9,VLOOKUP(A408,基础技能!A:O,14,FALSE),VLOOKUP(A408,升星技能!A:O,10,FALSE))</f>
        <v>禁忌领域2</v>
      </c>
      <c r="U408" s="26" t="str">
        <f>IF(C408&lt;9,VLOOKUP(A408,基础技能!A:O,13,FALSE),VLOOKUP(A408,升星技能!A:O,11,FALSE))</f>
        <v>"41056314","41056324"</v>
      </c>
      <c r="V408" s="26" t="str">
        <f>IF(C408&lt;9,VLOOKUP(A408,基础技能!A:O,15,FALSE),VLOOKUP(A408,升星技能!A:O,12,FALSE))</f>
        <v>被动效果：创造出禁忌领域，受到攻击降低目标14%破防并燃烧，每回合造成34%攻击伤害，持续6回合</v>
      </c>
      <c r="W408" s="26" t="str">
        <f>IF(C408&lt;10,VLOOKUP(A408,基础技能!A:O,5,FALSE),VLOOKUP(A408,升星技能!A:O,13,FALSE))</f>
        <v>烈焰流星雨2</v>
      </c>
      <c r="X408" s="26" t="str">
        <f>IF(C408&lt;10,VLOOKUP(A408,基础技能!A:O,4,FALSE),VLOOKUP(A408,升星技能!A:O,14,FALSE))</f>
        <v>41056012</v>
      </c>
      <c r="Y408" s="26" t="str">
        <f>IF(C408&lt;10,VLOOKUP(A408,基础技能!A:O,6,FALSE),VLOOKUP(A408,升星技能!A:O,15,FALSE))</f>
        <v>怒气技能：对敌方全体造成89%攻击伤害，每回合额外造成38%攻击伤害，持续3回合</v>
      </c>
    </row>
    <row r="409" spans="1:29" x14ac:dyDescent="0.3">
      <c r="A409" s="27">
        <v>41056</v>
      </c>
      <c r="B409" s="27" t="s">
        <v>66</v>
      </c>
      <c r="C409" s="28">
        <v>9</v>
      </c>
      <c r="D409" s="28">
        <f>VLOOKUP($C409,计算辅助表!$A:$E,2,FALSE)</f>
        <v>3.0700000000000003</v>
      </c>
      <c r="E409" s="26">
        <f>VLOOKUP($C409,计算辅助表!$A:$E,3,FALSE)</f>
        <v>1</v>
      </c>
      <c r="F409" s="28">
        <f>VLOOKUP($C409,计算辅助表!$A:$E,4,FALSE)</f>
        <v>6.16</v>
      </c>
      <c r="G409" s="26">
        <f>VLOOKUP($C409,计算辅助表!$A:$E,5,FALSE)</f>
        <v>1.6</v>
      </c>
      <c r="H409" s="26">
        <f>VLOOKUP(C409,计算辅助表!A:I,9,FALSE)</f>
        <v>0</v>
      </c>
      <c r="I409" s="26">
        <f>VLOOKUP(C409,计算辅助表!A:K,10,FALSE)</f>
        <v>0</v>
      </c>
      <c r="J409" s="26">
        <f>VLOOKUP(C409,计算辅助表!A:K,11,FALSE)</f>
        <v>0</v>
      </c>
      <c r="K409" s="26">
        <f>VLOOKUP(C409,计算辅助表!A:H,8,FALSE)</f>
        <v>205</v>
      </c>
      <c r="L409" s="26" t="str">
        <f>VLOOKUP(C409,计算辅助表!A:F,6,FALSE)</f>
        <v>[{"a":"item","t":"2004","n":4000}]</v>
      </c>
      <c r="M409" s="26" t="str">
        <f>VLOOKUP(C409,计算辅助表!A:L,IF(INT(LEFT(A409))&lt;5,12,7),FALSE)</f>
        <v>[{"sxhero":1,"num":1},{"jichuzhongzu":1,"star":6,"num":1},{"jichuzhongzu":1,"star":5,"num":2}]</v>
      </c>
      <c r="N409" s="26" t="str">
        <f>VLOOKUP(A409,升星技能!A:O,4,FALSE)</f>
        <v>女王防御3</v>
      </c>
      <c r="O409" s="26" t="str">
        <f>VLOOKUP(A409,升星技能!A:O,5,FALSE)</f>
        <v>"4105a111","4105a121"</v>
      </c>
      <c r="P409" s="26" t="str">
        <f>VLOOKUP(A409,升星技能!A:O,6,FALSE)</f>
        <v>被动效果：女王穿着专属防御，自身生命增加41%，防御增加44%</v>
      </c>
      <c r="Q409" s="26" t="str">
        <f>IF(C409&lt;8,VLOOKUP(A409,基础技能!A:O,11,FALSE),VLOOKUP(A409,升星技能!A:O,7,FALSE))</f>
        <v>备受鼓舞3</v>
      </c>
      <c r="R409" s="26" t="str">
        <f>IF(C409&lt;8,VLOOKUP(A409,基础技能!A:O,10,FALSE),VLOOKUP(A409,升星技能!A:O,8,FALSE))</f>
        <v>"4105a214"</v>
      </c>
      <c r="S409" s="26" t="str">
        <f>IF(C409&lt;8,VLOOKUP(A409,基础技能!A:O,12,FALSE),VLOOKUP(A409,升星技能!A:O,9,FALSE))</f>
        <v>被动效果：我方英雄暴击时，受到鼓舞，使自己恢复92%攻击等量生命</v>
      </c>
      <c r="T409" s="26" t="str">
        <f>IF(C409&lt;9,VLOOKUP(A409,基础技能!A:O,14,FALSE),VLOOKUP(A409,升星技能!A:O,10,FALSE))</f>
        <v>禁忌领域3</v>
      </c>
      <c r="U409" s="26" t="str">
        <f>IF(C409&lt;9,VLOOKUP(A409,基础技能!A:O,13,FALSE),VLOOKUP(A409,升星技能!A:O,11,FALSE))</f>
        <v>"4105a314","4105a324"</v>
      </c>
      <c r="V409" s="26" t="str">
        <f>IF(C409&lt;9,VLOOKUP(A409,基础技能!A:O,15,FALSE),VLOOKUP(A409,升星技能!A:O,12,FALSE))</f>
        <v>被动效果：创造出禁忌领域，受到攻击降低目标16%破防并燃烧，每回合造成48%攻击伤害，持续6回合</v>
      </c>
      <c r="W409" s="26" t="str">
        <f>IF(C409&lt;10,VLOOKUP(A409,基础技能!A:O,5,FALSE),VLOOKUP(A409,升星技能!A:O,13,FALSE))</f>
        <v>烈焰流星雨2</v>
      </c>
      <c r="X409" s="26" t="str">
        <f>IF(C409&lt;10,VLOOKUP(A409,基础技能!A:O,4,FALSE),VLOOKUP(A409,升星技能!A:O,14,FALSE))</f>
        <v>41056012</v>
      </c>
      <c r="Y409" s="26" t="str">
        <f>IF(C409&lt;10,VLOOKUP(A409,基础技能!A:O,6,FALSE),VLOOKUP(A409,升星技能!A:O,15,FALSE))</f>
        <v>怒气技能：对敌方全体造成89%攻击伤害，每回合额外造成38%攻击伤害，持续3回合</v>
      </c>
    </row>
    <row r="410" spans="1:29" x14ac:dyDescent="0.3">
      <c r="A410" s="27">
        <v>41056</v>
      </c>
      <c r="B410" s="27" t="s">
        <v>66</v>
      </c>
      <c r="C410" s="28">
        <v>10</v>
      </c>
      <c r="D410" s="28">
        <f>VLOOKUP($C410,计算辅助表!$A:$E,2,FALSE)</f>
        <v>3.5100000000000002</v>
      </c>
      <c r="E410" s="26">
        <f>VLOOKUP($C410,计算辅助表!$A:$E,3,FALSE)</f>
        <v>1</v>
      </c>
      <c r="F410" s="28">
        <f>VLOOKUP($C410,计算辅助表!$A:$E,4,FALSE)</f>
        <v>8.14</v>
      </c>
      <c r="G410" s="26">
        <f>VLOOKUP($C410,计算辅助表!$A:$E,5,FALSE)</f>
        <v>1.6</v>
      </c>
      <c r="H410" s="26">
        <f>VLOOKUP(C410,计算辅助表!A:I,9,FALSE)</f>
        <v>0</v>
      </c>
      <c r="I410" s="26">
        <f>VLOOKUP(C410,计算辅助表!A:K,10,FALSE)</f>
        <v>0</v>
      </c>
      <c r="J410" s="26">
        <f>VLOOKUP(C410,计算辅助表!A:K,11,FALSE)</f>
        <v>0</v>
      </c>
      <c r="K410" s="26">
        <f>VLOOKUP(C410,计算辅助表!A:H,8,FALSE)</f>
        <v>255</v>
      </c>
      <c r="L410" s="26" t="str">
        <f>VLOOKUP(C410,计算辅助表!A:F,6,FALSE)</f>
        <v>[{"a":"item","t":"2004","n":10000}]</v>
      </c>
      <c r="M410" s="26" t="str">
        <f>VLOOKUP(C410,计算辅助表!A:L,IF(INT(LEFT(A410))&lt;5,12,7),FALSE)</f>
        <v>[{"sxhero":1,"num":2},{"jichuzhongzu":1,"star":6,"num":1},{"star":9,"num":1}]</v>
      </c>
      <c r="N410" s="26" t="str">
        <f>VLOOKUP(A410,升星技能!A:O,4,FALSE)</f>
        <v>女王防御3</v>
      </c>
      <c r="O410" s="26" t="str">
        <f>VLOOKUP(A410,升星技能!A:O,5,FALSE)</f>
        <v>"4105a111","4105a121"</v>
      </c>
      <c r="P410" s="26" t="str">
        <f>VLOOKUP(A410,升星技能!A:O,6,FALSE)</f>
        <v>被动效果：女王穿着专属防御，自身生命增加41%，防御增加44%</v>
      </c>
      <c r="Q410" s="26" t="str">
        <f>IF(C410&lt;8,VLOOKUP(A410,基础技能!A:O,11,FALSE),VLOOKUP(A410,升星技能!A:O,7,FALSE))</f>
        <v>备受鼓舞3</v>
      </c>
      <c r="R410" s="26" t="str">
        <f>IF(C410&lt;8,VLOOKUP(A410,基础技能!A:O,10,FALSE),VLOOKUP(A410,升星技能!A:O,8,FALSE))</f>
        <v>"4105a214"</v>
      </c>
      <c r="S410" s="26" t="str">
        <f>IF(C410&lt;8,VLOOKUP(A410,基础技能!A:O,12,FALSE),VLOOKUP(A410,升星技能!A:O,9,FALSE))</f>
        <v>被动效果：我方英雄暴击时，受到鼓舞，使自己恢复92%攻击等量生命</v>
      </c>
      <c r="T410" s="26" t="str">
        <f>IF(C410&lt;9,VLOOKUP(A410,基础技能!A:O,14,FALSE),VLOOKUP(A410,升星技能!A:O,10,FALSE))</f>
        <v>禁忌领域3</v>
      </c>
      <c r="U410" s="26" t="str">
        <f>IF(C410&lt;9,VLOOKUP(A410,基础技能!A:O,13,FALSE),VLOOKUP(A410,升星技能!A:O,11,FALSE))</f>
        <v>"4105a314","4105a324"</v>
      </c>
      <c r="V410" s="26" t="str">
        <f>IF(C410&lt;9,VLOOKUP(A410,基础技能!A:O,15,FALSE),VLOOKUP(A410,升星技能!A:O,12,FALSE))</f>
        <v>被动效果：创造出禁忌领域，受到攻击降低目标16%破防并燃烧，每回合造成48%攻击伤害，持续6回合</v>
      </c>
      <c r="W410" s="26" t="str">
        <f>IF(C410&lt;10,VLOOKUP(A410,基础技能!A:O,5,FALSE),VLOOKUP(A410,升星技能!A:O,13,FALSE))</f>
        <v>烈焰流星雨3</v>
      </c>
      <c r="X410" s="26" t="str">
        <f>IF(C410&lt;10,VLOOKUP(A410,基础技能!A:O,4,FALSE),VLOOKUP(A410,升星技能!A:O,14,FALSE))</f>
        <v>4105a012</v>
      </c>
      <c r="Y410" s="26" t="str">
        <f>IF(C410&lt;10,VLOOKUP(A410,基础技能!A:O,6,FALSE),VLOOKUP(A410,升星技能!A:O,15,FALSE))</f>
        <v>怒气技能：对敌方全体造成119%攻击伤害并燃烧，每回合额外造成51%攻击伤害，持续3回合，增加自己22%攻击和23%暴击，持续3回合</v>
      </c>
    </row>
    <row r="411" spans="1:29" x14ac:dyDescent="0.3">
      <c r="A411" s="27">
        <v>41056</v>
      </c>
      <c r="B411" s="27" t="s">
        <v>66</v>
      </c>
      <c r="C411" s="28">
        <v>11</v>
      </c>
      <c r="D411" s="28">
        <f>VLOOKUP($C411,计算辅助表!$A:$E,2,FALSE)</f>
        <v>3.5100000000000002</v>
      </c>
      <c r="E411" s="26">
        <f>VLOOKUP($C411,计算辅助表!$A:$E,3,FALSE)</f>
        <v>1</v>
      </c>
      <c r="F411" s="28">
        <f>VLOOKUP($C411,计算辅助表!$A:$E,4,FALSE)</f>
        <v>8.14</v>
      </c>
      <c r="G411" s="26">
        <f>VLOOKUP($C411,计算辅助表!$A:$E,5,FALSE)</f>
        <v>1.6</v>
      </c>
      <c r="H411" s="26">
        <f>VLOOKUP(C411,计算辅助表!A:I,9,FALSE)</f>
        <v>1</v>
      </c>
      <c r="I411" s="26">
        <f>VLOOKUP(C411,计算辅助表!A:K,10,FALSE)</f>
        <v>70</v>
      </c>
      <c r="J411" s="26">
        <f>VLOOKUP(C411,计算辅助表!A:K,11,FALSE)</f>
        <v>100</v>
      </c>
      <c r="K411" s="26">
        <f>VLOOKUP(C411,计算辅助表!A:H,8,FALSE)</f>
        <v>270</v>
      </c>
      <c r="L411" s="26" t="str">
        <f>VLOOKUP(C411,计算辅助表!A:F,6,FALSE)</f>
        <v>[{"a":"item","t":"2004","n":10000}]</v>
      </c>
      <c r="M411" s="26" t="str">
        <f>VLOOKUP(C411,计算辅助表!A:L,IF(INT(LEFT(A411))&lt;5,12,7),FALSE)</f>
        <v>[{"sxhero":1,"num":1},{"star":9,"num":1}]</v>
      </c>
      <c r="N411" s="26" t="str">
        <f>VLOOKUP(A411,升星技能!A:O,4,FALSE)</f>
        <v>女王防御3</v>
      </c>
      <c r="O411" s="26" t="str">
        <f>VLOOKUP(A411,升星技能!A:O,5,FALSE)</f>
        <v>"4105a111","4105a121"</v>
      </c>
      <c r="P411" s="26" t="str">
        <f>VLOOKUP(A411,升星技能!A:O,6,FALSE)</f>
        <v>被动效果：女王穿着专属防御，自身生命增加41%，防御增加44%</v>
      </c>
      <c r="Q411" s="26" t="str">
        <f>IF(C411&lt;8,VLOOKUP(A411,基础技能!A:O,11,FALSE),VLOOKUP(A411,升星技能!A:O,7,FALSE))</f>
        <v>备受鼓舞3</v>
      </c>
      <c r="R411" s="26" t="str">
        <f>IF(C411&lt;8,VLOOKUP(A411,基础技能!A:O,10,FALSE),VLOOKUP(A411,升星技能!A:O,8,FALSE))</f>
        <v>"4105a214"</v>
      </c>
      <c r="S411" s="26" t="str">
        <f>IF(C411&lt;8,VLOOKUP(A411,基础技能!A:O,12,FALSE),VLOOKUP(A411,升星技能!A:O,9,FALSE))</f>
        <v>被动效果：我方英雄暴击时，受到鼓舞，使自己恢复92%攻击等量生命</v>
      </c>
      <c r="T411" s="26" t="str">
        <f>IF(C411&lt;9,VLOOKUP(A411,基础技能!A:O,14,FALSE),VLOOKUP(A411,升星技能!A:O,10,FALSE))</f>
        <v>禁忌领域3</v>
      </c>
      <c r="U411" s="26" t="str">
        <f>IF(C411&lt;9,VLOOKUP(A411,基础技能!A:O,13,FALSE),VLOOKUP(A411,升星技能!A:O,11,FALSE))</f>
        <v>"4105a314","4105a324"</v>
      </c>
      <c r="V411" s="26" t="str">
        <f>IF(C411&lt;9,VLOOKUP(A411,基础技能!A:O,15,FALSE),VLOOKUP(A411,升星技能!A:O,12,FALSE))</f>
        <v>被动效果：创造出禁忌领域，受到攻击降低目标16%破防并燃烧，每回合造成48%攻击伤害，持续6回合</v>
      </c>
      <c r="W411" s="26" t="str">
        <f>IF(C411&lt;10,VLOOKUP(A411,基础技能!A:O,5,FALSE),VLOOKUP(A411,升星技能!A:O,13,FALSE))</f>
        <v>烈焰流星雨3</v>
      </c>
      <c r="X411" s="26" t="str">
        <f>IF(C411&lt;10,VLOOKUP(A411,基础技能!A:O,4,FALSE),VLOOKUP(A411,升星技能!A:O,14,FALSE))</f>
        <v>4105a012</v>
      </c>
      <c r="Y411" s="26" t="str">
        <f>IF(C411&lt;10,VLOOKUP(A411,基础技能!A:O,6,FALSE),VLOOKUP(A411,升星技能!A:O,15,FALSE))</f>
        <v>怒气技能：对敌方全体造成119%攻击伤害并燃烧，每回合额外造成51%攻击伤害，持续3回合，增加自己22%攻击和23%暴击，持续3回合</v>
      </c>
    </row>
    <row r="412" spans="1:29" x14ac:dyDescent="0.3">
      <c r="A412" s="27">
        <v>41056</v>
      </c>
      <c r="B412" s="27" t="s">
        <v>66</v>
      </c>
      <c r="C412" s="28">
        <v>12</v>
      </c>
      <c r="D412" s="28">
        <f>VLOOKUP($C412,计算辅助表!$A:$E,2,FALSE)</f>
        <v>3.5100000000000002</v>
      </c>
      <c r="E412" s="26">
        <f>VLOOKUP($C412,计算辅助表!$A:$E,3,FALSE)</f>
        <v>1</v>
      </c>
      <c r="F412" s="28">
        <f>VLOOKUP($C412,计算辅助表!$A:$E,4,FALSE)</f>
        <v>8.14</v>
      </c>
      <c r="G412" s="26">
        <f>VLOOKUP($C412,计算辅助表!$A:$E,5,FALSE)</f>
        <v>1.6</v>
      </c>
      <c r="H412" s="26">
        <f>VLOOKUP(C412,计算辅助表!A:I,9,FALSE)</f>
        <v>2</v>
      </c>
      <c r="I412" s="26">
        <f>VLOOKUP(C412,计算辅助表!A:K,10,FALSE)</f>
        <v>140</v>
      </c>
      <c r="J412" s="26">
        <f>VLOOKUP(C412,计算辅助表!A:K,11,FALSE)</f>
        <v>200</v>
      </c>
      <c r="K412" s="26">
        <f>VLOOKUP(C412,计算辅助表!A:H,8,FALSE)</f>
        <v>285</v>
      </c>
      <c r="L412" s="26" t="str">
        <f>VLOOKUP(C412,计算辅助表!A:F,6,FALSE)</f>
        <v>[{"a":"item","t":"2004","n":15000}]</v>
      </c>
      <c r="M412" s="26" t="str">
        <f>VLOOKUP(C412,计算辅助表!A:L,IF(INT(LEFT(A412))&lt;5,12,7),FALSE)</f>
        <v>[{"sxhero":1,"num":1},{"jichuzhongzu":1,"star":6,"num":1},{"star":9,"num":1}]</v>
      </c>
      <c r="N412" s="26" t="str">
        <f>VLOOKUP(A412,升星技能!A:O,4,FALSE)</f>
        <v>女王防御3</v>
      </c>
      <c r="O412" s="26" t="str">
        <f>VLOOKUP(A412,升星技能!A:O,5,FALSE)</f>
        <v>"4105a111","4105a121"</v>
      </c>
      <c r="P412" s="26" t="str">
        <f>VLOOKUP(A412,升星技能!A:O,6,FALSE)</f>
        <v>被动效果：女王穿着专属防御，自身生命增加41%，防御增加44%</v>
      </c>
      <c r="Q412" s="26" t="str">
        <f>IF(C412&lt;8,VLOOKUP(A412,基础技能!A:O,11,FALSE),VLOOKUP(A412,升星技能!A:O,7,FALSE))</f>
        <v>备受鼓舞3</v>
      </c>
      <c r="R412" s="26" t="str">
        <f>IF(C412&lt;8,VLOOKUP(A412,基础技能!A:O,10,FALSE),VLOOKUP(A412,升星技能!A:O,8,FALSE))</f>
        <v>"4105a214"</v>
      </c>
      <c r="S412" s="26" t="str">
        <f>IF(C412&lt;8,VLOOKUP(A412,基础技能!A:O,12,FALSE),VLOOKUP(A412,升星技能!A:O,9,FALSE))</f>
        <v>被动效果：我方英雄暴击时，受到鼓舞，使自己恢复92%攻击等量生命</v>
      </c>
      <c r="T412" s="26" t="str">
        <f>IF(C412&lt;9,VLOOKUP(A412,基础技能!A:O,14,FALSE),VLOOKUP(A412,升星技能!A:O,10,FALSE))</f>
        <v>禁忌领域3</v>
      </c>
      <c r="U412" s="26" t="str">
        <f>IF(C412&lt;9,VLOOKUP(A412,基础技能!A:O,13,FALSE),VLOOKUP(A412,升星技能!A:O,11,FALSE))</f>
        <v>"4105a314","4105a324"</v>
      </c>
      <c r="V412" s="26" t="str">
        <f>IF(C412&lt;9,VLOOKUP(A412,基础技能!A:O,15,FALSE),VLOOKUP(A412,升星技能!A:O,12,FALSE))</f>
        <v>被动效果：创造出禁忌领域，受到攻击降低目标16%破防并燃烧，每回合造成48%攻击伤害，持续6回合</v>
      </c>
      <c r="W412" s="26" t="str">
        <f>IF(C412&lt;10,VLOOKUP(A412,基础技能!A:O,5,FALSE),VLOOKUP(A412,升星技能!A:O,13,FALSE))</f>
        <v>烈焰流星雨3</v>
      </c>
      <c r="X412" s="26" t="str">
        <f>IF(C412&lt;10,VLOOKUP(A412,基础技能!A:O,4,FALSE),VLOOKUP(A412,升星技能!A:O,14,FALSE))</f>
        <v>4105a012</v>
      </c>
      <c r="Y412" s="26" t="str">
        <f>IF(C412&lt;10,VLOOKUP(A412,基础技能!A:O,6,FALSE),VLOOKUP(A412,升星技能!A:O,15,FALSE))</f>
        <v>怒气技能：对敌方全体造成119%攻击伤害并燃烧，每回合额外造成51%攻击伤害，持续3回合，增加自己22%攻击和23%暴击，持续3回合</v>
      </c>
    </row>
    <row r="413" spans="1:29" x14ac:dyDescent="0.3">
      <c r="A413" s="27">
        <v>41056</v>
      </c>
      <c r="B413" s="27" t="s">
        <v>66</v>
      </c>
      <c r="C413" s="28">
        <v>13</v>
      </c>
      <c r="D413" s="28">
        <f>VLOOKUP($C413,计算辅助表!$A:$E,2,FALSE)</f>
        <v>3.5100000000000002</v>
      </c>
      <c r="E413" s="26">
        <f>VLOOKUP($C413,计算辅助表!$A:$E,3,FALSE)</f>
        <v>1</v>
      </c>
      <c r="F413" s="28">
        <f>VLOOKUP($C413,计算辅助表!$A:$E,4,FALSE)</f>
        <v>8.14</v>
      </c>
      <c r="G413" s="26">
        <f>VLOOKUP($C413,计算辅助表!$A:$E,5,FALSE)</f>
        <v>1.6</v>
      </c>
      <c r="H413" s="26">
        <f>VLOOKUP(C413,计算辅助表!A:I,9,FALSE)</f>
        <v>3</v>
      </c>
      <c r="I413" s="26">
        <f>VLOOKUP(C413,计算辅助表!A:K,10,FALSE)</f>
        <v>210</v>
      </c>
      <c r="J413" s="26">
        <f>VLOOKUP(C413,计算辅助表!A:K,11,FALSE)</f>
        <v>300</v>
      </c>
      <c r="K413" s="26">
        <f>VLOOKUP(C413,计算辅助表!A:H,8,FALSE)</f>
        <v>300</v>
      </c>
      <c r="L413" s="26" t="str">
        <f>VLOOKUP(C413,计算辅助表!A:F,6,FALSE)</f>
        <v>[{"a":"item","t":"2004","n":20000},{"a":"item","t":"2039","n":10}]</v>
      </c>
      <c r="M413" s="26" t="str">
        <f>VLOOKUP(C413,计算辅助表!A:L,IF(INT(LEFT(A413))&lt;5,12,7),FALSE)</f>
        <v>[{"sxhero":1,"num":2},{"jichuzhongzu":1,"star":6,"num":1},{"star":10,"num":1}]</v>
      </c>
      <c r="N413" s="26" t="str">
        <f>VLOOKUP(A413,升星技能!A:O,4,FALSE)</f>
        <v>女王防御3</v>
      </c>
      <c r="O413" s="26" t="str">
        <f>VLOOKUP(A413,升星技能!A:O,5,FALSE)</f>
        <v>"4105a111","4105a121"</v>
      </c>
      <c r="P413" s="26" t="str">
        <f>VLOOKUP(A413,升星技能!A:O,6,FALSE)</f>
        <v>被动效果：女王穿着专属防御，自身生命增加41%，防御增加44%</v>
      </c>
      <c r="Q413" s="26" t="str">
        <f>IF(C413&lt;8,VLOOKUP(A413,基础技能!A:O,11,FALSE),VLOOKUP(A413,升星技能!A:O,7,FALSE))</f>
        <v>备受鼓舞3</v>
      </c>
      <c r="R413" s="26" t="str">
        <f>IF(C413&lt;8,VLOOKUP(A413,基础技能!A:O,10,FALSE),VLOOKUP(A413,升星技能!A:O,8,FALSE))</f>
        <v>"4105a214"</v>
      </c>
      <c r="S413" s="26" t="str">
        <f>IF(C413&lt;8,VLOOKUP(A413,基础技能!A:O,12,FALSE),VLOOKUP(A413,升星技能!A:O,9,FALSE))</f>
        <v>被动效果：我方英雄暴击时，受到鼓舞，使自己恢复92%攻击等量生命</v>
      </c>
      <c r="T413" s="26" t="str">
        <f>IF(C413&lt;9,VLOOKUP(A413,基础技能!A:O,14,FALSE),VLOOKUP(A413,升星技能!A:O,10,FALSE))</f>
        <v>禁忌领域3</v>
      </c>
      <c r="U413" s="26" t="str">
        <f>IF(C413&lt;9,VLOOKUP(A413,基础技能!A:O,13,FALSE),VLOOKUP(A413,升星技能!A:O,11,FALSE))</f>
        <v>"4105a314","4105a324"</v>
      </c>
      <c r="V413" s="26" t="str">
        <f>IF(C413&lt;9,VLOOKUP(A413,基础技能!A:O,15,FALSE),VLOOKUP(A413,升星技能!A:O,12,FALSE))</f>
        <v>被动效果：创造出禁忌领域，受到攻击降低目标16%破防并燃烧，每回合造成48%攻击伤害，持续6回合</v>
      </c>
      <c r="W413" s="26" t="str">
        <f>IF(C413&lt;10,VLOOKUP(A413,基础技能!A:O,5,FALSE),VLOOKUP(A413,升星技能!A:O,13,FALSE))</f>
        <v>烈焰流星雨3</v>
      </c>
      <c r="X413" s="26" t="str">
        <f>IF(C413&lt;10,VLOOKUP(A413,基础技能!A:O,4,FALSE),VLOOKUP(A413,升星技能!A:O,14,FALSE))</f>
        <v>4105a012</v>
      </c>
      <c r="Y413" s="26" t="str">
        <f>IF(C413&lt;10,VLOOKUP(A413,基础技能!A:O,6,FALSE),VLOOKUP(A413,升星技能!A:O,15,FALSE))</f>
        <v>怒气技能：对敌方全体造成119%攻击伤害并燃烧，每回合额外造成51%攻击伤害，持续3回合，增加自己22%攻击和23%暴击，持续3回合</v>
      </c>
    </row>
    <row r="414" spans="1:29" x14ac:dyDescent="0.3">
      <c r="A414" s="27">
        <v>41056</v>
      </c>
      <c r="B414" s="27" t="s">
        <v>66</v>
      </c>
      <c r="C414" s="28">
        <v>14</v>
      </c>
      <c r="D414" s="28">
        <v>3.51</v>
      </c>
      <c r="E414" s="26">
        <f>VLOOKUP($C414,计算辅助表!$A:$E,3,FALSE)</f>
        <v>1</v>
      </c>
      <c r="F414" s="28">
        <v>8.14</v>
      </c>
      <c r="G414" s="26">
        <f>VLOOKUP($C414,计算辅助表!$A:$E,5,FALSE)</f>
        <v>1.6</v>
      </c>
      <c r="H414" s="26">
        <f>VLOOKUP(C414,计算辅助表!A:I,9,FALSE)</f>
        <v>4</v>
      </c>
      <c r="I414" s="26">
        <f>VLOOKUP(C414,计算辅助表!A:K,10,FALSE)</f>
        <v>330</v>
      </c>
      <c r="J414" s="26">
        <f>VLOOKUP(C414,计算辅助表!A:K,11,FALSE)</f>
        <v>500</v>
      </c>
      <c r="K414" s="26">
        <f>VLOOKUP(C414,计算辅助表!A:H,8,FALSE)</f>
        <v>300</v>
      </c>
      <c r="L414" s="26" t="str">
        <f>VLOOKUP(C414,计算辅助表!A:F,6,FALSE)</f>
        <v>[{"a":"item","t":"2004","n":25000},{"a":"item","t":"2039","n":20}]</v>
      </c>
      <c r="M414" s="26" t="str">
        <f>VLOOKUP(C414,计算辅助表!A:L,IF(INT(LEFT(A414))&lt;5,12,7),FALSE)</f>
        <v>[{"sxhero":1,"num":2},{"star":9,"num":1},{"star":10,"num":1}]</v>
      </c>
      <c r="N414" s="26" t="str">
        <f>VLOOKUP(A414,升星技能!A:O,4,FALSE)</f>
        <v>女王防御3</v>
      </c>
      <c r="O414" s="26" t="str">
        <f>VLOOKUP(A414,升星技能!A:O,5,FALSE)</f>
        <v>"4105a111","4105a121"</v>
      </c>
      <c r="P414" s="26" t="str">
        <f>VLOOKUP(A414,升星技能!A:O,6,FALSE)</f>
        <v>被动效果：女王穿着专属防御，自身生命增加41%，防御增加44%</v>
      </c>
      <c r="Q414" s="26" t="str">
        <f>IF(C414&lt;8,VLOOKUP(A414,基础技能!A:O,11,FALSE),VLOOKUP(A414,升星技能!A:O,7,FALSE))</f>
        <v>备受鼓舞3</v>
      </c>
      <c r="R414" s="26" t="str">
        <f>IF(C414&lt;8,VLOOKUP(A414,基础技能!A:O,10,FALSE),VLOOKUP(A414,升星技能!A:O,8,FALSE))</f>
        <v>"4105a214"</v>
      </c>
      <c r="S414" s="26" t="str">
        <f>IF(C414&lt;8,VLOOKUP(A414,基础技能!A:O,12,FALSE),VLOOKUP(A414,升星技能!A:O,9,FALSE))</f>
        <v>被动效果：我方英雄暴击时，受到鼓舞，使自己恢复92%攻击等量生命</v>
      </c>
      <c r="T414" s="26" t="str">
        <f>IF(C414&lt;9,VLOOKUP(A414,基础技能!A:O,14,FALSE),VLOOKUP(A414,升星技能!A:O,10,FALSE))</f>
        <v>禁忌领域3</v>
      </c>
      <c r="U414" s="26" t="str">
        <f>IF(C414&lt;9,VLOOKUP(A414,基础技能!A:O,13,FALSE),VLOOKUP(A414,升星技能!A:O,11,FALSE))</f>
        <v>"4105a314","4105a324"</v>
      </c>
      <c r="V414" s="26" t="str">
        <f>IF(C414&lt;9,VLOOKUP(A414,基础技能!A:O,15,FALSE),VLOOKUP(A414,升星技能!A:O,12,FALSE))</f>
        <v>被动效果：创造出禁忌领域，受到攻击降低目标16%破防并燃烧，每回合造成48%攻击伤害，持续6回合</v>
      </c>
      <c r="W414" s="26" t="str">
        <f>IF(C414&lt;10,VLOOKUP(A414,基础技能!A:O,5,FALSE),VLOOKUP(A414,升星技能!A:O,13,FALSE))</f>
        <v>烈焰流星雨3</v>
      </c>
      <c r="X414" s="26" t="str">
        <f>IF(C414&lt;10,VLOOKUP(A414,基础技能!A:O,4,FALSE),VLOOKUP(A414,升星技能!A:O,14,FALSE))</f>
        <v>4105a012</v>
      </c>
      <c r="Y414" s="26" t="str">
        <f>IF(C414&lt;10,VLOOKUP(A414,基础技能!A:O,6,FALSE),VLOOKUP(A414,升星技能!A:O,15,FALSE))</f>
        <v>怒气技能：对敌方全体造成119%攻击伤害并燃烧，每回合额外造成51%攻击伤害，持续3回合，增加自己22%攻击和23%暴击，持续3回合</v>
      </c>
    </row>
    <row r="415" spans="1:29" x14ac:dyDescent="0.3">
      <c r="A415" s="27">
        <v>41056</v>
      </c>
      <c r="B415" s="27" t="s">
        <v>66</v>
      </c>
      <c r="C415" s="28">
        <v>15</v>
      </c>
      <c r="D415" s="28">
        <v>3.51</v>
      </c>
      <c r="E415" s="26">
        <f>VLOOKUP($C415,计算辅助表!$A:$E,3,FALSE)</f>
        <v>1</v>
      </c>
      <c r="F415" s="28">
        <v>8.14</v>
      </c>
      <c r="G415" s="26">
        <f>VLOOKUP($C415,计算辅助表!$A:$E,5,FALSE)</f>
        <v>1.6</v>
      </c>
      <c r="H415" s="26">
        <f>VLOOKUP(C415,计算辅助表!A:I,9,FALSE)</f>
        <v>5</v>
      </c>
      <c r="I415" s="26">
        <f>VLOOKUP(C415,计算辅助表!A:K,10,FALSE)</f>
        <v>450</v>
      </c>
      <c r="J415" s="26">
        <f>VLOOKUP(C415,计算辅助表!A:K,11,FALSE)</f>
        <v>700</v>
      </c>
      <c r="K415" s="26">
        <f>VLOOKUP(C415,计算辅助表!A:H,8,FALSE)</f>
        <v>300</v>
      </c>
      <c r="L415" s="26" t="str">
        <f>VLOOKUP(C415,计算辅助表!A:F,6,FALSE)</f>
        <v>[{"a":"item","t":"2004","n":30000},{"a":"item","t":"2039","n":30}]</v>
      </c>
      <c r="M415" s="26" t="str">
        <f>VLOOKUP(C415,计算辅助表!A:L,IF(INT(LEFT(A415))&lt;5,12,7),FALSE)</f>
        <v>[{"sxhero":1,"num":2},{"star":9,"num":1},{"star":10,"num":1}]</v>
      </c>
      <c r="N415" s="26" t="str">
        <f>VLOOKUP(A415,升星技能!A:O,4,FALSE)</f>
        <v>女王防御3</v>
      </c>
      <c r="O415" s="26" t="str">
        <f>VLOOKUP(A415,升星技能!A:O,5,FALSE)</f>
        <v>"4105a111","4105a121"</v>
      </c>
      <c r="P415" s="26" t="str">
        <f>VLOOKUP(A415,升星技能!A:O,6,FALSE)</f>
        <v>被动效果：女王穿着专属防御，自身生命增加41%，防御增加44%</v>
      </c>
      <c r="Q415" s="26" t="str">
        <f>IF(C415&lt;8,VLOOKUP(A415,基础技能!A:O,11,FALSE),VLOOKUP(A415,升星技能!A:O,7,FALSE))</f>
        <v>备受鼓舞3</v>
      </c>
      <c r="R415" s="26" t="str">
        <f>IF(C415&lt;8,VLOOKUP(A415,基础技能!A:O,10,FALSE),VLOOKUP(A415,升星技能!A:O,8,FALSE))</f>
        <v>"4105a214"</v>
      </c>
      <c r="S415" s="26" t="str">
        <f>IF(C415&lt;8,VLOOKUP(A415,基础技能!A:O,12,FALSE),VLOOKUP(A415,升星技能!A:O,9,FALSE))</f>
        <v>被动效果：我方英雄暴击时，受到鼓舞，使自己恢复92%攻击等量生命</v>
      </c>
      <c r="T415" s="26" t="str">
        <f>IF(C415&lt;9,VLOOKUP(A415,基础技能!A:O,14,FALSE),VLOOKUP(A415,升星技能!A:O,10,FALSE))</f>
        <v>禁忌领域3</v>
      </c>
      <c r="U415" s="26" t="str">
        <f>IF(C415&lt;9,VLOOKUP(A415,基础技能!A:O,13,FALSE),VLOOKUP(A415,升星技能!A:O,11,FALSE))</f>
        <v>"4105a314","4105a324"</v>
      </c>
      <c r="V415" s="26" t="str">
        <f>IF(C415&lt;9,VLOOKUP(A415,基础技能!A:O,15,FALSE),VLOOKUP(A415,升星技能!A:O,12,FALSE))</f>
        <v>被动效果：创造出禁忌领域，受到攻击降低目标16%破防并燃烧，每回合造成48%攻击伤害，持续6回合</v>
      </c>
      <c r="W415" s="26" t="str">
        <f>IF(C415&lt;10,VLOOKUP(A415,基础技能!A:O,5,FALSE),VLOOKUP(A415,升星技能!A:O,13,FALSE))</f>
        <v>烈焰流星雨3</v>
      </c>
      <c r="X415" s="26" t="str">
        <f>IF(C415&lt;10,VLOOKUP(A415,基础技能!A:O,4,FALSE),VLOOKUP(A415,升星技能!A:O,14,FALSE))</f>
        <v>4105a012</v>
      </c>
      <c r="Y415" s="26" t="str">
        <f>IF(C415&lt;10,VLOOKUP(A415,基础技能!A:O,6,FALSE),VLOOKUP(A415,升星技能!A:O,15,FALSE))</f>
        <v>怒气技能：对敌方全体造成119%攻击伤害并燃烧，每回合额外造成51%攻击伤害，持续3回合，增加自己22%攻击和23%暴击，持续3回合</v>
      </c>
    </row>
    <row r="416" spans="1:29" x14ac:dyDescent="0.3">
      <c r="A416" s="27">
        <v>41066</v>
      </c>
      <c r="B416" s="27" t="s">
        <v>67</v>
      </c>
      <c r="C416" s="28">
        <v>7</v>
      </c>
      <c r="D416" s="28">
        <f>VLOOKUP($C416,计算辅助表!$A:$E,2,FALSE)</f>
        <v>2.4900000000000002</v>
      </c>
      <c r="E416" s="26">
        <f>VLOOKUP($C416,计算辅助表!$A:$E,3,FALSE)</f>
        <v>1</v>
      </c>
      <c r="F416" s="28">
        <f>VLOOKUP($C416,计算辅助表!$A:$E,4,FALSE)</f>
        <v>3.5200000000000005</v>
      </c>
      <c r="G416" s="26">
        <f>VLOOKUP($C416,计算辅助表!$A:$E,5,FALSE)</f>
        <v>1.6</v>
      </c>
      <c r="H416" s="26">
        <f>VLOOKUP(C416,计算辅助表!A:I,9,FALSE)</f>
        <v>0</v>
      </c>
      <c r="I416" s="26">
        <f>VLOOKUP(C416,计算辅助表!A:K,10,FALSE)</f>
        <v>0</v>
      </c>
      <c r="J416" s="26">
        <f>VLOOKUP(C416,计算辅助表!A:K,11,FALSE)</f>
        <v>0</v>
      </c>
      <c r="K416" s="26">
        <f>VLOOKUP(C416,计算辅助表!A:H,8,FALSE)</f>
        <v>165</v>
      </c>
      <c r="L416" s="26" t="str">
        <f>VLOOKUP(C416,计算辅助表!A:F,6,FALSE)</f>
        <v>[{"a":"item","t":"2004","n":2000}]</v>
      </c>
      <c r="M416" s="26" t="str">
        <f>VLOOKUP(C416,计算辅助表!A:L,IF(INT(LEFT(A416))&lt;5,12,7),FALSE)</f>
        <v>[{"jichuzhongzu":1,"star":5,"num":4}]</v>
      </c>
      <c r="N416" s="26" t="str">
        <f>VLOOKUP(A416,升星技能!A:O,4,FALSE)</f>
        <v>牛头意志3</v>
      </c>
      <c r="O416" s="26" t="str">
        <f>VLOOKUP(A416,升星技能!A:O,5,FALSE)</f>
        <v>"4106a114","4106a124"</v>
      </c>
      <c r="P416" s="26" t="str">
        <f>VLOOKUP(A416,升星技能!A:O,6,FALSE)</f>
        <v>被动效果：身为酋长，拥有上位者的威严，受到攻击时降低目标16%攻击，25%暴击，持续2回合</v>
      </c>
      <c r="Q416" s="26" t="str">
        <f>IF(C416&lt;8,VLOOKUP(A416,基础技能!A:O,11,FALSE),VLOOKUP(A416,升星技能!A:O,7,FALSE))</f>
        <v>自然坚韧2</v>
      </c>
      <c r="R416" s="26" t="str">
        <f>IF(C416&lt;8,VLOOKUP(A416,基础技能!A:O,10,FALSE),VLOOKUP(A416,升星技能!A:O,8,FALSE))</f>
        <v>"41066211","41066221"</v>
      </c>
      <c r="S416" s="26" t="str">
        <f>IF(C416&lt;8,VLOOKUP(A416,基础技能!A:O,12,FALSE),VLOOKUP(A416,升星技能!A:O,9,FALSE))</f>
        <v>被动效果：自然坚韧的品性，使得自身生命增加33%，伤害减免增加20%</v>
      </c>
      <c r="T416" s="26" t="str">
        <f>IF(C416&lt;9,VLOOKUP(A416,基础技能!A:O,14,FALSE),VLOOKUP(A416,升星技能!A:O,10,FALSE))</f>
        <v>反击2</v>
      </c>
      <c r="U416" s="26" t="str">
        <f>IF(C416&lt;9,VLOOKUP(A416,基础技能!A:O,13,FALSE),VLOOKUP(A416,升星技能!A:O,11,FALSE))</f>
        <v>"41066314"</v>
      </c>
      <c r="V416" s="26" t="str">
        <f>IF(C416&lt;9,VLOOKUP(A416,基础技能!A:O,15,FALSE),VLOOKUP(A416,升星技能!A:O,12,FALSE))</f>
        <v>被动效果：来打我呀！受到攻击时72%概率发动一次反击，造成143%的攻击伤害</v>
      </c>
      <c r="W416" s="26" t="str">
        <f>IF(C416&lt;10,VLOOKUP(A416,基础技能!A:O,5,FALSE),VLOOKUP(A416,升星技能!A:O,13,FALSE))</f>
        <v>图腾爆裂2</v>
      </c>
      <c r="X416" s="26" t="str">
        <f>IF(C416&lt;10,VLOOKUP(A416,基础技能!A:O,4,FALSE),VLOOKUP(A416,升星技能!A:O,14,FALSE))</f>
        <v>41066012</v>
      </c>
      <c r="Y416" s="26" t="str">
        <f>IF(C416&lt;10,VLOOKUP(A416,基础技能!A:O,6,FALSE),VLOOKUP(A416,升星技能!A:O,15,FALSE))</f>
        <v>怒气技能：对敌方前排造成150%攻击伤害并吸取目标27%防御2回合</v>
      </c>
    </row>
    <row r="417" spans="1:25" x14ac:dyDescent="0.3">
      <c r="A417" s="27">
        <v>41066</v>
      </c>
      <c r="B417" s="27" t="s">
        <v>67</v>
      </c>
      <c r="C417" s="28">
        <v>8</v>
      </c>
      <c r="D417" s="28">
        <f>VLOOKUP($C417,计算辅助表!$A:$E,2,FALSE)</f>
        <v>2.7800000000000002</v>
      </c>
      <c r="E417" s="26">
        <f>VLOOKUP($C417,计算辅助表!$A:$E,3,FALSE)</f>
        <v>1</v>
      </c>
      <c r="F417" s="28">
        <f>VLOOKUP($C417,计算辅助表!$A:$E,4,FALSE)</f>
        <v>4.84</v>
      </c>
      <c r="G417" s="26">
        <f>VLOOKUP($C417,计算辅助表!$A:$E,5,FALSE)</f>
        <v>1.6</v>
      </c>
      <c r="H417" s="26">
        <f>VLOOKUP(C417,计算辅助表!A:I,9,FALSE)</f>
        <v>0</v>
      </c>
      <c r="I417" s="26">
        <f>VLOOKUP(C417,计算辅助表!A:K,10,FALSE)</f>
        <v>0</v>
      </c>
      <c r="J417" s="26">
        <f>VLOOKUP(C417,计算辅助表!A:K,11,FALSE)</f>
        <v>0</v>
      </c>
      <c r="K417" s="26">
        <f>VLOOKUP(C417,计算辅助表!A:H,8,FALSE)</f>
        <v>185</v>
      </c>
      <c r="L417" s="26" t="str">
        <f>VLOOKUP(C417,计算辅助表!A:F,6,FALSE)</f>
        <v>[{"a":"item","t":"2004","n":3000}]</v>
      </c>
      <c r="M417" s="26" t="str">
        <f>VLOOKUP(C417,计算辅助表!A:L,IF(INT(LEFT(A417))&lt;5,12,7),FALSE)</f>
        <v>[{"jichuzhongzu":1,"star":6,"num":1},{"jichuzhongzu":1,"star":5,"num":3}]</v>
      </c>
      <c r="N417" s="26" t="str">
        <f>VLOOKUP(A417,升星技能!A:O,4,FALSE)</f>
        <v>牛头意志3</v>
      </c>
      <c r="O417" s="26" t="str">
        <f>VLOOKUP(A417,升星技能!A:O,5,FALSE)</f>
        <v>"4106a114","4106a124"</v>
      </c>
      <c r="P417" s="26" t="str">
        <f>VLOOKUP(A417,升星技能!A:O,6,FALSE)</f>
        <v>被动效果：身为酋长，拥有上位者的威严，受到攻击时降低目标16%攻击，25%暴击，持续2回合</v>
      </c>
      <c r="Q417" s="26" t="str">
        <f>IF(C417&lt;8,VLOOKUP(A417,基础技能!A:O,11,FALSE),VLOOKUP(A417,升星技能!A:O,7,FALSE))</f>
        <v>自然坚韧3</v>
      </c>
      <c r="R417" s="26" t="str">
        <f>IF(C417&lt;8,VLOOKUP(A417,基础技能!A:O,10,FALSE),VLOOKUP(A417,升星技能!A:O,8,FALSE))</f>
        <v>"4106a211","4106a221"</v>
      </c>
      <c r="S417" s="26" t="str">
        <f>IF(C417&lt;8,VLOOKUP(A417,基础技能!A:O,12,FALSE),VLOOKUP(A417,升星技能!A:O,9,FALSE))</f>
        <v>被动效果：自然坚韧的品性，使得自身生命增加45%，伤害减免增加26%</v>
      </c>
      <c r="T417" s="26" t="str">
        <f>IF(C417&lt;9,VLOOKUP(A417,基础技能!A:O,14,FALSE),VLOOKUP(A417,升星技能!A:O,10,FALSE))</f>
        <v>反击2</v>
      </c>
      <c r="U417" s="26" t="str">
        <f>IF(C417&lt;9,VLOOKUP(A417,基础技能!A:O,13,FALSE),VLOOKUP(A417,升星技能!A:O,11,FALSE))</f>
        <v>"41066314"</v>
      </c>
      <c r="V417" s="26" t="str">
        <f>IF(C417&lt;9,VLOOKUP(A417,基础技能!A:O,15,FALSE),VLOOKUP(A417,升星技能!A:O,12,FALSE))</f>
        <v>被动效果：来打我呀！受到攻击时72%概率发动一次反击，造成143%的攻击伤害</v>
      </c>
      <c r="W417" s="26" t="str">
        <f>IF(C417&lt;10,VLOOKUP(A417,基础技能!A:O,5,FALSE),VLOOKUP(A417,升星技能!A:O,13,FALSE))</f>
        <v>图腾爆裂2</v>
      </c>
      <c r="X417" s="26" t="str">
        <f>IF(C417&lt;10,VLOOKUP(A417,基础技能!A:O,4,FALSE),VLOOKUP(A417,升星技能!A:O,14,FALSE))</f>
        <v>41066012</v>
      </c>
      <c r="Y417" s="26" t="str">
        <f>IF(C417&lt;10,VLOOKUP(A417,基础技能!A:O,6,FALSE),VLOOKUP(A417,升星技能!A:O,15,FALSE))</f>
        <v>怒气技能：对敌方前排造成150%攻击伤害并吸取目标27%防御2回合</v>
      </c>
    </row>
    <row r="418" spans="1:25" x14ac:dyDescent="0.3">
      <c r="A418" s="27">
        <v>41066</v>
      </c>
      <c r="B418" s="27" t="s">
        <v>67</v>
      </c>
      <c r="C418" s="28">
        <v>9</v>
      </c>
      <c r="D418" s="28">
        <f>VLOOKUP($C418,计算辅助表!$A:$E,2,FALSE)</f>
        <v>3.0700000000000003</v>
      </c>
      <c r="E418" s="26">
        <f>VLOOKUP($C418,计算辅助表!$A:$E,3,FALSE)</f>
        <v>1</v>
      </c>
      <c r="F418" s="28">
        <f>VLOOKUP($C418,计算辅助表!$A:$E,4,FALSE)</f>
        <v>6.16</v>
      </c>
      <c r="G418" s="26">
        <f>VLOOKUP($C418,计算辅助表!$A:$E,5,FALSE)</f>
        <v>1.6</v>
      </c>
      <c r="H418" s="26">
        <f>VLOOKUP(C418,计算辅助表!A:I,9,FALSE)</f>
        <v>0</v>
      </c>
      <c r="I418" s="26">
        <f>VLOOKUP(C418,计算辅助表!A:K,10,FALSE)</f>
        <v>0</v>
      </c>
      <c r="J418" s="26">
        <f>VLOOKUP(C418,计算辅助表!A:K,11,FALSE)</f>
        <v>0</v>
      </c>
      <c r="K418" s="26">
        <f>VLOOKUP(C418,计算辅助表!A:H,8,FALSE)</f>
        <v>205</v>
      </c>
      <c r="L418" s="26" t="str">
        <f>VLOOKUP(C418,计算辅助表!A:F,6,FALSE)</f>
        <v>[{"a":"item","t":"2004","n":4000}]</v>
      </c>
      <c r="M418" s="26" t="str">
        <f>VLOOKUP(C418,计算辅助表!A:L,IF(INT(LEFT(A418))&lt;5,12,7),FALSE)</f>
        <v>[{"sxhero":1,"num":1},{"jichuzhongzu":1,"star":6,"num":1},{"jichuzhongzu":1,"star":5,"num":2}]</v>
      </c>
      <c r="N418" s="26" t="str">
        <f>VLOOKUP(A418,升星技能!A:O,4,FALSE)</f>
        <v>牛头意志3</v>
      </c>
      <c r="O418" s="26" t="str">
        <f>VLOOKUP(A418,升星技能!A:O,5,FALSE)</f>
        <v>"4106a114","4106a124"</v>
      </c>
      <c r="P418" s="26" t="str">
        <f>VLOOKUP(A418,升星技能!A:O,6,FALSE)</f>
        <v>被动效果：身为酋长，拥有上位者的威严，受到攻击时降低目标16%攻击，25%暴击，持续2回合</v>
      </c>
      <c r="Q418" s="26" t="str">
        <f>IF(C418&lt;8,VLOOKUP(A418,基础技能!A:O,11,FALSE),VLOOKUP(A418,升星技能!A:O,7,FALSE))</f>
        <v>自然坚韧3</v>
      </c>
      <c r="R418" s="26" t="str">
        <f>IF(C418&lt;8,VLOOKUP(A418,基础技能!A:O,10,FALSE),VLOOKUP(A418,升星技能!A:O,8,FALSE))</f>
        <v>"4106a211","4106a221"</v>
      </c>
      <c r="S418" s="26" t="str">
        <f>IF(C418&lt;8,VLOOKUP(A418,基础技能!A:O,12,FALSE),VLOOKUP(A418,升星技能!A:O,9,FALSE))</f>
        <v>被动效果：自然坚韧的品性，使得自身生命增加45%，伤害减免增加26%</v>
      </c>
      <c r="T418" s="26" t="str">
        <f>IF(C418&lt;9,VLOOKUP(A418,基础技能!A:O,14,FALSE),VLOOKUP(A418,升星技能!A:O,10,FALSE))</f>
        <v>以牙还牙3</v>
      </c>
      <c r="U418" s="26" t="str">
        <f>IF(C418&lt;9,VLOOKUP(A418,基础技能!A:O,13,FALSE),VLOOKUP(A418,升星技能!A:O,11,FALSE))</f>
        <v>"4106a314"</v>
      </c>
      <c r="V418" s="26" t="str">
        <f>IF(C418&lt;9,VLOOKUP(A418,基础技能!A:O,15,FALSE),VLOOKUP(A418,升星技能!A:O,12,FALSE))</f>
        <v>被动效果：来打我呀！受到攻击时100%概率发动一次反击，造成201%的攻击伤害</v>
      </c>
      <c r="W418" s="26" t="str">
        <f>IF(C418&lt;10,VLOOKUP(A418,基础技能!A:O,5,FALSE),VLOOKUP(A418,升星技能!A:O,13,FALSE))</f>
        <v>图腾爆裂2</v>
      </c>
      <c r="X418" s="26" t="str">
        <f>IF(C418&lt;10,VLOOKUP(A418,基础技能!A:O,4,FALSE),VLOOKUP(A418,升星技能!A:O,14,FALSE))</f>
        <v>41066012</v>
      </c>
      <c r="Y418" s="26" t="str">
        <f>IF(C418&lt;10,VLOOKUP(A418,基础技能!A:O,6,FALSE),VLOOKUP(A418,升星技能!A:O,15,FALSE))</f>
        <v>怒气技能：对敌方前排造成150%攻击伤害并吸取目标27%防御2回合</v>
      </c>
    </row>
    <row r="419" spans="1:25" x14ac:dyDescent="0.3">
      <c r="A419" s="27">
        <v>41066</v>
      </c>
      <c r="B419" s="27" t="s">
        <v>67</v>
      </c>
      <c r="C419" s="28">
        <v>10</v>
      </c>
      <c r="D419" s="28">
        <f>VLOOKUP($C419,计算辅助表!$A:$E,2,FALSE)</f>
        <v>3.5100000000000002</v>
      </c>
      <c r="E419" s="26">
        <f>VLOOKUP($C419,计算辅助表!$A:$E,3,FALSE)</f>
        <v>1</v>
      </c>
      <c r="F419" s="28">
        <f>VLOOKUP($C419,计算辅助表!$A:$E,4,FALSE)</f>
        <v>8.14</v>
      </c>
      <c r="G419" s="26">
        <f>VLOOKUP($C419,计算辅助表!$A:$E,5,FALSE)</f>
        <v>1.6</v>
      </c>
      <c r="H419" s="26">
        <f>VLOOKUP(C419,计算辅助表!A:I,9,FALSE)</f>
        <v>0</v>
      </c>
      <c r="I419" s="26">
        <f>VLOOKUP(C419,计算辅助表!A:K,10,FALSE)</f>
        <v>0</v>
      </c>
      <c r="J419" s="26">
        <f>VLOOKUP(C419,计算辅助表!A:K,11,FALSE)</f>
        <v>0</v>
      </c>
      <c r="K419" s="26">
        <f>VLOOKUP(C419,计算辅助表!A:H,8,FALSE)</f>
        <v>255</v>
      </c>
      <c r="L419" s="26" t="str">
        <f>VLOOKUP(C419,计算辅助表!A:F,6,FALSE)</f>
        <v>[{"a":"item","t":"2004","n":10000}]</v>
      </c>
      <c r="M419" s="26" t="str">
        <f>VLOOKUP(C419,计算辅助表!A:L,IF(INT(LEFT(A419))&lt;5,12,7),FALSE)</f>
        <v>[{"sxhero":1,"num":2},{"jichuzhongzu":1,"star":6,"num":1},{"star":9,"num":1}]</v>
      </c>
      <c r="N419" s="26" t="str">
        <f>VLOOKUP(A419,升星技能!A:O,4,FALSE)</f>
        <v>牛头意志3</v>
      </c>
      <c r="O419" s="26" t="str">
        <f>VLOOKUP(A419,升星技能!A:O,5,FALSE)</f>
        <v>"4106a114","4106a124"</v>
      </c>
      <c r="P419" s="26" t="str">
        <f>VLOOKUP(A419,升星技能!A:O,6,FALSE)</f>
        <v>被动效果：身为酋长，拥有上位者的威严，受到攻击时降低目标16%攻击，25%暴击，持续2回合</v>
      </c>
      <c r="Q419" s="26" t="str">
        <f>IF(C419&lt;8,VLOOKUP(A419,基础技能!A:O,11,FALSE),VLOOKUP(A419,升星技能!A:O,7,FALSE))</f>
        <v>自然坚韧3</v>
      </c>
      <c r="R419" s="26" t="str">
        <f>IF(C419&lt;8,VLOOKUP(A419,基础技能!A:O,10,FALSE),VLOOKUP(A419,升星技能!A:O,8,FALSE))</f>
        <v>"4106a211","4106a221"</v>
      </c>
      <c r="S419" s="26" t="str">
        <f>IF(C419&lt;8,VLOOKUP(A419,基础技能!A:O,12,FALSE),VLOOKUP(A419,升星技能!A:O,9,FALSE))</f>
        <v>被动效果：自然坚韧的品性，使得自身生命增加45%，伤害减免增加26%</v>
      </c>
      <c r="T419" s="26" t="str">
        <f>IF(C419&lt;9,VLOOKUP(A419,基础技能!A:O,14,FALSE),VLOOKUP(A419,升星技能!A:O,10,FALSE))</f>
        <v>以牙还牙3</v>
      </c>
      <c r="U419" s="26" t="str">
        <f>IF(C419&lt;9,VLOOKUP(A419,基础技能!A:O,13,FALSE),VLOOKUP(A419,升星技能!A:O,11,FALSE))</f>
        <v>"4106a314"</v>
      </c>
      <c r="V419" s="26" t="str">
        <f>IF(C419&lt;9,VLOOKUP(A419,基础技能!A:O,15,FALSE),VLOOKUP(A419,升星技能!A:O,12,FALSE))</f>
        <v>被动效果：来打我呀！受到攻击时100%概率发动一次反击，造成201%的攻击伤害</v>
      </c>
      <c r="W419" s="26" t="str">
        <f>IF(C419&lt;10,VLOOKUP(A419,基础技能!A:O,5,FALSE),VLOOKUP(A419,升星技能!A:O,13,FALSE))</f>
        <v>图腾爆裂3</v>
      </c>
      <c r="X419" s="26" t="str">
        <f>IF(C419&lt;10,VLOOKUP(A419,基础技能!A:O,4,FALSE),VLOOKUP(A419,升星技能!A:O,14,FALSE))</f>
        <v>4106a012</v>
      </c>
      <c r="Y419" s="26" t="str">
        <f>IF(C419&lt;10,VLOOKUP(A419,基础技能!A:O,6,FALSE),VLOOKUP(A419,升星技能!A:O,15,FALSE))</f>
        <v>怒气技能：对敌方前排造成188%攻击伤害并吸取目标34%防御2回合，持续恢复自己158%攻击等量生命6回合</v>
      </c>
    </row>
    <row r="420" spans="1:25" x14ac:dyDescent="0.3">
      <c r="A420" s="27">
        <v>41066</v>
      </c>
      <c r="B420" s="27" t="s">
        <v>67</v>
      </c>
      <c r="C420" s="28">
        <v>11</v>
      </c>
      <c r="D420" s="28">
        <f>VLOOKUP($C420,计算辅助表!$A:$E,2,FALSE)</f>
        <v>3.5100000000000002</v>
      </c>
      <c r="E420" s="26">
        <f>VLOOKUP($C420,计算辅助表!$A:$E,3,FALSE)</f>
        <v>1</v>
      </c>
      <c r="F420" s="28">
        <f>VLOOKUP($C420,计算辅助表!$A:$E,4,FALSE)</f>
        <v>8.14</v>
      </c>
      <c r="G420" s="26">
        <f>VLOOKUP($C420,计算辅助表!$A:$E,5,FALSE)</f>
        <v>1.6</v>
      </c>
      <c r="H420" s="26">
        <f>VLOOKUP(C420,计算辅助表!A:I,9,FALSE)</f>
        <v>1</v>
      </c>
      <c r="I420" s="26">
        <f>VLOOKUP(C420,计算辅助表!A:K,10,FALSE)</f>
        <v>70</v>
      </c>
      <c r="J420" s="26">
        <f>VLOOKUP(C420,计算辅助表!A:K,11,FALSE)</f>
        <v>100</v>
      </c>
      <c r="K420" s="26">
        <f>VLOOKUP(C420,计算辅助表!A:H,8,FALSE)</f>
        <v>270</v>
      </c>
      <c r="L420" s="26" t="str">
        <f>VLOOKUP(C420,计算辅助表!A:F,6,FALSE)</f>
        <v>[{"a":"item","t":"2004","n":10000}]</v>
      </c>
      <c r="M420" s="26" t="str">
        <f>VLOOKUP(C420,计算辅助表!A:L,IF(INT(LEFT(A420))&lt;5,12,7),FALSE)</f>
        <v>[{"sxhero":1,"num":1},{"star":9,"num":1}]</v>
      </c>
      <c r="N420" s="26" t="str">
        <f>VLOOKUP(A420,升星技能!A:O,4,FALSE)</f>
        <v>牛头意志3</v>
      </c>
      <c r="O420" s="26" t="str">
        <f>VLOOKUP(A420,升星技能!A:O,5,FALSE)</f>
        <v>"4106a114","4106a124"</v>
      </c>
      <c r="P420" s="26" t="str">
        <f>VLOOKUP(A420,升星技能!A:O,6,FALSE)</f>
        <v>被动效果：身为酋长，拥有上位者的威严，受到攻击时降低目标16%攻击，25%暴击，持续2回合</v>
      </c>
      <c r="Q420" s="26" t="str">
        <f>IF(C420&lt;8,VLOOKUP(A420,基础技能!A:O,11,FALSE),VLOOKUP(A420,升星技能!A:O,7,FALSE))</f>
        <v>自然坚韧3</v>
      </c>
      <c r="R420" s="26" t="str">
        <f>IF(C420&lt;8,VLOOKUP(A420,基础技能!A:O,10,FALSE),VLOOKUP(A420,升星技能!A:O,8,FALSE))</f>
        <v>"4106a211","4106a221"</v>
      </c>
      <c r="S420" s="26" t="str">
        <f>IF(C420&lt;8,VLOOKUP(A420,基础技能!A:O,12,FALSE),VLOOKUP(A420,升星技能!A:O,9,FALSE))</f>
        <v>被动效果：自然坚韧的品性，使得自身生命增加45%，伤害减免增加26%</v>
      </c>
      <c r="T420" s="26" t="str">
        <f>IF(C420&lt;9,VLOOKUP(A420,基础技能!A:O,14,FALSE),VLOOKUP(A420,升星技能!A:O,10,FALSE))</f>
        <v>以牙还牙3</v>
      </c>
      <c r="U420" s="26" t="str">
        <f>IF(C420&lt;9,VLOOKUP(A420,基础技能!A:O,13,FALSE),VLOOKUP(A420,升星技能!A:O,11,FALSE))</f>
        <v>"4106a314"</v>
      </c>
      <c r="V420" s="26" t="str">
        <f>IF(C420&lt;9,VLOOKUP(A420,基础技能!A:O,15,FALSE),VLOOKUP(A420,升星技能!A:O,12,FALSE))</f>
        <v>被动效果：来打我呀！受到攻击时100%概率发动一次反击，造成201%的攻击伤害</v>
      </c>
      <c r="W420" s="26" t="str">
        <f>IF(C420&lt;10,VLOOKUP(A420,基础技能!A:O,5,FALSE),VLOOKUP(A420,升星技能!A:O,13,FALSE))</f>
        <v>图腾爆裂3</v>
      </c>
      <c r="X420" s="26" t="str">
        <f>IF(C420&lt;10,VLOOKUP(A420,基础技能!A:O,4,FALSE),VLOOKUP(A420,升星技能!A:O,14,FALSE))</f>
        <v>4106a012</v>
      </c>
      <c r="Y420" s="26" t="str">
        <f>IF(C420&lt;10,VLOOKUP(A420,基础技能!A:O,6,FALSE),VLOOKUP(A420,升星技能!A:O,15,FALSE))</f>
        <v>怒气技能：对敌方前排造成188%攻击伤害并吸取目标34%防御2回合，持续恢复自己158%攻击等量生命6回合</v>
      </c>
    </row>
    <row r="421" spans="1:25" x14ac:dyDescent="0.3">
      <c r="A421" s="27">
        <v>41066</v>
      </c>
      <c r="B421" s="27" t="s">
        <v>67</v>
      </c>
      <c r="C421" s="28">
        <v>12</v>
      </c>
      <c r="D421" s="28">
        <f>VLOOKUP($C421,计算辅助表!$A:$E,2,FALSE)</f>
        <v>3.5100000000000002</v>
      </c>
      <c r="E421" s="26">
        <f>VLOOKUP($C421,计算辅助表!$A:$E,3,FALSE)</f>
        <v>1</v>
      </c>
      <c r="F421" s="28">
        <f>VLOOKUP($C421,计算辅助表!$A:$E,4,FALSE)</f>
        <v>8.14</v>
      </c>
      <c r="G421" s="26">
        <f>VLOOKUP($C421,计算辅助表!$A:$E,5,FALSE)</f>
        <v>1.6</v>
      </c>
      <c r="H421" s="26">
        <f>VLOOKUP(C421,计算辅助表!A:I,9,FALSE)</f>
        <v>2</v>
      </c>
      <c r="I421" s="26">
        <f>VLOOKUP(C421,计算辅助表!A:K,10,FALSE)</f>
        <v>140</v>
      </c>
      <c r="J421" s="26">
        <f>VLOOKUP(C421,计算辅助表!A:K,11,FALSE)</f>
        <v>200</v>
      </c>
      <c r="K421" s="26">
        <f>VLOOKUP(C421,计算辅助表!A:H,8,FALSE)</f>
        <v>285</v>
      </c>
      <c r="L421" s="26" t="str">
        <f>VLOOKUP(C421,计算辅助表!A:F,6,FALSE)</f>
        <v>[{"a":"item","t":"2004","n":15000}]</v>
      </c>
      <c r="M421" s="26" t="str">
        <f>VLOOKUP(C421,计算辅助表!A:L,IF(INT(LEFT(A421))&lt;5,12,7),FALSE)</f>
        <v>[{"sxhero":1,"num":1},{"jichuzhongzu":1,"star":6,"num":1},{"star":9,"num":1}]</v>
      </c>
      <c r="N421" s="26" t="str">
        <f>VLOOKUP(A421,升星技能!A:O,4,FALSE)</f>
        <v>牛头意志3</v>
      </c>
      <c r="O421" s="26" t="str">
        <f>VLOOKUP(A421,升星技能!A:O,5,FALSE)</f>
        <v>"4106a114","4106a124"</v>
      </c>
      <c r="P421" s="26" t="str">
        <f>VLOOKUP(A421,升星技能!A:O,6,FALSE)</f>
        <v>被动效果：身为酋长，拥有上位者的威严，受到攻击时降低目标16%攻击，25%暴击，持续2回合</v>
      </c>
      <c r="Q421" s="26" t="str">
        <f>IF(C421&lt;8,VLOOKUP(A421,基础技能!A:O,11,FALSE),VLOOKUP(A421,升星技能!A:O,7,FALSE))</f>
        <v>自然坚韧3</v>
      </c>
      <c r="R421" s="26" t="str">
        <f>IF(C421&lt;8,VLOOKUP(A421,基础技能!A:O,10,FALSE),VLOOKUP(A421,升星技能!A:O,8,FALSE))</f>
        <v>"4106a211","4106a221"</v>
      </c>
      <c r="S421" s="26" t="str">
        <f>IF(C421&lt;8,VLOOKUP(A421,基础技能!A:O,12,FALSE),VLOOKUP(A421,升星技能!A:O,9,FALSE))</f>
        <v>被动效果：自然坚韧的品性，使得自身生命增加45%，伤害减免增加26%</v>
      </c>
      <c r="T421" s="26" t="str">
        <f>IF(C421&lt;9,VLOOKUP(A421,基础技能!A:O,14,FALSE),VLOOKUP(A421,升星技能!A:O,10,FALSE))</f>
        <v>以牙还牙3</v>
      </c>
      <c r="U421" s="26" t="str">
        <f>IF(C421&lt;9,VLOOKUP(A421,基础技能!A:O,13,FALSE),VLOOKUP(A421,升星技能!A:O,11,FALSE))</f>
        <v>"4106a314"</v>
      </c>
      <c r="V421" s="26" t="str">
        <f>IF(C421&lt;9,VLOOKUP(A421,基础技能!A:O,15,FALSE),VLOOKUP(A421,升星技能!A:O,12,FALSE))</f>
        <v>被动效果：来打我呀！受到攻击时100%概率发动一次反击，造成201%的攻击伤害</v>
      </c>
      <c r="W421" s="26" t="str">
        <f>IF(C421&lt;10,VLOOKUP(A421,基础技能!A:O,5,FALSE),VLOOKUP(A421,升星技能!A:O,13,FALSE))</f>
        <v>图腾爆裂3</v>
      </c>
      <c r="X421" s="26" t="str">
        <f>IF(C421&lt;10,VLOOKUP(A421,基础技能!A:O,4,FALSE),VLOOKUP(A421,升星技能!A:O,14,FALSE))</f>
        <v>4106a012</v>
      </c>
      <c r="Y421" s="26" t="str">
        <f>IF(C421&lt;10,VLOOKUP(A421,基础技能!A:O,6,FALSE),VLOOKUP(A421,升星技能!A:O,15,FALSE))</f>
        <v>怒气技能：对敌方前排造成188%攻击伤害并吸取目标34%防御2回合，持续恢复自己158%攻击等量生命6回合</v>
      </c>
    </row>
    <row r="422" spans="1:25" x14ac:dyDescent="0.3">
      <c r="A422" s="27">
        <v>41066</v>
      </c>
      <c r="B422" s="27" t="s">
        <v>67</v>
      </c>
      <c r="C422" s="28">
        <v>13</v>
      </c>
      <c r="D422" s="28">
        <f>VLOOKUP($C422,计算辅助表!$A:$E,2,FALSE)</f>
        <v>3.5100000000000002</v>
      </c>
      <c r="E422" s="26">
        <f>VLOOKUP($C422,计算辅助表!$A:$E,3,FALSE)</f>
        <v>1</v>
      </c>
      <c r="F422" s="28">
        <f>VLOOKUP($C422,计算辅助表!$A:$E,4,FALSE)</f>
        <v>8.14</v>
      </c>
      <c r="G422" s="26">
        <f>VLOOKUP($C422,计算辅助表!$A:$E,5,FALSE)</f>
        <v>1.6</v>
      </c>
      <c r="H422" s="26">
        <f>VLOOKUP(C422,计算辅助表!A:I,9,FALSE)</f>
        <v>3</v>
      </c>
      <c r="I422" s="26">
        <f>VLOOKUP(C422,计算辅助表!A:K,10,FALSE)</f>
        <v>210</v>
      </c>
      <c r="J422" s="26">
        <f>VLOOKUP(C422,计算辅助表!A:K,11,FALSE)</f>
        <v>300</v>
      </c>
      <c r="K422" s="26">
        <f>VLOOKUP(C422,计算辅助表!A:H,8,FALSE)</f>
        <v>300</v>
      </c>
      <c r="L422" s="26" t="str">
        <f>VLOOKUP(C422,计算辅助表!A:F,6,FALSE)</f>
        <v>[{"a":"item","t":"2004","n":20000},{"a":"item","t":"2039","n":10}]</v>
      </c>
      <c r="M422" s="26" t="str">
        <f>VLOOKUP(C422,计算辅助表!A:L,IF(INT(LEFT(A422))&lt;5,12,7),FALSE)</f>
        <v>[{"sxhero":1,"num":2},{"jichuzhongzu":1,"star":6,"num":1},{"star":10,"num":1}]</v>
      </c>
      <c r="N422" s="26" t="str">
        <f>VLOOKUP(A422,升星技能!A:O,4,FALSE)</f>
        <v>牛头意志3</v>
      </c>
      <c r="O422" s="26" t="str">
        <f>VLOOKUP(A422,升星技能!A:O,5,FALSE)</f>
        <v>"4106a114","4106a124"</v>
      </c>
      <c r="P422" s="26" t="str">
        <f>VLOOKUP(A422,升星技能!A:O,6,FALSE)</f>
        <v>被动效果：身为酋长，拥有上位者的威严，受到攻击时降低目标16%攻击，25%暴击，持续2回合</v>
      </c>
      <c r="Q422" s="26" t="str">
        <f>IF(C422&lt;8,VLOOKUP(A422,基础技能!A:O,11,FALSE),VLOOKUP(A422,升星技能!A:O,7,FALSE))</f>
        <v>自然坚韧3</v>
      </c>
      <c r="R422" s="26" t="str">
        <f>IF(C422&lt;8,VLOOKUP(A422,基础技能!A:O,10,FALSE),VLOOKUP(A422,升星技能!A:O,8,FALSE))</f>
        <v>"4106a211","4106a221"</v>
      </c>
      <c r="S422" s="26" t="str">
        <f>IF(C422&lt;8,VLOOKUP(A422,基础技能!A:O,12,FALSE),VLOOKUP(A422,升星技能!A:O,9,FALSE))</f>
        <v>被动效果：自然坚韧的品性，使得自身生命增加45%，伤害减免增加26%</v>
      </c>
      <c r="T422" s="26" t="str">
        <f>IF(C422&lt;9,VLOOKUP(A422,基础技能!A:O,14,FALSE),VLOOKUP(A422,升星技能!A:O,10,FALSE))</f>
        <v>以牙还牙3</v>
      </c>
      <c r="U422" s="26" t="str">
        <f>IF(C422&lt;9,VLOOKUP(A422,基础技能!A:O,13,FALSE),VLOOKUP(A422,升星技能!A:O,11,FALSE))</f>
        <v>"4106a314"</v>
      </c>
      <c r="V422" s="26" t="str">
        <f>IF(C422&lt;9,VLOOKUP(A422,基础技能!A:O,15,FALSE),VLOOKUP(A422,升星技能!A:O,12,FALSE))</f>
        <v>被动效果：来打我呀！受到攻击时100%概率发动一次反击，造成201%的攻击伤害</v>
      </c>
      <c r="W422" s="26" t="str">
        <f>IF(C422&lt;10,VLOOKUP(A422,基础技能!A:O,5,FALSE),VLOOKUP(A422,升星技能!A:O,13,FALSE))</f>
        <v>图腾爆裂3</v>
      </c>
      <c r="X422" s="26" t="str">
        <f>IF(C422&lt;10,VLOOKUP(A422,基础技能!A:O,4,FALSE),VLOOKUP(A422,升星技能!A:O,14,FALSE))</f>
        <v>4106a012</v>
      </c>
      <c r="Y422" s="26" t="str">
        <f>IF(C422&lt;10,VLOOKUP(A422,基础技能!A:O,6,FALSE),VLOOKUP(A422,升星技能!A:O,15,FALSE))</f>
        <v>怒气技能：对敌方前排造成188%攻击伤害并吸取目标34%防御2回合，持续恢复自己158%攻击等量生命6回合</v>
      </c>
    </row>
    <row r="423" spans="1:25" x14ac:dyDescent="0.3">
      <c r="A423" s="27">
        <v>41066</v>
      </c>
      <c r="B423" s="27" t="s">
        <v>67</v>
      </c>
      <c r="C423" s="28">
        <v>14</v>
      </c>
      <c r="D423" s="28">
        <v>3.51</v>
      </c>
      <c r="E423" s="26">
        <f>VLOOKUP($C423,计算辅助表!$A:$E,3,FALSE)</f>
        <v>1</v>
      </c>
      <c r="F423" s="28">
        <v>8.14</v>
      </c>
      <c r="G423" s="26">
        <f>VLOOKUP($C423,计算辅助表!$A:$E,5,FALSE)</f>
        <v>1.6</v>
      </c>
      <c r="H423" s="26">
        <f>VLOOKUP(C423,计算辅助表!A:I,9,FALSE)</f>
        <v>4</v>
      </c>
      <c r="I423" s="26">
        <f>VLOOKUP(C423,计算辅助表!A:K,10,FALSE)</f>
        <v>330</v>
      </c>
      <c r="J423" s="26">
        <f>VLOOKUP(C423,计算辅助表!A:K,11,FALSE)</f>
        <v>500</v>
      </c>
      <c r="K423" s="26">
        <f>VLOOKUP(C423,计算辅助表!A:H,8,FALSE)</f>
        <v>300</v>
      </c>
      <c r="L423" s="26" t="str">
        <f>VLOOKUP(C423,计算辅助表!A:F,6,FALSE)</f>
        <v>[{"a":"item","t":"2004","n":25000},{"a":"item","t":"2039","n":20}]</v>
      </c>
      <c r="M423" s="26" t="str">
        <f>VLOOKUP(C423,计算辅助表!A:L,IF(INT(LEFT(A423))&lt;5,12,7),FALSE)</f>
        <v>[{"sxhero":1,"num":2},{"star":9,"num":1},{"star":10,"num":1}]</v>
      </c>
      <c r="N423" s="26" t="str">
        <f>VLOOKUP(A423,升星技能!A:O,4,FALSE)</f>
        <v>牛头意志3</v>
      </c>
      <c r="O423" s="26" t="str">
        <f>VLOOKUP(A423,升星技能!A:O,5,FALSE)</f>
        <v>"4106a114","4106a124"</v>
      </c>
      <c r="P423" s="26" t="str">
        <f>VLOOKUP(A423,升星技能!A:O,6,FALSE)</f>
        <v>被动效果：身为酋长，拥有上位者的威严，受到攻击时降低目标16%攻击，25%暴击，持续2回合</v>
      </c>
      <c r="Q423" s="26" t="str">
        <f>IF(C423&lt;8,VLOOKUP(A423,基础技能!A:O,11,FALSE),VLOOKUP(A423,升星技能!A:O,7,FALSE))</f>
        <v>自然坚韧3</v>
      </c>
      <c r="R423" s="26" t="str">
        <f>IF(C423&lt;8,VLOOKUP(A423,基础技能!A:O,10,FALSE),VLOOKUP(A423,升星技能!A:O,8,FALSE))</f>
        <v>"4106a211","4106a221"</v>
      </c>
      <c r="S423" s="26" t="str">
        <f>IF(C423&lt;8,VLOOKUP(A423,基础技能!A:O,12,FALSE),VLOOKUP(A423,升星技能!A:O,9,FALSE))</f>
        <v>被动效果：自然坚韧的品性，使得自身生命增加45%，伤害减免增加26%</v>
      </c>
      <c r="T423" s="26" t="str">
        <f>IF(C423&lt;9,VLOOKUP(A423,基础技能!A:O,14,FALSE),VLOOKUP(A423,升星技能!A:O,10,FALSE))</f>
        <v>以牙还牙3</v>
      </c>
      <c r="U423" s="26" t="str">
        <f>IF(C423&lt;9,VLOOKUP(A423,基础技能!A:O,13,FALSE),VLOOKUP(A423,升星技能!A:O,11,FALSE))</f>
        <v>"4106a314"</v>
      </c>
      <c r="V423" s="26" t="str">
        <f>IF(C423&lt;9,VLOOKUP(A423,基础技能!A:O,15,FALSE),VLOOKUP(A423,升星技能!A:O,12,FALSE))</f>
        <v>被动效果：来打我呀！受到攻击时100%概率发动一次反击，造成201%的攻击伤害</v>
      </c>
      <c r="W423" s="26" t="str">
        <f>IF(C423&lt;10,VLOOKUP(A423,基础技能!A:O,5,FALSE),VLOOKUP(A423,升星技能!A:O,13,FALSE))</f>
        <v>图腾爆裂3</v>
      </c>
      <c r="X423" s="26" t="str">
        <f>IF(C423&lt;10,VLOOKUP(A423,基础技能!A:O,4,FALSE),VLOOKUP(A423,升星技能!A:O,14,FALSE))</f>
        <v>4106a012</v>
      </c>
      <c r="Y423" s="26" t="str">
        <f>IF(C423&lt;10,VLOOKUP(A423,基础技能!A:O,6,FALSE),VLOOKUP(A423,升星技能!A:O,15,FALSE))</f>
        <v>怒气技能：对敌方前排造成188%攻击伤害并吸取目标34%防御2回合，持续恢复自己158%攻击等量生命6回合</v>
      </c>
    </row>
    <row r="424" spans="1:25" x14ac:dyDescent="0.3">
      <c r="A424" s="27">
        <v>41066</v>
      </c>
      <c r="B424" s="27" t="s">
        <v>67</v>
      </c>
      <c r="C424" s="28">
        <v>15</v>
      </c>
      <c r="D424" s="28">
        <v>3.51</v>
      </c>
      <c r="E424" s="26">
        <f>VLOOKUP($C424,计算辅助表!$A:$E,3,FALSE)</f>
        <v>1</v>
      </c>
      <c r="F424" s="28">
        <v>8.14</v>
      </c>
      <c r="G424" s="26">
        <f>VLOOKUP($C424,计算辅助表!$A:$E,5,FALSE)</f>
        <v>1.6</v>
      </c>
      <c r="H424" s="26">
        <f>VLOOKUP(C424,计算辅助表!A:I,9,FALSE)</f>
        <v>5</v>
      </c>
      <c r="I424" s="26">
        <f>VLOOKUP(C424,计算辅助表!A:K,10,FALSE)</f>
        <v>450</v>
      </c>
      <c r="J424" s="26">
        <f>VLOOKUP(C424,计算辅助表!A:K,11,FALSE)</f>
        <v>700</v>
      </c>
      <c r="K424" s="26">
        <f>VLOOKUP(C424,计算辅助表!A:H,8,FALSE)</f>
        <v>300</v>
      </c>
      <c r="L424" s="26" t="str">
        <f>VLOOKUP(C424,计算辅助表!A:F,6,FALSE)</f>
        <v>[{"a":"item","t":"2004","n":30000},{"a":"item","t":"2039","n":30}]</v>
      </c>
      <c r="M424" s="26" t="str">
        <f>VLOOKUP(C424,计算辅助表!A:L,IF(INT(LEFT(A424))&lt;5,12,7),FALSE)</f>
        <v>[{"sxhero":1,"num":2},{"star":9,"num":1},{"star":10,"num":1}]</v>
      </c>
      <c r="N424" s="26" t="str">
        <f>VLOOKUP(A424,升星技能!A:O,4,FALSE)</f>
        <v>牛头意志3</v>
      </c>
      <c r="O424" s="26" t="str">
        <f>VLOOKUP(A424,升星技能!A:O,5,FALSE)</f>
        <v>"4106a114","4106a124"</v>
      </c>
      <c r="P424" s="26" t="str">
        <f>VLOOKUP(A424,升星技能!A:O,6,FALSE)</f>
        <v>被动效果：身为酋长，拥有上位者的威严，受到攻击时降低目标16%攻击，25%暴击，持续2回合</v>
      </c>
      <c r="Q424" s="26" t="str">
        <f>IF(C424&lt;8,VLOOKUP(A424,基础技能!A:O,11,FALSE),VLOOKUP(A424,升星技能!A:O,7,FALSE))</f>
        <v>自然坚韧3</v>
      </c>
      <c r="R424" s="26" t="str">
        <f>IF(C424&lt;8,VLOOKUP(A424,基础技能!A:O,10,FALSE),VLOOKUP(A424,升星技能!A:O,8,FALSE))</f>
        <v>"4106a211","4106a221"</v>
      </c>
      <c r="S424" s="26" t="str">
        <f>IF(C424&lt;8,VLOOKUP(A424,基础技能!A:O,12,FALSE),VLOOKUP(A424,升星技能!A:O,9,FALSE))</f>
        <v>被动效果：自然坚韧的品性，使得自身生命增加45%，伤害减免增加26%</v>
      </c>
      <c r="T424" s="26" t="str">
        <f>IF(C424&lt;9,VLOOKUP(A424,基础技能!A:O,14,FALSE),VLOOKUP(A424,升星技能!A:O,10,FALSE))</f>
        <v>以牙还牙3</v>
      </c>
      <c r="U424" s="26" t="str">
        <f>IF(C424&lt;9,VLOOKUP(A424,基础技能!A:O,13,FALSE),VLOOKUP(A424,升星技能!A:O,11,FALSE))</f>
        <v>"4106a314"</v>
      </c>
      <c r="V424" s="26" t="str">
        <f>IF(C424&lt;9,VLOOKUP(A424,基础技能!A:O,15,FALSE),VLOOKUP(A424,升星技能!A:O,12,FALSE))</f>
        <v>被动效果：来打我呀！受到攻击时100%概率发动一次反击，造成201%的攻击伤害</v>
      </c>
      <c r="W424" s="26" t="str">
        <f>IF(C424&lt;10,VLOOKUP(A424,基础技能!A:O,5,FALSE),VLOOKUP(A424,升星技能!A:O,13,FALSE))</f>
        <v>图腾爆裂3</v>
      </c>
      <c r="X424" s="26" t="str">
        <f>IF(C424&lt;10,VLOOKUP(A424,基础技能!A:O,4,FALSE),VLOOKUP(A424,升星技能!A:O,14,FALSE))</f>
        <v>4106a012</v>
      </c>
      <c r="Y424" s="26" t="str">
        <f>IF(C424&lt;10,VLOOKUP(A424,基础技能!A:O,6,FALSE),VLOOKUP(A424,升星技能!A:O,15,FALSE))</f>
        <v>怒气技能：对敌方前排造成188%攻击伤害并吸取目标34%防御2回合，持续恢复自己158%攻击等量生命6回合</v>
      </c>
    </row>
    <row r="425" spans="1:25" x14ac:dyDescent="0.3">
      <c r="A425" s="27">
        <v>41076</v>
      </c>
      <c r="B425" s="37" t="s">
        <v>3829</v>
      </c>
      <c r="C425" s="28">
        <v>7</v>
      </c>
      <c r="D425" s="28">
        <f>VLOOKUP($C425,计算辅助表!$A:$E,2,FALSE)</f>
        <v>2.4900000000000002</v>
      </c>
      <c r="E425" s="26">
        <f>VLOOKUP($C425,计算辅助表!$A:$E,3,FALSE)</f>
        <v>1</v>
      </c>
      <c r="F425" s="28">
        <f>VLOOKUP($C425,计算辅助表!$A:$E,4,FALSE)</f>
        <v>3.5200000000000005</v>
      </c>
      <c r="G425" s="26">
        <f>VLOOKUP($C425,计算辅助表!$A:$E,5,FALSE)</f>
        <v>1.6</v>
      </c>
      <c r="H425" s="26">
        <f>VLOOKUP(C425,计算辅助表!A:I,9,FALSE)</f>
        <v>0</v>
      </c>
      <c r="I425" s="26">
        <f>VLOOKUP(C425,计算辅助表!A:K,10,FALSE)</f>
        <v>0</v>
      </c>
      <c r="J425" s="26">
        <f>VLOOKUP(C425,计算辅助表!A:K,11,FALSE)</f>
        <v>0</v>
      </c>
      <c r="K425" s="26">
        <f>VLOOKUP(C425,计算辅助表!A:H,8,FALSE)</f>
        <v>165</v>
      </c>
      <c r="L425" s="26" t="str">
        <f>VLOOKUP(C425,计算辅助表!A:F,6,FALSE)</f>
        <v>[{"a":"item","t":"2004","n":2000}]</v>
      </c>
      <c r="M425" s="26" t="str">
        <f>VLOOKUP(C425,计算辅助表!A:L,IF(INT(LEFT(A425))&lt;5,12,7),FALSE)</f>
        <v>[{"jichuzhongzu":1,"star":5,"num":4}]</v>
      </c>
      <c r="N425" s="26" t="str">
        <f>VLOOKUP(A425,升星技能!A:O,4,FALSE)</f>
        <v>娜迦血统3</v>
      </c>
      <c r="O425" s="26" t="str">
        <f>VLOOKUP(A425,升星技能!A:O,5,FALSE)</f>
        <v>"4107a101","4107a111","4107a121","4107a131"</v>
      </c>
      <c r="P425" s="26" t="str">
        <f>VLOOKUP(A425,升星技能!A:O,6,FALSE)</f>
        <v>被动效果：生命值增加30%，暴击伤害增加40%，攻击增加25%，免控率增加30%</v>
      </c>
      <c r="Q425" s="26" t="str">
        <f>IF(C425&lt;8,VLOOKUP(A425,基础技能!A:O,11,FALSE),VLOOKUP(A425,升星技能!A:O,7,FALSE))</f>
        <v>顺水推舟2</v>
      </c>
      <c r="R425" s="26" t="str">
        <f>IF(C425&lt;8,VLOOKUP(A425,基础技能!A:O,10,FALSE),VLOOKUP(A425,升星技能!A:O,8,FALSE))</f>
        <v>"41076204"</v>
      </c>
      <c r="S425" s="26" t="str">
        <f>IF(C425&lt;8,VLOOKUP(A425,基础技能!A:O,12,FALSE),VLOOKUP(A425,升星技能!A:O,9,FALSE))</f>
        <v>被动效果：我方英雄释放怒气技能或普通攻击时，对受击者进行追击，造成50%攻击伤害，自身获得一层潮汐逆鳞（每层潮汐逆鳞额外提高2%减伤率，怒气技能消耗潮汐逆鳞造成额外伤害），并增加自身2%暴击率2回合</v>
      </c>
      <c r="T425" s="26" t="str">
        <f>IF(C425&lt;9,VLOOKUP(A425,基础技能!A:O,14,FALSE),VLOOKUP(A425,升星技能!A:O,10,FALSE))</f>
        <v>神海秘法2</v>
      </c>
      <c r="U425" s="26" t="str">
        <f>IF(C425&lt;9,VLOOKUP(A425,基础技能!A:O,13,FALSE),VLOOKUP(A425,升星技能!A:O,11,FALSE))</f>
        <v>"41076304","4107a404"</v>
      </c>
      <c r="V425" s="26" t="str">
        <f>IF(C425&lt;9,VLOOKUP(A425,基础技能!A:O,15,FALSE),VLOOKUP(A425,升星技能!A:O,12,FALSE))</f>
        <v>被动效果：战场上有英雄死亡，恢复自身生命值上限12%等量生命值，自身获得1层潮汐逆鳞（每层潮汐逆鳞额外提高2%减伤率，怒气技能消耗潮汐逆鳞造成额外伤害）</v>
      </c>
      <c r="W425" s="26" t="str">
        <f>IF(C425&lt;10,VLOOKUP(A425,基础技能!A:O,5,FALSE),VLOOKUP(A425,升星技能!A:O,13,FALSE))</f>
        <v>无情海啸2</v>
      </c>
      <c r="X425" s="26">
        <f>IF(C425&lt;10,VLOOKUP(A425,基础技能!A:O,4,FALSE),VLOOKUP(A425,升星技能!A:O,14,FALSE))</f>
        <v>41076012</v>
      </c>
      <c r="Y425" s="26" t="str">
        <f>IF(C425&lt;10,VLOOKUP(A425,基础技能!A:O,6,FALSE),VLOOKUP(A425,升星技能!A:O,15,FALSE))</f>
        <v>怒气技能：对随机3名敌方英雄造成240%攻击伤害，并释放所有潮汐逆鳞（每层潮汐逆鳞额外提高2%减伤率，怒气技能消耗潮汐逆鳞造成额外伤害），每层潮汐逆鳞对随机1名受击者造成120%攻击伤害，释放后潮汐逆鳞层数清空</v>
      </c>
    </row>
    <row r="426" spans="1:25" x14ac:dyDescent="0.3">
      <c r="A426" s="27">
        <v>41076</v>
      </c>
      <c r="B426" s="37" t="s">
        <v>3829</v>
      </c>
      <c r="C426" s="28">
        <v>8</v>
      </c>
      <c r="D426" s="28">
        <f>VLOOKUP($C426,计算辅助表!$A:$E,2,FALSE)</f>
        <v>2.7800000000000002</v>
      </c>
      <c r="E426" s="26">
        <f>VLOOKUP($C426,计算辅助表!$A:$E,3,FALSE)</f>
        <v>1</v>
      </c>
      <c r="F426" s="28">
        <f>VLOOKUP($C426,计算辅助表!$A:$E,4,FALSE)</f>
        <v>4.84</v>
      </c>
      <c r="G426" s="26">
        <f>VLOOKUP($C426,计算辅助表!$A:$E,5,FALSE)</f>
        <v>1.6</v>
      </c>
      <c r="H426" s="26">
        <f>VLOOKUP(C426,计算辅助表!A:I,9,FALSE)</f>
        <v>0</v>
      </c>
      <c r="I426" s="26">
        <f>VLOOKUP(C426,计算辅助表!A:K,10,FALSE)</f>
        <v>0</v>
      </c>
      <c r="J426" s="26">
        <f>VLOOKUP(C426,计算辅助表!A:K,11,FALSE)</f>
        <v>0</v>
      </c>
      <c r="K426" s="26">
        <f>VLOOKUP(C426,计算辅助表!A:H,8,FALSE)</f>
        <v>185</v>
      </c>
      <c r="L426" s="26" t="str">
        <f>VLOOKUP(C426,计算辅助表!A:F,6,FALSE)</f>
        <v>[{"a":"item","t":"2004","n":3000}]</v>
      </c>
      <c r="M426" s="26" t="str">
        <f>VLOOKUP(C426,计算辅助表!A:L,IF(INT(LEFT(A426))&lt;5,12,7),FALSE)</f>
        <v>[{"jichuzhongzu":1,"star":6,"num":1},{"jichuzhongzu":1,"star":5,"num":3}]</v>
      </c>
      <c r="N426" s="26" t="str">
        <f>VLOOKUP(A426,升星技能!A:O,4,FALSE)</f>
        <v>娜迦血统3</v>
      </c>
      <c r="O426" s="26" t="str">
        <f>VLOOKUP(A426,升星技能!A:O,5,FALSE)</f>
        <v>"4107a101","4107a111","4107a121","4107a131"</v>
      </c>
      <c r="P426" s="26" t="str">
        <f>VLOOKUP(A426,升星技能!A:O,6,FALSE)</f>
        <v>被动效果：生命值增加30%，暴击伤害增加40%，攻击增加25%，免控率增加30%</v>
      </c>
      <c r="Q426" s="26" t="str">
        <f>IF(C426&lt;8,VLOOKUP(A426,基础技能!A:O,11,FALSE),VLOOKUP(A426,升星技能!A:O,7,FALSE))</f>
        <v>顺水推舟3</v>
      </c>
      <c r="R426" s="26" t="str">
        <f>IF(C426&lt;8,VLOOKUP(A426,基础技能!A:O,10,FALSE),VLOOKUP(A426,升星技能!A:O,8,FALSE))</f>
        <v>"4107a204"</v>
      </c>
      <c r="S426" s="26" t="str">
        <f>IF(C426&lt;8,VLOOKUP(A426,基础技能!A:O,12,FALSE),VLOOKUP(A426,升星技能!A:O,9,FALSE))</f>
        <v>被动效果：我方英雄释放怒气技能或普通攻击时，对受击者进行追击，造成200%攻击伤害，自身获得一层潮汐逆鳞（每层潮汐逆鳞额外提高3%减伤率，怒气技能消耗潮汐逆鳞造成额外伤害），并增加自身3%暴击率2回合</v>
      </c>
      <c r="T426" s="26" t="str">
        <f>IF(C426&lt;9,VLOOKUP(A426,基础技能!A:O,14,FALSE),VLOOKUP(A426,升星技能!A:O,10,FALSE))</f>
        <v>神海秘法2</v>
      </c>
      <c r="U426" s="26" t="str">
        <f>IF(C426&lt;9,VLOOKUP(A426,基础技能!A:O,13,FALSE),VLOOKUP(A426,升星技能!A:O,11,FALSE))</f>
        <v>"41076304","4107a404"</v>
      </c>
      <c r="V426" s="26" t="str">
        <f>IF(C426&lt;9,VLOOKUP(A426,基础技能!A:O,15,FALSE),VLOOKUP(A426,升星技能!A:O,12,FALSE))</f>
        <v>被动效果：战场上有英雄死亡，恢复自身生命值上限12%等量生命值，自身获得1层潮汐逆鳞（每层潮汐逆鳞额外提高2%减伤率，怒气技能消耗潮汐逆鳞造成额外伤害）</v>
      </c>
      <c r="W426" s="26" t="str">
        <f>IF(C426&lt;10,VLOOKUP(A426,基础技能!A:O,5,FALSE),VLOOKUP(A426,升星技能!A:O,13,FALSE))</f>
        <v>无情海啸2</v>
      </c>
      <c r="X426" s="26">
        <f>IF(C426&lt;10,VLOOKUP(A426,基础技能!A:O,4,FALSE),VLOOKUP(A426,升星技能!A:O,14,FALSE))</f>
        <v>41076012</v>
      </c>
      <c r="Y426" s="26" t="str">
        <f>IF(C426&lt;10,VLOOKUP(A426,基础技能!A:O,6,FALSE),VLOOKUP(A426,升星技能!A:O,15,FALSE))</f>
        <v>怒气技能：对随机3名敌方英雄造成240%攻击伤害，并释放所有潮汐逆鳞（每层潮汐逆鳞额外提高2%减伤率，怒气技能消耗潮汐逆鳞造成额外伤害），每层潮汐逆鳞对随机1名受击者造成120%攻击伤害，释放后潮汐逆鳞层数清空</v>
      </c>
    </row>
    <row r="427" spans="1:25" x14ac:dyDescent="0.3">
      <c r="A427" s="27">
        <v>41076</v>
      </c>
      <c r="B427" s="37" t="s">
        <v>3829</v>
      </c>
      <c r="C427" s="28">
        <v>9</v>
      </c>
      <c r="D427" s="28">
        <f>VLOOKUP($C427,计算辅助表!$A:$E,2,FALSE)</f>
        <v>3.0700000000000003</v>
      </c>
      <c r="E427" s="26">
        <f>VLOOKUP($C427,计算辅助表!$A:$E,3,FALSE)</f>
        <v>1</v>
      </c>
      <c r="F427" s="28">
        <f>VLOOKUP($C427,计算辅助表!$A:$E,4,FALSE)</f>
        <v>6.16</v>
      </c>
      <c r="G427" s="26">
        <f>VLOOKUP($C427,计算辅助表!$A:$E,5,FALSE)</f>
        <v>1.6</v>
      </c>
      <c r="H427" s="26">
        <f>VLOOKUP(C427,计算辅助表!A:I,9,FALSE)</f>
        <v>0</v>
      </c>
      <c r="I427" s="26">
        <f>VLOOKUP(C427,计算辅助表!A:K,10,FALSE)</f>
        <v>0</v>
      </c>
      <c r="J427" s="26">
        <f>VLOOKUP(C427,计算辅助表!A:K,11,FALSE)</f>
        <v>0</v>
      </c>
      <c r="K427" s="26">
        <f>VLOOKUP(C427,计算辅助表!A:H,8,FALSE)</f>
        <v>205</v>
      </c>
      <c r="L427" s="26" t="str">
        <f>VLOOKUP(C427,计算辅助表!A:F,6,FALSE)</f>
        <v>[{"a":"item","t":"2004","n":4000}]</v>
      </c>
      <c r="M427" s="26" t="str">
        <f>VLOOKUP(C427,计算辅助表!A:L,IF(INT(LEFT(A427))&lt;5,12,7),FALSE)</f>
        <v>[{"sxhero":1,"num":1},{"jichuzhongzu":1,"star":6,"num":1},{"jichuzhongzu":1,"star":5,"num":2}]</v>
      </c>
      <c r="N427" s="26" t="str">
        <f>VLOOKUP(A427,升星技能!A:O,4,FALSE)</f>
        <v>娜迦血统3</v>
      </c>
      <c r="O427" s="26" t="str">
        <f>VLOOKUP(A427,升星技能!A:O,5,FALSE)</f>
        <v>"4107a101","4107a111","4107a121","4107a131"</v>
      </c>
      <c r="P427" s="26" t="str">
        <f>VLOOKUP(A427,升星技能!A:O,6,FALSE)</f>
        <v>被动效果：生命值增加30%，暴击伤害增加40%，攻击增加25%，免控率增加30%</v>
      </c>
      <c r="Q427" s="26" t="str">
        <f>IF(C427&lt;8,VLOOKUP(A427,基础技能!A:O,11,FALSE),VLOOKUP(A427,升星技能!A:O,7,FALSE))</f>
        <v>顺水推舟3</v>
      </c>
      <c r="R427" s="26" t="str">
        <f>IF(C427&lt;8,VLOOKUP(A427,基础技能!A:O,10,FALSE),VLOOKUP(A427,升星技能!A:O,8,FALSE))</f>
        <v>"4107a204"</v>
      </c>
      <c r="S427" s="26" t="str">
        <f>IF(C427&lt;8,VLOOKUP(A427,基础技能!A:O,12,FALSE),VLOOKUP(A427,升星技能!A:O,9,FALSE))</f>
        <v>被动效果：我方英雄释放怒气技能或普通攻击时，对受击者进行追击，造成200%攻击伤害，自身获得一层潮汐逆鳞（每层潮汐逆鳞额外提高3%减伤率，怒气技能消耗潮汐逆鳞造成额外伤害），并增加自身3%暴击率2回合</v>
      </c>
      <c r="T427" s="26" t="str">
        <f>IF(C427&lt;9,VLOOKUP(A427,基础技能!A:O,14,FALSE),VLOOKUP(A427,升星技能!A:O,10,FALSE))</f>
        <v>神海秘法3</v>
      </c>
      <c r="U427" s="26" t="str">
        <f>IF(C427&lt;9,VLOOKUP(A427,基础技能!A:O,13,FALSE),VLOOKUP(A427,升星技能!A:O,11,FALSE))</f>
        <v>"4107a304","4107a404"</v>
      </c>
      <c r="V427" s="26" t="str">
        <f>IF(C427&lt;9,VLOOKUP(A427,基础技能!A:O,15,FALSE),VLOOKUP(A427,升星技能!A:O,12,FALSE))</f>
        <v>被动效果：战场上有英雄死亡，恢复自身生命值上限24%等量生命值，自身获得2层潮汐逆鳞（每层潮汐逆鳞额外提高3%减伤率，怒气技能消耗潮汐逆鳞造成额外伤害）</v>
      </c>
      <c r="W427" s="26" t="str">
        <f>IF(C427&lt;10,VLOOKUP(A427,基础技能!A:O,5,FALSE),VLOOKUP(A427,升星技能!A:O,13,FALSE))</f>
        <v>无情海啸2</v>
      </c>
      <c r="X427" s="26">
        <f>IF(C427&lt;10,VLOOKUP(A427,基础技能!A:O,4,FALSE),VLOOKUP(A427,升星技能!A:O,14,FALSE))</f>
        <v>41076012</v>
      </c>
      <c r="Y427" s="26" t="str">
        <f>IF(C427&lt;10,VLOOKUP(A427,基础技能!A:O,6,FALSE),VLOOKUP(A427,升星技能!A:O,15,FALSE))</f>
        <v>怒气技能：对随机3名敌方英雄造成240%攻击伤害，并释放所有潮汐逆鳞（每层潮汐逆鳞额外提高2%减伤率，怒气技能消耗潮汐逆鳞造成额外伤害），每层潮汐逆鳞对随机1名受击者造成120%攻击伤害，释放后潮汐逆鳞层数清空</v>
      </c>
    </row>
    <row r="428" spans="1:25" x14ac:dyDescent="0.3">
      <c r="A428" s="27">
        <v>41076</v>
      </c>
      <c r="B428" s="37" t="s">
        <v>3829</v>
      </c>
      <c r="C428" s="28">
        <v>10</v>
      </c>
      <c r="D428" s="28">
        <f>VLOOKUP($C428,计算辅助表!$A:$E,2,FALSE)</f>
        <v>3.5100000000000002</v>
      </c>
      <c r="E428" s="26">
        <f>VLOOKUP($C428,计算辅助表!$A:$E,3,FALSE)</f>
        <v>1</v>
      </c>
      <c r="F428" s="28">
        <f>VLOOKUP($C428,计算辅助表!$A:$E,4,FALSE)</f>
        <v>8.14</v>
      </c>
      <c r="G428" s="26">
        <f>VLOOKUP($C428,计算辅助表!$A:$E,5,FALSE)</f>
        <v>1.6</v>
      </c>
      <c r="H428" s="26">
        <f>VLOOKUP(C428,计算辅助表!A:I,9,FALSE)</f>
        <v>0</v>
      </c>
      <c r="I428" s="26">
        <f>VLOOKUP(C428,计算辅助表!A:K,10,FALSE)</f>
        <v>0</v>
      </c>
      <c r="J428" s="26">
        <f>VLOOKUP(C428,计算辅助表!A:K,11,FALSE)</f>
        <v>0</v>
      </c>
      <c r="K428" s="26">
        <f>VLOOKUP(C428,计算辅助表!A:H,8,FALSE)</f>
        <v>255</v>
      </c>
      <c r="L428" s="26" t="str">
        <f>VLOOKUP(C428,计算辅助表!A:F,6,FALSE)</f>
        <v>[{"a":"item","t":"2004","n":10000}]</v>
      </c>
      <c r="M428" s="26" t="str">
        <f>VLOOKUP(C428,计算辅助表!A:L,IF(INT(LEFT(A428))&lt;5,12,7),FALSE)</f>
        <v>[{"sxhero":1,"num":2},{"jichuzhongzu":1,"star":6,"num":1},{"star":9,"num":1}]</v>
      </c>
      <c r="N428" s="26" t="str">
        <f>VLOOKUP(A428,升星技能!A:O,4,FALSE)</f>
        <v>娜迦血统3</v>
      </c>
      <c r="O428" s="26" t="str">
        <f>VLOOKUP(A428,升星技能!A:O,5,FALSE)</f>
        <v>"4107a101","4107a111","4107a121","4107a131"</v>
      </c>
      <c r="P428" s="26" t="str">
        <f>VLOOKUP(A428,升星技能!A:O,6,FALSE)</f>
        <v>被动效果：生命值增加30%，暴击伤害增加40%，攻击增加25%，免控率增加30%</v>
      </c>
      <c r="Q428" s="26" t="str">
        <f>IF(C428&lt;8,VLOOKUP(A428,基础技能!A:O,11,FALSE),VLOOKUP(A428,升星技能!A:O,7,FALSE))</f>
        <v>顺水推舟3</v>
      </c>
      <c r="R428" s="26" t="str">
        <f>IF(C428&lt;8,VLOOKUP(A428,基础技能!A:O,10,FALSE),VLOOKUP(A428,升星技能!A:O,8,FALSE))</f>
        <v>"4107a204"</v>
      </c>
      <c r="S428" s="26" t="str">
        <f>IF(C428&lt;8,VLOOKUP(A428,基础技能!A:O,12,FALSE),VLOOKUP(A428,升星技能!A:O,9,FALSE))</f>
        <v>被动效果：我方英雄释放怒气技能或普通攻击时，对受击者进行追击，造成200%攻击伤害，自身获得一层潮汐逆鳞（每层潮汐逆鳞额外提高3%减伤率，怒气技能消耗潮汐逆鳞造成额外伤害），并增加自身3%暴击率2回合</v>
      </c>
      <c r="T428" s="26" t="str">
        <f>IF(C428&lt;9,VLOOKUP(A428,基础技能!A:O,14,FALSE),VLOOKUP(A428,升星技能!A:O,10,FALSE))</f>
        <v>神海秘法3</v>
      </c>
      <c r="U428" s="26" t="str">
        <f>IF(C428&lt;9,VLOOKUP(A428,基础技能!A:O,13,FALSE),VLOOKUP(A428,升星技能!A:O,11,FALSE))</f>
        <v>"4107a304","4107a404"</v>
      </c>
      <c r="V428" s="26" t="str">
        <f>IF(C428&lt;9,VLOOKUP(A428,基础技能!A:O,15,FALSE),VLOOKUP(A428,升星技能!A:O,12,FALSE))</f>
        <v>被动效果：战场上有英雄死亡，恢复自身生命值上限24%等量生命值，自身获得2层潮汐逆鳞（每层潮汐逆鳞额外提高3%减伤率，怒气技能消耗潮汐逆鳞造成额外伤害）</v>
      </c>
      <c r="W428" s="26" t="str">
        <f>IF(C428&lt;10,VLOOKUP(A428,基础技能!A:O,5,FALSE),VLOOKUP(A428,升星技能!A:O,13,FALSE))</f>
        <v>无情海啸3</v>
      </c>
      <c r="X428" s="26" t="str">
        <f>IF(C428&lt;10,VLOOKUP(A428,基础技能!A:O,4,FALSE),VLOOKUP(A428,升星技能!A:O,14,FALSE))</f>
        <v>4107a012</v>
      </c>
      <c r="Y428" s="26" t="str">
        <f>IF(C428&lt;10,VLOOKUP(A428,基础技能!A:O,6,FALSE),VLOOKUP(A428,升星技能!A:O,15,FALSE))</f>
        <v>怒气技能：对随机3名敌方英雄造成480%攻击伤害，并释放所有潮汐逆鳞（每层潮汐逆鳞额外提高3%减伤率，怒气技能消耗潮汐逆鳞造成额外伤害），每层潮汐逆鳞对随机1名受击者造成300%攻击伤害，释放后潮汐逆鳞层数清空</v>
      </c>
    </row>
    <row r="429" spans="1:25" x14ac:dyDescent="0.3">
      <c r="A429" s="27">
        <v>41076</v>
      </c>
      <c r="B429" s="37" t="s">
        <v>3829</v>
      </c>
      <c r="C429" s="28">
        <v>11</v>
      </c>
      <c r="D429" s="28">
        <f>VLOOKUP($C429,计算辅助表!$A:$E,2,FALSE)</f>
        <v>3.5100000000000002</v>
      </c>
      <c r="E429" s="26">
        <f>VLOOKUP($C429,计算辅助表!$A:$E,3,FALSE)</f>
        <v>1</v>
      </c>
      <c r="F429" s="28">
        <f>VLOOKUP($C429,计算辅助表!$A:$E,4,FALSE)</f>
        <v>8.14</v>
      </c>
      <c r="G429" s="26">
        <f>VLOOKUP($C429,计算辅助表!$A:$E,5,FALSE)</f>
        <v>1.6</v>
      </c>
      <c r="H429" s="26">
        <f>VLOOKUP(C429,计算辅助表!A:I,9,FALSE)</f>
        <v>1</v>
      </c>
      <c r="I429" s="26">
        <f>VLOOKUP(C429,计算辅助表!A:K,10,FALSE)</f>
        <v>70</v>
      </c>
      <c r="J429" s="26">
        <f>VLOOKUP(C429,计算辅助表!A:K,11,FALSE)</f>
        <v>100</v>
      </c>
      <c r="K429" s="26">
        <f>VLOOKUP(C429,计算辅助表!A:H,8,FALSE)</f>
        <v>270</v>
      </c>
      <c r="L429" s="26" t="str">
        <f>VLOOKUP(C429,计算辅助表!A:F,6,FALSE)</f>
        <v>[{"a":"item","t":"2004","n":10000}]</v>
      </c>
      <c r="M429" s="26" t="str">
        <f>VLOOKUP(C429,计算辅助表!A:L,IF(INT(LEFT(A429))&lt;5,12,7),FALSE)</f>
        <v>[{"sxhero":1,"num":1},{"star":9,"num":1}]</v>
      </c>
      <c r="N429" s="26" t="str">
        <f>VLOOKUP(A429,升星技能!A:O,4,FALSE)</f>
        <v>娜迦血统3</v>
      </c>
      <c r="O429" s="26" t="str">
        <f>VLOOKUP(A429,升星技能!A:O,5,FALSE)</f>
        <v>"4107a101","4107a111","4107a121","4107a131"</v>
      </c>
      <c r="P429" s="26" t="str">
        <f>VLOOKUP(A429,升星技能!A:O,6,FALSE)</f>
        <v>被动效果：生命值增加30%，暴击伤害增加40%，攻击增加25%，免控率增加30%</v>
      </c>
      <c r="Q429" s="26" t="str">
        <f>IF(C429&lt;8,VLOOKUP(A429,基础技能!A:O,11,FALSE),VLOOKUP(A429,升星技能!A:O,7,FALSE))</f>
        <v>顺水推舟3</v>
      </c>
      <c r="R429" s="26" t="str">
        <f>IF(C429&lt;8,VLOOKUP(A429,基础技能!A:O,10,FALSE),VLOOKUP(A429,升星技能!A:O,8,FALSE))</f>
        <v>"4107a204"</v>
      </c>
      <c r="S429" s="26" t="str">
        <f>IF(C429&lt;8,VLOOKUP(A429,基础技能!A:O,12,FALSE),VLOOKUP(A429,升星技能!A:O,9,FALSE))</f>
        <v>被动效果：我方英雄释放怒气技能或普通攻击时，对受击者进行追击，造成200%攻击伤害，自身获得一层潮汐逆鳞（每层潮汐逆鳞额外提高3%减伤率，怒气技能消耗潮汐逆鳞造成额外伤害），并增加自身3%暴击率2回合</v>
      </c>
      <c r="T429" s="26" t="str">
        <f>IF(C429&lt;9,VLOOKUP(A429,基础技能!A:O,14,FALSE),VLOOKUP(A429,升星技能!A:O,10,FALSE))</f>
        <v>神海秘法3</v>
      </c>
      <c r="U429" s="26" t="str">
        <f>IF(C429&lt;9,VLOOKUP(A429,基础技能!A:O,13,FALSE),VLOOKUP(A429,升星技能!A:O,11,FALSE))</f>
        <v>"4107a304","4107a404"</v>
      </c>
      <c r="V429" s="26" t="str">
        <f>IF(C429&lt;9,VLOOKUP(A429,基础技能!A:O,15,FALSE),VLOOKUP(A429,升星技能!A:O,12,FALSE))</f>
        <v>被动效果：战场上有英雄死亡，恢复自身生命值上限24%等量生命值，自身获得2层潮汐逆鳞（每层潮汐逆鳞额外提高3%减伤率，怒气技能消耗潮汐逆鳞造成额外伤害）</v>
      </c>
      <c r="W429" s="26" t="str">
        <f>IF(C429&lt;10,VLOOKUP(A429,基础技能!A:O,5,FALSE),VLOOKUP(A429,升星技能!A:O,13,FALSE))</f>
        <v>无情海啸3</v>
      </c>
      <c r="X429" s="26" t="str">
        <f>IF(C429&lt;10,VLOOKUP(A429,基础技能!A:O,4,FALSE),VLOOKUP(A429,升星技能!A:O,14,FALSE))</f>
        <v>4107a012</v>
      </c>
      <c r="Y429" s="26" t="str">
        <f>IF(C429&lt;10,VLOOKUP(A429,基础技能!A:O,6,FALSE),VLOOKUP(A429,升星技能!A:O,15,FALSE))</f>
        <v>怒气技能：对随机3名敌方英雄造成480%攻击伤害，并释放所有潮汐逆鳞（每层潮汐逆鳞额外提高3%减伤率，怒气技能消耗潮汐逆鳞造成额外伤害），每层潮汐逆鳞对随机1名受击者造成300%攻击伤害，释放后潮汐逆鳞层数清空</v>
      </c>
    </row>
    <row r="430" spans="1:25" x14ac:dyDescent="0.3">
      <c r="A430" s="27">
        <v>41076</v>
      </c>
      <c r="B430" s="37" t="s">
        <v>3829</v>
      </c>
      <c r="C430" s="28">
        <v>12</v>
      </c>
      <c r="D430" s="28">
        <f>VLOOKUP($C430,计算辅助表!$A:$E,2,FALSE)</f>
        <v>3.5100000000000002</v>
      </c>
      <c r="E430" s="26">
        <f>VLOOKUP($C430,计算辅助表!$A:$E,3,FALSE)</f>
        <v>1</v>
      </c>
      <c r="F430" s="28">
        <f>VLOOKUP($C430,计算辅助表!$A:$E,4,FALSE)</f>
        <v>8.14</v>
      </c>
      <c r="G430" s="26">
        <f>VLOOKUP($C430,计算辅助表!$A:$E,5,FALSE)</f>
        <v>1.6</v>
      </c>
      <c r="H430" s="26">
        <f>VLOOKUP(C430,计算辅助表!A:I,9,FALSE)</f>
        <v>2</v>
      </c>
      <c r="I430" s="26">
        <f>VLOOKUP(C430,计算辅助表!A:K,10,FALSE)</f>
        <v>140</v>
      </c>
      <c r="J430" s="26">
        <f>VLOOKUP(C430,计算辅助表!A:K,11,FALSE)</f>
        <v>200</v>
      </c>
      <c r="K430" s="26">
        <f>VLOOKUP(C430,计算辅助表!A:H,8,FALSE)</f>
        <v>285</v>
      </c>
      <c r="L430" s="26" t="str">
        <f>VLOOKUP(C430,计算辅助表!A:F,6,FALSE)</f>
        <v>[{"a":"item","t":"2004","n":15000}]</v>
      </c>
      <c r="M430" s="26" t="str">
        <f>VLOOKUP(C430,计算辅助表!A:L,IF(INT(LEFT(A430))&lt;5,12,7),FALSE)</f>
        <v>[{"sxhero":1,"num":1},{"jichuzhongzu":1,"star":6,"num":1},{"star":9,"num":1}]</v>
      </c>
      <c r="N430" s="26" t="str">
        <f>VLOOKUP(A430,升星技能!A:O,4,FALSE)</f>
        <v>娜迦血统3</v>
      </c>
      <c r="O430" s="26" t="str">
        <f>VLOOKUP(A430,升星技能!A:O,5,FALSE)</f>
        <v>"4107a101","4107a111","4107a121","4107a131"</v>
      </c>
      <c r="P430" s="26" t="str">
        <f>VLOOKUP(A430,升星技能!A:O,6,FALSE)</f>
        <v>被动效果：生命值增加30%，暴击伤害增加40%，攻击增加25%，免控率增加30%</v>
      </c>
      <c r="Q430" s="26" t="str">
        <f>IF(C430&lt;8,VLOOKUP(A430,基础技能!A:O,11,FALSE),VLOOKUP(A430,升星技能!A:O,7,FALSE))</f>
        <v>顺水推舟3</v>
      </c>
      <c r="R430" s="26" t="str">
        <f>IF(C430&lt;8,VLOOKUP(A430,基础技能!A:O,10,FALSE),VLOOKUP(A430,升星技能!A:O,8,FALSE))</f>
        <v>"4107a204"</v>
      </c>
      <c r="S430" s="26" t="str">
        <f>IF(C430&lt;8,VLOOKUP(A430,基础技能!A:O,12,FALSE),VLOOKUP(A430,升星技能!A:O,9,FALSE))</f>
        <v>被动效果：我方英雄释放怒气技能或普通攻击时，对受击者进行追击，造成200%攻击伤害，自身获得一层潮汐逆鳞（每层潮汐逆鳞额外提高3%减伤率，怒气技能消耗潮汐逆鳞造成额外伤害），并增加自身3%暴击率2回合</v>
      </c>
      <c r="T430" s="26" t="str">
        <f>IF(C430&lt;9,VLOOKUP(A430,基础技能!A:O,14,FALSE),VLOOKUP(A430,升星技能!A:O,10,FALSE))</f>
        <v>神海秘法3</v>
      </c>
      <c r="U430" s="26" t="str">
        <f>IF(C430&lt;9,VLOOKUP(A430,基础技能!A:O,13,FALSE),VLOOKUP(A430,升星技能!A:O,11,FALSE))</f>
        <v>"4107a304","4107a404"</v>
      </c>
      <c r="V430" s="26" t="str">
        <f>IF(C430&lt;9,VLOOKUP(A430,基础技能!A:O,15,FALSE),VLOOKUP(A430,升星技能!A:O,12,FALSE))</f>
        <v>被动效果：战场上有英雄死亡，恢复自身生命值上限24%等量生命值，自身获得2层潮汐逆鳞（每层潮汐逆鳞额外提高3%减伤率，怒气技能消耗潮汐逆鳞造成额外伤害）</v>
      </c>
      <c r="W430" s="26" t="str">
        <f>IF(C430&lt;10,VLOOKUP(A430,基础技能!A:O,5,FALSE),VLOOKUP(A430,升星技能!A:O,13,FALSE))</f>
        <v>无情海啸3</v>
      </c>
      <c r="X430" s="26" t="str">
        <f>IF(C430&lt;10,VLOOKUP(A430,基础技能!A:O,4,FALSE),VLOOKUP(A430,升星技能!A:O,14,FALSE))</f>
        <v>4107a012</v>
      </c>
      <c r="Y430" s="26" t="str">
        <f>IF(C430&lt;10,VLOOKUP(A430,基础技能!A:O,6,FALSE),VLOOKUP(A430,升星技能!A:O,15,FALSE))</f>
        <v>怒气技能：对随机3名敌方英雄造成480%攻击伤害，并释放所有潮汐逆鳞（每层潮汐逆鳞额外提高3%减伤率，怒气技能消耗潮汐逆鳞造成额外伤害），每层潮汐逆鳞对随机1名受击者造成300%攻击伤害，释放后潮汐逆鳞层数清空</v>
      </c>
    </row>
    <row r="431" spans="1:25" x14ac:dyDescent="0.3">
      <c r="A431" s="27">
        <v>41076</v>
      </c>
      <c r="B431" s="37" t="s">
        <v>3829</v>
      </c>
      <c r="C431" s="28">
        <v>13</v>
      </c>
      <c r="D431" s="28">
        <f>VLOOKUP($C431,计算辅助表!$A:$E,2,FALSE)</f>
        <v>3.5100000000000002</v>
      </c>
      <c r="E431" s="26">
        <f>VLOOKUP($C431,计算辅助表!$A:$E,3,FALSE)</f>
        <v>1</v>
      </c>
      <c r="F431" s="28">
        <f>VLOOKUP($C431,计算辅助表!$A:$E,4,FALSE)</f>
        <v>8.14</v>
      </c>
      <c r="G431" s="26">
        <f>VLOOKUP($C431,计算辅助表!$A:$E,5,FALSE)</f>
        <v>1.6</v>
      </c>
      <c r="H431" s="26">
        <f>VLOOKUP(C431,计算辅助表!A:I,9,FALSE)</f>
        <v>3</v>
      </c>
      <c r="I431" s="26">
        <f>VLOOKUP(C431,计算辅助表!A:K,10,FALSE)</f>
        <v>210</v>
      </c>
      <c r="J431" s="26">
        <f>VLOOKUP(C431,计算辅助表!A:K,11,FALSE)</f>
        <v>300</v>
      </c>
      <c r="K431" s="26">
        <f>VLOOKUP(C431,计算辅助表!A:H,8,FALSE)</f>
        <v>300</v>
      </c>
      <c r="L431" s="26" t="str">
        <f>VLOOKUP(C431,计算辅助表!A:F,6,FALSE)</f>
        <v>[{"a":"item","t":"2004","n":20000},{"a":"item","t":"2039","n":10}]</v>
      </c>
      <c r="M431" s="26" t="str">
        <f>VLOOKUP(C431,计算辅助表!A:L,IF(INT(LEFT(A431))&lt;5,12,7),FALSE)</f>
        <v>[{"sxhero":1,"num":2},{"jichuzhongzu":1,"star":6,"num":1},{"star":10,"num":1}]</v>
      </c>
      <c r="N431" s="26" t="str">
        <f>VLOOKUP(A431,升星技能!A:O,4,FALSE)</f>
        <v>娜迦血统3</v>
      </c>
      <c r="O431" s="26" t="str">
        <f>VLOOKUP(A431,升星技能!A:O,5,FALSE)</f>
        <v>"4107a101","4107a111","4107a121","4107a131"</v>
      </c>
      <c r="P431" s="26" t="str">
        <f>VLOOKUP(A431,升星技能!A:O,6,FALSE)</f>
        <v>被动效果：生命值增加30%，暴击伤害增加40%，攻击增加25%，免控率增加30%</v>
      </c>
      <c r="Q431" s="26" t="str">
        <f>IF(C431&lt;8,VLOOKUP(A431,基础技能!A:O,11,FALSE),VLOOKUP(A431,升星技能!A:O,7,FALSE))</f>
        <v>顺水推舟3</v>
      </c>
      <c r="R431" s="26" t="str">
        <f>IF(C431&lt;8,VLOOKUP(A431,基础技能!A:O,10,FALSE),VLOOKUP(A431,升星技能!A:O,8,FALSE))</f>
        <v>"4107a204"</v>
      </c>
      <c r="S431" s="26" t="str">
        <f>IF(C431&lt;8,VLOOKUP(A431,基础技能!A:O,12,FALSE),VLOOKUP(A431,升星技能!A:O,9,FALSE))</f>
        <v>被动效果：我方英雄释放怒气技能或普通攻击时，对受击者进行追击，造成200%攻击伤害，自身获得一层潮汐逆鳞（每层潮汐逆鳞额外提高3%减伤率，怒气技能消耗潮汐逆鳞造成额外伤害），并增加自身3%暴击率2回合</v>
      </c>
      <c r="T431" s="26" t="str">
        <f>IF(C431&lt;9,VLOOKUP(A431,基础技能!A:O,14,FALSE),VLOOKUP(A431,升星技能!A:O,10,FALSE))</f>
        <v>神海秘法3</v>
      </c>
      <c r="U431" s="26" t="str">
        <f>IF(C431&lt;9,VLOOKUP(A431,基础技能!A:O,13,FALSE),VLOOKUP(A431,升星技能!A:O,11,FALSE))</f>
        <v>"4107a304","4107a404"</v>
      </c>
      <c r="V431" s="26" t="str">
        <f>IF(C431&lt;9,VLOOKUP(A431,基础技能!A:O,15,FALSE),VLOOKUP(A431,升星技能!A:O,12,FALSE))</f>
        <v>被动效果：战场上有英雄死亡，恢复自身生命值上限24%等量生命值，自身获得2层潮汐逆鳞（每层潮汐逆鳞额外提高3%减伤率，怒气技能消耗潮汐逆鳞造成额外伤害）</v>
      </c>
      <c r="W431" s="26" t="str">
        <f>IF(C431&lt;10,VLOOKUP(A431,基础技能!A:O,5,FALSE),VLOOKUP(A431,升星技能!A:O,13,FALSE))</f>
        <v>无情海啸3</v>
      </c>
      <c r="X431" s="26" t="str">
        <f>IF(C431&lt;10,VLOOKUP(A431,基础技能!A:O,4,FALSE),VLOOKUP(A431,升星技能!A:O,14,FALSE))</f>
        <v>4107a012</v>
      </c>
      <c r="Y431" s="26" t="str">
        <f>IF(C431&lt;10,VLOOKUP(A431,基础技能!A:O,6,FALSE),VLOOKUP(A431,升星技能!A:O,15,FALSE))</f>
        <v>怒气技能：对随机3名敌方英雄造成480%攻击伤害，并释放所有潮汐逆鳞（每层潮汐逆鳞额外提高3%减伤率，怒气技能消耗潮汐逆鳞造成额外伤害），每层潮汐逆鳞对随机1名受击者造成300%攻击伤害，释放后潮汐逆鳞层数清空</v>
      </c>
    </row>
    <row r="432" spans="1:25" x14ac:dyDescent="0.3">
      <c r="A432" s="27">
        <v>41076</v>
      </c>
      <c r="B432" s="37" t="s">
        <v>3829</v>
      </c>
      <c r="C432" s="28">
        <v>14</v>
      </c>
      <c r="D432" s="28">
        <f>VLOOKUP($C432,计算辅助表!$A:$E,2,FALSE)</f>
        <v>3.5100000000000002</v>
      </c>
      <c r="E432" s="26">
        <f>VLOOKUP($C432,计算辅助表!$A:$E,3,FALSE)</f>
        <v>1</v>
      </c>
      <c r="F432" s="28">
        <f>VLOOKUP($C432,计算辅助表!$A:$E,4,FALSE)</f>
        <v>8.14</v>
      </c>
      <c r="G432" s="26">
        <f>VLOOKUP($C432,计算辅助表!$A:$E,5,FALSE)</f>
        <v>1.6</v>
      </c>
      <c r="H432" s="26">
        <f>VLOOKUP(C432,计算辅助表!A:I,9,FALSE)</f>
        <v>4</v>
      </c>
      <c r="I432" s="26">
        <f>VLOOKUP(C432,计算辅助表!A:K,10,FALSE)</f>
        <v>330</v>
      </c>
      <c r="J432" s="26">
        <f>VLOOKUP(C432,计算辅助表!A:K,11,FALSE)</f>
        <v>500</v>
      </c>
      <c r="K432" s="26">
        <f>VLOOKUP(C432,计算辅助表!A:H,8,FALSE)</f>
        <v>300</v>
      </c>
      <c r="L432" s="26" t="str">
        <f>VLOOKUP(C432,计算辅助表!A:F,6,FALSE)</f>
        <v>[{"a":"item","t":"2004","n":25000},{"a":"item","t":"2039","n":20}]</v>
      </c>
      <c r="M432" s="26" t="str">
        <f>VLOOKUP(C432,计算辅助表!A:L,IF(INT(LEFT(A432))&lt;5,12,7),FALSE)</f>
        <v>[{"sxhero":1,"num":2},{"star":9,"num":1},{"star":10,"num":1}]</v>
      </c>
      <c r="N432" s="26" t="str">
        <f>VLOOKUP(A432,升星技能!A:O,4,FALSE)</f>
        <v>娜迦血统3</v>
      </c>
      <c r="O432" s="26" t="str">
        <f>VLOOKUP(A432,升星技能!A:O,5,FALSE)</f>
        <v>"4107a101","4107a111","4107a121","4107a131"</v>
      </c>
      <c r="P432" s="26" t="str">
        <f>VLOOKUP(A432,升星技能!A:O,6,FALSE)</f>
        <v>被动效果：生命值增加30%，暴击伤害增加40%，攻击增加25%，免控率增加30%</v>
      </c>
      <c r="Q432" s="26" t="str">
        <f>IF(C432&lt;8,VLOOKUP(A432,基础技能!A:O,11,FALSE),VLOOKUP(A432,升星技能!A:O,7,FALSE))</f>
        <v>顺水推舟3</v>
      </c>
      <c r="R432" s="26" t="str">
        <f>IF(C432&lt;8,VLOOKUP(A432,基础技能!A:O,10,FALSE),VLOOKUP(A432,升星技能!A:O,8,FALSE))</f>
        <v>"4107a204"</v>
      </c>
      <c r="S432" s="26" t="str">
        <f>IF(C432&lt;8,VLOOKUP(A432,基础技能!A:O,12,FALSE),VLOOKUP(A432,升星技能!A:O,9,FALSE))</f>
        <v>被动效果：我方英雄释放怒气技能或普通攻击时，对受击者进行追击，造成200%攻击伤害，自身获得一层潮汐逆鳞（每层潮汐逆鳞额外提高3%减伤率，怒气技能消耗潮汐逆鳞造成额外伤害），并增加自身3%暴击率2回合</v>
      </c>
      <c r="T432" s="26" t="str">
        <f>IF(C432&lt;9,VLOOKUP(A432,基础技能!A:O,14,FALSE),VLOOKUP(A432,升星技能!A:O,10,FALSE))</f>
        <v>神海秘法3</v>
      </c>
      <c r="U432" s="26" t="str">
        <f>IF(C432&lt;9,VLOOKUP(A432,基础技能!A:O,13,FALSE),VLOOKUP(A432,升星技能!A:O,11,FALSE))</f>
        <v>"4107a304","4107a404"</v>
      </c>
      <c r="V432" s="26" t="str">
        <f>IF(C432&lt;9,VLOOKUP(A432,基础技能!A:O,15,FALSE),VLOOKUP(A432,升星技能!A:O,12,FALSE))</f>
        <v>被动效果：战场上有英雄死亡，恢复自身生命值上限24%等量生命值，自身获得2层潮汐逆鳞（每层潮汐逆鳞额外提高3%减伤率，怒气技能消耗潮汐逆鳞造成额外伤害）</v>
      </c>
      <c r="W432" s="26" t="str">
        <f>IF(C432&lt;10,VLOOKUP(A432,基础技能!A:O,5,FALSE),VLOOKUP(A432,升星技能!A:O,13,FALSE))</f>
        <v>无情海啸3</v>
      </c>
      <c r="X432" s="26" t="str">
        <f>IF(C432&lt;10,VLOOKUP(A432,基础技能!A:O,4,FALSE),VLOOKUP(A432,升星技能!A:O,14,FALSE))</f>
        <v>4107a012</v>
      </c>
      <c r="Y432" s="26" t="str">
        <f>IF(C432&lt;10,VLOOKUP(A432,基础技能!A:O,6,FALSE),VLOOKUP(A432,升星技能!A:O,15,FALSE))</f>
        <v>怒气技能：对随机3名敌方英雄造成480%攻击伤害，并释放所有潮汐逆鳞（每层潮汐逆鳞额外提高3%减伤率，怒气技能消耗潮汐逆鳞造成额外伤害），每层潮汐逆鳞对随机1名受击者造成300%攻击伤害，释放后潮汐逆鳞层数清空</v>
      </c>
    </row>
    <row r="433" spans="1:29" x14ac:dyDescent="0.3">
      <c r="A433" s="27">
        <v>41076</v>
      </c>
      <c r="B433" s="37" t="s">
        <v>3829</v>
      </c>
      <c r="C433" s="28">
        <v>15</v>
      </c>
      <c r="D433" s="28">
        <f>VLOOKUP($C433,计算辅助表!$A:$E,2,FALSE)</f>
        <v>3.5100000000000002</v>
      </c>
      <c r="E433" s="26">
        <f>VLOOKUP($C433,计算辅助表!$A:$E,3,FALSE)</f>
        <v>1</v>
      </c>
      <c r="F433" s="28">
        <f>VLOOKUP($C433,计算辅助表!$A:$E,4,FALSE)</f>
        <v>8.14</v>
      </c>
      <c r="G433" s="26">
        <f>VLOOKUP($C433,计算辅助表!$A:$E,5,FALSE)</f>
        <v>1.6</v>
      </c>
      <c r="H433" s="26">
        <f>VLOOKUP(C433,计算辅助表!A:I,9,FALSE)</f>
        <v>5</v>
      </c>
      <c r="I433" s="26">
        <f>VLOOKUP(C433,计算辅助表!A:K,10,FALSE)</f>
        <v>450</v>
      </c>
      <c r="J433" s="26">
        <f>VLOOKUP(C433,计算辅助表!A:K,11,FALSE)</f>
        <v>700</v>
      </c>
      <c r="K433" s="26">
        <f>VLOOKUP(C433,计算辅助表!A:H,8,FALSE)</f>
        <v>300</v>
      </c>
      <c r="L433" s="26" t="str">
        <f>VLOOKUP(C433,计算辅助表!A:F,6,FALSE)</f>
        <v>[{"a":"item","t":"2004","n":30000},{"a":"item","t":"2039","n":30}]</v>
      </c>
      <c r="M433" s="26" t="str">
        <f>VLOOKUP(C433,计算辅助表!A:L,IF(INT(LEFT(A433))&lt;5,12,7),FALSE)</f>
        <v>[{"sxhero":1,"num":2},{"star":9,"num":1},{"star":10,"num":1}]</v>
      </c>
      <c r="N433" s="26" t="str">
        <f>VLOOKUP(A433,升星技能!A:O,4,FALSE)</f>
        <v>娜迦血统3</v>
      </c>
      <c r="O433" s="26" t="str">
        <f>VLOOKUP(A433,升星技能!A:O,5,FALSE)</f>
        <v>"4107a101","4107a111","4107a121","4107a131"</v>
      </c>
      <c r="P433" s="26" t="str">
        <f>VLOOKUP(A433,升星技能!A:O,6,FALSE)</f>
        <v>被动效果：生命值增加30%，暴击伤害增加40%，攻击增加25%，免控率增加30%</v>
      </c>
      <c r="Q433" s="26" t="str">
        <f>IF(C433&lt;8,VLOOKUP(A433,基础技能!A:O,11,FALSE),VLOOKUP(A433,升星技能!A:O,7,FALSE))</f>
        <v>顺水推舟3</v>
      </c>
      <c r="R433" s="26" t="str">
        <f>IF(C433&lt;8,VLOOKUP(A433,基础技能!A:O,10,FALSE),VLOOKUP(A433,升星技能!A:O,8,FALSE))</f>
        <v>"4107a204"</v>
      </c>
      <c r="S433" s="26" t="str">
        <f>IF(C433&lt;8,VLOOKUP(A433,基础技能!A:O,12,FALSE),VLOOKUP(A433,升星技能!A:O,9,FALSE))</f>
        <v>被动效果：我方英雄释放怒气技能或普通攻击时，对受击者进行追击，造成200%攻击伤害，自身获得一层潮汐逆鳞（每层潮汐逆鳞额外提高3%减伤率，怒气技能消耗潮汐逆鳞造成额外伤害），并增加自身3%暴击率2回合</v>
      </c>
      <c r="T433" s="26" t="str">
        <f>IF(C433&lt;9,VLOOKUP(A433,基础技能!A:O,14,FALSE),VLOOKUP(A433,升星技能!A:O,10,FALSE))</f>
        <v>神海秘法3</v>
      </c>
      <c r="U433" s="26" t="str">
        <f>IF(C433&lt;9,VLOOKUP(A433,基础技能!A:O,13,FALSE),VLOOKUP(A433,升星技能!A:O,11,FALSE))</f>
        <v>"4107a304","4107a404"</v>
      </c>
      <c r="V433" s="26" t="str">
        <f>IF(C433&lt;9,VLOOKUP(A433,基础技能!A:O,15,FALSE),VLOOKUP(A433,升星技能!A:O,12,FALSE))</f>
        <v>被动效果：战场上有英雄死亡，恢复自身生命值上限24%等量生命值，自身获得2层潮汐逆鳞（每层潮汐逆鳞额外提高3%减伤率，怒气技能消耗潮汐逆鳞造成额外伤害）</v>
      </c>
      <c r="W433" s="26" t="str">
        <f>IF(C433&lt;10,VLOOKUP(A433,基础技能!A:O,5,FALSE),VLOOKUP(A433,升星技能!A:O,13,FALSE))</f>
        <v>无情海啸3</v>
      </c>
      <c r="X433" s="26" t="str">
        <f>IF(C433&lt;10,VLOOKUP(A433,基础技能!A:O,4,FALSE),VLOOKUP(A433,升星技能!A:O,14,FALSE))</f>
        <v>4107a012</v>
      </c>
      <c r="Y433" s="26" t="str">
        <f>IF(C433&lt;10,VLOOKUP(A433,基础技能!A:O,6,FALSE),VLOOKUP(A433,升星技能!A:O,15,FALSE))</f>
        <v>怒气技能：对随机3名敌方英雄造成480%攻击伤害，并释放所有潮汐逆鳞（每层潮汐逆鳞额外提高3%减伤率，怒气技能消耗潮汐逆鳞造成额外伤害），每层潮汐逆鳞对随机1名受击者造成300%攻击伤害，释放后潮汐逆鳞层数清空</v>
      </c>
    </row>
    <row r="434" spans="1:29" x14ac:dyDescent="0.3">
      <c r="A434" s="27">
        <v>42016</v>
      </c>
      <c r="B434" s="27" t="s">
        <v>68</v>
      </c>
      <c r="C434" s="28">
        <v>7</v>
      </c>
      <c r="D434" s="28">
        <f>VLOOKUP($C434,计算辅助表!$A:$E,2,FALSE)</f>
        <v>2.4900000000000002</v>
      </c>
      <c r="E434" s="26">
        <f>VLOOKUP($C434,计算辅助表!$A:$E,3,FALSE)</f>
        <v>1</v>
      </c>
      <c r="F434" s="28">
        <f>VLOOKUP($C434,计算辅助表!$A:$E,4,FALSE)</f>
        <v>3.5200000000000005</v>
      </c>
      <c r="G434" s="26">
        <f>VLOOKUP($C434,计算辅助表!$A:$E,5,FALSE)</f>
        <v>1.6</v>
      </c>
      <c r="H434" s="26">
        <f>VLOOKUP(C434,计算辅助表!A:I,9,FALSE)</f>
        <v>0</v>
      </c>
      <c r="I434" s="26">
        <f>VLOOKUP(C434,计算辅助表!A:K,10,FALSE)</f>
        <v>0</v>
      </c>
      <c r="J434" s="26">
        <f>VLOOKUP(C434,计算辅助表!A:K,11,FALSE)</f>
        <v>0</v>
      </c>
      <c r="K434" s="26">
        <f>VLOOKUP(C434,计算辅助表!A:H,8,FALSE)</f>
        <v>165</v>
      </c>
      <c r="L434" s="26" t="str">
        <f>VLOOKUP(C434,计算辅助表!A:F,6,FALSE)</f>
        <v>[{"a":"item","t":"2004","n":2000}]</v>
      </c>
      <c r="M434" s="26" t="str">
        <f>VLOOKUP(C434,计算辅助表!A:L,IF(INT(LEFT(A434))&lt;5,12,7),FALSE)</f>
        <v>[{"jichuzhongzu":1,"star":5,"num":4}]</v>
      </c>
      <c r="N434" s="26" t="str">
        <f>VLOOKUP(A434,升星技能!A:O,4,FALSE)</f>
        <v>电流打击3</v>
      </c>
      <c r="O434" s="26" t="str">
        <f>VLOOKUP(A434,升星技能!A:O,5,FALSE)</f>
        <v>"4201a114"</v>
      </c>
      <c r="P434" s="26" t="str">
        <f>VLOOKUP(A434,升星技能!A:O,6,FALSE)</f>
        <v>被动效果：用电流打击敌人，普攻攻击变为对敌方随机2名目标造成112%攻击伤害，并有16%概率眩晕目标2回合</v>
      </c>
      <c r="Q434" s="26" t="str">
        <f>IF(C434&lt;8,VLOOKUP(A434,基础技能!A:O,11,FALSE),VLOOKUP(A434,升星技能!A:O,7,FALSE))</f>
        <v>兽族天赋2</v>
      </c>
      <c r="R434" s="26" t="str">
        <f>IF(C434&lt;8,VLOOKUP(A434,基础技能!A:O,10,FALSE),VLOOKUP(A434,升星技能!A:O,8,FALSE))</f>
        <v>"42016211","42016221","42016231"</v>
      </c>
      <c r="S434" s="26" t="str">
        <f>IF(C434&lt;8,VLOOKUP(A434,基础技能!A:O,12,FALSE),VLOOKUP(A434,升星技能!A:O,9,FALSE))</f>
        <v>被动效果：身为兽族，暴击增加30%，攻击增加36.5%，生命增加14.5%</v>
      </c>
      <c r="T434" s="26" t="str">
        <f>IF(C434&lt;9,VLOOKUP(A434,基础技能!A:O,14,FALSE),VLOOKUP(A434,升星技能!A:O,10,FALSE))</f>
        <v>灵魂共振2</v>
      </c>
      <c r="U434" s="26" t="str">
        <f>IF(C434&lt;9,VLOOKUP(A434,基础技能!A:O,13,FALSE),VLOOKUP(A434,升星技能!A:O,11,FALSE))</f>
        <v>"42016314"</v>
      </c>
      <c r="V434" s="26" t="str">
        <f>IF(C434&lt;9,VLOOKUP(A434,基础技能!A:O,15,FALSE),VLOOKUP(A434,升星技能!A:O,12,FALSE))</f>
        <v>被动效果：萨满掌握了灵魂的奥秘，当敌方英雄死亡时，恢复己方生命最低的单位19%生命上限的生命</v>
      </c>
      <c r="W434" s="26" t="str">
        <f>IF(C434&lt;10,VLOOKUP(A434,基础技能!A:O,5,FALSE),VLOOKUP(A434,升星技能!A:O,13,FALSE))</f>
        <v>闪电链2</v>
      </c>
      <c r="X434" s="26" t="str">
        <f>IF(C434&lt;10,VLOOKUP(A434,基础技能!A:O,4,FALSE),VLOOKUP(A434,升星技能!A:O,14,FALSE))</f>
        <v>42016012</v>
      </c>
      <c r="Y434" s="26" t="str">
        <f>IF(C434&lt;10,VLOOKUP(A434,基础技能!A:O,6,FALSE),VLOOKUP(A434,升星技能!A:O,15,FALSE))</f>
        <v>怒气技能：对敌方后排造成125%攻击伤害并有62%概率使战士类目标眩晕2回合</v>
      </c>
    </row>
    <row r="435" spans="1:29" x14ac:dyDescent="0.3">
      <c r="A435" s="27">
        <v>42016</v>
      </c>
      <c r="B435" s="27" t="s">
        <v>68</v>
      </c>
      <c r="C435" s="28">
        <v>8</v>
      </c>
      <c r="D435" s="28">
        <f>VLOOKUP($C435,计算辅助表!$A:$E,2,FALSE)</f>
        <v>2.7800000000000002</v>
      </c>
      <c r="E435" s="26">
        <f>VLOOKUP($C435,计算辅助表!$A:$E,3,FALSE)</f>
        <v>1</v>
      </c>
      <c r="F435" s="28">
        <f>VLOOKUP($C435,计算辅助表!$A:$E,4,FALSE)</f>
        <v>4.84</v>
      </c>
      <c r="G435" s="26">
        <f>VLOOKUP($C435,计算辅助表!$A:$E,5,FALSE)</f>
        <v>1.6</v>
      </c>
      <c r="H435" s="26">
        <f>VLOOKUP(C435,计算辅助表!A:I,9,FALSE)</f>
        <v>0</v>
      </c>
      <c r="I435" s="26">
        <f>VLOOKUP(C435,计算辅助表!A:K,10,FALSE)</f>
        <v>0</v>
      </c>
      <c r="J435" s="26">
        <f>VLOOKUP(C435,计算辅助表!A:K,11,FALSE)</f>
        <v>0</v>
      </c>
      <c r="K435" s="26">
        <f>VLOOKUP(C435,计算辅助表!A:H,8,FALSE)</f>
        <v>185</v>
      </c>
      <c r="L435" s="26" t="str">
        <f>VLOOKUP(C435,计算辅助表!A:F,6,FALSE)</f>
        <v>[{"a":"item","t":"2004","n":3000}]</v>
      </c>
      <c r="M435" s="26" t="str">
        <f>VLOOKUP(C435,计算辅助表!A:L,IF(INT(LEFT(A435))&lt;5,12,7),FALSE)</f>
        <v>[{"jichuzhongzu":1,"star":6,"num":1},{"jichuzhongzu":1,"star":5,"num":3}]</v>
      </c>
      <c r="N435" s="26" t="str">
        <f>VLOOKUP(A435,升星技能!A:O,4,FALSE)</f>
        <v>电流打击3</v>
      </c>
      <c r="O435" s="26" t="str">
        <f>VLOOKUP(A435,升星技能!A:O,5,FALSE)</f>
        <v>"4201a114"</v>
      </c>
      <c r="P435" s="26" t="str">
        <f>VLOOKUP(A435,升星技能!A:O,6,FALSE)</f>
        <v>被动效果：用电流打击敌人，普攻攻击变为对敌方随机2名目标造成112%攻击伤害，并有16%概率眩晕目标2回合</v>
      </c>
      <c r="Q435" s="26" t="str">
        <f>IF(C435&lt;8,VLOOKUP(A435,基础技能!A:O,11,FALSE),VLOOKUP(A435,升星技能!A:O,7,FALSE))</f>
        <v>兽族天赋3</v>
      </c>
      <c r="R435" s="26" t="str">
        <f>IF(C435&lt;8,VLOOKUP(A435,基础技能!A:O,10,FALSE),VLOOKUP(A435,升星技能!A:O,8,FALSE))</f>
        <v>"4201a211","4201a221","4201a231"</v>
      </c>
      <c r="S435" s="26" t="str">
        <f>IF(C435&lt;8,VLOOKUP(A435,基础技能!A:O,12,FALSE),VLOOKUP(A435,升星技能!A:O,9,FALSE))</f>
        <v>被动效果：身为兽族，暴击增加30%，攻击增加46%，生命增加21%</v>
      </c>
      <c r="T435" s="26" t="str">
        <f>IF(C435&lt;9,VLOOKUP(A435,基础技能!A:O,14,FALSE),VLOOKUP(A435,升星技能!A:O,10,FALSE))</f>
        <v>灵魂共振2</v>
      </c>
      <c r="U435" s="26" t="str">
        <f>IF(C435&lt;9,VLOOKUP(A435,基础技能!A:O,13,FALSE),VLOOKUP(A435,升星技能!A:O,11,FALSE))</f>
        <v>"42016314"</v>
      </c>
      <c r="V435" s="26" t="str">
        <f>IF(C435&lt;9,VLOOKUP(A435,基础技能!A:O,15,FALSE),VLOOKUP(A435,升星技能!A:O,12,FALSE))</f>
        <v>被动效果：萨满掌握了灵魂的奥秘，当敌方英雄死亡时，恢复己方生命最低的单位19%生命上限的生命</v>
      </c>
      <c r="W435" s="26" t="str">
        <f>IF(C435&lt;10,VLOOKUP(A435,基础技能!A:O,5,FALSE),VLOOKUP(A435,升星技能!A:O,13,FALSE))</f>
        <v>闪电链2</v>
      </c>
      <c r="X435" s="26" t="str">
        <f>IF(C435&lt;10,VLOOKUP(A435,基础技能!A:O,4,FALSE),VLOOKUP(A435,升星技能!A:O,14,FALSE))</f>
        <v>42016012</v>
      </c>
      <c r="Y435" s="26" t="str">
        <f>IF(C435&lt;10,VLOOKUP(A435,基础技能!A:O,6,FALSE),VLOOKUP(A435,升星技能!A:O,15,FALSE))</f>
        <v>怒气技能：对敌方后排造成125%攻击伤害并有62%概率使战士类目标眩晕2回合</v>
      </c>
    </row>
    <row r="436" spans="1:29" x14ac:dyDescent="0.3">
      <c r="A436" s="27">
        <v>42016</v>
      </c>
      <c r="B436" s="27" t="s">
        <v>68</v>
      </c>
      <c r="C436" s="28">
        <v>9</v>
      </c>
      <c r="D436" s="28">
        <f>VLOOKUP($C436,计算辅助表!$A:$E,2,FALSE)</f>
        <v>3.0700000000000003</v>
      </c>
      <c r="E436" s="26">
        <f>VLOOKUP($C436,计算辅助表!$A:$E,3,FALSE)</f>
        <v>1</v>
      </c>
      <c r="F436" s="28">
        <f>VLOOKUP($C436,计算辅助表!$A:$E,4,FALSE)</f>
        <v>6.16</v>
      </c>
      <c r="G436" s="26">
        <f>VLOOKUP($C436,计算辅助表!$A:$E,5,FALSE)</f>
        <v>1.6</v>
      </c>
      <c r="H436" s="26">
        <f>VLOOKUP(C436,计算辅助表!A:I,9,FALSE)</f>
        <v>0</v>
      </c>
      <c r="I436" s="26">
        <f>VLOOKUP(C436,计算辅助表!A:K,10,FALSE)</f>
        <v>0</v>
      </c>
      <c r="J436" s="26">
        <f>VLOOKUP(C436,计算辅助表!A:K,11,FALSE)</f>
        <v>0</v>
      </c>
      <c r="K436" s="26">
        <f>VLOOKUP(C436,计算辅助表!A:H,8,FALSE)</f>
        <v>205</v>
      </c>
      <c r="L436" s="26" t="str">
        <f>VLOOKUP(C436,计算辅助表!A:F,6,FALSE)</f>
        <v>[{"a":"item","t":"2004","n":4000}]</v>
      </c>
      <c r="M436" s="26" t="str">
        <f>VLOOKUP(C436,计算辅助表!A:L,IF(INT(LEFT(A436))&lt;5,12,7),FALSE)</f>
        <v>[{"sxhero":1,"num":1},{"jichuzhongzu":1,"star":6,"num":1},{"jichuzhongzu":1,"star":5,"num":2}]</v>
      </c>
      <c r="N436" s="26" t="str">
        <f>VLOOKUP(A436,升星技能!A:O,4,FALSE)</f>
        <v>电流打击3</v>
      </c>
      <c r="O436" s="26" t="str">
        <f>VLOOKUP(A436,升星技能!A:O,5,FALSE)</f>
        <v>"4201a114"</v>
      </c>
      <c r="P436" s="26" t="str">
        <f>VLOOKUP(A436,升星技能!A:O,6,FALSE)</f>
        <v>被动效果：用电流打击敌人，普攻攻击变为对敌方随机2名目标造成112%攻击伤害，并有16%概率眩晕目标2回合</v>
      </c>
      <c r="Q436" s="26" t="str">
        <f>IF(C436&lt;8,VLOOKUP(A436,基础技能!A:O,11,FALSE),VLOOKUP(A436,升星技能!A:O,7,FALSE))</f>
        <v>兽族天赋3</v>
      </c>
      <c r="R436" s="26" t="str">
        <f>IF(C436&lt;8,VLOOKUP(A436,基础技能!A:O,10,FALSE),VLOOKUP(A436,升星技能!A:O,8,FALSE))</f>
        <v>"4201a211","4201a221","4201a231"</v>
      </c>
      <c r="S436" s="26" t="str">
        <f>IF(C436&lt;8,VLOOKUP(A436,基础技能!A:O,12,FALSE),VLOOKUP(A436,升星技能!A:O,9,FALSE))</f>
        <v>被动效果：身为兽族，暴击增加30%，攻击增加46%，生命增加21%</v>
      </c>
      <c r="T436" s="26" t="str">
        <f>IF(C436&lt;9,VLOOKUP(A436,基础技能!A:O,14,FALSE),VLOOKUP(A436,升星技能!A:O,10,FALSE))</f>
        <v>人与自然3</v>
      </c>
      <c r="U436" s="26" t="str">
        <f>IF(C436&lt;9,VLOOKUP(A436,基础技能!A:O,13,FALSE),VLOOKUP(A436,升星技能!A:O,11,FALSE))</f>
        <v>"4201a314"</v>
      </c>
      <c r="V436" s="26" t="str">
        <f>IF(C436&lt;9,VLOOKUP(A436,基础技能!A:O,15,FALSE),VLOOKUP(A436,升星技能!A:O,12,FALSE))</f>
        <v>被动效果：萨满掌握了灵魂的奥秘，当敌方英雄死亡时，恢复己方生命最低的单位32%生命上限的生命</v>
      </c>
      <c r="W436" s="26" t="str">
        <f>IF(C436&lt;10,VLOOKUP(A436,基础技能!A:O,5,FALSE),VLOOKUP(A436,升星技能!A:O,13,FALSE))</f>
        <v>闪电链2</v>
      </c>
      <c r="X436" s="26" t="str">
        <f>IF(C436&lt;10,VLOOKUP(A436,基础技能!A:O,4,FALSE),VLOOKUP(A436,升星技能!A:O,14,FALSE))</f>
        <v>42016012</v>
      </c>
      <c r="Y436" s="26" t="str">
        <f>IF(C436&lt;10,VLOOKUP(A436,基础技能!A:O,6,FALSE),VLOOKUP(A436,升星技能!A:O,15,FALSE))</f>
        <v>怒气技能：对敌方后排造成125%攻击伤害并有62%概率使战士类目标眩晕2回合</v>
      </c>
    </row>
    <row r="437" spans="1:29" x14ac:dyDescent="0.3">
      <c r="A437" s="27">
        <v>42016</v>
      </c>
      <c r="B437" s="27" t="s">
        <v>68</v>
      </c>
      <c r="C437" s="28">
        <v>10</v>
      </c>
      <c r="D437" s="28">
        <f>VLOOKUP($C437,计算辅助表!$A:$E,2,FALSE)</f>
        <v>3.5100000000000002</v>
      </c>
      <c r="E437" s="26">
        <f>VLOOKUP($C437,计算辅助表!$A:$E,3,FALSE)</f>
        <v>1</v>
      </c>
      <c r="F437" s="28">
        <f>VLOOKUP($C437,计算辅助表!$A:$E,4,FALSE)</f>
        <v>8.14</v>
      </c>
      <c r="G437" s="26">
        <f>VLOOKUP($C437,计算辅助表!$A:$E,5,FALSE)</f>
        <v>1.6</v>
      </c>
      <c r="H437" s="26">
        <f>VLOOKUP(C437,计算辅助表!A:I,9,FALSE)</f>
        <v>0</v>
      </c>
      <c r="I437" s="26">
        <f>VLOOKUP(C437,计算辅助表!A:K,10,FALSE)</f>
        <v>0</v>
      </c>
      <c r="J437" s="26">
        <f>VLOOKUP(C437,计算辅助表!A:K,11,FALSE)</f>
        <v>0</v>
      </c>
      <c r="K437" s="26">
        <f>VLOOKUP(C437,计算辅助表!A:H,8,FALSE)</f>
        <v>255</v>
      </c>
      <c r="L437" s="26" t="str">
        <f>VLOOKUP(C437,计算辅助表!A:F,6,FALSE)</f>
        <v>[{"a":"item","t":"2004","n":10000}]</v>
      </c>
      <c r="M437" s="26" t="str">
        <f>VLOOKUP(C437,计算辅助表!A:L,IF(INT(LEFT(A437))&lt;5,12,7),FALSE)</f>
        <v>[{"sxhero":1,"num":2},{"jichuzhongzu":1,"star":6,"num":1},{"star":9,"num":1}]</v>
      </c>
      <c r="N437" s="26" t="str">
        <f>VLOOKUP(A437,升星技能!A:O,4,FALSE)</f>
        <v>电流打击3</v>
      </c>
      <c r="O437" s="26" t="str">
        <f>VLOOKUP(A437,升星技能!A:O,5,FALSE)</f>
        <v>"4201a114"</v>
      </c>
      <c r="P437" s="26" t="str">
        <f>VLOOKUP(A437,升星技能!A:O,6,FALSE)</f>
        <v>被动效果：用电流打击敌人，普攻攻击变为对敌方随机2名目标造成112%攻击伤害，并有16%概率眩晕目标2回合</v>
      </c>
      <c r="Q437" s="26" t="str">
        <f>IF(C437&lt;8,VLOOKUP(A437,基础技能!A:O,11,FALSE),VLOOKUP(A437,升星技能!A:O,7,FALSE))</f>
        <v>兽族天赋3</v>
      </c>
      <c r="R437" s="26" t="str">
        <f>IF(C437&lt;8,VLOOKUP(A437,基础技能!A:O,10,FALSE),VLOOKUP(A437,升星技能!A:O,8,FALSE))</f>
        <v>"4201a211","4201a221","4201a231"</v>
      </c>
      <c r="S437" s="26" t="str">
        <f>IF(C437&lt;8,VLOOKUP(A437,基础技能!A:O,12,FALSE),VLOOKUP(A437,升星技能!A:O,9,FALSE))</f>
        <v>被动效果：身为兽族，暴击增加30%，攻击增加46%，生命增加21%</v>
      </c>
      <c r="T437" s="26" t="str">
        <f>IF(C437&lt;9,VLOOKUP(A437,基础技能!A:O,14,FALSE),VLOOKUP(A437,升星技能!A:O,10,FALSE))</f>
        <v>人与自然3</v>
      </c>
      <c r="U437" s="26" t="str">
        <f>IF(C437&lt;9,VLOOKUP(A437,基础技能!A:O,13,FALSE),VLOOKUP(A437,升星技能!A:O,11,FALSE))</f>
        <v>"4201a314"</v>
      </c>
      <c r="V437" s="26" t="str">
        <f>IF(C437&lt;9,VLOOKUP(A437,基础技能!A:O,15,FALSE),VLOOKUP(A437,升星技能!A:O,12,FALSE))</f>
        <v>被动效果：萨满掌握了灵魂的奥秘，当敌方英雄死亡时，恢复己方生命最低的单位32%生命上限的生命</v>
      </c>
      <c r="W437" s="26" t="str">
        <f>IF(C437&lt;10,VLOOKUP(A437,基础技能!A:O,5,FALSE),VLOOKUP(A437,升星技能!A:O,13,FALSE))</f>
        <v>闪电链3</v>
      </c>
      <c r="X437" s="26" t="str">
        <f>IF(C437&lt;10,VLOOKUP(A437,基础技能!A:O,4,FALSE),VLOOKUP(A437,升星技能!A:O,14,FALSE))</f>
        <v>4201a012</v>
      </c>
      <c r="Y437" s="26" t="str">
        <f>IF(C437&lt;10,VLOOKUP(A437,基础技能!A:O,6,FALSE),VLOOKUP(A437,升星技能!A:O,15,FALSE))</f>
        <v>怒气技能：对敌方后排造成149%攻击伤害并有36%概率使游侠类目标眩晕2回合，52%概率使法师沉默2回合</v>
      </c>
    </row>
    <row r="438" spans="1:29" x14ac:dyDescent="0.3">
      <c r="A438" s="27">
        <v>42016</v>
      </c>
      <c r="B438" s="27" t="s">
        <v>68</v>
      </c>
      <c r="C438" s="28">
        <v>11</v>
      </c>
      <c r="D438" s="28">
        <f>VLOOKUP($C438,计算辅助表!$A:$E,2,FALSE)</f>
        <v>3.5100000000000002</v>
      </c>
      <c r="E438" s="26">
        <f>VLOOKUP($C438,计算辅助表!$A:$E,3,FALSE)</f>
        <v>1</v>
      </c>
      <c r="F438" s="28">
        <f>VLOOKUP($C438,计算辅助表!$A:$E,4,FALSE)</f>
        <v>8.14</v>
      </c>
      <c r="G438" s="26">
        <f>VLOOKUP($C438,计算辅助表!$A:$E,5,FALSE)</f>
        <v>1.6</v>
      </c>
      <c r="H438" s="26">
        <f>VLOOKUP(C438,计算辅助表!A:I,9,FALSE)</f>
        <v>1</v>
      </c>
      <c r="I438" s="26">
        <f>VLOOKUP(C438,计算辅助表!A:K,10,FALSE)</f>
        <v>70</v>
      </c>
      <c r="J438" s="26">
        <f>VLOOKUP(C438,计算辅助表!A:K,11,FALSE)</f>
        <v>100</v>
      </c>
      <c r="K438" s="26">
        <f>VLOOKUP(C438,计算辅助表!A:H,8,FALSE)</f>
        <v>270</v>
      </c>
      <c r="L438" s="26" t="str">
        <f>VLOOKUP(C438,计算辅助表!A:F,6,FALSE)</f>
        <v>[{"a":"item","t":"2004","n":10000}]</v>
      </c>
      <c r="M438" s="26" t="str">
        <f>VLOOKUP(C438,计算辅助表!A:L,IF(INT(LEFT(A438))&lt;5,12,7),FALSE)</f>
        <v>[{"sxhero":1,"num":1},{"star":9,"num":1}]</v>
      </c>
      <c r="N438" s="26" t="str">
        <f>VLOOKUP(A438,升星技能!A:O,4,FALSE)</f>
        <v>电流打击3</v>
      </c>
      <c r="O438" s="26" t="str">
        <f>VLOOKUP(A438,升星技能!A:O,5,FALSE)</f>
        <v>"4201a114"</v>
      </c>
      <c r="P438" s="26" t="str">
        <f>VLOOKUP(A438,升星技能!A:O,6,FALSE)</f>
        <v>被动效果：用电流打击敌人，普攻攻击变为对敌方随机2名目标造成112%攻击伤害，并有16%概率眩晕目标2回合</v>
      </c>
      <c r="Q438" s="26" t="str">
        <f>IF(C438&lt;8,VLOOKUP(A438,基础技能!A:O,11,FALSE),VLOOKUP(A438,升星技能!A:O,7,FALSE))</f>
        <v>兽族天赋3</v>
      </c>
      <c r="R438" s="26" t="str">
        <f>IF(C438&lt;8,VLOOKUP(A438,基础技能!A:O,10,FALSE),VLOOKUP(A438,升星技能!A:O,8,FALSE))</f>
        <v>"4201a211","4201a221","4201a231"</v>
      </c>
      <c r="S438" s="26" t="str">
        <f>IF(C438&lt;8,VLOOKUP(A438,基础技能!A:O,12,FALSE),VLOOKUP(A438,升星技能!A:O,9,FALSE))</f>
        <v>被动效果：身为兽族，暴击增加30%，攻击增加46%，生命增加21%</v>
      </c>
      <c r="T438" s="26" t="str">
        <f>IF(C438&lt;9,VLOOKUP(A438,基础技能!A:O,14,FALSE),VLOOKUP(A438,升星技能!A:O,10,FALSE))</f>
        <v>人与自然3</v>
      </c>
      <c r="U438" s="26" t="str">
        <f>IF(C438&lt;9,VLOOKUP(A438,基础技能!A:O,13,FALSE),VLOOKUP(A438,升星技能!A:O,11,FALSE))</f>
        <v>"4201a314"</v>
      </c>
      <c r="V438" s="26" t="str">
        <f>IF(C438&lt;9,VLOOKUP(A438,基础技能!A:O,15,FALSE),VLOOKUP(A438,升星技能!A:O,12,FALSE))</f>
        <v>被动效果：萨满掌握了灵魂的奥秘，当敌方英雄死亡时，恢复己方生命最低的单位32%生命上限的生命</v>
      </c>
      <c r="W438" s="26" t="str">
        <f>IF(C438&lt;10,VLOOKUP(A438,基础技能!A:O,5,FALSE),VLOOKUP(A438,升星技能!A:O,13,FALSE))</f>
        <v>闪电链3</v>
      </c>
      <c r="X438" s="26" t="str">
        <f>IF(C438&lt;10,VLOOKUP(A438,基础技能!A:O,4,FALSE),VLOOKUP(A438,升星技能!A:O,14,FALSE))</f>
        <v>4201a012</v>
      </c>
      <c r="Y438" s="26" t="str">
        <f>IF(C438&lt;10,VLOOKUP(A438,基础技能!A:O,6,FALSE),VLOOKUP(A438,升星技能!A:O,15,FALSE))</f>
        <v>怒气技能：对敌方后排造成149%攻击伤害并有36%概率使游侠类目标眩晕2回合，52%概率使法师沉默2回合</v>
      </c>
    </row>
    <row r="439" spans="1:29" x14ac:dyDescent="0.3">
      <c r="A439" s="27">
        <v>42016</v>
      </c>
      <c r="B439" s="27" t="s">
        <v>68</v>
      </c>
      <c r="C439" s="28">
        <v>12</v>
      </c>
      <c r="D439" s="28">
        <f>VLOOKUP($C439,计算辅助表!$A:$E,2,FALSE)</f>
        <v>3.5100000000000002</v>
      </c>
      <c r="E439" s="26">
        <f>VLOOKUP($C439,计算辅助表!$A:$E,3,FALSE)</f>
        <v>1</v>
      </c>
      <c r="F439" s="28">
        <f>VLOOKUP($C439,计算辅助表!$A:$E,4,FALSE)</f>
        <v>8.14</v>
      </c>
      <c r="G439" s="26">
        <f>VLOOKUP($C439,计算辅助表!$A:$E,5,FALSE)</f>
        <v>1.6</v>
      </c>
      <c r="H439" s="26">
        <f>VLOOKUP(C439,计算辅助表!A:I,9,FALSE)</f>
        <v>2</v>
      </c>
      <c r="I439" s="26">
        <f>VLOOKUP(C439,计算辅助表!A:K,10,FALSE)</f>
        <v>140</v>
      </c>
      <c r="J439" s="26">
        <f>VLOOKUP(C439,计算辅助表!A:K,11,FALSE)</f>
        <v>200</v>
      </c>
      <c r="K439" s="26">
        <f>VLOOKUP(C439,计算辅助表!A:H,8,FALSE)</f>
        <v>285</v>
      </c>
      <c r="L439" s="26" t="str">
        <f>VLOOKUP(C439,计算辅助表!A:F,6,FALSE)</f>
        <v>[{"a":"item","t":"2004","n":15000}]</v>
      </c>
      <c r="M439" s="26" t="str">
        <f>VLOOKUP(C439,计算辅助表!A:L,IF(INT(LEFT(A439))&lt;5,12,7),FALSE)</f>
        <v>[{"sxhero":1,"num":1},{"jichuzhongzu":1,"star":6,"num":1},{"star":9,"num":1}]</v>
      </c>
      <c r="N439" s="26" t="str">
        <f>VLOOKUP(A439,升星技能!A:O,4,FALSE)</f>
        <v>电流打击3</v>
      </c>
      <c r="O439" s="26" t="str">
        <f>VLOOKUP(A439,升星技能!A:O,5,FALSE)</f>
        <v>"4201a114"</v>
      </c>
      <c r="P439" s="26" t="str">
        <f>VLOOKUP(A439,升星技能!A:O,6,FALSE)</f>
        <v>被动效果：用电流打击敌人，普攻攻击变为对敌方随机2名目标造成112%攻击伤害，并有16%概率眩晕目标2回合</v>
      </c>
      <c r="Q439" s="26" t="str">
        <f>IF(C439&lt;8,VLOOKUP(A439,基础技能!A:O,11,FALSE),VLOOKUP(A439,升星技能!A:O,7,FALSE))</f>
        <v>兽族天赋3</v>
      </c>
      <c r="R439" s="26" t="str">
        <f>IF(C439&lt;8,VLOOKUP(A439,基础技能!A:O,10,FALSE),VLOOKUP(A439,升星技能!A:O,8,FALSE))</f>
        <v>"4201a211","4201a221","4201a231"</v>
      </c>
      <c r="S439" s="26" t="str">
        <f>IF(C439&lt;8,VLOOKUP(A439,基础技能!A:O,12,FALSE),VLOOKUP(A439,升星技能!A:O,9,FALSE))</f>
        <v>被动效果：身为兽族，暴击增加30%，攻击增加46%，生命增加21%</v>
      </c>
      <c r="T439" s="26" t="str">
        <f>IF(C439&lt;9,VLOOKUP(A439,基础技能!A:O,14,FALSE),VLOOKUP(A439,升星技能!A:O,10,FALSE))</f>
        <v>人与自然3</v>
      </c>
      <c r="U439" s="26" t="str">
        <f>IF(C439&lt;9,VLOOKUP(A439,基础技能!A:O,13,FALSE),VLOOKUP(A439,升星技能!A:O,11,FALSE))</f>
        <v>"4201a314"</v>
      </c>
      <c r="V439" s="26" t="str">
        <f>IF(C439&lt;9,VLOOKUP(A439,基础技能!A:O,15,FALSE),VLOOKUP(A439,升星技能!A:O,12,FALSE))</f>
        <v>被动效果：萨满掌握了灵魂的奥秘，当敌方英雄死亡时，恢复己方生命最低的单位32%生命上限的生命</v>
      </c>
      <c r="W439" s="26" t="str">
        <f>IF(C439&lt;10,VLOOKUP(A439,基础技能!A:O,5,FALSE),VLOOKUP(A439,升星技能!A:O,13,FALSE))</f>
        <v>闪电链3</v>
      </c>
      <c r="X439" s="26" t="str">
        <f>IF(C439&lt;10,VLOOKUP(A439,基础技能!A:O,4,FALSE),VLOOKUP(A439,升星技能!A:O,14,FALSE))</f>
        <v>4201a012</v>
      </c>
      <c r="Y439" s="26" t="str">
        <f>IF(C439&lt;10,VLOOKUP(A439,基础技能!A:O,6,FALSE),VLOOKUP(A439,升星技能!A:O,15,FALSE))</f>
        <v>怒气技能：对敌方后排造成149%攻击伤害并有36%概率使游侠类目标眩晕2回合，52%概率使法师沉默2回合</v>
      </c>
    </row>
    <row r="440" spans="1:29" x14ac:dyDescent="0.3">
      <c r="A440" s="27">
        <v>42016</v>
      </c>
      <c r="B440" s="27" t="s">
        <v>68</v>
      </c>
      <c r="C440" s="28">
        <v>13</v>
      </c>
      <c r="D440" s="28">
        <f>VLOOKUP($C440,计算辅助表!$A:$E,2,FALSE)</f>
        <v>3.5100000000000002</v>
      </c>
      <c r="E440" s="26">
        <f>VLOOKUP($C440,计算辅助表!$A:$E,3,FALSE)</f>
        <v>1</v>
      </c>
      <c r="F440" s="28">
        <f>VLOOKUP($C440,计算辅助表!$A:$E,4,FALSE)</f>
        <v>8.14</v>
      </c>
      <c r="G440" s="26">
        <f>VLOOKUP($C440,计算辅助表!$A:$E,5,FALSE)</f>
        <v>1.6</v>
      </c>
      <c r="H440" s="26">
        <f>VLOOKUP(C440,计算辅助表!A:I,9,FALSE)</f>
        <v>3</v>
      </c>
      <c r="I440" s="26">
        <f>VLOOKUP(C440,计算辅助表!A:K,10,FALSE)</f>
        <v>210</v>
      </c>
      <c r="J440" s="26">
        <f>VLOOKUP(C440,计算辅助表!A:K,11,FALSE)</f>
        <v>300</v>
      </c>
      <c r="K440" s="26">
        <f>VLOOKUP(C440,计算辅助表!A:H,8,FALSE)</f>
        <v>300</v>
      </c>
      <c r="L440" s="26" t="str">
        <f>VLOOKUP(C440,计算辅助表!A:F,6,FALSE)</f>
        <v>[{"a":"item","t":"2004","n":20000},{"a":"item","t":"2039","n":10}]</v>
      </c>
      <c r="M440" s="26" t="str">
        <f>VLOOKUP(C440,计算辅助表!A:L,IF(INT(LEFT(A440))&lt;5,12,7),FALSE)</f>
        <v>[{"sxhero":1,"num":2},{"jichuzhongzu":1,"star":6,"num":1},{"star":10,"num":1}]</v>
      </c>
      <c r="N440" s="26" t="str">
        <f>VLOOKUP(A440,升星技能!A:O,4,FALSE)</f>
        <v>电流打击3</v>
      </c>
      <c r="O440" s="26" t="str">
        <f>VLOOKUP(A440,升星技能!A:O,5,FALSE)</f>
        <v>"4201a114"</v>
      </c>
      <c r="P440" s="26" t="str">
        <f>VLOOKUP(A440,升星技能!A:O,6,FALSE)</f>
        <v>被动效果：用电流打击敌人，普攻攻击变为对敌方随机2名目标造成112%攻击伤害，并有16%概率眩晕目标2回合</v>
      </c>
      <c r="Q440" s="26" t="str">
        <f>IF(C440&lt;8,VLOOKUP(A440,基础技能!A:O,11,FALSE),VLOOKUP(A440,升星技能!A:O,7,FALSE))</f>
        <v>兽族天赋3</v>
      </c>
      <c r="R440" s="26" t="str">
        <f>IF(C440&lt;8,VLOOKUP(A440,基础技能!A:O,10,FALSE),VLOOKUP(A440,升星技能!A:O,8,FALSE))</f>
        <v>"4201a211","4201a221","4201a231"</v>
      </c>
      <c r="S440" s="26" t="str">
        <f>IF(C440&lt;8,VLOOKUP(A440,基础技能!A:O,12,FALSE),VLOOKUP(A440,升星技能!A:O,9,FALSE))</f>
        <v>被动效果：身为兽族，暴击增加30%，攻击增加46%，生命增加21%</v>
      </c>
      <c r="T440" s="26" t="str">
        <f>IF(C440&lt;9,VLOOKUP(A440,基础技能!A:O,14,FALSE),VLOOKUP(A440,升星技能!A:O,10,FALSE))</f>
        <v>人与自然3</v>
      </c>
      <c r="U440" s="26" t="str">
        <f>IF(C440&lt;9,VLOOKUP(A440,基础技能!A:O,13,FALSE),VLOOKUP(A440,升星技能!A:O,11,FALSE))</f>
        <v>"4201a314"</v>
      </c>
      <c r="V440" s="26" t="str">
        <f>IF(C440&lt;9,VLOOKUP(A440,基础技能!A:O,15,FALSE),VLOOKUP(A440,升星技能!A:O,12,FALSE))</f>
        <v>被动效果：萨满掌握了灵魂的奥秘，当敌方英雄死亡时，恢复己方生命最低的单位32%生命上限的生命</v>
      </c>
      <c r="W440" s="26" t="str">
        <f>IF(C440&lt;10,VLOOKUP(A440,基础技能!A:O,5,FALSE),VLOOKUP(A440,升星技能!A:O,13,FALSE))</f>
        <v>闪电链3</v>
      </c>
      <c r="X440" s="26" t="str">
        <f>IF(C440&lt;10,VLOOKUP(A440,基础技能!A:O,4,FALSE),VLOOKUP(A440,升星技能!A:O,14,FALSE))</f>
        <v>4201a012</v>
      </c>
      <c r="Y440" s="26" t="str">
        <f>IF(C440&lt;10,VLOOKUP(A440,基础技能!A:O,6,FALSE),VLOOKUP(A440,升星技能!A:O,15,FALSE))</f>
        <v>怒气技能：对敌方后排造成149%攻击伤害并有36%概率使游侠类目标眩晕2回合，52%概率使法师沉默2回合</v>
      </c>
    </row>
    <row r="441" spans="1:29" x14ac:dyDescent="0.3">
      <c r="A441" s="27">
        <v>42016</v>
      </c>
      <c r="B441" s="27" t="s">
        <v>68</v>
      </c>
      <c r="C441" s="28">
        <v>14</v>
      </c>
      <c r="D441" s="28">
        <v>3.51</v>
      </c>
      <c r="E441" s="26">
        <f>VLOOKUP($C441,计算辅助表!$A:$E,3,FALSE)</f>
        <v>1</v>
      </c>
      <c r="F441" s="28">
        <v>8.14</v>
      </c>
      <c r="G441" s="26">
        <f>VLOOKUP($C441,计算辅助表!$A:$E,5,FALSE)</f>
        <v>1.6</v>
      </c>
      <c r="H441" s="26">
        <f>VLOOKUP(C441,计算辅助表!A:I,9,FALSE)</f>
        <v>4</v>
      </c>
      <c r="I441" s="26">
        <f>VLOOKUP(C441,计算辅助表!A:K,10,FALSE)</f>
        <v>330</v>
      </c>
      <c r="J441" s="26">
        <f>VLOOKUP(C441,计算辅助表!A:K,11,FALSE)</f>
        <v>500</v>
      </c>
      <c r="K441" s="26">
        <f>VLOOKUP(C441,计算辅助表!A:H,8,FALSE)</f>
        <v>300</v>
      </c>
      <c r="L441" s="26" t="str">
        <f>VLOOKUP(C441,计算辅助表!A:F,6,FALSE)</f>
        <v>[{"a":"item","t":"2004","n":25000},{"a":"item","t":"2039","n":20}]</v>
      </c>
      <c r="M441" s="26" t="str">
        <f>VLOOKUP(C441,计算辅助表!A:L,IF(INT(LEFT(A441))&lt;5,12,7),FALSE)</f>
        <v>[{"sxhero":1,"num":2},{"star":9,"num":1},{"star":10,"num":1}]</v>
      </c>
      <c r="N441" s="26" t="str">
        <f>VLOOKUP(A441,升星技能!A:O,4,FALSE)</f>
        <v>电流打击3</v>
      </c>
      <c r="O441" s="26" t="str">
        <f>VLOOKUP(A441,升星技能!A:O,5,FALSE)</f>
        <v>"4201a114"</v>
      </c>
      <c r="P441" s="26" t="str">
        <f>VLOOKUP(A441,升星技能!A:O,6,FALSE)</f>
        <v>被动效果：用电流打击敌人，普攻攻击变为对敌方随机2名目标造成112%攻击伤害，并有16%概率眩晕目标2回合</v>
      </c>
      <c r="Q441" s="26" t="str">
        <f>IF(C441&lt;8,VLOOKUP(A441,基础技能!A:O,11,FALSE),VLOOKUP(A441,升星技能!A:O,7,FALSE))</f>
        <v>兽族天赋3</v>
      </c>
      <c r="R441" s="26" t="str">
        <f>IF(C441&lt;8,VLOOKUP(A441,基础技能!A:O,10,FALSE),VLOOKUP(A441,升星技能!A:O,8,FALSE))</f>
        <v>"4201a211","4201a221","4201a231"</v>
      </c>
      <c r="S441" s="26" t="str">
        <f>IF(C441&lt;8,VLOOKUP(A441,基础技能!A:O,12,FALSE),VLOOKUP(A441,升星技能!A:O,9,FALSE))</f>
        <v>被动效果：身为兽族，暴击增加30%，攻击增加46%，生命增加21%</v>
      </c>
      <c r="T441" s="26" t="str">
        <f>IF(C441&lt;9,VLOOKUP(A441,基础技能!A:O,14,FALSE),VLOOKUP(A441,升星技能!A:O,10,FALSE))</f>
        <v>人与自然3</v>
      </c>
      <c r="U441" s="26" t="str">
        <f>IF(C441&lt;9,VLOOKUP(A441,基础技能!A:O,13,FALSE),VLOOKUP(A441,升星技能!A:O,11,FALSE))</f>
        <v>"4201a314"</v>
      </c>
      <c r="V441" s="26" t="str">
        <f>IF(C441&lt;9,VLOOKUP(A441,基础技能!A:O,15,FALSE),VLOOKUP(A441,升星技能!A:O,12,FALSE))</f>
        <v>被动效果：萨满掌握了灵魂的奥秘，当敌方英雄死亡时，恢复己方生命最低的单位32%生命上限的生命</v>
      </c>
      <c r="W441" s="26" t="str">
        <f>IF(C441&lt;10,VLOOKUP(A441,基础技能!A:O,5,FALSE),VLOOKUP(A441,升星技能!A:O,13,FALSE))</f>
        <v>闪电链3</v>
      </c>
      <c r="X441" s="26" t="str">
        <f>IF(C441&lt;10,VLOOKUP(A441,基础技能!A:O,4,FALSE),VLOOKUP(A441,升星技能!A:O,14,FALSE))</f>
        <v>4201a012</v>
      </c>
      <c r="Y441" s="26" t="str">
        <f>IF(C441&lt;10,VLOOKUP(A441,基础技能!A:O,6,FALSE),VLOOKUP(A441,升星技能!A:O,15,FALSE))</f>
        <v>怒气技能：对敌方后排造成149%攻击伤害并有36%概率使游侠类目标眩晕2回合，52%概率使法师沉默2回合</v>
      </c>
    </row>
    <row r="442" spans="1:29" x14ac:dyDescent="0.3">
      <c r="A442" s="27">
        <v>42016</v>
      </c>
      <c r="B442" s="27" t="s">
        <v>68</v>
      </c>
      <c r="C442" s="28">
        <v>15</v>
      </c>
      <c r="D442" s="28">
        <v>3.51</v>
      </c>
      <c r="E442" s="26">
        <f>VLOOKUP($C442,计算辅助表!$A:$E,3,FALSE)</f>
        <v>1</v>
      </c>
      <c r="F442" s="28">
        <v>8.14</v>
      </c>
      <c r="G442" s="26">
        <f>VLOOKUP($C442,计算辅助表!$A:$E,5,FALSE)</f>
        <v>1.6</v>
      </c>
      <c r="H442" s="26">
        <f>VLOOKUP(C442,计算辅助表!A:I,9,FALSE)</f>
        <v>5</v>
      </c>
      <c r="I442" s="26">
        <f>VLOOKUP(C442,计算辅助表!A:K,10,FALSE)</f>
        <v>450</v>
      </c>
      <c r="J442" s="26">
        <f>VLOOKUP(C442,计算辅助表!A:K,11,FALSE)</f>
        <v>700</v>
      </c>
      <c r="K442" s="26">
        <f>VLOOKUP(C442,计算辅助表!A:H,8,FALSE)</f>
        <v>300</v>
      </c>
      <c r="L442" s="26" t="str">
        <f>VLOOKUP(C442,计算辅助表!A:F,6,FALSE)</f>
        <v>[{"a":"item","t":"2004","n":30000},{"a":"item","t":"2039","n":30}]</v>
      </c>
      <c r="M442" s="26" t="str">
        <f>VLOOKUP(C442,计算辅助表!A:L,IF(INT(LEFT(A442))&lt;5,12,7),FALSE)</f>
        <v>[{"sxhero":1,"num":2},{"star":9,"num":1},{"star":10,"num":1}]</v>
      </c>
      <c r="N442" s="26" t="str">
        <f>VLOOKUP(A442,升星技能!A:O,4,FALSE)</f>
        <v>电流打击3</v>
      </c>
      <c r="O442" s="26" t="str">
        <f>VLOOKUP(A442,升星技能!A:O,5,FALSE)</f>
        <v>"4201a114"</v>
      </c>
      <c r="P442" s="26" t="str">
        <f>VLOOKUP(A442,升星技能!A:O,6,FALSE)</f>
        <v>被动效果：用电流打击敌人，普攻攻击变为对敌方随机2名目标造成112%攻击伤害，并有16%概率眩晕目标2回合</v>
      </c>
      <c r="Q442" s="26" t="str">
        <f>IF(C442&lt;8,VLOOKUP(A442,基础技能!A:O,11,FALSE),VLOOKUP(A442,升星技能!A:O,7,FALSE))</f>
        <v>兽族天赋3</v>
      </c>
      <c r="R442" s="26" t="str">
        <f>IF(C442&lt;8,VLOOKUP(A442,基础技能!A:O,10,FALSE),VLOOKUP(A442,升星技能!A:O,8,FALSE))</f>
        <v>"4201a211","4201a221","4201a231"</v>
      </c>
      <c r="S442" s="26" t="str">
        <f>IF(C442&lt;8,VLOOKUP(A442,基础技能!A:O,12,FALSE),VLOOKUP(A442,升星技能!A:O,9,FALSE))</f>
        <v>被动效果：身为兽族，暴击增加30%，攻击增加46%，生命增加21%</v>
      </c>
      <c r="T442" s="26" t="str">
        <f>IF(C442&lt;9,VLOOKUP(A442,基础技能!A:O,14,FALSE),VLOOKUP(A442,升星技能!A:O,10,FALSE))</f>
        <v>人与自然3</v>
      </c>
      <c r="U442" s="26" t="str">
        <f>IF(C442&lt;9,VLOOKUP(A442,基础技能!A:O,13,FALSE),VLOOKUP(A442,升星技能!A:O,11,FALSE))</f>
        <v>"4201a314"</v>
      </c>
      <c r="V442" s="26" t="str">
        <f>IF(C442&lt;9,VLOOKUP(A442,基础技能!A:O,15,FALSE),VLOOKUP(A442,升星技能!A:O,12,FALSE))</f>
        <v>被动效果：萨满掌握了灵魂的奥秘，当敌方英雄死亡时，恢复己方生命最低的单位32%生命上限的生命</v>
      </c>
      <c r="W442" s="26" t="str">
        <f>IF(C442&lt;10,VLOOKUP(A442,基础技能!A:O,5,FALSE),VLOOKUP(A442,升星技能!A:O,13,FALSE))</f>
        <v>闪电链3</v>
      </c>
      <c r="X442" s="26" t="str">
        <f>IF(C442&lt;10,VLOOKUP(A442,基础技能!A:O,4,FALSE),VLOOKUP(A442,升星技能!A:O,14,FALSE))</f>
        <v>4201a012</v>
      </c>
      <c r="Y442" s="26" t="str">
        <f>IF(C442&lt;10,VLOOKUP(A442,基础技能!A:O,6,FALSE),VLOOKUP(A442,升星技能!A:O,15,FALSE))</f>
        <v>怒气技能：对敌方后排造成149%攻击伤害并有36%概率使游侠类目标眩晕2回合，52%概率使法师沉默2回合</v>
      </c>
    </row>
    <row r="443" spans="1:29" s="17" customFormat="1" x14ac:dyDescent="0.3">
      <c r="A443" s="17">
        <v>42026</v>
      </c>
      <c r="B443" s="17" t="s">
        <v>3709</v>
      </c>
      <c r="C443" s="26">
        <v>7</v>
      </c>
      <c r="D443" s="28">
        <f>VLOOKUP($C443,计算辅助表!$A:$E,2,FALSE)</f>
        <v>2.4900000000000002</v>
      </c>
      <c r="E443" s="26">
        <f>VLOOKUP($C443,计算辅助表!$A:$E,3,FALSE)</f>
        <v>1</v>
      </c>
      <c r="F443" s="28">
        <f>VLOOKUP($C443,计算辅助表!$A:$E,4,FALSE)</f>
        <v>3.5200000000000005</v>
      </c>
      <c r="G443" s="26">
        <f>VLOOKUP($C443,计算辅助表!$A:$E,5,FALSE)</f>
        <v>1.6</v>
      </c>
      <c r="H443" s="26">
        <f>VLOOKUP(C443,计算辅助表!A:I,9,FALSE)</f>
        <v>0</v>
      </c>
      <c r="I443" s="26">
        <f>VLOOKUP(C443,计算辅助表!A:K,10,FALSE)</f>
        <v>0</v>
      </c>
      <c r="J443" s="26">
        <f>VLOOKUP(C443,计算辅助表!A:K,11,FALSE)</f>
        <v>0</v>
      </c>
      <c r="K443" s="26">
        <f>VLOOKUP(C443,计算辅助表!A:H,8,FALSE)</f>
        <v>165</v>
      </c>
      <c r="L443" s="26" t="str">
        <f>VLOOKUP(C443,[1]计算辅助表!A:F,6,FALSE)</f>
        <v>[{"a":"item","t":"2004","n":2000}]</v>
      </c>
      <c r="M443" s="26" t="str">
        <f>VLOOKUP(C443,计算辅助表!A:L,IF(INT(LEFT(A443))&lt;5,12,7),FALSE)</f>
        <v>[{"jichuzhongzu":1,"star":5,"num":4}]</v>
      </c>
      <c r="N443" s="26" t="str">
        <f>VLOOKUP(A443,升星技能!A:O,4,FALSE)</f>
        <v>植被蔽体3</v>
      </c>
      <c r="O443" s="26" t="str">
        <f>VLOOKUP(A443,升星技能!A:O,5,FALSE)</f>
        <v>"4202a101","4202a111","4202a121","4202a131"</v>
      </c>
      <c r="P443" s="26" t="str">
        <f>VLOOKUP(A443,升星技能!A:O,6,FALSE)</f>
        <v>被动效果：生命增加35%，攻击增加30%，速度增加20点，受治疗量增加30%</v>
      </c>
      <c r="Q443" s="26" t="str">
        <f>IF(C443&lt;8,VLOOKUP(A443,基础技能!A:O,11,FALSE),VLOOKUP(A443,升星技能!A:O,7,FALSE))</f>
        <v>拘束之力2</v>
      </c>
      <c r="R443" s="26" t="str">
        <f>IF(C443&lt;8,VLOOKUP(A443,基础技能!A:O,10,FALSE),VLOOKUP(A443,升星技能!A:O,8,FALSE))</f>
        <v>"42026204"</v>
      </c>
      <c r="S443" s="26" t="str">
        <f>IF(C443&lt;8,VLOOKUP(A443,基础技能!A:O,12,FALSE),VLOOKUP(A443,升星技能!A:O,9,FALSE))</f>
        <v>被动效果：普攻有70%几率给随机1名敌人种下种子，1回合后发芽并缠绕目标1回合</v>
      </c>
      <c r="T443" s="26" t="str">
        <f>IF(C443&lt;9,VLOOKUP(A443,基础技能!A:O,14,FALSE),VLOOKUP(A443,升星技能!A:O,10,FALSE))</f>
        <v>生命洪流2</v>
      </c>
      <c r="U443" s="26" t="str">
        <f>IF(C443&lt;9,VLOOKUP(A443,基础技能!A:O,13,FALSE),VLOOKUP(A443,升星技能!A:O,11,FALSE))</f>
        <v>"42026304"</v>
      </c>
      <c r="V443" s="26" t="str">
        <f>IF(C443&lt;9,VLOOKUP(A443,基础技能!A:O,15,FALSE),VLOOKUP(A443,升星技能!A:O,12,FALSE))</f>
        <v>被动效果：有敌人受到缠绕时，恢复自身90%攻击等量生命，提高自身10%技能伤害6回合，并对随机3名敌人造成自身攻击110%的中毒伤害3回合</v>
      </c>
      <c r="W443" s="26" t="str">
        <f>IF(C443&lt;10,VLOOKUP(A443,基础技能!A:O,5,FALSE),VLOOKUP(A443,升星技能!A:O,13,FALSE))</f>
        <v>死亡藤蔓2</v>
      </c>
      <c r="X443" s="26">
        <f>IF(C443&lt;10,VLOOKUP(A443,基础技能!A:O,4,FALSE),VLOOKUP(A443,升星技能!A:O,14,FALSE))</f>
        <v>42026012</v>
      </c>
      <c r="Y443" s="26" t="str">
        <f>IF(C443&lt;10,VLOOKUP(A443,基础技能!A:O,6,FALSE),VLOOKUP(A443,升星技能!A:O,15,FALSE))</f>
        <v>怒气技能：随机攻击3个目标，对第一个目标造成145%攻击伤害，并缠绕两2回合；对第二个目标造成175%攻击伤害并种下种子，1回合后发芽并缠绕目标2回合；对第三个目标造成205%攻击伤害并种下种子，2回合后发芽并缠绕目标2回合</v>
      </c>
      <c r="Z443" s="1"/>
      <c r="AA443" s="1"/>
      <c r="AB443" s="1"/>
      <c r="AC443" s="1"/>
    </row>
    <row r="444" spans="1:29" s="17" customFormat="1" x14ac:dyDescent="0.3">
      <c r="A444" s="17">
        <v>42026</v>
      </c>
      <c r="B444" s="17" t="s">
        <v>3709</v>
      </c>
      <c r="C444" s="26">
        <v>8</v>
      </c>
      <c r="D444" s="28">
        <f>VLOOKUP($C444,计算辅助表!$A:$E,2,FALSE)</f>
        <v>2.7800000000000002</v>
      </c>
      <c r="E444" s="26">
        <f>VLOOKUP($C444,计算辅助表!$A:$E,3,FALSE)</f>
        <v>1</v>
      </c>
      <c r="F444" s="28">
        <f>VLOOKUP($C444,计算辅助表!$A:$E,4,FALSE)</f>
        <v>4.84</v>
      </c>
      <c r="G444" s="26">
        <f>VLOOKUP($C444,计算辅助表!$A:$E,5,FALSE)</f>
        <v>1.6</v>
      </c>
      <c r="H444" s="26">
        <f>VLOOKUP(C444,计算辅助表!A:I,9,FALSE)</f>
        <v>0</v>
      </c>
      <c r="I444" s="26">
        <f>VLOOKUP(C444,计算辅助表!A:K,10,FALSE)</f>
        <v>0</v>
      </c>
      <c r="J444" s="26">
        <f>VLOOKUP(C444,计算辅助表!A:K,11,FALSE)</f>
        <v>0</v>
      </c>
      <c r="K444" s="26">
        <f>VLOOKUP(C444,计算辅助表!A:H,8,FALSE)</f>
        <v>185</v>
      </c>
      <c r="L444" s="26" t="str">
        <f>VLOOKUP(C444,[1]计算辅助表!A:F,6,FALSE)</f>
        <v>[{"a":"item","t":"2004","n":3000}]</v>
      </c>
      <c r="M444" s="26" t="str">
        <f>VLOOKUP(C444,计算辅助表!A:L,IF(INT(LEFT(A444))&lt;5,12,7),FALSE)</f>
        <v>[{"jichuzhongzu":1,"star":6,"num":1},{"jichuzhongzu":1,"star":5,"num":3}]</v>
      </c>
      <c r="N444" s="26" t="str">
        <f>VLOOKUP(A444,升星技能!A:O,4,FALSE)</f>
        <v>植被蔽体3</v>
      </c>
      <c r="O444" s="26" t="str">
        <f>VLOOKUP(A444,升星技能!A:O,5,FALSE)</f>
        <v>"4202a101","4202a111","4202a121","4202a131"</v>
      </c>
      <c r="P444" s="26" t="str">
        <f>VLOOKUP(A444,升星技能!A:O,6,FALSE)</f>
        <v>被动效果：生命增加35%，攻击增加30%，速度增加20点，受治疗量增加30%</v>
      </c>
      <c r="Q444" s="26" t="str">
        <f>IF(C444&lt;8,VLOOKUP(A444,基础技能!A:O,11,FALSE),VLOOKUP(A444,升星技能!A:O,7,FALSE))</f>
        <v>拘束之力3</v>
      </c>
      <c r="R444" s="26" t="str">
        <f>IF(C444&lt;8,VLOOKUP(A444,基础技能!A:O,10,FALSE),VLOOKUP(A444,升星技能!A:O,8,FALSE))</f>
        <v>"4202a204"</v>
      </c>
      <c r="S444" s="26" t="str">
        <f>IF(C444&lt;8,VLOOKUP(A444,基础技能!A:O,12,FALSE),VLOOKUP(A444,升星技能!A:O,9,FALSE))</f>
        <v>被动效果：普攻有100%几率给随机1名敌人种下种子，1回合后发芽并缠绕目标1回合</v>
      </c>
      <c r="T444" s="26" t="str">
        <f>IF(C444&lt;9,VLOOKUP(A444,基础技能!A:O,14,FALSE),VLOOKUP(A444,升星技能!A:O,10,FALSE))</f>
        <v>生命洪流2</v>
      </c>
      <c r="U444" s="26" t="str">
        <f>IF(C444&lt;9,VLOOKUP(A444,基础技能!A:O,13,FALSE),VLOOKUP(A444,升星技能!A:O,11,FALSE))</f>
        <v>"42026304"</v>
      </c>
      <c r="V444" s="26" t="str">
        <f>IF(C444&lt;9,VLOOKUP(A444,基础技能!A:O,15,FALSE),VLOOKUP(A444,升星技能!A:O,12,FALSE))</f>
        <v>被动效果：有敌人受到缠绕时，恢复自身90%攻击等量生命，提高自身10%技能伤害6回合，并对随机3名敌人造成自身攻击110%的中毒伤害3回合</v>
      </c>
      <c r="W444" s="26" t="str">
        <f>IF(C444&lt;10,VLOOKUP(A444,基础技能!A:O,5,FALSE),VLOOKUP(A444,升星技能!A:O,13,FALSE))</f>
        <v>死亡藤蔓2</v>
      </c>
      <c r="X444" s="26">
        <f>IF(C444&lt;10,VLOOKUP(A444,基础技能!A:O,4,FALSE),VLOOKUP(A444,升星技能!A:O,14,FALSE))</f>
        <v>42026012</v>
      </c>
      <c r="Y444" s="26" t="str">
        <f>IF(C444&lt;10,VLOOKUP(A444,基础技能!A:O,6,FALSE),VLOOKUP(A444,升星技能!A:O,15,FALSE))</f>
        <v>怒气技能：随机攻击3个目标，对第一个目标造成145%攻击伤害，并缠绕两2回合；对第二个目标造成175%攻击伤害并种下种子，1回合后发芽并缠绕目标2回合；对第三个目标造成205%攻击伤害并种下种子，2回合后发芽并缠绕目标2回合</v>
      </c>
      <c r="Z444" s="1"/>
      <c r="AA444" s="1"/>
      <c r="AB444" s="1"/>
      <c r="AC444" s="1"/>
    </row>
    <row r="445" spans="1:29" s="17" customFormat="1" x14ac:dyDescent="0.3">
      <c r="A445" s="17">
        <v>42026</v>
      </c>
      <c r="B445" s="17" t="s">
        <v>3709</v>
      </c>
      <c r="C445" s="26">
        <v>9</v>
      </c>
      <c r="D445" s="28">
        <f>VLOOKUP($C445,计算辅助表!$A:$E,2,FALSE)</f>
        <v>3.0700000000000003</v>
      </c>
      <c r="E445" s="26">
        <f>VLOOKUP($C445,计算辅助表!$A:$E,3,FALSE)</f>
        <v>1</v>
      </c>
      <c r="F445" s="28">
        <f>VLOOKUP($C445,计算辅助表!$A:$E,4,FALSE)</f>
        <v>6.16</v>
      </c>
      <c r="G445" s="26">
        <f>VLOOKUP($C445,计算辅助表!$A:$E,5,FALSE)</f>
        <v>1.6</v>
      </c>
      <c r="H445" s="26">
        <f>VLOOKUP(C445,计算辅助表!A:I,9,FALSE)</f>
        <v>0</v>
      </c>
      <c r="I445" s="26">
        <f>VLOOKUP(C445,计算辅助表!A:K,10,FALSE)</f>
        <v>0</v>
      </c>
      <c r="J445" s="26">
        <f>VLOOKUP(C445,计算辅助表!A:K,11,FALSE)</f>
        <v>0</v>
      </c>
      <c r="K445" s="26">
        <f>VLOOKUP(C445,计算辅助表!A:H,8,FALSE)</f>
        <v>205</v>
      </c>
      <c r="L445" s="26" t="str">
        <f>VLOOKUP(C445,[1]计算辅助表!A:F,6,FALSE)</f>
        <v>[{"a":"item","t":"2004","n":4000}]</v>
      </c>
      <c r="M445" s="26" t="str">
        <f>VLOOKUP(C445,计算辅助表!A:L,IF(INT(LEFT(A445))&lt;5,12,7),FALSE)</f>
        <v>[{"sxhero":1,"num":1},{"jichuzhongzu":1,"star":6,"num":1},{"jichuzhongzu":1,"star":5,"num":2}]</v>
      </c>
      <c r="N445" s="26" t="str">
        <f>VLOOKUP(A445,升星技能!A:O,4,FALSE)</f>
        <v>植被蔽体3</v>
      </c>
      <c r="O445" s="26" t="str">
        <f>VLOOKUP(A445,升星技能!A:O,5,FALSE)</f>
        <v>"4202a101","4202a111","4202a121","4202a131"</v>
      </c>
      <c r="P445" s="26" t="str">
        <f>VLOOKUP(A445,升星技能!A:O,6,FALSE)</f>
        <v>被动效果：生命增加35%，攻击增加30%，速度增加20点，受治疗量增加30%</v>
      </c>
      <c r="Q445" s="26" t="str">
        <f>IF(C445&lt;8,VLOOKUP(A445,基础技能!A:O,11,FALSE),VLOOKUP(A445,升星技能!A:O,7,FALSE))</f>
        <v>拘束之力3</v>
      </c>
      <c r="R445" s="26" t="str">
        <f>IF(C445&lt;8,VLOOKUP(A445,基础技能!A:O,10,FALSE),VLOOKUP(A445,升星技能!A:O,8,FALSE))</f>
        <v>"4202a204"</v>
      </c>
      <c r="S445" s="26" t="str">
        <f>IF(C445&lt;8,VLOOKUP(A445,基础技能!A:O,12,FALSE),VLOOKUP(A445,升星技能!A:O,9,FALSE))</f>
        <v>被动效果：普攻有100%几率给随机1名敌人种下种子，1回合后发芽并缠绕目标1回合</v>
      </c>
      <c r="T445" s="26" t="str">
        <f>IF(C445&lt;9,VLOOKUP(A445,基础技能!A:O,14,FALSE),VLOOKUP(A445,升星技能!A:O,10,FALSE))</f>
        <v>生命洪流3</v>
      </c>
      <c r="U445" s="26" t="str">
        <f>IF(C445&lt;9,VLOOKUP(A445,基础技能!A:O,13,FALSE),VLOOKUP(A445,升星技能!A:O,11,FALSE))</f>
        <v>"4202a304"</v>
      </c>
      <c r="V445" s="26" t="str">
        <f>IF(C445&lt;9,VLOOKUP(A445,基础技能!A:O,15,FALSE),VLOOKUP(A445,升星技能!A:O,12,FALSE))</f>
        <v>被动效果：有敌人受到缠绕时，恢复自身165%攻击等量生命，提高自身20%技能伤害6回合，并对随机3名敌人造成自身攻击160%的中毒伤害3回合</v>
      </c>
      <c r="W445" s="26" t="str">
        <f>IF(C445&lt;10,VLOOKUP(A445,基础技能!A:O,5,FALSE),VLOOKUP(A445,升星技能!A:O,13,FALSE))</f>
        <v>死亡藤蔓2</v>
      </c>
      <c r="X445" s="26">
        <f>IF(C445&lt;10,VLOOKUP(A445,基础技能!A:O,4,FALSE),VLOOKUP(A445,升星技能!A:O,14,FALSE))</f>
        <v>42026012</v>
      </c>
      <c r="Y445" s="26" t="str">
        <f>IF(C445&lt;10,VLOOKUP(A445,基础技能!A:O,6,FALSE),VLOOKUP(A445,升星技能!A:O,15,FALSE))</f>
        <v>怒气技能：随机攻击3个目标，对第一个目标造成145%攻击伤害，并缠绕两2回合；对第二个目标造成175%攻击伤害并种下种子，1回合后发芽并缠绕目标2回合；对第三个目标造成205%攻击伤害并种下种子，2回合后发芽并缠绕目标2回合</v>
      </c>
      <c r="Z445" s="1"/>
      <c r="AA445" s="1"/>
      <c r="AB445" s="1"/>
      <c r="AC445" s="1"/>
    </row>
    <row r="446" spans="1:29" s="17" customFormat="1" x14ac:dyDescent="0.3">
      <c r="A446" s="17">
        <v>42026</v>
      </c>
      <c r="B446" s="17" t="s">
        <v>3709</v>
      </c>
      <c r="C446" s="26">
        <v>10</v>
      </c>
      <c r="D446" s="28">
        <f>VLOOKUP($C446,计算辅助表!$A:$E,2,FALSE)</f>
        <v>3.5100000000000002</v>
      </c>
      <c r="E446" s="26">
        <f>VLOOKUP($C446,计算辅助表!$A:$E,3,FALSE)</f>
        <v>1</v>
      </c>
      <c r="F446" s="28">
        <f>VLOOKUP($C446,计算辅助表!$A:$E,4,FALSE)</f>
        <v>8.14</v>
      </c>
      <c r="G446" s="26">
        <f>VLOOKUP($C446,计算辅助表!$A:$E,5,FALSE)</f>
        <v>1.6</v>
      </c>
      <c r="H446" s="26">
        <f>VLOOKUP(C446,计算辅助表!A:I,9,FALSE)</f>
        <v>0</v>
      </c>
      <c r="I446" s="26">
        <f>VLOOKUP(C446,计算辅助表!A:K,10,FALSE)</f>
        <v>0</v>
      </c>
      <c r="J446" s="26">
        <f>VLOOKUP(C446,计算辅助表!A:K,11,FALSE)</f>
        <v>0</v>
      </c>
      <c r="K446" s="26">
        <f>VLOOKUP(C446,计算辅助表!A:H,8,FALSE)</f>
        <v>255</v>
      </c>
      <c r="L446" s="26" t="str">
        <f>VLOOKUP(C446,[1]计算辅助表!A:F,6,FALSE)</f>
        <v>[{"a":"item","t":"2004","n":10000}]</v>
      </c>
      <c r="M446" s="26" t="str">
        <f>VLOOKUP(C446,计算辅助表!A:L,IF(INT(LEFT(A446))&lt;5,12,7),FALSE)</f>
        <v>[{"sxhero":1,"num":2},{"jichuzhongzu":1,"star":6,"num":1},{"star":9,"num":1}]</v>
      </c>
      <c r="N446" s="26" t="str">
        <f>VLOOKUP(A446,升星技能!A:O,4,FALSE)</f>
        <v>植被蔽体3</v>
      </c>
      <c r="O446" s="26" t="str">
        <f>VLOOKUP(A446,升星技能!A:O,5,FALSE)</f>
        <v>"4202a101","4202a111","4202a121","4202a131"</v>
      </c>
      <c r="P446" s="26" t="str">
        <f>VLOOKUP(A446,升星技能!A:O,6,FALSE)</f>
        <v>被动效果：生命增加35%，攻击增加30%，速度增加20点，受治疗量增加30%</v>
      </c>
      <c r="Q446" s="26" t="str">
        <f>IF(C446&lt;8,VLOOKUP(A446,基础技能!A:O,11,FALSE),VLOOKUP(A446,升星技能!A:O,7,FALSE))</f>
        <v>拘束之力3</v>
      </c>
      <c r="R446" s="26" t="str">
        <f>IF(C446&lt;8,VLOOKUP(A446,基础技能!A:O,10,FALSE),VLOOKUP(A446,升星技能!A:O,8,FALSE))</f>
        <v>"4202a204"</v>
      </c>
      <c r="S446" s="26" t="str">
        <f>IF(C446&lt;8,VLOOKUP(A446,基础技能!A:O,12,FALSE),VLOOKUP(A446,升星技能!A:O,9,FALSE))</f>
        <v>被动效果：普攻有100%几率给随机1名敌人种下种子，1回合后发芽并缠绕目标1回合</v>
      </c>
      <c r="T446" s="26" t="str">
        <f>IF(C446&lt;9,VLOOKUP(A446,基础技能!A:O,14,FALSE),VLOOKUP(A446,升星技能!A:O,10,FALSE))</f>
        <v>生命洪流3</v>
      </c>
      <c r="U446" s="26" t="str">
        <f>IF(C446&lt;9,VLOOKUP(A446,基础技能!A:O,13,FALSE),VLOOKUP(A446,升星技能!A:O,11,FALSE))</f>
        <v>"4202a304"</v>
      </c>
      <c r="V446" s="26" t="str">
        <f>IF(C446&lt;9,VLOOKUP(A446,基础技能!A:O,15,FALSE),VLOOKUP(A446,升星技能!A:O,12,FALSE))</f>
        <v>被动效果：有敌人受到缠绕时，恢复自身165%攻击等量生命，提高自身20%技能伤害6回合，并对随机3名敌人造成自身攻击160%的中毒伤害3回合</v>
      </c>
      <c r="W446" s="26" t="str">
        <f>IF(C446&lt;10,VLOOKUP(A446,基础技能!A:O,5,FALSE),VLOOKUP(A446,升星技能!A:O,13,FALSE))</f>
        <v>死亡藤蔓3</v>
      </c>
      <c r="X446" s="26" t="str">
        <f>IF(C446&lt;10,VLOOKUP(A446,基础技能!A:O,4,FALSE),VLOOKUP(A446,升星技能!A:O,14,FALSE))</f>
        <v>4202a012</v>
      </c>
      <c r="Y446" s="26" t="str">
        <f>IF(C446&lt;10,VLOOKUP(A446,基础技能!A:O,6,FALSE),VLOOKUP(A446,升星技能!A:O,15,FALSE))</f>
        <v>怒气技能：随机攻击3个目标，对第一个目标造成185%攻击伤害，并缠绕两2回合；对第二个目标造成225%攻击伤害并种下种子，1回合后发芽并缠绕目标2回合；对第三个目标造成265%攻击伤害并种下种子，2回合后发芽并缠绕目标2回合</v>
      </c>
      <c r="Z446" s="1"/>
      <c r="AA446" s="1"/>
      <c r="AB446" s="1"/>
      <c r="AC446" s="1"/>
    </row>
    <row r="447" spans="1:29" s="17" customFormat="1" x14ac:dyDescent="0.3">
      <c r="A447" s="17">
        <v>42026</v>
      </c>
      <c r="B447" s="17" t="s">
        <v>3709</v>
      </c>
      <c r="C447" s="26">
        <v>11</v>
      </c>
      <c r="D447" s="28">
        <f>VLOOKUP($C447,计算辅助表!$A:$E,2,FALSE)</f>
        <v>3.5100000000000002</v>
      </c>
      <c r="E447" s="26">
        <f>VLOOKUP($C447,计算辅助表!$A:$E,3,FALSE)</f>
        <v>1</v>
      </c>
      <c r="F447" s="28">
        <f>VLOOKUP($C447,计算辅助表!$A:$E,4,FALSE)</f>
        <v>8.14</v>
      </c>
      <c r="G447" s="26">
        <f>VLOOKUP($C447,计算辅助表!$A:$E,5,FALSE)</f>
        <v>1.6</v>
      </c>
      <c r="H447" s="26">
        <f>VLOOKUP(C447,计算辅助表!A:I,9,FALSE)</f>
        <v>1</v>
      </c>
      <c r="I447" s="26">
        <f>VLOOKUP(C447,计算辅助表!A:K,10,FALSE)</f>
        <v>70</v>
      </c>
      <c r="J447" s="26">
        <f>VLOOKUP(C447,计算辅助表!A:K,11,FALSE)</f>
        <v>100</v>
      </c>
      <c r="K447" s="26">
        <f>VLOOKUP(C447,计算辅助表!A:H,8,FALSE)</f>
        <v>270</v>
      </c>
      <c r="L447" s="26" t="str">
        <f>VLOOKUP(C447,[1]计算辅助表!A:F,6,FALSE)</f>
        <v>[{"a":"item","t":"2004","n":10000}]</v>
      </c>
      <c r="M447" s="26" t="str">
        <f>VLOOKUP(C447,计算辅助表!A:L,IF(INT(LEFT(A447))&lt;5,12,7),FALSE)</f>
        <v>[{"sxhero":1,"num":1},{"star":9,"num":1}]</v>
      </c>
      <c r="N447" s="26" t="str">
        <f>VLOOKUP(A447,升星技能!A:O,4,FALSE)</f>
        <v>植被蔽体3</v>
      </c>
      <c r="O447" s="26" t="str">
        <f>VLOOKUP(A447,升星技能!A:O,5,FALSE)</f>
        <v>"4202a101","4202a111","4202a121","4202a131"</v>
      </c>
      <c r="P447" s="26" t="str">
        <f>VLOOKUP(A447,升星技能!A:O,6,FALSE)</f>
        <v>被动效果：生命增加35%，攻击增加30%，速度增加20点，受治疗量增加30%</v>
      </c>
      <c r="Q447" s="26" t="str">
        <f>IF(C447&lt;8,VLOOKUP(A447,基础技能!A:O,11,FALSE),VLOOKUP(A447,升星技能!A:O,7,FALSE))</f>
        <v>拘束之力3</v>
      </c>
      <c r="R447" s="26" t="str">
        <f>IF(C447&lt;8,VLOOKUP(A447,基础技能!A:O,10,FALSE),VLOOKUP(A447,升星技能!A:O,8,FALSE))</f>
        <v>"4202a204"</v>
      </c>
      <c r="S447" s="26" t="str">
        <f>IF(C447&lt;8,VLOOKUP(A447,基础技能!A:O,12,FALSE),VLOOKUP(A447,升星技能!A:O,9,FALSE))</f>
        <v>被动效果：普攻有100%几率给随机1名敌人种下种子，1回合后发芽并缠绕目标1回合</v>
      </c>
      <c r="T447" s="26" t="str">
        <f>IF(C447&lt;9,VLOOKUP(A447,基础技能!A:O,14,FALSE),VLOOKUP(A447,升星技能!A:O,10,FALSE))</f>
        <v>生命洪流3</v>
      </c>
      <c r="U447" s="26" t="str">
        <f>IF(C447&lt;9,VLOOKUP(A447,基础技能!A:O,13,FALSE),VLOOKUP(A447,升星技能!A:O,11,FALSE))</f>
        <v>"4202a304"</v>
      </c>
      <c r="V447" s="26" t="str">
        <f>IF(C447&lt;9,VLOOKUP(A447,基础技能!A:O,15,FALSE),VLOOKUP(A447,升星技能!A:O,12,FALSE))</f>
        <v>被动效果：有敌人受到缠绕时，恢复自身165%攻击等量生命，提高自身20%技能伤害6回合，并对随机3名敌人造成自身攻击160%的中毒伤害3回合</v>
      </c>
      <c r="W447" s="26" t="str">
        <f>IF(C447&lt;10,VLOOKUP(A447,基础技能!A:O,5,FALSE),VLOOKUP(A447,升星技能!A:O,13,FALSE))</f>
        <v>死亡藤蔓3</v>
      </c>
      <c r="X447" s="26" t="str">
        <f>IF(C447&lt;10,VLOOKUP(A447,基础技能!A:O,4,FALSE),VLOOKUP(A447,升星技能!A:O,14,FALSE))</f>
        <v>4202a012</v>
      </c>
      <c r="Y447" s="26" t="str">
        <f>IF(C447&lt;10,VLOOKUP(A447,基础技能!A:O,6,FALSE),VLOOKUP(A447,升星技能!A:O,15,FALSE))</f>
        <v>怒气技能：随机攻击3个目标，对第一个目标造成185%攻击伤害，并缠绕两2回合；对第二个目标造成225%攻击伤害并种下种子，1回合后发芽并缠绕目标2回合；对第三个目标造成265%攻击伤害并种下种子，2回合后发芽并缠绕目标2回合</v>
      </c>
      <c r="Z447" s="1"/>
      <c r="AA447" s="1"/>
      <c r="AB447" s="1"/>
      <c r="AC447" s="1"/>
    </row>
    <row r="448" spans="1:29" s="17" customFormat="1" x14ac:dyDescent="0.3">
      <c r="A448" s="17">
        <v>42026</v>
      </c>
      <c r="B448" s="17" t="s">
        <v>3709</v>
      </c>
      <c r="C448" s="26">
        <v>12</v>
      </c>
      <c r="D448" s="28">
        <f>VLOOKUP($C448,计算辅助表!$A:$E,2,FALSE)</f>
        <v>3.5100000000000002</v>
      </c>
      <c r="E448" s="26">
        <f>VLOOKUP($C448,计算辅助表!$A:$E,3,FALSE)</f>
        <v>1</v>
      </c>
      <c r="F448" s="28">
        <f>VLOOKUP($C448,计算辅助表!$A:$E,4,FALSE)</f>
        <v>8.14</v>
      </c>
      <c r="G448" s="26">
        <f>VLOOKUP($C448,计算辅助表!$A:$E,5,FALSE)</f>
        <v>1.6</v>
      </c>
      <c r="H448" s="26">
        <f>VLOOKUP(C448,计算辅助表!A:I,9,FALSE)</f>
        <v>2</v>
      </c>
      <c r="I448" s="26">
        <f>VLOOKUP(C448,计算辅助表!A:K,10,FALSE)</f>
        <v>140</v>
      </c>
      <c r="J448" s="26">
        <f>VLOOKUP(C448,计算辅助表!A:K,11,FALSE)</f>
        <v>200</v>
      </c>
      <c r="K448" s="26">
        <f>VLOOKUP(C448,计算辅助表!A:H,8,FALSE)</f>
        <v>285</v>
      </c>
      <c r="L448" s="26" t="str">
        <f>VLOOKUP(C448,[1]计算辅助表!A:F,6,FALSE)</f>
        <v>[{"a":"item","t":"2004","n":15000}]</v>
      </c>
      <c r="M448" s="26" t="str">
        <f>VLOOKUP(C448,计算辅助表!A:L,IF(INT(LEFT(A448))&lt;5,12,7),FALSE)</f>
        <v>[{"sxhero":1,"num":1},{"jichuzhongzu":1,"star":6,"num":1},{"star":9,"num":1}]</v>
      </c>
      <c r="N448" s="26" t="str">
        <f>VLOOKUP(A448,升星技能!A:O,4,FALSE)</f>
        <v>植被蔽体3</v>
      </c>
      <c r="O448" s="26" t="str">
        <f>VLOOKUP(A448,升星技能!A:O,5,FALSE)</f>
        <v>"4202a101","4202a111","4202a121","4202a131"</v>
      </c>
      <c r="P448" s="26" t="str">
        <f>VLOOKUP(A448,升星技能!A:O,6,FALSE)</f>
        <v>被动效果：生命增加35%，攻击增加30%，速度增加20点，受治疗量增加30%</v>
      </c>
      <c r="Q448" s="26" t="str">
        <f>IF(C448&lt;8,VLOOKUP(A448,基础技能!A:O,11,FALSE),VLOOKUP(A448,升星技能!A:O,7,FALSE))</f>
        <v>拘束之力3</v>
      </c>
      <c r="R448" s="26" t="str">
        <f>IF(C448&lt;8,VLOOKUP(A448,基础技能!A:O,10,FALSE),VLOOKUP(A448,升星技能!A:O,8,FALSE))</f>
        <v>"4202a204"</v>
      </c>
      <c r="S448" s="26" t="str">
        <f>IF(C448&lt;8,VLOOKUP(A448,基础技能!A:O,12,FALSE),VLOOKUP(A448,升星技能!A:O,9,FALSE))</f>
        <v>被动效果：普攻有100%几率给随机1名敌人种下种子，1回合后发芽并缠绕目标1回合</v>
      </c>
      <c r="T448" s="26" t="str">
        <f>IF(C448&lt;9,VLOOKUP(A448,基础技能!A:O,14,FALSE),VLOOKUP(A448,升星技能!A:O,10,FALSE))</f>
        <v>生命洪流3</v>
      </c>
      <c r="U448" s="26" t="str">
        <f>IF(C448&lt;9,VLOOKUP(A448,基础技能!A:O,13,FALSE),VLOOKUP(A448,升星技能!A:O,11,FALSE))</f>
        <v>"4202a304"</v>
      </c>
      <c r="V448" s="26" t="str">
        <f>IF(C448&lt;9,VLOOKUP(A448,基础技能!A:O,15,FALSE),VLOOKUP(A448,升星技能!A:O,12,FALSE))</f>
        <v>被动效果：有敌人受到缠绕时，恢复自身165%攻击等量生命，提高自身20%技能伤害6回合，并对随机3名敌人造成自身攻击160%的中毒伤害3回合</v>
      </c>
      <c r="W448" s="26" t="str">
        <f>IF(C448&lt;10,VLOOKUP(A448,基础技能!A:O,5,FALSE),VLOOKUP(A448,升星技能!A:O,13,FALSE))</f>
        <v>死亡藤蔓3</v>
      </c>
      <c r="X448" s="26" t="str">
        <f>IF(C448&lt;10,VLOOKUP(A448,基础技能!A:O,4,FALSE),VLOOKUP(A448,升星技能!A:O,14,FALSE))</f>
        <v>4202a012</v>
      </c>
      <c r="Y448" s="26" t="str">
        <f>IF(C448&lt;10,VLOOKUP(A448,基础技能!A:O,6,FALSE),VLOOKUP(A448,升星技能!A:O,15,FALSE))</f>
        <v>怒气技能：随机攻击3个目标，对第一个目标造成185%攻击伤害，并缠绕两2回合；对第二个目标造成225%攻击伤害并种下种子，1回合后发芽并缠绕目标2回合；对第三个目标造成265%攻击伤害并种下种子，2回合后发芽并缠绕目标2回合</v>
      </c>
      <c r="Z448" s="1"/>
      <c r="AA448" s="1"/>
      <c r="AB448" s="1"/>
      <c r="AC448" s="1"/>
    </row>
    <row r="449" spans="1:29" s="17" customFormat="1" x14ac:dyDescent="0.3">
      <c r="A449" s="17">
        <v>42026</v>
      </c>
      <c r="B449" s="17" t="s">
        <v>3709</v>
      </c>
      <c r="C449" s="26">
        <v>13</v>
      </c>
      <c r="D449" s="28">
        <v>3.51</v>
      </c>
      <c r="E449" s="26">
        <f>VLOOKUP($C449,计算辅助表!$A:$E,3,FALSE)</f>
        <v>1</v>
      </c>
      <c r="F449" s="28">
        <v>8.14</v>
      </c>
      <c r="G449" s="26">
        <f>VLOOKUP($C449,计算辅助表!$A:$E,5,FALSE)</f>
        <v>1.6</v>
      </c>
      <c r="H449" s="26">
        <f>VLOOKUP(C449,计算辅助表!A:I,9,FALSE)</f>
        <v>3</v>
      </c>
      <c r="I449" s="26">
        <f>VLOOKUP(C449,计算辅助表!A:K,10,FALSE)</f>
        <v>210</v>
      </c>
      <c r="J449" s="26">
        <f>VLOOKUP(C449,计算辅助表!A:K,11,FALSE)</f>
        <v>300</v>
      </c>
      <c r="K449" s="26">
        <f>VLOOKUP(C449,计算辅助表!A:H,8,FALSE)</f>
        <v>300</v>
      </c>
      <c r="L449" s="26" t="str">
        <f>VLOOKUP(C449,[1]计算辅助表!A:F,6,FALSE)</f>
        <v>[{"a":"item","t":"2004","n":20000},{"a":"item","t":"2039","n":10}]</v>
      </c>
      <c r="M449" s="26" t="str">
        <f>VLOOKUP(C449,计算辅助表!A:L,IF(INT(LEFT(A449))&lt;5,12,7),FALSE)</f>
        <v>[{"sxhero":1,"num":2},{"jichuzhongzu":1,"star":6,"num":1},{"star":10,"num":1}]</v>
      </c>
      <c r="N449" s="26" t="str">
        <f>VLOOKUP(A449,升星技能!A:O,4,FALSE)</f>
        <v>植被蔽体3</v>
      </c>
      <c r="O449" s="26" t="str">
        <f>VLOOKUP(A449,升星技能!A:O,5,FALSE)</f>
        <v>"4202a101","4202a111","4202a121","4202a131"</v>
      </c>
      <c r="P449" s="26" t="str">
        <f>VLOOKUP(A449,升星技能!A:O,6,FALSE)</f>
        <v>被动效果：生命增加35%，攻击增加30%，速度增加20点，受治疗量增加30%</v>
      </c>
      <c r="Q449" s="26" t="str">
        <f>IF(C449&lt;8,VLOOKUP(A449,基础技能!A:O,11,FALSE),VLOOKUP(A449,升星技能!A:O,7,FALSE))</f>
        <v>拘束之力3</v>
      </c>
      <c r="R449" s="26" t="str">
        <f>IF(C449&lt;8,VLOOKUP(A449,基础技能!A:O,10,FALSE),VLOOKUP(A449,升星技能!A:O,8,FALSE))</f>
        <v>"4202a204"</v>
      </c>
      <c r="S449" s="26" t="str">
        <f>IF(C449&lt;8,VLOOKUP(A449,基础技能!A:O,12,FALSE),VLOOKUP(A449,升星技能!A:O,9,FALSE))</f>
        <v>被动效果：普攻有100%几率给随机1名敌人种下种子，1回合后发芽并缠绕目标1回合</v>
      </c>
      <c r="T449" s="26" t="str">
        <f>IF(C449&lt;9,VLOOKUP(A449,基础技能!A:O,14,FALSE),VLOOKUP(A449,升星技能!A:O,10,FALSE))</f>
        <v>生命洪流3</v>
      </c>
      <c r="U449" s="26" t="str">
        <f>IF(C449&lt;9,VLOOKUP(A449,基础技能!A:O,13,FALSE),VLOOKUP(A449,升星技能!A:O,11,FALSE))</f>
        <v>"4202a304"</v>
      </c>
      <c r="V449" s="26" t="str">
        <f>IF(C449&lt;9,VLOOKUP(A449,基础技能!A:O,15,FALSE),VLOOKUP(A449,升星技能!A:O,12,FALSE))</f>
        <v>被动效果：有敌人受到缠绕时，恢复自身165%攻击等量生命，提高自身20%技能伤害6回合，并对随机3名敌人造成自身攻击160%的中毒伤害3回合</v>
      </c>
      <c r="W449" s="26" t="str">
        <f>IF(C449&lt;10,VLOOKUP(A449,基础技能!A:O,5,FALSE),VLOOKUP(A449,升星技能!A:O,13,FALSE))</f>
        <v>死亡藤蔓3</v>
      </c>
      <c r="X449" s="26" t="str">
        <f>IF(C449&lt;10,VLOOKUP(A449,基础技能!A:O,4,FALSE),VLOOKUP(A449,升星技能!A:O,14,FALSE))</f>
        <v>4202a012</v>
      </c>
      <c r="Y449" s="26" t="str">
        <f>IF(C449&lt;10,VLOOKUP(A449,基础技能!A:O,6,FALSE),VLOOKUP(A449,升星技能!A:O,15,FALSE))</f>
        <v>怒气技能：随机攻击3个目标，对第一个目标造成185%攻击伤害，并缠绕两2回合；对第二个目标造成225%攻击伤害并种下种子，1回合后发芽并缠绕目标2回合；对第三个目标造成265%攻击伤害并种下种子，2回合后发芽并缠绕目标2回合</v>
      </c>
      <c r="Z449" s="1"/>
      <c r="AA449" s="1"/>
      <c r="AB449" s="1"/>
      <c r="AC449" s="1"/>
    </row>
    <row r="450" spans="1:29" s="25" customFormat="1" x14ac:dyDescent="0.3">
      <c r="A450" s="17">
        <v>42026</v>
      </c>
      <c r="B450" s="17" t="s">
        <v>3709</v>
      </c>
      <c r="C450" s="26">
        <v>14</v>
      </c>
      <c r="D450" s="28">
        <v>3.51</v>
      </c>
      <c r="E450" s="26">
        <f>VLOOKUP($C450,计算辅助表!$A:$E,3,FALSE)</f>
        <v>1</v>
      </c>
      <c r="F450" s="28">
        <v>8.14</v>
      </c>
      <c r="G450" s="26">
        <f>VLOOKUP($C450,计算辅助表!$A:$E,5,FALSE)</f>
        <v>1.6</v>
      </c>
      <c r="H450" s="26">
        <f>VLOOKUP(C450,计算辅助表!A:I,9,FALSE)</f>
        <v>4</v>
      </c>
      <c r="I450" s="26">
        <f>VLOOKUP(C450,计算辅助表!A:K,10,FALSE)</f>
        <v>330</v>
      </c>
      <c r="J450" s="26">
        <f>VLOOKUP(C450,计算辅助表!A:K,11,FALSE)</f>
        <v>500</v>
      </c>
      <c r="K450" s="26">
        <f>VLOOKUP(C450,计算辅助表!A:H,8,FALSE)</f>
        <v>300</v>
      </c>
      <c r="L450" s="26" t="str">
        <f>VLOOKUP(C450,[1]计算辅助表!A:F,6,FALSE)</f>
        <v>[{"a":"item","t":"2004","n":25000},{"a":"item","t":"2039","n":20}]</v>
      </c>
      <c r="M450" s="26" t="str">
        <f>VLOOKUP(C450,计算辅助表!A:L,IF(INT(LEFT(A450))&lt;5,12,7),FALSE)</f>
        <v>[{"sxhero":1,"num":2},{"star":9,"num":1},{"star":10,"num":1}]</v>
      </c>
      <c r="N450" s="26" t="str">
        <f>VLOOKUP(A450,升星技能!A:O,4,FALSE)</f>
        <v>植被蔽体3</v>
      </c>
      <c r="O450" s="26" t="str">
        <f>VLOOKUP(A450,升星技能!A:O,5,FALSE)</f>
        <v>"4202a101","4202a111","4202a121","4202a131"</v>
      </c>
      <c r="P450" s="26" t="str">
        <f>VLOOKUP(A450,升星技能!A:O,6,FALSE)</f>
        <v>被动效果：生命增加35%，攻击增加30%，速度增加20点，受治疗量增加30%</v>
      </c>
      <c r="Q450" s="26" t="str">
        <f>IF(C450&lt;8,VLOOKUP(A450,基础技能!A:O,11,FALSE),VLOOKUP(A450,升星技能!A:O,7,FALSE))</f>
        <v>拘束之力3</v>
      </c>
      <c r="R450" s="26" t="str">
        <f>IF(C450&lt;8,VLOOKUP(A450,基础技能!A:O,10,FALSE),VLOOKUP(A450,升星技能!A:O,8,FALSE))</f>
        <v>"4202a204"</v>
      </c>
      <c r="S450" s="26" t="str">
        <f>IF(C450&lt;8,VLOOKUP(A450,基础技能!A:O,12,FALSE),VLOOKUP(A450,升星技能!A:O,9,FALSE))</f>
        <v>被动效果：普攻有100%几率给随机1名敌人种下种子，1回合后发芽并缠绕目标1回合</v>
      </c>
      <c r="T450" s="26" t="str">
        <f>IF(C450&lt;9,VLOOKUP(A450,基础技能!A:O,14,FALSE),VLOOKUP(A450,升星技能!A:O,10,FALSE))</f>
        <v>生命洪流3</v>
      </c>
      <c r="U450" s="26" t="str">
        <f>IF(C450&lt;9,VLOOKUP(A450,基础技能!A:O,13,FALSE),VLOOKUP(A450,升星技能!A:O,11,FALSE))</f>
        <v>"4202a304"</v>
      </c>
      <c r="V450" s="26" t="str">
        <f>IF(C450&lt;9,VLOOKUP(A450,基础技能!A:O,15,FALSE),VLOOKUP(A450,升星技能!A:O,12,FALSE))</f>
        <v>被动效果：有敌人受到缠绕时，恢复自身165%攻击等量生命，提高自身20%技能伤害6回合，并对随机3名敌人造成自身攻击160%的中毒伤害3回合</v>
      </c>
      <c r="W450" s="26" t="str">
        <f>IF(C450&lt;10,VLOOKUP(A450,基础技能!A:O,5,FALSE),VLOOKUP(A450,升星技能!A:O,13,FALSE))</f>
        <v>死亡藤蔓3</v>
      </c>
      <c r="X450" s="26" t="str">
        <f>IF(C450&lt;10,VLOOKUP(A450,基础技能!A:O,4,FALSE),VLOOKUP(A450,升星技能!A:O,14,FALSE))</f>
        <v>4202a012</v>
      </c>
      <c r="Y450" s="26" t="str">
        <f>IF(C450&lt;10,VLOOKUP(A450,基础技能!A:O,6,FALSE),VLOOKUP(A450,升星技能!A:O,15,FALSE))</f>
        <v>怒气技能：随机攻击3个目标，对第一个目标造成185%攻击伤害，并缠绕两2回合；对第二个目标造成225%攻击伤害并种下种子，1回合后发芽并缠绕目标2回合；对第三个目标造成265%攻击伤害并种下种子，2回合后发芽并缠绕目标2回合</v>
      </c>
      <c r="Z450" s="1"/>
      <c r="AA450" s="1"/>
      <c r="AB450" s="1"/>
      <c r="AC450" s="1"/>
    </row>
    <row r="451" spans="1:29" s="25" customFormat="1" x14ac:dyDescent="0.3">
      <c r="A451" s="17">
        <v>42026</v>
      </c>
      <c r="B451" s="17" t="s">
        <v>3709</v>
      </c>
      <c r="C451" s="26">
        <v>15</v>
      </c>
      <c r="D451" s="28">
        <f>VLOOKUP($C451,计算辅助表!$A:$E,2,FALSE)</f>
        <v>3.5100000000000002</v>
      </c>
      <c r="E451" s="26">
        <f>VLOOKUP($C451,计算辅助表!$A:$E,3,FALSE)</f>
        <v>1</v>
      </c>
      <c r="F451" s="28">
        <f>VLOOKUP($C451,计算辅助表!$A:$E,4,FALSE)</f>
        <v>8.14</v>
      </c>
      <c r="G451" s="26">
        <f>VLOOKUP($C451,计算辅助表!$A:$E,5,FALSE)</f>
        <v>1.6</v>
      </c>
      <c r="H451" s="26">
        <f>VLOOKUP(C451,计算辅助表!A:I,9,FALSE)</f>
        <v>5</v>
      </c>
      <c r="I451" s="26">
        <f>VLOOKUP(C451,计算辅助表!A:K,10,FALSE)</f>
        <v>450</v>
      </c>
      <c r="J451" s="26">
        <f>VLOOKUP(C451,计算辅助表!A:K,11,FALSE)</f>
        <v>700</v>
      </c>
      <c r="K451" s="26">
        <f>VLOOKUP(C451,计算辅助表!A:H,8,FALSE)</f>
        <v>300</v>
      </c>
      <c r="L451" s="26" t="str">
        <f>VLOOKUP(C451,[1]计算辅助表!A:F,6,FALSE)</f>
        <v>[{"a":"item","t":"2004","n":30000},{"a":"item","t":"2039","n":30}]</v>
      </c>
      <c r="M451" s="26" t="str">
        <f>VLOOKUP(C451,计算辅助表!A:L,IF(INT(LEFT(A451))&lt;5,12,7),FALSE)</f>
        <v>[{"sxhero":1,"num":2},{"star":9,"num":1},{"star":10,"num":1}]</v>
      </c>
      <c r="N451" s="26" t="str">
        <f>VLOOKUP(A451,升星技能!A:O,4,FALSE)</f>
        <v>植被蔽体3</v>
      </c>
      <c r="O451" s="26" t="str">
        <f>VLOOKUP(A451,升星技能!A:O,5,FALSE)</f>
        <v>"4202a101","4202a111","4202a121","4202a131"</v>
      </c>
      <c r="P451" s="26" t="str">
        <f>VLOOKUP(A451,升星技能!A:O,6,FALSE)</f>
        <v>被动效果：生命增加35%，攻击增加30%，速度增加20点，受治疗量增加30%</v>
      </c>
      <c r="Q451" s="26" t="str">
        <f>IF(C451&lt;8,VLOOKUP(A451,基础技能!A:O,11,FALSE),VLOOKUP(A451,升星技能!A:O,7,FALSE))</f>
        <v>拘束之力3</v>
      </c>
      <c r="R451" s="26" t="str">
        <f>IF(C451&lt;8,VLOOKUP(A451,基础技能!A:O,10,FALSE),VLOOKUP(A451,升星技能!A:O,8,FALSE))</f>
        <v>"4202a204"</v>
      </c>
      <c r="S451" s="26" t="str">
        <f>IF(C451&lt;8,VLOOKUP(A451,基础技能!A:O,12,FALSE),VLOOKUP(A451,升星技能!A:O,9,FALSE))</f>
        <v>被动效果：普攻有100%几率给随机1名敌人种下种子，1回合后发芽并缠绕目标1回合</v>
      </c>
      <c r="T451" s="26" t="str">
        <f>IF(C451&lt;9,VLOOKUP(A451,基础技能!A:O,14,FALSE),VLOOKUP(A451,升星技能!A:O,10,FALSE))</f>
        <v>生命洪流3</v>
      </c>
      <c r="U451" s="26" t="str">
        <f>IF(C451&lt;9,VLOOKUP(A451,基础技能!A:O,13,FALSE),VLOOKUP(A451,升星技能!A:O,11,FALSE))</f>
        <v>"4202a304"</v>
      </c>
      <c r="V451" s="26" t="str">
        <f>IF(C451&lt;9,VLOOKUP(A451,基础技能!A:O,15,FALSE),VLOOKUP(A451,升星技能!A:O,12,FALSE))</f>
        <v>被动效果：有敌人受到缠绕时，恢复自身165%攻击等量生命，提高自身20%技能伤害6回合，并对随机3名敌人造成自身攻击160%的中毒伤害3回合</v>
      </c>
      <c r="W451" s="26" t="str">
        <f>IF(C451&lt;10,VLOOKUP(A451,基础技能!A:O,5,FALSE),VLOOKUP(A451,升星技能!A:O,13,FALSE))</f>
        <v>死亡藤蔓3</v>
      </c>
      <c r="X451" s="26" t="str">
        <f>IF(C451&lt;10,VLOOKUP(A451,基础技能!A:O,4,FALSE),VLOOKUP(A451,升星技能!A:O,14,FALSE))</f>
        <v>4202a012</v>
      </c>
      <c r="Y451" s="26" t="str">
        <f>IF(C451&lt;10,VLOOKUP(A451,基础技能!A:O,6,FALSE),VLOOKUP(A451,升星技能!A:O,15,FALSE))</f>
        <v>怒气技能：随机攻击3个目标，对第一个目标造成185%攻击伤害，并缠绕两2回合；对第二个目标造成225%攻击伤害并种下种子，1回合后发芽并缠绕目标2回合；对第三个目标造成265%攻击伤害并种下种子，2回合后发芽并缠绕目标2回合</v>
      </c>
      <c r="Z451" s="1"/>
      <c r="AA451" s="1"/>
      <c r="AB451" s="1"/>
      <c r="AC451" s="1"/>
    </row>
    <row r="452" spans="1:29" x14ac:dyDescent="0.3">
      <c r="A452" s="27">
        <v>43046</v>
      </c>
      <c r="B452" s="27" t="s">
        <v>69</v>
      </c>
      <c r="C452" s="28">
        <v>7</v>
      </c>
      <c r="D452" s="28">
        <f>VLOOKUP($C452,计算辅助表!$A:$E,2,FALSE)</f>
        <v>2.4900000000000002</v>
      </c>
      <c r="E452" s="26">
        <f>VLOOKUP($C452,计算辅助表!$A:$E,3,FALSE)</f>
        <v>1</v>
      </c>
      <c r="F452" s="28">
        <f>VLOOKUP($C452,计算辅助表!$A:$E,4,FALSE)</f>
        <v>3.5200000000000005</v>
      </c>
      <c r="G452" s="26">
        <f>VLOOKUP($C452,计算辅助表!$A:$E,5,FALSE)</f>
        <v>1.6</v>
      </c>
      <c r="H452" s="26">
        <f>VLOOKUP(C452,计算辅助表!A:I,9,FALSE)</f>
        <v>0</v>
      </c>
      <c r="I452" s="26">
        <f>VLOOKUP(C452,计算辅助表!A:K,10,FALSE)</f>
        <v>0</v>
      </c>
      <c r="J452" s="26">
        <f>VLOOKUP(C452,计算辅助表!A:K,11,FALSE)</f>
        <v>0</v>
      </c>
      <c r="K452" s="26">
        <f>VLOOKUP(C452,计算辅助表!A:H,8,FALSE)</f>
        <v>165</v>
      </c>
      <c r="L452" s="26" t="str">
        <f>VLOOKUP(C452,计算辅助表!A:F,6,FALSE)</f>
        <v>[{"a":"item","t":"2004","n":2000}]</v>
      </c>
      <c r="M452" s="26" t="str">
        <f>VLOOKUP(C452,计算辅助表!A:L,IF(INT(LEFT(A452))&lt;5,12,7),FALSE)</f>
        <v>[{"jichuzhongzu":1,"star":5,"num":4}]</v>
      </c>
      <c r="N452" s="26" t="str">
        <f>VLOOKUP(A452,升星技能!A:O,4,FALSE)</f>
        <v>自然之力3</v>
      </c>
      <c r="O452" s="26" t="str">
        <f>VLOOKUP(A452,升星技能!A:O,5,FALSE)</f>
        <v>"4304a111","4304a121"</v>
      </c>
      <c r="P452" s="26" t="str">
        <f>VLOOKUP(A452,升星技能!A:O,6,FALSE)</f>
        <v>被动效果：掌握自然的力量，攻击增加41%，暴击增加40%</v>
      </c>
      <c r="Q452" s="26" t="str">
        <f>IF(C452&lt;8,VLOOKUP(A452,基础技能!A:O,11,FALSE),VLOOKUP(A452,升星技能!A:O,7,FALSE))</f>
        <v>法术掌握2</v>
      </c>
      <c r="R452" s="26" t="str">
        <f>IF(C452&lt;8,VLOOKUP(A452,基础技能!A:O,10,FALSE),VLOOKUP(A452,升星技能!A:O,8,FALSE))</f>
        <v>"43046214"</v>
      </c>
      <c r="S452" s="26" t="str">
        <f>IF(C452&lt;8,VLOOKUP(A452,基础技能!A:O,12,FALSE),VLOOKUP(A452,升星技能!A:O,9,FALSE))</f>
        <v>被动效果：每次普攻提升自己对法术的掌握，增加自己25%对敌人造成的伤害</v>
      </c>
      <c r="T452" s="26" t="str">
        <f>IF(C452&lt;9,VLOOKUP(A452,基础技能!A:O,14,FALSE),VLOOKUP(A452,升星技能!A:O,10,FALSE))</f>
        <v>暗月反击2</v>
      </c>
      <c r="U452" s="26" t="str">
        <f>IF(C452&lt;9,VLOOKUP(A452,基础技能!A:O,13,FALSE),VLOOKUP(A452,升星技能!A:O,11,FALSE))</f>
        <v>"43046314"</v>
      </c>
      <c r="V452" s="26" t="str">
        <f>IF(C452&lt;9,VLOOKUP(A452,基础技能!A:O,15,FALSE),VLOOKUP(A452,升星技能!A:O,12,FALSE))</f>
        <v>被动效果：当生命低于50%时，使用暗月反击敌人，给敌方全体附加暴击印记，印记暴击后触发造成58%攻击伤害（只触发一次）</v>
      </c>
      <c r="W452" s="26" t="str">
        <f>IF(C452&lt;10,VLOOKUP(A452,基础技能!A:O,5,FALSE),VLOOKUP(A452,升星技能!A:O,13,FALSE))</f>
        <v>治愈之光2</v>
      </c>
      <c r="X452" s="26" t="str">
        <f>IF(C452&lt;10,VLOOKUP(A452,基础技能!A:O,4,FALSE),VLOOKUP(A452,升星技能!A:O,14,FALSE))</f>
        <v>43046012</v>
      </c>
      <c r="Y452" s="26" t="str">
        <f>IF(C452&lt;10,VLOOKUP(A452,基础技能!A:O,6,FALSE),VLOOKUP(A452,升星技能!A:O,15,FALSE))</f>
        <v>怒气技能：对敌方全体造成55%攻击伤害并使我方英雄恢复63%攻击等量生命，持续3回合</v>
      </c>
    </row>
    <row r="453" spans="1:29" x14ac:dyDescent="0.3">
      <c r="A453" s="27">
        <v>43046</v>
      </c>
      <c r="B453" s="27" t="s">
        <v>69</v>
      </c>
      <c r="C453" s="28">
        <v>8</v>
      </c>
      <c r="D453" s="28">
        <f>VLOOKUP($C453,计算辅助表!$A:$E,2,FALSE)</f>
        <v>2.7800000000000002</v>
      </c>
      <c r="E453" s="26">
        <f>VLOOKUP($C453,计算辅助表!$A:$E,3,FALSE)</f>
        <v>1</v>
      </c>
      <c r="F453" s="28">
        <f>VLOOKUP($C453,计算辅助表!$A:$E,4,FALSE)</f>
        <v>4.84</v>
      </c>
      <c r="G453" s="26">
        <f>VLOOKUP($C453,计算辅助表!$A:$E,5,FALSE)</f>
        <v>1.6</v>
      </c>
      <c r="H453" s="26">
        <f>VLOOKUP(C453,计算辅助表!A:I,9,FALSE)</f>
        <v>0</v>
      </c>
      <c r="I453" s="26">
        <f>VLOOKUP(C453,计算辅助表!A:K,10,FALSE)</f>
        <v>0</v>
      </c>
      <c r="J453" s="26">
        <f>VLOOKUP(C453,计算辅助表!A:K,11,FALSE)</f>
        <v>0</v>
      </c>
      <c r="K453" s="26">
        <f>VLOOKUP(C453,计算辅助表!A:H,8,FALSE)</f>
        <v>185</v>
      </c>
      <c r="L453" s="26" t="str">
        <f>VLOOKUP(C453,计算辅助表!A:F,6,FALSE)</f>
        <v>[{"a":"item","t":"2004","n":3000}]</v>
      </c>
      <c r="M453" s="26" t="str">
        <f>VLOOKUP(C453,计算辅助表!A:L,IF(INT(LEFT(A453))&lt;5,12,7),FALSE)</f>
        <v>[{"jichuzhongzu":1,"star":6,"num":1},{"jichuzhongzu":1,"star":5,"num":3}]</v>
      </c>
      <c r="N453" s="26" t="str">
        <f>VLOOKUP(A453,升星技能!A:O,4,FALSE)</f>
        <v>自然之力3</v>
      </c>
      <c r="O453" s="26" t="str">
        <f>VLOOKUP(A453,升星技能!A:O,5,FALSE)</f>
        <v>"4304a111","4304a121"</v>
      </c>
      <c r="P453" s="26" t="str">
        <f>VLOOKUP(A453,升星技能!A:O,6,FALSE)</f>
        <v>被动效果：掌握自然的力量，攻击增加41%，暴击增加40%</v>
      </c>
      <c r="Q453" s="26" t="str">
        <f>IF(C453&lt;8,VLOOKUP(A453,基础技能!A:O,11,FALSE),VLOOKUP(A453,升星技能!A:O,7,FALSE))</f>
        <v>魔法精通3</v>
      </c>
      <c r="R453" s="26" t="str">
        <f>IF(C453&lt;8,VLOOKUP(A453,基础技能!A:O,10,FALSE),VLOOKUP(A453,升星技能!A:O,8,FALSE))</f>
        <v>"4304a214"</v>
      </c>
      <c r="S453" s="26" t="str">
        <f>IF(C453&lt;8,VLOOKUP(A453,基础技能!A:O,12,FALSE),VLOOKUP(A453,升星技能!A:O,9,FALSE))</f>
        <v>被动效果：每次普攻提升自己对法术的掌握，增加自己26%对敌人造成的伤害</v>
      </c>
      <c r="T453" s="26" t="str">
        <f>IF(C453&lt;9,VLOOKUP(A453,基础技能!A:O,14,FALSE),VLOOKUP(A453,升星技能!A:O,10,FALSE))</f>
        <v>暗月反击2</v>
      </c>
      <c r="U453" s="26" t="str">
        <f>IF(C453&lt;9,VLOOKUP(A453,基础技能!A:O,13,FALSE),VLOOKUP(A453,升星技能!A:O,11,FALSE))</f>
        <v>"43046314"</v>
      </c>
      <c r="V453" s="26" t="str">
        <f>IF(C453&lt;9,VLOOKUP(A453,基础技能!A:O,15,FALSE),VLOOKUP(A453,升星技能!A:O,12,FALSE))</f>
        <v>被动效果：当生命低于50%时，使用暗月反击敌人，给敌方全体附加暴击印记，印记暴击后触发造成58%攻击伤害（只触发一次）</v>
      </c>
      <c r="W453" s="26" t="str">
        <f>IF(C453&lt;10,VLOOKUP(A453,基础技能!A:O,5,FALSE),VLOOKUP(A453,升星技能!A:O,13,FALSE))</f>
        <v>治愈之光2</v>
      </c>
      <c r="X453" s="26" t="str">
        <f>IF(C453&lt;10,VLOOKUP(A453,基础技能!A:O,4,FALSE),VLOOKUP(A453,升星技能!A:O,14,FALSE))</f>
        <v>43046012</v>
      </c>
      <c r="Y453" s="26" t="str">
        <f>IF(C453&lt;10,VLOOKUP(A453,基础技能!A:O,6,FALSE),VLOOKUP(A453,升星技能!A:O,15,FALSE))</f>
        <v>怒气技能：对敌方全体造成55%攻击伤害并使我方英雄恢复63%攻击等量生命，持续3回合</v>
      </c>
    </row>
    <row r="454" spans="1:29" x14ac:dyDescent="0.3">
      <c r="A454" s="27">
        <v>43046</v>
      </c>
      <c r="B454" s="27" t="s">
        <v>69</v>
      </c>
      <c r="C454" s="28">
        <v>9</v>
      </c>
      <c r="D454" s="28">
        <f>VLOOKUP($C454,计算辅助表!$A:$E,2,FALSE)</f>
        <v>3.0700000000000003</v>
      </c>
      <c r="E454" s="26">
        <f>VLOOKUP($C454,计算辅助表!$A:$E,3,FALSE)</f>
        <v>1</v>
      </c>
      <c r="F454" s="28">
        <f>VLOOKUP($C454,计算辅助表!$A:$E,4,FALSE)</f>
        <v>6.16</v>
      </c>
      <c r="G454" s="26">
        <f>VLOOKUP($C454,计算辅助表!$A:$E,5,FALSE)</f>
        <v>1.6</v>
      </c>
      <c r="H454" s="26">
        <f>VLOOKUP(C454,计算辅助表!A:I,9,FALSE)</f>
        <v>0</v>
      </c>
      <c r="I454" s="26">
        <f>VLOOKUP(C454,计算辅助表!A:K,10,FALSE)</f>
        <v>0</v>
      </c>
      <c r="J454" s="26">
        <f>VLOOKUP(C454,计算辅助表!A:K,11,FALSE)</f>
        <v>0</v>
      </c>
      <c r="K454" s="26">
        <f>VLOOKUP(C454,计算辅助表!A:H,8,FALSE)</f>
        <v>205</v>
      </c>
      <c r="L454" s="26" t="str">
        <f>VLOOKUP(C454,计算辅助表!A:F,6,FALSE)</f>
        <v>[{"a":"item","t":"2004","n":4000}]</v>
      </c>
      <c r="M454" s="26" t="str">
        <f>VLOOKUP(C454,计算辅助表!A:L,IF(INT(LEFT(A454))&lt;5,12,7),FALSE)</f>
        <v>[{"sxhero":1,"num":1},{"jichuzhongzu":1,"star":6,"num":1},{"jichuzhongzu":1,"star":5,"num":2}]</v>
      </c>
      <c r="N454" s="26" t="str">
        <f>VLOOKUP(A454,升星技能!A:O,4,FALSE)</f>
        <v>自然之力3</v>
      </c>
      <c r="O454" s="26" t="str">
        <f>VLOOKUP(A454,升星技能!A:O,5,FALSE)</f>
        <v>"4304a111","4304a121"</v>
      </c>
      <c r="P454" s="26" t="str">
        <f>VLOOKUP(A454,升星技能!A:O,6,FALSE)</f>
        <v>被动效果：掌握自然的力量，攻击增加41%，暴击增加40%</v>
      </c>
      <c r="Q454" s="26" t="str">
        <f>IF(C454&lt;8,VLOOKUP(A454,基础技能!A:O,11,FALSE),VLOOKUP(A454,升星技能!A:O,7,FALSE))</f>
        <v>魔法精通3</v>
      </c>
      <c r="R454" s="26" t="str">
        <f>IF(C454&lt;8,VLOOKUP(A454,基础技能!A:O,10,FALSE),VLOOKUP(A454,升星技能!A:O,8,FALSE))</f>
        <v>"4304a214"</v>
      </c>
      <c r="S454" s="26" t="str">
        <f>IF(C454&lt;8,VLOOKUP(A454,基础技能!A:O,12,FALSE),VLOOKUP(A454,升星技能!A:O,9,FALSE))</f>
        <v>被动效果：每次普攻提升自己对法术的掌握，增加自己26%对敌人造成的伤害</v>
      </c>
      <c r="T454" s="26" t="str">
        <f>IF(C454&lt;9,VLOOKUP(A454,基础技能!A:O,14,FALSE),VLOOKUP(A454,升星技能!A:O,10,FALSE))</f>
        <v>暗月反击3</v>
      </c>
      <c r="U454" s="26" t="str">
        <f>IF(C454&lt;9,VLOOKUP(A454,基础技能!A:O,13,FALSE),VLOOKUP(A454,升星技能!A:O,11,FALSE))</f>
        <v>"4304a314"</v>
      </c>
      <c r="V454" s="26" t="str">
        <f>IF(C454&lt;9,VLOOKUP(A454,基础技能!A:O,15,FALSE),VLOOKUP(A454,升星技能!A:O,12,FALSE))</f>
        <v>被动效果：当生命低于50%时，使用暗月反击敌人，给敌方全体附加暴击印记，印记暴击后触发造成70%攻击伤害（只触发一次）</v>
      </c>
      <c r="W454" s="26" t="str">
        <f>IF(C454&lt;10,VLOOKUP(A454,基础技能!A:O,5,FALSE),VLOOKUP(A454,升星技能!A:O,13,FALSE))</f>
        <v>治愈之光2</v>
      </c>
      <c r="X454" s="26" t="str">
        <f>IF(C454&lt;10,VLOOKUP(A454,基础技能!A:O,4,FALSE),VLOOKUP(A454,升星技能!A:O,14,FALSE))</f>
        <v>43046012</v>
      </c>
      <c r="Y454" s="26" t="str">
        <f>IF(C454&lt;10,VLOOKUP(A454,基础技能!A:O,6,FALSE),VLOOKUP(A454,升星技能!A:O,15,FALSE))</f>
        <v>怒气技能：对敌方全体造成55%攻击伤害并使我方英雄恢复63%攻击等量生命，持续3回合</v>
      </c>
    </row>
    <row r="455" spans="1:29" x14ac:dyDescent="0.3">
      <c r="A455" s="27">
        <v>43056</v>
      </c>
      <c r="B455" s="27" t="s">
        <v>70</v>
      </c>
      <c r="C455" s="28">
        <v>7</v>
      </c>
      <c r="D455" s="28">
        <f>VLOOKUP($C455,计算辅助表!$A:$E,2,FALSE)</f>
        <v>2.4900000000000002</v>
      </c>
      <c r="E455" s="26">
        <f>VLOOKUP($C455,计算辅助表!$A:$E,3,FALSE)</f>
        <v>1</v>
      </c>
      <c r="F455" s="28">
        <f>VLOOKUP($C455,计算辅助表!$A:$E,4,FALSE)</f>
        <v>3.5200000000000005</v>
      </c>
      <c r="G455" s="26">
        <f>VLOOKUP($C455,计算辅助表!$A:$E,5,FALSE)</f>
        <v>1.6</v>
      </c>
      <c r="H455" s="26">
        <f>VLOOKUP(C455,计算辅助表!A:I,9,FALSE)</f>
        <v>0</v>
      </c>
      <c r="I455" s="26">
        <f>VLOOKUP(C455,计算辅助表!A:K,10,FALSE)</f>
        <v>0</v>
      </c>
      <c r="J455" s="26">
        <f>VLOOKUP(C455,计算辅助表!A:K,11,FALSE)</f>
        <v>0</v>
      </c>
      <c r="K455" s="26">
        <f>VLOOKUP(C455,计算辅助表!A:H,8,FALSE)</f>
        <v>165</v>
      </c>
      <c r="L455" s="26" t="str">
        <f>VLOOKUP(C455,计算辅助表!A:F,6,FALSE)</f>
        <v>[{"a":"item","t":"2004","n":2000}]</v>
      </c>
      <c r="M455" s="26" t="str">
        <f>VLOOKUP(C455,计算辅助表!A:L,IF(INT(LEFT(A455))&lt;5,12,7),FALSE)</f>
        <v>[{"jichuzhongzu":1,"star":5,"num":4}]</v>
      </c>
      <c r="N455" s="26" t="str">
        <f>VLOOKUP(A455,升星技能!A:O,4,FALSE)</f>
        <v>治疗3</v>
      </c>
      <c r="O455" s="26" t="str">
        <f>VLOOKUP(A455,升星技能!A:O,5,FALSE)</f>
        <v>"4305a114"</v>
      </c>
      <c r="P455" s="26" t="str">
        <f>VLOOKUP(A455,升星技能!A:O,6,FALSE)</f>
        <v>被动效果：掌控着大自然的力量，普攻有100%概率使前排友军恢复105%攻击等量生命</v>
      </c>
      <c r="Q455" s="26" t="str">
        <f>IF(C455&lt;8,VLOOKUP(A455,基础技能!A:O,11,FALSE),VLOOKUP(A455,升星技能!A:O,7,FALSE))</f>
        <v>灵魂助力2</v>
      </c>
      <c r="R455" s="26" t="str">
        <f>IF(C455&lt;8,VLOOKUP(A455,基础技能!A:O,10,FALSE),VLOOKUP(A455,升星技能!A:O,8,FALSE))</f>
        <v>"43056214","43056224"</v>
      </c>
      <c r="S455" s="26" t="str">
        <f>IF(C455&lt;8,VLOOKUP(A455,基础技能!A:O,12,FALSE),VLOOKUP(A455,升星技能!A:O,9,FALSE))</f>
        <v>被动效果：英雄死亡时，借助灵魂的力量，使己方全体恢复122%攻击量生命并增加12%的暴击3回合</v>
      </c>
      <c r="T455" s="26" t="str">
        <f>IF(C455&lt;9,VLOOKUP(A455,基础技能!A:O,14,FALSE),VLOOKUP(A455,升星技能!A:O,10,FALSE))</f>
        <v>生命2</v>
      </c>
      <c r="U455" s="26" t="str">
        <f>IF(C455&lt;9,VLOOKUP(A455,基础技能!A:O,13,FALSE),VLOOKUP(A455,升星技能!A:O,11,FALSE))</f>
        <v>"43056311"</v>
      </c>
      <c r="V455" s="26" t="str">
        <f>IF(C455&lt;9,VLOOKUP(A455,基础技能!A:O,15,FALSE),VLOOKUP(A455,升星技能!A:O,12,FALSE))</f>
        <v>被动效果：集合了自然生物的信仰之力，使得自身生命增加32%</v>
      </c>
      <c r="W455" s="26" t="str">
        <f>IF(C455&lt;10,VLOOKUP(A455,基础技能!A:O,5,FALSE),VLOOKUP(A455,升星技能!A:O,13,FALSE))</f>
        <v>光能爆破2</v>
      </c>
      <c r="X455" s="26" t="str">
        <f>IF(C455&lt;10,VLOOKUP(A455,基础技能!A:O,4,FALSE),VLOOKUP(A455,升星技能!A:O,14,FALSE))</f>
        <v>43056012</v>
      </c>
      <c r="Y455" s="26" t="str">
        <f>IF(C455&lt;10,VLOOKUP(A455,基础技能!A:O,6,FALSE),VLOOKUP(A455,升星技能!A:O,15,FALSE))</f>
        <v>怒气技能：对敌方全体造成75%攻击伤害并使我方英雄恢复186%攻击等量生命</v>
      </c>
    </row>
    <row r="456" spans="1:29" x14ac:dyDescent="0.3">
      <c r="A456" s="27">
        <v>43056</v>
      </c>
      <c r="B456" s="27" t="s">
        <v>70</v>
      </c>
      <c r="C456" s="28">
        <v>8</v>
      </c>
      <c r="D456" s="28">
        <f>VLOOKUP($C456,计算辅助表!$A:$E,2,FALSE)</f>
        <v>2.7800000000000002</v>
      </c>
      <c r="E456" s="26">
        <f>VLOOKUP($C456,计算辅助表!$A:$E,3,FALSE)</f>
        <v>1</v>
      </c>
      <c r="F456" s="28">
        <f>VLOOKUP($C456,计算辅助表!$A:$E,4,FALSE)</f>
        <v>4.84</v>
      </c>
      <c r="G456" s="26">
        <f>VLOOKUP($C456,计算辅助表!$A:$E,5,FALSE)</f>
        <v>1.6</v>
      </c>
      <c r="H456" s="26">
        <f>VLOOKUP(C456,计算辅助表!A:I,9,FALSE)</f>
        <v>0</v>
      </c>
      <c r="I456" s="26">
        <f>VLOOKUP(C456,计算辅助表!A:K,10,FALSE)</f>
        <v>0</v>
      </c>
      <c r="J456" s="26">
        <f>VLOOKUP(C456,计算辅助表!A:K,11,FALSE)</f>
        <v>0</v>
      </c>
      <c r="K456" s="26">
        <f>VLOOKUP(C456,计算辅助表!A:H,8,FALSE)</f>
        <v>185</v>
      </c>
      <c r="L456" s="26" t="str">
        <f>VLOOKUP(C456,计算辅助表!A:F,6,FALSE)</f>
        <v>[{"a":"item","t":"2004","n":3000}]</v>
      </c>
      <c r="M456" s="26" t="str">
        <f>VLOOKUP(C456,计算辅助表!A:L,IF(INT(LEFT(A456))&lt;5,12,7),FALSE)</f>
        <v>[{"jichuzhongzu":1,"star":6,"num":1},{"jichuzhongzu":1,"star":5,"num":3}]</v>
      </c>
      <c r="N456" s="26" t="str">
        <f>VLOOKUP(A456,升星技能!A:O,4,FALSE)</f>
        <v>治疗3</v>
      </c>
      <c r="O456" s="26" t="str">
        <f>VLOOKUP(A456,升星技能!A:O,5,FALSE)</f>
        <v>"4305a114"</v>
      </c>
      <c r="P456" s="26" t="str">
        <f>VLOOKUP(A456,升星技能!A:O,6,FALSE)</f>
        <v>被动效果：掌控着大自然的力量，普攻有100%概率使前排友军恢复105%攻击等量生命</v>
      </c>
      <c r="Q456" s="26" t="str">
        <f>IF(C456&lt;8,VLOOKUP(A456,基础技能!A:O,11,FALSE),VLOOKUP(A456,升星技能!A:O,7,FALSE))</f>
        <v>灵魂助力3</v>
      </c>
      <c r="R456" s="26" t="str">
        <f>IF(C456&lt;8,VLOOKUP(A456,基础技能!A:O,10,FALSE),VLOOKUP(A456,升星技能!A:O,8,FALSE))</f>
        <v>"4305a214","4305a224"</v>
      </c>
      <c r="S456" s="26" t="str">
        <f>IF(C456&lt;8,VLOOKUP(A456,基础技能!A:O,12,FALSE),VLOOKUP(A456,升星技能!A:O,9,FALSE))</f>
        <v>被动效果：英雄死亡时，借助灵魂的力量，使己方全体恢复151%攻击量生命并增加15%的暴击3回合</v>
      </c>
      <c r="T456" s="26" t="str">
        <f>IF(C456&lt;9,VLOOKUP(A456,基础技能!A:O,14,FALSE),VLOOKUP(A456,升星技能!A:O,10,FALSE))</f>
        <v>生命2</v>
      </c>
      <c r="U456" s="26" t="str">
        <f>IF(C456&lt;9,VLOOKUP(A456,基础技能!A:O,13,FALSE),VLOOKUP(A456,升星技能!A:O,11,FALSE))</f>
        <v>"43056311"</v>
      </c>
      <c r="V456" s="26" t="str">
        <f>IF(C456&lt;9,VLOOKUP(A456,基础技能!A:O,15,FALSE),VLOOKUP(A456,升星技能!A:O,12,FALSE))</f>
        <v>被动效果：集合了自然生物的信仰之力，使得自身生命增加32%</v>
      </c>
      <c r="W456" s="26" t="str">
        <f>IF(C456&lt;10,VLOOKUP(A456,基础技能!A:O,5,FALSE),VLOOKUP(A456,升星技能!A:O,13,FALSE))</f>
        <v>光能爆破2</v>
      </c>
      <c r="X456" s="26" t="str">
        <f>IF(C456&lt;10,VLOOKUP(A456,基础技能!A:O,4,FALSE),VLOOKUP(A456,升星技能!A:O,14,FALSE))</f>
        <v>43056012</v>
      </c>
      <c r="Y456" s="26" t="str">
        <f>IF(C456&lt;10,VLOOKUP(A456,基础技能!A:O,6,FALSE),VLOOKUP(A456,升星技能!A:O,15,FALSE))</f>
        <v>怒气技能：对敌方全体造成75%攻击伤害并使我方英雄恢复186%攻击等量生命</v>
      </c>
    </row>
    <row r="457" spans="1:29" x14ac:dyDescent="0.3">
      <c r="A457" s="27">
        <v>43056</v>
      </c>
      <c r="B457" s="27" t="s">
        <v>70</v>
      </c>
      <c r="C457" s="28">
        <v>9</v>
      </c>
      <c r="D457" s="28">
        <f>VLOOKUP($C457,计算辅助表!$A:$E,2,FALSE)</f>
        <v>3.0700000000000003</v>
      </c>
      <c r="E457" s="26">
        <f>VLOOKUP($C457,计算辅助表!$A:$E,3,FALSE)</f>
        <v>1</v>
      </c>
      <c r="F457" s="28">
        <f>VLOOKUP($C457,计算辅助表!$A:$E,4,FALSE)</f>
        <v>6.16</v>
      </c>
      <c r="G457" s="26">
        <f>VLOOKUP($C457,计算辅助表!$A:$E,5,FALSE)</f>
        <v>1.6</v>
      </c>
      <c r="H457" s="26">
        <f>VLOOKUP(C457,计算辅助表!A:I,9,FALSE)</f>
        <v>0</v>
      </c>
      <c r="I457" s="26">
        <f>VLOOKUP(C457,计算辅助表!A:K,10,FALSE)</f>
        <v>0</v>
      </c>
      <c r="J457" s="26">
        <f>VLOOKUP(C457,计算辅助表!A:K,11,FALSE)</f>
        <v>0</v>
      </c>
      <c r="K457" s="26">
        <f>VLOOKUP(C457,计算辅助表!A:H,8,FALSE)</f>
        <v>205</v>
      </c>
      <c r="L457" s="26" t="str">
        <f>VLOOKUP(C457,计算辅助表!A:F,6,FALSE)</f>
        <v>[{"a":"item","t":"2004","n":4000}]</v>
      </c>
      <c r="M457" s="26" t="str">
        <f>VLOOKUP(C457,计算辅助表!A:L,IF(INT(LEFT(A457))&lt;5,12,7),FALSE)</f>
        <v>[{"sxhero":1,"num":1},{"jichuzhongzu":1,"star":6,"num":1},{"jichuzhongzu":1,"star":5,"num":2}]</v>
      </c>
      <c r="N457" s="26" t="str">
        <f>VLOOKUP(A457,升星技能!A:O,4,FALSE)</f>
        <v>治疗3</v>
      </c>
      <c r="O457" s="26" t="str">
        <f>VLOOKUP(A457,升星技能!A:O,5,FALSE)</f>
        <v>"4305a114"</v>
      </c>
      <c r="P457" s="26" t="str">
        <f>VLOOKUP(A457,升星技能!A:O,6,FALSE)</f>
        <v>被动效果：掌控着大自然的力量，普攻有100%概率使前排友军恢复105%攻击等量生命</v>
      </c>
      <c r="Q457" s="26" t="str">
        <f>IF(C457&lt;8,VLOOKUP(A457,基础技能!A:O,11,FALSE),VLOOKUP(A457,升星技能!A:O,7,FALSE))</f>
        <v>灵魂助力3</v>
      </c>
      <c r="R457" s="26" t="str">
        <f>IF(C457&lt;8,VLOOKUP(A457,基础技能!A:O,10,FALSE),VLOOKUP(A457,升星技能!A:O,8,FALSE))</f>
        <v>"4305a214","4305a224"</v>
      </c>
      <c r="S457" s="26" t="str">
        <f>IF(C457&lt;8,VLOOKUP(A457,基础技能!A:O,12,FALSE),VLOOKUP(A457,升星技能!A:O,9,FALSE))</f>
        <v>被动效果：英雄死亡时，借助灵魂的力量，使己方全体恢复151%攻击量生命并增加15%的暴击3回合</v>
      </c>
      <c r="T457" s="26" t="str">
        <f>IF(C457&lt;9,VLOOKUP(A457,基础技能!A:O,14,FALSE),VLOOKUP(A457,升星技能!A:O,10,FALSE))</f>
        <v>生命3</v>
      </c>
      <c r="U457" s="26" t="str">
        <f>IF(C457&lt;9,VLOOKUP(A457,基础技能!A:O,13,FALSE),VLOOKUP(A457,升星技能!A:O,11,FALSE))</f>
        <v>"4305a311"</v>
      </c>
      <c r="V457" s="26" t="str">
        <f>IF(C457&lt;9,VLOOKUP(A457,基础技能!A:O,15,FALSE),VLOOKUP(A457,升星技能!A:O,12,FALSE))</f>
        <v>被动效果：集合了自然生物的信仰之力，使得自身生命增加41%</v>
      </c>
      <c r="W457" s="26" t="str">
        <f>IF(C457&lt;10,VLOOKUP(A457,基础技能!A:O,5,FALSE),VLOOKUP(A457,升星技能!A:O,13,FALSE))</f>
        <v>光能爆破2</v>
      </c>
      <c r="X457" s="26" t="str">
        <f>IF(C457&lt;10,VLOOKUP(A457,基础技能!A:O,4,FALSE),VLOOKUP(A457,升星技能!A:O,14,FALSE))</f>
        <v>43056012</v>
      </c>
      <c r="Y457" s="26" t="str">
        <f>IF(C457&lt;10,VLOOKUP(A457,基础技能!A:O,6,FALSE),VLOOKUP(A457,升星技能!A:O,15,FALSE))</f>
        <v>怒气技能：对敌方全体造成75%攻击伤害并使我方英雄恢复186%攻击等量生命</v>
      </c>
    </row>
    <row r="458" spans="1:29" x14ac:dyDescent="0.3">
      <c r="A458" s="29">
        <v>43066</v>
      </c>
      <c r="B458" s="29" t="s">
        <v>71</v>
      </c>
      <c r="C458" s="29">
        <v>7</v>
      </c>
      <c r="D458" s="29">
        <f>VLOOKUP($C458,计算辅助表!$A:$E,2,FALSE)</f>
        <v>2.4900000000000002</v>
      </c>
      <c r="E458" s="26">
        <f>VLOOKUP($C458,计算辅助表!$A:$E,3,FALSE)</f>
        <v>1</v>
      </c>
      <c r="F458" s="29">
        <f>VLOOKUP($C458,计算辅助表!$A:$E,4,FALSE)</f>
        <v>3.5200000000000005</v>
      </c>
      <c r="G458" s="26">
        <f>VLOOKUP($C458,计算辅助表!$A:$E,5,FALSE)</f>
        <v>1.6</v>
      </c>
      <c r="H458" s="26">
        <f>VLOOKUP(C458,计算辅助表!A:I,9,FALSE)</f>
        <v>0</v>
      </c>
      <c r="I458" s="26">
        <f>VLOOKUP(C458,计算辅助表!A:K,10,FALSE)</f>
        <v>0</v>
      </c>
      <c r="J458" s="26">
        <f>VLOOKUP(C458,计算辅助表!A:K,11,FALSE)</f>
        <v>0</v>
      </c>
      <c r="K458" s="26">
        <f>VLOOKUP(C458,计算辅助表!A:H,8,FALSE)</f>
        <v>165</v>
      </c>
      <c r="L458" s="26" t="str">
        <f>VLOOKUP(C458,计算辅助表!A:F,6,FALSE)</f>
        <v>[{"a":"item","t":"2004","n":2000}]</v>
      </c>
      <c r="M458" s="26" t="str">
        <f>VLOOKUP(C458,计算辅助表!A:L,IF(INT(LEFT(A458))&lt;5,12,7),FALSE)</f>
        <v>[{"jichuzhongzu":1,"star":5,"num":4}]</v>
      </c>
      <c r="N458" s="26" t="str">
        <f>VLOOKUP(A458,升星技能!A:O,4,FALSE)</f>
        <v>祝福与诅咒3</v>
      </c>
      <c r="O458" s="26" t="str">
        <f>VLOOKUP(A458,升星技能!A:O,5,FALSE)</f>
        <v>"4306a114"</v>
      </c>
      <c r="P458" s="26" t="str">
        <f>VLOOKUP(A458,升星技能!A:O,6,FALSE)</f>
        <v>被动效果：每次普攻对随机敌人释放缩小状态2回合（缩小：体型缩小50%，同时受到伤害增加30%，造成的伤害减少50%，缩小状态不可叠加）</v>
      </c>
      <c r="Q458" s="26" t="str">
        <f>IF(C458&lt;8,VLOOKUP(A458,基础技能!A:O,11,FALSE),VLOOKUP(A458,升星技能!A:O,7,FALSE))</f>
        <v>自然守护2</v>
      </c>
      <c r="R458" s="26" t="str">
        <f>IF(C458&lt;8,VLOOKUP(A458,基础技能!A:O,10,FALSE),VLOOKUP(A458,升星技能!A:O,8,FALSE))</f>
        <v>"43066214"</v>
      </c>
      <c r="S458" s="26" t="str">
        <f>IF(C458&lt;8,VLOOKUP(A458,基础技能!A:O,12,FALSE),VLOOKUP(A458,升星技能!A:O,9,FALSE))</f>
        <v>被动效果：每次出手增加自己35点速度，持续2回合</v>
      </c>
      <c r="T458" s="26" t="str">
        <f>IF(C458&lt;9,VLOOKUP(A458,基础技能!A:O,14,FALSE),VLOOKUP(A458,升星技能!A:O,10,FALSE))</f>
        <v>生命誓言2</v>
      </c>
      <c r="U458" s="26" t="str">
        <f>IF(C458&lt;9,VLOOKUP(A458,基础技能!A:O,13,FALSE),VLOOKUP(A458,升星技能!A:O,11,FALSE))</f>
        <v>"43066311","43066314"</v>
      </c>
      <c r="V458" s="26" t="str">
        <f>IF(C458&lt;9,VLOOKUP(A458,基础技能!A:O,15,FALSE),VLOOKUP(A458,升星技能!A:O,12,FALSE))</f>
        <v>被动效果：生命永久增加30%；当生命低于60%时，提升我方友军35%防御，持续3回合（只触发一次）</v>
      </c>
      <c r="W458" s="26" t="str">
        <f>IF(C458&lt;10,VLOOKUP(A458,基础技能!A:O,5,FALSE),VLOOKUP(A458,升星技能!A:O,13,FALSE))</f>
        <v>自然律动2</v>
      </c>
      <c r="X458" s="26">
        <f>IF(C458&lt;10,VLOOKUP(A458,基础技能!A:O,4,FALSE),VLOOKUP(A458,升星技能!A:O,14,FALSE))</f>
        <v>43066012</v>
      </c>
      <c r="Y458" s="26" t="str">
        <f>IF(C458&lt;10,VLOOKUP(A458,基础技能!A:O,6,FALSE),VLOOKUP(A458,升星技能!A:O,15,FALSE))</f>
        <v>怒气技能：对所有敌人造成65%攻击伤害，为随机2个友军提供20%卡琳娜当前生命的护盾2回合（护盾破损时将吸收本次所有伤害，多个护盾不可叠加）。</v>
      </c>
    </row>
    <row r="459" spans="1:29" x14ac:dyDescent="0.3">
      <c r="A459" s="29">
        <v>43066</v>
      </c>
      <c r="B459" s="29" t="s">
        <v>71</v>
      </c>
      <c r="C459" s="29">
        <v>8</v>
      </c>
      <c r="D459" s="29">
        <f>VLOOKUP($C459,计算辅助表!$A:$E,2,FALSE)</f>
        <v>2.7800000000000002</v>
      </c>
      <c r="E459" s="26">
        <f>VLOOKUP($C459,计算辅助表!$A:$E,3,FALSE)</f>
        <v>1</v>
      </c>
      <c r="F459" s="29">
        <f>VLOOKUP($C459,计算辅助表!$A:$E,4,FALSE)</f>
        <v>4.84</v>
      </c>
      <c r="G459" s="26">
        <f>VLOOKUP($C459,计算辅助表!$A:$E,5,FALSE)</f>
        <v>1.6</v>
      </c>
      <c r="H459" s="26">
        <f>VLOOKUP(C459,计算辅助表!A:I,9,FALSE)</f>
        <v>0</v>
      </c>
      <c r="I459" s="26">
        <f>VLOOKUP(C459,计算辅助表!A:K,10,FALSE)</f>
        <v>0</v>
      </c>
      <c r="J459" s="26">
        <f>VLOOKUP(C459,计算辅助表!A:K,11,FALSE)</f>
        <v>0</v>
      </c>
      <c r="K459" s="26">
        <f>VLOOKUP(C459,计算辅助表!A:H,8,FALSE)</f>
        <v>185</v>
      </c>
      <c r="L459" s="26" t="str">
        <f>VLOOKUP(C459,计算辅助表!A:F,6,FALSE)</f>
        <v>[{"a":"item","t":"2004","n":3000}]</v>
      </c>
      <c r="M459" s="26" t="str">
        <f>VLOOKUP(C459,计算辅助表!A:L,IF(INT(LEFT(A459))&lt;5,12,7),FALSE)</f>
        <v>[{"jichuzhongzu":1,"star":6,"num":1},{"jichuzhongzu":1,"star":5,"num":3}]</v>
      </c>
      <c r="N459" s="26" t="str">
        <f>VLOOKUP(A459,升星技能!A:O,4,FALSE)</f>
        <v>祝福与诅咒3</v>
      </c>
      <c r="O459" s="26" t="str">
        <f>VLOOKUP(A459,升星技能!A:O,5,FALSE)</f>
        <v>"4306a114"</v>
      </c>
      <c r="P459" s="26" t="str">
        <f>VLOOKUP(A459,升星技能!A:O,6,FALSE)</f>
        <v>被动效果：每次普攻对随机敌人释放缩小状态2回合（缩小：体型缩小50%，同时受到伤害增加30%，造成的伤害减少50%，缩小状态不可叠加）</v>
      </c>
      <c r="Q459" s="26" t="str">
        <f>IF(C459&lt;8,VLOOKUP(A459,基础技能!A:O,11,FALSE),VLOOKUP(A459,升星技能!A:O,7,FALSE))</f>
        <v>自然守护3</v>
      </c>
      <c r="R459" s="26" t="str">
        <f>IF(C459&lt;8,VLOOKUP(A459,基础技能!A:O,10,FALSE),VLOOKUP(A459,升星技能!A:O,8,FALSE))</f>
        <v>"4306a214"</v>
      </c>
      <c r="S459" s="26" t="str">
        <f>IF(C459&lt;8,VLOOKUP(A459,基础技能!A:O,12,FALSE),VLOOKUP(A459,升星技能!A:O,9,FALSE))</f>
        <v>被动效果：每次出手增加自己50点速度，持续2回合</v>
      </c>
      <c r="T459" s="26" t="str">
        <f>IF(C459&lt;9,VLOOKUP(A459,基础技能!A:O,14,FALSE),VLOOKUP(A459,升星技能!A:O,10,FALSE))</f>
        <v>生命誓言2</v>
      </c>
      <c r="U459" s="26" t="str">
        <f>IF(C459&lt;9,VLOOKUP(A459,基础技能!A:O,13,FALSE),VLOOKUP(A459,升星技能!A:O,11,FALSE))</f>
        <v>"43066311","43066314"</v>
      </c>
      <c r="V459" s="26" t="str">
        <f>IF(C459&lt;9,VLOOKUP(A459,基础技能!A:O,15,FALSE),VLOOKUP(A459,升星技能!A:O,12,FALSE))</f>
        <v>被动效果：生命永久增加30%；当生命低于60%时，提升我方友军35%防御，持续3回合（只触发一次）</v>
      </c>
      <c r="W459" s="26" t="str">
        <f>IF(C459&lt;10,VLOOKUP(A459,基础技能!A:O,5,FALSE),VLOOKUP(A459,升星技能!A:O,13,FALSE))</f>
        <v>自然律动2</v>
      </c>
      <c r="X459" s="26">
        <f>IF(C459&lt;10,VLOOKUP(A459,基础技能!A:O,4,FALSE),VLOOKUP(A459,升星技能!A:O,14,FALSE))</f>
        <v>43066012</v>
      </c>
      <c r="Y459" s="26" t="str">
        <f>IF(C459&lt;10,VLOOKUP(A459,基础技能!A:O,6,FALSE),VLOOKUP(A459,升星技能!A:O,15,FALSE))</f>
        <v>怒气技能：对所有敌人造成65%攻击伤害，为随机2个友军提供20%卡琳娜当前生命的护盾2回合（护盾破损时将吸收本次所有伤害，多个护盾不可叠加）。</v>
      </c>
    </row>
    <row r="460" spans="1:29" x14ac:dyDescent="0.3">
      <c r="A460" s="29">
        <v>43066</v>
      </c>
      <c r="B460" s="29" t="s">
        <v>71</v>
      </c>
      <c r="C460" s="29">
        <v>9</v>
      </c>
      <c r="D460" s="29">
        <f>VLOOKUP($C460,计算辅助表!$A:$E,2,FALSE)</f>
        <v>3.0700000000000003</v>
      </c>
      <c r="E460" s="26">
        <f>VLOOKUP($C460,计算辅助表!$A:$E,3,FALSE)</f>
        <v>1</v>
      </c>
      <c r="F460" s="29">
        <f>VLOOKUP($C460,计算辅助表!$A:$E,4,FALSE)</f>
        <v>6.16</v>
      </c>
      <c r="G460" s="26">
        <f>VLOOKUP($C460,计算辅助表!$A:$E,5,FALSE)</f>
        <v>1.6</v>
      </c>
      <c r="H460" s="26">
        <f>VLOOKUP(C460,计算辅助表!A:I,9,FALSE)</f>
        <v>0</v>
      </c>
      <c r="I460" s="26">
        <f>VLOOKUP(C460,计算辅助表!A:K,10,FALSE)</f>
        <v>0</v>
      </c>
      <c r="J460" s="26">
        <f>VLOOKUP(C460,计算辅助表!A:K,11,FALSE)</f>
        <v>0</v>
      </c>
      <c r="K460" s="26">
        <f>VLOOKUP(C460,计算辅助表!A:H,8,FALSE)</f>
        <v>205</v>
      </c>
      <c r="L460" s="26" t="str">
        <f>VLOOKUP(C460,计算辅助表!A:F,6,FALSE)</f>
        <v>[{"a":"item","t":"2004","n":4000}]</v>
      </c>
      <c r="M460" s="26" t="str">
        <f>VLOOKUP(C460,计算辅助表!A:L,IF(INT(LEFT(A460))&lt;5,12,7),FALSE)</f>
        <v>[{"sxhero":1,"num":1},{"jichuzhongzu":1,"star":6,"num":1},{"jichuzhongzu":1,"star":5,"num":2}]</v>
      </c>
      <c r="N460" s="26" t="str">
        <f>VLOOKUP(A460,升星技能!A:O,4,FALSE)</f>
        <v>祝福与诅咒3</v>
      </c>
      <c r="O460" s="26" t="str">
        <f>VLOOKUP(A460,升星技能!A:O,5,FALSE)</f>
        <v>"4306a114"</v>
      </c>
      <c r="P460" s="26" t="str">
        <f>VLOOKUP(A460,升星技能!A:O,6,FALSE)</f>
        <v>被动效果：每次普攻对随机敌人释放缩小状态2回合（缩小：体型缩小50%，同时受到伤害增加30%，造成的伤害减少50%，缩小状态不可叠加）</v>
      </c>
      <c r="Q460" s="26" t="str">
        <f>IF(C460&lt;8,VLOOKUP(A460,基础技能!A:O,11,FALSE),VLOOKUP(A460,升星技能!A:O,7,FALSE))</f>
        <v>自然守护3</v>
      </c>
      <c r="R460" s="26" t="str">
        <f>IF(C460&lt;8,VLOOKUP(A460,基础技能!A:O,10,FALSE),VLOOKUP(A460,升星技能!A:O,8,FALSE))</f>
        <v>"4306a214"</v>
      </c>
      <c r="S460" s="26" t="str">
        <f>IF(C460&lt;8,VLOOKUP(A460,基础技能!A:O,12,FALSE),VLOOKUP(A460,升星技能!A:O,9,FALSE))</f>
        <v>被动效果：每次出手增加自己50点速度，持续2回合</v>
      </c>
      <c r="T460" s="26" t="str">
        <f>IF(C460&lt;9,VLOOKUP(A460,基础技能!A:O,14,FALSE),VLOOKUP(A460,升星技能!A:O,10,FALSE))</f>
        <v>生命誓言3</v>
      </c>
      <c r="U460" s="26" t="str">
        <f>IF(C460&lt;9,VLOOKUP(A460,基础技能!A:O,13,FALSE),VLOOKUP(A460,升星技能!A:O,11,FALSE))</f>
        <v>"4306a311","4306a314"</v>
      </c>
      <c r="V460" s="26" t="str">
        <f>IF(C460&lt;9,VLOOKUP(A460,基础技能!A:O,15,FALSE),VLOOKUP(A460,升星技能!A:O,12,FALSE))</f>
        <v>被动效果：生命永久增加40%；当生命低于60%时，提升我方友军45%防御，持续3回合（只触发一次）</v>
      </c>
      <c r="W460" s="26" t="str">
        <f>IF(C460&lt;10,VLOOKUP(A460,基础技能!A:O,5,FALSE),VLOOKUP(A460,升星技能!A:O,13,FALSE))</f>
        <v>自然律动2</v>
      </c>
      <c r="X460" s="26">
        <f>IF(C460&lt;10,VLOOKUP(A460,基础技能!A:O,4,FALSE),VLOOKUP(A460,升星技能!A:O,14,FALSE))</f>
        <v>43066012</v>
      </c>
      <c r="Y460" s="26" t="str">
        <f>IF(C460&lt;10,VLOOKUP(A460,基础技能!A:O,6,FALSE),VLOOKUP(A460,升星技能!A:O,15,FALSE))</f>
        <v>怒气技能：对所有敌人造成65%攻击伤害，为随机2个友军提供20%卡琳娜当前生命的护盾2回合（护盾破损时将吸收本次所有伤害，多个护盾不可叠加）。</v>
      </c>
    </row>
    <row r="461" spans="1:29" x14ac:dyDescent="0.3">
      <c r="A461" s="29">
        <v>43066</v>
      </c>
      <c r="B461" s="29" t="s">
        <v>71</v>
      </c>
      <c r="C461" s="29">
        <v>10</v>
      </c>
      <c r="D461" s="29">
        <f>VLOOKUP($C461,计算辅助表!$A:$E,2,FALSE)</f>
        <v>3.5100000000000002</v>
      </c>
      <c r="E461" s="26">
        <f>VLOOKUP($C461,计算辅助表!$A:$E,3,FALSE)</f>
        <v>1</v>
      </c>
      <c r="F461" s="29">
        <f>VLOOKUP($C461,计算辅助表!$A:$E,4,FALSE)</f>
        <v>8.14</v>
      </c>
      <c r="G461" s="26">
        <f>VLOOKUP($C461,计算辅助表!$A:$E,5,FALSE)</f>
        <v>1.6</v>
      </c>
      <c r="H461" s="26">
        <f>VLOOKUP(C461,计算辅助表!A:I,9,FALSE)</f>
        <v>0</v>
      </c>
      <c r="I461" s="26">
        <f>VLOOKUP(C461,计算辅助表!A:K,10,FALSE)</f>
        <v>0</v>
      </c>
      <c r="J461" s="26">
        <f>VLOOKUP(C461,计算辅助表!A:K,11,FALSE)</f>
        <v>0</v>
      </c>
      <c r="K461" s="26">
        <f>VLOOKUP(C461,计算辅助表!A:H,8,FALSE)</f>
        <v>255</v>
      </c>
      <c r="L461" s="26" t="str">
        <f>VLOOKUP(C461,计算辅助表!A:F,6,FALSE)</f>
        <v>[{"a":"item","t":"2004","n":10000}]</v>
      </c>
      <c r="M461" s="26" t="str">
        <f>VLOOKUP(C461,计算辅助表!A:L,IF(INT(LEFT(A461))&lt;5,12,7),FALSE)</f>
        <v>[{"sxhero":1,"num":2},{"jichuzhongzu":1,"star":6,"num":1},{"star":9,"num":1}]</v>
      </c>
      <c r="N461" s="26" t="str">
        <f>VLOOKUP(A461,升星技能!A:O,4,FALSE)</f>
        <v>祝福与诅咒3</v>
      </c>
      <c r="O461" s="26" t="str">
        <f>VLOOKUP(A461,升星技能!A:O,5,FALSE)</f>
        <v>"4306a114"</v>
      </c>
      <c r="P461" s="26" t="str">
        <f>VLOOKUP(A461,升星技能!A:O,6,FALSE)</f>
        <v>被动效果：每次普攻对随机敌人释放缩小状态2回合（缩小：体型缩小50%，同时受到伤害增加30%，造成的伤害减少50%，缩小状态不可叠加）</v>
      </c>
      <c r="Q461" s="26" t="str">
        <f>IF(C461&lt;8,VLOOKUP(A461,基础技能!A:O,11,FALSE),VLOOKUP(A461,升星技能!A:O,7,FALSE))</f>
        <v>自然守护3</v>
      </c>
      <c r="R461" s="26" t="str">
        <f>IF(C461&lt;8,VLOOKUP(A461,基础技能!A:O,10,FALSE),VLOOKUP(A461,升星技能!A:O,8,FALSE))</f>
        <v>"4306a214"</v>
      </c>
      <c r="S461" s="26" t="str">
        <f>IF(C461&lt;8,VLOOKUP(A461,基础技能!A:O,12,FALSE),VLOOKUP(A461,升星技能!A:O,9,FALSE))</f>
        <v>被动效果：每次出手增加自己50点速度，持续2回合</v>
      </c>
      <c r="T461" s="26" t="str">
        <f>IF(C461&lt;9,VLOOKUP(A461,基础技能!A:O,14,FALSE),VLOOKUP(A461,升星技能!A:O,10,FALSE))</f>
        <v>生命誓言3</v>
      </c>
      <c r="U461" s="26" t="str">
        <f>IF(C461&lt;9,VLOOKUP(A461,基础技能!A:O,13,FALSE),VLOOKUP(A461,升星技能!A:O,11,FALSE))</f>
        <v>"4306a311","4306a314"</v>
      </c>
      <c r="V461" s="26" t="str">
        <f>IF(C461&lt;9,VLOOKUP(A461,基础技能!A:O,15,FALSE),VLOOKUP(A461,升星技能!A:O,12,FALSE))</f>
        <v>被动效果：生命永久增加40%；当生命低于60%时，提升我方友军45%防御，持续3回合（只触发一次）</v>
      </c>
      <c r="W461" s="26" t="str">
        <f>IF(C461&lt;10,VLOOKUP(A461,基础技能!A:O,5,FALSE),VLOOKUP(A461,升星技能!A:O,13,FALSE))</f>
        <v>自然律动3</v>
      </c>
      <c r="X461" s="26" t="str">
        <f>IF(C461&lt;10,VLOOKUP(A461,基础技能!A:O,4,FALSE),VLOOKUP(A461,升星技能!A:O,14,FALSE))</f>
        <v>4306a012</v>
      </c>
      <c r="Y461" s="26" t="str">
        <f>IF(C461&lt;10,VLOOKUP(A461,基础技能!A:O,6,FALSE),VLOOKUP(A461,升星技能!A:O,15,FALSE))</f>
        <v>怒气技能：对所有敌人造成100%攻击伤害，为随机3个友军提供20%卡琳娜当前生命的护盾2回合（护盾破损时将吸收本次所有伤害，多个护盾不可叠加）。</v>
      </c>
    </row>
    <row r="462" spans="1:29" x14ac:dyDescent="0.3">
      <c r="A462" s="29">
        <v>43066</v>
      </c>
      <c r="B462" s="29" t="s">
        <v>71</v>
      </c>
      <c r="C462" s="29">
        <v>11</v>
      </c>
      <c r="D462" s="29">
        <f>VLOOKUP($C462,计算辅助表!$A:$E,2,FALSE)</f>
        <v>3.5100000000000002</v>
      </c>
      <c r="E462" s="26">
        <f>VLOOKUP($C462,计算辅助表!$A:$E,3,FALSE)</f>
        <v>1</v>
      </c>
      <c r="F462" s="29">
        <f>VLOOKUP($C462,计算辅助表!$A:$E,4,FALSE)</f>
        <v>8.14</v>
      </c>
      <c r="G462" s="26">
        <f>VLOOKUP($C462,计算辅助表!$A:$E,5,FALSE)</f>
        <v>1.6</v>
      </c>
      <c r="H462" s="26">
        <f>VLOOKUP(C462,计算辅助表!A:I,9,FALSE)</f>
        <v>1</v>
      </c>
      <c r="I462" s="26">
        <f>VLOOKUP(C462,计算辅助表!A:K,10,FALSE)</f>
        <v>70</v>
      </c>
      <c r="J462" s="26">
        <f>VLOOKUP(C462,计算辅助表!A:K,11,FALSE)</f>
        <v>100</v>
      </c>
      <c r="K462" s="26">
        <f>VLOOKUP(C462,计算辅助表!A:H,8,FALSE)</f>
        <v>270</v>
      </c>
      <c r="L462" s="26" t="str">
        <f>VLOOKUP(C462,计算辅助表!A:F,6,FALSE)</f>
        <v>[{"a":"item","t":"2004","n":10000}]</v>
      </c>
      <c r="M462" s="26" t="str">
        <f>VLOOKUP(C462,计算辅助表!A:L,IF(INT(LEFT(A462))&lt;5,12,7),FALSE)</f>
        <v>[{"sxhero":1,"num":1},{"star":9,"num":1}]</v>
      </c>
      <c r="N462" s="26" t="str">
        <f>VLOOKUP(A462,升星技能!A:O,4,FALSE)</f>
        <v>祝福与诅咒3</v>
      </c>
      <c r="O462" s="26" t="str">
        <f>VLOOKUP(A462,升星技能!A:O,5,FALSE)</f>
        <v>"4306a114"</v>
      </c>
      <c r="P462" s="26" t="str">
        <f>VLOOKUP(A462,升星技能!A:O,6,FALSE)</f>
        <v>被动效果：每次普攻对随机敌人释放缩小状态2回合（缩小：体型缩小50%，同时受到伤害增加30%，造成的伤害减少50%，缩小状态不可叠加）</v>
      </c>
      <c r="Q462" s="26" t="str">
        <f>IF(C462&lt;8,VLOOKUP(A462,基础技能!A:O,11,FALSE),VLOOKUP(A462,升星技能!A:O,7,FALSE))</f>
        <v>自然守护3</v>
      </c>
      <c r="R462" s="26" t="str">
        <f>IF(C462&lt;8,VLOOKUP(A462,基础技能!A:O,10,FALSE),VLOOKUP(A462,升星技能!A:O,8,FALSE))</f>
        <v>"4306a214"</v>
      </c>
      <c r="S462" s="26" t="str">
        <f>IF(C462&lt;8,VLOOKUP(A462,基础技能!A:O,12,FALSE),VLOOKUP(A462,升星技能!A:O,9,FALSE))</f>
        <v>被动效果：每次出手增加自己50点速度，持续2回合</v>
      </c>
      <c r="T462" s="26" t="str">
        <f>IF(C462&lt;9,VLOOKUP(A462,基础技能!A:O,14,FALSE),VLOOKUP(A462,升星技能!A:O,10,FALSE))</f>
        <v>生命誓言3</v>
      </c>
      <c r="U462" s="26" t="str">
        <f>IF(C462&lt;9,VLOOKUP(A462,基础技能!A:O,13,FALSE),VLOOKUP(A462,升星技能!A:O,11,FALSE))</f>
        <v>"4306a311","4306a314"</v>
      </c>
      <c r="V462" s="26" t="str">
        <f>IF(C462&lt;9,VLOOKUP(A462,基础技能!A:O,15,FALSE),VLOOKUP(A462,升星技能!A:O,12,FALSE))</f>
        <v>被动效果：生命永久增加40%；当生命低于60%时，提升我方友军45%防御，持续3回合（只触发一次）</v>
      </c>
      <c r="W462" s="26" t="str">
        <f>IF(C462&lt;10,VLOOKUP(A462,基础技能!A:O,5,FALSE),VLOOKUP(A462,升星技能!A:O,13,FALSE))</f>
        <v>自然律动3</v>
      </c>
      <c r="X462" s="26" t="str">
        <f>IF(C462&lt;10,VLOOKUP(A462,基础技能!A:O,4,FALSE),VLOOKUP(A462,升星技能!A:O,14,FALSE))</f>
        <v>4306a012</v>
      </c>
      <c r="Y462" s="26" t="str">
        <f>IF(C462&lt;10,VLOOKUP(A462,基础技能!A:O,6,FALSE),VLOOKUP(A462,升星技能!A:O,15,FALSE))</f>
        <v>怒气技能：对所有敌人造成100%攻击伤害，为随机3个友军提供20%卡琳娜当前生命的护盾2回合（护盾破损时将吸收本次所有伤害，多个护盾不可叠加）。</v>
      </c>
    </row>
    <row r="463" spans="1:29" x14ac:dyDescent="0.3">
      <c r="A463" s="29">
        <v>43066</v>
      </c>
      <c r="B463" s="29" t="s">
        <v>71</v>
      </c>
      <c r="C463" s="29">
        <v>12</v>
      </c>
      <c r="D463" s="29">
        <f>VLOOKUP($C463,计算辅助表!$A:$E,2,FALSE)</f>
        <v>3.5100000000000002</v>
      </c>
      <c r="E463" s="26">
        <f>VLOOKUP($C463,计算辅助表!$A:$E,3,FALSE)</f>
        <v>1</v>
      </c>
      <c r="F463" s="29">
        <f>VLOOKUP($C463,计算辅助表!$A:$E,4,FALSE)</f>
        <v>8.14</v>
      </c>
      <c r="G463" s="26">
        <f>VLOOKUP($C463,计算辅助表!$A:$E,5,FALSE)</f>
        <v>1.6</v>
      </c>
      <c r="H463" s="26">
        <f>VLOOKUP(C463,计算辅助表!A:I,9,FALSE)</f>
        <v>2</v>
      </c>
      <c r="I463" s="26">
        <f>VLOOKUP(C463,计算辅助表!A:K,10,FALSE)</f>
        <v>140</v>
      </c>
      <c r="J463" s="26">
        <f>VLOOKUP(C463,计算辅助表!A:K,11,FALSE)</f>
        <v>200</v>
      </c>
      <c r="K463" s="26">
        <f>VLOOKUP(C463,计算辅助表!A:H,8,FALSE)</f>
        <v>285</v>
      </c>
      <c r="L463" s="26" t="str">
        <f>VLOOKUP(C463,计算辅助表!A:F,6,FALSE)</f>
        <v>[{"a":"item","t":"2004","n":15000}]</v>
      </c>
      <c r="M463" s="26" t="str">
        <f>VLOOKUP(C463,计算辅助表!A:L,IF(INT(LEFT(A463))&lt;5,12,7),FALSE)</f>
        <v>[{"sxhero":1,"num":1},{"jichuzhongzu":1,"star":6,"num":1},{"star":9,"num":1}]</v>
      </c>
      <c r="N463" s="26" t="str">
        <f>VLOOKUP(A463,升星技能!A:O,4,FALSE)</f>
        <v>祝福与诅咒3</v>
      </c>
      <c r="O463" s="26" t="str">
        <f>VLOOKUP(A463,升星技能!A:O,5,FALSE)</f>
        <v>"4306a114"</v>
      </c>
      <c r="P463" s="26" t="str">
        <f>VLOOKUP(A463,升星技能!A:O,6,FALSE)</f>
        <v>被动效果：每次普攻对随机敌人释放缩小状态2回合（缩小：体型缩小50%，同时受到伤害增加30%，造成的伤害减少50%，缩小状态不可叠加）</v>
      </c>
      <c r="Q463" s="26" t="str">
        <f>IF(C463&lt;8,VLOOKUP(A463,基础技能!A:O,11,FALSE),VLOOKUP(A463,升星技能!A:O,7,FALSE))</f>
        <v>自然守护3</v>
      </c>
      <c r="R463" s="26" t="str">
        <f>IF(C463&lt;8,VLOOKUP(A463,基础技能!A:O,10,FALSE),VLOOKUP(A463,升星技能!A:O,8,FALSE))</f>
        <v>"4306a214"</v>
      </c>
      <c r="S463" s="26" t="str">
        <f>IF(C463&lt;8,VLOOKUP(A463,基础技能!A:O,12,FALSE),VLOOKUP(A463,升星技能!A:O,9,FALSE))</f>
        <v>被动效果：每次出手增加自己50点速度，持续2回合</v>
      </c>
      <c r="T463" s="26" t="str">
        <f>IF(C463&lt;9,VLOOKUP(A463,基础技能!A:O,14,FALSE),VLOOKUP(A463,升星技能!A:O,10,FALSE))</f>
        <v>生命誓言3</v>
      </c>
      <c r="U463" s="26" t="str">
        <f>IF(C463&lt;9,VLOOKUP(A463,基础技能!A:O,13,FALSE),VLOOKUP(A463,升星技能!A:O,11,FALSE))</f>
        <v>"4306a311","4306a314"</v>
      </c>
      <c r="V463" s="26" t="str">
        <f>IF(C463&lt;9,VLOOKUP(A463,基础技能!A:O,15,FALSE),VLOOKUP(A463,升星技能!A:O,12,FALSE))</f>
        <v>被动效果：生命永久增加40%；当生命低于60%时，提升我方友军45%防御，持续3回合（只触发一次）</v>
      </c>
      <c r="W463" s="26" t="str">
        <f>IF(C463&lt;10,VLOOKUP(A463,基础技能!A:O,5,FALSE),VLOOKUP(A463,升星技能!A:O,13,FALSE))</f>
        <v>自然律动3</v>
      </c>
      <c r="X463" s="26" t="str">
        <f>IF(C463&lt;10,VLOOKUP(A463,基础技能!A:O,4,FALSE),VLOOKUP(A463,升星技能!A:O,14,FALSE))</f>
        <v>4306a012</v>
      </c>
      <c r="Y463" s="26" t="str">
        <f>IF(C463&lt;10,VLOOKUP(A463,基础技能!A:O,6,FALSE),VLOOKUP(A463,升星技能!A:O,15,FALSE))</f>
        <v>怒气技能：对所有敌人造成100%攻击伤害，为随机3个友军提供20%卡琳娜当前生命的护盾2回合（护盾破损时将吸收本次所有伤害，多个护盾不可叠加）。</v>
      </c>
    </row>
    <row r="464" spans="1:29" x14ac:dyDescent="0.3">
      <c r="A464" s="29">
        <v>43066</v>
      </c>
      <c r="B464" s="29" t="s">
        <v>71</v>
      </c>
      <c r="C464" s="29">
        <v>13</v>
      </c>
      <c r="D464" s="29">
        <f>VLOOKUP($C464,计算辅助表!$A:$E,2,FALSE)</f>
        <v>3.5100000000000002</v>
      </c>
      <c r="E464" s="26">
        <f>VLOOKUP($C464,计算辅助表!$A:$E,3,FALSE)</f>
        <v>1</v>
      </c>
      <c r="F464" s="29">
        <f>VLOOKUP($C464,计算辅助表!$A:$E,4,FALSE)</f>
        <v>8.14</v>
      </c>
      <c r="G464" s="26">
        <f>VLOOKUP($C464,计算辅助表!$A:$E,5,FALSE)</f>
        <v>1.6</v>
      </c>
      <c r="H464" s="26">
        <f>VLOOKUP(C464,计算辅助表!A:I,9,FALSE)</f>
        <v>3</v>
      </c>
      <c r="I464" s="26">
        <f>VLOOKUP(C464,计算辅助表!A:K,10,FALSE)</f>
        <v>210</v>
      </c>
      <c r="J464" s="26">
        <f>VLOOKUP(C464,计算辅助表!A:K,11,FALSE)</f>
        <v>300</v>
      </c>
      <c r="K464" s="26">
        <f>VLOOKUP(C464,计算辅助表!A:H,8,FALSE)</f>
        <v>300</v>
      </c>
      <c r="L464" s="26" t="str">
        <f>VLOOKUP(C464,计算辅助表!A:F,6,FALSE)</f>
        <v>[{"a":"item","t":"2004","n":20000},{"a":"item","t":"2039","n":10}]</v>
      </c>
      <c r="M464" s="26" t="str">
        <f>VLOOKUP(C464,计算辅助表!A:L,IF(INT(LEFT(A464))&lt;5,12,7),FALSE)</f>
        <v>[{"sxhero":1,"num":2},{"jichuzhongzu":1,"star":6,"num":1},{"star":10,"num":1}]</v>
      </c>
      <c r="N464" s="26" t="str">
        <f>VLOOKUP(A464,升星技能!A:O,4,FALSE)</f>
        <v>祝福与诅咒3</v>
      </c>
      <c r="O464" s="26" t="str">
        <f>VLOOKUP(A464,升星技能!A:O,5,FALSE)</f>
        <v>"4306a114"</v>
      </c>
      <c r="P464" s="26" t="str">
        <f>VLOOKUP(A464,升星技能!A:O,6,FALSE)</f>
        <v>被动效果：每次普攻对随机敌人释放缩小状态2回合（缩小：体型缩小50%，同时受到伤害增加30%，造成的伤害减少50%，缩小状态不可叠加）</v>
      </c>
      <c r="Q464" s="26" t="str">
        <f>IF(C464&lt;8,VLOOKUP(A464,基础技能!A:O,11,FALSE),VLOOKUP(A464,升星技能!A:O,7,FALSE))</f>
        <v>自然守护3</v>
      </c>
      <c r="R464" s="26" t="str">
        <f>IF(C464&lt;8,VLOOKUP(A464,基础技能!A:O,10,FALSE),VLOOKUP(A464,升星技能!A:O,8,FALSE))</f>
        <v>"4306a214"</v>
      </c>
      <c r="S464" s="26" t="str">
        <f>IF(C464&lt;8,VLOOKUP(A464,基础技能!A:O,12,FALSE),VLOOKUP(A464,升星技能!A:O,9,FALSE))</f>
        <v>被动效果：每次出手增加自己50点速度，持续2回合</v>
      </c>
      <c r="T464" s="26" t="str">
        <f>IF(C464&lt;9,VLOOKUP(A464,基础技能!A:O,14,FALSE),VLOOKUP(A464,升星技能!A:O,10,FALSE))</f>
        <v>生命誓言3</v>
      </c>
      <c r="U464" s="26" t="str">
        <f>IF(C464&lt;9,VLOOKUP(A464,基础技能!A:O,13,FALSE),VLOOKUP(A464,升星技能!A:O,11,FALSE))</f>
        <v>"4306a311","4306a314"</v>
      </c>
      <c r="V464" s="26" t="str">
        <f>IF(C464&lt;9,VLOOKUP(A464,基础技能!A:O,15,FALSE),VLOOKUP(A464,升星技能!A:O,12,FALSE))</f>
        <v>被动效果：生命永久增加40%；当生命低于60%时，提升我方友军45%防御，持续3回合（只触发一次）</v>
      </c>
      <c r="W464" s="26" t="str">
        <f>IF(C464&lt;10,VLOOKUP(A464,基础技能!A:O,5,FALSE),VLOOKUP(A464,升星技能!A:O,13,FALSE))</f>
        <v>自然律动3</v>
      </c>
      <c r="X464" s="26" t="str">
        <f>IF(C464&lt;10,VLOOKUP(A464,基础技能!A:O,4,FALSE),VLOOKUP(A464,升星技能!A:O,14,FALSE))</f>
        <v>4306a012</v>
      </c>
      <c r="Y464" s="26" t="str">
        <f>IF(C464&lt;10,VLOOKUP(A464,基础技能!A:O,6,FALSE),VLOOKUP(A464,升星技能!A:O,15,FALSE))</f>
        <v>怒气技能：对所有敌人造成100%攻击伤害，为随机3个友军提供20%卡琳娜当前生命的护盾2回合（护盾破损时将吸收本次所有伤害，多个护盾不可叠加）。</v>
      </c>
    </row>
    <row r="465" spans="1:29" x14ac:dyDescent="0.3">
      <c r="A465" s="29">
        <v>43066</v>
      </c>
      <c r="B465" s="29" t="s">
        <v>71</v>
      </c>
      <c r="C465" s="28">
        <v>14</v>
      </c>
      <c r="D465" s="29">
        <v>3.51</v>
      </c>
      <c r="E465" s="26">
        <f>VLOOKUP($C465,计算辅助表!$A:$E,3,FALSE)</f>
        <v>1</v>
      </c>
      <c r="F465" s="29">
        <v>8.14</v>
      </c>
      <c r="G465" s="26">
        <f>VLOOKUP($C465,计算辅助表!$A:$E,5,FALSE)</f>
        <v>1.6</v>
      </c>
      <c r="H465" s="26">
        <f>VLOOKUP(C465,计算辅助表!A:I,9,FALSE)</f>
        <v>4</v>
      </c>
      <c r="I465" s="26">
        <f>VLOOKUP(C465,计算辅助表!A:K,10,FALSE)</f>
        <v>330</v>
      </c>
      <c r="J465" s="26">
        <f>VLOOKUP(C465,计算辅助表!A:K,11,FALSE)</f>
        <v>500</v>
      </c>
      <c r="K465" s="26">
        <f>VLOOKUP(C465,计算辅助表!A:H,8,FALSE)</f>
        <v>300</v>
      </c>
      <c r="L465" s="26" t="str">
        <f>VLOOKUP(C465,计算辅助表!A:F,6,FALSE)</f>
        <v>[{"a":"item","t":"2004","n":25000},{"a":"item","t":"2039","n":20}]</v>
      </c>
      <c r="M465" s="26" t="str">
        <f>VLOOKUP(C465,计算辅助表!A:L,IF(INT(LEFT(A465))&lt;5,12,7),FALSE)</f>
        <v>[{"sxhero":1,"num":2},{"star":9,"num":1},{"star":10,"num":1}]</v>
      </c>
      <c r="N465" s="26" t="str">
        <f>VLOOKUP(A465,升星技能!A:O,4,FALSE)</f>
        <v>祝福与诅咒3</v>
      </c>
      <c r="O465" s="26" t="str">
        <f>VLOOKUP(A465,升星技能!A:O,5,FALSE)</f>
        <v>"4306a114"</v>
      </c>
      <c r="P465" s="26" t="str">
        <f>VLOOKUP(A465,升星技能!A:O,6,FALSE)</f>
        <v>被动效果：每次普攻对随机敌人释放缩小状态2回合（缩小：体型缩小50%，同时受到伤害增加30%，造成的伤害减少50%，缩小状态不可叠加）</v>
      </c>
      <c r="Q465" s="26" t="str">
        <f>IF(C465&lt;8,VLOOKUP(A465,基础技能!A:O,11,FALSE),VLOOKUP(A465,升星技能!A:O,7,FALSE))</f>
        <v>自然守护3</v>
      </c>
      <c r="R465" s="26" t="str">
        <f>IF(C465&lt;8,VLOOKUP(A465,基础技能!A:O,10,FALSE),VLOOKUP(A465,升星技能!A:O,8,FALSE))</f>
        <v>"4306a214"</v>
      </c>
      <c r="S465" s="26" t="str">
        <f>IF(C465&lt;8,VLOOKUP(A465,基础技能!A:O,12,FALSE),VLOOKUP(A465,升星技能!A:O,9,FALSE))</f>
        <v>被动效果：每次出手增加自己50点速度，持续2回合</v>
      </c>
      <c r="T465" s="26" t="str">
        <f>IF(C465&lt;9,VLOOKUP(A465,基础技能!A:O,14,FALSE),VLOOKUP(A465,升星技能!A:O,10,FALSE))</f>
        <v>生命誓言3</v>
      </c>
      <c r="U465" s="26" t="str">
        <f>IF(C465&lt;9,VLOOKUP(A465,基础技能!A:O,13,FALSE),VLOOKUP(A465,升星技能!A:O,11,FALSE))</f>
        <v>"4306a311","4306a314"</v>
      </c>
      <c r="V465" s="26" t="str">
        <f>IF(C465&lt;9,VLOOKUP(A465,基础技能!A:O,15,FALSE),VLOOKUP(A465,升星技能!A:O,12,FALSE))</f>
        <v>被动效果：生命永久增加40%；当生命低于60%时，提升我方友军45%防御，持续3回合（只触发一次）</v>
      </c>
      <c r="W465" s="26" t="str">
        <f>IF(C465&lt;10,VLOOKUP(A465,基础技能!A:O,5,FALSE),VLOOKUP(A465,升星技能!A:O,13,FALSE))</f>
        <v>自然律动3</v>
      </c>
      <c r="X465" s="26" t="str">
        <f>IF(C465&lt;10,VLOOKUP(A465,基础技能!A:O,4,FALSE),VLOOKUP(A465,升星技能!A:O,14,FALSE))</f>
        <v>4306a012</v>
      </c>
      <c r="Y465" s="26" t="str">
        <f>IF(C465&lt;10,VLOOKUP(A465,基础技能!A:O,6,FALSE),VLOOKUP(A465,升星技能!A:O,15,FALSE))</f>
        <v>怒气技能：对所有敌人造成100%攻击伤害，为随机3个友军提供20%卡琳娜当前生命的护盾2回合（护盾破损时将吸收本次所有伤害，多个护盾不可叠加）。</v>
      </c>
    </row>
    <row r="466" spans="1:29" x14ac:dyDescent="0.3">
      <c r="A466" s="29">
        <v>43066</v>
      </c>
      <c r="B466" s="29" t="s">
        <v>71</v>
      </c>
      <c r="C466" s="28">
        <v>15</v>
      </c>
      <c r="D466" s="29">
        <v>3.51</v>
      </c>
      <c r="E466" s="26">
        <f>VLOOKUP($C466,计算辅助表!$A:$E,3,FALSE)</f>
        <v>1</v>
      </c>
      <c r="F466" s="29">
        <v>8.14</v>
      </c>
      <c r="G466" s="26">
        <f>VLOOKUP($C466,计算辅助表!$A:$E,5,FALSE)</f>
        <v>1.6</v>
      </c>
      <c r="H466" s="26">
        <f>VLOOKUP(C466,计算辅助表!A:I,9,FALSE)</f>
        <v>5</v>
      </c>
      <c r="I466" s="26">
        <f>VLOOKUP(C466,计算辅助表!A:K,10,FALSE)</f>
        <v>450</v>
      </c>
      <c r="J466" s="26">
        <f>VLOOKUP(C466,计算辅助表!A:K,11,FALSE)</f>
        <v>700</v>
      </c>
      <c r="K466" s="26">
        <f>VLOOKUP(C466,计算辅助表!A:H,8,FALSE)</f>
        <v>300</v>
      </c>
      <c r="L466" s="26" t="str">
        <f>VLOOKUP(C466,计算辅助表!A:F,6,FALSE)</f>
        <v>[{"a":"item","t":"2004","n":30000},{"a":"item","t":"2039","n":30}]</v>
      </c>
      <c r="M466" s="26" t="str">
        <f>VLOOKUP(C466,计算辅助表!A:L,IF(INT(LEFT(A466))&lt;5,12,7),FALSE)</f>
        <v>[{"sxhero":1,"num":2},{"star":9,"num":1},{"star":10,"num":1}]</v>
      </c>
      <c r="N466" s="26" t="str">
        <f>VLOOKUP(A466,升星技能!A:O,4,FALSE)</f>
        <v>祝福与诅咒3</v>
      </c>
      <c r="O466" s="26" t="str">
        <f>VLOOKUP(A466,升星技能!A:O,5,FALSE)</f>
        <v>"4306a114"</v>
      </c>
      <c r="P466" s="26" t="str">
        <f>VLOOKUP(A466,升星技能!A:O,6,FALSE)</f>
        <v>被动效果：每次普攻对随机敌人释放缩小状态2回合（缩小：体型缩小50%，同时受到伤害增加30%，造成的伤害减少50%，缩小状态不可叠加）</v>
      </c>
      <c r="Q466" s="26" t="str">
        <f>IF(C466&lt;8,VLOOKUP(A466,基础技能!A:O,11,FALSE),VLOOKUP(A466,升星技能!A:O,7,FALSE))</f>
        <v>自然守护3</v>
      </c>
      <c r="R466" s="26" t="str">
        <f>IF(C466&lt;8,VLOOKUP(A466,基础技能!A:O,10,FALSE),VLOOKUP(A466,升星技能!A:O,8,FALSE))</f>
        <v>"4306a214"</v>
      </c>
      <c r="S466" s="26" t="str">
        <f>IF(C466&lt;8,VLOOKUP(A466,基础技能!A:O,12,FALSE),VLOOKUP(A466,升星技能!A:O,9,FALSE))</f>
        <v>被动效果：每次出手增加自己50点速度，持续2回合</v>
      </c>
      <c r="T466" s="26" t="str">
        <f>IF(C466&lt;9,VLOOKUP(A466,基础技能!A:O,14,FALSE),VLOOKUP(A466,升星技能!A:O,10,FALSE))</f>
        <v>生命誓言3</v>
      </c>
      <c r="U466" s="26" t="str">
        <f>IF(C466&lt;9,VLOOKUP(A466,基础技能!A:O,13,FALSE),VLOOKUP(A466,升星技能!A:O,11,FALSE))</f>
        <v>"4306a311","4306a314"</v>
      </c>
      <c r="V466" s="26" t="str">
        <f>IF(C466&lt;9,VLOOKUP(A466,基础技能!A:O,15,FALSE),VLOOKUP(A466,升星技能!A:O,12,FALSE))</f>
        <v>被动效果：生命永久增加40%；当生命低于60%时，提升我方友军45%防御，持续3回合（只触发一次）</v>
      </c>
      <c r="W466" s="26" t="str">
        <f>IF(C466&lt;10,VLOOKUP(A466,基础技能!A:O,5,FALSE),VLOOKUP(A466,升星技能!A:O,13,FALSE))</f>
        <v>自然律动3</v>
      </c>
      <c r="X466" s="26" t="str">
        <f>IF(C466&lt;10,VLOOKUP(A466,基础技能!A:O,4,FALSE),VLOOKUP(A466,升星技能!A:O,14,FALSE))</f>
        <v>4306a012</v>
      </c>
      <c r="Y466" s="26" t="str">
        <f>IF(C466&lt;10,VLOOKUP(A466,基础技能!A:O,6,FALSE),VLOOKUP(A466,升星技能!A:O,15,FALSE))</f>
        <v>怒气技能：对所有敌人造成100%攻击伤害，为随机3个友军提供20%卡琳娜当前生命的护盾2回合（护盾破损时将吸收本次所有伤害，多个护盾不可叠加）。</v>
      </c>
    </row>
    <row r="467" spans="1:29" x14ac:dyDescent="0.3">
      <c r="A467" s="29">
        <v>43076</v>
      </c>
      <c r="B467" s="29" t="s">
        <v>72</v>
      </c>
      <c r="C467" s="29">
        <v>7</v>
      </c>
      <c r="D467" s="28">
        <f>VLOOKUP($C467,计算辅助表!$A:$E,2,FALSE)</f>
        <v>2.4900000000000002</v>
      </c>
      <c r="E467" s="26">
        <f>VLOOKUP($C467,计算辅助表!$A:$E,3,FALSE)</f>
        <v>1</v>
      </c>
      <c r="F467" s="29">
        <v>3.8</v>
      </c>
      <c r="G467" s="26">
        <f>VLOOKUP($C467,计算辅助表!$A:$E,5,FALSE)</f>
        <v>1.6</v>
      </c>
      <c r="H467" s="26">
        <f>VLOOKUP(C467,计算辅助表!A:I,9,FALSE)</f>
        <v>0</v>
      </c>
      <c r="I467" s="26">
        <f>VLOOKUP(C467,计算辅助表!A:K,10,FALSE)</f>
        <v>0</v>
      </c>
      <c r="J467" s="26">
        <f>VLOOKUP(C467,计算辅助表!A:K,11,FALSE)</f>
        <v>0</v>
      </c>
      <c r="K467" s="26">
        <f>VLOOKUP(C467,计算辅助表!A:H,8,FALSE)</f>
        <v>165</v>
      </c>
      <c r="L467" s="26" t="str">
        <f>VLOOKUP(C467,计算辅助表!A:F,6,FALSE)</f>
        <v>[{"a":"item","t":"2004","n":2000}]</v>
      </c>
      <c r="M467" s="26" t="str">
        <f>VLOOKUP(C467,计算辅助表!A:L,IF(INT(LEFT(A467))&lt;5,12,7),FALSE)</f>
        <v>[{"jichuzhongzu":1,"star":5,"num":4}]</v>
      </c>
      <c r="N467" s="26" t="str">
        <f>VLOOKUP(A467,升星技能!A:O,4,FALSE)</f>
        <v>圣女教条3</v>
      </c>
      <c r="O467" s="26" t="str">
        <f>VLOOKUP(A467,升星技能!A:O,5,FALSE)</f>
        <v>"4307a114","4307a124","4307a134","4307a144"</v>
      </c>
      <c r="P467" s="26" t="str">
        <f>VLOOKUP(A467,升星技能!A:O,6,FALSE)</f>
        <v>被动效果：攻击增加30%、生命增加25%、暴击增加35%、命中增加50%</v>
      </c>
      <c r="Q467" s="26" t="str">
        <f>IF(C467&lt;8,VLOOKUP(A467,基础技能!A:O,11,FALSE),VLOOKUP(A467,升星技能!A:O,7,FALSE))</f>
        <v>庇护之森2</v>
      </c>
      <c r="R467" s="26" t="str">
        <f>IF(C467&lt;8,VLOOKUP(A467,基础技能!A:O,10,FALSE),VLOOKUP(A467,升星技能!A:O,8,FALSE))</f>
        <v>"43076214"</v>
      </c>
      <c r="S467" s="26" t="str">
        <f>IF(C467&lt;8,VLOOKUP(A467,基础技能!A:O,12,FALSE),VLOOKUP(A467,升星技能!A:O,9,FALSE))</f>
        <v>被动效果：普通攻击恢复自己100%攻击等量生命3回合，并使自身攻击增加15%和造成的治疗效果增加5%持续4回合</v>
      </c>
      <c r="T467" s="26" t="str">
        <f>IF(C467&lt;9,VLOOKUP(A467,基础技能!A:O,14,FALSE),VLOOKUP(A467,升星技能!A:O,10,FALSE))</f>
        <v>自然惩戒2</v>
      </c>
      <c r="U467" s="26" t="str">
        <f>IF(C467&lt;9,VLOOKUP(A467,基础技能!A:O,13,FALSE),VLOOKUP(A467,升星技能!A:O,11,FALSE))</f>
        <v>"43076314"</v>
      </c>
      <c r="V467" s="26" t="str">
        <f>IF(C467&lt;9,VLOOKUP(A467,基础技能!A:O,15,FALSE),VLOOKUP(A467,升星技能!A:O,12,FALSE))</f>
        <v>被动效果：自身生命低于50%，对所有敌人有75%几率沉默1回合，并增加自己40%暴击伤害8回合（只能触发一次）</v>
      </c>
      <c r="W467" s="26" t="str">
        <f>IF(C467&lt;10,VLOOKUP(A467,基础技能!A:O,5,FALSE),VLOOKUP(A467,升星技能!A:O,13,FALSE))</f>
        <v>荆棘缠绕2</v>
      </c>
      <c r="X467" s="26">
        <f>IF(C467&lt;10,VLOOKUP(A467,基础技能!A:O,4,FALSE),VLOOKUP(A467,升星技能!A:O,14,FALSE))</f>
        <v>43076012</v>
      </c>
      <c r="Y467" s="26" t="str">
        <f>IF(C467&lt;10,VLOOKUP(A467,基础技能!A:O,6,FALSE),VLOOKUP(A467,升星技能!A:O,15,FALSE))</f>
        <v>怒气技能：对随机4名敌人造成162%攻击伤害，恢复全体友军攻击效果200%攻击等量生命，并持续恢复全体友军攻击效果55%攻击等量生命6回合。</v>
      </c>
    </row>
    <row r="468" spans="1:29" s="10" customFormat="1" x14ac:dyDescent="0.3">
      <c r="A468" s="29">
        <v>43076</v>
      </c>
      <c r="B468" s="29" t="s">
        <v>72</v>
      </c>
      <c r="C468" s="29">
        <v>8</v>
      </c>
      <c r="D468" s="28">
        <f>VLOOKUP($C468,计算辅助表!$A:$E,2,FALSE)</f>
        <v>2.7800000000000002</v>
      </c>
      <c r="E468" s="26">
        <f>VLOOKUP($C468,计算辅助表!$A:$E,3,FALSE)</f>
        <v>1</v>
      </c>
      <c r="F468" s="29">
        <v>5.2</v>
      </c>
      <c r="G468" s="26">
        <f>VLOOKUP($C468,计算辅助表!$A:$E,5,FALSE)</f>
        <v>1.6</v>
      </c>
      <c r="H468" s="26">
        <f>VLOOKUP(C468,计算辅助表!A:I,9,FALSE)</f>
        <v>0</v>
      </c>
      <c r="I468" s="26">
        <f>VLOOKUP(C468,计算辅助表!A:K,10,FALSE)</f>
        <v>0</v>
      </c>
      <c r="J468" s="26">
        <f>VLOOKUP(C468,计算辅助表!A:K,11,FALSE)</f>
        <v>0</v>
      </c>
      <c r="K468" s="26">
        <f>VLOOKUP(C468,计算辅助表!A:H,8,FALSE)</f>
        <v>185</v>
      </c>
      <c r="L468" s="26" t="str">
        <f>VLOOKUP(C468,计算辅助表!A:F,6,FALSE)</f>
        <v>[{"a":"item","t":"2004","n":3000}]</v>
      </c>
      <c r="M468" s="26" t="str">
        <f>VLOOKUP(C468,计算辅助表!A:L,IF(INT(LEFT(A468))&lt;5,12,7),FALSE)</f>
        <v>[{"jichuzhongzu":1,"star":6,"num":1},{"jichuzhongzu":1,"star":5,"num":3}]</v>
      </c>
      <c r="N468" s="26" t="str">
        <f>VLOOKUP(A468,升星技能!A:O,4,FALSE)</f>
        <v>圣女教条3</v>
      </c>
      <c r="O468" s="26" t="str">
        <f>VLOOKUP(A468,升星技能!A:O,5,FALSE)</f>
        <v>"4307a114","4307a124","4307a134","4307a144"</v>
      </c>
      <c r="P468" s="26" t="str">
        <f>VLOOKUP(A468,升星技能!A:O,6,FALSE)</f>
        <v>被动效果：攻击增加30%、生命增加25%、暴击增加35%、命中增加50%</v>
      </c>
      <c r="Q468" s="26" t="str">
        <f>IF(C468&lt;8,VLOOKUP(A468,基础技能!A:O,11,FALSE),VLOOKUP(A468,升星技能!A:O,7,FALSE))</f>
        <v>庇护之森3</v>
      </c>
      <c r="R468" s="26" t="str">
        <f>IF(C468&lt;8,VLOOKUP(A468,基础技能!A:O,10,FALSE),VLOOKUP(A468,升星技能!A:O,8,FALSE))</f>
        <v>"4307a214"</v>
      </c>
      <c r="S468" s="26" t="str">
        <f>IF(C468&lt;8,VLOOKUP(A468,基础技能!A:O,12,FALSE),VLOOKUP(A468,升星技能!A:O,9,FALSE))</f>
        <v>被动效果：普通攻击恢复自己150%攻击等量生命3回合，并使自身攻击增加20%和造成的治疗效果增加7%持续4回合</v>
      </c>
      <c r="T468" s="26" t="str">
        <f>IF(C468&lt;9,VLOOKUP(A468,基础技能!A:O,14,FALSE),VLOOKUP(A468,升星技能!A:O,10,FALSE))</f>
        <v>自然惩戒2</v>
      </c>
      <c r="U468" s="26" t="str">
        <f>IF(C468&lt;9,VLOOKUP(A468,基础技能!A:O,13,FALSE),VLOOKUP(A468,升星技能!A:O,11,FALSE))</f>
        <v>"43076314"</v>
      </c>
      <c r="V468" s="26" t="str">
        <f>IF(C468&lt;9,VLOOKUP(A468,基础技能!A:O,15,FALSE),VLOOKUP(A468,升星技能!A:O,12,FALSE))</f>
        <v>被动效果：自身生命低于50%，对所有敌人有75%几率沉默1回合，并增加自己40%暴击伤害8回合（只能触发一次）</v>
      </c>
      <c r="W468" s="26" t="str">
        <f>IF(C468&lt;10,VLOOKUP(A468,基础技能!A:O,5,FALSE),VLOOKUP(A468,升星技能!A:O,13,FALSE))</f>
        <v>荆棘缠绕2</v>
      </c>
      <c r="X468" s="26">
        <f>IF(C468&lt;10,VLOOKUP(A468,基础技能!A:O,4,FALSE),VLOOKUP(A468,升星技能!A:O,14,FALSE))</f>
        <v>43076012</v>
      </c>
      <c r="Y468" s="26" t="str">
        <f>IF(C468&lt;10,VLOOKUP(A468,基础技能!A:O,6,FALSE),VLOOKUP(A468,升星技能!A:O,15,FALSE))</f>
        <v>怒气技能：对随机4名敌人造成162%攻击伤害，恢复全体友军攻击效果200%攻击等量生命，并持续恢复全体友军攻击效果55%攻击等量生命6回合。</v>
      </c>
    </row>
    <row r="469" spans="1:29" s="10" customFormat="1" x14ac:dyDescent="0.3">
      <c r="A469" s="29">
        <v>43076</v>
      </c>
      <c r="B469" s="29" t="s">
        <v>72</v>
      </c>
      <c r="C469" s="29">
        <v>9</v>
      </c>
      <c r="D469" s="28">
        <f>VLOOKUP($C469,计算辅助表!$A:$E,2,FALSE)</f>
        <v>3.0700000000000003</v>
      </c>
      <c r="E469" s="26">
        <f>VLOOKUP($C469,计算辅助表!$A:$E,3,FALSE)</f>
        <v>1</v>
      </c>
      <c r="F469" s="29">
        <v>6.86</v>
      </c>
      <c r="G469" s="26">
        <f>VLOOKUP($C469,计算辅助表!$A:$E,5,FALSE)</f>
        <v>1.6</v>
      </c>
      <c r="H469" s="26">
        <f>VLOOKUP(C469,计算辅助表!A:I,9,FALSE)</f>
        <v>0</v>
      </c>
      <c r="I469" s="26">
        <f>VLOOKUP(C469,计算辅助表!A:K,10,FALSE)</f>
        <v>0</v>
      </c>
      <c r="J469" s="26">
        <f>VLOOKUP(C469,计算辅助表!A:K,11,FALSE)</f>
        <v>0</v>
      </c>
      <c r="K469" s="26">
        <f>VLOOKUP(C469,计算辅助表!A:H,8,FALSE)</f>
        <v>205</v>
      </c>
      <c r="L469" s="26" t="str">
        <f>VLOOKUP(C469,计算辅助表!A:F,6,FALSE)</f>
        <v>[{"a":"item","t":"2004","n":4000}]</v>
      </c>
      <c r="M469" s="26" t="str">
        <f>VLOOKUP(C469,计算辅助表!A:L,IF(INT(LEFT(A469))&lt;5,12,7),FALSE)</f>
        <v>[{"sxhero":1,"num":1},{"jichuzhongzu":1,"star":6,"num":1},{"jichuzhongzu":1,"star":5,"num":2}]</v>
      </c>
      <c r="N469" s="26" t="str">
        <f>VLOOKUP(A469,升星技能!A:O,4,FALSE)</f>
        <v>圣女教条3</v>
      </c>
      <c r="O469" s="26" t="str">
        <f>VLOOKUP(A469,升星技能!A:O,5,FALSE)</f>
        <v>"4307a114","4307a124","4307a134","4307a144"</v>
      </c>
      <c r="P469" s="26" t="str">
        <f>VLOOKUP(A469,升星技能!A:O,6,FALSE)</f>
        <v>被动效果：攻击增加30%、生命增加25%、暴击增加35%、命中增加50%</v>
      </c>
      <c r="Q469" s="26" t="str">
        <f>IF(C469&lt;8,VLOOKUP(A469,基础技能!A:O,11,FALSE),VLOOKUP(A469,升星技能!A:O,7,FALSE))</f>
        <v>庇护之森3</v>
      </c>
      <c r="R469" s="26" t="str">
        <f>IF(C469&lt;8,VLOOKUP(A469,基础技能!A:O,10,FALSE),VLOOKUP(A469,升星技能!A:O,8,FALSE))</f>
        <v>"4307a214"</v>
      </c>
      <c r="S469" s="26" t="str">
        <f>IF(C469&lt;8,VLOOKUP(A469,基础技能!A:O,12,FALSE),VLOOKUP(A469,升星技能!A:O,9,FALSE))</f>
        <v>被动效果：普通攻击恢复自己150%攻击等量生命3回合，并使自身攻击增加20%和造成的治疗效果增加7%持续4回合</v>
      </c>
      <c r="T469" s="26" t="str">
        <f>IF(C469&lt;9,VLOOKUP(A469,基础技能!A:O,14,FALSE),VLOOKUP(A469,升星技能!A:O,10,FALSE))</f>
        <v>自然惩戒3</v>
      </c>
      <c r="U469" s="26" t="str">
        <f>IF(C469&lt;9,VLOOKUP(A469,基础技能!A:O,13,FALSE),VLOOKUP(A469,升星技能!A:O,11,FALSE))</f>
        <v>"4307a314","4307a324","4307a334","4307a344"</v>
      </c>
      <c r="V469" s="26" t="str">
        <f>IF(C469&lt;9,VLOOKUP(A469,基础技能!A:O,15,FALSE),VLOOKUP(A469,升星技能!A:O,12,FALSE))</f>
        <v>被动效果：自身生命低于50%，解除自身所有控制并当前回合免控，而后回复100%最大生命值，对所有敌人有100%几率沉默1回合，并增加自己100%暴击伤害8回合（只能触发一次）</v>
      </c>
      <c r="W469" s="26" t="str">
        <f>IF(C469&lt;10,VLOOKUP(A469,基础技能!A:O,5,FALSE),VLOOKUP(A469,升星技能!A:O,13,FALSE))</f>
        <v>荆棘缠绕2</v>
      </c>
      <c r="X469" s="26">
        <f>IF(C469&lt;10,VLOOKUP(A469,基础技能!A:O,4,FALSE),VLOOKUP(A469,升星技能!A:O,14,FALSE))</f>
        <v>43076012</v>
      </c>
      <c r="Y469" s="26" t="str">
        <f>IF(C469&lt;10,VLOOKUP(A469,基础技能!A:O,6,FALSE),VLOOKUP(A469,升星技能!A:O,15,FALSE))</f>
        <v>怒气技能：对随机4名敌人造成162%攻击伤害，恢复全体友军攻击效果200%攻击等量生命，并持续恢复全体友军攻击效果55%攻击等量生命6回合。</v>
      </c>
    </row>
    <row r="470" spans="1:29" s="10" customFormat="1" x14ac:dyDescent="0.3">
      <c r="A470" s="29">
        <v>43076</v>
      </c>
      <c r="B470" s="29" t="s">
        <v>72</v>
      </c>
      <c r="C470" s="29">
        <v>10</v>
      </c>
      <c r="D470" s="28">
        <f>VLOOKUP($C470,计算辅助表!$A:$E,2,FALSE)</f>
        <v>3.5100000000000002</v>
      </c>
      <c r="E470" s="26">
        <f>VLOOKUP($C470,计算辅助表!$A:$E,3,FALSE)</f>
        <v>1</v>
      </c>
      <c r="F470" s="29">
        <v>9.5</v>
      </c>
      <c r="G470" s="26">
        <f>VLOOKUP($C470,计算辅助表!$A:$E,5,FALSE)</f>
        <v>1.6</v>
      </c>
      <c r="H470" s="26">
        <f>VLOOKUP(C470,计算辅助表!A:I,9,FALSE)</f>
        <v>0</v>
      </c>
      <c r="I470" s="26">
        <f>VLOOKUP(C470,计算辅助表!A:K,10,FALSE)</f>
        <v>0</v>
      </c>
      <c r="J470" s="26">
        <f>VLOOKUP(C470,计算辅助表!A:K,11,FALSE)</f>
        <v>0</v>
      </c>
      <c r="K470" s="26">
        <f>VLOOKUP(C470,计算辅助表!A:H,8,FALSE)</f>
        <v>255</v>
      </c>
      <c r="L470" s="26" t="str">
        <f>VLOOKUP(C470,计算辅助表!A:F,6,FALSE)</f>
        <v>[{"a":"item","t":"2004","n":10000}]</v>
      </c>
      <c r="M470" s="26" t="str">
        <f>VLOOKUP(C470,计算辅助表!A:L,IF(INT(LEFT(A470))&lt;5,12,7),FALSE)</f>
        <v>[{"sxhero":1,"num":2},{"jichuzhongzu":1,"star":6,"num":1},{"star":9,"num":1}]</v>
      </c>
      <c r="N470" s="26" t="str">
        <f>VLOOKUP(A470,升星技能!A:O,4,FALSE)</f>
        <v>圣女教条3</v>
      </c>
      <c r="O470" s="26" t="str">
        <f>VLOOKUP(A470,升星技能!A:O,5,FALSE)</f>
        <v>"4307a114","4307a124","4307a134","4307a144"</v>
      </c>
      <c r="P470" s="26" t="str">
        <f>VLOOKUP(A470,升星技能!A:O,6,FALSE)</f>
        <v>被动效果：攻击增加30%、生命增加25%、暴击增加35%、命中增加50%</v>
      </c>
      <c r="Q470" s="26" t="str">
        <f>IF(C470&lt;8,VLOOKUP(A470,基础技能!A:O,11,FALSE),VLOOKUP(A470,升星技能!A:O,7,FALSE))</f>
        <v>庇护之森3</v>
      </c>
      <c r="R470" s="26" t="str">
        <f>IF(C470&lt;8,VLOOKUP(A470,基础技能!A:O,10,FALSE),VLOOKUP(A470,升星技能!A:O,8,FALSE))</f>
        <v>"4307a214"</v>
      </c>
      <c r="S470" s="26" t="str">
        <f>IF(C470&lt;8,VLOOKUP(A470,基础技能!A:O,12,FALSE),VLOOKUP(A470,升星技能!A:O,9,FALSE))</f>
        <v>被动效果：普通攻击恢复自己150%攻击等量生命3回合，并使自身攻击增加20%和造成的治疗效果增加7%持续4回合</v>
      </c>
      <c r="T470" s="26" t="str">
        <f>IF(C470&lt;9,VLOOKUP(A470,基础技能!A:O,14,FALSE),VLOOKUP(A470,升星技能!A:O,10,FALSE))</f>
        <v>自然惩戒3</v>
      </c>
      <c r="U470" s="26" t="str">
        <f>IF(C470&lt;9,VLOOKUP(A470,基础技能!A:O,13,FALSE),VLOOKUP(A470,升星技能!A:O,11,FALSE))</f>
        <v>"4307a314","4307a324","4307a334","4307a344"</v>
      </c>
      <c r="V470" s="26" t="str">
        <f>IF(C470&lt;9,VLOOKUP(A470,基础技能!A:O,15,FALSE),VLOOKUP(A470,升星技能!A:O,12,FALSE))</f>
        <v>被动效果：自身生命低于50%，解除自身所有控制并当前回合免控，而后回复100%最大生命值，对所有敌人有100%几率沉默1回合，并增加自己100%暴击伤害8回合（只能触发一次）</v>
      </c>
      <c r="W470" s="26" t="str">
        <f>IF(C470&lt;10,VLOOKUP(A470,基础技能!A:O,5,FALSE),VLOOKUP(A470,升星技能!A:O,13,FALSE))</f>
        <v>荆棘缠绕3</v>
      </c>
      <c r="X470" s="26" t="str">
        <f>IF(C470&lt;10,VLOOKUP(A470,基础技能!A:O,4,FALSE),VLOOKUP(A470,升星技能!A:O,14,FALSE))</f>
        <v>4307a012</v>
      </c>
      <c r="Y470" s="26" t="str">
        <f>IF(C470&lt;10,VLOOKUP(A470,基础技能!A:O,6,FALSE),VLOOKUP(A470,升星技能!A:O,15,FALSE))</f>
        <v>怒气技能：对随机4名敌人造成272%攻击伤害，恢复全体友军攻击效果220%攻击等量生命，并持续恢复全体友军攻击效果70%攻击等量生命6回合。</v>
      </c>
    </row>
    <row r="471" spans="1:29" s="10" customFormat="1" x14ac:dyDescent="0.3">
      <c r="A471" s="29">
        <v>43076</v>
      </c>
      <c r="B471" s="29" t="s">
        <v>72</v>
      </c>
      <c r="C471" s="29">
        <v>11</v>
      </c>
      <c r="D471" s="28">
        <f>VLOOKUP($C471,计算辅助表!$A:$E,2,FALSE)</f>
        <v>3.5100000000000002</v>
      </c>
      <c r="E471" s="26">
        <f>VLOOKUP($C471,计算辅助表!$A:$E,3,FALSE)</f>
        <v>1</v>
      </c>
      <c r="F471" s="29">
        <v>9.5</v>
      </c>
      <c r="G471" s="26">
        <f>VLOOKUP($C471,计算辅助表!$A:$E,5,FALSE)</f>
        <v>1.6</v>
      </c>
      <c r="H471" s="26">
        <f>VLOOKUP(C471,计算辅助表!A:I,9,FALSE)</f>
        <v>1</v>
      </c>
      <c r="I471" s="26">
        <f>VLOOKUP(C471,计算辅助表!A:K,10,FALSE)</f>
        <v>70</v>
      </c>
      <c r="J471" s="26">
        <f>VLOOKUP(C471,计算辅助表!A:K,11,FALSE)</f>
        <v>100</v>
      </c>
      <c r="K471" s="26">
        <f>VLOOKUP(C471,计算辅助表!A:H,8,FALSE)</f>
        <v>270</v>
      </c>
      <c r="L471" s="26" t="str">
        <f>VLOOKUP(C471,计算辅助表!A:F,6,FALSE)</f>
        <v>[{"a":"item","t":"2004","n":10000}]</v>
      </c>
      <c r="M471" s="26" t="str">
        <f>VLOOKUP(C471,计算辅助表!A:L,IF(INT(LEFT(A471))&lt;5,12,7),FALSE)</f>
        <v>[{"sxhero":1,"num":1},{"star":9,"num":1}]</v>
      </c>
      <c r="N471" s="26" t="str">
        <f>VLOOKUP(A471,升星技能!A:O,4,FALSE)</f>
        <v>圣女教条3</v>
      </c>
      <c r="O471" s="26" t="str">
        <f>VLOOKUP(A471,升星技能!A:O,5,FALSE)</f>
        <v>"4307a114","4307a124","4307a134","4307a144"</v>
      </c>
      <c r="P471" s="26" t="str">
        <f>VLOOKUP(A471,升星技能!A:O,6,FALSE)</f>
        <v>被动效果：攻击增加30%、生命增加25%、暴击增加35%、命中增加50%</v>
      </c>
      <c r="Q471" s="26" t="str">
        <f>IF(C471&lt;8,VLOOKUP(A471,基础技能!A:O,11,FALSE),VLOOKUP(A471,升星技能!A:O,7,FALSE))</f>
        <v>庇护之森3</v>
      </c>
      <c r="R471" s="26" t="str">
        <f>IF(C471&lt;8,VLOOKUP(A471,基础技能!A:O,10,FALSE),VLOOKUP(A471,升星技能!A:O,8,FALSE))</f>
        <v>"4307a214"</v>
      </c>
      <c r="S471" s="26" t="str">
        <f>IF(C471&lt;8,VLOOKUP(A471,基础技能!A:O,12,FALSE),VLOOKUP(A471,升星技能!A:O,9,FALSE))</f>
        <v>被动效果：普通攻击恢复自己150%攻击等量生命3回合，并使自身攻击增加20%和造成的治疗效果增加7%持续4回合</v>
      </c>
      <c r="T471" s="26" t="str">
        <f>IF(C471&lt;9,VLOOKUP(A471,基础技能!A:O,14,FALSE),VLOOKUP(A471,升星技能!A:O,10,FALSE))</f>
        <v>自然惩戒3</v>
      </c>
      <c r="U471" s="26" t="str">
        <f>IF(C471&lt;9,VLOOKUP(A471,基础技能!A:O,13,FALSE),VLOOKUP(A471,升星技能!A:O,11,FALSE))</f>
        <v>"4307a314","4307a324","4307a334","4307a344"</v>
      </c>
      <c r="V471" s="26" t="str">
        <f>IF(C471&lt;9,VLOOKUP(A471,基础技能!A:O,15,FALSE),VLOOKUP(A471,升星技能!A:O,12,FALSE))</f>
        <v>被动效果：自身生命低于50%，解除自身所有控制并当前回合免控，而后回复100%最大生命值，对所有敌人有100%几率沉默1回合，并增加自己100%暴击伤害8回合（只能触发一次）</v>
      </c>
      <c r="W471" s="26" t="str">
        <f>IF(C471&lt;10,VLOOKUP(A471,基础技能!A:O,5,FALSE),VLOOKUP(A471,升星技能!A:O,13,FALSE))</f>
        <v>荆棘缠绕3</v>
      </c>
      <c r="X471" s="26" t="str">
        <f>IF(C471&lt;10,VLOOKUP(A471,基础技能!A:O,4,FALSE),VLOOKUP(A471,升星技能!A:O,14,FALSE))</f>
        <v>4307a012</v>
      </c>
      <c r="Y471" s="26" t="str">
        <f>IF(C471&lt;10,VLOOKUP(A471,基础技能!A:O,6,FALSE),VLOOKUP(A471,升星技能!A:O,15,FALSE))</f>
        <v>怒气技能：对随机4名敌人造成272%攻击伤害，恢复全体友军攻击效果220%攻击等量生命，并持续恢复全体友军攻击效果70%攻击等量生命6回合。</v>
      </c>
    </row>
    <row r="472" spans="1:29" s="10" customFormat="1" x14ac:dyDescent="0.3">
      <c r="A472" s="29">
        <v>43076</v>
      </c>
      <c r="B472" s="29" t="s">
        <v>72</v>
      </c>
      <c r="C472" s="29">
        <v>12</v>
      </c>
      <c r="D472" s="28">
        <f>VLOOKUP($C472,计算辅助表!$A:$E,2,FALSE)</f>
        <v>3.5100000000000002</v>
      </c>
      <c r="E472" s="26">
        <f>VLOOKUP($C472,计算辅助表!$A:$E,3,FALSE)</f>
        <v>1</v>
      </c>
      <c r="F472" s="29">
        <v>9.5</v>
      </c>
      <c r="G472" s="26">
        <f>VLOOKUP($C472,计算辅助表!$A:$E,5,FALSE)</f>
        <v>1.6</v>
      </c>
      <c r="H472" s="26">
        <f>VLOOKUP(C472,计算辅助表!A:I,9,FALSE)</f>
        <v>2</v>
      </c>
      <c r="I472" s="26">
        <f>VLOOKUP(C472,计算辅助表!A:K,10,FALSE)</f>
        <v>140</v>
      </c>
      <c r="J472" s="26">
        <f>VLOOKUP(C472,计算辅助表!A:K,11,FALSE)</f>
        <v>200</v>
      </c>
      <c r="K472" s="26">
        <f>VLOOKUP(C472,计算辅助表!A:H,8,FALSE)</f>
        <v>285</v>
      </c>
      <c r="L472" s="26" t="str">
        <f>VLOOKUP(C472,计算辅助表!A:F,6,FALSE)</f>
        <v>[{"a":"item","t":"2004","n":15000}]</v>
      </c>
      <c r="M472" s="26" t="str">
        <f>VLOOKUP(C472,计算辅助表!A:L,IF(INT(LEFT(A472))&lt;5,12,7),FALSE)</f>
        <v>[{"sxhero":1,"num":1},{"jichuzhongzu":1,"star":6,"num":1},{"star":9,"num":1}]</v>
      </c>
      <c r="N472" s="26" t="str">
        <f>VLOOKUP(A472,升星技能!A:O,4,FALSE)</f>
        <v>圣女教条3</v>
      </c>
      <c r="O472" s="26" t="str">
        <f>VLOOKUP(A472,升星技能!A:O,5,FALSE)</f>
        <v>"4307a114","4307a124","4307a134","4307a144"</v>
      </c>
      <c r="P472" s="26" t="str">
        <f>VLOOKUP(A472,升星技能!A:O,6,FALSE)</f>
        <v>被动效果：攻击增加30%、生命增加25%、暴击增加35%、命中增加50%</v>
      </c>
      <c r="Q472" s="26" t="str">
        <f>IF(C472&lt;8,VLOOKUP(A472,基础技能!A:O,11,FALSE),VLOOKUP(A472,升星技能!A:O,7,FALSE))</f>
        <v>庇护之森3</v>
      </c>
      <c r="R472" s="26" t="str">
        <f>IF(C472&lt;8,VLOOKUP(A472,基础技能!A:O,10,FALSE),VLOOKUP(A472,升星技能!A:O,8,FALSE))</f>
        <v>"4307a214"</v>
      </c>
      <c r="S472" s="26" t="str">
        <f>IF(C472&lt;8,VLOOKUP(A472,基础技能!A:O,12,FALSE),VLOOKUP(A472,升星技能!A:O,9,FALSE))</f>
        <v>被动效果：普通攻击恢复自己150%攻击等量生命3回合，并使自身攻击增加20%和造成的治疗效果增加7%持续4回合</v>
      </c>
      <c r="T472" s="26" t="str">
        <f>IF(C472&lt;9,VLOOKUP(A472,基础技能!A:O,14,FALSE),VLOOKUP(A472,升星技能!A:O,10,FALSE))</f>
        <v>自然惩戒3</v>
      </c>
      <c r="U472" s="26" t="str">
        <f>IF(C472&lt;9,VLOOKUP(A472,基础技能!A:O,13,FALSE),VLOOKUP(A472,升星技能!A:O,11,FALSE))</f>
        <v>"4307a314","4307a324","4307a334","4307a344"</v>
      </c>
      <c r="V472" s="26" t="str">
        <f>IF(C472&lt;9,VLOOKUP(A472,基础技能!A:O,15,FALSE),VLOOKUP(A472,升星技能!A:O,12,FALSE))</f>
        <v>被动效果：自身生命低于50%，解除自身所有控制并当前回合免控，而后回复100%最大生命值，对所有敌人有100%几率沉默1回合，并增加自己100%暴击伤害8回合（只能触发一次）</v>
      </c>
      <c r="W472" s="26" t="str">
        <f>IF(C472&lt;10,VLOOKUP(A472,基础技能!A:O,5,FALSE),VLOOKUP(A472,升星技能!A:O,13,FALSE))</f>
        <v>荆棘缠绕3</v>
      </c>
      <c r="X472" s="26" t="str">
        <f>IF(C472&lt;10,VLOOKUP(A472,基础技能!A:O,4,FALSE),VLOOKUP(A472,升星技能!A:O,14,FALSE))</f>
        <v>4307a012</v>
      </c>
      <c r="Y472" s="26" t="str">
        <f>IF(C472&lt;10,VLOOKUP(A472,基础技能!A:O,6,FALSE),VLOOKUP(A472,升星技能!A:O,15,FALSE))</f>
        <v>怒气技能：对随机4名敌人造成272%攻击伤害，恢复全体友军攻击效果220%攻击等量生命，并持续恢复全体友军攻击效果70%攻击等量生命6回合。</v>
      </c>
    </row>
    <row r="473" spans="1:29" s="10" customFormat="1" x14ac:dyDescent="0.3">
      <c r="A473" s="29">
        <v>43076</v>
      </c>
      <c r="B473" s="29" t="s">
        <v>72</v>
      </c>
      <c r="C473" s="29">
        <v>13</v>
      </c>
      <c r="D473" s="28">
        <f>VLOOKUP($C473,计算辅助表!$A:$E,2,FALSE)</f>
        <v>3.5100000000000002</v>
      </c>
      <c r="E473" s="26">
        <f>VLOOKUP($C473,计算辅助表!$A:$E,3,FALSE)</f>
        <v>1</v>
      </c>
      <c r="F473" s="29">
        <v>9.5</v>
      </c>
      <c r="G473" s="26">
        <f>VLOOKUP($C473,计算辅助表!$A:$E,5,FALSE)</f>
        <v>1.6</v>
      </c>
      <c r="H473" s="26">
        <f>VLOOKUP(C473,计算辅助表!A:I,9,FALSE)</f>
        <v>3</v>
      </c>
      <c r="I473" s="26">
        <f>VLOOKUP(C473,计算辅助表!A:K,10,FALSE)</f>
        <v>210</v>
      </c>
      <c r="J473" s="26">
        <f>VLOOKUP(C473,计算辅助表!A:K,11,FALSE)</f>
        <v>300</v>
      </c>
      <c r="K473" s="26">
        <f>VLOOKUP(C473,计算辅助表!A:H,8,FALSE)</f>
        <v>300</v>
      </c>
      <c r="L473" s="26" t="str">
        <f>VLOOKUP(C473,计算辅助表!A:F,6,FALSE)</f>
        <v>[{"a":"item","t":"2004","n":20000},{"a":"item","t":"2039","n":10}]</v>
      </c>
      <c r="M473" s="26" t="str">
        <f>VLOOKUP(C473,计算辅助表!A:L,IF(INT(LEFT(A473))&lt;5,12,7),FALSE)</f>
        <v>[{"sxhero":1,"num":2},{"jichuzhongzu":1,"star":6,"num":1},{"star":10,"num":1}]</v>
      </c>
      <c r="N473" s="26" t="str">
        <f>VLOOKUP(A473,升星技能!A:O,4,FALSE)</f>
        <v>圣女教条3</v>
      </c>
      <c r="O473" s="26" t="str">
        <f>VLOOKUP(A473,升星技能!A:O,5,FALSE)</f>
        <v>"4307a114","4307a124","4307a134","4307a144"</v>
      </c>
      <c r="P473" s="26" t="str">
        <f>VLOOKUP(A473,升星技能!A:O,6,FALSE)</f>
        <v>被动效果：攻击增加30%、生命增加25%、暴击增加35%、命中增加50%</v>
      </c>
      <c r="Q473" s="26" t="str">
        <f>IF(C473&lt;8,VLOOKUP(A473,基础技能!A:O,11,FALSE),VLOOKUP(A473,升星技能!A:O,7,FALSE))</f>
        <v>庇护之森3</v>
      </c>
      <c r="R473" s="26" t="str">
        <f>IF(C473&lt;8,VLOOKUP(A473,基础技能!A:O,10,FALSE),VLOOKUP(A473,升星技能!A:O,8,FALSE))</f>
        <v>"4307a214"</v>
      </c>
      <c r="S473" s="26" t="str">
        <f>IF(C473&lt;8,VLOOKUP(A473,基础技能!A:O,12,FALSE),VLOOKUP(A473,升星技能!A:O,9,FALSE))</f>
        <v>被动效果：普通攻击恢复自己150%攻击等量生命3回合，并使自身攻击增加20%和造成的治疗效果增加7%持续4回合</v>
      </c>
      <c r="T473" s="26" t="str">
        <f>IF(C473&lt;9,VLOOKUP(A473,基础技能!A:O,14,FALSE),VLOOKUP(A473,升星技能!A:O,10,FALSE))</f>
        <v>自然惩戒3</v>
      </c>
      <c r="U473" s="26" t="str">
        <f>IF(C473&lt;9,VLOOKUP(A473,基础技能!A:O,13,FALSE),VLOOKUP(A473,升星技能!A:O,11,FALSE))</f>
        <v>"4307a314","4307a324","4307a334","4307a344"</v>
      </c>
      <c r="V473" s="26" t="str">
        <f>IF(C473&lt;9,VLOOKUP(A473,基础技能!A:O,15,FALSE),VLOOKUP(A473,升星技能!A:O,12,FALSE))</f>
        <v>被动效果：自身生命低于50%，解除自身所有控制并当前回合免控，而后回复100%最大生命值，对所有敌人有100%几率沉默1回合，并增加自己100%暴击伤害8回合（只能触发一次）</v>
      </c>
      <c r="W473" s="26" t="str">
        <f>IF(C473&lt;10,VLOOKUP(A473,基础技能!A:O,5,FALSE),VLOOKUP(A473,升星技能!A:O,13,FALSE))</f>
        <v>荆棘缠绕3</v>
      </c>
      <c r="X473" s="26" t="str">
        <f>IF(C473&lt;10,VLOOKUP(A473,基础技能!A:O,4,FALSE),VLOOKUP(A473,升星技能!A:O,14,FALSE))</f>
        <v>4307a012</v>
      </c>
      <c r="Y473" s="26" t="str">
        <f>IF(C473&lt;10,VLOOKUP(A473,基础技能!A:O,6,FALSE),VLOOKUP(A473,升星技能!A:O,15,FALSE))</f>
        <v>怒气技能：对随机4名敌人造成272%攻击伤害，恢复全体友军攻击效果220%攻击等量生命，并持续恢复全体友军攻击效果70%攻击等量生命6回合。</v>
      </c>
    </row>
    <row r="474" spans="1:29" s="10" customFormat="1" x14ac:dyDescent="0.3">
      <c r="A474" s="29">
        <v>43076</v>
      </c>
      <c r="B474" s="29" t="s">
        <v>72</v>
      </c>
      <c r="C474" s="28">
        <v>14</v>
      </c>
      <c r="D474" s="28">
        <v>3.51</v>
      </c>
      <c r="E474" s="26">
        <f>VLOOKUP($C474,计算辅助表!$A:$E,3,FALSE)</f>
        <v>1</v>
      </c>
      <c r="F474" s="29">
        <v>9.5</v>
      </c>
      <c r="G474" s="26">
        <f>VLOOKUP($C474,计算辅助表!$A:$E,5,FALSE)</f>
        <v>1.6</v>
      </c>
      <c r="H474" s="26">
        <f>VLOOKUP(C474,计算辅助表!A:I,9,FALSE)</f>
        <v>4</v>
      </c>
      <c r="I474" s="26">
        <f>VLOOKUP(C474,计算辅助表!A:K,10,FALSE)</f>
        <v>330</v>
      </c>
      <c r="J474" s="26">
        <f>VLOOKUP(C474,计算辅助表!A:K,11,FALSE)</f>
        <v>500</v>
      </c>
      <c r="K474" s="26">
        <f>VLOOKUP(C474,计算辅助表!A:H,8,FALSE)</f>
        <v>300</v>
      </c>
      <c r="L474" s="26" t="str">
        <f>VLOOKUP(C474,计算辅助表!A:F,6,FALSE)</f>
        <v>[{"a":"item","t":"2004","n":25000},{"a":"item","t":"2039","n":20}]</v>
      </c>
      <c r="M474" s="26" t="str">
        <f>VLOOKUP(C474,计算辅助表!A:L,IF(INT(LEFT(A474))&lt;5,12,7),FALSE)</f>
        <v>[{"sxhero":1,"num":2},{"star":9,"num":1},{"star":10,"num":1}]</v>
      </c>
      <c r="N474" s="26" t="str">
        <f>VLOOKUP(A474,升星技能!A:O,4,FALSE)</f>
        <v>圣女教条3</v>
      </c>
      <c r="O474" s="26" t="str">
        <f>VLOOKUP(A474,升星技能!A:O,5,FALSE)</f>
        <v>"4307a114","4307a124","4307a134","4307a144"</v>
      </c>
      <c r="P474" s="26" t="str">
        <f>VLOOKUP(A474,升星技能!A:O,6,FALSE)</f>
        <v>被动效果：攻击增加30%、生命增加25%、暴击增加35%、命中增加50%</v>
      </c>
      <c r="Q474" s="26" t="str">
        <f>IF(C474&lt;8,VLOOKUP(A474,基础技能!A:O,11,FALSE),VLOOKUP(A474,升星技能!A:O,7,FALSE))</f>
        <v>庇护之森3</v>
      </c>
      <c r="R474" s="26" t="str">
        <f>IF(C474&lt;8,VLOOKUP(A474,基础技能!A:O,10,FALSE),VLOOKUP(A474,升星技能!A:O,8,FALSE))</f>
        <v>"4307a214"</v>
      </c>
      <c r="S474" s="26" t="str">
        <f>IF(C474&lt;8,VLOOKUP(A474,基础技能!A:O,12,FALSE),VLOOKUP(A474,升星技能!A:O,9,FALSE))</f>
        <v>被动效果：普通攻击恢复自己150%攻击等量生命3回合，并使自身攻击增加20%和造成的治疗效果增加7%持续4回合</v>
      </c>
      <c r="T474" s="26" t="str">
        <f>IF(C474&lt;9,VLOOKUP(A474,基础技能!A:O,14,FALSE),VLOOKUP(A474,升星技能!A:O,10,FALSE))</f>
        <v>自然惩戒3</v>
      </c>
      <c r="U474" s="26" t="str">
        <f>IF(C474&lt;9,VLOOKUP(A474,基础技能!A:O,13,FALSE),VLOOKUP(A474,升星技能!A:O,11,FALSE))</f>
        <v>"4307a314","4307a324","4307a334","4307a344"</v>
      </c>
      <c r="V474" s="26" t="str">
        <f>IF(C474&lt;9,VLOOKUP(A474,基础技能!A:O,15,FALSE),VLOOKUP(A474,升星技能!A:O,12,FALSE))</f>
        <v>被动效果：自身生命低于50%，解除自身所有控制并当前回合免控，而后回复100%最大生命值，对所有敌人有100%几率沉默1回合，并增加自己100%暴击伤害8回合（只能触发一次）</v>
      </c>
      <c r="W474" s="26" t="str">
        <f>IF(C474&lt;10,VLOOKUP(A474,基础技能!A:O,5,FALSE),VLOOKUP(A474,升星技能!A:O,13,FALSE))</f>
        <v>荆棘缠绕3</v>
      </c>
      <c r="X474" s="26" t="str">
        <f>IF(C474&lt;10,VLOOKUP(A474,基础技能!A:O,4,FALSE),VLOOKUP(A474,升星技能!A:O,14,FALSE))</f>
        <v>4307a012</v>
      </c>
      <c r="Y474" s="26" t="str">
        <f>IF(C474&lt;10,VLOOKUP(A474,基础技能!A:O,6,FALSE),VLOOKUP(A474,升星技能!A:O,15,FALSE))</f>
        <v>怒气技能：对随机4名敌人造成272%攻击伤害，恢复全体友军攻击效果220%攻击等量生命，并持续恢复全体友军攻击效果70%攻击等量生命6回合。</v>
      </c>
    </row>
    <row r="475" spans="1:29" x14ac:dyDescent="0.3">
      <c r="A475" s="29">
        <v>43076</v>
      </c>
      <c r="B475" s="29" t="s">
        <v>72</v>
      </c>
      <c r="C475" s="28">
        <v>15</v>
      </c>
      <c r="D475" s="28">
        <v>3.51</v>
      </c>
      <c r="E475" s="26">
        <f>VLOOKUP($C475,计算辅助表!$A:$E,3,FALSE)</f>
        <v>1</v>
      </c>
      <c r="F475" s="29">
        <v>9.5</v>
      </c>
      <c r="G475" s="26">
        <f>VLOOKUP($C475,计算辅助表!$A:$E,5,FALSE)</f>
        <v>1.6</v>
      </c>
      <c r="H475" s="26">
        <f>VLOOKUP(C475,计算辅助表!A:I,9,FALSE)</f>
        <v>5</v>
      </c>
      <c r="I475" s="26">
        <f>VLOOKUP(C475,计算辅助表!A:K,10,FALSE)</f>
        <v>450</v>
      </c>
      <c r="J475" s="26">
        <f>VLOOKUP(C475,计算辅助表!A:K,11,FALSE)</f>
        <v>700</v>
      </c>
      <c r="K475" s="26">
        <f>VLOOKUP(C475,计算辅助表!A:H,8,FALSE)</f>
        <v>300</v>
      </c>
      <c r="L475" s="26" t="str">
        <f>VLOOKUP(C475,计算辅助表!A:F,6,FALSE)</f>
        <v>[{"a":"item","t":"2004","n":30000},{"a":"item","t":"2039","n":30}]</v>
      </c>
      <c r="M475" s="26" t="str">
        <f>VLOOKUP(C475,计算辅助表!A:L,IF(INT(LEFT(A475))&lt;5,12,7),FALSE)</f>
        <v>[{"sxhero":1,"num":2},{"star":9,"num":1},{"star":10,"num":1}]</v>
      </c>
      <c r="N475" s="26" t="str">
        <f>VLOOKUP(A475,升星技能!A:O,4,FALSE)</f>
        <v>圣女教条3</v>
      </c>
      <c r="O475" s="26" t="str">
        <f>VLOOKUP(A475,升星技能!A:O,5,FALSE)</f>
        <v>"4307a114","4307a124","4307a134","4307a144"</v>
      </c>
      <c r="P475" s="26" t="str">
        <f>VLOOKUP(A475,升星技能!A:O,6,FALSE)</f>
        <v>被动效果：攻击增加30%、生命增加25%、暴击增加35%、命中增加50%</v>
      </c>
      <c r="Q475" s="26" t="str">
        <f>IF(C475&lt;8,VLOOKUP(A475,基础技能!A:O,11,FALSE),VLOOKUP(A475,升星技能!A:O,7,FALSE))</f>
        <v>庇护之森3</v>
      </c>
      <c r="R475" s="26" t="str">
        <f>IF(C475&lt;8,VLOOKUP(A475,基础技能!A:O,10,FALSE),VLOOKUP(A475,升星技能!A:O,8,FALSE))</f>
        <v>"4307a214"</v>
      </c>
      <c r="S475" s="26" t="str">
        <f>IF(C475&lt;8,VLOOKUP(A475,基础技能!A:O,12,FALSE),VLOOKUP(A475,升星技能!A:O,9,FALSE))</f>
        <v>被动效果：普通攻击恢复自己150%攻击等量生命3回合，并使自身攻击增加20%和造成的治疗效果增加7%持续4回合</v>
      </c>
      <c r="T475" s="26" t="str">
        <f>IF(C475&lt;9,VLOOKUP(A475,基础技能!A:O,14,FALSE),VLOOKUP(A475,升星技能!A:O,10,FALSE))</f>
        <v>自然惩戒3</v>
      </c>
      <c r="U475" s="26" t="str">
        <f>IF(C475&lt;9,VLOOKUP(A475,基础技能!A:O,13,FALSE),VLOOKUP(A475,升星技能!A:O,11,FALSE))</f>
        <v>"4307a314","4307a324","4307a334","4307a344"</v>
      </c>
      <c r="V475" s="26" t="str">
        <f>IF(C475&lt;9,VLOOKUP(A475,基础技能!A:O,15,FALSE),VLOOKUP(A475,升星技能!A:O,12,FALSE))</f>
        <v>被动效果：自身生命低于50%，解除自身所有控制并当前回合免控，而后回复100%最大生命值，对所有敌人有100%几率沉默1回合，并增加自己100%暴击伤害8回合（只能触发一次）</v>
      </c>
      <c r="W475" s="26" t="str">
        <f>IF(C475&lt;10,VLOOKUP(A475,基础技能!A:O,5,FALSE),VLOOKUP(A475,升星技能!A:O,13,FALSE))</f>
        <v>荆棘缠绕3</v>
      </c>
      <c r="X475" s="26" t="str">
        <f>IF(C475&lt;10,VLOOKUP(A475,基础技能!A:O,4,FALSE),VLOOKUP(A475,升星技能!A:O,14,FALSE))</f>
        <v>4307a012</v>
      </c>
      <c r="Y475" s="26" t="str">
        <f>IF(C475&lt;10,VLOOKUP(A475,基础技能!A:O,6,FALSE),VLOOKUP(A475,升星技能!A:O,15,FALSE))</f>
        <v>怒气技能：对随机4名敌人造成272%攻击伤害，恢复全体友军攻击效果220%攻击等量生命，并持续恢复全体友军攻击效果70%攻击等量生命6回合。</v>
      </c>
    </row>
    <row r="476" spans="1:29" s="17" customFormat="1" x14ac:dyDescent="0.3">
      <c r="A476" s="17">
        <v>43086</v>
      </c>
      <c r="B476" s="17" t="s">
        <v>3970</v>
      </c>
      <c r="C476" s="26">
        <v>7</v>
      </c>
      <c r="D476" s="26">
        <v>2.4900000000000002</v>
      </c>
      <c r="E476" s="26">
        <v>1</v>
      </c>
      <c r="F476" s="26">
        <v>3.5200000000000005</v>
      </c>
      <c r="G476" s="26">
        <v>1.6</v>
      </c>
      <c r="H476" s="26">
        <v>0</v>
      </c>
      <c r="I476" s="26">
        <v>0</v>
      </c>
      <c r="J476" s="26">
        <v>0</v>
      </c>
      <c r="K476" s="26">
        <v>165</v>
      </c>
      <c r="L476" s="26" t="s">
        <v>3543</v>
      </c>
      <c r="M476" s="26" t="str">
        <f>VLOOKUP(C476,计算辅助表!A:L,IF(INT(LEFT(A476))&lt;5,12,7),FALSE)</f>
        <v>[{"jichuzhongzu":1,"star":5,"num":4}]</v>
      </c>
      <c r="N476" s="26" t="str">
        <f>VLOOKUP(A476,升星技能!A:O,4,FALSE)</f>
        <v>自然树甲3</v>
      </c>
      <c r="O476" s="26" t="str">
        <f>VLOOKUP(A476,升星技能!A:O,5,FALSE)</f>
        <v>"4308a201","4308a211","4308a221"</v>
      </c>
      <c r="P476" s="26" t="str">
        <f>VLOOKUP(A476,升星技能!A:O,6,FALSE)</f>
        <v>被动效果：生命值增加30%，攻击增加25%，受到治疗效果提高30%</v>
      </c>
      <c r="Q476" s="26" t="str">
        <f>IF(C476&lt;8,VLOOKUP(A476,基础技能!A:O,11,FALSE),VLOOKUP(A476,升星技能!A:O,7,FALSE))</f>
        <v>月之魔力2</v>
      </c>
      <c r="R476" s="26" t="str">
        <f>IF(C476&lt;8,VLOOKUP(A476,基础技能!A:O,10,FALSE),VLOOKUP(A476,升星技能!A:O,8,FALSE))</f>
        <v>"43086304"</v>
      </c>
      <c r="S476" s="26" t="str">
        <f>IF(C476&lt;8,VLOOKUP(A476,基础技能!A:O,12,FALSE),VLOOKUP(A476,升星技能!A:O,9,FALSE))</f>
        <v>被动效果：普攻攻击时，使被攻击的敌人附加缩小2回合（缩小：体型缩小50%，受到的伤害增加20%，造成的伤害减少30%，不可叠加）</v>
      </c>
      <c r="T476" s="26" t="str">
        <f>IF(C476&lt;9,VLOOKUP(A476,基础技能!A:O,14,FALSE),VLOOKUP(A476,升星技能!A:O,10,FALSE))</f>
        <v>自然交换2</v>
      </c>
      <c r="U476" s="26" t="str">
        <f>IF(C476&lt;9,VLOOKUP(A476,基础技能!A:O,13,FALSE),VLOOKUP(A476,升星技能!A:O,11,FALSE))</f>
        <v>"43086404"</v>
      </c>
      <c r="V476" s="26" t="str">
        <f>IF(C476&lt;9,VLOOKUP(A476,基础技能!A:O,15,FALSE),VLOOKUP(A476,升星技能!A:O,12,FALSE))</f>
        <v>被动效果：回合结束时，使随机1名速度高于自身的敌人与自己交换速度一回合，并给随机1名我方英雄施加守护2回合（守护：受到主动技能或普通攻击时，对攻击者造成200%无视护甲伤害，恢复自身100%攻击等量生命值）</v>
      </c>
      <c r="W476" s="26" t="str">
        <f>IF(C476&lt;10,VLOOKUP(A476,基础技能!A:O,5,FALSE),VLOOKUP(A476,升星技能!A:O,13,FALSE))</f>
        <v>星月神话2</v>
      </c>
      <c r="X476" s="26">
        <f>IF(C476&lt;10,VLOOKUP(A476,基础技能!A:O,4,FALSE),VLOOKUP(A476,升星技能!A:O,14,FALSE))</f>
        <v>43086012</v>
      </c>
      <c r="Y476" s="26" t="str">
        <f>IF(C476&lt;10,VLOOKUP(A476,基础技能!A:O,6,FALSE),VLOOKUP(A476,升星技能!A:O,15,FALSE))</f>
        <v>怒气技能：对随机1名敌人造成290%攻击伤害，并缩小目标2回合；并给随机3名我方英雄施加守护2回合（缩小：体型缩小50%，受到的伤害增加20%，造成的伤害减少30%，不可叠加；守护：受到主动技能或普通攻击时，对攻击者造成200%无视护甲伤害，恢复自身100%攻击等量生命值）</v>
      </c>
      <c r="Z476" s="1"/>
      <c r="AA476" s="1"/>
      <c r="AB476" s="1"/>
      <c r="AC476" s="1"/>
    </row>
    <row r="477" spans="1:29" s="17" customFormat="1" x14ac:dyDescent="0.3">
      <c r="A477" s="17">
        <v>43086</v>
      </c>
      <c r="B477" s="17" t="s">
        <v>3970</v>
      </c>
      <c r="C477" s="26">
        <v>8</v>
      </c>
      <c r="D477" s="26">
        <v>2.7800000000000002</v>
      </c>
      <c r="E477" s="26">
        <v>1</v>
      </c>
      <c r="F477" s="26">
        <v>4.84</v>
      </c>
      <c r="G477" s="26">
        <v>1.6</v>
      </c>
      <c r="H477" s="26">
        <v>0</v>
      </c>
      <c r="I477" s="26">
        <v>0</v>
      </c>
      <c r="J477" s="26">
        <v>0</v>
      </c>
      <c r="K477" s="26">
        <v>185</v>
      </c>
      <c r="L477" s="26" t="s">
        <v>3545</v>
      </c>
      <c r="M477" s="26" t="str">
        <f>VLOOKUP(C477,计算辅助表!A:L,IF(INT(LEFT(A477))&lt;5,12,7),FALSE)</f>
        <v>[{"jichuzhongzu":1,"star":6,"num":1},{"jichuzhongzu":1,"star":5,"num":3}]</v>
      </c>
      <c r="N477" s="26" t="str">
        <f>VLOOKUP(A477,升星技能!A:O,4,FALSE)</f>
        <v>自然树甲3</v>
      </c>
      <c r="O477" s="26" t="str">
        <f>VLOOKUP(A477,升星技能!A:O,5,FALSE)</f>
        <v>"4308a201","4308a211","4308a221"</v>
      </c>
      <c r="P477" s="26" t="str">
        <f>VLOOKUP(A477,升星技能!A:O,6,FALSE)</f>
        <v>被动效果：生命值增加30%，攻击增加25%，受到治疗效果提高30%</v>
      </c>
      <c r="Q477" s="26" t="str">
        <f>IF(C477&lt;8,VLOOKUP(A477,基础技能!A:O,11,FALSE),VLOOKUP(A477,升星技能!A:O,7,FALSE))</f>
        <v>月之魔力3</v>
      </c>
      <c r="R477" s="26" t="str">
        <f>IF(C477&lt;8,VLOOKUP(A477,基础技能!A:O,10,FALSE),VLOOKUP(A477,升星技能!A:O,8,FALSE))</f>
        <v>"4308a304"</v>
      </c>
      <c r="S477" s="26" t="str">
        <f>IF(C477&lt;8,VLOOKUP(A477,基础技能!A:O,12,FALSE),VLOOKUP(A477,升星技能!A:O,9,FALSE))</f>
        <v>被动效果：普攻攻击时，使被攻击的敌人附加缩小2回合（缩小：体型缩小50%，受到的伤害增加30%，造成的伤害减少50%，不可叠加）</v>
      </c>
      <c r="T477" s="26" t="str">
        <f>IF(C477&lt;9,VLOOKUP(A477,基础技能!A:O,14,FALSE),VLOOKUP(A477,升星技能!A:O,10,FALSE))</f>
        <v>自然交换2</v>
      </c>
      <c r="U477" s="26" t="str">
        <f>IF(C477&lt;9,VLOOKUP(A477,基础技能!A:O,13,FALSE),VLOOKUP(A477,升星技能!A:O,11,FALSE))</f>
        <v>"43086404"</v>
      </c>
      <c r="V477" s="26" t="str">
        <f>IF(C477&lt;9,VLOOKUP(A477,基础技能!A:O,15,FALSE),VLOOKUP(A477,升星技能!A:O,12,FALSE))</f>
        <v>被动效果：回合结束时，使随机1名速度高于自身的敌人与自己交换速度一回合，并给随机1名我方英雄施加守护2回合（守护：受到主动技能或普通攻击时，对攻击者造成200%无视护甲伤害，恢复自身100%攻击等量生命值）</v>
      </c>
      <c r="W477" s="26" t="str">
        <f>IF(C477&lt;10,VLOOKUP(A477,基础技能!A:O,5,FALSE),VLOOKUP(A477,升星技能!A:O,13,FALSE))</f>
        <v>星月神话2</v>
      </c>
      <c r="X477" s="26">
        <f>IF(C477&lt;10,VLOOKUP(A477,基础技能!A:O,4,FALSE),VLOOKUP(A477,升星技能!A:O,14,FALSE))</f>
        <v>43086012</v>
      </c>
      <c r="Y477" s="26" t="str">
        <f>IF(C477&lt;10,VLOOKUP(A477,基础技能!A:O,6,FALSE),VLOOKUP(A477,升星技能!A:O,15,FALSE))</f>
        <v>怒气技能：对随机1名敌人造成290%攻击伤害，并缩小目标2回合；并给随机3名我方英雄施加守护2回合（缩小：体型缩小50%，受到的伤害增加20%，造成的伤害减少30%，不可叠加；守护：受到主动技能或普通攻击时，对攻击者造成200%无视护甲伤害，恢复自身100%攻击等量生命值）</v>
      </c>
      <c r="Z477" s="1"/>
      <c r="AA477" s="1"/>
      <c r="AB477" s="1"/>
      <c r="AC477" s="1"/>
    </row>
    <row r="478" spans="1:29" s="17" customFormat="1" x14ac:dyDescent="0.3">
      <c r="A478" s="17">
        <v>43086</v>
      </c>
      <c r="B478" s="17" t="s">
        <v>3970</v>
      </c>
      <c r="C478" s="26">
        <v>9</v>
      </c>
      <c r="D478" s="26">
        <v>3.0700000000000003</v>
      </c>
      <c r="E478" s="26">
        <v>1</v>
      </c>
      <c r="F478" s="26">
        <v>6.16</v>
      </c>
      <c r="G478" s="26">
        <v>1.6</v>
      </c>
      <c r="H478" s="26">
        <v>0</v>
      </c>
      <c r="I478" s="26">
        <v>0</v>
      </c>
      <c r="J478" s="26">
        <v>0</v>
      </c>
      <c r="K478" s="26">
        <v>205</v>
      </c>
      <c r="L478" s="26" t="s">
        <v>3547</v>
      </c>
      <c r="M478" s="26" t="str">
        <f>VLOOKUP(C478,计算辅助表!A:L,IF(INT(LEFT(A478))&lt;5,12,7),FALSE)</f>
        <v>[{"sxhero":1,"num":1},{"jichuzhongzu":1,"star":6,"num":1},{"jichuzhongzu":1,"star":5,"num":2}]</v>
      </c>
      <c r="N478" s="26" t="str">
        <f>VLOOKUP(A478,升星技能!A:O,4,FALSE)</f>
        <v>自然树甲3</v>
      </c>
      <c r="O478" s="26" t="str">
        <f>VLOOKUP(A478,升星技能!A:O,5,FALSE)</f>
        <v>"4308a201","4308a211","4308a221"</v>
      </c>
      <c r="P478" s="26" t="str">
        <f>VLOOKUP(A478,升星技能!A:O,6,FALSE)</f>
        <v>被动效果：生命值增加30%，攻击增加25%，受到治疗效果提高30%</v>
      </c>
      <c r="Q478" s="26" t="str">
        <f>IF(C478&lt;8,VLOOKUP(A478,基础技能!A:O,11,FALSE),VLOOKUP(A478,升星技能!A:O,7,FALSE))</f>
        <v>月之魔力3</v>
      </c>
      <c r="R478" s="26" t="str">
        <f>IF(C478&lt;8,VLOOKUP(A478,基础技能!A:O,10,FALSE),VLOOKUP(A478,升星技能!A:O,8,FALSE))</f>
        <v>"4308a304"</v>
      </c>
      <c r="S478" s="26" t="str">
        <f>IF(C478&lt;8,VLOOKUP(A478,基础技能!A:O,12,FALSE),VLOOKUP(A478,升星技能!A:O,9,FALSE))</f>
        <v>被动效果：普攻攻击时，使被攻击的敌人附加缩小2回合（缩小：体型缩小50%，受到的伤害增加30%，造成的伤害减少50%，不可叠加）</v>
      </c>
      <c r="T478" s="26" t="str">
        <f>IF(C478&lt;9,VLOOKUP(A478,基础技能!A:O,14,FALSE),VLOOKUP(A478,升星技能!A:O,10,FALSE))</f>
        <v>自然交换3</v>
      </c>
      <c r="U478" s="26" t="str">
        <f>IF(C478&lt;9,VLOOKUP(A478,基础技能!A:O,13,FALSE),VLOOKUP(A478,升星技能!A:O,11,FALSE))</f>
        <v>"4308a404"</v>
      </c>
      <c r="V478" s="26" t="str">
        <f>IF(C478&lt;9,VLOOKUP(A478,基础技能!A:O,15,FALSE),VLOOKUP(A478,升星技能!A:O,12,FALSE))</f>
        <v>被动效果：回合结束时，使随机1名速度高于自身的敌人与自己交换速度一回合，并给随机1名我方英雄施加守护2回合（守护：受到主动技能或普通攻击时，对攻击者造成300%无视护甲伤害，恢复自身150%攻击等量生命值）</v>
      </c>
      <c r="W478" s="26" t="str">
        <f>IF(C478&lt;10,VLOOKUP(A478,基础技能!A:O,5,FALSE),VLOOKUP(A478,升星技能!A:O,13,FALSE))</f>
        <v>星月神话2</v>
      </c>
      <c r="X478" s="26">
        <f>IF(C478&lt;10,VLOOKUP(A478,基础技能!A:O,4,FALSE),VLOOKUP(A478,升星技能!A:O,14,FALSE))</f>
        <v>43086012</v>
      </c>
      <c r="Y478" s="26" t="str">
        <f>IF(C478&lt;10,VLOOKUP(A478,基础技能!A:O,6,FALSE),VLOOKUP(A478,升星技能!A:O,15,FALSE))</f>
        <v>怒气技能：对随机1名敌人造成290%攻击伤害，并缩小目标2回合；并给随机3名我方英雄施加守护2回合（缩小：体型缩小50%，受到的伤害增加20%，造成的伤害减少30%，不可叠加；守护：受到主动技能或普通攻击时，对攻击者造成200%无视护甲伤害，恢复自身100%攻击等量生命值）</v>
      </c>
      <c r="Z478" s="1"/>
      <c r="AA478" s="1"/>
      <c r="AB478" s="1"/>
      <c r="AC478" s="1"/>
    </row>
    <row r="479" spans="1:29" s="17" customFormat="1" x14ac:dyDescent="0.3">
      <c r="A479" s="17">
        <v>43086</v>
      </c>
      <c r="B479" s="17" t="s">
        <v>3970</v>
      </c>
      <c r="C479" s="26">
        <v>10</v>
      </c>
      <c r="D479" s="26">
        <v>3.5100000000000002</v>
      </c>
      <c r="E479" s="26">
        <v>1</v>
      </c>
      <c r="F479" s="26">
        <v>8.14</v>
      </c>
      <c r="G479" s="26">
        <v>1.6</v>
      </c>
      <c r="H479" s="26">
        <v>0</v>
      </c>
      <c r="I479" s="26">
        <v>0</v>
      </c>
      <c r="J479" s="26">
        <v>0</v>
      </c>
      <c r="K479" s="26">
        <v>255</v>
      </c>
      <c r="L479" s="26" t="s">
        <v>3549</v>
      </c>
      <c r="M479" s="26" t="str">
        <f>VLOOKUP(C479,计算辅助表!A:L,IF(INT(LEFT(A479))&lt;5,12,7),FALSE)</f>
        <v>[{"sxhero":1,"num":2},{"jichuzhongzu":1,"star":6,"num":1},{"star":9,"num":1}]</v>
      </c>
      <c r="N479" s="26" t="str">
        <f>VLOOKUP(A479,升星技能!A:O,4,FALSE)</f>
        <v>自然树甲3</v>
      </c>
      <c r="O479" s="26" t="str">
        <f>VLOOKUP(A479,升星技能!A:O,5,FALSE)</f>
        <v>"4308a201","4308a211","4308a221"</v>
      </c>
      <c r="P479" s="26" t="str">
        <f>VLOOKUP(A479,升星技能!A:O,6,FALSE)</f>
        <v>被动效果：生命值增加30%，攻击增加25%，受到治疗效果提高30%</v>
      </c>
      <c r="Q479" s="26" t="str">
        <f>IF(C479&lt;8,VLOOKUP(A479,基础技能!A:O,11,FALSE),VLOOKUP(A479,升星技能!A:O,7,FALSE))</f>
        <v>月之魔力3</v>
      </c>
      <c r="R479" s="26" t="str">
        <f>IF(C479&lt;8,VLOOKUP(A479,基础技能!A:O,10,FALSE),VLOOKUP(A479,升星技能!A:O,8,FALSE))</f>
        <v>"4308a304"</v>
      </c>
      <c r="S479" s="26" t="str">
        <f>IF(C479&lt;8,VLOOKUP(A479,基础技能!A:O,12,FALSE),VLOOKUP(A479,升星技能!A:O,9,FALSE))</f>
        <v>被动效果：普攻攻击时，使被攻击的敌人附加缩小2回合（缩小：体型缩小50%，受到的伤害增加30%，造成的伤害减少50%，不可叠加）</v>
      </c>
      <c r="T479" s="26" t="str">
        <f>IF(C479&lt;9,VLOOKUP(A479,基础技能!A:O,14,FALSE),VLOOKUP(A479,升星技能!A:O,10,FALSE))</f>
        <v>自然交换3</v>
      </c>
      <c r="U479" s="26" t="str">
        <f>IF(C479&lt;9,VLOOKUP(A479,基础技能!A:O,13,FALSE),VLOOKUP(A479,升星技能!A:O,11,FALSE))</f>
        <v>"4308a404"</v>
      </c>
      <c r="V479" s="26" t="str">
        <f>IF(C479&lt;9,VLOOKUP(A479,基础技能!A:O,15,FALSE),VLOOKUP(A479,升星技能!A:O,12,FALSE))</f>
        <v>被动效果：回合结束时，使随机1名速度高于自身的敌人与自己交换速度一回合，并给随机1名我方英雄施加守护2回合（守护：受到主动技能或普通攻击时，对攻击者造成300%无视护甲伤害，恢复自身150%攻击等量生命值）</v>
      </c>
      <c r="W479" s="26" t="str">
        <f>IF(C479&lt;10,VLOOKUP(A479,基础技能!A:O,5,FALSE),VLOOKUP(A479,升星技能!A:O,13,FALSE))</f>
        <v>星月神话3</v>
      </c>
      <c r="X479" s="26" t="str">
        <f>IF(C479&lt;10,VLOOKUP(A479,基础技能!A:O,4,FALSE),VLOOKUP(A479,升星技能!A:O,14,FALSE))</f>
        <v>4308a012</v>
      </c>
      <c r="Y479" s="26" t="str">
        <f>IF(C479&lt;10,VLOOKUP(A479,基础技能!A:O,6,FALSE),VLOOKUP(A479,升星技能!A:O,15,FALSE))</f>
        <v>怒气技能：对随机1名敌人造成400%攻击伤害，并缩小目标2回合；并给随机3名我方英雄施加守护2回合（缩小：体型缩小50%，受到的伤害增加30%，造成的伤害减少50%，不可叠加；守护：受到主动技能或普通攻击时，对攻击者造成300%无视护甲伤害，恢复自身150%攻击等量生命值）</v>
      </c>
      <c r="Z479" s="1"/>
      <c r="AA479" s="1"/>
      <c r="AB479" s="1"/>
      <c r="AC479" s="1"/>
    </row>
    <row r="480" spans="1:29" s="17" customFormat="1" x14ac:dyDescent="0.3">
      <c r="A480" s="17">
        <v>43086</v>
      </c>
      <c r="B480" s="17" t="s">
        <v>3970</v>
      </c>
      <c r="C480" s="26">
        <v>11</v>
      </c>
      <c r="D480" s="26">
        <v>3.5100000000000002</v>
      </c>
      <c r="E480" s="26">
        <v>1</v>
      </c>
      <c r="F480" s="26">
        <v>8.14</v>
      </c>
      <c r="G480" s="26">
        <v>1.6</v>
      </c>
      <c r="H480" s="26">
        <v>1</v>
      </c>
      <c r="I480" s="26">
        <v>70</v>
      </c>
      <c r="J480" s="26">
        <v>100</v>
      </c>
      <c r="K480" s="26">
        <v>270</v>
      </c>
      <c r="L480" s="26" t="s">
        <v>3549</v>
      </c>
      <c r="M480" s="26" t="str">
        <f>VLOOKUP(C480,计算辅助表!A:L,IF(INT(LEFT(A480))&lt;5,12,7),FALSE)</f>
        <v>[{"sxhero":1,"num":1},{"star":9,"num":1}]</v>
      </c>
      <c r="N480" s="26" t="str">
        <f>VLOOKUP(A480,升星技能!A:O,4,FALSE)</f>
        <v>自然树甲3</v>
      </c>
      <c r="O480" s="26" t="str">
        <f>VLOOKUP(A480,升星技能!A:O,5,FALSE)</f>
        <v>"4308a201","4308a211","4308a221"</v>
      </c>
      <c r="P480" s="26" t="str">
        <f>VLOOKUP(A480,升星技能!A:O,6,FALSE)</f>
        <v>被动效果：生命值增加30%，攻击增加25%，受到治疗效果提高30%</v>
      </c>
      <c r="Q480" s="26" t="str">
        <f>IF(C480&lt;8,VLOOKUP(A480,基础技能!A:O,11,FALSE),VLOOKUP(A480,升星技能!A:O,7,FALSE))</f>
        <v>月之魔力3</v>
      </c>
      <c r="R480" s="26" t="str">
        <f>IF(C480&lt;8,VLOOKUP(A480,基础技能!A:O,10,FALSE),VLOOKUP(A480,升星技能!A:O,8,FALSE))</f>
        <v>"4308a304"</v>
      </c>
      <c r="S480" s="26" t="str">
        <f>IF(C480&lt;8,VLOOKUP(A480,基础技能!A:O,12,FALSE),VLOOKUP(A480,升星技能!A:O,9,FALSE))</f>
        <v>被动效果：普攻攻击时，使被攻击的敌人附加缩小2回合（缩小：体型缩小50%，受到的伤害增加30%，造成的伤害减少50%，不可叠加）</v>
      </c>
      <c r="T480" s="26" t="str">
        <f>IF(C480&lt;9,VLOOKUP(A480,基础技能!A:O,14,FALSE),VLOOKUP(A480,升星技能!A:O,10,FALSE))</f>
        <v>自然交换3</v>
      </c>
      <c r="U480" s="26" t="str">
        <f>IF(C480&lt;9,VLOOKUP(A480,基础技能!A:O,13,FALSE),VLOOKUP(A480,升星技能!A:O,11,FALSE))</f>
        <v>"4308a404"</v>
      </c>
      <c r="V480" s="26" t="str">
        <f>IF(C480&lt;9,VLOOKUP(A480,基础技能!A:O,15,FALSE),VLOOKUP(A480,升星技能!A:O,12,FALSE))</f>
        <v>被动效果：回合结束时，使随机1名速度高于自身的敌人与自己交换速度一回合，并给随机1名我方英雄施加守护2回合（守护：受到主动技能或普通攻击时，对攻击者造成300%无视护甲伤害，恢复自身150%攻击等量生命值）</v>
      </c>
      <c r="W480" s="26" t="str">
        <f>IF(C480&lt;10,VLOOKUP(A480,基础技能!A:O,5,FALSE),VLOOKUP(A480,升星技能!A:O,13,FALSE))</f>
        <v>星月神话3</v>
      </c>
      <c r="X480" s="26" t="str">
        <f>IF(C480&lt;10,VLOOKUP(A480,基础技能!A:O,4,FALSE),VLOOKUP(A480,升星技能!A:O,14,FALSE))</f>
        <v>4308a012</v>
      </c>
      <c r="Y480" s="26" t="str">
        <f>IF(C480&lt;10,VLOOKUP(A480,基础技能!A:O,6,FALSE),VLOOKUP(A480,升星技能!A:O,15,FALSE))</f>
        <v>怒气技能：对随机1名敌人造成400%攻击伤害，并缩小目标2回合；并给随机3名我方英雄施加守护2回合（缩小：体型缩小50%，受到的伤害增加30%，造成的伤害减少50%，不可叠加；守护：受到主动技能或普通攻击时，对攻击者造成300%无视护甲伤害，恢复自身150%攻击等量生命值）</v>
      </c>
      <c r="Z480" s="1"/>
      <c r="AA480" s="1"/>
      <c r="AB480" s="1"/>
      <c r="AC480" s="1"/>
    </row>
    <row r="481" spans="1:29" s="17" customFormat="1" x14ac:dyDescent="0.3">
      <c r="A481" s="17">
        <v>43086</v>
      </c>
      <c r="B481" s="17" t="s">
        <v>3970</v>
      </c>
      <c r="C481" s="26">
        <v>12</v>
      </c>
      <c r="D481" s="26">
        <v>3.5100000000000002</v>
      </c>
      <c r="E481" s="26">
        <v>1</v>
      </c>
      <c r="F481" s="26">
        <v>8.14</v>
      </c>
      <c r="G481" s="26">
        <v>1.6</v>
      </c>
      <c r="H481" s="26">
        <v>2</v>
      </c>
      <c r="I481" s="26">
        <v>140</v>
      </c>
      <c r="J481" s="26">
        <v>200</v>
      </c>
      <c r="K481" s="26">
        <v>285</v>
      </c>
      <c r="L481" s="26" t="s">
        <v>3917</v>
      </c>
      <c r="M481" s="26" t="str">
        <f>VLOOKUP(C481,计算辅助表!A:L,IF(INT(LEFT(A481))&lt;5,12,7),FALSE)</f>
        <v>[{"sxhero":1,"num":1},{"jichuzhongzu":1,"star":6,"num":1},{"star":9,"num":1}]</v>
      </c>
      <c r="N481" s="26" t="str">
        <f>VLOOKUP(A481,升星技能!A:O,4,FALSE)</f>
        <v>自然树甲3</v>
      </c>
      <c r="O481" s="26" t="str">
        <f>VLOOKUP(A481,升星技能!A:O,5,FALSE)</f>
        <v>"4308a201","4308a211","4308a221"</v>
      </c>
      <c r="P481" s="26" t="str">
        <f>VLOOKUP(A481,升星技能!A:O,6,FALSE)</f>
        <v>被动效果：生命值增加30%，攻击增加25%，受到治疗效果提高30%</v>
      </c>
      <c r="Q481" s="26" t="str">
        <f>IF(C481&lt;8,VLOOKUP(A481,基础技能!A:O,11,FALSE),VLOOKUP(A481,升星技能!A:O,7,FALSE))</f>
        <v>月之魔力3</v>
      </c>
      <c r="R481" s="26" t="str">
        <f>IF(C481&lt;8,VLOOKUP(A481,基础技能!A:O,10,FALSE),VLOOKUP(A481,升星技能!A:O,8,FALSE))</f>
        <v>"4308a304"</v>
      </c>
      <c r="S481" s="26" t="str">
        <f>IF(C481&lt;8,VLOOKUP(A481,基础技能!A:O,12,FALSE),VLOOKUP(A481,升星技能!A:O,9,FALSE))</f>
        <v>被动效果：普攻攻击时，使被攻击的敌人附加缩小2回合（缩小：体型缩小50%，受到的伤害增加30%，造成的伤害减少50%，不可叠加）</v>
      </c>
      <c r="T481" s="26" t="str">
        <f>IF(C481&lt;9,VLOOKUP(A481,基础技能!A:O,14,FALSE),VLOOKUP(A481,升星技能!A:O,10,FALSE))</f>
        <v>自然交换3</v>
      </c>
      <c r="U481" s="26" t="str">
        <f>IF(C481&lt;9,VLOOKUP(A481,基础技能!A:O,13,FALSE),VLOOKUP(A481,升星技能!A:O,11,FALSE))</f>
        <v>"4308a404"</v>
      </c>
      <c r="V481" s="26" t="str">
        <f>IF(C481&lt;9,VLOOKUP(A481,基础技能!A:O,15,FALSE),VLOOKUP(A481,升星技能!A:O,12,FALSE))</f>
        <v>被动效果：回合结束时，使随机1名速度高于自身的敌人与自己交换速度一回合，并给随机1名我方英雄施加守护2回合（守护：受到主动技能或普通攻击时，对攻击者造成300%无视护甲伤害，恢复自身150%攻击等量生命值）</v>
      </c>
      <c r="W481" s="26" t="str">
        <f>IF(C481&lt;10,VLOOKUP(A481,基础技能!A:O,5,FALSE),VLOOKUP(A481,升星技能!A:O,13,FALSE))</f>
        <v>星月神话3</v>
      </c>
      <c r="X481" s="26" t="str">
        <f>IF(C481&lt;10,VLOOKUP(A481,基础技能!A:O,4,FALSE),VLOOKUP(A481,升星技能!A:O,14,FALSE))</f>
        <v>4308a012</v>
      </c>
      <c r="Y481" s="26" t="str">
        <f>IF(C481&lt;10,VLOOKUP(A481,基础技能!A:O,6,FALSE),VLOOKUP(A481,升星技能!A:O,15,FALSE))</f>
        <v>怒气技能：对随机1名敌人造成400%攻击伤害，并缩小目标2回合；并给随机3名我方英雄施加守护2回合（缩小：体型缩小50%，受到的伤害增加30%，造成的伤害减少50%，不可叠加；守护：受到主动技能或普通攻击时，对攻击者造成300%无视护甲伤害，恢复自身150%攻击等量生命值）</v>
      </c>
      <c r="Z481" s="1"/>
      <c r="AA481" s="1"/>
      <c r="AB481" s="1"/>
      <c r="AC481" s="1"/>
    </row>
    <row r="482" spans="1:29" s="17" customFormat="1" x14ac:dyDescent="0.3">
      <c r="A482" s="17">
        <v>43086</v>
      </c>
      <c r="B482" s="17" t="s">
        <v>3970</v>
      </c>
      <c r="C482" s="26">
        <v>13</v>
      </c>
      <c r="D482" s="26">
        <v>3.5100000000000002</v>
      </c>
      <c r="E482" s="26">
        <v>1</v>
      </c>
      <c r="F482" s="26">
        <v>8.14</v>
      </c>
      <c r="G482" s="26">
        <v>1.6</v>
      </c>
      <c r="H482" s="26">
        <v>3</v>
      </c>
      <c r="I482" s="26">
        <v>210</v>
      </c>
      <c r="J482" s="26">
        <v>300</v>
      </c>
      <c r="K482" s="26">
        <v>300</v>
      </c>
      <c r="L482" s="26" t="s">
        <v>3554</v>
      </c>
      <c r="M482" s="26" t="str">
        <f>VLOOKUP(C482,计算辅助表!A:L,IF(INT(LEFT(A482))&lt;5,12,7),FALSE)</f>
        <v>[{"sxhero":1,"num":2},{"jichuzhongzu":1,"star":6,"num":1},{"star":10,"num":1}]</v>
      </c>
      <c r="N482" s="26" t="str">
        <f>VLOOKUP(A482,升星技能!A:O,4,FALSE)</f>
        <v>自然树甲3</v>
      </c>
      <c r="O482" s="26" t="str">
        <f>VLOOKUP(A482,升星技能!A:O,5,FALSE)</f>
        <v>"4308a201","4308a211","4308a221"</v>
      </c>
      <c r="P482" s="26" t="str">
        <f>VLOOKUP(A482,升星技能!A:O,6,FALSE)</f>
        <v>被动效果：生命值增加30%，攻击增加25%，受到治疗效果提高30%</v>
      </c>
      <c r="Q482" s="26" t="str">
        <f>IF(C482&lt;8,VLOOKUP(A482,基础技能!A:O,11,FALSE),VLOOKUP(A482,升星技能!A:O,7,FALSE))</f>
        <v>月之魔力3</v>
      </c>
      <c r="R482" s="26" t="str">
        <f>IF(C482&lt;8,VLOOKUP(A482,基础技能!A:O,10,FALSE),VLOOKUP(A482,升星技能!A:O,8,FALSE))</f>
        <v>"4308a304"</v>
      </c>
      <c r="S482" s="26" t="str">
        <f>IF(C482&lt;8,VLOOKUP(A482,基础技能!A:O,12,FALSE),VLOOKUP(A482,升星技能!A:O,9,FALSE))</f>
        <v>被动效果：普攻攻击时，使被攻击的敌人附加缩小2回合（缩小：体型缩小50%，受到的伤害增加30%，造成的伤害减少50%，不可叠加）</v>
      </c>
      <c r="T482" s="26" t="str">
        <f>IF(C482&lt;9,VLOOKUP(A482,基础技能!A:O,14,FALSE),VLOOKUP(A482,升星技能!A:O,10,FALSE))</f>
        <v>自然交换3</v>
      </c>
      <c r="U482" s="26" t="str">
        <f>IF(C482&lt;9,VLOOKUP(A482,基础技能!A:O,13,FALSE),VLOOKUP(A482,升星技能!A:O,11,FALSE))</f>
        <v>"4308a404"</v>
      </c>
      <c r="V482" s="26" t="str">
        <f>IF(C482&lt;9,VLOOKUP(A482,基础技能!A:O,15,FALSE),VLOOKUP(A482,升星技能!A:O,12,FALSE))</f>
        <v>被动效果：回合结束时，使随机1名速度高于自身的敌人与自己交换速度一回合，并给随机1名我方英雄施加守护2回合（守护：受到主动技能或普通攻击时，对攻击者造成300%无视护甲伤害，恢复自身150%攻击等量生命值）</v>
      </c>
      <c r="W482" s="26" t="str">
        <f>IF(C482&lt;10,VLOOKUP(A482,基础技能!A:O,5,FALSE),VLOOKUP(A482,升星技能!A:O,13,FALSE))</f>
        <v>星月神话3</v>
      </c>
      <c r="X482" s="26" t="str">
        <f>IF(C482&lt;10,VLOOKUP(A482,基础技能!A:O,4,FALSE),VLOOKUP(A482,升星技能!A:O,14,FALSE))</f>
        <v>4308a012</v>
      </c>
      <c r="Y482" s="26" t="str">
        <f>IF(C482&lt;10,VLOOKUP(A482,基础技能!A:O,6,FALSE),VLOOKUP(A482,升星技能!A:O,15,FALSE))</f>
        <v>怒气技能：对随机1名敌人造成400%攻击伤害，并缩小目标2回合；并给随机3名我方英雄施加守护2回合（缩小：体型缩小50%，受到的伤害增加30%，造成的伤害减少50%，不可叠加；守护：受到主动技能或普通攻击时，对攻击者造成300%无视护甲伤害，恢复自身150%攻击等量生命值）</v>
      </c>
      <c r="Z482" s="1"/>
      <c r="AA482" s="1"/>
      <c r="AB482" s="1"/>
      <c r="AC482" s="1"/>
    </row>
    <row r="483" spans="1:29" s="25" customFormat="1" x14ac:dyDescent="0.3">
      <c r="A483" s="17">
        <v>43086</v>
      </c>
      <c r="B483" s="17" t="s">
        <v>3970</v>
      </c>
      <c r="C483" s="26">
        <v>14</v>
      </c>
      <c r="D483" s="26">
        <v>3.5100000000000002</v>
      </c>
      <c r="E483" s="26">
        <v>1</v>
      </c>
      <c r="F483" s="26">
        <v>8.14</v>
      </c>
      <c r="G483" s="26">
        <v>1.6</v>
      </c>
      <c r="H483" s="26">
        <v>4</v>
      </c>
      <c r="I483" s="26">
        <v>330</v>
      </c>
      <c r="J483" s="26">
        <v>500</v>
      </c>
      <c r="K483" s="26">
        <v>300</v>
      </c>
      <c r="L483" s="26" t="s">
        <v>3556</v>
      </c>
      <c r="M483" s="26" t="str">
        <f>VLOOKUP(C483,计算辅助表!A:L,IF(INT(LEFT(A483))&lt;5,12,7),FALSE)</f>
        <v>[{"sxhero":1,"num":2},{"star":9,"num":1},{"star":10,"num":1}]</v>
      </c>
      <c r="N483" s="26" t="str">
        <f>VLOOKUP(A483,升星技能!A:O,4,FALSE)</f>
        <v>自然树甲3</v>
      </c>
      <c r="O483" s="26" t="str">
        <f>VLOOKUP(A483,升星技能!A:O,5,FALSE)</f>
        <v>"4308a201","4308a211","4308a221"</v>
      </c>
      <c r="P483" s="26" t="str">
        <f>VLOOKUP(A483,升星技能!A:O,6,FALSE)</f>
        <v>被动效果：生命值增加30%，攻击增加25%，受到治疗效果提高30%</v>
      </c>
      <c r="Q483" s="26" t="str">
        <f>IF(C483&lt;8,VLOOKUP(A483,基础技能!A:O,11,FALSE),VLOOKUP(A483,升星技能!A:O,7,FALSE))</f>
        <v>月之魔力3</v>
      </c>
      <c r="R483" s="26" t="str">
        <f>IF(C483&lt;8,VLOOKUP(A483,基础技能!A:O,10,FALSE),VLOOKUP(A483,升星技能!A:O,8,FALSE))</f>
        <v>"4308a304"</v>
      </c>
      <c r="S483" s="26" t="str">
        <f>IF(C483&lt;8,VLOOKUP(A483,基础技能!A:O,12,FALSE),VLOOKUP(A483,升星技能!A:O,9,FALSE))</f>
        <v>被动效果：普攻攻击时，使被攻击的敌人附加缩小2回合（缩小：体型缩小50%，受到的伤害增加30%，造成的伤害减少50%，不可叠加）</v>
      </c>
      <c r="T483" s="26" t="str">
        <f>IF(C483&lt;9,VLOOKUP(A483,基础技能!A:O,14,FALSE),VLOOKUP(A483,升星技能!A:O,10,FALSE))</f>
        <v>自然交换3</v>
      </c>
      <c r="U483" s="26" t="str">
        <f>IF(C483&lt;9,VLOOKUP(A483,基础技能!A:O,13,FALSE),VLOOKUP(A483,升星技能!A:O,11,FALSE))</f>
        <v>"4308a404"</v>
      </c>
      <c r="V483" s="26" t="str">
        <f>IF(C483&lt;9,VLOOKUP(A483,基础技能!A:O,15,FALSE),VLOOKUP(A483,升星技能!A:O,12,FALSE))</f>
        <v>被动效果：回合结束时，使随机1名速度高于自身的敌人与自己交换速度一回合，并给随机1名我方英雄施加守护2回合（守护：受到主动技能或普通攻击时，对攻击者造成300%无视护甲伤害，恢复自身150%攻击等量生命值）</v>
      </c>
      <c r="W483" s="26" t="str">
        <f>IF(C483&lt;10,VLOOKUP(A483,基础技能!A:O,5,FALSE),VLOOKUP(A483,升星技能!A:O,13,FALSE))</f>
        <v>星月神话3</v>
      </c>
      <c r="X483" s="26" t="str">
        <f>IF(C483&lt;10,VLOOKUP(A483,基础技能!A:O,4,FALSE),VLOOKUP(A483,升星技能!A:O,14,FALSE))</f>
        <v>4308a012</v>
      </c>
      <c r="Y483" s="26" t="str">
        <f>IF(C483&lt;10,VLOOKUP(A483,基础技能!A:O,6,FALSE),VLOOKUP(A483,升星技能!A:O,15,FALSE))</f>
        <v>怒气技能：对随机1名敌人造成400%攻击伤害，并缩小目标2回合；并给随机3名我方英雄施加守护2回合（缩小：体型缩小50%，受到的伤害增加30%，造成的伤害减少50%，不可叠加；守护：受到主动技能或普通攻击时，对攻击者造成300%无视护甲伤害，恢复自身150%攻击等量生命值）</v>
      </c>
      <c r="Z483" s="1"/>
      <c r="AA483" s="1"/>
      <c r="AB483" s="1"/>
      <c r="AC483" s="1"/>
    </row>
    <row r="484" spans="1:29" s="25" customFormat="1" x14ac:dyDescent="0.3">
      <c r="A484" s="17">
        <v>43086</v>
      </c>
      <c r="B484" s="17" t="s">
        <v>3970</v>
      </c>
      <c r="C484" s="26">
        <v>15</v>
      </c>
      <c r="D484" s="26">
        <v>3.5100000000000002</v>
      </c>
      <c r="E484" s="26">
        <v>1</v>
      </c>
      <c r="F484" s="26">
        <v>8.14</v>
      </c>
      <c r="G484" s="26">
        <v>1.6</v>
      </c>
      <c r="H484" s="26">
        <v>5</v>
      </c>
      <c r="I484" s="26">
        <v>450</v>
      </c>
      <c r="J484" s="26">
        <v>700</v>
      </c>
      <c r="K484" s="26">
        <v>300</v>
      </c>
      <c r="L484" s="26" t="s">
        <v>3558</v>
      </c>
      <c r="M484" s="26" t="str">
        <f>VLOOKUP(C484,计算辅助表!A:L,IF(INT(LEFT(A484))&lt;5,12,7),FALSE)</f>
        <v>[{"sxhero":1,"num":2},{"star":9,"num":1},{"star":10,"num":1}]</v>
      </c>
      <c r="N484" s="26" t="str">
        <f>VLOOKUP(A484,升星技能!A:O,4,FALSE)</f>
        <v>自然树甲3</v>
      </c>
      <c r="O484" s="26" t="str">
        <f>VLOOKUP(A484,升星技能!A:O,5,FALSE)</f>
        <v>"4308a201","4308a211","4308a221"</v>
      </c>
      <c r="P484" s="26" t="str">
        <f>VLOOKUP(A484,升星技能!A:O,6,FALSE)</f>
        <v>被动效果：生命值增加30%，攻击增加25%，受到治疗效果提高30%</v>
      </c>
      <c r="Q484" s="26" t="str">
        <f>IF(C484&lt;8,VLOOKUP(A484,基础技能!A:O,11,FALSE),VLOOKUP(A484,升星技能!A:O,7,FALSE))</f>
        <v>月之魔力3</v>
      </c>
      <c r="R484" s="26" t="str">
        <f>IF(C484&lt;8,VLOOKUP(A484,基础技能!A:O,10,FALSE),VLOOKUP(A484,升星技能!A:O,8,FALSE))</f>
        <v>"4308a304"</v>
      </c>
      <c r="S484" s="26" t="str">
        <f>IF(C484&lt;8,VLOOKUP(A484,基础技能!A:O,12,FALSE),VLOOKUP(A484,升星技能!A:O,9,FALSE))</f>
        <v>被动效果：普攻攻击时，使被攻击的敌人附加缩小2回合（缩小：体型缩小50%，受到的伤害增加30%，造成的伤害减少50%，不可叠加）</v>
      </c>
      <c r="T484" s="26" t="str">
        <f>IF(C484&lt;9,VLOOKUP(A484,基础技能!A:O,14,FALSE),VLOOKUP(A484,升星技能!A:O,10,FALSE))</f>
        <v>自然交换3</v>
      </c>
      <c r="U484" s="26" t="str">
        <f>IF(C484&lt;9,VLOOKUP(A484,基础技能!A:O,13,FALSE),VLOOKUP(A484,升星技能!A:O,11,FALSE))</f>
        <v>"4308a404"</v>
      </c>
      <c r="V484" s="26" t="str">
        <f>IF(C484&lt;9,VLOOKUP(A484,基础技能!A:O,15,FALSE),VLOOKUP(A484,升星技能!A:O,12,FALSE))</f>
        <v>被动效果：回合结束时，使随机1名速度高于自身的敌人与自己交换速度一回合，并给随机1名我方英雄施加守护2回合（守护：受到主动技能或普通攻击时，对攻击者造成300%无视护甲伤害，恢复自身150%攻击等量生命值）</v>
      </c>
      <c r="W484" s="26" t="str">
        <f>IF(C484&lt;10,VLOOKUP(A484,基础技能!A:O,5,FALSE),VLOOKUP(A484,升星技能!A:O,13,FALSE))</f>
        <v>星月神话3</v>
      </c>
      <c r="X484" s="26" t="str">
        <f>IF(C484&lt;10,VLOOKUP(A484,基础技能!A:O,4,FALSE),VLOOKUP(A484,升星技能!A:O,14,FALSE))</f>
        <v>4308a012</v>
      </c>
      <c r="Y484" s="26" t="str">
        <f>IF(C484&lt;10,VLOOKUP(A484,基础技能!A:O,6,FALSE),VLOOKUP(A484,升星技能!A:O,15,FALSE))</f>
        <v>怒气技能：对随机1名敌人造成400%攻击伤害，并缩小目标2回合；并给随机3名我方英雄施加守护2回合（缩小：体型缩小50%，受到的伤害增加30%，造成的伤害减少50%，不可叠加；守护：受到主动技能或普通攻击时，对攻击者造成300%无视护甲伤害，恢复自身150%攻击等量生命值）</v>
      </c>
      <c r="Z484" s="1"/>
      <c r="AA484" s="1"/>
      <c r="AB484" s="1"/>
      <c r="AC484" s="1"/>
    </row>
    <row r="485" spans="1:29" x14ac:dyDescent="0.3">
      <c r="A485" s="27">
        <v>44036</v>
      </c>
      <c r="B485" s="27" t="s">
        <v>73</v>
      </c>
      <c r="C485" s="28">
        <v>7</v>
      </c>
      <c r="D485" s="28">
        <f>VLOOKUP($C485,计算辅助表!$A:$E,2,FALSE)</f>
        <v>2.4900000000000002</v>
      </c>
      <c r="E485" s="26">
        <f>VLOOKUP($C485,计算辅助表!$A:$E,3,FALSE)</f>
        <v>1</v>
      </c>
      <c r="F485" s="28">
        <f>VLOOKUP($C485,计算辅助表!$A:$E,4,FALSE)</f>
        <v>3.5200000000000005</v>
      </c>
      <c r="G485" s="26">
        <f>VLOOKUP($C485,计算辅助表!$A:$E,5,FALSE)</f>
        <v>1.6</v>
      </c>
      <c r="H485" s="26">
        <f>VLOOKUP(C485,计算辅助表!A:I,9,FALSE)</f>
        <v>0</v>
      </c>
      <c r="I485" s="26">
        <f>VLOOKUP(C485,计算辅助表!A:K,10,FALSE)</f>
        <v>0</v>
      </c>
      <c r="J485" s="26">
        <f>VLOOKUP(C485,计算辅助表!A:K,11,FALSE)</f>
        <v>0</v>
      </c>
      <c r="K485" s="26">
        <f>VLOOKUP(C485,计算辅助表!A:H,8,FALSE)</f>
        <v>165</v>
      </c>
      <c r="L485" s="26" t="str">
        <f>VLOOKUP(C485,计算辅助表!A:F,6,FALSE)</f>
        <v>[{"a":"item","t":"2004","n":2000}]</v>
      </c>
      <c r="M485" s="26" t="str">
        <f>VLOOKUP(C485,计算辅助表!A:L,IF(INT(LEFT(A485))&lt;5,12,7),FALSE)</f>
        <v>[{"jichuzhongzu":1,"star":5,"num":4}]</v>
      </c>
      <c r="N485" s="26" t="str">
        <f>VLOOKUP(A485,升星技能!A:O,4,FALSE)</f>
        <v>魔量转移3</v>
      </c>
      <c r="O485" s="26" t="str">
        <f>VLOOKUP(A485,升星技能!A:O,5,FALSE)</f>
        <v>"4403a114","4403a124","4403a134"</v>
      </c>
      <c r="P485" s="26" t="str">
        <f>VLOOKUP(A485,升星技能!A:O,6,FALSE)</f>
        <v>被动效果：善于偷袭的刺客，普攻有100%概率偷取目标51点怒气并增加自己对敌人造成的伤害36%</v>
      </c>
      <c r="Q485" s="26" t="str">
        <f>IF(C485&lt;8,VLOOKUP(A485,基础技能!A:O,11,FALSE),VLOOKUP(A485,升星技能!A:O,7,FALSE))</f>
        <v>后排打击2</v>
      </c>
      <c r="R485" s="26" t="str">
        <f>IF(C485&lt;8,VLOOKUP(A485,基础技能!A:O,10,FALSE),VLOOKUP(A485,升星技能!A:O,8,FALSE))</f>
        <v>"44036214"</v>
      </c>
      <c r="S485" s="26" t="str">
        <f>IF(C485&lt;8,VLOOKUP(A485,基础技能!A:O,12,FALSE),VLOOKUP(A485,升星技能!A:O,9,FALSE))</f>
        <v>被动效果：专治不敢露头的远程英雄，普通攻击变为攻击敌方随机1名后排目标，伤害为115%</v>
      </c>
      <c r="T485" s="26" t="str">
        <f>IF(C485&lt;9,VLOOKUP(A485,基础技能!A:O,14,FALSE),VLOOKUP(A485,升星技能!A:O,10,FALSE))</f>
        <v>灰眼之力2</v>
      </c>
      <c r="U485" s="26" t="str">
        <f>IF(C485&lt;9,VLOOKUP(A485,基础技能!A:O,13,FALSE),VLOOKUP(A485,升星技能!A:O,11,FALSE))</f>
        <v>"44036311","44036321"</v>
      </c>
      <c r="V485" s="26" t="str">
        <f>IF(C485&lt;9,VLOOKUP(A485,基础技能!A:O,15,FALSE),VLOOKUP(A485,升星技能!A:O,12,FALSE))</f>
        <v>被动效果：影袭刺客的灰眼具有特别的力量，命中增加15%，攻击增加19.5%</v>
      </c>
      <c r="W485" s="26" t="str">
        <f>IF(C485&lt;10,VLOOKUP(A485,基础技能!A:O,5,FALSE),VLOOKUP(A485,升星技能!A:O,13,FALSE))</f>
        <v>暗影瞬杀2</v>
      </c>
      <c r="X485" s="26" t="str">
        <f>IF(C485&lt;10,VLOOKUP(A485,基础技能!A:O,4,FALSE),VLOOKUP(A485,升星技能!A:O,14,FALSE))</f>
        <v>44036012</v>
      </c>
      <c r="Y485" s="26" t="str">
        <f>IF(C485&lt;10,VLOOKUP(A485,基础技能!A:O,6,FALSE),VLOOKUP(A485,升星技能!A:O,15,FALSE))</f>
        <v>怒气技能：对敌方生命最少的目标造成218%攻击伤害并对法师类目标造成85%额外伤害，持续2回合</v>
      </c>
    </row>
    <row r="486" spans="1:29" x14ac:dyDescent="0.3">
      <c r="A486" s="27">
        <v>44036</v>
      </c>
      <c r="B486" s="27" t="s">
        <v>73</v>
      </c>
      <c r="C486" s="28">
        <v>8</v>
      </c>
      <c r="D486" s="28">
        <f>VLOOKUP($C486,计算辅助表!$A:$E,2,FALSE)</f>
        <v>2.7800000000000002</v>
      </c>
      <c r="E486" s="26">
        <f>VLOOKUP($C486,计算辅助表!$A:$E,3,FALSE)</f>
        <v>1</v>
      </c>
      <c r="F486" s="28">
        <f>VLOOKUP($C486,计算辅助表!$A:$E,4,FALSE)</f>
        <v>4.84</v>
      </c>
      <c r="G486" s="26">
        <f>VLOOKUP($C486,计算辅助表!$A:$E,5,FALSE)</f>
        <v>1.6</v>
      </c>
      <c r="H486" s="26">
        <f>VLOOKUP(C486,计算辅助表!A:I,9,FALSE)</f>
        <v>0</v>
      </c>
      <c r="I486" s="26">
        <f>VLOOKUP(C486,计算辅助表!A:K,10,FALSE)</f>
        <v>0</v>
      </c>
      <c r="J486" s="26">
        <f>VLOOKUP(C486,计算辅助表!A:K,11,FALSE)</f>
        <v>0</v>
      </c>
      <c r="K486" s="26">
        <f>VLOOKUP(C486,计算辅助表!A:H,8,FALSE)</f>
        <v>185</v>
      </c>
      <c r="L486" s="26" t="str">
        <f>VLOOKUP(C486,计算辅助表!A:F,6,FALSE)</f>
        <v>[{"a":"item","t":"2004","n":3000}]</v>
      </c>
      <c r="M486" s="26" t="str">
        <f>VLOOKUP(C486,计算辅助表!A:L,IF(INT(LEFT(A486))&lt;5,12,7),FALSE)</f>
        <v>[{"jichuzhongzu":1,"star":6,"num":1},{"jichuzhongzu":1,"star":5,"num":3}]</v>
      </c>
      <c r="N486" s="26" t="str">
        <f>VLOOKUP(A486,升星技能!A:O,4,FALSE)</f>
        <v>魔量转移3</v>
      </c>
      <c r="O486" s="26" t="str">
        <f>VLOOKUP(A486,升星技能!A:O,5,FALSE)</f>
        <v>"4403a114","4403a124","4403a134"</v>
      </c>
      <c r="P486" s="26" t="str">
        <f>VLOOKUP(A486,升星技能!A:O,6,FALSE)</f>
        <v>被动效果：善于偷袭的刺客，普攻有100%概率偷取目标51点怒气并增加自己对敌人造成的伤害36%</v>
      </c>
      <c r="Q486" s="26" t="str">
        <f>IF(C486&lt;8,VLOOKUP(A486,基础技能!A:O,11,FALSE),VLOOKUP(A486,升星技能!A:O,7,FALSE))</f>
        <v>脆皮杀手3</v>
      </c>
      <c r="R486" s="26" t="str">
        <f>IF(C486&lt;8,VLOOKUP(A486,基础技能!A:O,10,FALSE),VLOOKUP(A486,升星技能!A:O,8,FALSE))</f>
        <v>"4403a214"</v>
      </c>
      <c r="S486" s="26" t="str">
        <f>IF(C486&lt;8,VLOOKUP(A486,基础技能!A:O,12,FALSE),VLOOKUP(A486,升星技能!A:O,9,FALSE))</f>
        <v>被动效果：专治不敢露头的远程英雄，普通攻击变为攻击敌方随机1名后排目标，造成123%攻击伤害</v>
      </c>
      <c r="T486" s="26" t="str">
        <f>IF(C486&lt;9,VLOOKUP(A486,基础技能!A:O,14,FALSE),VLOOKUP(A486,升星技能!A:O,10,FALSE))</f>
        <v>灰眼之力2</v>
      </c>
      <c r="U486" s="26" t="str">
        <f>IF(C486&lt;9,VLOOKUP(A486,基础技能!A:O,13,FALSE),VLOOKUP(A486,升星技能!A:O,11,FALSE))</f>
        <v>"44036311","44036321"</v>
      </c>
      <c r="V486" s="26" t="str">
        <f>IF(C486&lt;9,VLOOKUP(A486,基础技能!A:O,15,FALSE),VLOOKUP(A486,升星技能!A:O,12,FALSE))</f>
        <v>被动效果：影袭刺客的灰眼具有特别的力量，命中增加15%，攻击增加19.5%</v>
      </c>
      <c r="W486" s="26" t="str">
        <f>IF(C486&lt;10,VLOOKUP(A486,基础技能!A:O,5,FALSE),VLOOKUP(A486,升星技能!A:O,13,FALSE))</f>
        <v>暗影瞬杀2</v>
      </c>
      <c r="X486" s="26" t="str">
        <f>IF(C486&lt;10,VLOOKUP(A486,基础技能!A:O,4,FALSE),VLOOKUP(A486,升星技能!A:O,14,FALSE))</f>
        <v>44036012</v>
      </c>
      <c r="Y486" s="26" t="str">
        <f>IF(C486&lt;10,VLOOKUP(A486,基础技能!A:O,6,FALSE),VLOOKUP(A486,升星技能!A:O,15,FALSE))</f>
        <v>怒气技能：对敌方生命最少的目标造成218%攻击伤害并对法师类目标造成85%额外伤害，持续2回合</v>
      </c>
    </row>
    <row r="487" spans="1:29" x14ac:dyDescent="0.3">
      <c r="A487" s="27">
        <v>44036</v>
      </c>
      <c r="B487" s="27" t="s">
        <v>73</v>
      </c>
      <c r="C487" s="28">
        <v>9</v>
      </c>
      <c r="D487" s="28">
        <f>VLOOKUP($C487,计算辅助表!$A:$E,2,FALSE)</f>
        <v>3.0700000000000003</v>
      </c>
      <c r="E487" s="26">
        <f>VLOOKUP($C487,计算辅助表!$A:$E,3,FALSE)</f>
        <v>1</v>
      </c>
      <c r="F487" s="28">
        <f>VLOOKUP($C487,计算辅助表!$A:$E,4,FALSE)</f>
        <v>6.16</v>
      </c>
      <c r="G487" s="26">
        <f>VLOOKUP($C487,计算辅助表!$A:$E,5,FALSE)</f>
        <v>1.6</v>
      </c>
      <c r="H487" s="26">
        <f>VLOOKUP(C487,计算辅助表!A:I,9,FALSE)</f>
        <v>0</v>
      </c>
      <c r="I487" s="26">
        <f>VLOOKUP(C487,计算辅助表!A:K,10,FALSE)</f>
        <v>0</v>
      </c>
      <c r="J487" s="26">
        <f>VLOOKUP(C487,计算辅助表!A:K,11,FALSE)</f>
        <v>0</v>
      </c>
      <c r="K487" s="26">
        <f>VLOOKUP(C487,计算辅助表!A:H,8,FALSE)</f>
        <v>205</v>
      </c>
      <c r="L487" s="26" t="str">
        <f>VLOOKUP(C487,计算辅助表!A:F,6,FALSE)</f>
        <v>[{"a":"item","t":"2004","n":4000}]</v>
      </c>
      <c r="M487" s="26" t="str">
        <f>VLOOKUP(C487,计算辅助表!A:L,IF(INT(LEFT(A487))&lt;5,12,7),FALSE)</f>
        <v>[{"sxhero":1,"num":1},{"jichuzhongzu":1,"star":6,"num":1},{"jichuzhongzu":1,"star":5,"num":2}]</v>
      </c>
      <c r="N487" s="26" t="str">
        <f>VLOOKUP(A487,升星技能!A:O,4,FALSE)</f>
        <v>魔量转移3</v>
      </c>
      <c r="O487" s="26" t="str">
        <f>VLOOKUP(A487,升星技能!A:O,5,FALSE)</f>
        <v>"4403a114","4403a124","4403a134"</v>
      </c>
      <c r="P487" s="26" t="str">
        <f>VLOOKUP(A487,升星技能!A:O,6,FALSE)</f>
        <v>被动效果：善于偷袭的刺客，普攻有100%概率偷取目标51点怒气并增加自己对敌人造成的伤害36%</v>
      </c>
      <c r="Q487" s="26" t="str">
        <f>IF(C487&lt;8,VLOOKUP(A487,基础技能!A:O,11,FALSE),VLOOKUP(A487,升星技能!A:O,7,FALSE))</f>
        <v>脆皮杀手3</v>
      </c>
      <c r="R487" s="26" t="str">
        <f>IF(C487&lt;8,VLOOKUP(A487,基础技能!A:O,10,FALSE),VLOOKUP(A487,升星技能!A:O,8,FALSE))</f>
        <v>"4403a214"</v>
      </c>
      <c r="S487" s="26" t="str">
        <f>IF(C487&lt;8,VLOOKUP(A487,基础技能!A:O,12,FALSE),VLOOKUP(A487,升星技能!A:O,9,FALSE))</f>
        <v>被动效果：专治不敢露头的远程英雄，普通攻击变为攻击敌方随机1名后排目标，造成123%攻击伤害</v>
      </c>
      <c r="T487" s="26" t="str">
        <f>IF(C487&lt;9,VLOOKUP(A487,基础技能!A:O,14,FALSE),VLOOKUP(A487,升星技能!A:O,10,FALSE))</f>
        <v>刺客之眼3</v>
      </c>
      <c r="U487" s="26" t="str">
        <f>IF(C487&lt;9,VLOOKUP(A487,基础技能!A:O,13,FALSE),VLOOKUP(A487,升星技能!A:O,11,FALSE))</f>
        <v>"4403a311","4403a321"</v>
      </c>
      <c r="V487" s="26" t="str">
        <f>IF(C487&lt;9,VLOOKUP(A487,基础技能!A:O,15,FALSE),VLOOKUP(A487,升星技能!A:O,12,FALSE))</f>
        <v>被动效果：影袭刺客的灰眼具有特别的力量，命中增加20%，攻击增加24%</v>
      </c>
      <c r="W487" s="26" t="str">
        <f>IF(C487&lt;10,VLOOKUP(A487,基础技能!A:O,5,FALSE),VLOOKUP(A487,升星技能!A:O,13,FALSE))</f>
        <v>暗影瞬杀2</v>
      </c>
      <c r="X487" s="26" t="str">
        <f>IF(C487&lt;10,VLOOKUP(A487,基础技能!A:O,4,FALSE),VLOOKUP(A487,升星技能!A:O,14,FALSE))</f>
        <v>44036012</v>
      </c>
      <c r="Y487" s="26" t="str">
        <f>IF(C487&lt;10,VLOOKUP(A487,基础技能!A:O,6,FALSE),VLOOKUP(A487,升星技能!A:O,15,FALSE))</f>
        <v>怒气技能：对敌方生命最少的目标造成218%攻击伤害并对法师类目标造成85%额外伤害，持续2回合</v>
      </c>
    </row>
    <row r="488" spans="1:29" x14ac:dyDescent="0.3">
      <c r="A488" s="27">
        <v>44046</v>
      </c>
      <c r="B488" s="27" t="s">
        <v>74</v>
      </c>
      <c r="C488" s="28">
        <v>7</v>
      </c>
      <c r="D488" s="28">
        <f>VLOOKUP($C488,计算辅助表!$A:$E,2,FALSE)</f>
        <v>2.4900000000000002</v>
      </c>
      <c r="E488" s="26">
        <f>VLOOKUP($C488,计算辅助表!$A:$E,3,FALSE)</f>
        <v>1</v>
      </c>
      <c r="F488" s="28">
        <f>VLOOKUP($C488,计算辅助表!$A:$E,4,FALSE)</f>
        <v>3.5200000000000005</v>
      </c>
      <c r="G488" s="26">
        <f>VLOOKUP($C488,计算辅助表!$A:$E,5,FALSE)</f>
        <v>1.6</v>
      </c>
      <c r="H488" s="26">
        <f>VLOOKUP(C488,计算辅助表!A:I,9,FALSE)</f>
        <v>0</v>
      </c>
      <c r="I488" s="26">
        <f>VLOOKUP(C488,计算辅助表!A:K,10,FALSE)</f>
        <v>0</v>
      </c>
      <c r="J488" s="26">
        <f>VLOOKUP(C488,计算辅助表!A:K,11,FALSE)</f>
        <v>0</v>
      </c>
      <c r="K488" s="26">
        <f>VLOOKUP(C488,计算辅助表!A:H,8,FALSE)</f>
        <v>165</v>
      </c>
      <c r="L488" s="26" t="str">
        <f>VLOOKUP(C488,计算辅助表!A:F,6,FALSE)</f>
        <v>[{"a":"item","t":"2004","n":2000}]</v>
      </c>
      <c r="M488" s="26" t="str">
        <f>VLOOKUP(C488,计算辅助表!A:L,IF(INT(LEFT(A488))&lt;5,12,7),FALSE)</f>
        <v>[{"jichuzhongzu":1,"star":5,"num":4}]</v>
      </c>
      <c r="N488" s="26" t="str">
        <f>VLOOKUP(A488,升星技能!A:O,4,FALSE)</f>
        <v>神秘力量3</v>
      </c>
      <c r="O488" s="26" t="str">
        <f>VLOOKUP(A488,升星技能!A:O,5,FALSE)</f>
        <v>"4404a111","4404a121"</v>
      </c>
      <c r="P488" s="26" t="str">
        <f>VLOOKUP(A488,升星技能!A:O,6,FALSE)</f>
        <v>被动效果：长期深山苦修，使得自身暴击增加30%，暴击伤害增加50%</v>
      </c>
      <c r="Q488" s="26" t="str">
        <f>IF(C488&lt;8,VLOOKUP(A488,基础技能!A:O,11,FALSE),VLOOKUP(A488,升星技能!A:O,7,FALSE))</f>
        <v>虚弱打击2</v>
      </c>
      <c r="R488" s="26" t="str">
        <f>IF(C488&lt;8,VLOOKUP(A488,基础技能!A:O,10,FALSE),VLOOKUP(A488,升星技能!A:O,8,FALSE))</f>
        <v>"44046214"</v>
      </c>
      <c r="S488" s="26" t="str">
        <f>IF(C488&lt;8,VLOOKUP(A488,基础技能!A:O,12,FALSE),VLOOKUP(A488,升星技能!A:O,9,FALSE))</f>
        <v>被动效果：僧侣善于找到敌方的弱点，普通攻击变成攻击敌方生命最少的英雄，效果为106%，并降低目标16%攻击3回合</v>
      </c>
      <c r="T488" s="26" t="str">
        <f>IF(C488&lt;9,VLOOKUP(A488,基础技能!A:O,14,FALSE),VLOOKUP(A488,升星技能!A:O,10,FALSE))</f>
        <v>毒性攻击2</v>
      </c>
      <c r="U488" s="26" t="str">
        <f>IF(C488&lt;9,VLOOKUP(A488,基础技能!A:O,13,FALSE),VLOOKUP(A488,升星技能!A:O,11,FALSE))</f>
        <v>"44046314"</v>
      </c>
      <c r="V488" s="26" t="str">
        <f>IF(C488&lt;9,VLOOKUP(A488,基础技能!A:O,15,FALSE),VLOOKUP(A488,升星技能!A:O,12,FALSE))</f>
        <v>被动效果：僧侣通过艰苦的修炼，使得普攻有52%概率使目标中毒，每回合造成85%攻击伤害，持续2回合</v>
      </c>
      <c r="W488" s="26" t="str">
        <f>IF(C488&lt;10,VLOOKUP(A488,基础技能!A:O,5,FALSE),VLOOKUP(A488,升星技能!A:O,13,FALSE))</f>
        <v>死亡瞬斩2</v>
      </c>
      <c r="X488" s="26" t="str">
        <f>IF(C488&lt;10,VLOOKUP(A488,基础技能!A:O,4,FALSE),VLOOKUP(A488,升星技能!A:O,14,FALSE))</f>
        <v>44046012</v>
      </c>
      <c r="Y488" s="26" t="str">
        <f>IF(C488&lt;10,VLOOKUP(A488,基础技能!A:O,6,FALSE),VLOOKUP(A488,升星技能!A:O,15,FALSE))</f>
        <v>怒气技能：对敌方随机3名后排目标造成203%攻击伤害，如果是法师，每回合额外造成42%攻击伤害，持续2回合</v>
      </c>
    </row>
    <row r="489" spans="1:29" x14ac:dyDescent="0.3">
      <c r="A489" s="27">
        <v>44046</v>
      </c>
      <c r="B489" s="27" t="s">
        <v>74</v>
      </c>
      <c r="C489" s="28">
        <v>8</v>
      </c>
      <c r="D489" s="28">
        <f>VLOOKUP($C489,计算辅助表!$A:$E,2,FALSE)</f>
        <v>2.7800000000000002</v>
      </c>
      <c r="E489" s="26">
        <f>VLOOKUP($C489,计算辅助表!$A:$E,3,FALSE)</f>
        <v>1</v>
      </c>
      <c r="F489" s="28">
        <f>VLOOKUP($C489,计算辅助表!$A:$E,4,FALSE)</f>
        <v>4.84</v>
      </c>
      <c r="G489" s="26">
        <f>VLOOKUP($C489,计算辅助表!$A:$E,5,FALSE)</f>
        <v>1.6</v>
      </c>
      <c r="H489" s="26">
        <f>VLOOKUP(C489,计算辅助表!A:I,9,FALSE)</f>
        <v>0</v>
      </c>
      <c r="I489" s="26">
        <f>VLOOKUP(C489,计算辅助表!A:K,10,FALSE)</f>
        <v>0</v>
      </c>
      <c r="J489" s="26">
        <f>VLOOKUP(C489,计算辅助表!A:K,11,FALSE)</f>
        <v>0</v>
      </c>
      <c r="K489" s="26">
        <f>VLOOKUP(C489,计算辅助表!A:H,8,FALSE)</f>
        <v>185</v>
      </c>
      <c r="L489" s="26" t="str">
        <f>VLOOKUP(C489,计算辅助表!A:F,6,FALSE)</f>
        <v>[{"a":"item","t":"2004","n":3000}]</v>
      </c>
      <c r="M489" s="26" t="str">
        <f>VLOOKUP(C489,计算辅助表!A:L,IF(INT(LEFT(A489))&lt;5,12,7),FALSE)</f>
        <v>[{"jichuzhongzu":1,"star":6,"num":1},{"jichuzhongzu":1,"star":5,"num":3}]</v>
      </c>
      <c r="N489" s="26" t="str">
        <f>VLOOKUP(A489,升星技能!A:O,4,FALSE)</f>
        <v>神秘力量3</v>
      </c>
      <c r="O489" s="26" t="str">
        <f>VLOOKUP(A489,升星技能!A:O,5,FALSE)</f>
        <v>"4404a111","4404a121"</v>
      </c>
      <c r="P489" s="26" t="str">
        <f>VLOOKUP(A489,升星技能!A:O,6,FALSE)</f>
        <v>被动效果：长期深山苦修，使得自身暴击增加30%，暴击伤害增加50%</v>
      </c>
      <c r="Q489" s="26" t="str">
        <f>IF(C489&lt;8,VLOOKUP(A489,基础技能!A:O,11,FALSE),VLOOKUP(A489,升星技能!A:O,7,FALSE))</f>
        <v>打击弱点3</v>
      </c>
      <c r="R489" s="26" t="str">
        <f>IF(C489&lt;8,VLOOKUP(A489,基础技能!A:O,10,FALSE),VLOOKUP(A489,升星技能!A:O,8,FALSE))</f>
        <v>"4404a214"</v>
      </c>
      <c r="S489" s="26" t="str">
        <f>IF(C489&lt;8,VLOOKUP(A489,基础技能!A:O,12,FALSE),VLOOKUP(A489,升星技能!A:O,9,FALSE))</f>
        <v>被动效果：僧侣善于找到敌方的弱点，普通攻击变成攻击敌方生命最少的英雄，造成122%攻击伤害，并降低目标16%攻击3回合</v>
      </c>
      <c r="T489" s="26" t="str">
        <f>IF(C489&lt;9,VLOOKUP(A489,基础技能!A:O,14,FALSE),VLOOKUP(A489,升星技能!A:O,10,FALSE))</f>
        <v>毒性攻击2</v>
      </c>
      <c r="U489" s="26" t="str">
        <f>IF(C489&lt;9,VLOOKUP(A489,基础技能!A:O,13,FALSE),VLOOKUP(A489,升星技能!A:O,11,FALSE))</f>
        <v>"44046314"</v>
      </c>
      <c r="V489" s="26" t="str">
        <f>IF(C489&lt;9,VLOOKUP(A489,基础技能!A:O,15,FALSE),VLOOKUP(A489,升星技能!A:O,12,FALSE))</f>
        <v>被动效果：僧侣通过艰苦的修炼，使得普攻有52%概率使目标中毒，每回合造成85%攻击伤害，持续2回合</v>
      </c>
      <c r="W489" s="26" t="str">
        <f>IF(C489&lt;10,VLOOKUP(A489,基础技能!A:O,5,FALSE),VLOOKUP(A489,升星技能!A:O,13,FALSE))</f>
        <v>死亡瞬斩2</v>
      </c>
      <c r="X489" s="26" t="str">
        <f>IF(C489&lt;10,VLOOKUP(A489,基础技能!A:O,4,FALSE),VLOOKUP(A489,升星技能!A:O,14,FALSE))</f>
        <v>44046012</v>
      </c>
      <c r="Y489" s="26" t="str">
        <f>IF(C489&lt;10,VLOOKUP(A489,基础技能!A:O,6,FALSE),VLOOKUP(A489,升星技能!A:O,15,FALSE))</f>
        <v>怒气技能：对敌方随机3名后排目标造成203%攻击伤害，如果是法师，每回合额外造成42%攻击伤害，持续2回合</v>
      </c>
    </row>
    <row r="490" spans="1:29" x14ac:dyDescent="0.3">
      <c r="A490" s="27">
        <v>44046</v>
      </c>
      <c r="B490" s="27" t="s">
        <v>74</v>
      </c>
      <c r="C490" s="28">
        <v>9</v>
      </c>
      <c r="D490" s="28">
        <f>VLOOKUP($C490,计算辅助表!$A:$E,2,FALSE)</f>
        <v>3.0700000000000003</v>
      </c>
      <c r="E490" s="26">
        <f>VLOOKUP($C490,计算辅助表!$A:$E,3,FALSE)</f>
        <v>1</v>
      </c>
      <c r="F490" s="28">
        <f>VLOOKUP($C490,计算辅助表!$A:$E,4,FALSE)</f>
        <v>6.16</v>
      </c>
      <c r="G490" s="26">
        <f>VLOOKUP($C490,计算辅助表!$A:$E,5,FALSE)</f>
        <v>1.6</v>
      </c>
      <c r="H490" s="26">
        <f>VLOOKUP(C490,计算辅助表!A:I,9,FALSE)</f>
        <v>0</v>
      </c>
      <c r="I490" s="26">
        <f>VLOOKUP(C490,计算辅助表!A:K,10,FALSE)</f>
        <v>0</v>
      </c>
      <c r="J490" s="26">
        <f>VLOOKUP(C490,计算辅助表!A:K,11,FALSE)</f>
        <v>0</v>
      </c>
      <c r="K490" s="26">
        <f>VLOOKUP(C490,计算辅助表!A:H,8,FALSE)</f>
        <v>205</v>
      </c>
      <c r="L490" s="26" t="str">
        <f>VLOOKUP(C490,计算辅助表!A:F,6,FALSE)</f>
        <v>[{"a":"item","t":"2004","n":4000}]</v>
      </c>
      <c r="M490" s="26" t="str">
        <f>VLOOKUP(C490,计算辅助表!A:L,IF(INT(LEFT(A490))&lt;5,12,7),FALSE)</f>
        <v>[{"sxhero":1,"num":1},{"jichuzhongzu":1,"star":6,"num":1},{"jichuzhongzu":1,"star":5,"num":2}]</v>
      </c>
      <c r="N490" s="26" t="str">
        <f>VLOOKUP(A490,升星技能!A:O,4,FALSE)</f>
        <v>神秘力量3</v>
      </c>
      <c r="O490" s="26" t="str">
        <f>VLOOKUP(A490,升星技能!A:O,5,FALSE)</f>
        <v>"4404a111","4404a121"</v>
      </c>
      <c r="P490" s="26" t="str">
        <f>VLOOKUP(A490,升星技能!A:O,6,FALSE)</f>
        <v>被动效果：长期深山苦修，使得自身暴击增加30%，暴击伤害增加50%</v>
      </c>
      <c r="Q490" s="26" t="str">
        <f>IF(C490&lt;8,VLOOKUP(A490,基础技能!A:O,11,FALSE),VLOOKUP(A490,升星技能!A:O,7,FALSE))</f>
        <v>打击弱点3</v>
      </c>
      <c r="R490" s="26" t="str">
        <f>IF(C490&lt;8,VLOOKUP(A490,基础技能!A:O,10,FALSE),VLOOKUP(A490,升星技能!A:O,8,FALSE))</f>
        <v>"4404a214"</v>
      </c>
      <c r="S490" s="26" t="str">
        <f>IF(C490&lt;8,VLOOKUP(A490,基础技能!A:O,12,FALSE),VLOOKUP(A490,升星技能!A:O,9,FALSE))</f>
        <v>被动效果：僧侣善于找到敌方的弱点，普通攻击变成攻击敌方生命最少的英雄，造成122%攻击伤害，并降低目标16%攻击3回合</v>
      </c>
      <c r="T490" s="26" t="str">
        <f>IF(C490&lt;9,VLOOKUP(A490,基础技能!A:O,14,FALSE),VLOOKUP(A490,升星技能!A:O,10,FALSE))</f>
        <v>毒念3</v>
      </c>
      <c r="U490" s="26" t="str">
        <f>IF(C490&lt;9,VLOOKUP(A490,基础技能!A:O,13,FALSE),VLOOKUP(A490,升星技能!A:O,11,FALSE))</f>
        <v>"4404a314"</v>
      </c>
      <c r="V490" s="26" t="str">
        <f>IF(C490&lt;9,VLOOKUP(A490,基础技能!A:O,15,FALSE),VLOOKUP(A490,升星技能!A:O,12,FALSE))</f>
        <v>被动效果：僧侣通过艰苦的修炼，使得普攻有52%概率使目标中毒，每回合造成124%攻击伤害，持续2回合</v>
      </c>
      <c r="W490" s="26" t="str">
        <f>IF(C490&lt;10,VLOOKUP(A490,基础技能!A:O,5,FALSE),VLOOKUP(A490,升星技能!A:O,13,FALSE))</f>
        <v>死亡瞬斩2</v>
      </c>
      <c r="X490" s="26" t="str">
        <f>IF(C490&lt;10,VLOOKUP(A490,基础技能!A:O,4,FALSE),VLOOKUP(A490,升星技能!A:O,14,FALSE))</f>
        <v>44046012</v>
      </c>
      <c r="Y490" s="26" t="str">
        <f>IF(C490&lt;10,VLOOKUP(A490,基础技能!A:O,6,FALSE),VLOOKUP(A490,升星技能!A:O,15,FALSE))</f>
        <v>怒气技能：对敌方随机3名后排目标造成203%攻击伤害，如果是法师，每回合额外造成42%攻击伤害，持续2回合</v>
      </c>
    </row>
    <row r="491" spans="1:29" x14ac:dyDescent="0.3">
      <c r="A491" s="27">
        <v>44046</v>
      </c>
      <c r="B491" s="27" t="s">
        <v>74</v>
      </c>
      <c r="C491" s="28">
        <v>10</v>
      </c>
      <c r="D491" s="28">
        <f>VLOOKUP($C491,计算辅助表!$A:$E,2,FALSE)</f>
        <v>3.5100000000000002</v>
      </c>
      <c r="E491" s="26">
        <f>VLOOKUP($C491,计算辅助表!$A:$E,3,FALSE)</f>
        <v>1</v>
      </c>
      <c r="F491" s="28">
        <f>VLOOKUP($C491,计算辅助表!$A:$E,4,FALSE)</f>
        <v>8.14</v>
      </c>
      <c r="G491" s="26">
        <f>VLOOKUP($C491,计算辅助表!$A:$E,5,FALSE)</f>
        <v>1.6</v>
      </c>
      <c r="H491" s="26">
        <f>VLOOKUP(C491,计算辅助表!A:I,9,FALSE)</f>
        <v>0</v>
      </c>
      <c r="I491" s="26">
        <f>VLOOKUP(C491,计算辅助表!A:K,10,FALSE)</f>
        <v>0</v>
      </c>
      <c r="J491" s="26">
        <f>VLOOKUP(C491,计算辅助表!A:K,11,FALSE)</f>
        <v>0</v>
      </c>
      <c r="K491" s="26">
        <f>VLOOKUP(C491,计算辅助表!A:H,8,FALSE)</f>
        <v>255</v>
      </c>
      <c r="L491" s="26" t="str">
        <f>VLOOKUP(C491,计算辅助表!A:F,6,FALSE)</f>
        <v>[{"a":"item","t":"2004","n":10000}]</v>
      </c>
      <c r="M491" s="26" t="str">
        <f>VLOOKUP(C491,计算辅助表!A:L,IF(INT(LEFT(A491))&lt;5,12,7),FALSE)</f>
        <v>[{"sxhero":1,"num":2},{"jichuzhongzu":1,"star":6,"num":1},{"star":9,"num":1}]</v>
      </c>
      <c r="N491" s="26" t="str">
        <f>VLOOKUP(A491,升星技能!A:O,4,FALSE)</f>
        <v>神秘力量3</v>
      </c>
      <c r="O491" s="26" t="str">
        <f>VLOOKUP(A491,升星技能!A:O,5,FALSE)</f>
        <v>"4404a111","4404a121"</v>
      </c>
      <c r="P491" s="26" t="str">
        <f>VLOOKUP(A491,升星技能!A:O,6,FALSE)</f>
        <v>被动效果：长期深山苦修，使得自身暴击增加30%，暴击伤害增加50%</v>
      </c>
      <c r="Q491" s="26" t="str">
        <f>IF(C491&lt;8,VLOOKUP(A491,基础技能!A:O,11,FALSE),VLOOKUP(A491,升星技能!A:O,7,FALSE))</f>
        <v>打击弱点3</v>
      </c>
      <c r="R491" s="26" t="str">
        <f>IF(C491&lt;8,VLOOKUP(A491,基础技能!A:O,10,FALSE),VLOOKUP(A491,升星技能!A:O,8,FALSE))</f>
        <v>"4404a214"</v>
      </c>
      <c r="S491" s="26" t="str">
        <f>IF(C491&lt;8,VLOOKUP(A491,基础技能!A:O,12,FALSE),VLOOKUP(A491,升星技能!A:O,9,FALSE))</f>
        <v>被动效果：僧侣善于找到敌方的弱点，普通攻击变成攻击敌方生命最少的英雄，造成122%攻击伤害，并降低目标16%攻击3回合</v>
      </c>
      <c r="T491" s="26" t="str">
        <f>IF(C491&lt;9,VLOOKUP(A491,基础技能!A:O,14,FALSE),VLOOKUP(A491,升星技能!A:O,10,FALSE))</f>
        <v>毒念3</v>
      </c>
      <c r="U491" s="26" t="str">
        <f>IF(C491&lt;9,VLOOKUP(A491,基础技能!A:O,13,FALSE),VLOOKUP(A491,升星技能!A:O,11,FALSE))</f>
        <v>"4404a314"</v>
      </c>
      <c r="V491" s="26" t="str">
        <f>IF(C491&lt;9,VLOOKUP(A491,基础技能!A:O,15,FALSE),VLOOKUP(A491,升星技能!A:O,12,FALSE))</f>
        <v>被动效果：僧侣通过艰苦的修炼，使得普攻有52%概率使目标中毒，每回合造成124%攻击伤害，持续2回合</v>
      </c>
      <c r="W491" s="26" t="str">
        <f>IF(C491&lt;10,VLOOKUP(A491,基础技能!A:O,5,FALSE),VLOOKUP(A491,升星技能!A:O,13,FALSE))</f>
        <v>死亡瞬斩3</v>
      </c>
      <c r="X491" s="26" t="str">
        <f>IF(C491&lt;10,VLOOKUP(A491,基础技能!A:O,4,FALSE),VLOOKUP(A491,升星技能!A:O,14,FALSE))</f>
        <v>4404a012</v>
      </c>
      <c r="Y491" s="26" t="str">
        <f>IF(C491&lt;10,VLOOKUP(A491,基础技能!A:O,6,FALSE),VLOOKUP(A491,升星技能!A:O,15,FALSE))</f>
        <v>怒气技能：对敌方后排全体敌人造成215%攻击伤害，如果是法师，每回合额外造成51%攻击流血伤害，持续3回合</v>
      </c>
    </row>
    <row r="492" spans="1:29" x14ac:dyDescent="0.3">
      <c r="A492" s="27">
        <v>44046</v>
      </c>
      <c r="B492" s="27" t="s">
        <v>74</v>
      </c>
      <c r="C492" s="28">
        <v>11</v>
      </c>
      <c r="D492" s="28">
        <f>VLOOKUP($C492,计算辅助表!$A:$E,2,FALSE)</f>
        <v>3.5100000000000002</v>
      </c>
      <c r="E492" s="26">
        <f>VLOOKUP($C492,计算辅助表!$A:$E,3,FALSE)</f>
        <v>1</v>
      </c>
      <c r="F492" s="28">
        <f>VLOOKUP($C492,计算辅助表!$A:$E,4,FALSE)</f>
        <v>8.14</v>
      </c>
      <c r="G492" s="26">
        <f>VLOOKUP($C492,计算辅助表!$A:$E,5,FALSE)</f>
        <v>1.6</v>
      </c>
      <c r="H492" s="26">
        <f>VLOOKUP(C492,计算辅助表!A:I,9,FALSE)</f>
        <v>1</v>
      </c>
      <c r="I492" s="26">
        <f>VLOOKUP(C492,计算辅助表!A:K,10,FALSE)</f>
        <v>70</v>
      </c>
      <c r="J492" s="26">
        <f>VLOOKUP(C492,计算辅助表!A:K,11,FALSE)</f>
        <v>100</v>
      </c>
      <c r="K492" s="26">
        <f>VLOOKUP(C492,计算辅助表!A:H,8,FALSE)</f>
        <v>270</v>
      </c>
      <c r="L492" s="26" t="str">
        <f>VLOOKUP(C492,计算辅助表!A:F,6,FALSE)</f>
        <v>[{"a":"item","t":"2004","n":10000}]</v>
      </c>
      <c r="M492" s="26" t="str">
        <f>VLOOKUP(C492,计算辅助表!A:L,IF(INT(LEFT(A492))&lt;5,12,7),FALSE)</f>
        <v>[{"sxhero":1,"num":1},{"star":9,"num":1}]</v>
      </c>
      <c r="N492" s="26" t="str">
        <f>VLOOKUP(A492,升星技能!A:O,4,FALSE)</f>
        <v>神秘力量3</v>
      </c>
      <c r="O492" s="26" t="str">
        <f>VLOOKUP(A492,升星技能!A:O,5,FALSE)</f>
        <v>"4404a111","4404a121"</v>
      </c>
      <c r="P492" s="26" t="str">
        <f>VLOOKUP(A492,升星技能!A:O,6,FALSE)</f>
        <v>被动效果：长期深山苦修，使得自身暴击增加30%，暴击伤害增加50%</v>
      </c>
      <c r="Q492" s="26" t="str">
        <f>IF(C492&lt;8,VLOOKUP(A492,基础技能!A:O,11,FALSE),VLOOKUP(A492,升星技能!A:O,7,FALSE))</f>
        <v>打击弱点3</v>
      </c>
      <c r="R492" s="26" t="str">
        <f>IF(C492&lt;8,VLOOKUP(A492,基础技能!A:O,10,FALSE),VLOOKUP(A492,升星技能!A:O,8,FALSE))</f>
        <v>"4404a214"</v>
      </c>
      <c r="S492" s="26" t="str">
        <f>IF(C492&lt;8,VLOOKUP(A492,基础技能!A:O,12,FALSE),VLOOKUP(A492,升星技能!A:O,9,FALSE))</f>
        <v>被动效果：僧侣善于找到敌方的弱点，普通攻击变成攻击敌方生命最少的英雄，造成122%攻击伤害，并降低目标16%攻击3回合</v>
      </c>
      <c r="T492" s="26" t="str">
        <f>IF(C492&lt;9,VLOOKUP(A492,基础技能!A:O,14,FALSE),VLOOKUP(A492,升星技能!A:O,10,FALSE))</f>
        <v>毒念3</v>
      </c>
      <c r="U492" s="26" t="str">
        <f>IF(C492&lt;9,VLOOKUP(A492,基础技能!A:O,13,FALSE),VLOOKUP(A492,升星技能!A:O,11,FALSE))</f>
        <v>"4404a314"</v>
      </c>
      <c r="V492" s="26" t="str">
        <f>IF(C492&lt;9,VLOOKUP(A492,基础技能!A:O,15,FALSE),VLOOKUP(A492,升星技能!A:O,12,FALSE))</f>
        <v>被动效果：僧侣通过艰苦的修炼，使得普攻有52%概率使目标中毒，每回合造成124%攻击伤害，持续2回合</v>
      </c>
      <c r="W492" s="26" t="str">
        <f>IF(C492&lt;10,VLOOKUP(A492,基础技能!A:O,5,FALSE),VLOOKUP(A492,升星技能!A:O,13,FALSE))</f>
        <v>死亡瞬斩3</v>
      </c>
      <c r="X492" s="26" t="str">
        <f>IF(C492&lt;10,VLOOKUP(A492,基础技能!A:O,4,FALSE),VLOOKUP(A492,升星技能!A:O,14,FALSE))</f>
        <v>4404a012</v>
      </c>
      <c r="Y492" s="26" t="str">
        <f>IF(C492&lt;10,VLOOKUP(A492,基础技能!A:O,6,FALSE),VLOOKUP(A492,升星技能!A:O,15,FALSE))</f>
        <v>怒气技能：对敌方后排全体敌人造成215%攻击伤害，如果是法师，每回合额外造成51%攻击流血伤害，持续3回合</v>
      </c>
    </row>
    <row r="493" spans="1:29" x14ac:dyDescent="0.3">
      <c r="A493" s="27">
        <v>44046</v>
      </c>
      <c r="B493" s="27" t="s">
        <v>74</v>
      </c>
      <c r="C493" s="28">
        <v>12</v>
      </c>
      <c r="D493" s="28">
        <f>VLOOKUP($C493,计算辅助表!$A:$E,2,FALSE)</f>
        <v>3.5100000000000002</v>
      </c>
      <c r="E493" s="26">
        <f>VLOOKUP($C493,计算辅助表!$A:$E,3,FALSE)</f>
        <v>1</v>
      </c>
      <c r="F493" s="28">
        <f>VLOOKUP($C493,计算辅助表!$A:$E,4,FALSE)</f>
        <v>8.14</v>
      </c>
      <c r="G493" s="26">
        <f>VLOOKUP($C493,计算辅助表!$A:$E,5,FALSE)</f>
        <v>1.6</v>
      </c>
      <c r="H493" s="26">
        <f>VLOOKUP(C493,计算辅助表!A:I,9,FALSE)</f>
        <v>2</v>
      </c>
      <c r="I493" s="26">
        <f>VLOOKUP(C493,计算辅助表!A:K,10,FALSE)</f>
        <v>140</v>
      </c>
      <c r="J493" s="26">
        <f>VLOOKUP(C493,计算辅助表!A:K,11,FALSE)</f>
        <v>200</v>
      </c>
      <c r="K493" s="26">
        <f>VLOOKUP(C493,计算辅助表!A:H,8,FALSE)</f>
        <v>285</v>
      </c>
      <c r="L493" s="26" t="str">
        <f>VLOOKUP(C493,计算辅助表!A:F,6,FALSE)</f>
        <v>[{"a":"item","t":"2004","n":15000}]</v>
      </c>
      <c r="M493" s="26" t="str">
        <f>VLOOKUP(C493,计算辅助表!A:L,IF(INT(LEFT(A493))&lt;5,12,7),FALSE)</f>
        <v>[{"sxhero":1,"num":1},{"jichuzhongzu":1,"star":6,"num":1},{"star":9,"num":1}]</v>
      </c>
      <c r="N493" s="26" t="str">
        <f>VLOOKUP(A493,升星技能!A:O,4,FALSE)</f>
        <v>神秘力量3</v>
      </c>
      <c r="O493" s="26" t="str">
        <f>VLOOKUP(A493,升星技能!A:O,5,FALSE)</f>
        <v>"4404a111","4404a121"</v>
      </c>
      <c r="P493" s="26" t="str">
        <f>VLOOKUP(A493,升星技能!A:O,6,FALSE)</f>
        <v>被动效果：长期深山苦修，使得自身暴击增加30%，暴击伤害增加50%</v>
      </c>
      <c r="Q493" s="26" t="str">
        <f>IF(C493&lt;8,VLOOKUP(A493,基础技能!A:O,11,FALSE),VLOOKUP(A493,升星技能!A:O,7,FALSE))</f>
        <v>打击弱点3</v>
      </c>
      <c r="R493" s="26" t="str">
        <f>IF(C493&lt;8,VLOOKUP(A493,基础技能!A:O,10,FALSE),VLOOKUP(A493,升星技能!A:O,8,FALSE))</f>
        <v>"4404a214"</v>
      </c>
      <c r="S493" s="26" t="str">
        <f>IF(C493&lt;8,VLOOKUP(A493,基础技能!A:O,12,FALSE),VLOOKUP(A493,升星技能!A:O,9,FALSE))</f>
        <v>被动效果：僧侣善于找到敌方的弱点，普通攻击变成攻击敌方生命最少的英雄，造成122%攻击伤害，并降低目标16%攻击3回合</v>
      </c>
      <c r="T493" s="26" t="str">
        <f>IF(C493&lt;9,VLOOKUP(A493,基础技能!A:O,14,FALSE),VLOOKUP(A493,升星技能!A:O,10,FALSE))</f>
        <v>毒念3</v>
      </c>
      <c r="U493" s="26" t="str">
        <f>IF(C493&lt;9,VLOOKUP(A493,基础技能!A:O,13,FALSE),VLOOKUP(A493,升星技能!A:O,11,FALSE))</f>
        <v>"4404a314"</v>
      </c>
      <c r="V493" s="26" t="str">
        <f>IF(C493&lt;9,VLOOKUP(A493,基础技能!A:O,15,FALSE),VLOOKUP(A493,升星技能!A:O,12,FALSE))</f>
        <v>被动效果：僧侣通过艰苦的修炼，使得普攻有52%概率使目标中毒，每回合造成124%攻击伤害，持续2回合</v>
      </c>
      <c r="W493" s="26" t="str">
        <f>IF(C493&lt;10,VLOOKUP(A493,基础技能!A:O,5,FALSE),VLOOKUP(A493,升星技能!A:O,13,FALSE))</f>
        <v>死亡瞬斩3</v>
      </c>
      <c r="X493" s="26" t="str">
        <f>IF(C493&lt;10,VLOOKUP(A493,基础技能!A:O,4,FALSE),VLOOKUP(A493,升星技能!A:O,14,FALSE))</f>
        <v>4404a012</v>
      </c>
      <c r="Y493" s="26" t="str">
        <f>IF(C493&lt;10,VLOOKUP(A493,基础技能!A:O,6,FALSE),VLOOKUP(A493,升星技能!A:O,15,FALSE))</f>
        <v>怒气技能：对敌方后排全体敌人造成215%攻击伤害，如果是法师，每回合额外造成51%攻击流血伤害，持续3回合</v>
      </c>
    </row>
    <row r="494" spans="1:29" x14ac:dyDescent="0.3">
      <c r="A494" s="27">
        <v>44046</v>
      </c>
      <c r="B494" s="27" t="s">
        <v>74</v>
      </c>
      <c r="C494" s="28">
        <v>13</v>
      </c>
      <c r="D494" s="28">
        <f>VLOOKUP($C494,计算辅助表!$A:$E,2,FALSE)</f>
        <v>3.5100000000000002</v>
      </c>
      <c r="E494" s="26">
        <f>VLOOKUP($C494,计算辅助表!$A:$E,3,FALSE)</f>
        <v>1</v>
      </c>
      <c r="F494" s="28">
        <f>VLOOKUP($C494,计算辅助表!$A:$E,4,FALSE)</f>
        <v>8.14</v>
      </c>
      <c r="G494" s="26">
        <f>VLOOKUP($C494,计算辅助表!$A:$E,5,FALSE)</f>
        <v>1.6</v>
      </c>
      <c r="H494" s="26">
        <f>VLOOKUP(C494,计算辅助表!A:I,9,FALSE)</f>
        <v>3</v>
      </c>
      <c r="I494" s="26">
        <f>VLOOKUP(C494,计算辅助表!A:K,10,FALSE)</f>
        <v>210</v>
      </c>
      <c r="J494" s="26">
        <f>VLOOKUP(C494,计算辅助表!A:K,11,FALSE)</f>
        <v>300</v>
      </c>
      <c r="K494" s="26">
        <f>VLOOKUP(C494,计算辅助表!A:H,8,FALSE)</f>
        <v>300</v>
      </c>
      <c r="L494" s="26" t="str">
        <f>VLOOKUP(C494,计算辅助表!A:F,6,FALSE)</f>
        <v>[{"a":"item","t":"2004","n":20000},{"a":"item","t":"2039","n":10}]</v>
      </c>
      <c r="M494" s="26" t="str">
        <f>VLOOKUP(C494,计算辅助表!A:L,IF(INT(LEFT(A494))&lt;5,12,7),FALSE)</f>
        <v>[{"sxhero":1,"num":2},{"jichuzhongzu":1,"star":6,"num":1},{"star":10,"num":1}]</v>
      </c>
      <c r="N494" s="26" t="str">
        <f>VLOOKUP(A494,升星技能!A:O,4,FALSE)</f>
        <v>神秘力量3</v>
      </c>
      <c r="O494" s="26" t="str">
        <f>VLOOKUP(A494,升星技能!A:O,5,FALSE)</f>
        <v>"4404a111","4404a121"</v>
      </c>
      <c r="P494" s="26" t="str">
        <f>VLOOKUP(A494,升星技能!A:O,6,FALSE)</f>
        <v>被动效果：长期深山苦修，使得自身暴击增加30%，暴击伤害增加50%</v>
      </c>
      <c r="Q494" s="26" t="str">
        <f>IF(C494&lt;8,VLOOKUP(A494,基础技能!A:O,11,FALSE),VLOOKUP(A494,升星技能!A:O,7,FALSE))</f>
        <v>打击弱点3</v>
      </c>
      <c r="R494" s="26" t="str">
        <f>IF(C494&lt;8,VLOOKUP(A494,基础技能!A:O,10,FALSE),VLOOKUP(A494,升星技能!A:O,8,FALSE))</f>
        <v>"4404a214"</v>
      </c>
      <c r="S494" s="26" t="str">
        <f>IF(C494&lt;8,VLOOKUP(A494,基础技能!A:O,12,FALSE),VLOOKUP(A494,升星技能!A:O,9,FALSE))</f>
        <v>被动效果：僧侣善于找到敌方的弱点，普通攻击变成攻击敌方生命最少的英雄，造成122%攻击伤害，并降低目标16%攻击3回合</v>
      </c>
      <c r="T494" s="26" t="str">
        <f>IF(C494&lt;9,VLOOKUP(A494,基础技能!A:O,14,FALSE),VLOOKUP(A494,升星技能!A:O,10,FALSE))</f>
        <v>毒念3</v>
      </c>
      <c r="U494" s="26" t="str">
        <f>IF(C494&lt;9,VLOOKUP(A494,基础技能!A:O,13,FALSE),VLOOKUP(A494,升星技能!A:O,11,FALSE))</f>
        <v>"4404a314"</v>
      </c>
      <c r="V494" s="26" t="str">
        <f>IF(C494&lt;9,VLOOKUP(A494,基础技能!A:O,15,FALSE),VLOOKUP(A494,升星技能!A:O,12,FALSE))</f>
        <v>被动效果：僧侣通过艰苦的修炼，使得普攻有52%概率使目标中毒，每回合造成124%攻击伤害，持续2回合</v>
      </c>
      <c r="W494" s="26" t="str">
        <f>IF(C494&lt;10,VLOOKUP(A494,基础技能!A:O,5,FALSE),VLOOKUP(A494,升星技能!A:O,13,FALSE))</f>
        <v>死亡瞬斩3</v>
      </c>
      <c r="X494" s="26" t="str">
        <f>IF(C494&lt;10,VLOOKUP(A494,基础技能!A:O,4,FALSE),VLOOKUP(A494,升星技能!A:O,14,FALSE))</f>
        <v>4404a012</v>
      </c>
      <c r="Y494" s="26" t="str">
        <f>IF(C494&lt;10,VLOOKUP(A494,基础技能!A:O,6,FALSE),VLOOKUP(A494,升星技能!A:O,15,FALSE))</f>
        <v>怒气技能：对敌方后排全体敌人造成215%攻击伤害，如果是法师，每回合额外造成51%攻击流血伤害，持续3回合</v>
      </c>
    </row>
    <row r="495" spans="1:29" x14ac:dyDescent="0.3">
      <c r="A495" s="27">
        <v>44046</v>
      </c>
      <c r="B495" s="27" t="s">
        <v>74</v>
      </c>
      <c r="C495" s="28">
        <v>14</v>
      </c>
      <c r="D495" s="28">
        <v>3.51</v>
      </c>
      <c r="E495" s="26">
        <f>VLOOKUP($C495,计算辅助表!$A:$E,3,FALSE)</f>
        <v>1</v>
      </c>
      <c r="F495" s="28">
        <v>8.14</v>
      </c>
      <c r="G495" s="26">
        <f>VLOOKUP($C495,计算辅助表!$A:$E,5,FALSE)</f>
        <v>1.6</v>
      </c>
      <c r="H495" s="26">
        <f>VLOOKUP(C495,计算辅助表!A:I,9,FALSE)</f>
        <v>4</v>
      </c>
      <c r="I495" s="26">
        <f>VLOOKUP(C495,计算辅助表!A:K,10,FALSE)</f>
        <v>330</v>
      </c>
      <c r="J495" s="26">
        <f>VLOOKUP(C495,计算辅助表!A:K,11,FALSE)</f>
        <v>500</v>
      </c>
      <c r="K495" s="26">
        <f>VLOOKUP(C495,计算辅助表!A:H,8,FALSE)</f>
        <v>300</v>
      </c>
      <c r="L495" s="26" t="str">
        <f>VLOOKUP(C495,计算辅助表!A:F,6,FALSE)</f>
        <v>[{"a":"item","t":"2004","n":25000},{"a":"item","t":"2039","n":20}]</v>
      </c>
      <c r="M495" s="26" t="str">
        <f>VLOOKUP(C495,计算辅助表!A:L,IF(INT(LEFT(A495))&lt;5,12,7),FALSE)</f>
        <v>[{"sxhero":1,"num":2},{"star":9,"num":1},{"star":10,"num":1}]</v>
      </c>
      <c r="N495" s="26" t="str">
        <f>VLOOKUP(A495,升星技能!A:O,4,FALSE)</f>
        <v>神秘力量3</v>
      </c>
      <c r="O495" s="26" t="str">
        <f>VLOOKUP(A495,升星技能!A:O,5,FALSE)</f>
        <v>"4404a111","4404a121"</v>
      </c>
      <c r="P495" s="26" t="str">
        <f>VLOOKUP(A495,升星技能!A:O,6,FALSE)</f>
        <v>被动效果：长期深山苦修，使得自身暴击增加30%，暴击伤害增加50%</v>
      </c>
      <c r="Q495" s="26" t="str">
        <f>IF(C495&lt;8,VLOOKUP(A495,基础技能!A:O,11,FALSE),VLOOKUP(A495,升星技能!A:O,7,FALSE))</f>
        <v>打击弱点3</v>
      </c>
      <c r="R495" s="26" t="str">
        <f>IF(C495&lt;8,VLOOKUP(A495,基础技能!A:O,10,FALSE),VLOOKUP(A495,升星技能!A:O,8,FALSE))</f>
        <v>"4404a214"</v>
      </c>
      <c r="S495" s="26" t="str">
        <f>IF(C495&lt;8,VLOOKUP(A495,基础技能!A:O,12,FALSE),VLOOKUP(A495,升星技能!A:O,9,FALSE))</f>
        <v>被动效果：僧侣善于找到敌方的弱点，普通攻击变成攻击敌方生命最少的英雄，造成122%攻击伤害，并降低目标16%攻击3回合</v>
      </c>
      <c r="T495" s="26" t="str">
        <f>IF(C495&lt;9,VLOOKUP(A495,基础技能!A:O,14,FALSE),VLOOKUP(A495,升星技能!A:O,10,FALSE))</f>
        <v>毒念3</v>
      </c>
      <c r="U495" s="26" t="str">
        <f>IF(C495&lt;9,VLOOKUP(A495,基础技能!A:O,13,FALSE),VLOOKUP(A495,升星技能!A:O,11,FALSE))</f>
        <v>"4404a314"</v>
      </c>
      <c r="V495" s="26" t="str">
        <f>IF(C495&lt;9,VLOOKUP(A495,基础技能!A:O,15,FALSE),VLOOKUP(A495,升星技能!A:O,12,FALSE))</f>
        <v>被动效果：僧侣通过艰苦的修炼，使得普攻有52%概率使目标中毒，每回合造成124%攻击伤害，持续2回合</v>
      </c>
      <c r="W495" s="26" t="str">
        <f>IF(C495&lt;10,VLOOKUP(A495,基础技能!A:O,5,FALSE),VLOOKUP(A495,升星技能!A:O,13,FALSE))</f>
        <v>死亡瞬斩3</v>
      </c>
      <c r="X495" s="26" t="str">
        <f>IF(C495&lt;10,VLOOKUP(A495,基础技能!A:O,4,FALSE),VLOOKUP(A495,升星技能!A:O,14,FALSE))</f>
        <v>4404a012</v>
      </c>
      <c r="Y495" s="26" t="str">
        <f>IF(C495&lt;10,VLOOKUP(A495,基础技能!A:O,6,FALSE),VLOOKUP(A495,升星技能!A:O,15,FALSE))</f>
        <v>怒气技能：对敌方后排全体敌人造成215%攻击伤害，如果是法师，每回合额外造成51%攻击流血伤害，持续3回合</v>
      </c>
    </row>
    <row r="496" spans="1:29" x14ac:dyDescent="0.3">
      <c r="A496" s="27">
        <v>44046</v>
      </c>
      <c r="B496" s="27" t="s">
        <v>74</v>
      </c>
      <c r="C496" s="28">
        <v>15</v>
      </c>
      <c r="D496" s="28">
        <v>3.51</v>
      </c>
      <c r="E496" s="26">
        <f>VLOOKUP($C496,计算辅助表!$A:$E,3,FALSE)</f>
        <v>1</v>
      </c>
      <c r="F496" s="28">
        <v>8.14</v>
      </c>
      <c r="G496" s="26">
        <f>VLOOKUP($C496,计算辅助表!$A:$E,5,FALSE)</f>
        <v>1.6</v>
      </c>
      <c r="H496" s="26">
        <f>VLOOKUP(C496,计算辅助表!A:I,9,FALSE)</f>
        <v>5</v>
      </c>
      <c r="I496" s="26">
        <f>VLOOKUP(C496,计算辅助表!A:K,10,FALSE)</f>
        <v>450</v>
      </c>
      <c r="J496" s="26">
        <f>VLOOKUP(C496,计算辅助表!A:K,11,FALSE)</f>
        <v>700</v>
      </c>
      <c r="K496" s="26">
        <f>VLOOKUP(C496,计算辅助表!A:H,8,FALSE)</f>
        <v>300</v>
      </c>
      <c r="L496" s="26" t="str">
        <f>VLOOKUP(C496,计算辅助表!A:F,6,FALSE)</f>
        <v>[{"a":"item","t":"2004","n":30000},{"a":"item","t":"2039","n":30}]</v>
      </c>
      <c r="M496" s="26" t="str">
        <f>VLOOKUP(C496,计算辅助表!A:L,IF(INT(LEFT(A496))&lt;5,12,7),FALSE)</f>
        <v>[{"sxhero":1,"num":2},{"star":9,"num":1},{"star":10,"num":1}]</v>
      </c>
      <c r="N496" s="26" t="str">
        <f>VLOOKUP(A496,升星技能!A:O,4,FALSE)</f>
        <v>神秘力量3</v>
      </c>
      <c r="O496" s="26" t="str">
        <f>VLOOKUP(A496,升星技能!A:O,5,FALSE)</f>
        <v>"4404a111","4404a121"</v>
      </c>
      <c r="P496" s="26" t="str">
        <f>VLOOKUP(A496,升星技能!A:O,6,FALSE)</f>
        <v>被动效果：长期深山苦修，使得自身暴击增加30%，暴击伤害增加50%</v>
      </c>
      <c r="Q496" s="26" t="str">
        <f>IF(C496&lt;8,VLOOKUP(A496,基础技能!A:O,11,FALSE),VLOOKUP(A496,升星技能!A:O,7,FALSE))</f>
        <v>打击弱点3</v>
      </c>
      <c r="R496" s="26" t="str">
        <f>IF(C496&lt;8,VLOOKUP(A496,基础技能!A:O,10,FALSE),VLOOKUP(A496,升星技能!A:O,8,FALSE))</f>
        <v>"4404a214"</v>
      </c>
      <c r="S496" s="26" t="str">
        <f>IF(C496&lt;8,VLOOKUP(A496,基础技能!A:O,12,FALSE),VLOOKUP(A496,升星技能!A:O,9,FALSE))</f>
        <v>被动效果：僧侣善于找到敌方的弱点，普通攻击变成攻击敌方生命最少的英雄，造成122%攻击伤害，并降低目标16%攻击3回合</v>
      </c>
      <c r="T496" s="26" t="str">
        <f>IF(C496&lt;9,VLOOKUP(A496,基础技能!A:O,14,FALSE),VLOOKUP(A496,升星技能!A:O,10,FALSE))</f>
        <v>毒念3</v>
      </c>
      <c r="U496" s="26" t="str">
        <f>IF(C496&lt;9,VLOOKUP(A496,基础技能!A:O,13,FALSE),VLOOKUP(A496,升星技能!A:O,11,FALSE))</f>
        <v>"4404a314"</v>
      </c>
      <c r="V496" s="26" t="str">
        <f>IF(C496&lt;9,VLOOKUP(A496,基础技能!A:O,15,FALSE),VLOOKUP(A496,升星技能!A:O,12,FALSE))</f>
        <v>被动效果：僧侣通过艰苦的修炼，使得普攻有52%概率使目标中毒，每回合造成124%攻击伤害，持续2回合</v>
      </c>
      <c r="W496" s="26" t="str">
        <f>IF(C496&lt;10,VLOOKUP(A496,基础技能!A:O,5,FALSE),VLOOKUP(A496,升星技能!A:O,13,FALSE))</f>
        <v>死亡瞬斩3</v>
      </c>
      <c r="X496" s="26" t="str">
        <f>IF(C496&lt;10,VLOOKUP(A496,基础技能!A:O,4,FALSE),VLOOKUP(A496,升星技能!A:O,14,FALSE))</f>
        <v>4404a012</v>
      </c>
      <c r="Y496" s="26" t="str">
        <f>IF(C496&lt;10,VLOOKUP(A496,基础技能!A:O,6,FALSE),VLOOKUP(A496,升星技能!A:O,15,FALSE))</f>
        <v>怒气技能：对敌方后排全体敌人造成215%攻击伤害，如果是法师，每回合额外造成51%攻击流血伤害，持续3回合</v>
      </c>
    </row>
    <row r="497" spans="1:25" x14ac:dyDescent="0.3">
      <c r="A497" s="29">
        <v>44056</v>
      </c>
      <c r="B497" s="29" t="s">
        <v>75</v>
      </c>
      <c r="C497" s="29">
        <v>7</v>
      </c>
      <c r="D497" s="29">
        <v>2.6</v>
      </c>
      <c r="E497" s="26">
        <f>VLOOKUP($C497,计算辅助表!$A:$E,3,FALSE)</f>
        <v>1</v>
      </c>
      <c r="F497" s="29">
        <v>3.8</v>
      </c>
      <c r="G497" s="26">
        <f>VLOOKUP($C497,计算辅助表!$A:$E,5,FALSE)</f>
        <v>1.6</v>
      </c>
      <c r="H497" s="26">
        <f>VLOOKUP(C497,计算辅助表!A:I,9,FALSE)</f>
        <v>0</v>
      </c>
      <c r="I497" s="26">
        <f>VLOOKUP(C497,计算辅助表!A:K,10,FALSE)</f>
        <v>0</v>
      </c>
      <c r="J497" s="26">
        <f>VLOOKUP(C497,计算辅助表!A:K,11,FALSE)</f>
        <v>0</v>
      </c>
      <c r="K497" s="26">
        <f>VLOOKUP(C497,计算辅助表!A:H,8,FALSE)</f>
        <v>165</v>
      </c>
      <c r="L497" s="26" t="str">
        <f>VLOOKUP(C497,计算辅助表!A:F,6,FALSE)</f>
        <v>[{"a":"item","t":"2004","n":2000}]</v>
      </c>
      <c r="M497" s="26" t="str">
        <f>VLOOKUP(C497,计算辅助表!A:L,IF(INT(LEFT(A497))&lt;5,12,7),FALSE)</f>
        <v>[{"jichuzhongzu":1,"star":5,"num":4}]</v>
      </c>
      <c r="N497" s="26" t="str">
        <f>VLOOKUP(A497,升星技能!A:O,4,FALSE)</f>
        <v>丛林守护者3</v>
      </c>
      <c r="O497" s="26" t="str">
        <f>VLOOKUP(A497,升星技能!A:O,5,FALSE)</f>
        <v>"4405a101","4405a111","4405a121"</v>
      </c>
      <c r="P497" s="26" t="str">
        <f>VLOOKUP(A497,升星技能!A:O,6,FALSE)</f>
        <v>被动效果：攻击增加30%，暴击增加30%，生命增加20%</v>
      </c>
      <c r="Q497" s="26" t="str">
        <f>IF(C497&lt;8,VLOOKUP(A497,基础技能!A:O,11,FALSE),VLOOKUP(A497,升星技能!A:O,7,FALSE))</f>
        <v>生存法则2</v>
      </c>
      <c r="R497" s="26" t="str">
        <f>IF(C497&lt;8,VLOOKUP(A497,基础技能!A:O,10,FALSE),VLOOKUP(A497,升星技能!A:O,8,FALSE))</f>
        <v>"44056204"</v>
      </c>
      <c r="S497" s="26" t="str">
        <f>IF(C497&lt;8,VLOOKUP(A497,基础技能!A:O,12,FALSE),VLOOKUP(A497,升星技能!A:O,9,FALSE))</f>
        <v>被动效果：暴击有100%几率恢复自身200%攻击等量生命</v>
      </c>
      <c r="T497" s="26" t="str">
        <f>IF(C497&lt;9,VLOOKUP(A497,基础技能!A:O,14,FALSE),VLOOKUP(A497,升星技能!A:O,10,FALSE))</f>
        <v>鹰眼洞察2</v>
      </c>
      <c r="U497" s="26" t="str">
        <f>IF(C497&lt;9,VLOOKUP(A497,基础技能!A:O,13,FALSE),VLOOKUP(A497,升星技能!A:O,11,FALSE))</f>
        <v>"44056304"</v>
      </c>
      <c r="V497" s="26" t="str">
        <f>IF(C497&lt;9,VLOOKUP(A497,基础技能!A:O,15,FALSE),VLOOKUP(A497,升星技能!A:O,12,FALSE))</f>
        <v>被动效果：普通攻击变为，攻击随机2名敌人，造成90%攻击伤害并附加鹰眼印记。附带鹰眼印记的目标被攻击时额外受到25%伤害（对单一目标最高叠加至300%攻击伤害）</v>
      </c>
      <c r="W497" s="26" t="str">
        <f>IF(C497&lt;10,VLOOKUP(A497,基础技能!A:O,5,FALSE),VLOOKUP(A497,升星技能!A:O,13,FALSE))</f>
        <v>雄鹰怒火2</v>
      </c>
      <c r="X497" s="26">
        <f>IF(C497&lt;10,VLOOKUP(A497,基础技能!A:O,4,FALSE),VLOOKUP(A497,升星技能!A:O,14,FALSE))</f>
        <v>44056012</v>
      </c>
      <c r="Y497" s="26" t="str">
        <f>IF(C497&lt;10,VLOOKUP(A497,基础技能!A:O,6,FALSE),VLOOKUP(A497,升星技能!A:O,15,FALSE))</f>
        <v>怒气技能：对随机2名敌人造成195%攻击伤害，降低目标20%攻击2回合并附加鹰眼印记。附带鹰眼印记的目标被攻击时额外受到25%伤害（对单一目标最高叠加至300%攻击伤害）</v>
      </c>
    </row>
    <row r="498" spans="1:25" x14ac:dyDescent="0.3">
      <c r="A498" s="29">
        <v>44056</v>
      </c>
      <c r="B498" s="29" t="s">
        <v>75</v>
      </c>
      <c r="C498" s="29">
        <v>8</v>
      </c>
      <c r="D498" s="29">
        <v>2.95</v>
      </c>
      <c r="E498" s="26">
        <f>VLOOKUP($C498,计算辅助表!$A:$E,3,FALSE)</f>
        <v>1</v>
      </c>
      <c r="F498" s="29">
        <v>5.35</v>
      </c>
      <c r="G498" s="26">
        <f>VLOOKUP($C498,计算辅助表!$A:$E,5,FALSE)</f>
        <v>1.6</v>
      </c>
      <c r="H498" s="26">
        <f>VLOOKUP(C498,计算辅助表!A:I,9,FALSE)</f>
        <v>0</v>
      </c>
      <c r="I498" s="26">
        <f>VLOOKUP(C498,计算辅助表!A:K,10,FALSE)</f>
        <v>0</v>
      </c>
      <c r="J498" s="26">
        <f>VLOOKUP(C498,计算辅助表!A:K,11,FALSE)</f>
        <v>0</v>
      </c>
      <c r="K498" s="26">
        <f>VLOOKUP(C498,计算辅助表!A:H,8,FALSE)</f>
        <v>185</v>
      </c>
      <c r="L498" s="26" t="str">
        <f>VLOOKUP(C498,计算辅助表!A:F,6,FALSE)</f>
        <v>[{"a":"item","t":"2004","n":3000}]</v>
      </c>
      <c r="M498" s="26" t="str">
        <f>VLOOKUP(C498,计算辅助表!A:L,IF(INT(LEFT(A498))&lt;5,12,7),FALSE)</f>
        <v>[{"jichuzhongzu":1,"star":6,"num":1},{"jichuzhongzu":1,"star":5,"num":3}]</v>
      </c>
      <c r="N498" s="26" t="str">
        <f>VLOOKUP(A498,升星技能!A:O,4,FALSE)</f>
        <v>丛林守护者3</v>
      </c>
      <c r="O498" s="26" t="str">
        <f>VLOOKUP(A498,升星技能!A:O,5,FALSE)</f>
        <v>"4405a101","4405a111","4405a121"</v>
      </c>
      <c r="P498" s="26" t="str">
        <f>VLOOKUP(A498,升星技能!A:O,6,FALSE)</f>
        <v>被动效果：攻击增加30%，暴击增加30%，生命增加20%</v>
      </c>
      <c r="Q498" s="26" t="str">
        <f>IF(C498&lt;8,VLOOKUP(A498,基础技能!A:O,11,FALSE),VLOOKUP(A498,升星技能!A:O,7,FALSE))</f>
        <v>生存法则3</v>
      </c>
      <c r="R498" s="26" t="str">
        <f>IF(C498&lt;8,VLOOKUP(A498,基础技能!A:O,10,FALSE),VLOOKUP(A498,升星技能!A:O,8,FALSE))</f>
        <v>"4405a204"</v>
      </c>
      <c r="S498" s="26" t="str">
        <f>IF(C498&lt;8,VLOOKUP(A498,基础技能!A:O,12,FALSE),VLOOKUP(A498,升星技能!A:O,9,FALSE))</f>
        <v>被动效果：暴击有100%几率恢复自身280%攻击等量生命</v>
      </c>
      <c r="T498" s="26" t="str">
        <f>IF(C498&lt;9,VLOOKUP(A498,基础技能!A:O,14,FALSE),VLOOKUP(A498,升星技能!A:O,10,FALSE))</f>
        <v>鹰眼洞察2</v>
      </c>
      <c r="U498" s="26" t="str">
        <f>IF(C498&lt;9,VLOOKUP(A498,基础技能!A:O,13,FALSE),VLOOKUP(A498,升星技能!A:O,11,FALSE))</f>
        <v>"44056304"</v>
      </c>
      <c r="V498" s="26" t="str">
        <f>IF(C498&lt;9,VLOOKUP(A498,基础技能!A:O,15,FALSE),VLOOKUP(A498,升星技能!A:O,12,FALSE))</f>
        <v>被动效果：普通攻击变为，攻击随机2名敌人，造成90%攻击伤害并附加鹰眼印记。附带鹰眼印记的目标被攻击时额外受到25%伤害（对单一目标最高叠加至300%攻击伤害）</v>
      </c>
      <c r="W498" s="26" t="str">
        <f>IF(C498&lt;10,VLOOKUP(A498,基础技能!A:O,5,FALSE),VLOOKUP(A498,升星技能!A:O,13,FALSE))</f>
        <v>雄鹰怒火2</v>
      </c>
      <c r="X498" s="26">
        <f>IF(C498&lt;10,VLOOKUP(A498,基础技能!A:O,4,FALSE),VLOOKUP(A498,升星技能!A:O,14,FALSE))</f>
        <v>44056012</v>
      </c>
      <c r="Y498" s="26" t="str">
        <f>IF(C498&lt;10,VLOOKUP(A498,基础技能!A:O,6,FALSE),VLOOKUP(A498,升星技能!A:O,15,FALSE))</f>
        <v>怒气技能：对随机2名敌人造成195%攻击伤害，降低目标20%攻击2回合并附加鹰眼印记。附带鹰眼印记的目标被攻击时额外受到25%伤害（对单一目标最高叠加至300%攻击伤害）</v>
      </c>
    </row>
    <row r="499" spans="1:25" x14ac:dyDescent="0.3">
      <c r="A499" s="29">
        <v>44056</v>
      </c>
      <c r="B499" s="29" t="s">
        <v>75</v>
      </c>
      <c r="C499" s="29">
        <v>9</v>
      </c>
      <c r="D499" s="29">
        <v>3.4</v>
      </c>
      <c r="E499" s="26">
        <f>VLOOKUP($C499,计算辅助表!$A:$E,3,FALSE)</f>
        <v>1</v>
      </c>
      <c r="F499" s="29">
        <v>7.16</v>
      </c>
      <c r="G499" s="26">
        <f>VLOOKUP($C499,计算辅助表!$A:$E,5,FALSE)</f>
        <v>1.6</v>
      </c>
      <c r="H499" s="26">
        <f>VLOOKUP(C499,计算辅助表!A:I,9,FALSE)</f>
        <v>0</v>
      </c>
      <c r="I499" s="26">
        <f>VLOOKUP(C499,计算辅助表!A:K,10,FALSE)</f>
        <v>0</v>
      </c>
      <c r="J499" s="26">
        <f>VLOOKUP(C499,计算辅助表!A:K,11,FALSE)</f>
        <v>0</v>
      </c>
      <c r="K499" s="26">
        <f>VLOOKUP(C499,计算辅助表!A:H,8,FALSE)</f>
        <v>205</v>
      </c>
      <c r="L499" s="26" t="str">
        <f>VLOOKUP(C499,计算辅助表!A:F,6,FALSE)</f>
        <v>[{"a":"item","t":"2004","n":4000}]</v>
      </c>
      <c r="M499" s="26" t="str">
        <f>VLOOKUP(C499,计算辅助表!A:L,IF(INT(LEFT(A499))&lt;5,12,7),FALSE)</f>
        <v>[{"sxhero":1,"num":1},{"jichuzhongzu":1,"star":6,"num":1},{"jichuzhongzu":1,"star":5,"num":2}]</v>
      </c>
      <c r="N499" s="26" t="str">
        <f>VLOOKUP(A499,升星技能!A:O,4,FALSE)</f>
        <v>丛林守护者3</v>
      </c>
      <c r="O499" s="26" t="str">
        <f>VLOOKUP(A499,升星技能!A:O,5,FALSE)</f>
        <v>"4405a101","4405a111","4405a121"</v>
      </c>
      <c r="P499" s="26" t="str">
        <f>VLOOKUP(A499,升星技能!A:O,6,FALSE)</f>
        <v>被动效果：攻击增加30%，暴击增加30%，生命增加20%</v>
      </c>
      <c r="Q499" s="26" t="str">
        <f>IF(C499&lt;8,VLOOKUP(A499,基础技能!A:O,11,FALSE),VLOOKUP(A499,升星技能!A:O,7,FALSE))</f>
        <v>生存法则3</v>
      </c>
      <c r="R499" s="26" t="str">
        <f>IF(C499&lt;8,VLOOKUP(A499,基础技能!A:O,10,FALSE),VLOOKUP(A499,升星技能!A:O,8,FALSE))</f>
        <v>"4405a204"</v>
      </c>
      <c r="S499" s="26" t="str">
        <f>IF(C499&lt;8,VLOOKUP(A499,基础技能!A:O,12,FALSE),VLOOKUP(A499,升星技能!A:O,9,FALSE))</f>
        <v>被动效果：暴击有100%几率恢复自身280%攻击等量生命</v>
      </c>
      <c r="T499" s="26" t="str">
        <f>IF(C499&lt;9,VLOOKUP(A499,基础技能!A:O,14,FALSE),VLOOKUP(A499,升星技能!A:O,10,FALSE))</f>
        <v>鹰眼洞察3</v>
      </c>
      <c r="U499" s="26" t="str">
        <f>IF(C499&lt;9,VLOOKUP(A499,基础技能!A:O,13,FALSE),VLOOKUP(A499,升星技能!A:O,11,FALSE))</f>
        <v>"4405a304"</v>
      </c>
      <c r="V499" s="26" t="str">
        <f>IF(C499&lt;9,VLOOKUP(A499,基础技能!A:O,15,FALSE),VLOOKUP(A499,升星技能!A:O,12,FALSE))</f>
        <v>被动效果：普通攻击变为，攻击随机3名敌人，造成110%攻击伤害并附加鹰眼印记。附带鹰眼印记的目标被攻击时额外受到40%伤害（对单一目标最高叠加至300%攻击伤害）</v>
      </c>
      <c r="W499" s="26" t="str">
        <f>IF(C499&lt;10,VLOOKUP(A499,基础技能!A:O,5,FALSE),VLOOKUP(A499,升星技能!A:O,13,FALSE))</f>
        <v>雄鹰怒火2</v>
      </c>
      <c r="X499" s="26">
        <f>IF(C499&lt;10,VLOOKUP(A499,基础技能!A:O,4,FALSE),VLOOKUP(A499,升星技能!A:O,14,FALSE))</f>
        <v>44056012</v>
      </c>
      <c r="Y499" s="26" t="str">
        <f>IF(C499&lt;10,VLOOKUP(A499,基础技能!A:O,6,FALSE),VLOOKUP(A499,升星技能!A:O,15,FALSE))</f>
        <v>怒气技能：对随机2名敌人造成195%攻击伤害，降低目标20%攻击2回合并附加鹰眼印记。附带鹰眼印记的目标被攻击时额外受到25%伤害（对单一目标最高叠加至300%攻击伤害）</v>
      </c>
    </row>
    <row r="500" spans="1:25" ht="19.5" customHeight="1" x14ac:dyDescent="0.3">
      <c r="A500" s="29">
        <v>44056</v>
      </c>
      <c r="B500" s="29" t="s">
        <v>75</v>
      </c>
      <c r="C500" s="29">
        <v>10</v>
      </c>
      <c r="D500" s="29">
        <v>4.18</v>
      </c>
      <c r="E500" s="26">
        <f>VLOOKUP($C500,计算辅助表!$A:$E,3,FALSE)</f>
        <v>1</v>
      </c>
      <c r="F500" s="29">
        <v>10.14</v>
      </c>
      <c r="G500" s="26">
        <f>VLOOKUP($C500,计算辅助表!$A:$E,5,FALSE)</f>
        <v>1.6</v>
      </c>
      <c r="H500" s="26">
        <f>VLOOKUP(C500,计算辅助表!A:I,9,FALSE)</f>
        <v>0</v>
      </c>
      <c r="I500" s="26">
        <f>VLOOKUP(C500,计算辅助表!A:K,10,FALSE)</f>
        <v>0</v>
      </c>
      <c r="J500" s="26">
        <f>VLOOKUP(C500,计算辅助表!A:K,11,FALSE)</f>
        <v>0</v>
      </c>
      <c r="K500" s="26">
        <f>VLOOKUP(C500,计算辅助表!A:H,8,FALSE)</f>
        <v>255</v>
      </c>
      <c r="L500" s="26" t="str">
        <f>VLOOKUP(C500,计算辅助表!A:F,6,FALSE)</f>
        <v>[{"a":"item","t":"2004","n":10000}]</v>
      </c>
      <c r="M500" s="26" t="str">
        <f>VLOOKUP(C500,计算辅助表!A:L,IF(INT(LEFT(A500))&lt;5,12,7),FALSE)</f>
        <v>[{"sxhero":1,"num":2},{"jichuzhongzu":1,"star":6,"num":1},{"star":9,"num":1}]</v>
      </c>
      <c r="N500" s="26" t="str">
        <f>VLOOKUP(A500,升星技能!A:O,4,FALSE)</f>
        <v>丛林守护者3</v>
      </c>
      <c r="O500" s="26" t="str">
        <f>VLOOKUP(A500,升星技能!A:O,5,FALSE)</f>
        <v>"4405a101","4405a111","4405a121"</v>
      </c>
      <c r="P500" s="26" t="str">
        <f>VLOOKUP(A500,升星技能!A:O,6,FALSE)</f>
        <v>被动效果：攻击增加30%，暴击增加30%，生命增加20%</v>
      </c>
      <c r="Q500" s="26" t="str">
        <f>IF(C500&lt;8,VLOOKUP(A500,基础技能!A:O,11,FALSE),VLOOKUP(A500,升星技能!A:O,7,FALSE))</f>
        <v>生存法则3</v>
      </c>
      <c r="R500" s="26" t="str">
        <f>IF(C500&lt;8,VLOOKUP(A500,基础技能!A:O,10,FALSE),VLOOKUP(A500,升星技能!A:O,8,FALSE))</f>
        <v>"4405a204"</v>
      </c>
      <c r="S500" s="26" t="str">
        <f>IF(C500&lt;8,VLOOKUP(A500,基础技能!A:O,12,FALSE),VLOOKUP(A500,升星技能!A:O,9,FALSE))</f>
        <v>被动效果：暴击有100%几率恢复自身280%攻击等量生命</v>
      </c>
      <c r="T500" s="26" t="str">
        <f>IF(C500&lt;9,VLOOKUP(A500,基础技能!A:O,14,FALSE),VLOOKUP(A500,升星技能!A:O,10,FALSE))</f>
        <v>鹰眼洞察3</v>
      </c>
      <c r="U500" s="26" t="str">
        <f>IF(C500&lt;9,VLOOKUP(A500,基础技能!A:O,13,FALSE),VLOOKUP(A500,升星技能!A:O,11,FALSE))</f>
        <v>"4405a304"</v>
      </c>
      <c r="V500" s="26" t="str">
        <f>IF(C500&lt;9,VLOOKUP(A500,基础技能!A:O,15,FALSE),VLOOKUP(A500,升星技能!A:O,12,FALSE))</f>
        <v>被动效果：普通攻击变为，攻击随机3名敌人，造成110%攻击伤害并附加鹰眼印记。附带鹰眼印记的目标被攻击时额外受到40%伤害（对单一目标最高叠加至300%攻击伤害）</v>
      </c>
      <c r="W500" s="26" t="str">
        <f>IF(C500&lt;10,VLOOKUP(A500,基础技能!A:O,5,FALSE),VLOOKUP(A500,升星技能!A:O,13,FALSE))</f>
        <v>雄鹰怒火3</v>
      </c>
      <c r="X500" s="26" t="str">
        <f>IF(C500&lt;10,VLOOKUP(A500,基础技能!A:O,4,FALSE),VLOOKUP(A500,升星技能!A:O,14,FALSE))</f>
        <v>4405a012</v>
      </c>
      <c r="Y500" s="26" t="str">
        <f>IF(C500&lt;10,VLOOKUP(A500,基础技能!A:O,6,FALSE),VLOOKUP(A500,升星技能!A:O,15,FALSE))</f>
        <v>怒气技能：对随机3名敌人造成255%攻击伤害，降低目标25%攻击2回合并附加鹰眼印记。附带鹰眼印记的目标被攻击时额外受到45%伤害（对单一目标最高叠加至300%攻击伤害）</v>
      </c>
    </row>
    <row r="501" spans="1:25" x14ac:dyDescent="0.3">
      <c r="A501" s="29">
        <v>44056</v>
      </c>
      <c r="B501" s="29" t="s">
        <v>75</v>
      </c>
      <c r="C501" s="29">
        <v>11</v>
      </c>
      <c r="D501" s="29">
        <v>4.18</v>
      </c>
      <c r="E501" s="26">
        <f>VLOOKUP($C501,计算辅助表!$A:$E,3,FALSE)</f>
        <v>1</v>
      </c>
      <c r="F501" s="29">
        <v>10.14</v>
      </c>
      <c r="G501" s="26">
        <f>VLOOKUP($C501,计算辅助表!$A:$E,5,FALSE)</f>
        <v>1.6</v>
      </c>
      <c r="H501" s="26">
        <f>VLOOKUP(C501,计算辅助表!A:I,9,FALSE)</f>
        <v>1</v>
      </c>
      <c r="I501" s="26">
        <f>VLOOKUP(C501,计算辅助表!A:K,10,FALSE)</f>
        <v>70</v>
      </c>
      <c r="J501" s="26">
        <f>VLOOKUP(C501,计算辅助表!A:K,11,FALSE)</f>
        <v>100</v>
      </c>
      <c r="K501" s="26">
        <f>VLOOKUP(C501,计算辅助表!A:H,8,FALSE)</f>
        <v>270</v>
      </c>
      <c r="L501" s="26" t="str">
        <f>VLOOKUP(C501,计算辅助表!A:F,6,FALSE)</f>
        <v>[{"a":"item","t":"2004","n":10000}]</v>
      </c>
      <c r="M501" s="26" t="str">
        <f>VLOOKUP(C501,计算辅助表!A:L,IF(INT(LEFT(A501))&lt;5,12,7),FALSE)</f>
        <v>[{"sxhero":1,"num":1},{"star":9,"num":1}]</v>
      </c>
      <c r="N501" s="26" t="str">
        <f>VLOOKUP(A501,升星技能!A:O,4,FALSE)</f>
        <v>丛林守护者3</v>
      </c>
      <c r="O501" s="26" t="str">
        <f>VLOOKUP(A501,升星技能!A:O,5,FALSE)</f>
        <v>"4405a101","4405a111","4405a121"</v>
      </c>
      <c r="P501" s="26" t="str">
        <f>VLOOKUP(A501,升星技能!A:O,6,FALSE)</f>
        <v>被动效果：攻击增加30%，暴击增加30%，生命增加20%</v>
      </c>
      <c r="Q501" s="26" t="str">
        <f>IF(C501&lt;8,VLOOKUP(A501,基础技能!A:O,11,FALSE),VLOOKUP(A501,升星技能!A:O,7,FALSE))</f>
        <v>生存法则3</v>
      </c>
      <c r="R501" s="26" t="str">
        <f>IF(C501&lt;8,VLOOKUP(A501,基础技能!A:O,10,FALSE),VLOOKUP(A501,升星技能!A:O,8,FALSE))</f>
        <v>"4405a204"</v>
      </c>
      <c r="S501" s="26" t="str">
        <f>IF(C501&lt;8,VLOOKUP(A501,基础技能!A:O,12,FALSE),VLOOKUP(A501,升星技能!A:O,9,FALSE))</f>
        <v>被动效果：暴击有100%几率恢复自身280%攻击等量生命</v>
      </c>
      <c r="T501" s="26" t="str">
        <f>IF(C501&lt;9,VLOOKUP(A501,基础技能!A:O,14,FALSE),VLOOKUP(A501,升星技能!A:O,10,FALSE))</f>
        <v>鹰眼洞察3</v>
      </c>
      <c r="U501" s="26" t="str">
        <f>IF(C501&lt;9,VLOOKUP(A501,基础技能!A:O,13,FALSE),VLOOKUP(A501,升星技能!A:O,11,FALSE))</f>
        <v>"4405a304"</v>
      </c>
      <c r="V501" s="26" t="str">
        <f>IF(C501&lt;9,VLOOKUP(A501,基础技能!A:O,15,FALSE),VLOOKUP(A501,升星技能!A:O,12,FALSE))</f>
        <v>被动效果：普通攻击变为，攻击随机3名敌人，造成110%攻击伤害并附加鹰眼印记。附带鹰眼印记的目标被攻击时额外受到40%伤害（对单一目标最高叠加至300%攻击伤害）</v>
      </c>
      <c r="W501" s="26" t="str">
        <f>IF(C501&lt;10,VLOOKUP(A501,基础技能!A:O,5,FALSE),VLOOKUP(A501,升星技能!A:O,13,FALSE))</f>
        <v>雄鹰怒火3</v>
      </c>
      <c r="X501" s="26" t="str">
        <f>IF(C501&lt;10,VLOOKUP(A501,基础技能!A:O,4,FALSE),VLOOKUP(A501,升星技能!A:O,14,FALSE))</f>
        <v>4405a012</v>
      </c>
      <c r="Y501" s="26" t="str">
        <f>IF(C501&lt;10,VLOOKUP(A501,基础技能!A:O,6,FALSE),VLOOKUP(A501,升星技能!A:O,15,FALSE))</f>
        <v>怒气技能：对随机3名敌人造成255%攻击伤害，降低目标25%攻击2回合并附加鹰眼印记。附带鹰眼印记的目标被攻击时额外受到45%伤害（对单一目标最高叠加至300%攻击伤害）</v>
      </c>
    </row>
    <row r="502" spans="1:25" x14ac:dyDescent="0.3">
      <c r="A502" s="29">
        <v>44056</v>
      </c>
      <c r="B502" s="29" t="s">
        <v>75</v>
      </c>
      <c r="C502" s="29">
        <v>12</v>
      </c>
      <c r="D502" s="29">
        <v>4.18</v>
      </c>
      <c r="E502" s="26">
        <f>VLOOKUP($C502,计算辅助表!$A:$E,3,FALSE)</f>
        <v>1</v>
      </c>
      <c r="F502" s="29">
        <v>10.14</v>
      </c>
      <c r="G502" s="26">
        <f>VLOOKUP($C502,计算辅助表!$A:$E,5,FALSE)</f>
        <v>1.6</v>
      </c>
      <c r="H502" s="26">
        <f>VLOOKUP(C502,计算辅助表!A:I,9,FALSE)</f>
        <v>2</v>
      </c>
      <c r="I502" s="26">
        <f>VLOOKUP(C502,计算辅助表!A:K,10,FALSE)</f>
        <v>140</v>
      </c>
      <c r="J502" s="26">
        <f>VLOOKUP(C502,计算辅助表!A:K,11,FALSE)</f>
        <v>200</v>
      </c>
      <c r="K502" s="26">
        <f>VLOOKUP(C502,计算辅助表!A:H,8,FALSE)</f>
        <v>285</v>
      </c>
      <c r="L502" s="26" t="str">
        <f>VLOOKUP(C502,计算辅助表!A:F,6,FALSE)</f>
        <v>[{"a":"item","t":"2004","n":15000}]</v>
      </c>
      <c r="M502" s="26" t="str">
        <f>VLOOKUP(C502,计算辅助表!A:L,IF(INT(LEFT(A502))&lt;5,12,7),FALSE)</f>
        <v>[{"sxhero":1,"num":1},{"jichuzhongzu":1,"star":6,"num":1},{"star":9,"num":1}]</v>
      </c>
      <c r="N502" s="26" t="str">
        <f>VLOOKUP(A502,升星技能!A:O,4,FALSE)</f>
        <v>丛林守护者3</v>
      </c>
      <c r="O502" s="26" t="str">
        <f>VLOOKUP(A502,升星技能!A:O,5,FALSE)</f>
        <v>"4405a101","4405a111","4405a121"</v>
      </c>
      <c r="P502" s="26" t="str">
        <f>VLOOKUP(A502,升星技能!A:O,6,FALSE)</f>
        <v>被动效果：攻击增加30%，暴击增加30%，生命增加20%</v>
      </c>
      <c r="Q502" s="26" t="str">
        <f>IF(C502&lt;8,VLOOKUP(A502,基础技能!A:O,11,FALSE),VLOOKUP(A502,升星技能!A:O,7,FALSE))</f>
        <v>生存法则3</v>
      </c>
      <c r="R502" s="26" t="str">
        <f>IF(C502&lt;8,VLOOKUP(A502,基础技能!A:O,10,FALSE),VLOOKUP(A502,升星技能!A:O,8,FALSE))</f>
        <v>"4405a204"</v>
      </c>
      <c r="S502" s="26" t="str">
        <f>IF(C502&lt;8,VLOOKUP(A502,基础技能!A:O,12,FALSE),VLOOKUP(A502,升星技能!A:O,9,FALSE))</f>
        <v>被动效果：暴击有100%几率恢复自身280%攻击等量生命</v>
      </c>
      <c r="T502" s="26" t="str">
        <f>IF(C502&lt;9,VLOOKUP(A502,基础技能!A:O,14,FALSE),VLOOKUP(A502,升星技能!A:O,10,FALSE))</f>
        <v>鹰眼洞察3</v>
      </c>
      <c r="U502" s="26" t="str">
        <f>IF(C502&lt;9,VLOOKUP(A502,基础技能!A:O,13,FALSE),VLOOKUP(A502,升星技能!A:O,11,FALSE))</f>
        <v>"4405a304"</v>
      </c>
      <c r="V502" s="26" t="str">
        <f>IF(C502&lt;9,VLOOKUP(A502,基础技能!A:O,15,FALSE),VLOOKUP(A502,升星技能!A:O,12,FALSE))</f>
        <v>被动效果：普通攻击变为，攻击随机3名敌人，造成110%攻击伤害并附加鹰眼印记。附带鹰眼印记的目标被攻击时额外受到40%伤害（对单一目标最高叠加至300%攻击伤害）</v>
      </c>
      <c r="W502" s="26" t="str">
        <f>IF(C502&lt;10,VLOOKUP(A502,基础技能!A:O,5,FALSE),VLOOKUP(A502,升星技能!A:O,13,FALSE))</f>
        <v>雄鹰怒火3</v>
      </c>
      <c r="X502" s="26" t="str">
        <f>IF(C502&lt;10,VLOOKUP(A502,基础技能!A:O,4,FALSE),VLOOKUP(A502,升星技能!A:O,14,FALSE))</f>
        <v>4405a012</v>
      </c>
      <c r="Y502" s="26" t="str">
        <f>IF(C502&lt;10,VLOOKUP(A502,基础技能!A:O,6,FALSE),VLOOKUP(A502,升星技能!A:O,15,FALSE))</f>
        <v>怒气技能：对随机3名敌人造成255%攻击伤害，降低目标25%攻击2回合并附加鹰眼印记。附带鹰眼印记的目标被攻击时额外受到45%伤害（对单一目标最高叠加至300%攻击伤害）</v>
      </c>
    </row>
    <row r="503" spans="1:25" x14ac:dyDescent="0.3">
      <c r="A503" s="29">
        <v>44056</v>
      </c>
      <c r="B503" s="29" t="s">
        <v>75</v>
      </c>
      <c r="C503" s="29">
        <v>13</v>
      </c>
      <c r="D503" s="29">
        <v>4.18</v>
      </c>
      <c r="E503" s="26">
        <f>VLOOKUP($C503,计算辅助表!$A:$E,3,FALSE)</f>
        <v>1</v>
      </c>
      <c r="F503" s="29">
        <v>10.14</v>
      </c>
      <c r="G503" s="26">
        <f>VLOOKUP($C503,计算辅助表!$A:$E,5,FALSE)</f>
        <v>1.6</v>
      </c>
      <c r="H503" s="26">
        <f>VLOOKUP(C503,计算辅助表!A:I,9,FALSE)</f>
        <v>3</v>
      </c>
      <c r="I503" s="26">
        <f>VLOOKUP(C503,计算辅助表!A:K,10,FALSE)</f>
        <v>210</v>
      </c>
      <c r="J503" s="26">
        <f>VLOOKUP(C503,计算辅助表!A:K,11,FALSE)</f>
        <v>300</v>
      </c>
      <c r="K503" s="26">
        <f>VLOOKUP(C503,计算辅助表!A:H,8,FALSE)</f>
        <v>300</v>
      </c>
      <c r="L503" s="26" t="str">
        <f>VLOOKUP(C503,计算辅助表!A:F,6,FALSE)</f>
        <v>[{"a":"item","t":"2004","n":20000},{"a":"item","t":"2039","n":10}]</v>
      </c>
      <c r="M503" s="26" t="str">
        <f>VLOOKUP(C503,计算辅助表!A:L,IF(INT(LEFT(A503))&lt;5,12,7),FALSE)</f>
        <v>[{"sxhero":1,"num":2},{"jichuzhongzu":1,"star":6,"num":1},{"star":10,"num":1}]</v>
      </c>
      <c r="N503" s="26" t="str">
        <f>VLOOKUP(A503,升星技能!A:O,4,FALSE)</f>
        <v>丛林守护者3</v>
      </c>
      <c r="O503" s="26" t="str">
        <f>VLOOKUP(A503,升星技能!A:O,5,FALSE)</f>
        <v>"4405a101","4405a111","4405a121"</v>
      </c>
      <c r="P503" s="26" t="str">
        <f>VLOOKUP(A503,升星技能!A:O,6,FALSE)</f>
        <v>被动效果：攻击增加30%，暴击增加30%，生命增加20%</v>
      </c>
      <c r="Q503" s="26" t="str">
        <f>IF(C503&lt;8,VLOOKUP(A503,基础技能!A:O,11,FALSE),VLOOKUP(A503,升星技能!A:O,7,FALSE))</f>
        <v>生存法则3</v>
      </c>
      <c r="R503" s="26" t="str">
        <f>IF(C503&lt;8,VLOOKUP(A503,基础技能!A:O,10,FALSE),VLOOKUP(A503,升星技能!A:O,8,FALSE))</f>
        <v>"4405a204"</v>
      </c>
      <c r="S503" s="26" t="str">
        <f>IF(C503&lt;8,VLOOKUP(A503,基础技能!A:O,12,FALSE),VLOOKUP(A503,升星技能!A:O,9,FALSE))</f>
        <v>被动效果：暴击有100%几率恢复自身280%攻击等量生命</v>
      </c>
      <c r="T503" s="26" t="str">
        <f>IF(C503&lt;9,VLOOKUP(A503,基础技能!A:O,14,FALSE),VLOOKUP(A503,升星技能!A:O,10,FALSE))</f>
        <v>鹰眼洞察3</v>
      </c>
      <c r="U503" s="26" t="str">
        <f>IF(C503&lt;9,VLOOKUP(A503,基础技能!A:O,13,FALSE),VLOOKUP(A503,升星技能!A:O,11,FALSE))</f>
        <v>"4405a304"</v>
      </c>
      <c r="V503" s="26" t="str">
        <f>IF(C503&lt;9,VLOOKUP(A503,基础技能!A:O,15,FALSE),VLOOKUP(A503,升星技能!A:O,12,FALSE))</f>
        <v>被动效果：普通攻击变为，攻击随机3名敌人，造成110%攻击伤害并附加鹰眼印记。附带鹰眼印记的目标被攻击时额外受到40%伤害（对单一目标最高叠加至300%攻击伤害）</v>
      </c>
      <c r="W503" s="26" t="str">
        <f>IF(C503&lt;10,VLOOKUP(A503,基础技能!A:O,5,FALSE),VLOOKUP(A503,升星技能!A:O,13,FALSE))</f>
        <v>雄鹰怒火3</v>
      </c>
      <c r="X503" s="26" t="str">
        <f>IF(C503&lt;10,VLOOKUP(A503,基础技能!A:O,4,FALSE),VLOOKUP(A503,升星技能!A:O,14,FALSE))</f>
        <v>4405a012</v>
      </c>
      <c r="Y503" s="26" t="str">
        <f>IF(C503&lt;10,VLOOKUP(A503,基础技能!A:O,6,FALSE),VLOOKUP(A503,升星技能!A:O,15,FALSE))</f>
        <v>怒气技能：对随机3名敌人造成255%攻击伤害，降低目标25%攻击2回合并附加鹰眼印记。附带鹰眼印记的目标被攻击时额外受到45%伤害（对单一目标最高叠加至300%攻击伤害）</v>
      </c>
    </row>
    <row r="504" spans="1:25" x14ac:dyDescent="0.3">
      <c r="A504" s="29">
        <v>44056</v>
      </c>
      <c r="B504" s="29" t="s">
        <v>75</v>
      </c>
      <c r="C504" s="28">
        <v>14</v>
      </c>
      <c r="D504" s="29">
        <v>4.18</v>
      </c>
      <c r="E504" s="26">
        <f>VLOOKUP($C504,计算辅助表!$A:$E,3,FALSE)</f>
        <v>1</v>
      </c>
      <c r="F504" s="29">
        <v>10.14</v>
      </c>
      <c r="G504" s="26">
        <f>VLOOKUP($C504,计算辅助表!$A:$E,5,FALSE)</f>
        <v>1.6</v>
      </c>
      <c r="H504" s="26">
        <f>VLOOKUP(C504,计算辅助表!A:I,9,FALSE)</f>
        <v>4</v>
      </c>
      <c r="I504" s="26">
        <f>VLOOKUP(C504,计算辅助表!A:K,10,FALSE)</f>
        <v>330</v>
      </c>
      <c r="J504" s="26">
        <f>VLOOKUP(C504,计算辅助表!A:K,11,FALSE)</f>
        <v>500</v>
      </c>
      <c r="K504" s="26">
        <f>VLOOKUP(C504,计算辅助表!A:H,8,FALSE)</f>
        <v>300</v>
      </c>
      <c r="L504" s="26" t="str">
        <f>VLOOKUP(C504,计算辅助表!A:F,6,FALSE)</f>
        <v>[{"a":"item","t":"2004","n":25000},{"a":"item","t":"2039","n":20}]</v>
      </c>
      <c r="M504" s="26" t="str">
        <f>VLOOKUP(C504,计算辅助表!A:L,IF(INT(LEFT(A504))&lt;5,12,7),FALSE)</f>
        <v>[{"sxhero":1,"num":2},{"star":9,"num":1},{"star":10,"num":1}]</v>
      </c>
      <c r="N504" s="26" t="str">
        <f>VLOOKUP(A504,升星技能!A:O,4,FALSE)</f>
        <v>丛林守护者3</v>
      </c>
      <c r="O504" s="26" t="str">
        <f>VLOOKUP(A504,升星技能!A:O,5,FALSE)</f>
        <v>"4405a101","4405a111","4405a121"</v>
      </c>
      <c r="P504" s="26" t="str">
        <f>VLOOKUP(A504,升星技能!A:O,6,FALSE)</f>
        <v>被动效果：攻击增加30%，暴击增加30%，生命增加20%</v>
      </c>
      <c r="Q504" s="26" t="str">
        <f>IF(C504&lt;8,VLOOKUP(A504,基础技能!A:O,11,FALSE),VLOOKUP(A504,升星技能!A:O,7,FALSE))</f>
        <v>生存法则3</v>
      </c>
      <c r="R504" s="26" t="str">
        <f>IF(C504&lt;8,VLOOKUP(A504,基础技能!A:O,10,FALSE),VLOOKUP(A504,升星技能!A:O,8,FALSE))</f>
        <v>"4405a204"</v>
      </c>
      <c r="S504" s="26" t="str">
        <f>IF(C504&lt;8,VLOOKUP(A504,基础技能!A:O,12,FALSE),VLOOKUP(A504,升星技能!A:O,9,FALSE))</f>
        <v>被动效果：暴击有100%几率恢复自身280%攻击等量生命</v>
      </c>
      <c r="T504" s="26" t="str">
        <f>IF(C504&lt;9,VLOOKUP(A504,基础技能!A:O,14,FALSE),VLOOKUP(A504,升星技能!A:O,10,FALSE))</f>
        <v>鹰眼洞察3</v>
      </c>
      <c r="U504" s="26" t="str">
        <f>IF(C504&lt;9,VLOOKUP(A504,基础技能!A:O,13,FALSE),VLOOKUP(A504,升星技能!A:O,11,FALSE))</f>
        <v>"4405a304"</v>
      </c>
      <c r="V504" s="26" t="str">
        <f>IF(C504&lt;9,VLOOKUP(A504,基础技能!A:O,15,FALSE),VLOOKUP(A504,升星技能!A:O,12,FALSE))</f>
        <v>被动效果：普通攻击变为，攻击随机3名敌人，造成110%攻击伤害并附加鹰眼印记。附带鹰眼印记的目标被攻击时额外受到40%伤害（对单一目标最高叠加至300%攻击伤害）</v>
      </c>
      <c r="W504" s="26" t="str">
        <f>IF(C504&lt;10,VLOOKUP(A504,基础技能!A:O,5,FALSE),VLOOKUP(A504,升星技能!A:O,13,FALSE))</f>
        <v>雄鹰怒火3</v>
      </c>
      <c r="X504" s="26" t="str">
        <f>IF(C504&lt;10,VLOOKUP(A504,基础技能!A:O,4,FALSE),VLOOKUP(A504,升星技能!A:O,14,FALSE))</f>
        <v>4405a012</v>
      </c>
      <c r="Y504" s="26" t="str">
        <f>IF(C504&lt;10,VLOOKUP(A504,基础技能!A:O,6,FALSE),VLOOKUP(A504,升星技能!A:O,15,FALSE))</f>
        <v>怒气技能：对随机3名敌人造成255%攻击伤害，降低目标25%攻击2回合并附加鹰眼印记。附带鹰眼印记的目标被攻击时额外受到45%伤害（对单一目标最高叠加至300%攻击伤害）</v>
      </c>
    </row>
    <row r="505" spans="1:25" x14ac:dyDescent="0.3">
      <c r="A505" s="29">
        <v>44056</v>
      </c>
      <c r="B505" s="29" t="s">
        <v>75</v>
      </c>
      <c r="C505" s="28">
        <v>15</v>
      </c>
      <c r="D505" s="29">
        <v>4.18</v>
      </c>
      <c r="E505" s="26">
        <f>VLOOKUP($C505,计算辅助表!$A:$E,3,FALSE)</f>
        <v>1</v>
      </c>
      <c r="F505" s="29">
        <v>10.14</v>
      </c>
      <c r="G505" s="26">
        <f>VLOOKUP($C505,计算辅助表!$A:$E,5,FALSE)</f>
        <v>1.6</v>
      </c>
      <c r="H505" s="26">
        <f>VLOOKUP(C505,计算辅助表!A:I,9,FALSE)</f>
        <v>5</v>
      </c>
      <c r="I505" s="26">
        <f>VLOOKUP(C505,计算辅助表!A:K,10,FALSE)</f>
        <v>450</v>
      </c>
      <c r="J505" s="26">
        <f>VLOOKUP(C505,计算辅助表!A:K,11,FALSE)</f>
        <v>700</v>
      </c>
      <c r="K505" s="26">
        <f>VLOOKUP(C505,计算辅助表!A:H,8,FALSE)</f>
        <v>300</v>
      </c>
      <c r="L505" s="26" t="str">
        <f>VLOOKUP(C505,计算辅助表!A:F,6,FALSE)</f>
        <v>[{"a":"item","t":"2004","n":30000},{"a":"item","t":"2039","n":30}]</v>
      </c>
      <c r="M505" s="26" t="str">
        <f>VLOOKUP(C505,计算辅助表!A:L,IF(INT(LEFT(A505))&lt;5,12,7),FALSE)</f>
        <v>[{"sxhero":1,"num":2},{"star":9,"num":1},{"star":10,"num":1}]</v>
      </c>
      <c r="N505" s="26" t="str">
        <f>VLOOKUP(A505,升星技能!A:O,4,FALSE)</f>
        <v>丛林守护者3</v>
      </c>
      <c r="O505" s="26" t="str">
        <f>VLOOKUP(A505,升星技能!A:O,5,FALSE)</f>
        <v>"4405a101","4405a111","4405a121"</v>
      </c>
      <c r="P505" s="26" t="str">
        <f>VLOOKUP(A505,升星技能!A:O,6,FALSE)</f>
        <v>被动效果：攻击增加30%，暴击增加30%，生命增加20%</v>
      </c>
      <c r="Q505" s="26" t="str">
        <f>IF(C505&lt;8,VLOOKUP(A505,基础技能!A:O,11,FALSE),VLOOKUP(A505,升星技能!A:O,7,FALSE))</f>
        <v>生存法则3</v>
      </c>
      <c r="R505" s="26" t="str">
        <f>IF(C505&lt;8,VLOOKUP(A505,基础技能!A:O,10,FALSE),VLOOKUP(A505,升星技能!A:O,8,FALSE))</f>
        <v>"4405a204"</v>
      </c>
      <c r="S505" s="26" t="str">
        <f>IF(C505&lt;8,VLOOKUP(A505,基础技能!A:O,12,FALSE),VLOOKUP(A505,升星技能!A:O,9,FALSE))</f>
        <v>被动效果：暴击有100%几率恢复自身280%攻击等量生命</v>
      </c>
      <c r="T505" s="26" t="str">
        <f>IF(C505&lt;9,VLOOKUP(A505,基础技能!A:O,14,FALSE),VLOOKUP(A505,升星技能!A:O,10,FALSE))</f>
        <v>鹰眼洞察3</v>
      </c>
      <c r="U505" s="26" t="str">
        <f>IF(C505&lt;9,VLOOKUP(A505,基础技能!A:O,13,FALSE),VLOOKUP(A505,升星技能!A:O,11,FALSE))</f>
        <v>"4405a304"</v>
      </c>
      <c r="V505" s="26" t="str">
        <f>IF(C505&lt;9,VLOOKUP(A505,基础技能!A:O,15,FALSE),VLOOKUP(A505,升星技能!A:O,12,FALSE))</f>
        <v>被动效果：普通攻击变为，攻击随机3名敌人，造成110%攻击伤害并附加鹰眼印记。附带鹰眼印记的目标被攻击时额外受到40%伤害（对单一目标最高叠加至300%攻击伤害）</v>
      </c>
      <c r="W505" s="26" t="str">
        <f>IF(C505&lt;10,VLOOKUP(A505,基础技能!A:O,5,FALSE),VLOOKUP(A505,升星技能!A:O,13,FALSE))</f>
        <v>雄鹰怒火3</v>
      </c>
      <c r="X505" s="26" t="str">
        <f>IF(C505&lt;10,VLOOKUP(A505,基础技能!A:O,4,FALSE),VLOOKUP(A505,升星技能!A:O,14,FALSE))</f>
        <v>4405a012</v>
      </c>
      <c r="Y505" s="26" t="str">
        <f>IF(C505&lt;10,VLOOKUP(A505,基础技能!A:O,6,FALSE),VLOOKUP(A505,升星技能!A:O,15,FALSE))</f>
        <v>怒气技能：对随机3名敌人造成255%攻击伤害，降低目标25%攻击2回合并附加鹰眼印记。附带鹰眼印记的目标被攻击时额外受到45%伤害（对单一目标最高叠加至300%攻击伤害）</v>
      </c>
    </row>
    <row r="506" spans="1:25" s="45" customFormat="1" x14ac:dyDescent="0.3">
      <c r="A506" s="55">
        <v>44066</v>
      </c>
      <c r="B506" s="55" t="s">
        <v>4236</v>
      </c>
      <c r="C506" s="56">
        <v>7</v>
      </c>
      <c r="D506" s="55">
        <v>2.4900000000000002</v>
      </c>
      <c r="E506" s="48">
        <v>1</v>
      </c>
      <c r="F506" s="55">
        <v>3.5200000000000005</v>
      </c>
      <c r="G506" s="48">
        <v>1.6</v>
      </c>
      <c r="H506" s="48">
        <v>0</v>
      </c>
      <c r="I506" s="48">
        <v>0</v>
      </c>
      <c r="J506" s="48">
        <v>0</v>
      </c>
      <c r="K506" s="48">
        <v>165</v>
      </c>
      <c r="L506" s="48" t="s">
        <v>3543</v>
      </c>
      <c r="M506" s="48" t="str">
        <f>VLOOKUP(C506,计算辅助表!A:L,IF(INT(LEFT(A506))&lt;5,12,7),FALSE)</f>
        <v>[{"jichuzhongzu":1,"star":5,"num":4}]</v>
      </c>
      <c r="N506" s="48" t="str">
        <f>VLOOKUP(A506,升星技能!A:O,4,FALSE)</f>
        <v>原始力量3</v>
      </c>
      <c r="O506" s="48" t="str">
        <f>VLOOKUP(A506,升星技能!A:O,5,FALSE)</f>
        <v>"4406a201","4406a211","4406a221","4406a231","4406a241"</v>
      </c>
      <c r="P506" s="48" t="str">
        <f>VLOOKUP(A506,升星技能!A:O,6,FALSE)</f>
        <v>被动效果：攻击增加30%，生命值增加25%，暴击伤害增加40%，速度增加60，减伤率增加30%</v>
      </c>
      <c r="Q506" s="48" t="str">
        <f>IF(C506&lt;8,VLOOKUP(A506,基础技能!A:O,11,FALSE),VLOOKUP(A506,升星技能!A:O,7,FALSE))</f>
        <v>精确打击</v>
      </c>
      <c r="R506" s="48" t="str">
        <f>IF(C506&lt;8,VLOOKUP(A506,基础技能!A:O,10,FALSE),VLOOKUP(A506,升星技能!A:O,8,FALSE))</f>
        <v>"44066304"</v>
      </c>
      <c r="S506" s="48" t="str">
        <f>IF(C506&lt;8,VLOOKUP(A506,基础技能!A:O,12,FALSE),VLOOKUP(A506,升星技能!A:O,9,FALSE))</f>
        <v>被动效果：普通攻击变为对生命值最低的敌人造成180%攻击伤害，受击者生命低于50%时本次攻击必定暴击；额外附加目标已损失生命值15%的生命值（最高不超过攻击力的1500%），回复自身造成的总伤害20%的生命值</v>
      </c>
      <c r="T506" s="48" t="str">
        <f>IF(C506&lt;9,VLOOKUP(A506,基础技能!A:O,14,FALSE),VLOOKUP(A506,升星技能!A:O,10,FALSE))</f>
        <v>森林庇护</v>
      </c>
      <c r="U506" s="48" t="str">
        <f>IF(C506&lt;9,VLOOKUP(A506,基础技能!A:O,13,FALSE),VLOOKUP(A506,升星技能!A:O,11,FALSE))</f>
        <v>"44066414"</v>
      </c>
      <c r="V506" s="48" t="str">
        <f>IF(C506&lt;9,VLOOKUP(A506,基础技能!A:O,15,FALSE),VLOOKUP(A506,升星技能!A:O,12,FALSE))</f>
        <v>被动效果：回合结束时，增加我方全体英雄攻击增加15%，暴击率增加7%，持续2回合，对刺客英雄加成翻倍</v>
      </c>
      <c r="W506" s="48" t="str">
        <f>IF(C506&lt;10,VLOOKUP(A506,基础技能!A:O,5,FALSE),VLOOKUP(A506,升星技能!A:O,13,FALSE))</f>
        <v>自然利刃2</v>
      </c>
      <c r="X506" s="48">
        <f>IF(C506&lt;10,VLOOKUP(A506,基础技能!A:O,4,FALSE),VLOOKUP(A506,升星技能!A:O,14,FALSE))</f>
        <v>44066012</v>
      </c>
      <c r="Y506" s="48" t="str">
        <f>IF(C506&lt;10,VLOOKUP(A506,基础技能!A:O,6,FALSE),VLOOKUP(A506,升星技能!A:O,15,FALSE))</f>
        <v>怒气技能：对生命值最低的敌人造成2次180%的攻击伤害，受击者生命低于50%时本次攻击必定暴击；额外附加目标已损失生命值20%的伤害（最高不超过攻击力的1500%），回复自身造成伤害30%的生命值，对随机2名除自己外的友方目标施加自然之力3回合（自然之力：攻击时，额外附加目标已损失生命值15%的伤害，不超过攻击力的1500%，并回复自身造成的总伤害20%的生命值，不可叠加）</v>
      </c>
    </row>
    <row r="507" spans="1:25" s="45" customFormat="1" x14ac:dyDescent="0.3">
      <c r="A507" s="55">
        <v>44066</v>
      </c>
      <c r="B507" s="55" t="s">
        <v>4236</v>
      </c>
      <c r="C507" s="56">
        <v>8</v>
      </c>
      <c r="D507" s="55">
        <v>2.7800000000000002</v>
      </c>
      <c r="E507" s="48">
        <v>1</v>
      </c>
      <c r="F507" s="55">
        <v>4.84</v>
      </c>
      <c r="G507" s="48">
        <v>1.6</v>
      </c>
      <c r="H507" s="48">
        <v>0</v>
      </c>
      <c r="I507" s="48">
        <v>0</v>
      </c>
      <c r="J507" s="48">
        <v>0</v>
      </c>
      <c r="K507" s="48">
        <v>185</v>
      </c>
      <c r="L507" s="48" t="s">
        <v>3545</v>
      </c>
      <c r="M507" s="48" t="str">
        <f>VLOOKUP(C507,计算辅助表!A:L,IF(INT(LEFT(A507))&lt;5,12,7),FALSE)</f>
        <v>[{"jichuzhongzu":1,"star":6,"num":1},{"jichuzhongzu":1,"star":5,"num":3}]</v>
      </c>
      <c r="N507" s="48" t="str">
        <f>VLOOKUP(A507,升星技能!A:O,4,FALSE)</f>
        <v>原始力量3</v>
      </c>
      <c r="O507" s="48" t="str">
        <f>VLOOKUP(A507,升星技能!A:O,5,FALSE)</f>
        <v>"4406a201","4406a211","4406a221","4406a231","4406a241"</v>
      </c>
      <c r="P507" s="48" t="str">
        <f>VLOOKUP(A507,升星技能!A:O,6,FALSE)</f>
        <v>被动效果：攻击增加30%，生命值增加25%，暴击伤害增加40%，速度增加60，减伤率增加30%</v>
      </c>
      <c r="Q507" s="48" t="str">
        <f>IF(C507&lt;8,VLOOKUP(A507,基础技能!A:O,11,FALSE),VLOOKUP(A507,升星技能!A:O,7,FALSE))</f>
        <v>精确打击</v>
      </c>
      <c r="R507" s="48" t="str">
        <f>IF(C507&lt;8,VLOOKUP(A507,基础技能!A:O,10,FALSE),VLOOKUP(A507,升星技能!A:O,8,FALSE))</f>
        <v>"4406a304"</v>
      </c>
      <c r="S507" s="48" t="str">
        <f>IF(C507&lt;8,VLOOKUP(A507,基础技能!A:O,12,FALSE),VLOOKUP(A507,升星技能!A:O,9,FALSE))</f>
        <v>被动效果：普通攻击变为对生命值最低的敌人造成260%攻击伤害，受击者生命低于50%时本次攻击必定暴击；额外附加目标已损失生命值20%的生命值（最高不超过攻击力的1500%），回复自身造成的总伤害30%的生命值</v>
      </c>
      <c r="T507" s="48" t="str">
        <f>IF(C507&lt;9,VLOOKUP(A507,基础技能!A:O,14,FALSE),VLOOKUP(A507,升星技能!A:O,10,FALSE))</f>
        <v>森林庇护</v>
      </c>
      <c r="U507" s="48" t="str">
        <f>IF(C507&lt;9,VLOOKUP(A507,基础技能!A:O,13,FALSE),VLOOKUP(A507,升星技能!A:O,11,FALSE))</f>
        <v>"44066414"</v>
      </c>
      <c r="V507" s="48" t="str">
        <f>IF(C507&lt;9,VLOOKUP(A507,基础技能!A:O,15,FALSE),VLOOKUP(A507,升星技能!A:O,12,FALSE))</f>
        <v>被动效果：回合结束时，增加我方全体英雄攻击增加15%，暴击率增加7%，持续2回合，对刺客英雄加成翻倍</v>
      </c>
      <c r="W507" s="48" t="str">
        <f>IF(C507&lt;10,VLOOKUP(A507,基础技能!A:O,5,FALSE),VLOOKUP(A507,升星技能!A:O,13,FALSE))</f>
        <v>自然利刃2</v>
      </c>
      <c r="X507" s="48">
        <f>IF(C507&lt;10,VLOOKUP(A507,基础技能!A:O,4,FALSE),VLOOKUP(A507,升星技能!A:O,14,FALSE))</f>
        <v>44066012</v>
      </c>
      <c r="Y507" s="48" t="str">
        <f>IF(C507&lt;10,VLOOKUP(A507,基础技能!A:O,6,FALSE),VLOOKUP(A507,升星技能!A:O,15,FALSE))</f>
        <v>怒气技能：对生命值最低的敌人造成2次180%的攻击伤害，受击者生命低于50%时本次攻击必定暴击；额外附加目标已损失生命值20%的伤害（最高不超过攻击力的1500%），回复自身造成伤害30%的生命值，对随机2名除自己外的友方目标施加自然之力3回合（自然之力：攻击时，额外附加目标已损失生命值15%的伤害，不超过攻击力的1500%，并回复自身造成的总伤害20%的生命值，不可叠加）</v>
      </c>
    </row>
    <row r="508" spans="1:25" s="45" customFormat="1" x14ac:dyDescent="0.3">
      <c r="A508" s="55">
        <v>44066</v>
      </c>
      <c r="B508" s="55" t="s">
        <v>4236</v>
      </c>
      <c r="C508" s="56">
        <v>9</v>
      </c>
      <c r="D508" s="55">
        <v>3.0700000000000003</v>
      </c>
      <c r="E508" s="48">
        <v>1</v>
      </c>
      <c r="F508" s="55">
        <v>6.16</v>
      </c>
      <c r="G508" s="48">
        <v>1.6</v>
      </c>
      <c r="H508" s="48">
        <v>0</v>
      </c>
      <c r="I508" s="48">
        <v>0</v>
      </c>
      <c r="J508" s="48">
        <v>0</v>
      </c>
      <c r="K508" s="48">
        <v>205</v>
      </c>
      <c r="L508" s="48" t="s">
        <v>3547</v>
      </c>
      <c r="M508" s="48" t="str">
        <f>VLOOKUP(C508,计算辅助表!A:L,IF(INT(LEFT(A508))&lt;5,12,7),FALSE)</f>
        <v>[{"sxhero":1,"num":1},{"jichuzhongzu":1,"star":6,"num":1},{"jichuzhongzu":1,"star":5,"num":2}]</v>
      </c>
      <c r="N508" s="48" t="str">
        <f>VLOOKUP(A508,升星技能!A:O,4,FALSE)</f>
        <v>原始力量3</v>
      </c>
      <c r="O508" s="48" t="str">
        <f>VLOOKUP(A508,升星技能!A:O,5,FALSE)</f>
        <v>"4406a201","4406a211","4406a221","4406a231","4406a241"</v>
      </c>
      <c r="P508" s="48" t="str">
        <f>VLOOKUP(A508,升星技能!A:O,6,FALSE)</f>
        <v>被动效果：攻击增加30%，生命值增加25%，暴击伤害增加40%，速度增加60，减伤率增加30%</v>
      </c>
      <c r="Q508" s="48" t="str">
        <f>IF(C508&lt;8,VLOOKUP(A508,基础技能!A:O,11,FALSE),VLOOKUP(A508,升星技能!A:O,7,FALSE))</f>
        <v>精确打击</v>
      </c>
      <c r="R508" s="48" t="str">
        <f>IF(C508&lt;8,VLOOKUP(A508,基础技能!A:O,10,FALSE),VLOOKUP(A508,升星技能!A:O,8,FALSE))</f>
        <v>"4406a304"</v>
      </c>
      <c r="S508" s="48" t="str">
        <f>IF(C508&lt;8,VLOOKUP(A508,基础技能!A:O,12,FALSE),VLOOKUP(A508,升星技能!A:O,9,FALSE))</f>
        <v>被动效果：普通攻击变为对生命值最低的敌人造成260%攻击伤害，受击者生命低于50%时本次攻击必定暴击；额外附加目标已损失生命值20%的生命值（最高不超过攻击力的1500%），回复自身造成的总伤害30%的生命值</v>
      </c>
      <c r="T508" s="48" t="str">
        <f>IF(C508&lt;9,VLOOKUP(A508,基础技能!A:O,14,FALSE),VLOOKUP(A508,升星技能!A:O,10,FALSE))</f>
        <v>森林庇护</v>
      </c>
      <c r="U508" s="48" t="str">
        <f>IF(C508&lt;9,VLOOKUP(A508,基础技能!A:O,13,FALSE),VLOOKUP(A508,升星技能!A:O,11,FALSE))</f>
        <v>"4406a414"</v>
      </c>
      <c r="V508" s="48" t="str">
        <f>IF(C508&lt;9,VLOOKUP(A508,基础技能!A:O,15,FALSE),VLOOKUP(A508,升星技能!A:O,12,FALSE))</f>
        <v>被动效果：回合结束时，增加我方全体英雄攻击增加20%，暴击率增加10%，持续2回合，对刺客英雄加成翻倍</v>
      </c>
      <c r="W508" s="48" t="str">
        <f>IF(C508&lt;10,VLOOKUP(A508,基础技能!A:O,5,FALSE),VLOOKUP(A508,升星技能!A:O,13,FALSE))</f>
        <v>自然利刃2</v>
      </c>
      <c r="X508" s="48">
        <f>IF(C508&lt;10,VLOOKUP(A508,基础技能!A:O,4,FALSE),VLOOKUP(A508,升星技能!A:O,14,FALSE))</f>
        <v>44066012</v>
      </c>
      <c r="Y508" s="48" t="str">
        <f>IF(C508&lt;10,VLOOKUP(A508,基础技能!A:O,6,FALSE),VLOOKUP(A508,升星技能!A:O,15,FALSE))</f>
        <v>怒气技能：对生命值最低的敌人造成2次180%的攻击伤害，受击者生命低于50%时本次攻击必定暴击；额外附加目标已损失生命值20%的伤害（最高不超过攻击力的1500%），回复自身造成伤害30%的生命值，对随机2名除自己外的友方目标施加自然之力3回合（自然之力：攻击时，额外附加目标已损失生命值15%的伤害，不超过攻击力的1500%，并回复自身造成的总伤害20%的生命值，不可叠加）</v>
      </c>
    </row>
    <row r="509" spans="1:25" s="45" customFormat="1" x14ac:dyDescent="0.3">
      <c r="A509" s="55">
        <v>44066</v>
      </c>
      <c r="B509" s="55" t="s">
        <v>4236</v>
      </c>
      <c r="C509" s="56">
        <v>10</v>
      </c>
      <c r="D509" s="55">
        <v>3.5100000000000002</v>
      </c>
      <c r="E509" s="48">
        <v>1</v>
      </c>
      <c r="F509" s="55">
        <v>8.14</v>
      </c>
      <c r="G509" s="48">
        <v>1.6</v>
      </c>
      <c r="H509" s="48">
        <v>0</v>
      </c>
      <c r="I509" s="48">
        <v>0</v>
      </c>
      <c r="J509" s="48">
        <v>0</v>
      </c>
      <c r="K509" s="48">
        <v>255</v>
      </c>
      <c r="L509" s="48" t="s">
        <v>3549</v>
      </c>
      <c r="M509" s="48" t="str">
        <f>VLOOKUP(C509,计算辅助表!A:L,IF(INT(LEFT(A509))&lt;5,12,7),FALSE)</f>
        <v>[{"sxhero":1,"num":2},{"jichuzhongzu":1,"star":6,"num":1},{"star":9,"num":1}]</v>
      </c>
      <c r="N509" s="48" t="str">
        <f>VLOOKUP(A509,升星技能!A:O,4,FALSE)</f>
        <v>原始力量3</v>
      </c>
      <c r="O509" s="48" t="str">
        <f>VLOOKUP(A509,升星技能!A:O,5,FALSE)</f>
        <v>"4406a201","4406a211","4406a221","4406a231","4406a241"</v>
      </c>
      <c r="P509" s="48" t="str">
        <f>VLOOKUP(A509,升星技能!A:O,6,FALSE)</f>
        <v>被动效果：攻击增加30%，生命值增加25%，暴击伤害增加40%，速度增加60，减伤率增加30%</v>
      </c>
      <c r="Q509" s="48" t="str">
        <f>IF(C509&lt;8,VLOOKUP(A509,基础技能!A:O,11,FALSE),VLOOKUP(A509,升星技能!A:O,7,FALSE))</f>
        <v>精确打击</v>
      </c>
      <c r="R509" s="48" t="str">
        <f>IF(C509&lt;8,VLOOKUP(A509,基础技能!A:O,10,FALSE),VLOOKUP(A509,升星技能!A:O,8,FALSE))</f>
        <v>"4406a304"</v>
      </c>
      <c r="S509" s="48" t="str">
        <f>IF(C509&lt;8,VLOOKUP(A509,基础技能!A:O,12,FALSE),VLOOKUP(A509,升星技能!A:O,9,FALSE))</f>
        <v>被动效果：普通攻击变为对生命值最低的敌人造成260%攻击伤害，受击者生命低于50%时本次攻击必定暴击；额外附加目标已损失生命值20%的生命值（最高不超过攻击力的1500%），回复自身造成的总伤害30%的生命值</v>
      </c>
      <c r="T509" s="48" t="str">
        <f>IF(C509&lt;9,VLOOKUP(A509,基础技能!A:O,14,FALSE),VLOOKUP(A509,升星技能!A:O,10,FALSE))</f>
        <v>森林庇护</v>
      </c>
      <c r="U509" s="48" t="str">
        <f>IF(C509&lt;9,VLOOKUP(A509,基础技能!A:O,13,FALSE),VLOOKUP(A509,升星技能!A:O,11,FALSE))</f>
        <v>"4406a414"</v>
      </c>
      <c r="V509" s="48" t="str">
        <f>IF(C509&lt;9,VLOOKUP(A509,基础技能!A:O,15,FALSE),VLOOKUP(A509,升星技能!A:O,12,FALSE))</f>
        <v>被动效果：回合结束时，增加我方全体英雄攻击增加20%，暴击率增加10%，持续2回合，对刺客英雄加成翻倍</v>
      </c>
      <c r="W509" s="48" t="str">
        <f>IF(C509&lt;10,VLOOKUP(A509,基础技能!A:O,5,FALSE),VLOOKUP(A509,升星技能!A:O,13,FALSE))</f>
        <v>自然利刃3</v>
      </c>
      <c r="X509" s="48" t="str">
        <f>IF(C509&lt;10,VLOOKUP(A509,基础技能!A:O,4,FALSE),VLOOKUP(A509,升星技能!A:O,14,FALSE))</f>
        <v>4406a012</v>
      </c>
      <c r="Y509" s="48" t="str">
        <f>IF(C509&lt;10,VLOOKUP(A509,基础技能!A:O,6,FALSE),VLOOKUP(A509,升星技能!A:O,15,FALSE))</f>
        <v>怒气技能：对生命值最低的敌人造成2次300%的攻击伤害，受击者生命低于50%时本次攻击必定暴击；额外附加目标已损失生命值30%的伤害（最高不超过攻击力的1500%），回复自身造成伤害50%的生命值，对随机2名除自己外的友方目标施加自然之力3回合（自然之力：攻击时，额外附加目标已损失生命值20%的伤害，不超过攻击力的1500%，并回复自身造成的总伤害30%的生命值，不可叠加）</v>
      </c>
    </row>
    <row r="510" spans="1:25" s="45" customFormat="1" x14ac:dyDescent="0.3">
      <c r="A510" s="55">
        <v>44066</v>
      </c>
      <c r="B510" s="55" t="s">
        <v>4236</v>
      </c>
      <c r="C510" s="56">
        <v>11</v>
      </c>
      <c r="D510" s="55">
        <v>3.5100000000000002</v>
      </c>
      <c r="E510" s="48">
        <v>1</v>
      </c>
      <c r="F510" s="55">
        <v>8.14</v>
      </c>
      <c r="G510" s="48">
        <v>1.6</v>
      </c>
      <c r="H510" s="48">
        <v>1</v>
      </c>
      <c r="I510" s="48">
        <v>70</v>
      </c>
      <c r="J510" s="48">
        <v>100</v>
      </c>
      <c r="K510" s="48">
        <v>270</v>
      </c>
      <c r="L510" s="48" t="s">
        <v>3549</v>
      </c>
      <c r="M510" s="48" t="str">
        <f>VLOOKUP(C510,计算辅助表!A:L,IF(INT(LEFT(A510))&lt;5,12,7),FALSE)</f>
        <v>[{"sxhero":1,"num":1},{"star":9,"num":1}]</v>
      </c>
      <c r="N510" s="48" t="str">
        <f>VLOOKUP(A510,升星技能!A:O,4,FALSE)</f>
        <v>原始力量3</v>
      </c>
      <c r="O510" s="48" t="str">
        <f>VLOOKUP(A510,升星技能!A:O,5,FALSE)</f>
        <v>"4406a201","4406a211","4406a221","4406a231","4406a241"</v>
      </c>
      <c r="P510" s="48" t="str">
        <f>VLOOKUP(A510,升星技能!A:O,6,FALSE)</f>
        <v>被动效果：攻击增加30%，生命值增加25%，暴击伤害增加40%，速度增加60，减伤率增加30%</v>
      </c>
      <c r="Q510" s="48" t="str">
        <f>IF(C510&lt;8,VLOOKUP(A510,基础技能!A:O,11,FALSE),VLOOKUP(A510,升星技能!A:O,7,FALSE))</f>
        <v>精确打击</v>
      </c>
      <c r="R510" s="48" t="str">
        <f>IF(C510&lt;8,VLOOKUP(A510,基础技能!A:O,10,FALSE),VLOOKUP(A510,升星技能!A:O,8,FALSE))</f>
        <v>"4406a304"</v>
      </c>
      <c r="S510" s="48" t="str">
        <f>IF(C510&lt;8,VLOOKUP(A510,基础技能!A:O,12,FALSE),VLOOKUP(A510,升星技能!A:O,9,FALSE))</f>
        <v>被动效果：普通攻击变为对生命值最低的敌人造成260%攻击伤害，受击者生命低于50%时本次攻击必定暴击；额外附加目标已损失生命值20%的生命值（最高不超过攻击力的1500%），回复自身造成的总伤害30%的生命值</v>
      </c>
      <c r="T510" s="48" t="str">
        <f>IF(C510&lt;9,VLOOKUP(A510,基础技能!A:O,14,FALSE),VLOOKUP(A510,升星技能!A:O,10,FALSE))</f>
        <v>森林庇护</v>
      </c>
      <c r="U510" s="48" t="str">
        <f>IF(C510&lt;9,VLOOKUP(A510,基础技能!A:O,13,FALSE),VLOOKUP(A510,升星技能!A:O,11,FALSE))</f>
        <v>"4406a414"</v>
      </c>
      <c r="V510" s="48" t="str">
        <f>IF(C510&lt;9,VLOOKUP(A510,基础技能!A:O,15,FALSE),VLOOKUP(A510,升星技能!A:O,12,FALSE))</f>
        <v>被动效果：回合结束时，增加我方全体英雄攻击增加20%，暴击率增加10%，持续2回合，对刺客英雄加成翻倍</v>
      </c>
      <c r="W510" s="48" t="str">
        <f>IF(C510&lt;10,VLOOKUP(A510,基础技能!A:O,5,FALSE),VLOOKUP(A510,升星技能!A:O,13,FALSE))</f>
        <v>自然利刃3</v>
      </c>
      <c r="X510" s="48" t="str">
        <f>IF(C510&lt;10,VLOOKUP(A510,基础技能!A:O,4,FALSE),VLOOKUP(A510,升星技能!A:O,14,FALSE))</f>
        <v>4406a012</v>
      </c>
      <c r="Y510" s="48" t="str">
        <f>IF(C510&lt;10,VLOOKUP(A510,基础技能!A:O,6,FALSE),VLOOKUP(A510,升星技能!A:O,15,FALSE))</f>
        <v>怒气技能：对生命值最低的敌人造成2次300%的攻击伤害，受击者生命低于50%时本次攻击必定暴击；额外附加目标已损失生命值30%的伤害（最高不超过攻击力的1500%），回复自身造成伤害50%的生命值，对随机2名除自己外的友方目标施加自然之力3回合（自然之力：攻击时，额外附加目标已损失生命值20%的伤害，不超过攻击力的1500%，并回复自身造成的总伤害30%的生命值，不可叠加）</v>
      </c>
    </row>
    <row r="511" spans="1:25" s="45" customFormat="1" x14ac:dyDescent="0.3">
      <c r="A511" s="55">
        <v>44066</v>
      </c>
      <c r="B511" s="55" t="s">
        <v>4236</v>
      </c>
      <c r="C511" s="56">
        <v>12</v>
      </c>
      <c r="D511" s="55">
        <v>3.5100000000000002</v>
      </c>
      <c r="E511" s="48">
        <v>1</v>
      </c>
      <c r="F511" s="55">
        <v>8.14</v>
      </c>
      <c r="G511" s="48">
        <v>1.6</v>
      </c>
      <c r="H511" s="48">
        <v>2</v>
      </c>
      <c r="I511" s="48">
        <v>140</v>
      </c>
      <c r="J511" s="48">
        <v>200</v>
      </c>
      <c r="K511" s="48">
        <v>285</v>
      </c>
      <c r="L511" s="48" t="s">
        <v>3917</v>
      </c>
      <c r="M511" s="48" t="str">
        <f>VLOOKUP(C511,计算辅助表!A:L,IF(INT(LEFT(A511))&lt;5,12,7),FALSE)</f>
        <v>[{"sxhero":1,"num":1},{"jichuzhongzu":1,"star":6,"num":1},{"star":9,"num":1}]</v>
      </c>
      <c r="N511" s="48" t="str">
        <f>VLOOKUP(A511,升星技能!A:O,4,FALSE)</f>
        <v>原始力量3</v>
      </c>
      <c r="O511" s="48" t="str">
        <f>VLOOKUP(A511,升星技能!A:O,5,FALSE)</f>
        <v>"4406a201","4406a211","4406a221","4406a231","4406a241"</v>
      </c>
      <c r="P511" s="48" t="str">
        <f>VLOOKUP(A511,升星技能!A:O,6,FALSE)</f>
        <v>被动效果：攻击增加30%，生命值增加25%，暴击伤害增加40%，速度增加60，减伤率增加30%</v>
      </c>
      <c r="Q511" s="48" t="str">
        <f>IF(C511&lt;8,VLOOKUP(A511,基础技能!A:O,11,FALSE),VLOOKUP(A511,升星技能!A:O,7,FALSE))</f>
        <v>精确打击</v>
      </c>
      <c r="R511" s="48" t="str">
        <f>IF(C511&lt;8,VLOOKUP(A511,基础技能!A:O,10,FALSE),VLOOKUP(A511,升星技能!A:O,8,FALSE))</f>
        <v>"4406a304"</v>
      </c>
      <c r="S511" s="48" t="str">
        <f>IF(C511&lt;8,VLOOKUP(A511,基础技能!A:O,12,FALSE),VLOOKUP(A511,升星技能!A:O,9,FALSE))</f>
        <v>被动效果：普通攻击变为对生命值最低的敌人造成260%攻击伤害，受击者生命低于50%时本次攻击必定暴击；额外附加目标已损失生命值20%的生命值（最高不超过攻击力的1500%），回复自身造成的总伤害30%的生命值</v>
      </c>
      <c r="T511" s="48" t="str">
        <f>IF(C511&lt;9,VLOOKUP(A511,基础技能!A:O,14,FALSE),VLOOKUP(A511,升星技能!A:O,10,FALSE))</f>
        <v>森林庇护</v>
      </c>
      <c r="U511" s="48" t="str">
        <f>IF(C511&lt;9,VLOOKUP(A511,基础技能!A:O,13,FALSE),VLOOKUP(A511,升星技能!A:O,11,FALSE))</f>
        <v>"4406a414"</v>
      </c>
      <c r="V511" s="48" t="str">
        <f>IF(C511&lt;9,VLOOKUP(A511,基础技能!A:O,15,FALSE),VLOOKUP(A511,升星技能!A:O,12,FALSE))</f>
        <v>被动效果：回合结束时，增加我方全体英雄攻击增加20%，暴击率增加10%，持续2回合，对刺客英雄加成翻倍</v>
      </c>
      <c r="W511" s="48" t="str">
        <f>IF(C511&lt;10,VLOOKUP(A511,基础技能!A:O,5,FALSE),VLOOKUP(A511,升星技能!A:O,13,FALSE))</f>
        <v>自然利刃3</v>
      </c>
      <c r="X511" s="48" t="str">
        <f>IF(C511&lt;10,VLOOKUP(A511,基础技能!A:O,4,FALSE),VLOOKUP(A511,升星技能!A:O,14,FALSE))</f>
        <v>4406a012</v>
      </c>
      <c r="Y511" s="48" t="str">
        <f>IF(C511&lt;10,VLOOKUP(A511,基础技能!A:O,6,FALSE),VLOOKUP(A511,升星技能!A:O,15,FALSE))</f>
        <v>怒气技能：对生命值最低的敌人造成2次300%的攻击伤害，受击者生命低于50%时本次攻击必定暴击；额外附加目标已损失生命值30%的伤害（最高不超过攻击力的1500%），回复自身造成伤害50%的生命值，对随机2名除自己外的友方目标施加自然之力3回合（自然之力：攻击时，额外附加目标已损失生命值20%的伤害，不超过攻击力的1500%，并回复自身造成的总伤害30%的生命值，不可叠加）</v>
      </c>
    </row>
    <row r="512" spans="1:25" s="45" customFormat="1" x14ac:dyDescent="0.3">
      <c r="A512" s="55">
        <v>44066</v>
      </c>
      <c r="B512" s="55" t="s">
        <v>4236</v>
      </c>
      <c r="C512" s="56">
        <v>13</v>
      </c>
      <c r="D512" s="55">
        <v>3.5100000000000002</v>
      </c>
      <c r="E512" s="48">
        <v>1</v>
      </c>
      <c r="F512" s="55">
        <v>8.14</v>
      </c>
      <c r="G512" s="48">
        <v>1.6</v>
      </c>
      <c r="H512" s="48">
        <v>3</v>
      </c>
      <c r="I512" s="48">
        <v>210</v>
      </c>
      <c r="J512" s="48">
        <v>300</v>
      </c>
      <c r="K512" s="48">
        <v>300</v>
      </c>
      <c r="L512" s="48" t="s">
        <v>3554</v>
      </c>
      <c r="M512" s="48" t="str">
        <f>VLOOKUP(C512,计算辅助表!A:L,IF(INT(LEFT(A512))&lt;5,12,7),FALSE)</f>
        <v>[{"sxhero":1,"num":2},{"jichuzhongzu":1,"star":6,"num":1},{"star":10,"num":1}]</v>
      </c>
      <c r="N512" s="48" t="str">
        <f>VLOOKUP(A512,升星技能!A:O,4,FALSE)</f>
        <v>原始力量3</v>
      </c>
      <c r="O512" s="48" t="str">
        <f>VLOOKUP(A512,升星技能!A:O,5,FALSE)</f>
        <v>"4406a201","4406a211","4406a221","4406a231","4406a241"</v>
      </c>
      <c r="P512" s="48" t="str">
        <f>VLOOKUP(A512,升星技能!A:O,6,FALSE)</f>
        <v>被动效果：攻击增加30%，生命值增加25%，暴击伤害增加40%，速度增加60，减伤率增加30%</v>
      </c>
      <c r="Q512" s="48" t="str">
        <f>IF(C512&lt;8,VLOOKUP(A512,基础技能!A:O,11,FALSE),VLOOKUP(A512,升星技能!A:O,7,FALSE))</f>
        <v>精确打击</v>
      </c>
      <c r="R512" s="48" t="str">
        <f>IF(C512&lt;8,VLOOKUP(A512,基础技能!A:O,10,FALSE),VLOOKUP(A512,升星技能!A:O,8,FALSE))</f>
        <v>"4406a304"</v>
      </c>
      <c r="S512" s="48" t="str">
        <f>IF(C512&lt;8,VLOOKUP(A512,基础技能!A:O,12,FALSE),VLOOKUP(A512,升星技能!A:O,9,FALSE))</f>
        <v>被动效果：普通攻击变为对生命值最低的敌人造成260%攻击伤害，受击者生命低于50%时本次攻击必定暴击；额外附加目标已损失生命值20%的生命值（最高不超过攻击力的1500%），回复自身造成的总伤害30%的生命值</v>
      </c>
      <c r="T512" s="48" t="str">
        <f>IF(C512&lt;9,VLOOKUP(A512,基础技能!A:O,14,FALSE),VLOOKUP(A512,升星技能!A:O,10,FALSE))</f>
        <v>森林庇护</v>
      </c>
      <c r="U512" s="48" t="str">
        <f>IF(C512&lt;9,VLOOKUP(A512,基础技能!A:O,13,FALSE),VLOOKUP(A512,升星技能!A:O,11,FALSE))</f>
        <v>"4406a414"</v>
      </c>
      <c r="V512" s="48" t="str">
        <f>IF(C512&lt;9,VLOOKUP(A512,基础技能!A:O,15,FALSE),VLOOKUP(A512,升星技能!A:O,12,FALSE))</f>
        <v>被动效果：回合结束时，增加我方全体英雄攻击增加20%，暴击率增加10%，持续2回合，对刺客英雄加成翻倍</v>
      </c>
      <c r="W512" s="48" t="str">
        <f>IF(C512&lt;10,VLOOKUP(A512,基础技能!A:O,5,FALSE),VLOOKUP(A512,升星技能!A:O,13,FALSE))</f>
        <v>自然利刃3</v>
      </c>
      <c r="X512" s="48" t="str">
        <f>IF(C512&lt;10,VLOOKUP(A512,基础技能!A:O,4,FALSE),VLOOKUP(A512,升星技能!A:O,14,FALSE))</f>
        <v>4406a012</v>
      </c>
      <c r="Y512" s="48" t="str">
        <f>IF(C512&lt;10,VLOOKUP(A512,基础技能!A:O,6,FALSE),VLOOKUP(A512,升星技能!A:O,15,FALSE))</f>
        <v>怒气技能：对生命值最低的敌人造成2次300%的攻击伤害，受击者生命低于50%时本次攻击必定暴击；额外附加目标已损失生命值30%的伤害（最高不超过攻击力的1500%），回复自身造成伤害50%的生命值，对随机2名除自己外的友方目标施加自然之力3回合（自然之力：攻击时，额外附加目标已损失生命值20%的伤害，不超过攻击力的1500%，并回复自身造成的总伤害30%的生命值，不可叠加）</v>
      </c>
    </row>
    <row r="513" spans="1:25" s="45" customFormat="1" x14ac:dyDescent="0.3">
      <c r="A513" s="55">
        <v>44066</v>
      </c>
      <c r="B513" s="55" t="s">
        <v>4236</v>
      </c>
      <c r="C513" s="56">
        <v>14</v>
      </c>
      <c r="D513" s="55">
        <v>3.5100000000000002</v>
      </c>
      <c r="E513" s="48">
        <v>1</v>
      </c>
      <c r="F513" s="55">
        <v>8.14</v>
      </c>
      <c r="G513" s="48">
        <v>1.6</v>
      </c>
      <c r="H513" s="48">
        <v>4</v>
      </c>
      <c r="I513" s="48">
        <v>330</v>
      </c>
      <c r="J513" s="48">
        <v>500</v>
      </c>
      <c r="K513" s="48">
        <v>300</v>
      </c>
      <c r="L513" s="48" t="s">
        <v>3556</v>
      </c>
      <c r="M513" s="48" t="str">
        <f>VLOOKUP(C513,计算辅助表!A:L,IF(INT(LEFT(A513))&lt;5,12,7),FALSE)</f>
        <v>[{"sxhero":1,"num":2},{"star":9,"num":1},{"star":10,"num":1}]</v>
      </c>
      <c r="N513" s="48" t="str">
        <f>VLOOKUP(A513,升星技能!A:O,4,FALSE)</f>
        <v>原始力量3</v>
      </c>
      <c r="O513" s="48" t="str">
        <f>VLOOKUP(A513,升星技能!A:O,5,FALSE)</f>
        <v>"4406a201","4406a211","4406a221","4406a231","4406a241"</v>
      </c>
      <c r="P513" s="48" t="str">
        <f>VLOOKUP(A513,升星技能!A:O,6,FALSE)</f>
        <v>被动效果：攻击增加30%，生命值增加25%，暴击伤害增加40%，速度增加60，减伤率增加30%</v>
      </c>
      <c r="Q513" s="48" t="str">
        <f>IF(C513&lt;8,VLOOKUP(A513,基础技能!A:O,11,FALSE),VLOOKUP(A513,升星技能!A:O,7,FALSE))</f>
        <v>精确打击</v>
      </c>
      <c r="R513" s="48" t="str">
        <f>IF(C513&lt;8,VLOOKUP(A513,基础技能!A:O,10,FALSE),VLOOKUP(A513,升星技能!A:O,8,FALSE))</f>
        <v>"4406a304"</v>
      </c>
      <c r="S513" s="48" t="str">
        <f>IF(C513&lt;8,VLOOKUP(A513,基础技能!A:O,12,FALSE),VLOOKUP(A513,升星技能!A:O,9,FALSE))</f>
        <v>被动效果：普通攻击变为对生命值最低的敌人造成260%攻击伤害，受击者生命低于50%时本次攻击必定暴击；额外附加目标已损失生命值20%的生命值（最高不超过攻击力的1500%），回复自身造成的总伤害30%的生命值</v>
      </c>
      <c r="T513" s="48" t="str">
        <f>IF(C513&lt;9,VLOOKUP(A513,基础技能!A:O,14,FALSE),VLOOKUP(A513,升星技能!A:O,10,FALSE))</f>
        <v>森林庇护</v>
      </c>
      <c r="U513" s="48" t="str">
        <f>IF(C513&lt;9,VLOOKUP(A513,基础技能!A:O,13,FALSE),VLOOKUP(A513,升星技能!A:O,11,FALSE))</f>
        <v>"4406a414"</v>
      </c>
      <c r="V513" s="48" t="str">
        <f>IF(C513&lt;9,VLOOKUP(A513,基础技能!A:O,15,FALSE),VLOOKUP(A513,升星技能!A:O,12,FALSE))</f>
        <v>被动效果：回合结束时，增加我方全体英雄攻击增加20%，暴击率增加10%，持续2回合，对刺客英雄加成翻倍</v>
      </c>
      <c r="W513" s="48" t="str">
        <f>IF(C513&lt;10,VLOOKUP(A513,基础技能!A:O,5,FALSE),VLOOKUP(A513,升星技能!A:O,13,FALSE))</f>
        <v>自然利刃3</v>
      </c>
      <c r="X513" s="48" t="str">
        <f>IF(C513&lt;10,VLOOKUP(A513,基础技能!A:O,4,FALSE),VLOOKUP(A513,升星技能!A:O,14,FALSE))</f>
        <v>4406a012</v>
      </c>
      <c r="Y513" s="48" t="str">
        <f>IF(C513&lt;10,VLOOKUP(A513,基础技能!A:O,6,FALSE),VLOOKUP(A513,升星技能!A:O,15,FALSE))</f>
        <v>怒气技能：对生命值最低的敌人造成2次300%的攻击伤害，受击者生命低于50%时本次攻击必定暴击；额外附加目标已损失生命值30%的伤害（最高不超过攻击力的1500%），回复自身造成伤害50%的生命值，对随机2名除自己外的友方目标施加自然之力3回合（自然之力：攻击时，额外附加目标已损失生命值20%的伤害，不超过攻击力的1500%，并回复自身造成的总伤害30%的生命值，不可叠加）</v>
      </c>
    </row>
    <row r="514" spans="1:25" s="45" customFormat="1" x14ac:dyDescent="0.3">
      <c r="A514" s="55">
        <v>44066</v>
      </c>
      <c r="B514" s="55" t="s">
        <v>4236</v>
      </c>
      <c r="C514" s="56">
        <v>15</v>
      </c>
      <c r="D514" s="55">
        <v>3.5100000000000002</v>
      </c>
      <c r="E514" s="48">
        <v>1</v>
      </c>
      <c r="F514" s="55">
        <v>8.14</v>
      </c>
      <c r="G514" s="48">
        <v>1.6</v>
      </c>
      <c r="H514" s="48">
        <v>5</v>
      </c>
      <c r="I514" s="48">
        <v>450</v>
      </c>
      <c r="J514" s="48">
        <v>700</v>
      </c>
      <c r="K514" s="48">
        <v>300</v>
      </c>
      <c r="L514" s="48" t="s">
        <v>3558</v>
      </c>
      <c r="M514" s="48" t="str">
        <f>VLOOKUP(C514,计算辅助表!A:L,IF(INT(LEFT(A514))&lt;5,12,7),FALSE)</f>
        <v>[{"sxhero":1,"num":2},{"star":9,"num":1},{"star":10,"num":1}]</v>
      </c>
      <c r="N514" s="48" t="str">
        <f>VLOOKUP(A514,升星技能!A:O,4,FALSE)</f>
        <v>原始力量3</v>
      </c>
      <c r="O514" s="48" t="str">
        <f>VLOOKUP(A514,升星技能!A:O,5,FALSE)</f>
        <v>"4406a201","4406a211","4406a221","4406a231","4406a241"</v>
      </c>
      <c r="P514" s="48" t="str">
        <f>VLOOKUP(A514,升星技能!A:O,6,FALSE)</f>
        <v>被动效果：攻击增加30%，生命值增加25%，暴击伤害增加40%，速度增加60，减伤率增加30%</v>
      </c>
      <c r="Q514" s="48" t="str">
        <f>IF(C514&lt;8,VLOOKUP(A514,基础技能!A:O,11,FALSE),VLOOKUP(A514,升星技能!A:O,7,FALSE))</f>
        <v>精确打击</v>
      </c>
      <c r="R514" s="48" t="str">
        <f>IF(C514&lt;8,VLOOKUP(A514,基础技能!A:O,10,FALSE),VLOOKUP(A514,升星技能!A:O,8,FALSE))</f>
        <v>"4406a304"</v>
      </c>
      <c r="S514" s="48" t="str">
        <f>IF(C514&lt;8,VLOOKUP(A514,基础技能!A:O,12,FALSE),VLOOKUP(A514,升星技能!A:O,9,FALSE))</f>
        <v>被动效果：普通攻击变为对生命值最低的敌人造成260%攻击伤害，受击者生命低于50%时本次攻击必定暴击；额外附加目标已损失生命值20%的生命值（最高不超过攻击力的1500%），回复自身造成的总伤害30%的生命值</v>
      </c>
      <c r="T514" s="48" t="str">
        <f>IF(C514&lt;9,VLOOKUP(A514,基础技能!A:O,14,FALSE),VLOOKUP(A514,升星技能!A:O,10,FALSE))</f>
        <v>森林庇护</v>
      </c>
      <c r="U514" s="48" t="str">
        <f>IF(C514&lt;9,VLOOKUP(A514,基础技能!A:O,13,FALSE),VLOOKUP(A514,升星技能!A:O,11,FALSE))</f>
        <v>"4406a414"</v>
      </c>
      <c r="V514" s="48" t="str">
        <f>IF(C514&lt;9,VLOOKUP(A514,基础技能!A:O,15,FALSE),VLOOKUP(A514,升星技能!A:O,12,FALSE))</f>
        <v>被动效果：回合结束时，增加我方全体英雄攻击增加20%，暴击率增加10%，持续2回合，对刺客英雄加成翻倍</v>
      </c>
      <c r="W514" s="48" t="str">
        <f>IF(C514&lt;10,VLOOKUP(A514,基础技能!A:O,5,FALSE),VLOOKUP(A514,升星技能!A:O,13,FALSE))</f>
        <v>自然利刃3</v>
      </c>
      <c r="X514" s="48" t="str">
        <f>IF(C514&lt;10,VLOOKUP(A514,基础技能!A:O,4,FALSE),VLOOKUP(A514,升星技能!A:O,14,FALSE))</f>
        <v>4406a012</v>
      </c>
      <c r="Y514" s="48" t="str">
        <f>IF(C514&lt;10,VLOOKUP(A514,基础技能!A:O,6,FALSE),VLOOKUP(A514,升星技能!A:O,15,FALSE))</f>
        <v>怒气技能：对生命值最低的敌人造成2次300%的攻击伤害，受击者生命低于50%时本次攻击必定暴击；额外附加目标已损失生命值30%的伤害（最高不超过攻击力的1500%），回复自身造成伤害50%的生命值，对随机2名除自己外的友方目标施加自然之力3回合（自然之力：攻击时，额外附加目标已损失生命值20%的伤害，不超过攻击力的1500%，并回复自身造成的总伤害30%的生命值，不可叠加）</v>
      </c>
    </row>
    <row r="515" spans="1:25" x14ac:dyDescent="0.3">
      <c r="A515" s="27">
        <v>45046</v>
      </c>
      <c r="B515" s="27" t="s">
        <v>76</v>
      </c>
      <c r="C515" s="28">
        <v>7</v>
      </c>
      <c r="D515" s="28">
        <f>VLOOKUP($C515,计算辅助表!$A:$E,2,FALSE)</f>
        <v>2.4900000000000002</v>
      </c>
      <c r="E515" s="26">
        <f>VLOOKUP($C515,计算辅助表!$A:$E,3,FALSE)</f>
        <v>1</v>
      </c>
      <c r="F515" s="28">
        <f>VLOOKUP($C515,计算辅助表!$A:$E,4,FALSE)</f>
        <v>3.5200000000000005</v>
      </c>
      <c r="G515" s="26">
        <f>VLOOKUP($C515,计算辅助表!$A:$E,5,FALSE)</f>
        <v>1.6</v>
      </c>
      <c r="H515" s="26">
        <f>VLOOKUP(C515,计算辅助表!A:I,9,FALSE)</f>
        <v>0</v>
      </c>
      <c r="I515" s="26">
        <f>VLOOKUP(C515,计算辅助表!A:K,10,FALSE)</f>
        <v>0</v>
      </c>
      <c r="J515" s="26">
        <f>VLOOKUP(C515,计算辅助表!A:K,11,FALSE)</f>
        <v>0</v>
      </c>
      <c r="K515" s="26">
        <f>VLOOKUP(C515,计算辅助表!A:H,8,FALSE)</f>
        <v>165</v>
      </c>
      <c r="L515" s="26" t="str">
        <f>VLOOKUP(C515,计算辅助表!A:F,6,FALSE)</f>
        <v>[{"a":"item","t":"2004","n":2000}]</v>
      </c>
      <c r="M515" s="26" t="str">
        <f>VLOOKUP(C515,计算辅助表!A:L,IF(INT(LEFT(A515))&lt;5,12,7),FALSE)</f>
        <v>[{"jichuzhongzu":1,"star":5,"num":4}]</v>
      </c>
      <c r="N515" s="26" t="str">
        <f>VLOOKUP(A515,升星技能!A:O,4,FALSE)</f>
        <v>猎手本能3</v>
      </c>
      <c r="O515" s="26" t="str">
        <f>VLOOKUP(A515,升星技能!A:O,5,FALSE)</f>
        <v>"4504a111","4504a121","4504a131","4504a141"</v>
      </c>
      <c r="P515" s="26" t="str">
        <f>VLOOKUP(A515,升星技能!A:O,6,FALSE)</f>
        <v>被动效果：猎手的本能使得自身暴击增加30%，暴击伤害增加30%，攻击增加32%，生命增加30%</v>
      </c>
      <c r="Q515" s="26" t="str">
        <f>IF(C515&lt;8,VLOOKUP(A515,基础技能!A:O,11,FALSE),VLOOKUP(A515,升星技能!A:O,7,FALSE))</f>
        <v>杀戮本能2</v>
      </c>
      <c r="R515" s="26" t="str">
        <f>IF(C515&lt;8,VLOOKUP(A515,基础技能!A:O,10,FALSE),VLOOKUP(A515,升星技能!A:O,8,FALSE))</f>
        <v>"45046214","45046224"</v>
      </c>
      <c r="S515" s="26" t="str">
        <f>IF(C515&lt;8,VLOOKUP(A515,基础技能!A:O,12,FALSE),VLOOKUP(A515,升星技能!A:O,9,FALSE))</f>
        <v>被动效果：敌方英雄死亡时，刺激杀戮天性，增加自己16%暴击伤害和13%攻击</v>
      </c>
      <c r="T515" s="26" t="str">
        <f>IF(C515&lt;9,VLOOKUP(A515,基础技能!A:O,14,FALSE),VLOOKUP(A515,升星技能!A:O,10,FALSE))</f>
        <v>致命咆哮2</v>
      </c>
      <c r="U515" s="26" t="str">
        <f>IF(C515&lt;9,VLOOKUP(A515,基础技能!A:O,13,FALSE),VLOOKUP(A515,升星技能!A:O,11,FALSE))</f>
        <v>"45046314","45046324"</v>
      </c>
      <c r="V515" s="26" t="str">
        <f>IF(C515&lt;9,VLOOKUP(A515,基础技能!A:O,15,FALSE),VLOOKUP(A515,升星技能!A:O,12,FALSE))</f>
        <v>被动效果：猎手掌握了自然之力，普攻有70%概率对目标施放致命咆哮，额外造成175%中毒伤害并有15%概率沉默目标2回合</v>
      </c>
      <c r="W515" s="26" t="str">
        <f>IF(C515&lt;10,VLOOKUP(A515,基础技能!A:O,5,FALSE),VLOOKUP(A515,升星技能!A:O,13,FALSE))</f>
        <v>飞斧冲击2</v>
      </c>
      <c r="X515" s="26" t="str">
        <f>IF(C515&lt;10,VLOOKUP(A515,基础技能!A:O,4,FALSE),VLOOKUP(A515,升星技能!A:O,14,FALSE))</f>
        <v>45046012</v>
      </c>
      <c r="Y515" s="26" t="str">
        <f>IF(C515&lt;10,VLOOKUP(A515,基础技能!A:O,6,FALSE),VLOOKUP(A515,升星技能!A:O,15,FALSE))</f>
        <v>怒气技能：对敌方全体造成86%攻击伤害并有52%概率使目标沉默2回合（附加被动：普攻攻击3个目标）</v>
      </c>
    </row>
    <row r="516" spans="1:25" x14ac:dyDescent="0.3">
      <c r="A516" s="27">
        <v>45046</v>
      </c>
      <c r="B516" s="27" t="s">
        <v>76</v>
      </c>
      <c r="C516" s="28">
        <v>8</v>
      </c>
      <c r="D516" s="28">
        <f>VLOOKUP($C516,计算辅助表!$A:$E,2,FALSE)</f>
        <v>2.7800000000000002</v>
      </c>
      <c r="E516" s="26">
        <f>VLOOKUP($C516,计算辅助表!$A:$E,3,FALSE)</f>
        <v>1</v>
      </c>
      <c r="F516" s="28">
        <f>VLOOKUP($C516,计算辅助表!$A:$E,4,FALSE)</f>
        <v>4.84</v>
      </c>
      <c r="G516" s="26">
        <f>VLOOKUP($C516,计算辅助表!$A:$E,5,FALSE)</f>
        <v>1.6</v>
      </c>
      <c r="H516" s="26">
        <f>VLOOKUP(C516,计算辅助表!A:I,9,FALSE)</f>
        <v>0</v>
      </c>
      <c r="I516" s="26">
        <f>VLOOKUP(C516,计算辅助表!A:K,10,FALSE)</f>
        <v>0</v>
      </c>
      <c r="J516" s="26">
        <f>VLOOKUP(C516,计算辅助表!A:K,11,FALSE)</f>
        <v>0</v>
      </c>
      <c r="K516" s="26">
        <f>VLOOKUP(C516,计算辅助表!A:H,8,FALSE)</f>
        <v>185</v>
      </c>
      <c r="L516" s="26" t="str">
        <f>VLOOKUP(C516,计算辅助表!A:F,6,FALSE)</f>
        <v>[{"a":"item","t":"2004","n":3000}]</v>
      </c>
      <c r="M516" s="26" t="str">
        <f>VLOOKUP(C516,计算辅助表!A:L,IF(INT(LEFT(A516))&lt;5,12,7),FALSE)</f>
        <v>[{"jichuzhongzu":1,"star":6,"num":1},{"jichuzhongzu":1,"star":5,"num":3}]</v>
      </c>
      <c r="N516" s="26" t="str">
        <f>VLOOKUP(A516,升星技能!A:O,4,FALSE)</f>
        <v>猎手本能3</v>
      </c>
      <c r="O516" s="26" t="str">
        <f>VLOOKUP(A516,升星技能!A:O,5,FALSE)</f>
        <v>"4504a111","4504a121","4504a131","4504a141"</v>
      </c>
      <c r="P516" s="26" t="str">
        <f>VLOOKUP(A516,升星技能!A:O,6,FALSE)</f>
        <v>被动效果：猎手的本能使得自身暴击增加30%，暴击伤害增加30%，攻击增加32%，生命增加30%</v>
      </c>
      <c r="Q516" s="26" t="str">
        <f>IF(C516&lt;8,VLOOKUP(A516,基础技能!A:O,11,FALSE),VLOOKUP(A516,升星技能!A:O,7,FALSE))</f>
        <v>杀戮本能3</v>
      </c>
      <c r="R516" s="26" t="str">
        <f>IF(C516&lt;8,VLOOKUP(A516,基础技能!A:O,10,FALSE),VLOOKUP(A516,升星技能!A:O,8,FALSE))</f>
        <v>"4504a214","4504a224"</v>
      </c>
      <c r="S516" s="26" t="str">
        <f>IF(C516&lt;8,VLOOKUP(A516,基础技能!A:O,12,FALSE),VLOOKUP(A516,升星技能!A:O,9,FALSE))</f>
        <v>被动效果：敌方英雄死亡时，刺激杀戮天性，增加自己21%暴击伤害和16%攻击</v>
      </c>
      <c r="T516" s="26" t="str">
        <f>IF(C516&lt;9,VLOOKUP(A516,基础技能!A:O,14,FALSE),VLOOKUP(A516,升星技能!A:O,10,FALSE))</f>
        <v>致命咆哮2</v>
      </c>
      <c r="U516" s="26" t="str">
        <f>IF(C516&lt;9,VLOOKUP(A516,基础技能!A:O,13,FALSE),VLOOKUP(A516,升星技能!A:O,11,FALSE))</f>
        <v>"45046314","45046324"</v>
      </c>
      <c r="V516" s="26" t="str">
        <f>IF(C516&lt;9,VLOOKUP(A516,基础技能!A:O,15,FALSE),VLOOKUP(A516,升星技能!A:O,12,FALSE))</f>
        <v>被动效果：猎手掌握了自然之力，普攻有70%概率对目标施放致命咆哮，额外造成175%中毒伤害并有15%概率沉默目标2回合</v>
      </c>
      <c r="W516" s="26" t="str">
        <f>IF(C516&lt;10,VLOOKUP(A516,基础技能!A:O,5,FALSE),VLOOKUP(A516,升星技能!A:O,13,FALSE))</f>
        <v>飞斧冲击2</v>
      </c>
      <c r="X516" s="26" t="str">
        <f>IF(C516&lt;10,VLOOKUP(A516,基础技能!A:O,4,FALSE),VLOOKUP(A516,升星技能!A:O,14,FALSE))</f>
        <v>45046012</v>
      </c>
      <c r="Y516" s="26" t="str">
        <f>IF(C516&lt;10,VLOOKUP(A516,基础技能!A:O,6,FALSE),VLOOKUP(A516,升星技能!A:O,15,FALSE))</f>
        <v>怒气技能：对敌方全体造成86%攻击伤害并有52%概率使目标沉默2回合（附加被动：普攻攻击3个目标）</v>
      </c>
    </row>
    <row r="517" spans="1:25" s="10" customFormat="1" x14ac:dyDescent="0.3">
      <c r="A517" s="27">
        <v>45046</v>
      </c>
      <c r="B517" s="27" t="s">
        <v>76</v>
      </c>
      <c r="C517" s="28">
        <v>9</v>
      </c>
      <c r="D517" s="28">
        <f>VLOOKUP($C517,计算辅助表!$A:$E,2,FALSE)</f>
        <v>3.0700000000000003</v>
      </c>
      <c r="E517" s="26">
        <f>VLOOKUP($C517,计算辅助表!$A:$E,3,FALSE)</f>
        <v>1</v>
      </c>
      <c r="F517" s="28">
        <f>VLOOKUP($C517,计算辅助表!$A:$E,4,FALSE)</f>
        <v>6.16</v>
      </c>
      <c r="G517" s="26">
        <f>VLOOKUP($C517,计算辅助表!$A:$E,5,FALSE)</f>
        <v>1.6</v>
      </c>
      <c r="H517" s="26">
        <f>VLOOKUP(C517,计算辅助表!A:I,9,FALSE)</f>
        <v>0</v>
      </c>
      <c r="I517" s="26">
        <f>VLOOKUP(C517,计算辅助表!A:K,10,FALSE)</f>
        <v>0</v>
      </c>
      <c r="J517" s="26">
        <f>VLOOKUP(C517,计算辅助表!A:K,11,FALSE)</f>
        <v>0</v>
      </c>
      <c r="K517" s="26">
        <f>VLOOKUP(C517,计算辅助表!A:H,8,FALSE)</f>
        <v>205</v>
      </c>
      <c r="L517" s="26" t="str">
        <f>VLOOKUP(C517,计算辅助表!A:F,6,FALSE)</f>
        <v>[{"a":"item","t":"2004","n":4000}]</v>
      </c>
      <c r="M517" s="26" t="str">
        <f>VLOOKUP(C517,计算辅助表!A:L,IF(INT(LEFT(A517))&lt;5,12,7),FALSE)</f>
        <v>[{"sxhero":1,"num":1},{"jichuzhongzu":1,"star":6,"num":1},{"jichuzhongzu":1,"star":5,"num":2}]</v>
      </c>
      <c r="N517" s="26" t="str">
        <f>VLOOKUP(A517,升星技能!A:O,4,FALSE)</f>
        <v>猎手本能3</v>
      </c>
      <c r="O517" s="26" t="str">
        <f>VLOOKUP(A517,升星技能!A:O,5,FALSE)</f>
        <v>"4504a111","4504a121","4504a131","4504a141"</v>
      </c>
      <c r="P517" s="26" t="str">
        <f>VLOOKUP(A517,升星技能!A:O,6,FALSE)</f>
        <v>被动效果：猎手的本能使得自身暴击增加30%，暴击伤害增加30%，攻击增加32%，生命增加30%</v>
      </c>
      <c r="Q517" s="26" t="str">
        <f>IF(C517&lt;8,VLOOKUP(A517,基础技能!A:O,11,FALSE),VLOOKUP(A517,升星技能!A:O,7,FALSE))</f>
        <v>杀戮本能3</v>
      </c>
      <c r="R517" s="26" t="str">
        <f>IF(C517&lt;8,VLOOKUP(A517,基础技能!A:O,10,FALSE),VLOOKUP(A517,升星技能!A:O,8,FALSE))</f>
        <v>"4504a214","4504a224"</v>
      </c>
      <c r="S517" s="26" t="str">
        <f>IF(C517&lt;8,VLOOKUP(A517,基础技能!A:O,12,FALSE),VLOOKUP(A517,升星技能!A:O,9,FALSE))</f>
        <v>被动效果：敌方英雄死亡时，刺激杀戮天性，增加自己21%暴击伤害和16%攻击</v>
      </c>
      <c r="T517" s="26" t="str">
        <f>IF(C517&lt;9,VLOOKUP(A517,基础技能!A:O,14,FALSE),VLOOKUP(A517,升星技能!A:O,10,FALSE))</f>
        <v>致命咆哮3</v>
      </c>
      <c r="U517" s="26" t="str">
        <f>IF(C517&lt;9,VLOOKUP(A517,基础技能!A:O,13,FALSE),VLOOKUP(A517,升星技能!A:O,11,FALSE))</f>
        <v>"4504a314","4504a324"</v>
      </c>
      <c r="V517" s="26" t="str">
        <f>IF(C517&lt;9,VLOOKUP(A517,基础技能!A:O,15,FALSE),VLOOKUP(A517,升星技能!A:O,12,FALSE))</f>
        <v>被动效果：猎手掌握了自然之力，普攻有76%概率对目标施放致命咆哮，额外造成206%攻击的中毒伤害并有16%概率沉默目标2回合</v>
      </c>
      <c r="W517" s="26" t="str">
        <f>IF(C517&lt;10,VLOOKUP(A517,基础技能!A:O,5,FALSE),VLOOKUP(A517,升星技能!A:O,13,FALSE))</f>
        <v>飞斧冲击2</v>
      </c>
      <c r="X517" s="26" t="str">
        <f>IF(C517&lt;10,VLOOKUP(A517,基础技能!A:O,4,FALSE),VLOOKUP(A517,升星技能!A:O,14,FALSE))</f>
        <v>45046012</v>
      </c>
      <c r="Y517" s="26" t="str">
        <f>IF(C517&lt;10,VLOOKUP(A517,基础技能!A:O,6,FALSE),VLOOKUP(A517,升星技能!A:O,15,FALSE))</f>
        <v>怒气技能：对敌方全体造成86%攻击伤害并有52%概率使目标沉默2回合（附加被动：普攻攻击3个目标）</v>
      </c>
    </row>
    <row r="518" spans="1:25" s="10" customFormat="1" x14ac:dyDescent="0.3">
      <c r="A518" s="27">
        <v>45046</v>
      </c>
      <c r="B518" s="27" t="s">
        <v>76</v>
      </c>
      <c r="C518" s="28">
        <v>10</v>
      </c>
      <c r="D518" s="28">
        <f>VLOOKUP($C518,计算辅助表!$A:$E,2,FALSE)</f>
        <v>3.5100000000000002</v>
      </c>
      <c r="E518" s="26">
        <f>VLOOKUP($C518,计算辅助表!$A:$E,3,FALSE)</f>
        <v>1</v>
      </c>
      <c r="F518" s="28">
        <f>VLOOKUP($C518,计算辅助表!$A:$E,4,FALSE)</f>
        <v>8.14</v>
      </c>
      <c r="G518" s="26">
        <f>VLOOKUP($C518,计算辅助表!$A:$E,5,FALSE)</f>
        <v>1.6</v>
      </c>
      <c r="H518" s="26">
        <f>VLOOKUP(C518,计算辅助表!A:I,9,FALSE)</f>
        <v>0</v>
      </c>
      <c r="I518" s="26">
        <f>VLOOKUP(C518,计算辅助表!A:K,10,FALSE)</f>
        <v>0</v>
      </c>
      <c r="J518" s="26">
        <f>VLOOKUP(C518,计算辅助表!A:K,11,FALSE)</f>
        <v>0</v>
      </c>
      <c r="K518" s="26">
        <f>VLOOKUP(C518,计算辅助表!A:H,8,FALSE)</f>
        <v>255</v>
      </c>
      <c r="L518" s="26" t="str">
        <f>VLOOKUP(C518,计算辅助表!A:F,6,FALSE)</f>
        <v>[{"a":"item","t":"2004","n":10000}]</v>
      </c>
      <c r="M518" s="26" t="str">
        <f>VLOOKUP(C518,计算辅助表!A:L,IF(INT(LEFT(A518))&lt;5,12,7),FALSE)</f>
        <v>[{"sxhero":1,"num":2},{"jichuzhongzu":1,"star":6,"num":1},{"star":9,"num":1}]</v>
      </c>
      <c r="N518" s="26" t="str">
        <f>VLOOKUP(A518,升星技能!A:O,4,FALSE)</f>
        <v>猎手本能3</v>
      </c>
      <c r="O518" s="26" t="str">
        <f>VLOOKUP(A518,升星技能!A:O,5,FALSE)</f>
        <v>"4504a111","4504a121","4504a131","4504a141"</v>
      </c>
      <c r="P518" s="26" t="str">
        <f>VLOOKUP(A518,升星技能!A:O,6,FALSE)</f>
        <v>被动效果：猎手的本能使得自身暴击增加30%，暴击伤害增加30%，攻击增加32%，生命增加30%</v>
      </c>
      <c r="Q518" s="26" t="str">
        <f>IF(C518&lt;8,VLOOKUP(A518,基础技能!A:O,11,FALSE),VLOOKUP(A518,升星技能!A:O,7,FALSE))</f>
        <v>杀戮本能3</v>
      </c>
      <c r="R518" s="26" t="str">
        <f>IF(C518&lt;8,VLOOKUP(A518,基础技能!A:O,10,FALSE),VLOOKUP(A518,升星技能!A:O,8,FALSE))</f>
        <v>"4504a214","4504a224"</v>
      </c>
      <c r="S518" s="26" t="str">
        <f>IF(C518&lt;8,VLOOKUP(A518,基础技能!A:O,12,FALSE),VLOOKUP(A518,升星技能!A:O,9,FALSE))</f>
        <v>被动效果：敌方英雄死亡时，刺激杀戮天性，增加自己21%暴击伤害和16%攻击</v>
      </c>
      <c r="T518" s="26" t="str">
        <f>IF(C518&lt;9,VLOOKUP(A518,基础技能!A:O,14,FALSE),VLOOKUP(A518,升星技能!A:O,10,FALSE))</f>
        <v>致命咆哮3</v>
      </c>
      <c r="U518" s="26" t="str">
        <f>IF(C518&lt;9,VLOOKUP(A518,基础技能!A:O,13,FALSE),VLOOKUP(A518,升星技能!A:O,11,FALSE))</f>
        <v>"4504a314","4504a324"</v>
      </c>
      <c r="V518" s="26" t="str">
        <f>IF(C518&lt;9,VLOOKUP(A518,基础技能!A:O,15,FALSE),VLOOKUP(A518,升星技能!A:O,12,FALSE))</f>
        <v>被动效果：猎手掌握了自然之力，普攻有76%概率对目标施放致命咆哮，额外造成206%攻击的中毒伤害并有16%概率沉默目标2回合</v>
      </c>
      <c r="W518" s="26" t="str">
        <f>IF(C518&lt;10,VLOOKUP(A518,基础技能!A:O,5,FALSE),VLOOKUP(A518,升星技能!A:O,13,FALSE))</f>
        <v>飞斧冲击3</v>
      </c>
      <c r="X518" s="26" t="str">
        <f>IF(C518&lt;10,VLOOKUP(A518,基础技能!A:O,4,FALSE),VLOOKUP(A518,升星技能!A:O,14,FALSE))</f>
        <v>4504a012</v>
      </c>
      <c r="Y518" s="26" t="str">
        <f>IF(C518&lt;10,VLOOKUP(A518,基础技能!A:O,6,FALSE),VLOOKUP(A518,升星技能!A:O,15,FALSE))</f>
        <v>怒气技能：对敌方全体造成106%攻击伤害并有52%概率使目标沉默2回合，并免疫控制2回合，同时增加30%伤害减免2回合（附加被动：普攻攻击3个目标）</v>
      </c>
    </row>
    <row r="519" spans="1:25" s="10" customFormat="1" x14ac:dyDescent="0.3">
      <c r="A519" s="27">
        <v>45046</v>
      </c>
      <c r="B519" s="27" t="s">
        <v>76</v>
      </c>
      <c r="C519" s="28">
        <v>11</v>
      </c>
      <c r="D519" s="28">
        <f>VLOOKUP($C519,计算辅助表!$A:$E,2,FALSE)</f>
        <v>3.5100000000000002</v>
      </c>
      <c r="E519" s="26">
        <f>VLOOKUP($C519,计算辅助表!$A:$E,3,FALSE)</f>
        <v>1</v>
      </c>
      <c r="F519" s="28">
        <f>VLOOKUP($C519,计算辅助表!$A:$E,4,FALSE)</f>
        <v>8.14</v>
      </c>
      <c r="G519" s="26">
        <f>VLOOKUP($C519,计算辅助表!$A:$E,5,FALSE)</f>
        <v>1.6</v>
      </c>
      <c r="H519" s="26">
        <f>VLOOKUP(C519,计算辅助表!A:I,9,FALSE)</f>
        <v>1</v>
      </c>
      <c r="I519" s="26">
        <f>VLOOKUP(C519,计算辅助表!A:K,10,FALSE)</f>
        <v>70</v>
      </c>
      <c r="J519" s="26">
        <f>VLOOKUP(C519,计算辅助表!A:K,11,FALSE)</f>
        <v>100</v>
      </c>
      <c r="K519" s="26">
        <f>VLOOKUP(C519,计算辅助表!A:H,8,FALSE)</f>
        <v>270</v>
      </c>
      <c r="L519" s="26" t="str">
        <f>VLOOKUP(C519,计算辅助表!A:F,6,FALSE)</f>
        <v>[{"a":"item","t":"2004","n":10000}]</v>
      </c>
      <c r="M519" s="26" t="str">
        <f>VLOOKUP(C519,计算辅助表!A:L,IF(INT(LEFT(A519))&lt;5,12,7),FALSE)</f>
        <v>[{"sxhero":1,"num":1},{"star":9,"num":1}]</v>
      </c>
      <c r="N519" s="26" t="str">
        <f>VLOOKUP(A519,升星技能!A:O,4,FALSE)</f>
        <v>猎手本能3</v>
      </c>
      <c r="O519" s="26" t="str">
        <f>VLOOKUP(A519,升星技能!A:O,5,FALSE)</f>
        <v>"4504a111","4504a121","4504a131","4504a141"</v>
      </c>
      <c r="P519" s="26" t="str">
        <f>VLOOKUP(A519,升星技能!A:O,6,FALSE)</f>
        <v>被动效果：猎手的本能使得自身暴击增加30%，暴击伤害增加30%，攻击增加32%，生命增加30%</v>
      </c>
      <c r="Q519" s="26" t="str">
        <f>IF(C519&lt;8,VLOOKUP(A519,基础技能!A:O,11,FALSE),VLOOKUP(A519,升星技能!A:O,7,FALSE))</f>
        <v>杀戮本能3</v>
      </c>
      <c r="R519" s="26" t="str">
        <f>IF(C519&lt;8,VLOOKUP(A519,基础技能!A:O,10,FALSE),VLOOKUP(A519,升星技能!A:O,8,FALSE))</f>
        <v>"4504a214","4504a224"</v>
      </c>
      <c r="S519" s="26" t="str">
        <f>IF(C519&lt;8,VLOOKUP(A519,基础技能!A:O,12,FALSE),VLOOKUP(A519,升星技能!A:O,9,FALSE))</f>
        <v>被动效果：敌方英雄死亡时，刺激杀戮天性，增加自己21%暴击伤害和16%攻击</v>
      </c>
      <c r="T519" s="26" t="str">
        <f>IF(C519&lt;9,VLOOKUP(A519,基础技能!A:O,14,FALSE),VLOOKUP(A519,升星技能!A:O,10,FALSE))</f>
        <v>致命咆哮3</v>
      </c>
      <c r="U519" s="26" t="str">
        <f>IF(C519&lt;9,VLOOKUP(A519,基础技能!A:O,13,FALSE),VLOOKUP(A519,升星技能!A:O,11,FALSE))</f>
        <v>"4504a314","4504a324"</v>
      </c>
      <c r="V519" s="26" t="str">
        <f>IF(C519&lt;9,VLOOKUP(A519,基础技能!A:O,15,FALSE),VLOOKUP(A519,升星技能!A:O,12,FALSE))</f>
        <v>被动效果：猎手掌握了自然之力，普攻有76%概率对目标施放致命咆哮，额外造成206%攻击的中毒伤害并有16%概率沉默目标2回合</v>
      </c>
      <c r="W519" s="26" t="str">
        <f>IF(C519&lt;10,VLOOKUP(A519,基础技能!A:O,5,FALSE),VLOOKUP(A519,升星技能!A:O,13,FALSE))</f>
        <v>飞斧冲击3</v>
      </c>
      <c r="X519" s="26" t="str">
        <f>IF(C519&lt;10,VLOOKUP(A519,基础技能!A:O,4,FALSE),VLOOKUP(A519,升星技能!A:O,14,FALSE))</f>
        <v>4504a012</v>
      </c>
      <c r="Y519" s="26" t="str">
        <f>IF(C519&lt;10,VLOOKUP(A519,基础技能!A:O,6,FALSE),VLOOKUP(A519,升星技能!A:O,15,FALSE))</f>
        <v>怒气技能：对敌方全体造成106%攻击伤害并有52%概率使目标沉默2回合，并免疫控制2回合，同时增加30%伤害减免2回合（附加被动：普攻攻击3个目标）</v>
      </c>
    </row>
    <row r="520" spans="1:25" s="10" customFormat="1" x14ac:dyDescent="0.3">
      <c r="A520" s="27">
        <v>45046</v>
      </c>
      <c r="B520" s="27" t="s">
        <v>76</v>
      </c>
      <c r="C520" s="28">
        <v>12</v>
      </c>
      <c r="D520" s="28">
        <f>VLOOKUP($C520,计算辅助表!$A:$E,2,FALSE)</f>
        <v>3.5100000000000002</v>
      </c>
      <c r="E520" s="26">
        <f>VLOOKUP($C520,计算辅助表!$A:$E,3,FALSE)</f>
        <v>1</v>
      </c>
      <c r="F520" s="28">
        <f>VLOOKUP($C520,计算辅助表!$A:$E,4,FALSE)</f>
        <v>8.14</v>
      </c>
      <c r="G520" s="26">
        <f>VLOOKUP($C520,计算辅助表!$A:$E,5,FALSE)</f>
        <v>1.6</v>
      </c>
      <c r="H520" s="26">
        <f>VLOOKUP(C520,计算辅助表!A:I,9,FALSE)</f>
        <v>2</v>
      </c>
      <c r="I520" s="26">
        <f>VLOOKUP(C520,计算辅助表!A:K,10,FALSE)</f>
        <v>140</v>
      </c>
      <c r="J520" s="26">
        <f>VLOOKUP(C520,计算辅助表!A:K,11,FALSE)</f>
        <v>200</v>
      </c>
      <c r="K520" s="26">
        <f>VLOOKUP(C520,计算辅助表!A:H,8,FALSE)</f>
        <v>285</v>
      </c>
      <c r="L520" s="26" t="str">
        <f>VLOOKUP(C520,计算辅助表!A:F,6,FALSE)</f>
        <v>[{"a":"item","t":"2004","n":15000}]</v>
      </c>
      <c r="M520" s="26" t="str">
        <f>VLOOKUP(C520,计算辅助表!A:L,IF(INT(LEFT(A520))&lt;5,12,7),FALSE)</f>
        <v>[{"sxhero":1,"num":1},{"jichuzhongzu":1,"star":6,"num":1},{"star":9,"num":1}]</v>
      </c>
      <c r="N520" s="26" t="str">
        <f>VLOOKUP(A520,升星技能!A:O,4,FALSE)</f>
        <v>猎手本能3</v>
      </c>
      <c r="O520" s="26" t="str">
        <f>VLOOKUP(A520,升星技能!A:O,5,FALSE)</f>
        <v>"4504a111","4504a121","4504a131","4504a141"</v>
      </c>
      <c r="P520" s="26" t="str">
        <f>VLOOKUP(A520,升星技能!A:O,6,FALSE)</f>
        <v>被动效果：猎手的本能使得自身暴击增加30%，暴击伤害增加30%，攻击增加32%，生命增加30%</v>
      </c>
      <c r="Q520" s="26" t="str">
        <f>IF(C520&lt;8,VLOOKUP(A520,基础技能!A:O,11,FALSE),VLOOKUP(A520,升星技能!A:O,7,FALSE))</f>
        <v>杀戮本能3</v>
      </c>
      <c r="R520" s="26" t="str">
        <f>IF(C520&lt;8,VLOOKUP(A520,基础技能!A:O,10,FALSE),VLOOKUP(A520,升星技能!A:O,8,FALSE))</f>
        <v>"4504a214","4504a224"</v>
      </c>
      <c r="S520" s="26" t="str">
        <f>IF(C520&lt;8,VLOOKUP(A520,基础技能!A:O,12,FALSE),VLOOKUP(A520,升星技能!A:O,9,FALSE))</f>
        <v>被动效果：敌方英雄死亡时，刺激杀戮天性，增加自己21%暴击伤害和16%攻击</v>
      </c>
      <c r="T520" s="26" t="str">
        <f>IF(C520&lt;9,VLOOKUP(A520,基础技能!A:O,14,FALSE),VLOOKUP(A520,升星技能!A:O,10,FALSE))</f>
        <v>致命咆哮3</v>
      </c>
      <c r="U520" s="26" t="str">
        <f>IF(C520&lt;9,VLOOKUP(A520,基础技能!A:O,13,FALSE),VLOOKUP(A520,升星技能!A:O,11,FALSE))</f>
        <v>"4504a314","4504a324"</v>
      </c>
      <c r="V520" s="26" t="str">
        <f>IF(C520&lt;9,VLOOKUP(A520,基础技能!A:O,15,FALSE),VLOOKUP(A520,升星技能!A:O,12,FALSE))</f>
        <v>被动效果：猎手掌握了自然之力，普攻有76%概率对目标施放致命咆哮，额外造成206%攻击的中毒伤害并有16%概率沉默目标2回合</v>
      </c>
      <c r="W520" s="26" t="str">
        <f>IF(C520&lt;10,VLOOKUP(A520,基础技能!A:O,5,FALSE),VLOOKUP(A520,升星技能!A:O,13,FALSE))</f>
        <v>飞斧冲击3</v>
      </c>
      <c r="X520" s="26" t="str">
        <f>IF(C520&lt;10,VLOOKUP(A520,基础技能!A:O,4,FALSE),VLOOKUP(A520,升星技能!A:O,14,FALSE))</f>
        <v>4504a012</v>
      </c>
      <c r="Y520" s="26" t="str">
        <f>IF(C520&lt;10,VLOOKUP(A520,基础技能!A:O,6,FALSE),VLOOKUP(A520,升星技能!A:O,15,FALSE))</f>
        <v>怒气技能：对敌方全体造成106%攻击伤害并有52%概率使目标沉默2回合，并免疫控制2回合，同时增加30%伤害减免2回合（附加被动：普攻攻击3个目标）</v>
      </c>
    </row>
    <row r="521" spans="1:25" s="10" customFormat="1" x14ac:dyDescent="0.3">
      <c r="A521" s="27">
        <v>45046</v>
      </c>
      <c r="B521" s="27" t="s">
        <v>76</v>
      </c>
      <c r="C521" s="28">
        <v>13</v>
      </c>
      <c r="D521" s="28">
        <f>VLOOKUP($C521,计算辅助表!$A:$E,2,FALSE)</f>
        <v>3.5100000000000002</v>
      </c>
      <c r="E521" s="26">
        <f>VLOOKUP($C521,计算辅助表!$A:$E,3,FALSE)</f>
        <v>1</v>
      </c>
      <c r="F521" s="28">
        <f>VLOOKUP($C521,计算辅助表!$A:$E,4,FALSE)</f>
        <v>8.14</v>
      </c>
      <c r="G521" s="26">
        <f>VLOOKUP($C521,计算辅助表!$A:$E,5,FALSE)</f>
        <v>1.6</v>
      </c>
      <c r="H521" s="26">
        <f>VLOOKUP(C521,计算辅助表!A:I,9,FALSE)</f>
        <v>3</v>
      </c>
      <c r="I521" s="26">
        <f>VLOOKUP(C521,计算辅助表!A:K,10,FALSE)</f>
        <v>210</v>
      </c>
      <c r="J521" s="26">
        <f>VLOOKUP(C521,计算辅助表!A:K,11,FALSE)</f>
        <v>300</v>
      </c>
      <c r="K521" s="26">
        <f>VLOOKUP(C521,计算辅助表!A:H,8,FALSE)</f>
        <v>300</v>
      </c>
      <c r="L521" s="26" t="str">
        <f>VLOOKUP(C521,计算辅助表!A:F,6,FALSE)</f>
        <v>[{"a":"item","t":"2004","n":20000},{"a":"item","t":"2039","n":10}]</v>
      </c>
      <c r="M521" s="26" t="str">
        <f>VLOOKUP(C521,计算辅助表!A:L,IF(INT(LEFT(A521))&lt;5,12,7),FALSE)</f>
        <v>[{"sxhero":1,"num":2},{"jichuzhongzu":1,"star":6,"num":1},{"star":10,"num":1}]</v>
      </c>
      <c r="N521" s="26" t="str">
        <f>VLOOKUP(A521,升星技能!A:O,4,FALSE)</f>
        <v>猎手本能3</v>
      </c>
      <c r="O521" s="26" t="str">
        <f>VLOOKUP(A521,升星技能!A:O,5,FALSE)</f>
        <v>"4504a111","4504a121","4504a131","4504a141"</v>
      </c>
      <c r="P521" s="26" t="str">
        <f>VLOOKUP(A521,升星技能!A:O,6,FALSE)</f>
        <v>被动效果：猎手的本能使得自身暴击增加30%，暴击伤害增加30%，攻击增加32%，生命增加30%</v>
      </c>
      <c r="Q521" s="26" t="str">
        <f>IF(C521&lt;8,VLOOKUP(A521,基础技能!A:O,11,FALSE),VLOOKUP(A521,升星技能!A:O,7,FALSE))</f>
        <v>杀戮本能3</v>
      </c>
      <c r="R521" s="26" t="str">
        <f>IF(C521&lt;8,VLOOKUP(A521,基础技能!A:O,10,FALSE),VLOOKUP(A521,升星技能!A:O,8,FALSE))</f>
        <v>"4504a214","4504a224"</v>
      </c>
      <c r="S521" s="26" t="str">
        <f>IF(C521&lt;8,VLOOKUP(A521,基础技能!A:O,12,FALSE),VLOOKUP(A521,升星技能!A:O,9,FALSE))</f>
        <v>被动效果：敌方英雄死亡时，刺激杀戮天性，增加自己21%暴击伤害和16%攻击</v>
      </c>
      <c r="T521" s="26" t="str">
        <f>IF(C521&lt;9,VLOOKUP(A521,基础技能!A:O,14,FALSE),VLOOKUP(A521,升星技能!A:O,10,FALSE))</f>
        <v>致命咆哮3</v>
      </c>
      <c r="U521" s="26" t="str">
        <f>IF(C521&lt;9,VLOOKUP(A521,基础技能!A:O,13,FALSE),VLOOKUP(A521,升星技能!A:O,11,FALSE))</f>
        <v>"4504a314","4504a324"</v>
      </c>
      <c r="V521" s="26" t="str">
        <f>IF(C521&lt;9,VLOOKUP(A521,基础技能!A:O,15,FALSE),VLOOKUP(A521,升星技能!A:O,12,FALSE))</f>
        <v>被动效果：猎手掌握了自然之力，普攻有76%概率对目标施放致命咆哮，额外造成206%攻击的中毒伤害并有16%概率沉默目标2回合</v>
      </c>
      <c r="W521" s="26" t="str">
        <f>IF(C521&lt;10,VLOOKUP(A521,基础技能!A:O,5,FALSE),VLOOKUP(A521,升星技能!A:O,13,FALSE))</f>
        <v>飞斧冲击3</v>
      </c>
      <c r="X521" s="26" t="str">
        <f>IF(C521&lt;10,VLOOKUP(A521,基础技能!A:O,4,FALSE),VLOOKUP(A521,升星技能!A:O,14,FALSE))</f>
        <v>4504a012</v>
      </c>
      <c r="Y521" s="26" t="str">
        <f>IF(C521&lt;10,VLOOKUP(A521,基础技能!A:O,6,FALSE),VLOOKUP(A521,升星技能!A:O,15,FALSE))</f>
        <v>怒气技能：对敌方全体造成106%攻击伤害并有52%概率使目标沉默2回合，并免疫控制2回合，同时增加30%伤害减免2回合（附加被动：普攻攻击3个目标）</v>
      </c>
    </row>
    <row r="522" spans="1:25" s="10" customFormat="1" x14ac:dyDescent="0.3">
      <c r="A522" s="27">
        <v>45046</v>
      </c>
      <c r="B522" s="27" t="s">
        <v>76</v>
      </c>
      <c r="C522" s="28">
        <v>14</v>
      </c>
      <c r="D522" s="28">
        <v>3.51</v>
      </c>
      <c r="E522" s="26">
        <f>VLOOKUP($C522,计算辅助表!$A:$E,3,FALSE)</f>
        <v>1</v>
      </c>
      <c r="F522" s="28">
        <v>8.14</v>
      </c>
      <c r="G522" s="26">
        <f>VLOOKUP($C522,计算辅助表!$A:$E,5,FALSE)</f>
        <v>1.6</v>
      </c>
      <c r="H522" s="26">
        <f>VLOOKUP(C522,计算辅助表!A:I,9,FALSE)</f>
        <v>4</v>
      </c>
      <c r="I522" s="26">
        <f>VLOOKUP(C522,计算辅助表!A:K,10,FALSE)</f>
        <v>330</v>
      </c>
      <c r="J522" s="26">
        <f>VLOOKUP(C522,计算辅助表!A:K,11,FALSE)</f>
        <v>500</v>
      </c>
      <c r="K522" s="26">
        <f>VLOOKUP(C522,计算辅助表!A:H,8,FALSE)</f>
        <v>300</v>
      </c>
      <c r="L522" s="26" t="str">
        <f>VLOOKUP(C522,计算辅助表!A:F,6,FALSE)</f>
        <v>[{"a":"item","t":"2004","n":25000},{"a":"item","t":"2039","n":20}]</v>
      </c>
      <c r="M522" s="26" t="str">
        <f>VLOOKUP(C522,计算辅助表!A:L,IF(INT(LEFT(A522))&lt;5,12,7),FALSE)</f>
        <v>[{"sxhero":1,"num":2},{"star":9,"num":1},{"star":10,"num":1}]</v>
      </c>
      <c r="N522" s="26" t="str">
        <f>VLOOKUP(A522,升星技能!A:O,4,FALSE)</f>
        <v>猎手本能3</v>
      </c>
      <c r="O522" s="26" t="str">
        <f>VLOOKUP(A522,升星技能!A:O,5,FALSE)</f>
        <v>"4504a111","4504a121","4504a131","4504a141"</v>
      </c>
      <c r="P522" s="26" t="str">
        <f>VLOOKUP(A522,升星技能!A:O,6,FALSE)</f>
        <v>被动效果：猎手的本能使得自身暴击增加30%，暴击伤害增加30%，攻击增加32%，生命增加30%</v>
      </c>
      <c r="Q522" s="26" t="str">
        <f>IF(C522&lt;8,VLOOKUP(A522,基础技能!A:O,11,FALSE),VLOOKUP(A522,升星技能!A:O,7,FALSE))</f>
        <v>杀戮本能3</v>
      </c>
      <c r="R522" s="26" t="str">
        <f>IF(C522&lt;8,VLOOKUP(A522,基础技能!A:O,10,FALSE),VLOOKUP(A522,升星技能!A:O,8,FALSE))</f>
        <v>"4504a214","4504a224"</v>
      </c>
      <c r="S522" s="26" t="str">
        <f>IF(C522&lt;8,VLOOKUP(A522,基础技能!A:O,12,FALSE),VLOOKUP(A522,升星技能!A:O,9,FALSE))</f>
        <v>被动效果：敌方英雄死亡时，刺激杀戮天性，增加自己21%暴击伤害和16%攻击</v>
      </c>
      <c r="T522" s="26" t="str">
        <f>IF(C522&lt;9,VLOOKUP(A522,基础技能!A:O,14,FALSE),VLOOKUP(A522,升星技能!A:O,10,FALSE))</f>
        <v>致命咆哮3</v>
      </c>
      <c r="U522" s="26" t="str">
        <f>IF(C522&lt;9,VLOOKUP(A522,基础技能!A:O,13,FALSE),VLOOKUP(A522,升星技能!A:O,11,FALSE))</f>
        <v>"4504a314","4504a324"</v>
      </c>
      <c r="V522" s="26" t="str">
        <f>IF(C522&lt;9,VLOOKUP(A522,基础技能!A:O,15,FALSE),VLOOKUP(A522,升星技能!A:O,12,FALSE))</f>
        <v>被动效果：猎手掌握了自然之力，普攻有76%概率对目标施放致命咆哮，额外造成206%攻击的中毒伤害并有16%概率沉默目标2回合</v>
      </c>
      <c r="W522" s="26" t="str">
        <f>IF(C522&lt;10,VLOOKUP(A522,基础技能!A:O,5,FALSE),VLOOKUP(A522,升星技能!A:O,13,FALSE))</f>
        <v>飞斧冲击3</v>
      </c>
      <c r="X522" s="26" t="str">
        <f>IF(C522&lt;10,VLOOKUP(A522,基础技能!A:O,4,FALSE),VLOOKUP(A522,升星技能!A:O,14,FALSE))</f>
        <v>4504a012</v>
      </c>
      <c r="Y522" s="26" t="str">
        <f>IF(C522&lt;10,VLOOKUP(A522,基础技能!A:O,6,FALSE),VLOOKUP(A522,升星技能!A:O,15,FALSE))</f>
        <v>怒气技能：对敌方全体造成106%攻击伤害并有52%概率使目标沉默2回合，并免疫控制2回合，同时增加30%伤害减免2回合（附加被动：普攻攻击3个目标）</v>
      </c>
    </row>
    <row r="523" spans="1:25" s="10" customFormat="1" x14ac:dyDescent="0.3">
      <c r="A523" s="27">
        <v>45046</v>
      </c>
      <c r="B523" s="27" t="s">
        <v>76</v>
      </c>
      <c r="C523" s="28">
        <v>15</v>
      </c>
      <c r="D523" s="28">
        <v>3.51</v>
      </c>
      <c r="E523" s="26">
        <f>VLOOKUP($C523,计算辅助表!$A:$E,3,FALSE)</f>
        <v>1</v>
      </c>
      <c r="F523" s="28">
        <v>8.14</v>
      </c>
      <c r="G523" s="26">
        <f>VLOOKUP($C523,计算辅助表!$A:$E,5,FALSE)</f>
        <v>1.6</v>
      </c>
      <c r="H523" s="26">
        <f>VLOOKUP(C523,计算辅助表!A:I,9,FALSE)</f>
        <v>5</v>
      </c>
      <c r="I523" s="26">
        <f>VLOOKUP(C523,计算辅助表!A:K,10,FALSE)</f>
        <v>450</v>
      </c>
      <c r="J523" s="26">
        <f>VLOOKUP(C523,计算辅助表!A:K,11,FALSE)</f>
        <v>700</v>
      </c>
      <c r="K523" s="26">
        <f>VLOOKUP(C523,计算辅助表!A:H,8,FALSE)</f>
        <v>300</v>
      </c>
      <c r="L523" s="26" t="str">
        <f>VLOOKUP(C523,计算辅助表!A:F,6,FALSE)</f>
        <v>[{"a":"item","t":"2004","n":30000},{"a":"item","t":"2039","n":30}]</v>
      </c>
      <c r="M523" s="26" t="str">
        <f>VLOOKUP(C523,计算辅助表!A:L,IF(INT(LEFT(A523))&lt;5,12,7),FALSE)</f>
        <v>[{"sxhero":1,"num":2},{"star":9,"num":1},{"star":10,"num":1}]</v>
      </c>
      <c r="N523" s="26" t="str">
        <f>VLOOKUP(A523,升星技能!A:O,4,FALSE)</f>
        <v>猎手本能3</v>
      </c>
      <c r="O523" s="26" t="str">
        <f>VLOOKUP(A523,升星技能!A:O,5,FALSE)</f>
        <v>"4504a111","4504a121","4504a131","4504a141"</v>
      </c>
      <c r="P523" s="26" t="str">
        <f>VLOOKUP(A523,升星技能!A:O,6,FALSE)</f>
        <v>被动效果：猎手的本能使得自身暴击增加30%，暴击伤害增加30%，攻击增加32%，生命增加30%</v>
      </c>
      <c r="Q523" s="26" t="str">
        <f>IF(C523&lt;8,VLOOKUP(A523,基础技能!A:O,11,FALSE),VLOOKUP(A523,升星技能!A:O,7,FALSE))</f>
        <v>杀戮本能3</v>
      </c>
      <c r="R523" s="26" t="str">
        <f>IF(C523&lt;8,VLOOKUP(A523,基础技能!A:O,10,FALSE),VLOOKUP(A523,升星技能!A:O,8,FALSE))</f>
        <v>"4504a214","4504a224"</v>
      </c>
      <c r="S523" s="26" t="str">
        <f>IF(C523&lt;8,VLOOKUP(A523,基础技能!A:O,12,FALSE),VLOOKUP(A523,升星技能!A:O,9,FALSE))</f>
        <v>被动效果：敌方英雄死亡时，刺激杀戮天性，增加自己21%暴击伤害和16%攻击</v>
      </c>
      <c r="T523" s="26" t="str">
        <f>IF(C523&lt;9,VLOOKUP(A523,基础技能!A:O,14,FALSE),VLOOKUP(A523,升星技能!A:O,10,FALSE))</f>
        <v>致命咆哮3</v>
      </c>
      <c r="U523" s="26" t="str">
        <f>IF(C523&lt;9,VLOOKUP(A523,基础技能!A:O,13,FALSE),VLOOKUP(A523,升星技能!A:O,11,FALSE))</f>
        <v>"4504a314","4504a324"</v>
      </c>
      <c r="V523" s="26" t="str">
        <f>IF(C523&lt;9,VLOOKUP(A523,基础技能!A:O,15,FALSE),VLOOKUP(A523,升星技能!A:O,12,FALSE))</f>
        <v>被动效果：猎手掌握了自然之力，普攻有76%概率对目标施放致命咆哮，额外造成206%攻击的中毒伤害并有16%概率沉默目标2回合</v>
      </c>
      <c r="W523" s="26" t="str">
        <f>IF(C523&lt;10,VLOOKUP(A523,基础技能!A:O,5,FALSE),VLOOKUP(A523,升星技能!A:O,13,FALSE))</f>
        <v>飞斧冲击3</v>
      </c>
      <c r="X523" s="26" t="str">
        <f>IF(C523&lt;10,VLOOKUP(A523,基础技能!A:O,4,FALSE),VLOOKUP(A523,升星技能!A:O,14,FALSE))</f>
        <v>4504a012</v>
      </c>
      <c r="Y523" s="26" t="str">
        <f>IF(C523&lt;10,VLOOKUP(A523,基础技能!A:O,6,FALSE),VLOOKUP(A523,升星技能!A:O,15,FALSE))</f>
        <v>怒气技能：对敌方全体造成106%攻击伤害并有52%概率使目标沉默2回合，并免疫控制2回合，同时增加30%伤害减免2回合（附加被动：普攻攻击3个目标）</v>
      </c>
    </row>
    <row r="524" spans="1:25" x14ac:dyDescent="0.3">
      <c r="A524" s="27">
        <v>45056</v>
      </c>
      <c r="B524" s="27" t="s">
        <v>77</v>
      </c>
      <c r="C524" s="28">
        <v>7</v>
      </c>
      <c r="D524" s="28">
        <f>VLOOKUP($C524,计算辅助表!$A:$E,2,FALSE)</f>
        <v>2.4900000000000002</v>
      </c>
      <c r="E524" s="26">
        <f>VLOOKUP($C524,计算辅助表!$A:$E,3,FALSE)</f>
        <v>1</v>
      </c>
      <c r="F524" s="28">
        <f>VLOOKUP($C524,计算辅助表!$A:$E,4,FALSE)</f>
        <v>3.5200000000000005</v>
      </c>
      <c r="G524" s="26">
        <f>VLOOKUP($C524,计算辅助表!$A:$E,5,FALSE)</f>
        <v>1.6</v>
      </c>
      <c r="H524" s="26">
        <f>VLOOKUP(C524,计算辅助表!A:I,9,FALSE)</f>
        <v>0</v>
      </c>
      <c r="I524" s="26">
        <f>VLOOKUP(C524,计算辅助表!A:K,10,FALSE)</f>
        <v>0</v>
      </c>
      <c r="J524" s="26">
        <f>VLOOKUP(C524,计算辅助表!A:K,11,FALSE)</f>
        <v>0</v>
      </c>
      <c r="K524" s="26">
        <f>VLOOKUP(C524,计算辅助表!A:H,8,FALSE)</f>
        <v>165</v>
      </c>
      <c r="L524" s="26" t="str">
        <f>VLOOKUP(C524,计算辅助表!A:F,6,FALSE)</f>
        <v>[{"a":"item","t":"2004","n":2000}]</v>
      </c>
      <c r="M524" s="26" t="str">
        <f>VLOOKUP(C524,计算辅助表!A:L,IF(INT(LEFT(A524))&lt;5,12,7),FALSE)</f>
        <v>[{"jichuzhongzu":1,"star":5,"num":4}]</v>
      </c>
      <c r="N524" s="26" t="str">
        <f>VLOOKUP(A524,升星技能!A:O,4,FALSE)</f>
        <v>射手本能3</v>
      </c>
      <c r="O524" s="26" t="str">
        <f>VLOOKUP(A524,升星技能!A:O,5,FALSE)</f>
        <v>"4505a111","4505a121"</v>
      </c>
      <c r="P524" s="26" t="str">
        <f>VLOOKUP(A524,升星技能!A:O,6,FALSE)</f>
        <v>被动效果：射手的本能使得自身暴击增加40%，攻击增加32%</v>
      </c>
      <c r="Q524" s="26" t="str">
        <f>IF(C524&lt;8,VLOOKUP(A524,基础技能!A:O,11,FALSE),VLOOKUP(A524,升星技能!A:O,7,FALSE))</f>
        <v>中毒2</v>
      </c>
      <c r="R524" s="26" t="str">
        <f>IF(C524&lt;8,VLOOKUP(A524,基础技能!A:O,10,FALSE),VLOOKUP(A524,升星技能!A:O,8,FALSE))</f>
        <v>"45056214"</v>
      </c>
      <c r="S524" s="26" t="str">
        <f>IF(C524&lt;8,VLOOKUP(A524,基础技能!A:O,12,FALSE),VLOOKUP(A524,升星技能!A:O,9,FALSE))</f>
        <v>被动效果：拥有特殊的箭矢，暴击有100%概率使目标中毒，每回造成65%攻击伤害，持续2回合</v>
      </c>
      <c r="T524" s="26" t="str">
        <f>IF(C524&lt;9,VLOOKUP(A524,基础技能!A:O,14,FALSE),VLOOKUP(A524,升星技能!A:O,10,FALSE))</f>
        <v>毒性掌握2</v>
      </c>
      <c r="U524" s="26" t="str">
        <f>IF(C524&lt;9,VLOOKUP(A524,基础技能!A:O,13,FALSE),VLOOKUP(A524,升星技能!A:O,11,FALSE))</f>
        <v>"45056314"</v>
      </c>
      <c r="V524" s="26" t="str">
        <f>IF(C524&lt;9,VLOOKUP(A524,基础技能!A:O,15,FALSE),VLOOKUP(A524,升星技能!A:O,12,FALSE))</f>
        <v>被动效果：风语者掌握各种毒性，对中毒的目标，增加52%的额外伤害</v>
      </c>
      <c r="W524" s="26" t="str">
        <f>IF(C524&lt;10,VLOOKUP(A524,基础技能!A:O,5,FALSE),VLOOKUP(A524,升星技能!A:O,13,FALSE))</f>
        <v>生命之箭2</v>
      </c>
      <c r="X524" s="26" t="str">
        <f>IF(C524&lt;10,VLOOKUP(A524,基础技能!A:O,4,FALSE),VLOOKUP(A524,升星技能!A:O,14,FALSE))</f>
        <v>45056012</v>
      </c>
      <c r="Y524" s="26" t="str">
        <f>IF(C524&lt;10,VLOOKUP(A524,基础技能!A:O,6,FALSE),VLOOKUP(A524,升星技能!A:O,15,FALSE))</f>
        <v>怒气技能：对敌方随机4名目标造成81%攻击伤害，每回合额外造成29%攻击伤害，持续2回合（附加被动：普攻攻击3个目标）</v>
      </c>
    </row>
    <row r="525" spans="1:25" x14ac:dyDescent="0.3">
      <c r="A525" s="27">
        <v>45056</v>
      </c>
      <c r="B525" s="27" t="s">
        <v>77</v>
      </c>
      <c r="C525" s="28">
        <v>8</v>
      </c>
      <c r="D525" s="28">
        <f>VLOOKUP($C525,计算辅助表!$A:$E,2,FALSE)</f>
        <v>2.7800000000000002</v>
      </c>
      <c r="E525" s="26">
        <f>VLOOKUP($C525,计算辅助表!$A:$E,3,FALSE)</f>
        <v>1</v>
      </c>
      <c r="F525" s="28">
        <f>VLOOKUP($C525,计算辅助表!$A:$E,4,FALSE)</f>
        <v>4.84</v>
      </c>
      <c r="G525" s="26">
        <f>VLOOKUP($C525,计算辅助表!$A:$E,5,FALSE)</f>
        <v>1.6</v>
      </c>
      <c r="H525" s="26">
        <f>VLOOKUP(C525,计算辅助表!A:I,9,FALSE)</f>
        <v>0</v>
      </c>
      <c r="I525" s="26">
        <f>VLOOKUP(C525,计算辅助表!A:K,10,FALSE)</f>
        <v>0</v>
      </c>
      <c r="J525" s="26">
        <f>VLOOKUP(C525,计算辅助表!A:K,11,FALSE)</f>
        <v>0</v>
      </c>
      <c r="K525" s="26">
        <f>VLOOKUP(C525,计算辅助表!A:H,8,FALSE)</f>
        <v>185</v>
      </c>
      <c r="L525" s="26" t="str">
        <f>VLOOKUP(C525,计算辅助表!A:F,6,FALSE)</f>
        <v>[{"a":"item","t":"2004","n":3000}]</v>
      </c>
      <c r="M525" s="26" t="str">
        <f>VLOOKUP(C525,计算辅助表!A:L,IF(INT(LEFT(A525))&lt;5,12,7),FALSE)</f>
        <v>[{"jichuzhongzu":1,"star":6,"num":1},{"jichuzhongzu":1,"star":5,"num":3}]</v>
      </c>
      <c r="N525" s="26" t="str">
        <f>VLOOKUP(A525,升星技能!A:O,4,FALSE)</f>
        <v>射手本能3</v>
      </c>
      <c r="O525" s="26" t="str">
        <f>VLOOKUP(A525,升星技能!A:O,5,FALSE)</f>
        <v>"4505a111","4505a121"</v>
      </c>
      <c r="P525" s="26" t="str">
        <f>VLOOKUP(A525,升星技能!A:O,6,FALSE)</f>
        <v>被动效果：射手的本能使得自身暴击增加40%，攻击增加32%</v>
      </c>
      <c r="Q525" s="26" t="str">
        <f>IF(C525&lt;8,VLOOKUP(A525,基础技能!A:O,11,FALSE),VLOOKUP(A525,升星技能!A:O,7,FALSE))</f>
        <v>中毒3</v>
      </c>
      <c r="R525" s="26" t="str">
        <f>IF(C525&lt;8,VLOOKUP(A525,基础技能!A:O,10,FALSE),VLOOKUP(A525,升星技能!A:O,8,FALSE))</f>
        <v>"4505a214"</v>
      </c>
      <c r="S525" s="26" t="str">
        <f>IF(C525&lt;8,VLOOKUP(A525,基础技能!A:O,12,FALSE),VLOOKUP(A525,升星技能!A:O,9,FALSE))</f>
        <v>被动效果：拥有特殊的箭矢，暴击有100%概率使目标中毒，每回造成79%攻击伤害，持续2回合</v>
      </c>
      <c r="T525" s="26" t="str">
        <f>IF(C525&lt;9,VLOOKUP(A525,基础技能!A:O,14,FALSE),VLOOKUP(A525,升星技能!A:O,10,FALSE))</f>
        <v>毒性掌握2</v>
      </c>
      <c r="U525" s="26" t="str">
        <f>IF(C525&lt;9,VLOOKUP(A525,基础技能!A:O,13,FALSE),VLOOKUP(A525,升星技能!A:O,11,FALSE))</f>
        <v>"45056314"</v>
      </c>
      <c r="V525" s="26" t="str">
        <f>IF(C525&lt;9,VLOOKUP(A525,基础技能!A:O,15,FALSE),VLOOKUP(A525,升星技能!A:O,12,FALSE))</f>
        <v>被动效果：风语者掌握各种毒性，对中毒的目标，增加52%的额外伤害</v>
      </c>
      <c r="W525" s="26" t="str">
        <f>IF(C525&lt;10,VLOOKUP(A525,基础技能!A:O,5,FALSE),VLOOKUP(A525,升星技能!A:O,13,FALSE))</f>
        <v>生命之箭2</v>
      </c>
      <c r="X525" s="26" t="str">
        <f>IF(C525&lt;10,VLOOKUP(A525,基础技能!A:O,4,FALSE),VLOOKUP(A525,升星技能!A:O,14,FALSE))</f>
        <v>45056012</v>
      </c>
      <c r="Y525" s="26" t="str">
        <f>IF(C525&lt;10,VLOOKUP(A525,基础技能!A:O,6,FALSE),VLOOKUP(A525,升星技能!A:O,15,FALSE))</f>
        <v>怒气技能：对敌方随机4名目标造成81%攻击伤害，每回合额外造成29%攻击伤害，持续2回合（附加被动：普攻攻击3个目标）</v>
      </c>
    </row>
    <row r="526" spans="1:25" x14ac:dyDescent="0.3">
      <c r="A526" s="27">
        <v>45056</v>
      </c>
      <c r="B526" s="27" t="s">
        <v>77</v>
      </c>
      <c r="C526" s="28">
        <v>9</v>
      </c>
      <c r="D526" s="28">
        <f>VLOOKUP($C526,计算辅助表!$A:$E,2,FALSE)</f>
        <v>3.0700000000000003</v>
      </c>
      <c r="E526" s="26">
        <f>VLOOKUP($C526,计算辅助表!$A:$E,3,FALSE)</f>
        <v>1</v>
      </c>
      <c r="F526" s="28">
        <f>VLOOKUP($C526,计算辅助表!$A:$E,4,FALSE)</f>
        <v>6.16</v>
      </c>
      <c r="G526" s="26">
        <f>VLOOKUP($C526,计算辅助表!$A:$E,5,FALSE)</f>
        <v>1.6</v>
      </c>
      <c r="H526" s="26">
        <f>VLOOKUP(C526,计算辅助表!A:I,9,FALSE)</f>
        <v>0</v>
      </c>
      <c r="I526" s="26">
        <f>VLOOKUP(C526,计算辅助表!A:K,10,FALSE)</f>
        <v>0</v>
      </c>
      <c r="J526" s="26">
        <f>VLOOKUP(C526,计算辅助表!A:K,11,FALSE)</f>
        <v>0</v>
      </c>
      <c r="K526" s="26">
        <f>VLOOKUP(C526,计算辅助表!A:H,8,FALSE)</f>
        <v>205</v>
      </c>
      <c r="L526" s="26" t="str">
        <f>VLOOKUP(C526,计算辅助表!A:F,6,FALSE)</f>
        <v>[{"a":"item","t":"2004","n":4000}]</v>
      </c>
      <c r="M526" s="26" t="str">
        <f>VLOOKUP(C526,计算辅助表!A:L,IF(INT(LEFT(A526))&lt;5,12,7),FALSE)</f>
        <v>[{"sxhero":1,"num":1},{"jichuzhongzu":1,"star":6,"num":1},{"jichuzhongzu":1,"star":5,"num":2}]</v>
      </c>
      <c r="N526" s="26" t="str">
        <f>VLOOKUP(A526,升星技能!A:O,4,FALSE)</f>
        <v>射手本能3</v>
      </c>
      <c r="O526" s="26" t="str">
        <f>VLOOKUP(A526,升星技能!A:O,5,FALSE)</f>
        <v>"4505a111","4505a121"</v>
      </c>
      <c r="P526" s="26" t="str">
        <f>VLOOKUP(A526,升星技能!A:O,6,FALSE)</f>
        <v>被动效果：射手的本能使得自身暴击增加40%，攻击增加32%</v>
      </c>
      <c r="Q526" s="26" t="str">
        <f>IF(C526&lt;8,VLOOKUP(A526,基础技能!A:O,11,FALSE),VLOOKUP(A526,升星技能!A:O,7,FALSE))</f>
        <v>中毒3</v>
      </c>
      <c r="R526" s="26" t="str">
        <f>IF(C526&lt;8,VLOOKUP(A526,基础技能!A:O,10,FALSE),VLOOKUP(A526,升星技能!A:O,8,FALSE))</f>
        <v>"4505a214"</v>
      </c>
      <c r="S526" s="26" t="str">
        <f>IF(C526&lt;8,VLOOKUP(A526,基础技能!A:O,12,FALSE),VLOOKUP(A526,升星技能!A:O,9,FALSE))</f>
        <v>被动效果：拥有特殊的箭矢，暴击有100%概率使目标中毒，每回造成79%攻击伤害，持续2回合</v>
      </c>
      <c r="T526" s="26" t="str">
        <f>IF(C526&lt;9,VLOOKUP(A526,基础技能!A:O,14,FALSE),VLOOKUP(A526,升星技能!A:O,10,FALSE))</f>
        <v>毒性掌握3</v>
      </c>
      <c r="U526" s="26" t="str">
        <f>IF(C526&lt;9,VLOOKUP(A526,基础技能!A:O,13,FALSE),VLOOKUP(A526,升星技能!A:O,11,FALSE))</f>
        <v>"4505a314"</v>
      </c>
      <c r="V526" s="26" t="str">
        <f>IF(C526&lt;9,VLOOKUP(A526,基础技能!A:O,15,FALSE),VLOOKUP(A526,升星技能!A:O,12,FALSE))</f>
        <v>被动效果：风语者掌握各种毒性，对中毒的目标，增加62%的额外伤害</v>
      </c>
      <c r="W526" s="26" t="str">
        <f>IF(C526&lt;10,VLOOKUP(A526,基础技能!A:O,5,FALSE),VLOOKUP(A526,升星技能!A:O,13,FALSE))</f>
        <v>生命之箭2</v>
      </c>
      <c r="X526" s="26" t="str">
        <f>IF(C526&lt;10,VLOOKUP(A526,基础技能!A:O,4,FALSE),VLOOKUP(A526,升星技能!A:O,14,FALSE))</f>
        <v>45056012</v>
      </c>
      <c r="Y526" s="26" t="str">
        <f>IF(C526&lt;10,VLOOKUP(A526,基础技能!A:O,6,FALSE),VLOOKUP(A526,升星技能!A:O,15,FALSE))</f>
        <v>怒气技能：对敌方随机4名目标造成81%攻击伤害，每回合额外造成29%攻击伤害，持续2回合（附加被动：普攻攻击3个目标）</v>
      </c>
    </row>
    <row r="527" spans="1:25" x14ac:dyDescent="0.3">
      <c r="A527" s="27">
        <v>45056</v>
      </c>
      <c r="B527" s="27" t="s">
        <v>77</v>
      </c>
      <c r="C527" s="28">
        <v>10</v>
      </c>
      <c r="D527" s="28">
        <f>VLOOKUP($C527,计算辅助表!$A:$E,2,FALSE)</f>
        <v>3.5100000000000002</v>
      </c>
      <c r="E527" s="26">
        <f>VLOOKUP($C527,计算辅助表!$A:$E,3,FALSE)</f>
        <v>1</v>
      </c>
      <c r="F527" s="28">
        <f>VLOOKUP($C527,计算辅助表!$A:$E,4,FALSE)</f>
        <v>8.14</v>
      </c>
      <c r="G527" s="26">
        <f>VLOOKUP($C527,计算辅助表!$A:$E,5,FALSE)</f>
        <v>1.6</v>
      </c>
      <c r="H527" s="26">
        <f>VLOOKUP(C527,计算辅助表!A:I,9,FALSE)</f>
        <v>0</v>
      </c>
      <c r="I527" s="26">
        <f>VLOOKUP(C527,计算辅助表!A:K,10,FALSE)</f>
        <v>0</v>
      </c>
      <c r="J527" s="26">
        <f>VLOOKUP(C527,计算辅助表!A:K,11,FALSE)</f>
        <v>0</v>
      </c>
      <c r="K527" s="26">
        <f>VLOOKUP(C527,计算辅助表!A:H,8,FALSE)</f>
        <v>255</v>
      </c>
      <c r="L527" s="26" t="str">
        <f>VLOOKUP(C527,计算辅助表!A:F,6,FALSE)</f>
        <v>[{"a":"item","t":"2004","n":10000}]</v>
      </c>
      <c r="M527" s="26" t="str">
        <f>VLOOKUP(C527,计算辅助表!A:L,IF(INT(LEFT(A527))&lt;5,12,7),FALSE)</f>
        <v>[{"sxhero":1,"num":2},{"jichuzhongzu":1,"star":6,"num":1},{"star":9,"num":1}]</v>
      </c>
      <c r="N527" s="26" t="str">
        <f>VLOOKUP(A527,升星技能!A:O,4,FALSE)</f>
        <v>射手本能3</v>
      </c>
      <c r="O527" s="26" t="str">
        <f>VLOOKUP(A527,升星技能!A:O,5,FALSE)</f>
        <v>"4505a111","4505a121"</v>
      </c>
      <c r="P527" s="26" t="str">
        <f>VLOOKUP(A527,升星技能!A:O,6,FALSE)</f>
        <v>被动效果：射手的本能使得自身暴击增加40%，攻击增加32%</v>
      </c>
      <c r="Q527" s="26" t="str">
        <f>IF(C527&lt;8,VLOOKUP(A527,基础技能!A:O,11,FALSE),VLOOKUP(A527,升星技能!A:O,7,FALSE))</f>
        <v>中毒3</v>
      </c>
      <c r="R527" s="26" t="str">
        <f>IF(C527&lt;8,VLOOKUP(A527,基础技能!A:O,10,FALSE),VLOOKUP(A527,升星技能!A:O,8,FALSE))</f>
        <v>"4505a214"</v>
      </c>
      <c r="S527" s="26" t="str">
        <f>IF(C527&lt;8,VLOOKUP(A527,基础技能!A:O,12,FALSE),VLOOKUP(A527,升星技能!A:O,9,FALSE))</f>
        <v>被动效果：拥有特殊的箭矢，暴击有100%概率使目标中毒，每回造成79%攻击伤害，持续2回合</v>
      </c>
      <c r="T527" s="26" t="str">
        <f>IF(C527&lt;9,VLOOKUP(A527,基础技能!A:O,14,FALSE),VLOOKUP(A527,升星技能!A:O,10,FALSE))</f>
        <v>毒性掌握3</v>
      </c>
      <c r="U527" s="26" t="str">
        <f>IF(C527&lt;9,VLOOKUP(A527,基础技能!A:O,13,FALSE),VLOOKUP(A527,升星技能!A:O,11,FALSE))</f>
        <v>"4505a314"</v>
      </c>
      <c r="V527" s="26" t="str">
        <f>IF(C527&lt;9,VLOOKUP(A527,基础技能!A:O,15,FALSE),VLOOKUP(A527,升星技能!A:O,12,FALSE))</f>
        <v>被动效果：风语者掌握各种毒性，对中毒的目标，增加62%的额外伤害</v>
      </c>
      <c r="W527" s="26" t="str">
        <f>IF(C527&lt;10,VLOOKUP(A527,基础技能!A:O,5,FALSE),VLOOKUP(A527,升星技能!A:O,13,FALSE))</f>
        <v>生命之箭3</v>
      </c>
      <c r="X527" s="26" t="str">
        <f>IF(C527&lt;10,VLOOKUP(A527,基础技能!A:O,4,FALSE),VLOOKUP(A527,升星技能!A:O,14,FALSE))</f>
        <v>4505a012</v>
      </c>
      <c r="Y527" s="26" t="str">
        <f>IF(C527&lt;10,VLOOKUP(A527,基础技能!A:O,6,FALSE),VLOOKUP(A527,升星技能!A:O,15,FALSE))</f>
        <v>怒气技能：对敌方随机4名目标造成126%攻击伤害，减少其5%速度并中毒，每回合额外造成54%攻击伤害，持续3回合（附加被动：普攻攻击3个目标）</v>
      </c>
    </row>
    <row r="528" spans="1:25" x14ac:dyDescent="0.3">
      <c r="A528" s="27">
        <v>45056</v>
      </c>
      <c r="B528" s="27" t="s">
        <v>77</v>
      </c>
      <c r="C528" s="28">
        <v>11</v>
      </c>
      <c r="D528" s="28">
        <f>VLOOKUP($C528,计算辅助表!$A:$E,2,FALSE)</f>
        <v>3.5100000000000002</v>
      </c>
      <c r="E528" s="26">
        <f>VLOOKUP($C528,计算辅助表!$A:$E,3,FALSE)</f>
        <v>1</v>
      </c>
      <c r="F528" s="28">
        <f>VLOOKUP($C528,计算辅助表!$A:$E,4,FALSE)</f>
        <v>8.14</v>
      </c>
      <c r="G528" s="26">
        <f>VLOOKUP($C528,计算辅助表!$A:$E,5,FALSE)</f>
        <v>1.6</v>
      </c>
      <c r="H528" s="26">
        <f>VLOOKUP(C528,计算辅助表!A:I,9,FALSE)</f>
        <v>1</v>
      </c>
      <c r="I528" s="26">
        <f>VLOOKUP(C528,计算辅助表!A:K,10,FALSE)</f>
        <v>70</v>
      </c>
      <c r="J528" s="26">
        <f>VLOOKUP(C528,计算辅助表!A:K,11,FALSE)</f>
        <v>100</v>
      </c>
      <c r="K528" s="26">
        <f>VLOOKUP(C528,计算辅助表!A:H,8,FALSE)</f>
        <v>270</v>
      </c>
      <c r="L528" s="26" t="str">
        <f>VLOOKUP(C528,计算辅助表!A:F,6,FALSE)</f>
        <v>[{"a":"item","t":"2004","n":10000}]</v>
      </c>
      <c r="M528" s="26" t="str">
        <f>VLOOKUP(C528,计算辅助表!A:L,IF(INT(LEFT(A528))&lt;5,12,7),FALSE)</f>
        <v>[{"sxhero":1,"num":1},{"star":9,"num":1}]</v>
      </c>
      <c r="N528" s="26" t="str">
        <f>VLOOKUP(A528,升星技能!A:O,4,FALSE)</f>
        <v>射手本能3</v>
      </c>
      <c r="O528" s="26" t="str">
        <f>VLOOKUP(A528,升星技能!A:O,5,FALSE)</f>
        <v>"4505a111","4505a121"</v>
      </c>
      <c r="P528" s="26" t="str">
        <f>VLOOKUP(A528,升星技能!A:O,6,FALSE)</f>
        <v>被动效果：射手的本能使得自身暴击增加40%，攻击增加32%</v>
      </c>
      <c r="Q528" s="26" t="str">
        <f>IF(C528&lt;8,VLOOKUP(A528,基础技能!A:O,11,FALSE),VLOOKUP(A528,升星技能!A:O,7,FALSE))</f>
        <v>中毒3</v>
      </c>
      <c r="R528" s="26" t="str">
        <f>IF(C528&lt;8,VLOOKUP(A528,基础技能!A:O,10,FALSE),VLOOKUP(A528,升星技能!A:O,8,FALSE))</f>
        <v>"4505a214"</v>
      </c>
      <c r="S528" s="26" t="str">
        <f>IF(C528&lt;8,VLOOKUP(A528,基础技能!A:O,12,FALSE),VLOOKUP(A528,升星技能!A:O,9,FALSE))</f>
        <v>被动效果：拥有特殊的箭矢，暴击有100%概率使目标中毒，每回造成79%攻击伤害，持续2回合</v>
      </c>
      <c r="T528" s="26" t="str">
        <f>IF(C528&lt;9,VLOOKUP(A528,基础技能!A:O,14,FALSE),VLOOKUP(A528,升星技能!A:O,10,FALSE))</f>
        <v>毒性掌握3</v>
      </c>
      <c r="U528" s="26" t="str">
        <f>IF(C528&lt;9,VLOOKUP(A528,基础技能!A:O,13,FALSE),VLOOKUP(A528,升星技能!A:O,11,FALSE))</f>
        <v>"4505a314"</v>
      </c>
      <c r="V528" s="26" t="str">
        <f>IF(C528&lt;9,VLOOKUP(A528,基础技能!A:O,15,FALSE),VLOOKUP(A528,升星技能!A:O,12,FALSE))</f>
        <v>被动效果：风语者掌握各种毒性，对中毒的目标，增加62%的额外伤害</v>
      </c>
      <c r="W528" s="26" t="str">
        <f>IF(C528&lt;10,VLOOKUP(A528,基础技能!A:O,5,FALSE),VLOOKUP(A528,升星技能!A:O,13,FALSE))</f>
        <v>生命之箭3</v>
      </c>
      <c r="X528" s="26" t="str">
        <f>IF(C528&lt;10,VLOOKUP(A528,基础技能!A:O,4,FALSE),VLOOKUP(A528,升星技能!A:O,14,FALSE))</f>
        <v>4505a012</v>
      </c>
      <c r="Y528" s="26" t="str">
        <f>IF(C528&lt;10,VLOOKUP(A528,基础技能!A:O,6,FALSE),VLOOKUP(A528,升星技能!A:O,15,FALSE))</f>
        <v>怒气技能：对敌方随机4名目标造成126%攻击伤害，减少其5%速度并中毒，每回合额外造成54%攻击伤害，持续3回合（附加被动：普攻攻击3个目标）</v>
      </c>
    </row>
    <row r="529" spans="1:25" x14ac:dyDescent="0.3">
      <c r="A529" s="27">
        <v>45056</v>
      </c>
      <c r="B529" s="27" t="s">
        <v>77</v>
      </c>
      <c r="C529" s="28">
        <v>12</v>
      </c>
      <c r="D529" s="28">
        <f>VLOOKUP($C529,计算辅助表!$A:$E,2,FALSE)</f>
        <v>3.5100000000000002</v>
      </c>
      <c r="E529" s="26">
        <f>VLOOKUP($C529,计算辅助表!$A:$E,3,FALSE)</f>
        <v>1</v>
      </c>
      <c r="F529" s="28">
        <f>VLOOKUP($C529,计算辅助表!$A:$E,4,FALSE)</f>
        <v>8.14</v>
      </c>
      <c r="G529" s="26">
        <f>VLOOKUP($C529,计算辅助表!$A:$E,5,FALSE)</f>
        <v>1.6</v>
      </c>
      <c r="H529" s="26">
        <f>VLOOKUP(C529,计算辅助表!A:I,9,FALSE)</f>
        <v>2</v>
      </c>
      <c r="I529" s="26">
        <f>VLOOKUP(C529,计算辅助表!A:K,10,FALSE)</f>
        <v>140</v>
      </c>
      <c r="J529" s="26">
        <f>VLOOKUP(C529,计算辅助表!A:K,11,FALSE)</f>
        <v>200</v>
      </c>
      <c r="K529" s="26">
        <f>VLOOKUP(C529,计算辅助表!A:H,8,FALSE)</f>
        <v>285</v>
      </c>
      <c r="L529" s="26" t="str">
        <f>VLOOKUP(C529,计算辅助表!A:F,6,FALSE)</f>
        <v>[{"a":"item","t":"2004","n":15000}]</v>
      </c>
      <c r="M529" s="26" t="str">
        <f>VLOOKUP(C529,计算辅助表!A:L,IF(INT(LEFT(A529))&lt;5,12,7),FALSE)</f>
        <v>[{"sxhero":1,"num":1},{"jichuzhongzu":1,"star":6,"num":1},{"star":9,"num":1}]</v>
      </c>
      <c r="N529" s="26" t="str">
        <f>VLOOKUP(A529,升星技能!A:O,4,FALSE)</f>
        <v>射手本能3</v>
      </c>
      <c r="O529" s="26" t="str">
        <f>VLOOKUP(A529,升星技能!A:O,5,FALSE)</f>
        <v>"4505a111","4505a121"</v>
      </c>
      <c r="P529" s="26" t="str">
        <f>VLOOKUP(A529,升星技能!A:O,6,FALSE)</f>
        <v>被动效果：射手的本能使得自身暴击增加40%，攻击增加32%</v>
      </c>
      <c r="Q529" s="26" t="str">
        <f>IF(C529&lt;8,VLOOKUP(A529,基础技能!A:O,11,FALSE),VLOOKUP(A529,升星技能!A:O,7,FALSE))</f>
        <v>中毒3</v>
      </c>
      <c r="R529" s="26" t="str">
        <f>IF(C529&lt;8,VLOOKUP(A529,基础技能!A:O,10,FALSE),VLOOKUP(A529,升星技能!A:O,8,FALSE))</f>
        <v>"4505a214"</v>
      </c>
      <c r="S529" s="26" t="str">
        <f>IF(C529&lt;8,VLOOKUP(A529,基础技能!A:O,12,FALSE),VLOOKUP(A529,升星技能!A:O,9,FALSE))</f>
        <v>被动效果：拥有特殊的箭矢，暴击有100%概率使目标中毒，每回造成79%攻击伤害，持续2回合</v>
      </c>
      <c r="T529" s="26" t="str">
        <f>IF(C529&lt;9,VLOOKUP(A529,基础技能!A:O,14,FALSE),VLOOKUP(A529,升星技能!A:O,10,FALSE))</f>
        <v>毒性掌握3</v>
      </c>
      <c r="U529" s="26" t="str">
        <f>IF(C529&lt;9,VLOOKUP(A529,基础技能!A:O,13,FALSE),VLOOKUP(A529,升星技能!A:O,11,FALSE))</f>
        <v>"4505a314"</v>
      </c>
      <c r="V529" s="26" t="str">
        <f>IF(C529&lt;9,VLOOKUP(A529,基础技能!A:O,15,FALSE),VLOOKUP(A529,升星技能!A:O,12,FALSE))</f>
        <v>被动效果：风语者掌握各种毒性，对中毒的目标，增加62%的额外伤害</v>
      </c>
      <c r="W529" s="26" t="str">
        <f>IF(C529&lt;10,VLOOKUP(A529,基础技能!A:O,5,FALSE),VLOOKUP(A529,升星技能!A:O,13,FALSE))</f>
        <v>生命之箭3</v>
      </c>
      <c r="X529" s="26" t="str">
        <f>IF(C529&lt;10,VLOOKUP(A529,基础技能!A:O,4,FALSE),VLOOKUP(A529,升星技能!A:O,14,FALSE))</f>
        <v>4505a012</v>
      </c>
      <c r="Y529" s="26" t="str">
        <f>IF(C529&lt;10,VLOOKUP(A529,基础技能!A:O,6,FALSE),VLOOKUP(A529,升星技能!A:O,15,FALSE))</f>
        <v>怒气技能：对敌方随机4名目标造成126%攻击伤害，减少其5%速度并中毒，每回合额外造成54%攻击伤害，持续3回合（附加被动：普攻攻击3个目标）</v>
      </c>
    </row>
    <row r="530" spans="1:25" x14ac:dyDescent="0.3">
      <c r="A530" s="27">
        <v>45056</v>
      </c>
      <c r="B530" s="27" t="s">
        <v>77</v>
      </c>
      <c r="C530" s="28">
        <v>13</v>
      </c>
      <c r="D530" s="28">
        <f>VLOOKUP($C530,计算辅助表!$A:$E,2,FALSE)</f>
        <v>3.5100000000000002</v>
      </c>
      <c r="E530" s="26">
        <f>VLOOKUP($C530,计算辅助表!$A:$E,3,FALSE)</f>
        <v>1</v>
      </c>
      <c r="F530" s="28">
        <f>VLOOKUP($C530,计算辅助表!$A:$E,4,FALSE)</f>
        <v>8.14</v>
      </c>
      <c r="G530" s="26">
        <f>VLOOKUP($C530,计算辅助表!$A:$E,5,FALSE)</f>
        <v>1.6</v>
      </c>
      <c r="H530" s="26">
        <f>VLOOKUP(C530,计算辅助表!A:I,9,FALSE)</f>
        <v>3</v>
      </c>
      <c r="I530" s="26">
        <f>VLOOKUP(C530,计算辅助表!A:K,10,FALSE)</f>
        <v>210</v>
      </c>
      <c r="J530" s="26">
        <f>VLOOKUP(C530,计算辅助表!A:K,11,FALSE)</f>
        <v>300</v>
      </c>
      <c r="K530" s="26">
        <f>VLOOKUP(C530,计算辅助表!A:H,8,FALSE)</f>
        <v>300</v>
      </c>
      <c r="L530" s="26" t="str">
        <f>VLOOKUP(C530,计算辅助表!A:F,6,FALSE)</f>
        <v>[{"a":"item","t":"2004","n":20000},{"a":"item","t":"2039","n":10}]</v>
      </c>
      <c r="M530" s="26" t="str">
        <f>VLOOKUP(C530,计算辅助表!A:L,IF(INT(LEFT(A530))&lt;5,12,7),FALSE)</f>
        <v>[{"sxhero":1,"num":2},{"jichuzhongzu":1,"star":6,"num":1},{"star":10,"num":1}]</v>
      </c>
      <c r="N530" s="26" t="str">
        <f>VLOOKUP(A530,升星技能!A:O,4,FALSE)</f>
        <v>射手本能3</v>
      </c>
      <c r="O530" s="26" t="str">
        <f>VLOOKUP(A530,升星技能!A:O,5,FALSE)</f>
        <v>"4505a111","4505a121"</v>
      </c>
      <c r="P530" s="26" t="str">
        <f>VLOOKUP(A530,升星技能!A:O,6,FALSE)</f>
        <v>被动效果：射手的本能使得自身暴击增加40%，攻击增加32%</v>
      </c>
      <c r="Q530" s="26" t="str">
        <f>IF(C530&lt;8,VLOOKUP(A530,基础技能!A:O,11,FALSE),VLOOKUP(A530,升星技能!A:O,7,FALSE))</f>
        <v>中毒3</v>
      </c>
      <c r="R530" s="26" t="str">
        <f>IF(C530&lt;8,VLOOKUP(A530,基础技能!A:O,10,FALSE),VLOOKUP(A530,升星技能!A:O,8,FALSE))</f>
        <v>"4505a214"</v>
      </c>
      <c r="S530" s="26" t="str">
        <f>IF(C530&lt;8,VLOOKUP(A530,基础技能!A:O,12,FALSE),VLOOKUP(A530,升星技能!A:O,9,FALSE))</f>
        <v>被动效果：拥有特殊的箭矢，暴击有100%概率使目标中毒，每回造成79%攻击伤害，持续2回合</v>
      </c>
      <c r="T530" s="26" t="str">
        <f>IF(C530&lt;9,VLOOKUP(A530,基础技能!A:O,14,FALSE),VLOOKUP(A530,升星技能!A:O,10,FALSE))</f>
        <v>毒性掌握3</v>
      </c>
      <c r="U530" s="26" t="str">
        <f>IF(C530&lt;9,VLOOKUP(A530,基础技能!A:O,13,FALSE),VLOOKUP(A530,升星技能!A:O,11,FALSE))</f>
        <v>"4505a314"</v>
      </c>
      <c r="V530" s="26" t="str">
        <f>IF(C530&lt;9,VLOOKUP(A530,基础技能!A:O,15,FALSE),VLOOKUP(A530,升星技能!A:O,12,FALSE))</f>
        <v>被动效果：风语者掌握各种毒性，对中毒的目标，增加62%的额外伤害</v>
      </c>
      <c r="W530" s="26" t="str">
        <f>IF(C530&lt;10,VLOOKUP(A530,基础技能!A:O,5,FALSE),VLOOKUP(A530,升星技能!A:O,13,FALSE))</f>
        <v>生命之箭3</v>
      </c>
      <c r="X530" s="26" t="str">
        <f>IF(C530&lt;10,VLOOKUP(A530,基础技能!A:O,4,FALSE),VLOOKUP(A530,升星技能!A:O,14,FALSE))</f>
        <v>4505a012</v>
      </c>
      <c r="Y530" s="26" t="str">
        <f>IF(C530&lt;10,VLOOKUP(A530,基础技能!A:O,6,FALSE),VLOOKUP(A530,升星技能!A:O,15,FALSE))</f>
        <v>怒气技能：对敌方随机4名目标造成126%攻击伤害，减少其5%速度并中毒，每回合额外造成54%攻击伤害，持续3回合（附加被动：普攻攻击3个目标）</v>
      </c>
    </row>
    <row r="531" spans="1:25" x14ac:dyDescent="0.3">
      <c r="A531" s="27">
        <v>45056</v>
      </c>
      <c r="B531" s="27" t="s">
        <v>77</v>
      </c>
      <c r="C531" s="28">
        <v>14</v>
      </c>
      <c r="D531" s="28">
        <f>VLOOKUP($C531,计算辅助表!$A:$E,2,FALSE)</f>
        <v>3.5100000000000002</v>
      </c>
      <c r="E531" s="26">
        <f>VLOOKUP($C531,计算辅助表!$A:$E,3,FALSE)</f>
        <v>1</v>
      </c>
      <c r="F531" s="28">
        <f>VLOOKUP($C531,计算辅助表!$A:$E,4,FALSE)</f>
        <v>8.14</v>
      </c>
      <c r="G531" s="26">
        <f>VLOOKUP($C531,计算辅助表!$A:$E,5,FALSE)</f>
        <v>1.6</v>
      </c>
      <c r="H531" s="26">
        <f>VLOOKUP(C531,计算辅助表!A:I,9,FALSE)</f>
        <v>4</v>
      </c>
      <c r="I531" s="26">
        <f>VLOOKUP(C531,计算辅助表!A:K,10,FALSE)</f>
        <v>330</v>
      </c>
      <c r="J531" s="26">
        <f>VLOOKUP(C531,计算辅助表!A:K,11,FALSE)</f>
        <v>500</v>
      </c>
      <c r="K531" s="26">
        <f>VLOOKUP(C531,计算辅助表!A:H,8,FALSE)</f>
        <v>300</v>
      </c>
      <c r="L531" s="26" t="str">
        <f>VLOOKUP(C531,计算辅助表!A:F,6,FALSE)</f>
        <v>[{"a":"item","t":"2004","n":25000},{"a":"item","t":"2039","n":20}]</v>
      </c>
      <c r="M531" s="26" t="str">
        <f>VLOOKUP(C531,计算辅助表!A:L,IF(INT(LEFT(A531))&lt;5,12,7),FALSE)</f>
        <v>[{"sxhero":1,"num":2},{"star":9,"num":1},{"star":10,"num":1}]</v>
      </c>
      <c r="N531" s="26" t="str">
        <f>VLOOKUP(A531,升星技能!A:O,4,FALSE)</f>
        <v>射手本能3</v>
      </c>
      <c r="O531" s="26" t="str">
        <f>VLOOKUP(A531,升星技能!A:O,5,FALSE)</f>
        <v>"4505a111","4505a121"</v>
      </c>
      <c r="P531" s="26" t="str">
        <f>VLOOKUP(A531,升星技能!A:O,6,FALSE)</f>
        <v>被动效果：射手的本能使得自身暴击增加40%，攻击增加32%</v>
      </c>
      <c r="Q531" s="26" t="str">
        <f>IF(C531&lt;8,VLOOKUP(A531,基础技能!A:O,11,FALSE),VLOOKUP(A531,升星技能!A:O,7,FALSE))</f>
        <v>中毒3</v>
      </c>
      <c r="R531" s="26" t="str">
        <f>IF(C531&lt;8,VLOOKUP(A531,基础技能!A:O,10,FALSE),VLOOKUP(A531,升星技能!A:O,8,FALSE))</f>
        <v>"4505a214"</v>
      </c>
      <c r="S531" s="26" t="str">
        <f>IF(C531&lt;8,VLOOKUP(A531,基础技能!A:O,12,FALSE),VLOOKUP(A531,升星技能!A:O,9,FALSE))</f>
        <v>被动效果：拥有特殊的箭矢，暴击有100%概率使目标中毒，每回造成79%攻击伤害，持续2回合</v>
      </c>
      <c r="T531" s="26" t="str">
        <f>IF(C531&lt;9,VLOOKUP(A531,基础技能!A:O,14,FALSE),VLOOKUP(A531,升星技能!A:O,10,FALSE))</f>
        <v>毒性掌握3</v>
      </c>
      <c r="U531" s="26" t="str">
        <f>IF(C531&lt;9,VLOOKUP(A531,基础技能!A:O,13,FALSE),VLOOKUP(A531,升星技能!A:O,11,FALSE))</f>
        <v>"4505a314"</v>
      </c>
      <c r="V531" s="26" t="str">
        <f>IF(C531&lt;9,VLOOKUP(A531,基础技能!A:O,15,FALSE),VLOOKUP(A531,升星技能!A:O,12,FALSE))</f>
        <v>被动效果：风语者掌握各种毒性，对中毒的目标，增加62%的额外伤害</v>
      </c>
      <c r="W531" s="26" t="str">
        <f>IF(C531&lt;10,VLOOKUP(A531,基础技能!A:O,5,FALSE),VLOOKUP(A531,升星技能!A:O,13,FALSE))</f>
        <v>生命之箭3</v>
      </c>
      <c r="X531" s="26" t="str">
        <f>IF(C531&lt;10,VLOOKUP(A531,基础技能!A:O,4,FALSE),VLOOKUP(A531,升星技能!A:O,14,FALSE))</f>
        <v>4505a012</v>
      </c>
      <c r="Y531" s="26" t="str">
        <f>IF(C531&lt;10,VLOOKUP(A531,基础技能!A:O,6,FALSE),VLOOKUP(A531,升星技能!A:O,15,FALSE))</f>
        <v>怒气技能：对敌方随机4名目标造成126%攻击伤害，减少其5%速度并中毒，每回合额外造成54%攻击伤害，持续3回合（附加被动：普攻攻击3个目标）</v>
      </c>
    </row>
    <row r="532" spans="1:25" x14ac:dyDescent="0.3">
      <c r="A532" s="27">
        <v>45056</v>
      </c>
      <c r="B532" s="27" t="s">
        <v>77</v>
      </c>
      <c r="C532" s="28">
        <v>15</v>
      </c>
      <c r="D532" s="28">
        <f>VLOOKUP($C532,计算辅助表!$A:$E,2,FALSE)</f>
        <v>3.5100000000000002</v>
      </c>
      <c r="E532" s="26">
        <f>VLOOKUP($C532,计算辅助表!$A:$E,3,FALSE)</f>
        <v>1</v>
      </c>
      <c r="F532" s="28">
        <f>VLOOKUP($C532,计算辅助表!$A:$E,4,FALSE)</f>
        <v>8.14</v>
      </c>
      <c r="G532" s="26">
        <f>VLOOKUP($C532,计算辅助表!$A:$E,5,FALSE)</f>
        <v>1.6</v>
      </c>
      <c r="H532" s="26">
        <f>VLOOKUP(C532,计算辅助表!A:I,9,FALSE)</f>
        <v>5</v>
      </c>
      <c r="I532" s="26">
        <f>VLOOKUP(C532,计算辅助表!A:K,10,FALSE)</f>
        <v>450</v>
      </c>
      <c r="J532" s="26">
        <f>VLOOKUP(C532,计算辅助表!A:K,11,FALSE)</f>
        <v>700</v>
      </c>
      <c r="K532" s="26">
        <f>VLOOKUP(C532,计算辅助表!A:H,8,FALSE)</f>
        <v>300</v>
      </c>
      <c r="L532" s="26" t="str">
        <f>VLOOKUP(C532,计算辅助表!A:F,6,FALSE)</f>
        <v>[{"a":"item","t":"2004","n":30000},{"a":"item","t":"2039","n":30}]</v>
      </c>
      <c r="M532" s="26" t="str">
        <f>VLOOKUP(C532,计算辅助表!A:L,IF(INT(LEFT(A532))&lt;5,12,7),FALSE)</f>
        <v>[{"sxhero":1,"num":2},{"star":9,"num":1},{"star":10,"num":1}]</v>
      </c>
      <c r="N532" s="26" t="str">
        <f>VLOOKUP(A532,升星技能!A:O,4,FALSE)</f>
        <v>射手本能3</v>
      </c>
      <c r="O532" s="26" t="str">
        <f>VLOOKUP(A532,升星技能!A:O,5,FALSE)</f>
        <v>"4505a111","4505a121"</v>
      </c>
      <c r="P532" s="26" t="str">
        <f>VLOOKUP(A532,升星技能!A:O,6,FALSE)</f>
        <v>被动效果：射手的本能使得自身暴击增加40%，攻击增加32%</v>
      </c>
      <c r="Q532" s="26" t="str">
        <f>IF(C532&lt;8,VLOOKUP(A532,基础技能!A:O,11,FALSE),VLOOKUP(A532,升星技能!A:O,7,FALSE))</f>
        <v>中毒3</v>
      </c>
      <c r="R532" s="26" t="str">
        <f>IF(C532&lt;8,VLOOKUP(A532,基础技能!A:O,10,FALSE),VLOOKUP(A532,升星技能!A:O,8,FALSE))</f>
        <v>"4505a214"</v>
      </c>
      <c r="S532" s="26" t="str">
        <f>IF(C532&lt;8,VLOOKUP(A532,基础技能!A:O,12,FALSE),VLOOKUP(A532,升星技能!A:O,9,FALSE))</f>
        <v>被动效果：拥有特殊的箭矢，暴击有100%概率使目标中毒，每回造成79%攻击伤害，持续2回合</v>
      </c>
      <c r="T532" s="26" t="str">
        <f>IF(C532&lt;9,VLOOKUP(A532,基础技能!A:O,14,FALSE),VLOOKUP(A532,升星技能!A:O,10,FALSE))</f>
        <v>毒性掌握3</v>
      </c>
      <c r="U532" s="26" t="str">
        <f>IF(C532&lt;9,VLOOKUP(A532,基础技能!A:O,13,FALSE),VLOOKUP(A532,升星技能!A:O,11,FALSE))</f>
        <v>"4505a314"</v>
      </c>
      <c r="V532" s="26" t="str">
        <f>IF(C532&lt;9,VLOOKUP(A532,基础技能!A:O,15,FALSE),VLOOKUP(A532,升星技能!A:O,12,FALSE))</f>
        <v>被动效果：风语者掌握各种毒性，对中毒的目标，增加62%的额外伤害</v>
      </c>
      <c r="W532" s="26" t="str">
        <f>IF(C532&lt;10,VLOOKUP(A532,基础技能!A:O,5,FALSE),VLOOKUP(A532,升星技能!A:O,13,FALSE))</f>
        <v>生命之箭3</v>
      </c>
      <c r="X532" s="26" t="str">
        <f>IF(C532&lt;10,VLOOKUP(A532,基础技能!A:O,4,FALSE),VLOOKUP(A532,升星技能!A:O,14,FALSE))</f>
        <v>4505a012</v>
      </c>
      <c r="Y532" s="26" t="str">
        <f>IF(C532&lt;10,VLOOKUP(A532,基础技能!A:O,6,FALSE),VLOOKUP(A532,升星技能!A:O,15,FALSE))</f>
        <v>怒气技能：对敌方随机4名目标造成126%攻击伤害，减少其5%速度并中毒，每回合额外造成54%攻击伤害，持续3回合（附加被动：普攻攻击3个目标）</v>
      </c>
    </row>
    <row r="533" spans="1:25" s="2" customFormat="1" x14ac:dyDescent="0.3">
      <c r="A533" s="31">
        <v>45066</v>
      </c>
      <c r="B533" s="31" t="s">
        <v>78</v>
      </c>
      <c r="C533" s="32">
        <v>7</v>
      </c>
      <c r="D533" s="28">
        <f>VLOOKUP($C533,计算辅助表!$A:$E,2,FALSE)</f>
        <v>2.4900000000000002</v>
      </c>
      <c r="E533" s="26">
        <f>VLOOKUP($C533,计算辅助表!$A:$E,3,FALSE)</f>
        <v>1</v>
      </c>
      <c r="F533" s="28">
        <f>VLOOKUP($C533,计算辅助表!$A:$E,4,FALSE)</f>
        <v>3.5200000000000005</v>
      </c>
      <c r="G533" s="26">
        <f>VLOOKUP($C533,计算辅助表!$A:$E,5,FALSE)</f>
        <v>1.6</v>
      </c>
      <c r="H533" s="26">
        <f>VLOOKUP(C533,计算辅助表!A:I,9,FALSE)</f>
        <v>0</v>
      </c>
      <c r="I533" s="26">
        <f>VLOOKUP(C533,计算辅助表!A:K,10,FALSE)</f>
        <v>0</v>
      </c>
      <c r="J533" s="26">
        <f>VLOOKUP(C533,计算辅助表!A:K,11,FALSE)</f>
        <v>0</v>
      </c>
      <c r="K533" s="26">
        <f>VLOOKUP(C533,计算辅助表!A:H,8,FALSE)</f>
        <v>165</v>
      </c>
      <c r="L533" s="26" t="str">
        <f>VLOOKUP(C533,计算辅助表!A:F,6,FALSE)</f>
        <v>[{"a":"item","t":"2004","n":2000}]</v>
      </c>
      <c r="M533" s="26" t="str">
        <f>VLOOKUP(C533,计算辅助表!A:L,IF(INT(LEFT(A533))&lt;5,12,7),FALSE)</f>
        <v>[{"jichuzhongzu":1,"star":5,"num":4}]</v>
      </c>
      <c r="N533" s="26" t="str">
        <f>VLOOKUP(A533,升星技能!A:O,4,FALSE)</f>
        <v>绿龙女王3</v>
      </c>
      <c r="O533" s="26" t="str">
        <f>VLOOKUP(A533,升星技能!A:O,5,FALSE)</f>
        <v>"4506a104","4506a114","4506a124"</v>
      </c>
      <c r="P533" s="26" t="str">
        <f>VLOOKUP(A533,升星技能!A:O,6,FALSE)</f>
        <v>被动效果：生命增加35%，攻击增加25%，暴击增加30%</v>
      </c>
      <c r="Q533" s="26" t="str">
        <f>IF(C533&lt;8,VLOOKUP(A533,基础技能!A:O,11,FALSE),VLOOKUP(A533,升星技能!A:O,7,FALSE))</f>
        <v>古龙之怒2</v>
      </c>
      <c r="R533" s="26" t="str">
        <f>IF(C533&lt;8,VLOOKUP(A533,基础技能!A:O,10,FALSE),VLOOKUP(A533,升星技能!A:O,8,FALSE))</f>
        <v>"45066204"</v>
      </c>
      <c r="S533" s="26" t="str">
        <f>IF(C533&lt;8,VLOOKUP(A533,基础技能!A:O,12,FALSE),VLOOKUP(A533,升星技能!A:O,9,FALSE))</f>
        <v>被动效果：普攻变成对随机3名目标造成85%攻击伤害，降低目标9%攻击并造成伊赫拉生命上限4%的燃烧伤害，持续1回合</v>
      </c>
      <c r="T533" s="26" t="str">
        <f>IF(C533&lt;9,VLOOKUP(A533,基础技能!A:O,14,FALSE),VLOOKUP(A533,升星技能!A:O,10,FALSE))</f>
        <v>翡翠梦魇2</v>
      </c>
      <c r="U533" s="26" t="str">
        <f>IF(C533&lt;9,VLOOKUP(A533,基础技能!A:O,13,FALSE),VLOOKUP(A533,升星技能!A:O,11,FALSE))</f>
        <v>"45066304"</v>
      </c>
      <c r="V533" s="26" t="str">
        <f>IF(C533&lt;9,VLOOKUP(A533,基础技能!A:O,15,FALSE),VLOOKUP(A533,升星技能!A:O,12,FALSE))</f>
        <v>被动效果：被控制后，持续恢复自身150%攻击等量生命3回合，并对随机3名敌人造成伊赫拉生命上限2%的燃烧伤害，持续1回合</v>
      </c>
      <c r="W533" s="26" t="str">
        <f>IF(C533&lt;10,VLOOKUP(A533,基础技能!A:O,5,FALSE),VLOOKUP(A533,升星技能!A:O,13,FALSE))</f>
        <v>巨龙之心2</v>
      </c>
      <c r="X533" s="26">
        <f>IF(C533&lt;10,VLOOKUP(A533,基础技能!A:O,4,FALSE),VLOOKUP(A533,升星技能!A:O,14,FALSE))</f>
        <v>45066012</v>
      </c>
      <c r="Y533" s="26" t="str">
        <f>IF(C533&lt;10,VLOOKUP(A533,基础技能!A:O,6,FALSE),VLOOKUP(A533,升星技能!A:O,15,FALSE))</f>
        <v>怒气技能：对随机3名敌人造成147%攻击伤害，并偷取目标12%攻击3回合，同时对生命最高的敌人造成伊赫拉生命上限13%的燃烧伤害，持续2回合</v>
      </c>
    </row>
    <row r="534" spans="1:25" s="2" customFormat="1" x14ac:dyDescent="0.3">
      <c r="A534" s="31">
        <v>45066</v>
      </c>
      <c r="B534" s="31" t="s">
        <v>78</v>
      </c>
      <c r="C534" s="32">
        <v>8</v>
      </c>
      <c r="D534" s="28">
        <f>VLOOKUP($C534,计算辅助表!$A:$E,2,FALSE)</f>
        <v>2.7800000000000002</v>
      </c>
      <c r="E534" s="26">
        <f>VLOOKUP($C534,计算辅助表!$A:$E,3,FALSE)</f>
        <v>1</v>
      </c>
      <c r="F534" s="28">
        <f>VLOOKUP($C534,计算辅助表!$A:$E,4,FALSE)</f>
        <v>4.84</v>
      </c>
      <c r="G534" s="26">
        <f>VLOOKUP($C534,计算辅助表!$A:$E,5,FALSE)</f>
        <v>1.6</v>
      </c>
      <c r="H534" s="26">
        <f>VLOOKUP(C534,计算辅助表!A:I,9,FALSE)</f>
        <v>0</v>
      </c>
      <c r="I534" s="26">
        <f>VLOOKUP(C534,计算辅助表!A:K,10,FALSE)</f>
        <v>0</v>
      </c>
      <c r="J534" s="26">
        <f>VLOOKUP(C534,计算辅助表!A:K,11,FALSE)</f>
        <v>0</v>
      </c>
      <c r="K534" s="26">
        <f>VLOOKUP(C534,计算辅助表!A:H,8,FALSE)</f>
        <v>185</v>
      </c>
      <c r="L534" s="26" t="str">
        <f>VLOOKUP(C534,计算辅助表!A:F,6,FALSE)</f>
        <v>[{"a":"item","t":"2004","n":3000}]</v>
      </c>
      <c r="M534" s="26" t="str">
        <f>VLOOKUP(C534,计算辅助表!A:L,IF(INT(LEFT(A534))&lt;5,12,7),FALSE)</f>
        <v>[{"jichuzhongzu":1,"star":6,"num":1},{"jichuzhongzu":1,"star":5,"num":3}]</v>
      </c>
      <c r="N534" s="26" t="str">
        <f>VLOOKUP(A534,升星技能!A:O,4,FALSE)</f>
        <v>绿龙女王3</v>
      </c>
      <c r="O534" s="26" t="str">
        <f>VLOOKUP(A534,升星技能!A:O,5,FALSE)</f>
        <v>"4506a104","4506a114","4506a124"</v>
      </c>
      <c r="P534" s="26" t="str">
        <f>VLOOKUP(A534,升星技能!A:O,6,FALSE)</f>
        <v>被动效果：生命增加35%，攻击增加25%，暴击增加30%</v>
      </c>
      <c r="Q534" s="26" t="str">
        <f>IF(C534&lt;8,VLOOKUP(A534,基础技能!A:O,11,FALSE),VLOOKUP(A534,升星技能!A:O,7,FALSE))</f>
        <v>古龙之怒3</v>
      </c>
      <c r="R534" s="26" t="str">
        <f>IF(C534&lt;8,VLOOKUP(A534,基础技能!A:O,10,FALSE),VLOOKUP(A534,升星技能!A:O,8,FALSE))</f>
        <v>"4506a204"</v>
      </c>
      <c r="S534" s="26" t="str">
        <f>IF(C534&lt;8,VLOOKUP(A534,基础技能!A:O,12,FALSE),VLOOKUP(A534,升星技能!A:O,9,FALSE))</f>
        <v>被动效果：普攻变成对随机3名目标造成95%攻击伤害，降低目标12%攻击并造成伊赫拉生命上限6%的燃烧伤害，持续1回合</v>
      </c>
      <c r="T534" s="26" t="str">
        <f>IF(C534&lt;9,VLOOKUP(A534,基础技能!A:O,14,FALSE),VLOOKUP(A534,升星技能!A:O,10,FALSE))</f>
        <v>翡翠梦魇2</v>
      </c>
      <c r="U534" s="26" t="str">
        <f>IF(C534&lt;9,VLOOKUP(A534,基础技能!A:O,13,FALSE),VLOOKUP(A534,升星技能!A:O,11,FALSE))</f>
        <v>"45066304"</v>
      </c>
      <c r="V534" s="26" t="str">
        <f>IF(C534&lt;9,VLOOKUP(A534,基础技能!A:O,15,FALSE),VLOOKUP(A534,升星技能!A:O,12,FALSE))</f>
        <v>被动效果：被控制后，持续恢复自身150%攻击等量生命3回合，并对随机3名敌人造成伊赫拉生命上限2%的燃烧伤害，持续1回合</v>
      </c>
      <c r="W534" s="26" t="str">
        <f>IF(C534&lt;10,VLOOKUP(A534,基础技能!A:O,5,FALSE),VLOOKUP(A534,升星技能!A:O,13,FALSE))</f>
        <v>巨龙之心2</v>
      </c>
      <c r="X534" s="26">
        <f>IF(C534&lt;10,VLOOKUP(A534,基础技能!A:O,4,FALSE),VLOOKUP(A534,升星技能!A:O,14,FALSE))</f>
        <v>45066012</v>
      </c>
      <c r="Y534" s="26" t="str">
        <f>IF(C534&lt;10,VLOOKUP(A534,基础技能!A:O,6,FALSE),VLOOKUP(A534,升星技能!A:O,15,FALSE))</f>
        <v>怒气技能：对随机3名敌人造成147%攻击伤害，并偷取目标12%攻击3回合，同时对生命最高的敌人造成伊赫拉生命上限13%的燃烧伤害，持续2回合</v>
      </c>
    </row>
    <row r="535" spans="1:25" s="2" customFormat="1" x14ac:dyDescent="0.3">
      <c r="A535" s="31">
        <v>45066</v>
      </c>
      <c r="B535" s="31" t="s">
        <v>78</v>
      </c>
      <c r="C535" s="32">
        <v>9</v>
      </c>
      <c r="D535" s="28">
        <f>VLOOKUP($C535,计算辅助表!$A:$E,2,FALSE)</f>
        <v>3.0700000000000003</v>
      </c>
      <c r="E535" s="26">
        <f>VLOOKUP($C535,计算辅助表!$A:$E,3,FALSE)</f>
        <v>1</v>
      </c>
      <c r="F535" s="28">
        <f>VLOOKUP($C535,计算辅助表!$A:$E,4,FALSE)</f>
        <v>6.16</v>
      </c>
      <c r="G535" s="26">
        <f>VLOOKUP($C535,计算辅助表!$A:$E,5,FALSE)</f>
        <v>1.6</v>
      </c>
      <c r="H535" s="26">
        <f>VLOOKUP(C535,计算辅助表!A:I,9,FALSE)</f>
        <v>0</v>
      </c>
      <c r="I535" s="26">
        <f>VLOOKUP(C535,计算辅助表!A:K,10,FALSE)</f>
        <v>0</v>
      </c>
      <c r="J535" s="26">
        <f>VLOOKUP(C535,计算辅助表!A:K,11,FALSE)</f>
        <v>0</v>
      </c>
      <c r="K535" s="26">
        <f>VLOOKUP(C535,计算辅助表!A:H,8,FALSE)</f>
        <v>205</v>
      </c>
      <c r="L535" s="26" t="str">
        <f>VLOOKUP(C535,计算辅助表!A:F,6,FALSE)</f>
        <v>[{"a":"item","t":"2004","n":4000}]</v>
      </c>
      <c r="M535" s="26" t="str">
        <f>VLOOKUP(C535,计算辅助表!A:L,IF(INT(LEFT(A535))&lt;5,12,7),FALSE)</f>
        <v>[{"sxhero":1,"num":1},{"jichuzhongzu":1,"star":6,"num":1},{"jichuzhongzu":1,"star":5,"num":2}]</v>
      </c>
      <c r="N535" s="26" t="str">
        <f>VLOOKUP(A535,升星技能!A:O,4,FALSE)</f>
        <v>绿龙女王3</v>
      </c>
      <c r="O535" s="26" t="str">
        <f>VLOOKUP(A535,升星技能!A:O,5,FALSE)</f>
        <v>"4506a104","4506a114","4506a124"</v>
      </c>
      <c r="P535" s="26" t="str">
        <f>VLOOKUP(A535,升星技能!A:O,6,FALSE)</f>
        <v>被动效果：生命增加35%，攻击增加25%，暴击增加30%</v>
      </c>
      <c r="Q535" s="26" t="str">
        <f>IF(C535&lt;8,VLOOKUP(A535,基础技能!A:O,11,FALSE),VLOOKUP(A535,升星技能!A:O,7,FALSE))</f>
        <v>古龙之怒3</v>
      </c>
      <c r="R535" s="26" t="str">
        <f>IF(C535&lt;8,VLOOKUP(A535,基础技能!A:O,10,FALSE),VLOOKUP(A535,升星技能!A:O,8,FALSE))</f>
        <v>"4506a204"</v>
      </c>
      <c r="S535" s="26" t="str">
        <f>IF(C535&lt;8,VLOOKUP(A535,基础技能!A:O,12,FALSE),VLOOKUP(A535,升星技能!A:O,9,FALSE))</f>
        <v>被动效果：普攻变成对随机3名目标造成95%攻击伤害，降低目标12%攻击并造成伊赫拉生命上限6%的燃烧伤害，持续1回合</v>
      </c>
      <c r="T535" s="26" t="str">
        <f>IF(C535&lt;9,VLOOKUP(A535,基础技能!A:O,14,FALSE),VLOOKUP(A535,升星技能!A:O,10,FALSE))</f>
        <v>翡翠梦魇3</v>
      </c>
      <c r="U535" s="26" t="str">
        <f>IF(C535&lt;9,VLOOKUP(A535,基础技能!A:O,13,FALSE),VLOOKUP(A535,升星技能!A:O,11,FALSE))</f>
        <v>"4506a304"</v>
      </c>
      <c r="V535" s="26" t="str">
        <f>IF(C535&lt;9,VLOOKUP(A535,基础技能!A:O,15,FALSE),VLOOKUP(A535,升星技能!A:O,12,FALSE))</f>
        <v>被动效果：被控制后，持续恢复自身200%攻击等量生命3回合，并对随机3名敌人造成伊赫拉生命上限3%的燃烧伤害，持续1回合</v>
      </c>
      <c r="W535" s="26" t="str">
        <f>IF(C535&lt;10,VLOOKUP(A535,基础技能!A:O,5,FALSE),VLOOKUP(A535,升星技能!A:O,13,FALSE))</f>
        <v>巨龙之心2</v>
      </c>
      <c r="X535" s="26">
        <f>IF(C535&lt;10,VLOOKUP(A535,基础技能!A:O,4,FALSE),VLOOKUP(A535,升星技能!A:O,14,FALSE))</f>
        <v>45066012</v>
      </c>
      <c r="Y535" s="26" t="str">
        <f>IF(C535&lt;10,VLOOKUP(A535,基础技能!A:O,6,FALSE),VLOOKUP(A535,升星技能!A:O,15,FALSE))</f>
        <v>怒气技能：对随机3名敌人造成147%攻击伤害，并偷取目标12%攻击3回合，同时对生命最高的敌人造成伊赫拉生命上限13%的燃烧伤害，持续2回合</v>
      </c>
    </row>
    <row r="536" spans="1:25" s="2" customFormat="1" x14ac:dyDescent="0.3">
      <c r="A536" s="31">
        <v>45066</v>
      </c>
      <c r="B536" s="31" t="s">
        <v>78</v>
      </c>
      <c r="C536" s="32">
        <v>10</v>
      </c>
      <c r="D536" s="28">
        <f>VLOOKUP($C536,计算辅助表!$A:$E,2,FALSE)</f>
        <v>3.5100000000000002</v>
      </c>
      <c r="E536" s="26">
        <f>VLOOKUP($C536,计算辅助表!$A:$E,3,FALSE)</f>
        <v>1</v>
      </c>
      <c r="F536" s="28">
        <f>VLOOKUP($C536,计算辅助表!$A:$E,4,FALSE)</f>
        <v>8.14</v>
      </c>
      <c r="G536" s="26">
        <f>VLOOKUP($C536,计算辅助表!$A:$E,5,FALSE)</f>
        <v>1.6</v>
      </c>
      <c r="H536" s="26">
        <f>VLOOKUP(C536,计算辅助表!A:I,9,FALSE)</f>
        <v>0</v>
      </c>
      <c r="I536" s="26">
        <f>VLOOKUP(C536,计算辅助表!A:K,10,FALSE)</f>
        <v>0</v>
      </c>
      <c r="J536" s="26">
        <f>VLOOKUP(C536,计算辅助表!A:K,11,FALSE)</f>
        <v>0</v>
      </c>
      <c r="K536" s="26">
        <f>VLOOKUP(C536,计算辅助表!A:H,8,FALSE)</f>
        <v>255</v>
      </c>
      <c r="L536" s="26" t="str">
        <f>VLOOKUP(C536,计算辅助表!A:F,6,FALSE)</f>
        <v>[{"a":"item","t":"2004","n":10000}]</v>
      </c>
      <c r="M536" s="26" t="str">
        <f>VLOOKUP(C536,计算辅助表!A:L,IF(INT(LEFT(A536))&lt;5,12,7),FALSE)</f>
        <v>[{"sxhero":1,"num":2},{"jichuzhongzu":1,"star":6,"num":1},{"star":9,"num":1}]</v>
      </c>
      <c r="N536" s="26" t="str">
        <f>VLOOKUP(A536,升星技能!A:O,4,FALSE)</f>
        <v>绿龙女王3</v>
      </c>
      <c r="O536" s="26" t="str">
        <f>VLOOKUP(A536,升星技能!A:O,5,FALSE)</f>
        <v>"4506a104","4506a114","4506a124"</v>
      </c>
      <c r="P536" s="26" t="str">
        <f>VLOOKUP(A536,升星技能!A:O,6,FALSE)</f>
        <v>被动效果：生命增加35%，攻击增加25%，暴击增加30%</v>
      </c>
      <c r="Q536" s="26" t="str">
        <f>IF(C536&lt;8,VLOOKUP(A536,基础技能!A:O,11,FALSE),VLOOKUP(A536,升星技能!A:O,7,FALSE))</f>
        <v>古龙之怒3</v>
      </c>
      <c r="R536" s="26" t="str">
        <f>IF(C536&lt;8,VLOOKUP(A536,基础技能!A:O,10,FALSE),VLOOKUP(A536,升星技能!A:O,8,FALSE))</f>
        <v>"4506a204"</v>
      </c>
      <c r="S536" s="26" t="str">
        <f>IF(C536&lt;8,VLOOKUP(A536,基础技能!A:O,12,FALSE),VLOOKUP(A536,升星技能!A:O,9,FALSE))</f>
        <v>被动效果：普攻变成对随机3名目标造成95%攻击伤害，降低目标12%攻击并造成伊赫拉生命上限6%的燃烧伤害，持续1回合</v>
      </c>
      <c r="T536" s="26" t="str">
        <f>IF(C536&lt;9,VLOOKUP(A536,基础技能!A:O,14,FALSE),VLOOKUP(A536,升星技能!A:O,10,FALSE))</f>
        <v>翡翠梦魇3</v>
      </c>
      <c r="U536" s="26" t="str">
        <f>IF(C536&lt;9,VLOOKUP(A536,基础技能!A:O,13,FALSE),VLOOKUP(A536,升星技能!A:O,11,FALSE))</f>
        <v>"4506a304"</v>
      </c>
      <c r="V536" s="26" t="str">
        <f>IF(C536&lt;9,VLOOKUP(A536,基础技能!A:O,15,FALSE),VLOOKUP(A536,升星技能!A:O,12,FALSE))</f>
        <v>被动效果：被控制后，持续恢复自身200%攻击等量生命3回合，并对随机3名敌人造成伊赫拉生命上限3%的燃烧伤害，持续1回合</v>
      </c>
      <c r="W536" s="26" t="str">
        <f>IF(C536&lt;10,VLOOKUP(A536,基础技能!A:O,5,FALSE),VLOOKUP(A536,升星技能!A:O,13,FALSE))</f>
        <v>巨龙之心3</v>
      </c>
      <c r="X536" s="26" t="str">
        <f>IF(C536&lt;10,VLOOKUP(A536,基础技能!A:O,4,FALSE),VLOOKUP(A536,升星技能!A:O,14,FALSE))</f>
        <v>4506a012</v>
      </c>
      <c r="Y536" s="26" t="str">
        <f>IF(C536&lt;10,VLOOKUP(A536,基础技能!A:O,6,FALSE),VLOOKUP(A536,升星技能!A:O,15,FALSE))</f>
        <v>怒气技能：对随机3名敌人造成162%攻击伤害，并偷取目标15%攻击3回合，同时对生命最高的敌人造成伊赫拉生命上限18%的燃烧伤害，持续2回合</v>
      </c>
    </row>
    <row r="537" spans="1:25" s="2" customFormat="1" x14ac:dyDescent="0.3">
      <c r="A537" s="31">
        <v>45066</v>
      </c>
      <c r="B537" s="31" t="s">
        <v>78</v>
      </c>
      <c r="C537" s="32">
        <v>11</v>
      </c>
      <c r="D537" s="28">
        <f>VLOOKUP($C537,计算辅助表!$A:$E,2,FALSE)</f>
        <v>3.5100000000000002</v>
      </c>
      <c r="E537" s="26">
        <f>VLOOKUP($C537,计算辅助表!$A:$E,3,FALSE)</f>
        <v>1</v>
      </c>
      <c r="F537" s="28">
        <f>VLOOKUP($C537,计算辅助表!$A:$E,4,FALSE)</f>
        <v>8.14</v>
      </c>
      <c r="G537" s="26">
        <f>VLOOKUP($C537,计算辅助表!$A:$E,5,FALSE)</f>
        <v>1.6</v>
      </c>
      <c r="H537" s="26">
        <f>VLOOKUP(C537,计算辅助表!A:I,9,FALSE)</f>
        <v>1</v>
      </c>
      <c r="I537" s="26">
        <f>VLOOKUP(C537,计算辅助表!A:K,10,FALSE)</f>
        <v>70</v>
      </c>
      <c r="J537" s="26">
        <f>VLOOKUP(C537,计算辅助表!A:K,11,FALSE)</f>
        <v>100</v>
      </c>
      <c r="K537" s="26">
        <f>VLOOKUP(C537,计算辅助表!A:H,8,FALSE)</f>
        <v>270</v>
      </c>
      <c r="L537" s="26" t="str">
        <f>VLOOKUP(C537,计算辅助表!A:F,6,FALSE)</f>
        <v>[{"a":"item","t":"2004","n":10000}]</v>
      </c>
      <c r="M537" s="26" t="str">
        <f>VLOOKUP(C537,计算辅助表!A:L,IF(INT(LEFT(A537))&lt;5,12,7),FALSE)</f>
        <v>[{"sxhero":1,"num":1},{"star":9,"num":1}]</v>
      </c>
      <c r="N537" s="26" t="str">
        <f>VLOOKUP(A537,升星技能!A:O,4,FALSE)</f>
        <v>绿龙女王3</v>
      </c>
      <c r="O537" s="26" t="str">
        <f>VLOOKUP(A537,升星技能!A:O,5,FALSE)</f>
        <v>"4506a104","4506a114","4506a124"</v>
      </c>
      <c r="P537" s="26" t="str">
        <f>VLOOKUP(A537,升星技能!A:O,6,FALSE)</f>
        <v>被动效果：生命增加35%，攻击增加25%，暴击增加30%</v>
      </c>
      <c r="Q537" s="26" t="str">
        <f>IF(C537&lt;8,VLOOKUP(A537,基础技能!A:O,11,FALSE),VLOOKUP(A537,升星技能!A:O,7,FALSE))</f>
        <v>古龙之怒3</v>
      </c>
      <c r="R537" s="26" t="str">
        <f>IF(C537&lt;8,VLOOKUP(A537,基础技能!A:O,10,FALSE),VLOOKUP(A537,升星技能!A:O,8,FALSE))</f>
        <v>"4506a204"</v>
      </c>
      <c r="S537" s="26" t="str">
        <f>IF(C537&lt;8,VLOOKUP(A537,基础技能!A:O,12,FALSE),VLOOKUP(A537,升星技能!A:O,9,FALSE))</f>
        <v>被动效果：普攻变成对随机3名目标造成95%攻击伤害，降低目标12%攻击并造成伊赫拉生命上限6%的燃烧伤害，持续1回合</v>
      </c>
      <c r="T537" s="26" t="str">
        <f>IF(C537&lt;9,VLOOKUP(A537,基础技能!A:O,14,FALSE),VLOOKUP(A537,升星技能!A:O,10,FALSE))</f>
        <v>翡翠梦魇3</v>
      </c>
      <c r="U537" s="26" t="str">
        <f>IF(C537&lt;9,VLOOKUP(A537,基础技能!A:O,13,FALSE),VLOOKUP(A537,升星技能!A:O,11,FALSE))</f>
        <v>"4506a304"</v>
      </c>
      <c r="V537" s="26" t="str">
        <f>IF(C537&lt;9,VLOOKUP(A537,基础技能!A:O,15,FALSE),VLOOKUP(A537,升星技能!A:O,12,FALSE))</f>
        <v>被动效果：被控制后，持续恢复自身200%攻击等量生命3回合，并对随机3名敌人造成伊赫拉生命上限3%的燃烧伤害，持续1回合</v>
      </c>
      <c r="W537" s="26" t="str">
        <f>IF(C537&lt;10,VLOOKUP(A537,基础技能!A:O,5,FALSE),VLOOKUP(A537,升星技能!A:O,13,FALSE))</f>
        <v>巨龙之心3</v>
      </c>
      <c r="X537" s="26" t="str">
        <f>IF(C537&lt;10,VLOOKUP(A537,基础技能!A:O,4,FALSE),VLOOKUP(A537,升星技能!A:O,14,FALSE))</f>
        <v>4506a012</v>
      </c>
      <c r="Y537" s="26" t="str">
        <f>IF(C537&lt;10,VLOOKUP(A537,基础技能!A:O,6,FALSE),VLOOKUP(A537,升星技能!A:O,15,FALSE))</f>
        <v>怒气技能：对随机3名敌人造成162%攻击伤害，并偷取目标15%攻击3回合，同时对生命最高的敌人造成伊赫拉生命上限18%的燃烧伤害，持续2回合</v>
      </c>
    </row>
    <row r="538" spans="1:25" s="2" customFormat="1" x14ac:dyDescent="0.3">
      <c r="A538" s="31">
        <v>45066</v>
      </c>
      <c r="B538" s="31" t="s">
        <v>78</v>
      </c>
      <c r="C538" s="32">
        <v>12</v>
      </c>
      <c r="D538" s="28">
        <f>VLOOKUP($C538,计算辅助表!$A:$E,2,FALSE)</f>
        <v>3.5100000000000002</v>
      </c>
      <c r="E538" s="26">
        <f>VLOOKUP($C538,计算辅助表!$A:$E,3,FALSE)</f>
        <v>1</v>
      </c>
      <c r="F538" s="28">
        <f>VLOOKUP($C538,计算辅助表!$A:$E,4,FALSE)</f>
        <v>8.14</v>
      </c>
      <c r="G538" s="26">
        <f>VLOOKUP($C538,计算辅助表!$A:$E,5,FALSE)</f>
        <v>1.6</v>
      </c>
      <c r="H538" s="26">
        <f>VLOOKUP(C538,计算辅助表!A:I,9,FALSE)</f>
        <v>2</v>
      </c>
      <c r="I538" s="26">
        <f>VLOOKUP(C538,计算辅助表!A:K,10,FALSE)</f>
        <v>140</v>
      </c>
      <c r="J538" s="26">
        <f>VLOOKUP(C538,计算辅助表!A:K,11,FALSE)</f>
        <v>200</v>
      </c>
      <c r="K538" s="26">
        <f>VLOOKUP(C538,计算辅助表!A:H,8,FALSE)</f>
        <v>285</v>
      </c>
      <c r="L538" s="26" t="str">
        <f>VLOOKUP(C538,计算辅助表!A:F,6,FALSE)</f>
        <v>[{"a":"item","t":"2004","n":15000}]</v>
      </c>
      <c r="M538" s="26" t="str">
        <f>VLOOKUP(C538,计算辅助表!A:L,IF(INT(LEFT(A538))&lt;5,12,7),FALSE)</f>
        <v>[{"sxhero":1,"num":1},{"jichuzhongzu":1,"star":6,"num":1},{"star":9,"num":1}]</v>
      </c>
      <c r="N538" s="26" t="str">
        <f>VLOOKUP(A538,升星技能!A:O,4,FALSE)</f>
        <v>绿龙女王3</v>
      </c>
      <c r="O538" s="26" t="str">
        <f>VLOOKUP(A538,升星技能!A:O,5,FALSE)</f>
        <v>"4506a104","4506a114","4506a124"</v>
      </c>
      <c r="P538" s="26" t="str">
        <f>VLOOKUP(A538,升星技能!A:O,6,FALSE)</f>
        <v>被动效果：生命增加35%，攻击增加25%，暴击增加30%</v>
      </c>
      <c r="Q538" s="26" t="str">
        <f>IF(C538&lt;8,VLOOKUP(A538,基础技能!A:O,11,FALSE),VLOOKUP(A538,升星技能!A:O,7,FALSE))</f>
        <v>古龙之怒3</v>
      </c>
      <c r="R538" s="26" t="str">
        <f>IF(C538&lt;8,VLOOKUP(A538,基础技能!A:O,10,FALSE),VLOOKUP(A538,升星技能!A:O,8,FALSE))</f>
        <v>"4506a204"</v>
      </c>
      <c r="S538" s="26" t="str">
        <f>IF(C538&lt;8,VLOOKUP(A538,基础技能!A:O,12,FALSE),VLOOKUP(A538,升星技能!A:O,9,FALSE))</f>
        <v>被动效果：普攻变成对随机3名目标造成95%攻击伤害，降低目标12%攻击并造成伊赫拉生命上限6%的燃烧伤害，持续1回合</v>
      </c>
      <c r="T538" s="26" t="str">
        <f>IF(C538&lt;9,VLOOKUP(A538,基础技能!A:O,14,FALSE),VLOOKUP(A538,升星技能!A:O,10,FALSE))</f>
        <v>翡翠梦魇3</v>
      </c>
      <c r="U538" s="26" t="str">
        <f>IF(C538&lt;9,VLOOKUP(A538,基础技能!A:O,13,FALSE),VLOOKUP(A538,升星技能!A:O,11,FALSE))</f>
        <v>"4506a304"</v>
      </c>
      <c r="V538" s="26" t="str">
        <f>IF(C538&lt;9,VLOOKUP(A538,基础技能!A:O,15,FALSE),VLOOKUP(A538,升星技能!A:O,12,FALSE))</f>
        <v>被动效果：被控制后，持续恢复自身200%攻击等量生命3回合，并对随机3名敌人造成伊赫拉生命上限3%的燃烧伤害，持续1回合</v>
      </c>
      <c r="W538" s="26" t="str">
        <f>IF(C538&lt;10,VLOOKUP(A538,基础技能!A:O,5,FALSE),VLOOKUP(A538,升星技能!A:O,13,FALSE))</f>
        <v>巨龙之心3</v>
      </c>
      <c r="X538" s="26" t="str">
        <f>IF(C538&lt;10,VLOOKUP(A538,基础技能!A:O,4,FALSE),VLOOKUP(A538,升星技能!A:O,14,FALSE))</f>
        <v>4506a012</v>
      </c>
      <c r="Y538" s="26" t="str">
        <f>IF(C538&lt;10,VLOOKUP(A538,基础技能!A:O,6,FALSE),VLOOKUP(A538,升星技能!A:O,15,FALSE))</f>
        <v>怒气技能：对随机3名敌人造成162%攻击伤害，并偷取目标15%攻击3回合，同时对生命最高的敌人造成伊赫拉生命上限18%的燃烧伤害，持续2回合</v>
      </c>
    </row>
    <row r="539" spans="1:25" s="2" customFormat="1" x14ac:dyDescent="0.3">
      <c r="A539" s="31">
        <v>45066</v>
      </c>
      <c r="B539" s="31" t="s">
        <v>78</v>
      </c>
      <c r="C539" s="32">
        <v>13</v>
      </c>
      <c r="D539" s="28">
        <f>VLOOKUP($C539,计算辅助表!$A:$E,2,FALSE)</f>
        <v>3.5100000000000002</v>
      </c>
      <c r="E539" s="26">
        <f>VLOOKUP($C539,计算辅助表!$A:$E,3,FALSE)</f>
        <v>1</v>
      </c>
      <c r="F539" s="28">
        <f>VLOOKUP($C539,计算辅助表!$A:$E,4,FALSE)</f>
        <v>8.14</v>
      </c>
      <c r="G539" s="26">
        <f>VLOOKUP($C539,计算辅助表!$A:$E,5,FALSE)</f>
        <v>1.6</v>
      </c>
      <c r="H539" s="26">
        <f>VLOOKUP(C539,计算辅助表!A:I,9,FALSE)</f>
        <v>3</v>
      </c>
      <c r="I539" s="26">
        <f>VLOOKUP(C539,计算辅助表!A:K,10,FALSE)</f>
        <v>210</v>
      </c>
      <c r="J539" s="26">
        <f>VLOOKUP(C539,计算辅助表!A:K,11,FALSE)</f>
        <v>300</v>
      </c>
      <c r="K539" s="26">
        <f>VLOOKUP(C539,计算辅助表!A:H,8,FALSE)</f>
        <v>300</v>
      </c>
      <c r="L539" s="26" t="str">
        <f>VLOOKUP(C539,计算辅助表!A:F,6,FALSE)</f>
        <v>[{"a":"item","t":"2004","n":20000},{"a":"item","t":"2039","n":10}]</v>
      </c>
      <c r="M539" s="26" t="str">
        <f>VLOOKUP(C539,计算辅助表!A:L,IF(INT(LEFT(A539))&lt;5,12,7),FALSE)</f>
        <v>[{"sxhero":1,"num":2},{"jichuzhongzu":1,"star":6,"num":1},{"star":10,"num":1}]</v>
      </c>
      <c r="N539" s="26" t="str">
        <f>VLOOKUP(A539,升星技能!A:O,4,FALSE)</f>
        <v>绿龙女王3</v>
      </c>
      <c r="O539" s="26" t="str">
        <f>VLOOKUP(A539,升星技能!A:O,5,FALSE)</f>
        <v>"4506a104","4506a114","4506a124"</v>
      </c>
      <c r="P539" s="26" t="str">
        <f>VLOOKUP(A539,升星技能!A:O,6,FALSE)</f>
        <v>被动效果：生命增加35%，攻击增加25%，暴击增加30%</v>
      </c>
      <c r="Q539" s="26" t="str">
        <f>IF(C539&lt;8,VLOOKUP(A539,基础技能!A:O,11,FALSE),VLOOKUP(A539,升星技能!A:O,7,FALSE))</f>
        <v>古龙之怒3</v>
      </c>
      <c r="R539" s="26" t="str">
        <f>IF(C539&lt;8,VLOOKUP(A539,基础技能!A:O,10,FALSE),VLOOKUP(A539,升星技能!A:O,8,FALSE))</f>
        <v>"4506a204"</v>
      </c>
      <c r="S539" s="26" t="str">
        <f>IF(C539&lt;8,VLOOKUP(A539,基础技能!A:O,12,FALSE),VLOOKUP(A539,升星技能!A:O,9,FALSE))</f>
        <v>被动效果：普攻变成对随机3名目标造成95%攻击伤害，降低目标12%攻击并造成伊赫拉生命上限6%的燃烧伤害，持续1回合</v>
      </c>
      <c r="T539" s="26" t="str">
        <f>IF(C539&lt;9,VLOOKUP(A539,基础技能!A:O,14,FALSE),VLOOKUP(A539,升星技能!A:O,10,FALSE))</f>
        <v>翡翠梦魇3</v>
      </c>
      <c r="U539" s="26" t="str">
        <f>IF(C539&lt;9,VLOOKUP(A539,基础技能!A:O,13,FALSE),VLOOKUP(A539,升星技能!A:O,11,FALSE))</f>
        <v>"4506a304"</v>
      </c>
      <c r="V539" s="26" t="str">
        <f>IF(C539&lt;9,VLOOKUP(A539,基础技能!A:O,15,FALSE),VLOOKUP(A539,升星技能!A:O,12,FALSE))</f>
        <v>被动效果：被控制后，持续恢复自身200%攻击等量生命3回合，并对随机3名敌人造成伊赫拉生命上限3%的燃烧伤害，持续1回合</v>
      </c>
      <c r="W539" s="26" t="str">
        <f>IF(C539&lt;10,VLOOKUP(A539,基础技能!A:O,5,FALSE),VLOOKUP(A539,升星技能!A:O,13,FALSE))</f>
        <v>巨龙之心3</v>
      </c>
      <c r="X539" s="26" t="str">
        <f>IF(C539&lt;10,VLOOKUP(A539,基础技能!A:O,4,FALSE),VLOOKUP(A539,升星技能!A:O,14,FALSE))</f>
        <v>4506a012</v>
      </c>
      <c r="Y539" s="26" t="str">
        <f>IF(C539&lt;10,VLOOKUP(A539,基础技能!A:O,6,FALSE),VLOOKUP(A539,升星技能!A:O,15,FALSE))</f>
        <v>怒气技能：对随机3名敌人造成162%攻击伤害，并偷取目标15%攻击3回合，同时对生命最高的敌人造成伊赫拉生命上限18%的燃烧伤害，持续2回合</v>
      </c>
    </row>
    <row r="540" spans="1:25" s="2" customFormat="1" x14ac:dyDescent="0.3">
      <c r="A540" s="31">
        <v>45066</v>
      </c>
      <c r="B540" s="31" t="s">
        <v>78</v>
      </c>
      <c r="C540" s="32">
        <v>14</v>
      </c>
      <c r="D540" s="28">
        <f>VLOOKUP($C540,计算辅助表!$A:$E,2,FALSE)</f>
        <v>3.5100000000000002</v>
      </c>
      <c r="E540" s="26">
        <f>VLOOKUP($C540,计算辅助表!$A:$E,3,FALSE)</f>
        <v>1</v>
      </c>
      <c r="F540" s="28">
        <f>VLOOKUP($C540,计算辅助表!$A:$E,4,FALSE)</f>
        <v>8.14</v>
      </c>
      <c r="G540" s="26">
        <f>VLOOKUP($C540,计算辅助表!$A:$E,5,FALSE)</f>
        <v>1.6</v>
      </c>
      <c r="H540" s="26">
        <f>VLOOKUP(C540,计算辅助表!A:I,9,FALSE)</f>
        <v>4</v>
      </c>
      <c r="I540" s="26">
        <f>VLOOKUP(C540,计算辅助表!A:K,10,FALSE)</f>
        <v>330</v>
      </c>
      <c r="J540" s="26">
        <f>VLOOKUP(C540,计算辅助表!A:K,11,FALSE)</f>
        <v>500</v>
      </c>
      <c r="K540" s="26">
        <f>VLOOKUP(C540,计算辅助表!A:H,8,FALSE)</f>
        <v>300</v>
      </c>
      <c r="L540" s="26" t="str">
        <f>VLOOKUP(C540,计算辅助表!A:F,6,FALSE)</f>
        <v>[{"a":"item","t":"2004","n":25000},{"a":"item","t":"2039","n":20}]</v>
      </c>
      <c r="M540" s="26" t="str">
        <f>VLOOKUP(C540,计算辅助表!A:L,IF(INT(LEFT(A540))&lt;5,12,7),FALSE)</f>
        <v>[{"sxhero":1,"num":2},{"star":9,"num":1},{"star":10,"num":1}]</v>
      </c>
      <c r="N540" s="26" t="str">
        <f>VLOOKUP(A540,升星技能!A:O,4,FALSE)</f>
        <v>绿龙女王3</v>
      </c>
      <c r="O540" s="26" t="str">
        <f>VLOOKUP(A540,升星技能!A:O,5,FALSE)</f>
        <v>"4506a104","4506a114","4506a124"</v>
      </c>
      <c r="P540" s="26" t="str">
        <f>VLOOKUP(A540,升星技能!A:O,6,FALSE)</f>
        <v>被动效果：生命增加35%，攻击增加25%，暴击增加30%</v>
      </c>
      <c r="Q540" s="26" t="str">
        <f>IF(C540&lt;8,VLOOKUP(A540,基础技能!A:O,11,FALSE),VLOOKUP(A540,升星技能!A:O,7,FALSE))</f>
        <v>古龙之怒3</v>
      </c>
      <c r="R540" s="26" t="str">
        <f>IF(C540&lt;8,VLOOKUP(A540,基础技能!A:O,10,FALSE),VLOOKUP(A540,升星技能!A:O,8,FALSE))</f>
        <v>"4506a204"</v>
      </c>
      <c r="S540" s="26" t="str">
        <f>IF(C540&lt;8,VLOOKUP(A540,基础技能!A:O,12,FALSE),VLOOKUP(A540,升星技能!A:O,9,FALSE))</f>
        <v>被动效果：普攻变成对随机3名目标造成95%攻击伤害，降低目标12%攻击并造成伊赫拉生命上限6%的燃烧伤害，持续1回合</v>
      </c>
      <c r="T540" s="26" t="str">
        <f>IF(C540&lt;9,VLOOKUP(A540,基础技能!A:O,14,FALSE),VLOOKUP(A540,升星技能!A:O,10,FALSE))</f>
        <v>翡翠梦魇3</v>
      </c>
      <c r="U540" s="26" t="str">
        <f>IF(C540&lt;9,VLOOKUP(A540,基础技能!A:O,13,FALSE),VLOOKUP(A540,升星技能!A:O,11,FALSE))</f>
        <v>"4506a304"</v>
      </c>
      <c r="V540" s="26" t="str">
        <f>IF(C540&lt;9,VLOOKUP(A540,基础技能!A:O,15,FALSE),VLOOKUP(A540,升星技能!A:O,12,FALSE))</f>
        <v>被动效果：被控制后，持续恢复自身200%攻击等量生命3回合，并对随机3名敌人造成伊赫拉生命上限3%的燃烧伤害，持续1回合</v>
      </c>
      <c r="W540" s="26" t="str">
        <f>IF(C540&lt;10,VLOOKUP(A540,基础技能!A:O,5,FALSE),VLOOKUP(A540,升星技能!A:O,13,FALSE))</f>
        <v>巨龙之心3</v>
      </c>
      <c r="X540" s="26" t="str">
        <f>IF(C540&lt;10,VLOOKUP(A540,基础技能!A:O,4,FALSE),VLOOKUP(A540,升星技能!A:O,14,FALSE))</f>
        <v>4506a012</v>
      </c>
      <c r="Y540" s="26" t="str">
        <f>IF(C540&lt;10,VLOOKUP(A540,基础技能!A:O,6,FALSE),VLOOKUP(A540,升星技能!A:O,15,FALSE))</f>
        <v>怒气技能：对随机3名敌人造成162%攻击伤害，并偷取目标15%攻击3回合，同时对生命最高的敌人造成伊赫拉生命上限18%的燃烧伤害，持续2回合</v>
      </c>
    </row>
    <row r="541" spans="1:25" s="2" customFormat="1" x14ac:dyDescent="0.3">
      <c r="A541" s="31">
        <v>45066</v>
      </c>
      <c r="B541" s="31" t="s">
        <v>78</v>
      </c>
      <c r="C541" s="32">
        <v>15</v>
      </c>
      <c r="D541" s="28">
        <f>VLOOKUP($C541,计算辅助表!$A:$E,2,FALSE)</f>
        <v>3.5100000000000002</v>
      </c>
      <c r="E541" s="26">
        <f>VLOOKUP($C541,计算辅助表!$A:$E,3,FALSE)</f>
        <v>1</v>
      </c>
      <c r="F541" s="28">
        <f>VLOOKUP($C541,计算辅助表!$A:$E,4,FALSE)</f>
        <v>8.14</v>
      </c>
      <c r="G541" s="26">
        <f>VLOOKUP($C541,计算辅助表!$A:$E,5,FALSE)</f>
        <v>1.6</v>
      </c>
      <c r="H541" s="26">
        <f>VLOOKUP(C541,计算辅助表!A:I,9,FALSE)</f>
        <v>5</v>
      </c>
      <c r="I541" s="26">
        <f>VLOOKUP(C541,计算辅助表!A:K,10,FALSE)</f>
        <v>450</v>
      </c>
      <c r="J541" s="26">
        <f>VLOOKUP(C541,计算辅助表!A:K,11,FALSE)</f>
        <v>700</v>
      </c>
      <c r="K541" s="26">
        <f>VLOOKUP(C541,计算辅助表!A:H,8,FALSE)</f>
        <v>300</v>
      </c>
      <c r="L541" s="26" t="str">
        <f>VLOOKUP(C541,计算辅助表!A:F,6,FALSE)</f>
        <v>[{"a":"item","t":"2004","n":30000},{"a":"item","t":"2039","n":30}]</v>
      </c>
      <c r="M541" s="26" t="str">
        <f>VLOOKUP(C541,计算辅助表!A:L,IF(INT(LEFT(A541))&lt;5,12,7),FALSE)</f>
        <v>[{"sxhero":1,"num":2},{"star":9,"num":1},{"star":10,"num":1}]</v>
      </c>
      <c r="N541" s="26" t="str">
        <f>VLOOKUP(A541,升星技能!A:O,4,FALSE)</f>
        <v>绿龙女王3</v>
      </c>
      <c r="O541" s="26" t="str">
        <f>VLOOKUP(A541,升星技能!A:O,5,FALSE)</f>
        <v>"4506a104","4506a114","4506a124"</v>
      </c>
      <c r="P541" s="26" t="str">
        <f>VLOOKUP(A541,升星技能!A:O,6,FALSE)</f>
        <v>被动效果：生命增加35%，攻击增加25%，暴击增加30%</v>
      </c>
      <c r="Q541" s="26" t="str">
        <f>IF(C541&lt;8,VLOOKUP(A541,基础技能!A:O,11,FALSE),VLOOKUP(A541,升星技能!A:O,7,FALSE))</f>
        <v>古龙之怒3</v>
      </c>
      <c r="R541" s="26" t="str">
        <f>IF(C541&lt;8,VLOOKUP(A541,基础技能!A:O,10,FALSE),VLOOKUP(A541,升星技能!A:O,8,FALSE))</f>
        <v>"4506a204"</v>
      </c>
      <c r="S541" s="26" t="str">
        <f>IF(C541&lt;8,VLOOKUP(A541,基础技能!A:O,12,FALSE),VLOOKUP(A541,升星技能!A:O,9,FALSE))</f>
        <v>被动效果：普攻变成对随机3名目标造成95%攻击伤害，降低目标12%攻击并造成伊赫拉生命上限6%的燃烧伤害，持续1回合</v>
      </c>
      <c r="T541" s="26" t="str">
        <f>IF(C541&lt;9,VLOOKUP(A541,基础技能!A:O,14,FALSE),VLOOKUP(A541,升星技能!A:O,10,FALSE))</f>
        <v>翡翠梦魇3</v>
      </c>
      <c r="U541" s="26" t="str">
        <f>IF(C541&lt;9,VLOOKUP(A541,基础技能!A:O,13,FALSE),VLOOKUP(A541,升星技能!A:O,11,FALSE))</f>
        <v>"4506a304"</v>
      </c>
      <c r="V541" s="26" t="str">
        <f>IF(C541&lt;9,VLOOKUP(A541,基础技能!A:O,15,FALSE),VLOOKUP(A541,升星技能!A:O,12,FALSE))</f>
        <v>被动效果：被控制后，持续恢复自身200%攻击等量生命3回合，并对随机3名敌人造成伊赫拉生命上限3%的燃烧伤害，持续1回合</v>
      </c>
      <c r="W541" s="26" t="str">
        <f>IF(C541&lt;10,VLOOKUP(A541,基础技能!A:O,5,FALSE),VLOOKUP(A541,升星技能!A:O,13,FALSE))</f>
        <v>巨龙之心3</v>
      </c>
      <c r="X541" s="26" t="str">
        <f>IF(C541&lt;10,VLOOKUP(A541,基础技能!A:O,4,FALSE),VLOOKUP(A541,升星技能!A:O,14,FALSE))</f>
        <v>4506a012</v>
      </c>
      <c r="Y541" s="26" t="str">
        <f>IF(C541&lt;10,VLOOKUP(A541,基础技能!A:O,6,FALSE),VLOOKUP(A541,升星技能!A:O,15,FALSE))</f>
        <v>怒气技能：对随机3名敌人造成162%攻击伤害，并偷取目标15%攻击3回合，同时对生命最高的敌人造成伊赫拉生命上限18%的燃烧伤害，持续2回合</v>
      </c>
    </row>
    <row r="542" spans="1:25" s="10" customFormat="1" x14ac:dyDescent="0.3">
      <c r="A542" s="27">
        <v>51016</v>
      </c>
      <c r="B542" s="27" t="s">
        <v>79</v>
      </c>
      <c r="C542" s="28">
        <v>7</v>
      </c>
      <c r="D542" s="28">
        <f>VLOOKUP($C542,计算辅助表!$A:$E,2,FALSE)</f>
        <v>2.4900000000000002</v>
      </c>
      <c r="E542" s="26">
        <f>VLOOKUP($C542,计算辅助表!$A:$E,3,FALSE)</f>
        <v>1</v>
      </c>
      <c r="F542" s="28">
        <f>VLOOKUP($C542,计算辅助表!$A:$E,4,FALSE)</f>
        <v>3.5200000000000005</v>
      </c>
      <c r="G542" s="26">
        <f>VLOOKUP($C542,计算辅助表!$A:$E,5,FALSE)</f>
        <v>1.6</v>
      </c>
      <c r="H542" s="26">
        <f>VLOOKUP(C542,计算辅助表!A:I,9,FALSE)</f>
        <v>0</v>
      </c>
      <c r="I542" s="26">
        <f>VLOOKUP(C542,计算辅助表!A:K,10,FALSE)</f>
        <v>0</v>
      </c>
      <c r="J542" s="26">
        <f>VLOOKUP(C542,计算辅助表!A:K,11,FALSE)</f>
        <v>0</v>
      </c>
      <c r="K542" s="26">
        <f>VLOOKUP(C542,计算辅助表!A:H,8,FALSE)</f>
        <v>165</v>
      </c>
      <c r="L542" s="26" t="str">
        <f>VLOOKUP(C542,计算辅助表!A:F,6,FALSE)</f>
        <v>[{"a":"item","t":"2004","n":2000}]</v>
      </c>
      <c r="M542" s="26" t="str">
        <f>VLOOKUP(C542,计算辅助表!A:L,IF(INT(LEFT(A542))&lt;5,12,7),FALSE)</f>
        <v>[{"samezhongzu":1,"star":5,"num":4}]</v>
      </c>
      <c r="N542" s="26" t="str">
        <f>VLOOKUP(A542,升星技能!A:O,4,FALSE)</f>
        <v>石化诅咒3</v>
      </c>
      <c r="O542" s="26" t="str">
        <f>VLOOKUP(A542,升星技能!A:O,5,FALSE)</f>
        <v>"5101a114","5101a124"</v>
      </c>
      <c r="P542" s="26" t="str">
        <f>VLOOKUP(A542,升星技能!A:O,6,FALSE)</f>
        <v>被动效果：普攻有84%概率给目标附加时间诅咒，并有42%概率使目标石化2回合，时间诅咒1回合后触发造成101%的攻击伤害</v>
      </c>
      <c r="Q542" s="26" t="str">
        <f>IF(C542&lt;8,VLOOKUP(A542,基础技能!A:O,11,FALSE),VLOOKUP(A542,升星技能!A:O,7,FALSE))</f>
        <v>时间诅咒2</v>
      </c>
      <c r="R542" s="26" t="str">
        <f>IF(C542&lt;8,VLOOKUP(A542,基础技能!A:O,10,FALSE),VLOOKUP(A542,升星技能!A:O,8,FALSE))</f>
        <v>"51016214","51016224"</v>
      </c>
      <c r="S542" s="26" t="str">
        <f>IF(C542&lt;8,VLOOKUP(A542,基础技能!A:O,12,FALSE),VLOOKUP(A542,升星技能!A:O,9,FALSE))</f>
        <v>被动效果：受到攻击时，给攻击者附加时间诅咒，时间诅咒1回合后触发造成84%攻击伤害，同时有33%概率恢复自身7%的生命（受控可触发恢复效果）</v>
      </c>
      <c r="T542" s="26" t="str">
        <f>IF(C542&lt;9,VLOOKUP(A542,基础技能!A:O,14,FALSE),VLOOKUP(A542,升星技能!A:O,10,FALSE))</f>
        <v>重生2</v>
      </c>
      <c r="U542" s="26" t="str">
        <f>IF(C542&lt;9,VLOOKUP(A542,基础技能!A:O,13,FALSE),VLOOKUP(A542,升星技能!A:O,11,FALSE))</f>
        <v>"51016314"</v>
      </c>
      <c r="V542" s="26" t="str">
        <f>IF(C542&lt;9,VLOOKUP(A542,基础技能!A:O,15,FALSE),VLOOKUP(A542,升星技能!A:O,12,FALSE))</f>
        <v>被动效果：食人魔祭祀先祖图腾，拥有了复活的能力，复活后恢复自身80%的生命</v>
      </c>
      <c r="W542" s="26" t="str">
        <f>IF(C542&lt;10,VLOOKUP(A542,基础技能!A:O,5,FALSE),VLOOKUP(A542,升星技能!A:O,13,FALSE))</f>
        <v>暗影诅咒</v>
      </c>
      <c r="X542" s="26" t="str">
        <f>IF(C542&lt;10,VLOOKUP(A542,基础技能!A:O,4,FALSE),VLOOKUP(A542,升星技能!A:O,14,FALSE))</f>
        <v>51016012</v>
      </c>
      <c r="Y542" s="26" t="str">
        <f>IF(C542&lt;10,VLOOKUP(A542,基础技能!A:O,6,FALSE),VLOOKUP(A542,升星技能!A:O,15,FALSE))</f>
        <v>怒气技能：对敌方后排造成100%攻击伤害并有63%概率附加时间诅咒，时间诅咒1回合后触发造成166%的攻击伤害，并提升自身17.5%伤害减免3回合</v>
      </c>
    </row>
    <row r="543" spans="1:25" x14ac:dyDescent="0.3">
      <c r="A543" s="27">
        <v>51016</v>
      </c>
      <c r="B543" s="27" t="s">
        <v>79</v>
      </c>
      <c r="C543" s="28">
        <v>8</v>
      </c>
      <c r="D543" s="28">
        <f>VLOOKUP($C543,计算辅助表!$A:$E,2,FALSE)</f>
        <v>2.7800000000000002</v>
      </c>
      <c r="E543" s="26">
        <f>VLOOKUP($C543,计算辅助表!$A:$E,3,FALSE)</f>
        <v>1</v>
      </c>
      <c r="F543" s="28">
        <f>VLOOKUP($C543,计算辅助表!$A:$E,4,FALSE)</f>
        <v>4.84</v>
      </c>
      <c r="G543" s="26">
        <f>VLOOKUP($C543,计算辅助表!$A:$E,5,FALSE)</f>
        <v>1.6</v>
      </c>
      <c r="H543" s="26">
        <f>VLOOKUP(C543,计算辅助表!A:I,9,FALSE)</f>
        <v>0</v>
      </c>
      <c r="I543" s="26">
        <f>VLOOKUP(C543,计算辅助表!A:K,10,FALSE)</f>
        <v>0</v>
      </c>
      <c r="J543" s="26">
        <f>VLOOKUP(C543,计算辅助表!A:K,11,FALSE)</f>
        <v>0</v>
      </c>
      <c r="K543" s="26">
        <f>VLOOKUP(C543,计算辅助表!A:H,8,FALSE)</f>
        <v>185</v>
      </c>
      <c r="L543" s="26" t="str">
        <f>VLOOKUP(C543,计算辅助表!A:F,6,FALSE)</f>
        <v>[{"a":"item","t":"2004","n":3000}]</v>
      </c>
      <c r="M543" s="26" t="str">
        <f>VLOOKUP(C543,计算辅助表!A:L,IF(INT(LEFT(A543))&lt;5,12,7),FALSE)</f>
        <v>[{"samezhongzu":1,"star":6,"num":1},{"samezhongzu":1,"star":5,"num":3}]</v>
      </c>
      <c r="N543" s="26" t="str">
        <f>VLOOKUP(A543,升星技能!A:O,4,FALSE)</f>
        <v>石化诅咒3</v>
      </c>
      <c r="O543" s="26" t="str">
        <f>VLOOKUP(A543,升星技能!A:O,5,FALSE)</f>
        <v>"5101a114","5101a124"</v>
      </c>
      <c r="P543" s="26" t="str">
        <f>VLOOKUP(A543,升星技能!A:O,6,FALSE)</f>
        <v>被动效果：普攻有84%概率给目标附加时间诅咒，并有42%概率使目标石化2回合，时间诅咒1回合后触发造成101%的攻击伤害</v>
      </c>
      <c r="Q543" s="26" t="str">
        <f>IF(C543&lt;8,VLOOKUP(A543,基础技能!A:O,11,FALSE),VLOOKUP(A543,升星技能!A:O,7,FALSE))</f>
        <v>时间诅咒3</v>
      </c>
      <c r="R543" s="26" t="str">
        <f>IF(C543&lt;8,VLOOKUP(A543,基础技能!A:O,10,FALSE),VLOOKUP(A543,升星技能!A:O,8,FALSE))</f>
        <v>"5101a214","5101a224"</v>
      </c>
      <c r="S543" s="26" t="str">
        <f>IF(C543&lt;8,VLOOKUP(A543,基础技能!A:O,12,FALSE),VLOOKUP(A543,升星技能!A:O,9,FALSE))</f>
        <v>被动效果：受到攻击时，给攻击者附加时间诅咒，时间诅咒1回合后触发造成180%攻击伤害，同时有33%概率恢复自身10%的生命（受控可触发恢复效果）</v>
      </c>
      <c r="T543" s="26" t="str">
        <f>IF(C543&lt;9,VLOOKUP(A543,基础技能!A:O,14,FALSE),VLOOKUP(A543,升星技能!A:O,10,FALSE))</f>
        <v>重生2</v>
      </c>
      <c r="U543" s="26" t="str">
        <f>IF(C543&lt;9,VLOOKUP(A543,基础技能!A:O,13,FALSE),VLOOKUP(A543,升星技能!A:O,11,FALSE))</f>
        <v>"51016314"</v>
      </c>
      <c r="V543" s="26" t="str">
        <f>IF(C543&lt;9,VLOOKUP(A543,基础技能!A:O,15,FALSE),VLOOKUP(A543,升星技能!A:O,12,FALSE))</f>
        <v>被动效果：食人魔祭祀先祖图腾，拥有了复活的能力，复活后恢复自身80%的生命</v>
      </c>
      <c r="W543" s="26" t="str">
        <f>IF(C543&lt;10,VLOOKUP(A543,基础技能!A:O,5,FALSE),VLOOKUP(A543,升星技能!A:O,13,FALSE))</f>
        <v>暗影诅咒</v>
      </c>
      <c r="X543" s="26" t="str">
        <f>IF(C543&lt;10,VLOOKUP(A543,基础技能!A:O,4,FALSE),VLOOKUP(A543,升星技能!A:O,14,FALSE))</f>
        <v>51016012</v>
      </c>
      <c r="Y543" s="26" t="str">
        <f>IF(C543&lt;10,VLOOKUP(A543,基础技能!A:O,6,FALSE),VLOOKUP(A543,升星技能!A:O,15,FALSE))</f>
        <v>怒气技能：对敌方后排造成100%攻击伤害并有63%概率附加时间诅咒，时间诅咒1回合后触发造成166%的攻击伤害，并提升自身17.5%伤害减免3回合</v>
      </c>
    </row>
    <row r="544" spans="1:25" x14ac:dyDescent="0.3">
      <c r="A544" s="27">
        <v>51016</v>
      </c>
      <c r="B544" s="27" t="s">
        <v>79</v>
      </c>
      <c r="C544" s="28">
        <v>9</v>
      </c>
      <c r="D544" s="28">
        <f>VLOOKUP($C544,计算辅助表!$A:$E,2,FALSE)</f>
        <v>3.0700000000000003</v>
      </c>
      <c r="E544" s="26">
        <f>VLOOKUP($C544,计算辅助表!$A:$E,3,FALSE)</f>
        <v>1</v>
      </c>
      <c r="F544" s="28">
        <f>VLOOKUP($C544,计算辅助表!$A:$E,4,FALSE)</f>
        <v>6.16</v>
      </c>
      <c r="G544" s="26">
        <f>VLOOKUP($C544,计算辅助表!$A:$E,5,FALSE)</f>
        <v>1.6</v>
      </c>
      <c r="H544" s="26">
        <f>VLOOKUP(C544,计算辅助表!A:I,9,FALSE)</f>
        <v>0</v>
      </c>
      <c r="I544" s="26">
        <f>VLOOKUP(C544,计算辅助表!A:K,10,FALSE)</f>
        <v>0</v>
      </c>
      <c r="J544" s="26">
        <f>VLOOKUP(C544,计算辅助表!A:K,11,FALSE)</f>
        <v>0</v>
      </c>
      <c r="K544" s="26">
        <f>VLOOKUP(C544,计算辅助表!A:H,8,FALSE)</f>
        <v>205</v>
      </c>
      <c r="L544" s="26" t="str">
        <f>VLOOKUP(C544,计算辅助表!A:F,6,FALSE)</f>
        <v>[{"a":"item","t":"2004","n":4000}]</v>
      </c>
      <c r="M544" s="26" t="str">
        <f>VLOOKUP(C544,计算辅助表!A:L,IF(INT(LEFT(A544))&lt;5,12,7),FALSE)</f>
        <v>[{"sxhero":1,"num":1},{"samezhongzu":1,"star":6,"num":1},{"samezhongzu":1,"star":5,"num":2}]</v>
      </c>
      <c r="N544" s="26" t="str">
        <f>VLOOKUP(A544,升星技能!A:O,4,FALSE)</f>
        <v>石化诅咒3</v>
      </c>
      <c r="O544" s="26" t="str">
        <f>VLOOKUP(A544,升星技能!A:O,5,FALSE)</f>
        <v>"5101a114","5101a124"</v>
      </c>
      <c r="P544" s="26" t="str">
        <f>VLOOKUP(A544,升星技能!A:O,6,FALSE)</f>
        <v>被动效果：普攻有84%概率给目标附加时间诅咒，并有42%概率使目标石化2回合，时间诅咒1回合后触发造成101%的攻击伤害</v>
      </c>
      <c r="Q544" s="26" t="str">
        <f>IF(C544&lt;8,VLOOKUP(A544,基础技能!A:O,11,FALSE),VLOOKUP(A544,升星技能!A:O,7,FALSE))</f>
        <v>时间诅咒3</v>
      </c>
      <c r="R544" s="26" t="str">
        <f>IF(C544&lt;8,VLOOKUP(A544,基础技能!A:O,10,FALSE),VLOOKUP(A544,升星技能!A:O,8,FALSE))</f>
        <v>"5101a214","5101a224"</v>
      </c>
      <c r="S544" s="26" t="str">
        <f>IF(C544&lt;8,VLOOKUP(A544,基础技能!A:O,12,FALSE),VLOOKUP(A544,升星技能!A:O,9,FALSE))</f>
        <v>被动效果：受到攻击时，给攻击者附加时间诅咒，时间诅咒1回合后触发造成180%攻击伤害，同时有33%概率恢复自身10%的生命（受控可触发恢复效果）</v>
      </c>
      <c r="T544" s="26" t="str">
        <f>IF(C544&lt;9,VLOOKUP(A544,基础技能!A:O,14,FALSE),VLOOKUP(A544,升星技能!A:O,10,FALSE))</f>
        <v>第二生命3</v>
      </c>
      <c r="U544" s="26" t="str">
        <f>IF(C544&lt;9,VLOOKUP(A544,基础技能!A:O,13,FALSE),VLOOKUP(A544,升星技能!A:O,11,FALSE))</f>
        <v>"5101a314","5101a311"</v>
      </c>
      <c r="V544" s="26" t="str">
        <f>IF(C544&lt;9,VLOOKUP(A544,基础技能!A:O,15,FALSE),VLOOKUP(A544,升星技能!A:O,12,FALSE))</f>
        <v>被动效果：食人魔祭祀先祖图腾，生命增加30%并拥有了复活的能力，复活后恢复自身100%的生命</v>
      </c>
      <c r="W544" s="26" t="str">
        <f>IF(C544&lt;10,VLOOKUP(A544,基础技能!A:O,5,FALSE),VLOOKUP(A544,升星技能!A:O,13,FALSE))</f>
        <v>暗影诅咒</v>
      </c>
      <c r="X544" s="26" t="str">
        <f>IF(C544&lt;10,VLOOKUP(A544,基础技能!A:O,4,FALSE),VLOOKUP(A544,升星技能!A:O,14,FALSE))</f>
        <v>51016012</v>
      </c>
      <c r="Y544" s="26" t="str">
        <f>IF(C544&lt;10,VLOOKUP(A544,基础技能!A:O,6,FALSE),VLOOKUP(A544,升星技能!A:O,15,FALSE))</f>
        <v>怒气技能：对敌方后排造成100%攻击伤害并有63%概率附加时间诅咒，时间诅咒1回合后触发造成166%的攻击伤害，并提升自身17.5%伤害减免3回合</v>
      </c>
    </row>
    <row r="545" spans="1:29" x14ac:dyDescent="0.3">
      <c r="A545" s="27">
        <v>51016</v>
      </c>
      <c r="B545" s="27" t="s">
        <v>79</v>
      </c>
      <c r="C545" s="28">
        <v>10</v>
      </c>
      <c r="D545" s="28">
        <f>VLOOKUP($C545,计算辅助表!$A:$E,2,FALSE)</f>
        <v>3.5100000000000002</v>
      </c>
      <c r="E545" s="26">
        <f>VLOOKUP($C545,计算辅助表!$A:$E,3,FALSE)</f>
        <v>1</v>
      </c>
      <c r="F545" s="28">
        <f>VLOOKUP($C545,计算辅助表!$A:$E,4,FALSE)</f>
        <v>8.14</v>
      </c>
      <c r="G545" s="26">
        <f>VLOOKUP($C545,计算辅助表!$A:$E,5,FALSE)</f>
        <v>1.6</v>
      </c>
      <c r="H545" s="26">
        <f>VLOOKUP(C545,计算辅助表!A:I,9,FALSE)</f>
        <v>0</v>
      </c>
      <c r="I545" s="26">
        <f>VLOOKUP(C545,计算辅助表!A:K,10,FALSE)</f>
        <v>0</v>
      </c>
      <c r="J545" s="26">
        <f>VLOOKUP(C545,计算辅助表!A:K,11,FALSE)</f>
        <v>0</v>
      </c>
      <c r="K545" s="26">
        <f>VLOOKUP(C545,计算辅助表!A:H,8,FALSE)</f>
        <v>255</v>
      </c>
      <c r="L545" s="26" t="str">
        <f>VLOOKUP(C545,计算辅助表!A:F,6,FALSE)</f>
        <v>[{"a":"item","t":"2004","n":10000}]</v>
      </c>
      <c r="M545" s="26" t="str">
        <f>VLOOKUP(C545,计算辅助表!A:L,IF(INT(LEFT(A545))&lt;5,12,7),FALSE)</f>
        <v>[{"sxhero":1,"num":2},{"samezhongzu":1,"star":6,"num":1},{"star":9,"num":1}]</v>
      </c>
      <c r="N545" s="26" t="str">
        <f>VLOOKUP(A545,升星技能!A:O,4,FALSE)</f>
        <v>石化诅咒3</v>
      </c>
      <c r="O545" s="26" t="str">
        <f>VLOOKUP(A545,升星技能!A:O,5,FALSE)</f>
        <v>"5101a114","5101a124"</v>
      </c>
      <c r="P545" s="26" t="str">
        <f>VLOOKUP(A545,升星技能!A:O,6,FALSE)</f>
        <v>被动效果：普攻有84%概率给目标附加时间诅咒，并有42%概率使目标石化2回合，时间诅咒1回合后触发造成101%的攻击伤害</v>
      </c>
      <c r="Q545" s="26" t="str">
        <f>IF(C545&lt;8,VLOOKUP(A545,基础技能!A:O,11,FALSE),VLOOKUP(A545,升星技能!A:O,7,FALSE))</f>
        <v>时间诅咒3</v>
      </c>
      <c r="R545" s="26" t="str">
        <f>IF(C545&lt;8,VLOOKUP(A545,基础技能!A:O,10,FALSE),VLOOKUP(A545,升星技能!A:O,8,FALSE))</f>
        <v>"5101a214","5101a224"</v>
      </c>
      <c r="S545" s="26" t="str">
        <f>IF(C545&lt;8,VLOOKUP(A545,基础技能!A:O,12,FALSE),VLOOKUP(A545,升星技能!A:O,9,FALSE))</f>
        <v>被动效果：受到攻击时，给攻击者附加时间诅咒，时间诅咒1回合后触发造成180%攻击伤害，同时有33%概率恢复自身10%的生命（受控可触发恢复效果）</v>
      </c>
      <c r="T545" s="26" t="str">
        <f>IF(C545&lt;9,VLOOKUP(A545,基础技能!A:O,14,FALSE),VLOOKUP(A545,升星技能!A:O,10,FALSE))</f>
        <v>第二生命3</v>
      </c>
      <c r="U545" s="26" t="str">
        <f>IF(C545&lt;9,VLOOKUP(A545,基础技能!A:O,13,FALSE),VLOOKUP(A545,升星技能!A:O,11,FALSE))</f>
        <v>"5101a314","5101a311"</v>
      </c>
      <c r="V545" s="26" t="str">
        <f>IF(C545&lt;9,VLOOKUP(A545,基础技能!A:O,15,FALSE),VLOOKUP(A545,升星技能!A:O,12,FALSE))</f>
        <v>被动效果：食人魔祭祀先祖图腾，生命增加30%并拥有了复活的能力，复活后恢复自身100%的生命</v>
      </c>
      <c r="W545" s="26" t="str">
        <f>IF(C545&lt;10,VLOOKUP(A545,基础技能!A:O,5,FALSE),VLOOKUP(A545,升星技能!A:O,13,FALSE))</f>
        <v>暗影诅咒3</v>
      </c>
      <c r="X545" s="26" t="str">
        <f>IF(C545&lt;10,VLOOKUP(A545,基础技能!A:O,4,FALSE),VLOOKUP(A545,升星技能!A:O,14,FALSE))</f>
        <v>5101a012</v>
      </c>
      <c r="Y545" s="26" t="str">
        <f>IF(C545&lt;10,VLOOKUP(A545,基础技能!A:O,6,FALSE),VLOOKUP(A545,升星技能!A:O,15,FALSE))</f>
        <v>怒气技能：对敌方全体造成140%攻击伤害并有100%概率附加时间诅咒，时间诅咒1回合触发造成215%的攻击伤害，并有50%的概率额外附加一个190%攻击伤害的时间诅咒，并提升自身25%伤害减免3回合</v>
      </c>
    </row>
    <row r="546" spans="1:29" x14ac:dyDescent="0.3">
      <c r="A546" s="27">
        <v>51016</v>
      </c>
      <c r="B546" s="27" t="s">
        <v>79</v>
      </c>
      <c r="C546" s="28">
        <v>11</v>
      </c>
      <c r="D546" s="28">
        <f>VLOOKUP($C546,计算辅助表!$A:$E,2,FALSE)</f>
        <v>3.5100000000000002</v>
      </c>
      <c r="E546" s="26">
        <f>VLOOKUP($C546,计算辅助表!$A:$E,3,FALSE)</f>
        <v>1</v>
      </c>
      <c r="F546" s="28">
        <f>VLOOKUP($C546,计算辅助表!$A:$E,4,FALSE)</f>
        <v>8.14</v>
      </c>
      <c r="G546" s="26">
        <f>VLOOKUP($C546,计算辅助表!$A:$E,5,FALSE)</f>
        <v>1.6</v>
      </c>
      <c r="H546" s="26">
        <f>VLOOKUP(C546,计算辅助表!A:I,9,FALSE)</f>
        <v>1</v>
      </c>
      <c r="I546" s="26">
        <f>VLOOKUP(C546,计算辅助表!A:K,10,FALSE)</f>
        <v>70</v>
      </c>
      <c r="J546" s="26">
        <f>VLOOKUP(C546,计算辅助表!A:K,11,FALSE)</f>
        <v>100</v>
      </c>
      <c r="K546" s="26">
        <f>VLOOKUP(C546,计算辅助表!A:H,8,FALSE)</f>
        <v>270</v>
      </c>
      <c r="L546" s="26" t="str">
        <f>VLOOKUP(C546,计算辅助表!A:F,6,FALSE)</f>
        <v>[{"a":"item","t":"2004","n":10000}]</v>
      </c>
      <c r="M546" s="26" t="str">
        <f>VLOOKUP(C546,计算辅助表!A:L,IF(INT(LEFT(A546))&lt;5,12,7),FALSE)</f>
        <v>[{"sxhero":1,"num":1},{"star":9,"num":1}]</v>
      </c>
      <c r="N546" s="26" t="str">
        <f>VLOOKUP(A546,升星技能!A:O,4,FALSE)</f>
        <v>石化诅咒3</v>
      </c>
      <c r="O546" s="26" t="str">
        <f>VLOOKUP(A546,升星技能!A:O,5,FALSE)</f>
        <v>"5101a114","5101a124"</v>
      </c>
      <c r="P546" s="26" t="str">
        <f>VLOOKUP(A546,升星技能!A:O,6,FALSE)</f>
        <v>被动效果：普攻有84%概率给目标附加时间诅咒，并有42%概率使目标石化2回合，时间诅咒1回合后触发造成101%的攻击伤害</v>
      </c>
      <c r="Q546" s="26" t="str">
        <f>IF(C546&lt;8,VLOOKUP(A546,基础技能!A:O,11,FALSE),VLOOKUP(A546,升星技能!A:O,7,FALSE))</f>
        <v>时间诅咒3</v>
      </c>
      <c r="R546" s="26" t="str">
        <f>IF(C546&lt;8,VLOOKUP(A546,基础技能!A:O,10,FALSE),VLOOKUP(A546,升星技能!A:O,8,FALSE))</f>
        <v>"5101a214","5101a224"</v>
      </c>
      <c r="S546" s="26" t="str">
        <f>IF(C546&lt;8,VLOOKUP(A546,基础技能!A:O,12,FALSE),VLOOKUP(A546,升星技能!A:O,9,FALSE))</f>
        <v>被动效果：受到攻击时，给攻击者附加时间诅咒，时间诅咒1回合后触发造成180%攻击伤害，同时有33%概率恢复自身10%的生命（受控可触发恢复效果）</v>
      </c>
      <c r="T546" s="26" t="str">
        <f>IF(C546&lt;9,VLOOKUP(A546,基础技能!A:O,14,FALSE),VLOOKUP(A546,升星技能!A:O,10,FALSE))</f>
        <v>第二生命3</v>
      </c>
      <c r="U546" s="26" t="str">
        <f>IF(C546&lt;9,VLOOKUP(A546,基础技能!A:O,13,FALSE),VLOOKUP(A546,升星技能!A:O,11,FALSE))</f>
        <v>"5101a314","5101a311"</v>
      </c>
      <c r="V546" s="26" t="str">
        <f>IF(C546&lt;9,VLOOKUP(A546,基础技能!A:O,15,FALSE),VLOOKUP(A546,升星技能!A:O,12,FALSE))</f>
        <v>被动效果：食人魔祭祀先祖图腾，生命增加30%并拥有了复活的能力，复活后恢复自身100%的生命</v>
      </c>
      <c r="W546" s="26" t="str">
        <f>IF(C546&lt;10,VLOOKUP(A546,基础技能!A:O,5,FALSE),VLOOKUP(A546,升星技能!A:O,13,FALSE))</f>
        <v>暗影诅咒3</v>
      </c>
      <c r="X546" s="26" t="str">
        <f>IF(C546&lt;10,VLOOKUP(A546,基础技能!A:O,4,FALSE),VLOOKUP(A546,升星技能!A:O,14,FALSE))</f>
        <v>5101a012</v>
      </c>
      <c r="Y546" s="26" t="str">
        <f>IF(C546&lt;10,VLOOKUP(A546,基础技能!A:O,6,FALSE),VLOOKUP(A546,升星技能!A:O,15,FALSE))</f>
        <v>怒气技能：对敌方全体造成140%攻击伤害并有100%概率附加时间诅咒，时间诅咒1回合触发造成215%的攻击伤害，并有50%的概率额外附加一个190%攻击伤害的时间诅咒，并提升自身25%伤害减免3回合</v>
      </c>
    </row>
    <row r="547" spans="1:29" x14ac:dyDescent="0.3">
      <c r="A547" s="27">
        <v>51016</v>
      </c>
      <c r="B547" s="27" t="s">
        <v>79</v>
      </c>
      <c r="C547" s="28">
        <v>12</v>
      </c>
      <c r="D547" s="28">
        <f>VLOOKUP($C547,计算辅助表!$A:$E,2,FALSE)</f>
        <v>3.5100000000000002</v>
      </c>
      <c r="E547" s="26">
        <f>VLOOKUP($C547,计算辅助表!$A:$E,3,FALSE)</f>
        <v>1</v>
      </c>
      <c r="F547" s="28">
        <f>VLOOKUP($C547,计算辅助表!$A:$E,4,FALSE)</f>
        <v>8.14</v>
      </c>
      <c r="G547" s="26">
        <f>VLOOKUP($C547,计算辅助表!$A:$E,5,FALSE)</f>
        <v>1.6</v>
      </c>
      <c r="H547" s="26">
        <f>VLOOKUP(C547,计算辅助表!A:I,9,FALSE)</f>
        <v>2</v>
      </c>
      <c r="I547" s="26">
        <f>VLOOKUP(C547,计算辅助表!A:K,10,FALSE)</f>
        <v>140</v>
      </c>
      <c r="J547" s="26">
        <f>VLOOKUP(C547,计算辅助表!A:K,11,FALSE)</f>
        <v>200</v>
      </c>
      <c r="K547" s="26">
        <f>VLOOKUP(C547,计算辅助表!A:H,8,FALSE)</f>
        <v>285</v>
      </c>
      <c r="L547" s="26" t="str">
        <f>VLOOKUP(C547,计算辅助表!A:F,6,FALSE)</f>
        <v>[{"a":"item","t":"2004","n":15000}]</v>
      </c>
      <c r="M547" s="26" t="str">
        <f>VLOOKUP(C547,计算辅助表!A:L,IF(INT(LEFT(A547))&lt;5,12,7),FALSE)</f>
        <v>[{"sxhero":1,"num":1},{"samezhongzu":1,"star":6,"num":1},{"star":9,"num":1}]</v>
      </c>
      <c r="N547" s="26" t="str">
        <f>VLOOKUP(A547,升星技能!A:O,4,FALSE)</f>
        <v>石化诅咒3</v>
      </c>
      <c r="O547" s="26" t="str">
        <f>VLOOKUP(A547,升星技能!A:O,5,FALSE)</f>
        <v>"5101a114","5101a124"</v>
      </c>
      <c r="P547" s="26" t="str">
        <f>VLOOKUP(A547,升星技能!A:O,6,FALSE)</f>
        <v>被动效果：普攻有84%概率给目标附加时间诅咒，并有42%概率使目标石化2回合，时间诅咒1回合后触发造成101%的攻击伤害</v>
      </c>
      <c r="Q547" s="26" t="str">
        <f>IF(C547&lt;8,VLOOKUP(A547,基础技能!A:O,11,FALSE),VLOOKUP(A547,升星技能!A:O,7,FALSE))</f>
        <v>时间诅咒3</v>
      </c>
      <c r="R547" s="26" t="str">
        <f>IF(C547&lt;8,VLOOKUP(A547,基础技能!A:O,10,FALSE),VLOOKUP(A547,升星技能!A:O,8,FALSE))</f>
        <v>"5101a214","5101a224"</v>
      </c>
      <c r="S547" s="26" t="str">
        <f>IF(C547&lt;8,VLOOKUP(A547,基础技能!A:O,12,FALSE),VLOOKUP(A547,升星技能!A:O,9,FALSE))</f>
        <v>被动效果：受到攻击时，给攻击者附加时间诅咒，时间诅咒1回合后触发造成180%攻击伤害，同时有33%概率恢复自身10%的生命（受控可触发恢复效果）</v>
      </c>
      <c r="T547" s="26" t="str">
        <f>IF(C547&lt;9,VLOOKUP(A547,基础技能!A:O,14,FALSE),VLOOKUP(A547,升星技能!A:O,10,FALSE))</f>
        <v>第二生命3</v>
      </c>
      <c r="U547" s="26" t="str">
        <f>IF(C547&lt;9,VLOOKUP(A547,基础技能!A:O,13,FALSE),VLOOKUP(A547,升星技能!A:O,11,FALSE))</f>
        <v>"5101a314","5101a311"</v>
      </c>
      <c r="V547" s="26" t="str">
        <f>IF(C547&lt;9,VLOOKUP(A547,基础技能!A:O,15,FALSE),VLOOKUP(A547,升星技能!A:O,12,FALSE))</f>
        <v>被动效果：食人魔祭祀先祖图腾，生命增加30%并拥有了复活的能力，复活后恢复自身100%的生命</v>
      </c>
      <c r="W547" s="26" t="str">
        <f>IF(C547&lt;10,VLOOKUP(A547,基础技能!A:O,5,FALSE),VLOOKUP(A547,升星技能!A:O,13,FALSE))</f>
        <v>暗影诅咒3</v>
      </c>
      <c r="X547" s="26" t="str">
        <f>IF(C547&lt;10,VLOOKUP(A547,基础技能!A:O,4,FALSE),VLOOKUP(A547,升星技能!A:O,14,FALSE))</f>
        <v>5101a012</v>
      </c>
      <c r="Y547" s="26" t="str">
        <f>IF(C547&lt;10,VLOOKUP(A547,基础技能!A:O,6,FALSE),VLOOKUP(A547,升星技能!A:O,15,FALSE))</f>
        <v>怒气技能：对敌方全体造成140%攻击伤害并有100%概率附加时间诅咒，时间诅咒1回合触发造成215%的攻击伤害，并有50%的概率额外附加一个190%攻击伤害的时间诅咒，并提升自身25%伤害减免3回合</v>
      </c>
    </row>
    <row r="548" spans="1:29" x14ac:dyDescent="0.3">
      <c r="A548" s="27">
        <v>51016</v>
      </c>
      <c r="B548" s="27" t="s">
        <v>79</v>
      </c>
      <c r="C548" s="28">
        <v>13</v>
      </c>
      <c r="D548" s="28">
        <f>VLOOKUP($C548,计算辅助表!$A:$E,2,FALSE)</f>
        <v>3.5100000000000002</v>
      </c>
      <c r="E548" s="26">
        <f>VLOOKUP($C548,计算辅助表!$A:$E,3,FALSE)</f>
        <v>1</v>
      </c>
      <c r="F548" s="28">
        <f>VLOOKUP($C548,计算辅助表!$A:$E,4,FALSE)</f>
        <v>8.14</v>
      </c>
      <c r="G548" s="26">
        <f>VLOOKUP($C548,计算辅助表!$A:$E,5,FALSE)</f>
        <v>1.6</v>
      </c>
      <c r="H548" s="26">
        <f>VLOOKUP(C548,计算辅助表!A:I,9,FALSE)</f>
        <v>3</v>
      </c>
      <c r="I548" s="26">
        <f>VLOOKUP(C548,计算辅助表!A:K,10,FALSE)</f>
        <v>210</v>
      </c>
      <c r="J548" s="26">
        <f>VLOOKUP(C548,计算辅助表!A:K,11,FALSE)</f>
        <v>300</v>
      </c>
      <c r="K548" s="26">
        <f>VLOOKUP(C548,计算辅助表!A:H,8,FALSE)</f>
        <v>300</v>
      </c>
      <c r="L548" s="26" t="str">
        <f>VLOOKUP(C548,计算辅助表!A:F,6,FALSE)</f>
        <v>[{"a":"item","t":"2004","n":20000},{"a":"item","t":"2039","n":10}]</v>
      </c>
      <c r="M548" s="26" t="str">
        <f>VLOOKUP(C548,计算辅助表!A:L,IF(INT(LEFT(A548))&lt;5,12,7),FALSE)</f>
        <v>[{"sxhero":1,"num":2},{"samezhongzu":1,"star":6,"num":1},{"star":10,"num":1}]</v>
      </c>
      <c r="N548" s="26" t="str">
        <f>VLOOKUP(A548,升星技能!A:O,4,FALSE)</f>
        <v>石化诅咒3</v>
      </c>
      <c r="O548" s="26" t="str">
        <f>VLOOKUP(A548,升星技能!A:O,5,FALSE)</f>
        <v>"5101a114","5101a124"</v>
      </c>
      <c r="P548" s="26" t="str">
        <f>VLOOKUP(A548,升星技能!A:O,6,FALSE)</f>
        <v>被动效果：普攻有84%概率给目标附加时间诅咒，并有42%概率使目标石化2回合，时间诅咒1回合后触发造成101%的攻击伤害</v>
      </c>
      <c r="Q548" s="26" t="str">
        <f>IF(C548&lt;8,VLOOKUP(A548,基础技能!A:O,11,FALSE),VLOOKUP(A548,升星技能!A:O,7,FALSE))</f>
        <v>时间诅咒3</v>
      </c>
      <c r="R548" s="26" t="str">
        <f>IF(C548&lt;8,VLOOKUP(A548,基础技能!A:O,10,FALSE),VLOOKUP(A548,升星技能!A:O,8,FALSE))</f>
        <v>"5101a214","5101a224"</v>
      </c>
      <c r="S548" s="26" t="str">
        <f>IF(C548&lt;8,VLOOKUP(A548,基础技能!A:O,12,FALSE),VLOOKUP(A548,升星技能!A:O,9,FALSE))</f>
        <v>被动效果：受到攻击时，给攻击者附加时间诅咒，时间诅咒1回合后触发造成180%攻击伤害，同时有33%概率恢复自身10%的生命（受控可触发恢复效果）</v>
      </c>
      <c r="T548" s="26" t="str">
        <f>IF(C548&lt;9,VLOOKUP(A548,基础技能!A:O,14,FALSE),VLOOKUP(A548,升星技能!A:O,10,FALSE))</f>
        <v>第二生命3</v>
      </c>
      <c r="U548" s="26" t="str">
        <f>IF(C548&lt;9,VLOOKUP(A548,基础技能!A:O,13,FALSE),VLOOKUP(A548,升星技能!A:O,11,FALSE))</f>
        <v>"5101a314","5101a311"</v>
      </c>
      <c r="V548" s="26" t="str">
        <f>IF(C548&lt;9,VLOOKUP(A548,基础技能!A:O,15,FALSE),VLOOKUP(A548,升星技能!A:O,12,FALSE))</f>
        <v>被动效果：食人魔祭祀先祖图腾，生命增加30%并拥有了复活的能力，复活后恢复自身100%的生命</v>
      </c>
      <c r="W548" s="26" t="str">
        <f>IF(C548&lt;10,VLOOKUP(A548,基础技能!A:O,5,FALSE),VLOOKUP(A548,升星技能!A:O,13,FALSE))</f>
        <v>暗影诅咒3</v>
      </c>
      <c r="X548" s="26" t="str">
        <f>IF(C548&lt;10,VLOOKUP(A548,基础技能!A:O,4,FALSE),VLOOKUP(A548,升星技能!A:O,14,FALSE))</f>
        <v>5101a012</v>
      </c>
      <c r="Y548" s="26" t="str">
        <f>IF(C548&lt;10,VLOOKUP(A548,基础技能!A:O,6,FALSE),VLOOKUP(A548,升星技能!A:O,15,FALSE))</f>
        <v>怒气技能：对敌方全体造成140%攻击伤害并有100%概率附加时间诅咒，时间诅咒1回合触发造成215%的攻击伤害，并有50%的概率额外附加一个190%攻击伤害的时间诅咒，并提升自身25%伤害减免3回合</v>
      </c>
    </row>
    <row r="549" spans="1:29" x14ac:dyDescent="0.3">
      <c r="A549" s="27">
        <v>51016</v>
      </c>
      <c r="B549" s="27" t="s">
        <v>79</v>
      </c>
      <c r="C549" s="28">
        <v>14</v>
      </c>
      <c r="D549" s="28">
        <v>3.51</v>
      </c>
      <c r="E549" s="26">
        <f>VLOOKUP($C549,计算辅助表!$A:$E,3,FALSE)</f>
        <v>1</v>
      </c>
      <c r="F549" s="28">
        <v>8.14</v>
      </c>
      <c r="G549" s="26">
        <f>VLOOKUP($C549,计算辅助表!$A:$E,5,FALSE)</f>
        <v>1.6</v>
      </c>
      <c r="H549" s="26">
        <f>VLOOKUP(C549,计算辅助表!A:I,9,FALSE)</f>
        <v>4</v>
      </c>
      <c r="I549" s="26">
        <f>VLOOKUP(C549,计算辅助表!A:K,10,FALSE)</f>
        <v>330</v>
      </c>
      <c r="J549" s="26">
        <f>VLOOKUP(C549,计算辅助表!A:K,11,FALSE)</f>
        <v>500</v>
      </c>
      <c r="K549" s="26">
        <f>VLOOKUP(C549,计算辅助表!A:H,8,FALSE)</f>
        <v>300</v>
      </c>
      <c r="L549" s="26" t="str">
        <f>VLOOKUP(C549,计算辅助表!A:F,6,FALSE)</f>
        <v>[{"a":"item","t":"2004","n":25000},{"a":"item","t":"2039","n":20}]</v>
      </c>
      <c r="M549" s="26" t="str">
        <f>VLOOKUP(C549,计算辅助表!A:L,IF(INT(LEFT(A549))&lt;5,12,7),FALSE)</f>
        <v>[{"sxhero":1,"num":2},{"star":9,"num":1},{"star":10,"num":1}]</v>
      </c>
      <c r="N549" s="26" t="str">
        <f>VLOOKUP(A549,升星技能!A:O,4,FALSE)</f>
        <v>石化诅咒3</v>
      </c>
      <c r="O549" s="26" t="str">
        <f>VLOOKUP(A549,升星技能!A:O,5,FALSE)</f>
        <v>"5101a114","5101a124"</v>
      </c>
      <c r="P549" s="26" t="str">
        <f>VLOOKUP(A549,升星技能!A:O,6,FALSE)</f>
        <v>被动效果：普攻有84%概率给目标附加时间诅咒，并有42%概率使目标石化2回合，时间诅咒1回合后触发造成101%的攻击伤害</v>
      </c>
      <c r="Q549" s="26" t="str">
        <f>IF(C549&lt;8,VLOOKUP(A549,基础技能!A:O,11,FALSE),VLOOKUP(A549,升星技能!A:O,7,FALSE))</f>
        <v>时间诅咒3</v>
      </c>
      <c r="R549" s="26" t="str">
        <f>IF(C549&lt;8,VLOOKUP(A549,基础技能!A:O,10,FALSE),VLOOKUP(A549,升星技能!A:O,8,FALSE))</f>
        <v>"5101a214","5101a224"</v>
      </c>
      <c r="S549" s="26" t="str">
        <f>IF(C549&lt;8,VLOOKUP(A549,基础技能!A:O,12,FALSE),VLOOKUP(A549,升星技能!A:O,9,FALSE))</f>
        <v>被动效果：受到攻击时，给攻击者附加时间诅咒，时间诅咒1回合后触发造成180%攻击伤害，同时有33%概率恢复自身10%的生命（受控可触发恢复效果）</v>
      </c>
      <c r="T549" s="26" t="str">
        <f>IF(C549&lt;9,VLOOKUP(A549,基础技能!A:O,14,FALSE),VLOOKUP(A549,升星技能!A:O,10,FALSE))</f>
        <v>第二生命3</v>
      </c>
      <c r="U549" s="26" t="str">
        <f>IF(C549&lt;9,VLOOKUP(A549,基础技能!A:O,13,FALSE),VLOOKUP(A549,升星技能!A:O,11,FALSE))</f>
        <v>"5101a314","5101a311"</v>
      </c>
      <c r="V549" s="26" t="str">
        <f>IF(C549&lt;9,VLOOKUP(A549,基础技能!A:O,15,FALSE),VLOOKUP(A549,升星技能!A:O,12,FALSE))</f>
        <v>被动效果：食人魔祭祀先祖图腾，生命增加30%并拥有了复活的能力，复活后恢复自身100%的生命</v>
      </c>
      <c r="W549" s="26" t="str">
        <f>IF(C549&lt;10,VLOOKUP(A549,基础技能!A:O,5,FALSE),VLOOKUP(A549,升星技能!A:O,13,FALSE))</f>
        <v>暗影诅咒3</v>
      </c>
      <c r="X549" s="26" t="str">
        <f>IF(C549&lt;10,VLOOKUP(A549,基础技能!A:O,4,FALSE),VLOOKUP(A549,升星技能!A:O,14,FALSE))</f>
        <v>5101a012</v>
      </c>
      <c r="Y549" s="26" t="str">
        <f>IF(C549&lt;10,VLOOKUP(A549,基础技能!A:O,6,FALSE),VLOOKUP(A549,升星技能!A:O,15,FALSE))</f>
        <v>怒气技能：对敌方全体造成140%攻击伤害并有100%概率附加时间诅咒，时间诅咒1回合触发造成215%的攻击伤害，并有50%的概率额外附加一个190%攻击伤害的时间诅咒，并提升自身25%伤害减免3回合</v>
      </c>
    </row>
    <row r="550" spans="1:29" x14ac:dyDescent="0.3">
      <c r="A550" s="27">
        <v>51016</v>
      </c>
      <c r="B550" s="27" t="s">
        <v>79</v>
      </c>
      <c r="C550" s="28">
        <v>15</v>
      </c>
      <c r="D550" s="28">
        <v>3.51</v>
      </c>
      <c r="E550" s="26">
        <f>VLOOKUP($C550,计算辅助表!$A:$E,3,FALSE)</f>
        <v>1</v>
      </c>
      <c r="F550" s="28">
        <v>8.14</v>
      </c>
      <c r="G550" s="26">
        <f>VLOOKUP($C550,计算辅助表!$A:$E,5,FALSE)</f>
        <v>1.6</v>
      </c>
      <c r="H550" s="26">
        <f>VLOOKUP(C550,计算辅助表!A:I,9,FALSE)</f>
        <v>5</v>
      </c>
      <c r="I550" s="26">
        <f>VLOOKUP(C550,计算辅助表!A:K,10,FALSE)</f>
        <v>450</v>
      </c>
      <c r="J550" s="26">
        <f>VLOOKUP(C550,计算辅助表!A:K,11,FALSE)</f>
        <v>700</v>
      </c>
      <c r="K550" s="26">
        <f>VLOOKUP(C550,计算辅助表!A:H,8,FALSE)</f>
        <v>300</v>
      </c>
      <c r="L550" s="26" t="str">
        <f>VLOOKUP(C550,计算辅助表!A:F,6,FALSE)</f>
        <v>[{"a":"item","t":"2004","n":30000},{"a":"item","t":"2039","n":30}]</v>
      </c>
      <c r="M550" s="26" t="str">
        <f>VLOOKUP(C550,计算辅助表!A:L,IF(INT(LEFT(A550))&lt;5,12,7),FALSE)</f>
        <v>[{"sxhero":1,"num":2},{"star":9,"num":1},{"star":10,"num":1}]</v>
      </c>
      <c r="N550" s="26" t="str">
        <f>VLOOKUP(A550,升星技能!A:O,4,FALSE)</f>
        <v>石化诅咒3</v>
      </c>
      <c r="O550" s="26" t="str">
        <f>VLOOKUP(A550,升星技能!A:O,5,FALSE)</f>
        <v>"5101a114","5101a124"</v>
      </c>
      <c r="P550" s="26" t="str">
        <f>VLOOKUP(A550,升星技能!A:O,6,FALSE)</f>
        <v>被动效果：普攻有84%概率给目标附加时间诅咒，并有42%概率使目标石化2回合，时间诅咒1回合后触发造成101%的攻击伤害</v>
      </c>
      <c r="Q550" s="26" t="str">
        <f>IF(C550&lt;8,VLOOKUP(A550,基础技能!A:O,11,FALSE),VLOOKUP(A550,升星技能!A:O,7,FALSE))</f>
        <v>时间诅咒3</v>
      </c>
      <c r="R550" s="26" t="str">
        <f>IF(C550&lt;8,VLOOKUP(A550,基础技能!A:O,10,FALSE),VLOOKUP(A550,升星技能!A:O,8,FALSE))</f>
        <v>"5101a214","5101a224"</v>
      </c>
      <c r="S550" s="26" t="str">
        <f>IF(C550&lt;8,VLOOKUP(A550,基础技能!A:O,12,FALSE),VLOOKUP(A550,升星技能!A:O,9,FALSE))</f>
        <v>被动效果：受到攻击时，给攻击者附加时间诅咒，时间诅咒1回合后触发造成180%攻击伤害，同时有33%概率恢复自身10%的生命（受控可触发恢复效果）</v>
      </c>
      <c r="T550" s="26" t="str">
        <f>IF(C550&lt;9,VLOOKUP(A550,基础技能!A:O,14,FALSE),VLOOKUP(A550,升星技能!A:O,10,FALSE))</f>
        <v>第二生命3</v>
      </c>
      <c r="U550" s="26" t="str">
        <f>IF(C550&lt;9,VLOOKUP(A550,基础技能!A:O,13,FALSE),VLOOKUP(A550,升星技能!A:O,11,FALSE))</f>
        <v>"5101a314","5101a311"</v>
      </c>
      <c r="V550" s="26" t="str">
        <f>IF(C550&lt;9,VLOOKUP(A550,基础技能!A:O,15,FALSE),VLOOKUP(A550,升星技能!A:O,12,FALSE))</f>
        <v>被动效果：食人魔祭祀先祖图腾，生命增加30%并拥有了复活的能力，复活后恢复自身100%的生命</v>
      </c>
      <c r="W550" s="26" t="str">
        <f>IF(C550&lt;10,VLOOKUP(A550,基础技能!A:O,5,FALSE),VLOOKUP(A550,升星技能!A:O,13,FALSE))</f>
        <v>暗影诅咒3</v>
      </c>
      <c r="X550" s="26" t="str">
        <f>IF(C550&lt;10,VLOOKUP(A550,基础技能!A:O,4,FALSE),VLOOKUP(A550,升星技能!A:O,14,FALSE))</f>
        <v>5101a012</v>
      </c>
      <c r="Y550" s="26" t="str">
        <f>IF(C550&lt;10,VLOOKUP(A550,基础技能!A:O,6,FALSE),VLOOKUP(A550,升星技能!A:O,15,FALSE))</f>
        <v>怒气技能：对敌方全体造成140%攻击伤害并有100%概率附加时间诅咒，时间诅咒1回合触发造成215%的攻击伤害，并有50%的概率额外附加一个190%攻击伤害的时间诅咒，并提升自身25%伤害减免3回合</v>
      </c>
    </row>
    <row r="551" spans="1:29" s="17" customFormat="1" x14ac:dyDescent="0.3">
      <c r="A551" s="17">
        <v>51026</v>
      </c>
      <c r="B551" s="17" t="s">
        <v>80</v>
      </c>
      <c r="C551" s="26">
        <v>7</v>
      </c>
      <c r="D551" s="26">
        <v>2.3199999999999998</v>
      </c>
      <c r="E551" s="26">
        <f>VLOOKUP($C551,计算辅助表!$A:$E,3,FALSE)</f>
        <v>1</v>
      </c>
      <c r="F551" s="26">
        <v>4.32</v>
      </c>
      <c r="G551" s="26">
        <f>VLOOKUP($C551,计算辅助表!$A:$E,5,FALSE)</f>
        <v>1.6</v>
      </c>
      <c r="H551" s="26">
        <f>VLOOKUP(C551,计算辅助表!A:I,9,FALSE)</f>
        <v>0</v>
      </c>
      <c r="I551" s="26">
        <f>VLOOKUP(C551,计算辅助表!A:K,10,FALSE)</f>
        <v>0</v>
      </c>
      <c r="J551" s="26">
        <f>VLOOKUP(C551,计算辅助表!A:K,11,FALSE)</f>
        <v>0</v>
      </c>
      <c r="K551" s="26">
        <f>VLOOKUP(C551,计算辅助表!A:H,8,FALSE)</f>
        <v>165</v>
      </c>
      <c r="L551" s="26" t="str">
        <f>VLOOKUP(C551,计算辅助表!A:F,6,FALSE)</f>
        <v>[{"a":"item","t":"2004","n":2000}]</v>
      </c>
      <c r="M551" s="26" t="str">
        <f>VLOOKUP(C551,计算辅助表!A:L,IF(INT(LEFT(A551))&lt;5,12,7),FALSE)</f>
        <v>[{"samezhongzu":1,"star":5,"num":4}]</v>
      </c>
      <c r="N551" s="26" t="str">
        <f>VLOOKUP(A551,升星技能!A:O,4,FALSE)</f>
        <v>巨龙之翼3</v>
      </c>
      <c r="O551" s="26" t="str">
        <f>VLOOKUP(A551,升星技能!A:O,5,FALSE)</f>
        <v>"5102a101","5102a111","5102a121","5102a131"</v>
      </c>
      <c r="P551" s="26" t="str">
        <f>VLOOKUP(A551,升星技能!A:O,6,FALSE)</f>
        <v>被动效果：生命增加40%，攻击增加20%，暴击增加35%，破甲增加50%</v>
      </c>
      <c r="Q551" s="26" t="str">
        <f>IF(C551&lt;8,VLOOKUP(A551,基础技能!A:O,11,FALSE),VLOOKUP(A551,升星技能!A:O,7,FALSE))</f>
        <v>燃烧大地2</v>
      </c>
      <c r="R551" s="26" t="str">
        <f>IF(C551&lt;8,VLOOKUP(A551,基础技能!A:O,10,FALSE),VLOOKUP(A551,升星技能!A:O,8,FALSE))</f>
        <v>"51026204"</v>
      </c>
      <c r="S551" s="26" t="str">
        <f>IF(C551&lt;8,VLOOKUP(A551,基础技能!A:O,12,FALSE),VLOOKUP(A551,升星技能!A:O,9,FALSE))</f>
        <v>被动效果：普攻变成对血量最低的敌人造成160%攻击伤害，如果目标生命低于15%，额外追加130%的伤害，并回复自身造成伤害量75%的生命；额外造成目标已损失的生命10%的伤害（最高不超过颤栗之翼攻击力1500%，pve效果减半），同时有50%概率使目标颤栗2回合，被颤栗的目标无法进行普攻</v>
      </c>
      <c r="T551" s="26" t="str">
        <f>IF(C551&lt;9,VLOOKUP(A551,基础技能!A:O,14,FALSE),VLOOKUP(A551,升星技能!A:O,10,FALSE))</f>
        <v>古龙逆鳞2</v>
      </c>
      <c r="U551" s="26" t="str">
        <f>IF(C551&lt;9,VLOOKUP(A551,基础技能!A:O,13,FALSE),VLOOKUP(A551,升星技能!A:O,11,FALSE))</f>
        <v>"51026304","51026314"</v>
      </c>
      <c r="V551" s="26" t="str">
        <f>IF(C551&lt;9,VLOOKUP(A551,基础技能!A:O,15,FALSE),VLOOKUP(A551,升星技能!A:O,12,FALSE))</f>
        <v>被动效果：每当自身行动时，提高自身10%攻击，10%暴击伤害（该效果提升的攻击和暴伤最多叠加8层），并获得一层逆鳞；每当有敌方被颤栗时，恢复自身100%攻击等量生命，并获得一层逆鳞（每层逆鳞提供15%免控和4.5%减伤，上限5层）</v>
      </c>
      <c r="W551" s="26" t="str">
        <f>IF(C551&lt;10,VLOOKUP(A551,基础技能!A:O,5,FALSE),VLOOKUP(A551,升星技能!A:O,13,FALSE))</f>
        <v>颤栗射线2</v>
      </c>
      <c r="X551" s="26">
        <f>IF(C551&lt;10,VLOOKUP(A551,基础技能!A:O,4,FALSE),VLOOKUP(A551,升星技能!A:O,14,FALSE))</f>
        <v>51026012</v>
      </c>
      <c r="Y551" s="26" t="str">
        <f>IF(C551&lt;10,VLOOKUP(A551,基础技能!A:O,6,FALSE),VLOOKUP(A551,升星技能!A:O,15,FALSE))</f>
        <v>怒气技能：对随机4名敌人造成154%攻击伤害，如果目标生命低于15%，额外追加150%的伤害，并回复自身造成伤害量75%的生命；并额外造成当前生命值15%的伤害（最高不超过颤栗之翼攻击的1500%，pve效果减半），并有35%几率使目标颤栗2回合，被颤栗的目标无法进行普通攻击</v>
      </c>
      <c r="Z551" s="1"/>
      <c r="AA551" s="1"/>
      <c r="AB551" s="1"/>
      <c r="AC551" s="1"/>
    </row>
    <row r="552" spans="1:29" s="17" customFormat="1" x14ac:dyDescent="0.3">
      <c r="A552" s="17">
        <v>51026</v>
      </c>
      <c r="B552" s="17" t="s">
        <v>80</v>
      </c>
      <c r="C552" s="26">
        <v>8</v>
      </c>
      <c r="D552" s="26">
        <v>2.68</v>
      </c>
      <c r="E552" s="26">
        <f>VLOOKUP($C552,计算辅助表!$A:$E,3,FALSE)</f>
        <v>1</v>
      </c>
      <c r="F552" s="26">
        <v>5.62</v>
      </c>
      <c r="G552" s="26">
        <f>VLOOKUP($C552,计算辅助表!$A:$E,5,FALSE)</f>
        <v>1.6</v>
      </c>
      <c r="H552" s="26">
        <f>VLOOKUP(C552,计算辅助表!A:I,9,FALSE)</f>
        <v>0</v>
      </c>
      <c r="I552" s="26">
        <f>VLOOKUP(C552,计算辅助表!A:K,10,FALSE)</f>
        <v>0</v>
      </c>
      <c r="J552" s="26">
        <f>VLOOKUP(C552,计算辅助表!A:K,11,FALSE)</f>
        <v>0</v>
      </c>
      <c r="K552" s="26">
        <f>VLOOKUP(C552,计算辅助表!A:H,8,FALSE)</f>
        <v>185</v>
      </c>
      <c r="L552" s="26" t="str">
        <f>VLOOKUP(C552,计算辅助表!A:F,6,FALSE)</f>
        <v>[{"a":"item","t":"2004","n":3000}]</v>
      </c>
      <c r="M552" s="26" t="str">
        <f>VLOOKUP(C552,计算辅助表!A:L,IF(INT(LEFT(A552))&lt;5,12,7),FALSE)</f>
        <v>[{"samezhongzu":1,"star":6,"num":1},{"samezhongzu":1,"star":5,"num":3}]</v>
      </c>
      <c r="N552" s="26" t="str">
        <f>VLOOKUP(A552,升星技能!A:O,4,FALSE)</f>
        <v>巨龙之翼3</v>
      </c>
      <c r="O552" s="26" t="str">
        <f>VLOOKUP(A552,升星技能!A:O,5,FALSE)</f>
        <v>"5102a101","5102a111","5102a121","5102a131"</v>
      </c>
      <c r="P552" s="26" t="str">
        <f>VLOOKUP(A552,升星技能!A:O,6,FALSE)</f>
        <v>被动效果：生命增加40%，攻击增加20%，暴击增加35%，破甲增加50%</v>
      </c>
      <c r="Q552" s="26" t="str">
        <f>IF(C552&lt;8,VLOOKUP(A552,基础技能!A:O,11,FALSE),VLOOKUP(A552,升星技能!A:O,7,FALSE))</f>
        <v>燃烧大地3</v>
      </c>
      <c r="R552" s="26" t="str">
        <f>IF(C552&lt;8,VLOOKUP(A552,基础技能!A:O,10,FALSE),VLOOKUP(A552,升星技能!A:O,8,FALSE))</f>
        <v>"5102a204"</v>
      </c>
      <c r="S552" s="26" t="str">
        <f>IF(C552&lt;8,VLOOKUP(A552,基础技能!A:O,12,FALSE),VLOOKUP(A552,升星技能!A:O,9,FALSE))</f>
        <v>被动效果：普攻变成对血量最低的敌人造成200%攻击伤害，如果目标生命低于20%，额外追加160%的伤害，并回复自身造成伤害量100%的生命；额外造成目标已损失的生命15%的伤害（最高不超过颤栗之翼攻击力1500%，pve效果减半），同时有100%概率使目标颤栗2回合，被颤栗的目标无法进行普攻</v>
      </c>
      <c r="T552" s="26" t="str">
        <f>IF(C552&lt;9,VLOOKUP(A552,基础技能!A:O,14,FALSE),VLOOKUP(A552,升星技能!A:O,10,FALSE))</f>
        <v>古龙逆鳞2</v>
      </c>
      <c r="U552" s="26" t="str">
        <f>IF(C552&lt;9,VLOOKUP(A552,基础技能!A:O,13,FALSE),VLOOKUP(A552,升星技能!A:O,11,FALSE))</f>
        <v>"51026304","51026314"</v>
      </c>
      <c r="V552" s="26" t="str">
        <f>IF(C552&lt;9,VLOOKUP(A552,基础技能!A:O,15,FALSE),VLOOKUP(A552,升星技能!A:O,12,FALSE))</f>
        <v>被动效果：每当自身行动时，提高自身10%攻击，10%暴击伤害（该效果提升的攻击和暴伤最多叠加8层），并获得一层逆鳞；每当有敌方被颤栗时，恢复自身100%攻击等量生命，并获得一层逆鳞（每层逆鳞提供15%免控和4.5%减伤，上限5层）</v>
      </c>
      <c r="W552" s="26" t="str">
        <f>IF(C552&lt;10,VLOOKUP(A552,基础技能!A:O,5,FALSE),VLOOKUP(A552,升星技能!A:O,13,FALSE))</f>
        <v>颤栗射线2</v>
      </c>
      <c r="X552" s="26">
        <f>IF(C552&lt;10,VLOOKUP(A552,基础技能!A:O,4,FALSE),VLOOKUP(A552,升星技能!A:O,14,FALSE))</f>
        <v>51026012</v>
      </c>
      <c r="Y552" s="26" t="str">
        <f>IF(C552&lt;10,VLOOKUP(A552,基础技能!A:O,6,FALSE),VLOOKUP(A552,升星技能!A:O,15,FALSE))</f>
        <v>怒气技能：对随机4名敌人造成154%攻击伤害，如果目标生命低于15%，额外追加150%的伤害，并回复自身造成伤害量75%的生命；并额外造成当前生命值15%的伤害（最高不超过颤栗之翼攻击的1500%，pve效果减半），并有35%几率使目标颤栗2回合，被颤栗的目标无法进行普通攻击</v>
      </c>
      <c r="Z552" s="1"/>
      <c r="AA552" s="1"/>
      <c r="AB552" s="1"/>
      <c r="AC552" s="1"/>
    </row>
    <row r="553" spans="1:29" s="17" customFormat="1" x14ac:dyDescent="0.3">
      <c r="A553" s="17">
        <v>51026</v>
      </c>
      <c r="B553" s="17" t="s">
        <v>80</v>
      </c>
      <c r="C553" s="26">
        <v>9</v>
      </c>
      <c r="D553" s="26">
        <v>2.94</v>
      </c>
      <c r="E553" s="26">
        <f>VLOOKUP($C553,计算辅助表!$A:$E,3,FALSE)</f>
        <v>1</v>
      </c>
      <c r="F553" s="26">
        <v>7.43</v>
      </c>
      <c r="G553" s="26">
        <f>VLOOKUP($C553,计算辅助表!$A:$E,5,FALSE)</f>
        <v>1.6</v>
      </c>
      <c r="H553" s="26">
        <f>VLOOKUP(C553,计算辅助表!A:I,9,FALSE)</f>
        <v>0</v>
      </c>
      <c r="I553" s="26">
        <f>VLOOKUP(C553,计算辅助表!A:K,10,FALSE)</f>
        <v>0</v>
      </c>
      <c r="J553" s="26">
        <f>VLOOKUP(C553,计算辅助表!A:K,11,FALSE)</f>
        <v>0</v>
      </c>
      <c r="K553" s="26">
        <f>VLOOKUP(C553,计算辅助表!A:H,8,FALSE)</f>
        <v>205</v>
      </c>
      <c r="L553" s="26" t="str">
        <f>VLOOKUP(C553,计算辅助表!A:F,6,FALSE)</f>
        <v>[{"a":"item","t":"2004","n":4000}]</v>
      </c>
      <c r="M553" s="26" t="str">
        <f>VLOOKUP(C553,计算辅助表!A:L,IF(INT(LEFT(A553))&lt;5,12,7),FALSE)</f>
        <v>[{"sxhero":1,"num":1},{"samezhongzu":1,"star":6,"num":1},{"samezhongzu":1,"star":5,"num":2}]</v>
      </c>
      <c r="N553" s="26" t="str">
        <f>VLOOKUP(A553,升星技能!A:O,4,FALSE)</f>
        <v>巨龙之翼3</v>
      </c>
      <c r="O553" s="26" t="str">
        <f>VLOOKUP(A553,升星技能!A:O,5,FALSE)</f>
        <v>"5102a101","5102a111","5102a121","5102a131"</v>
      </c>
      <c r="P553" s="26" t="str">
        <f>VLOOKUP(A553,升星技能!A:O,6,FALSE)</f>
        <v>被动效果：生命增加40%，攻击增加20%，暴击增加35%，破甲增加50%</v>
      </c>
      <c r="Q553" s="26" t="str">
        <f>IF(C553&lt;8,VLOOKUP(A553,基础技能!A:O,11,FALSE),VLOOKUP(A553,升星技能!A:O,7,FALSE))</f>
        <v>燃烧大地3</v>
      </c>
      <c r="R553" s="26" t="str">
        <f>IF(C553&lt;8,VLOOKUP(A553,基础技能!A:O,10,FALSE),VLOOKUP(A553,升星技能!A:O,8,FALSE))</f>
        <v>"5102a204"</v>
      </c>
      <c r="S553" s="26" t="str">
        <f>IF(C553&lt;8,VLOOKUP(A553,基础技能!A:O,12,FALSE),VLOOKUP(A553,升星技能!A:O,9,FALSE))</f>
        <v>被动效果：普攻变成对血量最低的敌人造成200%攻击伤害，如果目标生命低于20%，额外追加160%的伤害，并回复自身造成伤害量100%的生命；额外造成目标已损失的生命15%的伤害（最高不超过颤栗之翼攻击力1500%，pve效果减半），同时有100%概率使目标颤栗2回合，被颤栗的目标无法进行普攻</v>
      </c>
      <c r="T553" s="26" t="str">
        <f>IF(C553&lt;9,VLOOKUP(A553,基础技能!A:O,14,FALSE),VLOOKUP(A553,升星技能!A:O,10,FALSE))</f>
        <v>古龙逆鳞3</v>
      </c>
      <c r="U553" s="26" t="str">
        <f>IF(C553&lt;9,VLOOKUP(A553,基础技能!A:O,13,FALSE),VLOOKUP(A553,升星技能!A:O,11,FALSE))</f>
        <v>"5102a304","5102a314"</v>
      </c>
      <c r="V553" s="26" t="str">
        <f>IF(C553&lt;9,VLOOKUP(A553,基础技能!A:O,15,FALSE),VLOOKUP(A553,升星技能!A:O,12,FALSE))</f>
        <v>被动效果：每当自身行动时，提高自身15%攻击，15%暴击伤害（该效果提升的攻击和暴伤最多叠加8层），并获得一层逆鳞；每当有敌方被颤栗时，恢复自身150%攻击等量生命，并获得一层逆鳞（每层逆鳞提供20%免控和6%减伤，上限5层）</v>
      </c>
      <c r="W553" s="26" t="str">
        <f>IF(C553&lt;10,VLOOKUP(A553,基础技能!A:O,5,FALSE),VLOOKUP(A553,升星技能!A:O,13,FALSE))</f>
        <v>颤栗射线2</v>
      </c>
      <c r="X553" s="26">
        <f>IF(C553&lt;10,VLOOKUP(A553,基础技能!A:O,4,FALSE),VLOOKUP(A553,升星技能!A:O,14,FALSE))</f>
        <v>51026012</v>
      </c>
      <c r="Y553" s="26" t="str">
        <f>IF(C553&lt;10,VLOOKUP(A553,基础技能!A:O,6,FALSE),VLOOKUP(A553,升星技能!A:O,15,FALSE))</f>
        <v>怒气技能：对随机4名敌人造成154%攻击伤害，如果目标生命低于15%，额外追加150%的伤害，并回复自身造成伤害量75%的生命；并额外造成当前生命值15%的伤害（最高不超过颤栗之翼攻击的1500%，pve效果减半），并有35%几率使目标颤栗2回合，被颤栗的目标无法进行普通攻击</v>
      </c>
      <c r="Z553" s="1"/>
      <c r="AA553" s="1"/>
      <c r="AB553" s="1"/>
      <c r="AC553" s="1"/>
    </row>
    <row r="554" spans="1:29" s="17" customFormat="1" x14ac:dyDescent="0.3">
      <c r="A554" s="17">
        <v>51026</v>
      </c>
      <c r="B554" s="17" t="s">
        <v>80</v>
      </c>
      <c r="C554" s="26">
        <v>10</v>
      </c>
      <c r="D554" s="26">
        <v>3.1</v>
      </c>
      <c r="E554" s="26">
        <f>VLOOKUP($C554,计算辅助表!$A:$E,3,FALSE)</f>
        <v>1</v>
      </c>
      <c r="F554" s="26">
        <v>11.4</v>
      </c>
      <c r="G554" s="26">
        <f>VLOOKUP($C554,计算辅助表!$A:$E,5,FALSE)</f>
        <v>1.6</v>
      </c>
      <c r="H554" s="26">
        <f>VLOOKUP(C554,计算辅助表!A:I,9,FALSE)</f>
        <v>0</v>
      </c>
      <c r="I554" s="26">
        <f>VLOOKUP(C554,计算辅助表!A:K,10,FALSE)</f>
        <v>0</v>
      </c>
      <c r="J554" s="26">
        <f>VLOOKUP(C554,计算辅助表!A:K,11,FALSE)</f>
        <v>0</v>
      </c>
      <c r="K554" s="26">
        <f>VLOOKUP(C554,计算辅助表!A:H,8,FALSE)</f>
        <v>255</v>
      </c>
      <c r="L554" s="26" t="str">
        <f>VLOOKUP(C554,计算辅助表!A:F,6,FALSE)</f>
        <v>[{"a":"item","t":"2004","n":10000}]</v>
      </c>
      <c r="M554" s="26" t="str">
        <f>VLOOKUP(C554,计算辅助表!A:L,IF(INT(LEFT(A554))&lt;5,12,7),FALSE)</f>
        <v>[{"sxhero":1,"num":2},{"samezhongzu":1,"star":6,"num":1},{"star":9,"num":1}]</v>
      </c>
      <c r="N554" s="26" t="str">
        <f>VLOOKUP(A554,升星技能!A:O,4,FALSE)</f>
        <v>巨龙之翼3</v>
      </c>
      <c r="O554" s="26" t="str">
        <f>VLOOKUP(A554,升星技能!A:O,5,FALSE)</f>
        <v>"5102a101","5102a111","5102a121","5102a131"</v>
      </c>
      <c r="P554" s="26" t="str">
        <f>VLOOKUP(A554,升星技能!A:O,6,FALSE)</f>
        <v>被动效果：生命增加40%，攻击增加20%，暴击增加35%，破甲增加50%</v>
      </c>
      <c r="Q554" s="26" t="str">
        <f>IF(C554&lt;8,VLOOKUP(A554,基础技能!A:O,11,FALSE),VLOOKUP(A554,升星技能!A:O,7,FALSE))</f>
        <v>燃烧大地3</v>
      </c>
      <c r="R554" s="26" t="str">
        <f>IF(C554&lt;8,VLOOKUP(A554,基础技能!A:O,10,FALSE),VLOOKUP(A554,升星技能!A:O,8,FALSE))</f>
        <v>"5102a204"</v>
      </c>
      <c r="S554" s="26" t="str">
        <f>IF(C554&lt;8,VLOOKUP(A554,基础技能!A:O,12,FALSE),VLOOKUP(A554,升星技能!A:O,9,FALSE))</f>
        <v>被动效果：普攻变成对血量最低的敌人造成200%攻击伤害，如果目标生命低于20%，额外追加160%的伤害，并回复自身造成伤害量100%的生命；额外造成目标已损失的生命15%的伤害（最高不超过颤栗之翼攻击力1500%，pve效果减半），同时有100%概率使目标颤栗2回合，被颤栗的目标无法进行普攻</v>
      </c>
      <c r="T554" s="26" t="str">
        <f>IF(C554&lt;9,VLOOKUP(A554,基础技能!A:O,14,FALSE),VLOOKUP(A554,升星技能!A:O,10,FALSE))</f>
        <v>古龙逆鳞3</v>
      </c>
      <c r="U554" s="26" t="str">
        <f>IF(C554&lt;9,VLOOKUP(A554,基础技能!A:O,13,FALSE),VLOOKUP(A554,升星技能!A:O,11,FALSE))</f>
        <v>"5102a304","5102a314"</v>
      </c>
      <c r="V554" s="26" t="str">
        <f>IF(C554&lt;9,VLOOKUP(A554,基础技能!A:O,15,FALSE),VLOOKUP(A554,升星技能!A:O,12,FALSE))</f>
        <v>被动效果：每当自身行动时，提高自身15%攻击，15%暴击伤害（该效果提升的攻击和暴伤最多叠加8层），并获得一层逆鳞；每当有敌方被颤栗时，恢复自身150%攻击等量生命，并获得一层逆鳞（每层逆鳞提供20%免控和6%减伤，上限5层）</v>
      </c>
      <c r="W554" s="26" t="str">
        <f>IF(C554&lt;10,VLOOKUP(A554,基础技能!A:O,5,FALSE),VLOOKUP(A554,升星技能!A:O,13,FALSE))</f>
        <v>颤栗射线3</v>
      </c>
      <c r="X554" s="26" t="str">
        <f>IF(C554&lt;10,VLOOKUP(A554,基础技能!A:O,4,FALSE),VLOOKUP(A554,升星技能!A:O,14,FALSE))</f>
        <v>5102a012</v>
      </c>
      <c r="Y554" s="26" t="str">
        <f>IF(C554&lt;10,VLOOKUP(A554,基础技能!A:O,6,FALSE),VLOOKUP(A554,升星技能!A:O,15,FALSE))</f>
        <v>怒气技能：对随机4名敌人造成260%攻击伤害，如果目标生命低于20%，额外追加220%的伤害，并回复自身造成伤害量100%的生命；并额外造成当前生命值20%的伤害（最高不超过颤栗之翼攻击的1500%，pve效果减半），并有50%几率使目标颤栗2回合，被颤栗的目标无法进行普通攻击</v>
      </c>
      <c r="Z554" s="1"/>
      <c r="AA554" s="1"/>
      <c r="AB554" s="1"/>
      <c r="AC554" s="1"/>
    </row>
    <row r="555" spans="1:29" s="17" customFormat="1" x14ac:dyDescent="0.3">
      <c r="A555" s="17">
        <v>51026</v>
      </c>
      <c r="B555" s="17" t="s">
        <v>80</v>
      </c>
      <c r="C555" s="26">
        <v>11</v>
      </c>
      <c r="D555" s="26">
        <v>3.1</v>
      </c>
      <c r="E555" s="26">
        <f>VLOOKUP($C555,计算辅助表!$A:$E,3,FALSE)</f>
        <v>1</v>
      </c>
      <c r="F555" s="26">
        <v>11.4</v>
      </c>
      <c r="G555" s="26">
        <f>VLOOKUP($C555,计算辅助表!$A:$E,5,FALSE)</f>
        <v>1.6</v>
      </c>
      <c r="H555" s="26">
        <f>VLOOKUP(C555,计算辅助表!A:I,9,FALSE)</f>
        <v>1</v>
      </c>
      <c r="I555" s="26">
        <f>VLOOKUP(C555,计算辅助表!A:K,10,FALSE)</f>
        <v>70</v>
      </c>
      <c r="J555" s="26">
        <f>VLOOKUP(C555,计算辅助表!A:K,11,FALSE)</f>
        <v>100</v>
      </c>
      <c r="K555" s="26">
        <f>VLOOKUP(C555,计算辅助表!A:H,8,FALSE)</f>
        <v>270</v>
      </c>
      <c r="L555" s="26" t="str">
        <f>VLOOKUP(C555,计算辅助表!A:F,6,FALSE)</f>
        <v>[{"a":"item","t":"2004","n":10000}]</v>
      </c>
      <c r="M555" s="26" t="str">
        <f>VLOOKUP(C555,计算辅助表!A:L,IF(INT(LEFT(A555))&lt;5,12,7),FALSE)</f>
        <v>[{"sxhero":1,"num":1},{"star":9,"num":1}]</v>
      </c>
      <c r="N555" s="26" t="str">
        <f>VLOOKUP(A555,升星技能!A:O,4,FALSE)</f>
        <v>巨龙之翼3</v>
      </c>
      <c r="O555" s="26" t="str">
        <f>VLOOKUP(A555,升星技能!A:O,5,FALSE)</f>
        <v>"5102a101","5102a111","5102a121","5102a131"</v>
      </c>
      <c r="P555" s="26" t="str">
        <f>VLOOKUP(A555,升星技能!A:O,6,FALSE)</f>
        <v>被动效果：生命增加40%，攻击增加20%，暴击增加35%，破甲增加50%</v>
      </c>
      <c r="Q555" s="26" t="str">
        <f>IF(C555&lt;8,VLOOKUP(A555,基础技能!A:O,11,FALSE),VLOOKUP(A555,升星技能!A:O,7,FALSE))</f>
        <v>燃烧大地3</v>
      </c>
      <c r="R555" s="26" t="str">
        <f>IF(C555&lt;8,VLOOKUP(A555,基础技能!A:O,10,FALSE),VLOOKUP(A555,升星技能!A:O,8,FALSE))</f>
        <v>"5102a204"</v>
      </c>
      <c r="S555" s="26" t="str">
        <f>IF(C555&lt;8,VLOOKUP(A555,基础技能!A:O,12,FALSE),VLOOKUP(A555,升星技能!A:O,9,FALSE))</f>
        <v>被动效果：普攻变成对血量最低的敌人造成200%攻击伤害，如果目标生命低于20%，额外追加160%的伤害，并回复自身造成伤害量100%的生命；额外造成目标已损失的生命15%的伤害（最高不超过颤栗之翼攻击力1500%，pve效果减半），同时有100%概率使目标颤栗2回合，被颤栗的目标无法进行普攻</v>
      </c>
      <c r="T555" s="26" t="str">
        <f>IF(C555&lt;9,VLOOKUP(A555,基础技能!A:O,14,FALSE),VLOOKUP(A555,升星技能!A:O,10,FALSE))</f>
        <v>古龙逆鳞3</v>
      </c>
      <c r="U555" s="26" t="str">
        <f>IF(C555&lt;9,VLOOKUP(A555,基础技能!A:O,13,FALSE),VLOOKUP(A555,升星技能!A:O,11,FALSE))</f>
        <v>"5102a304","5102a314"</v>
      </c>
      <c r="V555" s="26" t="str">
        <f>IF(C555&lt;9,VLOOKUP(A555,基础技能!A:O,15,FALSE),VLOOKUP(A555,升星技能!A:O,12,FALSE))</f>
        <v>被动效果：每当自身行动时，提高自身15%攻击，15%暴击伤害（该效果提升的攻击和暴伤最多叠加8层），并获得一层逆鳞；每当有敌方被颤栗时，恢复自身150%攻击等量生命，并获得一层逆鳞（每层逆鳞提供20%免控和6%减伤，上限5层）</v>
      </c>
      <c r="W555" s="26" t="str">
        <f>IF(C555&lt;10,VLOOKUP(A555,基础技能!A:O,5,FALSE),VLOOKUP(A555,升星技能!A:O,13,FALSE))</f>
        <v>颤栗射线3</v>
      </c>
      <c r="X555" s="26" t="str">
        <f>IF(C555&lt;10,VLOOKUP(A555,基础技能!A:O,4,FALSE),VLOOKUP(A555,升星技能!A:O,14,FALSE))</f>
        <v>5102a012</v>
      </c>
      <c r="Y555" s="26" t="str">
        <f>IF(C555&lt;10,VLOOKUP(A555,基础技能!A:O,6,FALSE),VLOOKUP(A555,升星技能!A:O,15,FALSE))</f>
        <v>怒气技能：对随机4名敌人造成260%攻击伤害，如果目标生命低于20%，额外追加220%的伤害，并回复自身造成伤害量100%的生命；并额外造成当前生命值20%的伤害（最高不超过颤栗之翼攻击的1500%，pve效果减半），并有50%几率使目标颤栗2回合，被颤栗的目标无法进行普通攻击</v>
      </c>
      <c r="Z555" s="1"/>
      <c r="AA555" s="1"/>
      <c r="AB555" s="1"/>
      <c r="AC555" s="1"/>
    </row>
    <row r="556" spans="1:29" s="17" customFormat="1" x14ac:dyDescent="0.3">
      <c r="A556" s="17">
        <v>51026</v>
      </c>
      <c r="B556" s="17" t="s">
        <v>80</v>
      </c>
      <c r="C556" s="26">
        <v>12</v>
      </c>
      <c r="D556" s="26">
        <v>3.1</v>
      </c>
      <c r="E556" s="26">
        <f>VLOOKUP($C556,计算辅助表!$A:$E,3,FALSE)</f>
        <v>1</v>
      </c>
      <c r="F556" s="26">
        <v>11.4</v>
      </c>
      <c r="G556" s="26">
        <f>VLOOKUP($C556,计算辅助表!$A:$E,5,FALSE)</f>
        <v>1.6</v>
      </c>
      <c r="H556" s="26">
        <f>VLOOKUP(C556,计算辅助表!A:I,9,FALSE)</f>
        <v>2</v>
      </c>
      <c r="I556" s="26">
        <f>VLOOKUP(C556,计算辅助表!A:K,10,FALSE)</f>
        <v>140</v>
      </c>
      <c r="J556" s="26">
        <f>VLOOKUP(C556,计算辅助表!A:K,11,FALSE)</f>
        <v>200</v>
      </c>
      <c r="K556" s="26">
        <f>VLOOKUP(C556,计算辅助表!A:H,8,FALSE)</f>
        <v>285</v>
      </c>
      <c r="L556" s="26" t="str">
        <f>VLOOKUP(C556,计算辅助表!A:F,6,FALSE)</f>
        <v>[{"a":"item","t":"2004","n":15000}]</v>
      </c>
      <c r="M556" s="26" t="str">
        <f>VLOOKUP(C556,计算辅助表!A:L,IF(INT(LEFT(A556))&lt;5,12,7),FALSE)</f>
        <v>[{"sxhero":1,"num":1},{"samezhongzu":1,"star":6,"num":1},{"star":9,"num":1}]</v>
      </c>
      <c r="N556" s="26" t="str">
        <f>VLOOKUP(A556,升星技能!A:O,4,FALSE)</f>
        <v>巨龙之翼3</v>
      </c>
      <c r="O556" s="26" t="str">
        <f>VLOOKUP(A556,升星技能!A:O,5,FALSE)</f>
        <v>"5102a101","5102a111","5102a121","5102a131"</v>
      </c>
      <c r="P556" s="26" t="str">
        <f>VLOOKUP(A556,升星技能!A:O,6,FALSE)</f>
        <v>被动效果：生命增加40%，攻击增加20%，暴击增加35%，破甲增加50%</v>
      </c>
      <c r="Q556" s="26" t="str">
        <f>IF(C556&lt;8,VLOOKUP(A556,基础技能!A:O,11,FALSE),VLOOKUP(A556,升星技能!A:O,7,FALSE))</f>
        <v>燃烧大地3</v>
      </c>
      <c r="R556" s="26" t="str">
        <f>IF(C556&lt;8,VLOOKUP(A556,基础技能!A:O,10,FALSE),VLOOKUP(A556,升星技能!A:O,8,FALSE))</f>
        <v>"5102a204"</v>
      </c>
      <c r="S556" s="26" t="str">
        <f>IF(C556&lt;8,VLOOKUP(A556,基础技能!A:O,12,FALSE),VLOOKUP(A556,升星技能!A:O,9,FALSE))</f>
        <v>被动效果：普攻变成对血量最低的敌人造成200%攻击伤害，如果目标生命低于20%，额外追加160%的伤害，并回复自身造成伤害量100%的生命；额外造成目标已损失的生命15%的伤害（最高不超过颤栗之翼攻击力1500%，pve效果减半），同时有100%概率使目标颤栗2回合，被颤栗的目标无法进行普攻</v>
      </c>
      <c r="T556" s="26" t="str">
        <f>IF(C556&lt;9,VLOOKUP(A556,基础技能!A:O,14,FALSE),VLOOKUP(A556,升星技能!A:O,10,FALSE))</f>
        <v>古龙逆鳞3</v>
      </c>
      <c r="U556" s="26" t="str">
        <f>IF(C556&lt;9,VLOOKUP(A556,基础技能!A:O,13,FALSE),VLOOKUP(A556,升星技能!A:O,11,FALSE))</f>
        <v>"5102a304","5102a314"</v>
      </c>
      <c r="V556" s="26" t="str">
        <f>IF(C556&lt;9,VLOOKUP(A556,基础技能!A:O,15,FALSE),VLOOKUP(A556,升星技能!A:O,12,FALSE))</f>
        <v>被动效果：每当自身行动时，提高自身15%攻击，15%暴击伤害（该效果提升的攻击和暴伤最多叠加8层），并获得一层逆鳞；每当有敌方被颤栗时，恢复自身150%攻击等量生命，并获得一层逆鳞（每层逆鳞提供20%免控和6%减伤，上限5层）</v>
      </c>
      <c r="W556" s="26" t="str">
        <f>IF(C556&lt;10,VLOOKUP(A556,基础技能!A:O,5,FALSE),VLOOKUP(A556,升星技能!A:O,13,FALSE))</f>
        <v>颤栗射线3</v>
      </c>
      <c r="X556" s="26" t="str">
        <f>IF(C556&lt;10,VLOOKUP(A556,基础技能!A:O,4,FALSE),VLOOKUP(A556,升星技能!A:O,14,FALSE))</f>
        <v>5102a012</v>
      </c>
      <c r="Y556" s="26" t="str">
        <f>IF(C556&lt;10,VLOOKUP(A556,基础技能!A:O,6,FALSE),VLOOKUP(A556,升星技能!A:O,15,FALSE))</f>
        <v>怒气技能：对随机4名敌人造成260%攻击伤害，如果目标生命低于20%，额外追加220%的伤害，并回复自身造成伤害量100%的生命；并额外造成当前生命值20%的伤害（最高不超过颤栗之翼攻击的1500%，pve效果减半），并有50%几率使目标颤栗2回合，被颤栗的目标无法进行普通攻击</v>
      </c>
      <c r="Z556" s="1"/>
      <c r="AA556" s="1"/>
      <c r="AB556" s="1"/>
      <c r="AC556" s="1"/>
    </row>
    <row r="557" spans="1:29" s="17" customFormat="1" x14ac:dyDescent="0.3">
      <c r="A557" s="17">
        <v>51026</v>
      </c>
      <c r="B557" s="17" t="s">
        <v>80</v>
      </c>
      <c r="C557" s="26">
        <v>13</v>
      </c>
      <c r="D557" s="26">
        <v>3.1</v>
      </c>
      <c r="E557" s="26">
        <f>VLOOKUP($C557,计算辅助表!$A:$E,3,FALSE)</f>
        <v>1</v>
      </c>
      <c r="F557" s="26">
        <v>11.4</v>
      </c>
      <c r="G557" s="26">
        <f>VLOOKUP($C557,计算辅助表!$A:$E,5,FALSE)</f>
        <v>1.6</v>
      </c>
      <c r="H557" s="26">
        <f>VLOOKUP(C557,计算辅助表!A:I,9,FALSE)</f>
        <v>3</v>
      </c>
      <c r="I557" s="26">
        <f>VLOOKUP(C557,计算辅助表!A:K,10,FALSE)</f>
        <v>210</v>
      </c>
      <c r="J557" s="26">
        <f>VLOOKUP(C557,计算辅助表!A:K,11,FALSE)</f>
        <v>300</v>
      </c>
      <c r="K557" s="26">
        <f>VLOOKUP(C557,计算辅助表!A:H,8,FALSE)</f>
        <v>300</v>
      </c>
      <c r="L557" s="26" t="str">
        <f>VLOOKUP(C557,计算辅助表!A:F,6,FALSE)</f>
        <v>[{"a":"item","t":"2004","n":20000},{"a":"item","t":"2039","n":10}]</v>
      </c>
      <c r="M557" s="26" t="str">
        <f>VLOOKUP(C557,计算辅助表!A:L,IF(INT(LEFT(A557))&lt;5,12,7),FALSE)</f>
        <v>[{"sxhero":1,"num":2},{"samezhongzu":1,"star":6,"num":1},{"star":10,"num":1}]</v>
      </c>
      <c r="N557" s="26" t="str">
        <f>VLOOKUP(A557,升星技能!A:O,4,FALSE)</f>
        <v>巨龙之翼3</v>
      </c>
      <c r="O557" s="26" t="str">
        <f>VLOOKUP(A557,升星技能!A:O,5,FALSE)</f>
        <v>"5102a101","5102a111","5102a121","5102a131"</v>
      </c>
      <c r="P557" s="26" t="str">
        <f>VLOOKUP(A557,升星技能!A:O,6,FALSE)</f>
        <v>被动效果：生命增加40%，攻击增加20%，暴击增加35%，破甲增加50%</v>
      </c>
      <c r="Q557" s="26" t="str">
        <f>IF(C557&lt;8,VLOOKUP(A557,基础技能!A:O,11,FALSE),VLOOKUP(A557,升星技能!A:O,7,FALSE))</f>
        <v>燃烧大地3</v>
      </c>
      <c r="R557" s="26" t="str">
        <f>IF(C557&lt;8,VLOOKUP(A557,基础技能!A:O,10,FALSE),VLOOKUP(A557,升星技能!A:O,8,FALSE))</f>
        <v>"5102a204"</v>
      </c>
      <c r="S557" s="26" t="str">
        <f>IF(C557&lt;8,VLOOKUP(A557,基础技能!A:O,12,FALSE),VLOOKUP(A557,升星技能!A:O,9,FALSE))</f>
        <v>被动效果：普攻变成对血量最低的敌人造成200%攻击伤害，如果目标生命低于20%，额外追加160%的伤害，并回复自身造成伤害量100%的生命；额外造成目标已损失的生命15%的伤害（最高不超过颤栗之翼攻击力1500%，pve效果减半），同时有100%概率使目标颤栗2回合，被颤栗的目标无法进行普攻</v>
      </c>
      <c r="T557" s="26" t="str">
        <f>IF(C557&lt;9,VLOOKUP(A557,基础技能!A:O,14,FALSE),VLOOKUP(A557,升星技能!A:O,10,FALSE))</f>
        <v>古龙逆鳞3</v>
      </c>
      <c r="U557" s="26" t="str">
        <f>IF(C557&lt;9,VLOOKUP(A557,基础技能!A:O,13,FALSE),VLOOKUP(A557,升星技能!A:O,11,FALSE))</f>
        <v>"5102a304","5102a314"</v>
      </c>
      <c r="V557" s="26" t="str">
        <f>IF(C557&lt;9,VLOOKUP(A557,基础技能!A:O,15,FALSE),VLOOKUP(A557,升星技能!A:O,12,FALSE))</f>
        <v>被动效果：每当自身行动时，提高自身15%攻击，15%暴击伤害（该效果提升的攻击和暴伤最多叠加8层），并获得一层逆鳞；每当有敌方被颤栗时，恢复自身150%攻击等量生命，并获得一层逆鳞（每层逆鳞提供20%免控和6%减伤，上限5层）</v>
      </c>
      <c r="W557" s="26" t="str">
        <f>IF(C557&lt;10,VLOOKUP(A557,基础技能!A:O,5,FALSE),VLOOKUP(A557,升星技能!A:O,13,FALSE))</f>
        <v>颤栗射线3</v>
      </c>
      <c r="X557" s="26" t="str">
        <f>IF(C557&lt;10,VLOOKUP(A557,基础技能!A:O,4,FALSE),VLOOKUP(A557,升星技能!A:O,14,FALSE))</f>
        <v>5102a012</v>
      </c>
      <c r="Y557" s="26" t="str">
        <f>IF(C557&lt;10,VLOOKUP(A557,基础技能!A:O,6,FALSE),VLOOKUP(A557,升星技能!A:O,15,FALSE))</f>
        <v>怒气技能：对随机4名敌人造成260%攻击伤害，如果目标生命低于20%，额外追加220%的伤害，并回复自身造成伤害量100%的生命；并额外造成当前生命值20%的伤害（最高不超过颤栗之翼攻击的1500%，pve效果减半），并有50%几率使目标颤栗2回合，被颤栗的目标无法进行普通攻击</v>
      </c>
      <c r="Z557" s="1"/>
      <c r="AA557" s="1"/>
      <c r="AB557" s="1"/>
      <c r="AC557" s="1"/>
    </row>
    <row r="558" spans="1:29" s="25" customFormat="1" x14ac:dyDescent="0.3">
      <c r="A558" s="17">
        <v>51026</v>
      </c>
      <c r="B558" s="17" t="s">
        <v>80</v>
      </c>
      <c r="C558" s="26">
        <v>14</v>
      </c>
      <c r="D558" s="26">
        <v>3.1</v>
      </c>
      <c r="E558" s="26">
        <f>VLOOKUP($C558,计算辅助表!$A:$E,3,FALSE)</f>
        <v>1</v>
      </c>
      <c r="F558" s="26">
        <v>11.4</v>
      </c>
      <c r="G558" s="26">
        <f>VLOOKUP($C558,计算辅助表!$A:$E,5,FALSE)</f>
        <v>1.6</v>
      </c>
      <c r="H558" s="26">
        <f>VLOOKUP(C558,计算辅助表!A:I,9,FALSE)</f>
        <v>4</v>
      </c>
      <c r="I558" s="26">
        <f>VLOOKUP(C558,计算辅助表!A:K,10,FALSE)</f>
        <v>330</v>
      </c>
      <c r="J558" s="26">
        <f>VLOOKUP(C558,计算辅助表!A:K,11,FALSE)</f>
        <v>500</v>
      </c>
      <c r="K558" s="26">
        <f>VLOOKUP(C558,计算辅助表!A:H,8,FALSE)</f>
        <v>300</v>
      </c>
      <c r="L558" s="26" t="str">
        <f>VLOOKUP(C558,计算辅助表!A:F,6,FALSE)</f>
        <v>[{"a":"item","t":"2004","n":25000},{"a":"item","t":"2039","n":20}]</v>
      </c>
      <c r="M558" s="26" t="str">
        <f>VLOOKUP(C558,计算辅助表!A:L,IF(INT(LEFT(A558))&lt;5,12,7),FALSE)</f>
        <v>[{"sxhero":1,"num":2},{"star":9,"num":1},{"star":10,"num":1}]</v>
      </c>
      <c r="N558" s="26" t="str">
        <f>VLOOKUP(A558,升星技能!A:O,4,FALSE)</f>
        <v>巨龙之翼3</v>
      </c>
      <c r="O558" s="26" t="str">
        <f>VLOOKUP(A558,升星技能!A:O,5,FALSE)</f>
        <v>"5102a101","5102a111","5102a121","5102a131"</v>
      </c>
      <c r="P558" s="26" t="str">
        <f>VLOOKUP(A558,升星技能!A:O,6,FALSE)</f>
        <v>被动效果：生命增加40%，攻击增加20%，暴击增加35%，破甲增加50%</v>
      </c>
      <c r="Q558" s="26" t="str">
        <f>IF(C558&lt;8,VLOOKUP(A558,基础技能!A:O,11,FALSE),VLOOKUP(A558,升星技能!A:O,7,FALSE))</f>
        <v>燃烧大地3</v>
      </c>
      <c r="R558" s="26" t="str">
        <f>IF(C558&lt;8,VLOOKUP(A558,基础技能!A:O,10,FALSE),VLOOKUP(A558,升星技能!A:O,8,FALSE))</f>
        <v>"5102a204"</v>
      </c>
      <c r="S558" s="26" t="str">
        <f>IF(C558&lt;8,VLOOKUP(A558,基础技能!A:O,12,FALSE),VLOOKUP(A558,升星技能!A:O,9,FALSE))</f>
        <v>被动效果：普攻变成对血量最低的敌人造成200%攻击伤害，如果目标生命低于20%，额外追加160%的伤害，并回复自身造成伤害量100%的生命；额外造成目标已损失的生命15%的伤害（最高不超过颤栗之翼攻击力1500%，pve效果减半），同时有100%概率使目标颤栗2回合，被颤栗的目标无法进行普攻</v>
      </c>
      <c r="T558" s="26" t="str">
        <f>IF(C558&lt;9,VLOOKUP(A558,基础技能!A:O,14,FALSE),VLOOKUP(A558,升星技能!A:O,10,FALSE))</f>
        <v>古龙逆鳞3</v>
      </c>
      <c r="U558" s="26" t="str">
        <f>IF(C558&lt;9,VLOOKUP(A558,基础技能!A:O,13,FALSE),VLOOKUP(A558,升星技能!A:O,11,FALSE))</f>
        <v>"5102a304","5102a314"</v>
      </c>
      <c r="V558" s="26" t="str">
        <f>IF(C558&lt;9,VLOOKUP(A558,基础技能!A:O,15,FALSE),VLOOKUP(A558,升星技能!A:O,12,FALSE))</f>
        <v>被动效果：每当自身行动时，提高自身15%攻击，15%暴击伤害（该效果提升的攻击和暴伤最多叠加8层），并获得一层逆鳞；每当有敌方被颤栗时，恢复自身150%攻击等量生命，并获得一层逆鳞（每层逆鳞提供20%免控和6%减伤，上限5层）</v>
      </c>
      <c r="W558" s="26" t="str">
        <f>IF(C558&lt;10,VLOOKUP(A558,基础技能!A:O,5,FALSE),VLOOKUP(A558,升星技能!A:O,13,FALSE))</f>
        <v>颤栗射线3</v>
      </c>
      <c r="X558" s="26" t="str">
        <f>IF(C558&lt;10,VLOOKUP(A558,基础技能!A:O,4,FALSE),VLOOKUP(A558,升星技能!A:O,14,FALSE))</f>
        <v>5102a012</v>
      </c>
      <c r="Y558" s="26" t="str">
        <f>IF(C558&lt;10,VLOOKUP(A558,基础技能!A:O,6,FALSE),VLOOKUP(A558,升星技能!A:O,15,FALSE))</f>
        <v>怒气技能：对随机4名敌人造成260%攻击伤害，如果目标生命低于20%，额外追加220%的伤害，并回复自身造成伤害量100%的生命；并额外造成当前生命值20%的伤害（最高不超过颤栗之翼攻击的1500%，pve效果减半），并有50%几率使目标颤栗2回合，被颤栗的目标无法进行普通攻击</v>
      </c>
      <c r="Z558" s="1"/>
      <c r="AA558" s="1"/>
      <c r="AB558" s="1"/>
      <c r="AC558" s="1"/>
    </row>
    <row r="559" spans="1:29" s="25" customFormat="1" x14ac:dyDescent="0.3">
      <c r="A559" s="17">
        <v>51026</v>
      </c>
      <c r="B559" s="17" t="s">
        <v>80</v>
      </c>
      <c r="C559" s="26">
        <v>15</v>
      </c>
      <c r="D559" s="26">
        <v>3.1</v>
      </c>
      <c r="E559" s="26">
        <f>VLOOKUP($C559,计算辅助表!$A:$E,3,FALSE)</f>
        <v>1</v>
      </c>
      <c r="F559" s="26">
        <v>11.4</v>
      </c>
      <c r="G559" s="26">
        <f>VLOOKUP($C559,计算辅助表!$A:$E,5,FALSE)</f>
        <v>1.6</v>
      </c>
      <c r="H559" s="26">
        <f>VLOOKUP(C559,计算辅助表!A:I,9,FALSE)</f>
        <v>5</v>
      </c>
      <c r="I559" s="26">
        <f>VLOOKUP(C559,计算辅助表!A:K,10,FALSE)</f>
        <v>450</v>
      </c>
      <c r="J559" s="26">
        <f>VLOOKUP(C559,计算辅助表!A:K,11,FALSE)</f>
        <v>700</v>
      </c>
      <c r="K559" s="26">
        <f>VLOOKUP(C559,计算辅助表!A:H,8,FALSE)</f>
        <v>300</v>
      </c>
      <c r="L559" s="26" t="str">
        <f>VLOOKUP(C559,计算辅助表!A:F,6,FALSE)</f>
        <v>[{"a":"item","t":"2004","n":30000},{"a":"item","t":"2039","n":30}]</v>
      </c>
      <c r="M559" s="26" t="str">
        <f>VLOOKUP(C559,计算辅助表!A:L,IF(INT(LEFT(A559))&lt;5,12,7),FALSE)</f>
        <v>[{"sxhero":1,"num":2},{"star":9,"num":1},{"star":10,"num":1}]</v>
      </c>
      <c r="N559" s="26" t="str">
        <f>VLOOKUP(A559,升星技能!A:O,4,FALSE)</f>
        <v>巨龙之翼3</v>
      </c>
      <c r="O559" s="26" t="str">
        <f>VLOOKUP(A559,升星技能!A:O,5,FALSE)</f>
        <v>"5102a101","5102a111","5102a121","5102a131"</v>
      </c>
      <c r="P559" s="26" t="str">
        <f>VLOOKUP(A559,升星技能!A:O,6,FALSE)</f>
        <v>被动效果：生命增加40%，攻击增加20%，暴击增加35%，破甲增加50%</v>
      </c>
      <c r="Q559" s="26" t="str">
        <f>IF(C559&lt;8,VLOOKUP(A559,基础技能!A:O,11,FALSE),VLOOKUP(A559,升星技能!A:O,7,FALSE))</f>
        <v>燃烧大地3</v>
      </c>
      <c r="R559" s="26" t="str">
        <f>IF(C559&lt;8,VLOOKUP(A559,基础技能!A:O,10,FALSE),VLOOKUP(A559,升星技能!A:O,8,FALSE))</f>
        <v>"5102a204"</v>
      </c>
      <c r="S559" s="26" t="str">
        <f>IF(C559&lt;8,VLOOKUP(A559,基础技能!A:O,12,FALSE),VLOOKUP(A559,升星技能!A:O,9,FALSE))</f>
        <v>被动效果：普攻变成对血量最低的敌人造成200%攻击伤害，如果目标生命低于20%，额外追加160%的伤害，并回复自身造成伤害量100%的生命；额外造成目标已损失的生命15%的伤害（最高不超过颤栗之翼攻击力1500%，pve效果减半），同时有100%概率使目标颤栗2回合，被颤栗的目标无法进行普攻</v>
      </c>
      <c r="T559" s="26" t="str">
        <f>IF(C559&lt;9,VLOOKUP(A559,基础技能!A:O,14,FALSE),VLOOKUP(A559,升星技能!A:O,10,FALSE))</f>
        <v>古龙逆鳞3</v>
      </c>
      <c r="U559" s="26" t="str">
        <f>IF(C559&lt;9,VLOOKUP(A559,基础技能!A:O,13,FALSE),VLOOKUP(A559,升星技能!A:O,11,FALSE))</f>
        <v>"5102a304","5102a314"</v>
      </c>
      <c r="V559" s="26" t="str">
        <f>IF(C559&lt;9,VLOOKUP(A559,基础技能!A:O,15,FALSE),VLOOKUP(A559,升星技能!A:O,12,FALSE))</f>
        <v>被动效果：每当自身行动时，提高自身15%攻击，15%暴击伤害（该效果提升的攻击和暴伤最多叠加8层），并获得一层逆鳞；每当有敌方被颤栗时，恢复自身150%攻击等量生命，并获得一层逆鳞（每层逆鳞提供20%免控和6%减伤，上限5层）</v>
      </c>
      <c r="W559" s="26" t="str">
        <f>IF(C559&lt;10,VLOOKUP(A559,基础技能!A:O,5,FALSE),VLOOKUP(A559,升星技能!A:O,13,FALSE))</f>
        <v>颤栗射线3</v>
      </c>
      <c r="X559" s="26" t="str">
        <f>IF(C559&lt;10,VLOOKUP(A559,基础技能!A:O,4,FALSE),VLOOKUP(A559,升星技能!A:O,14,FALSE))</f>
        <v>5102a012</v>
      </c>
      <c r="Y559" s="26" t="str">
        <f>IF(C559&lt;10,VLOOKUP(A559,基础技能!A:O,6,FALSE),VLOOKUP(A559,升星技能!A:O,15,FALSE))</f>
        <v>怒气技能：对随机4名敌人造成260%攻击伤害，如果目标生命低于20%，额外追加220%的伤害，并回复自身造成伤害量100%的生命；并额外造成当前生命值20%的伤害（最高不超过颤栗之翼攻击的1500%，pve效果减半），并有50%几率使目标颤栗2回合，被颤栗的目标无法进行普通攻击</v>
      </c>
      <c r="Z559" s="1"/>
      <c r="AA559" s="1"/>
      <c r="AB559" s="1"/>
      <c r="AC559" s="1"/>
    </row>
    <row r="560" spans="1:29" s="10" customFormat="1" x14ac:dyDescent="0.3">
      <c r="A560" s="27">
        <v>52046</v>
      </c>
      <c r="B560" s="27" t="s">
        <v>81</v>
      </c>
      <c r="C560" s="28">
        <v>7</v>
      </c>
      <c r="D560" s="28">
        <f>VLOOKUP($C560,计算辅助表!$A:$E,2,FALSE)</f>
        <v>2.4900000000000002</v>
      </c>
      <c r="E560" s="26">
        <f>VLOOKUP($C560,计算辅助表!$A:$E,3,FALSE)</f>
        <v>1</v>
      </c>
      <c r="F560" s="28">
        <f>VLOOKUP($C560,计算辅助表!$A:$E,4,FALSE)</f>
        <v>3.5200000000000005</v>
      </c>
      <c r="G560" s="26">
        <f>VLOOKUP($C560,计算辅助表!$A:$E,5,FALSE)</f>
        <v>1.6</v>
      </c>
      <c r="H560" s="26">
        <f>VLOOKUP(C560,计算辅助表!A:I,9,FALSE)</f>
        <v>0</v>
      </c>
      <c r="I560" s="26">
        <f>VLOOKUP(C560,计算辅助表!A:K,10,FALSE)</f>
        <v>0</v>
      </c>
      <c r="J560" s="26">
        <f>VLOOKUP(C560,计算辅助表!A:K,11,FALSE)</f>
        <v>0</v>
      </c>
      <c r="K560" s="26">
        <f>VLOOKUP(C560,计算辅助表!A:H,8,FALSE)</f>
        <v>165</v>
      </c>
      <c r="L560" s="26" t="str">
        <f>VLOOKUP(C560,计算辅助表!A:F,6,FALSE)</f>
        <v>[{"a":"item","t":"2004","n":2000}]</v>
      </c>
      <c r="M560" s="26" t="str">
        <f>VLOOKUP(C560,计算辅助表!A:L,IF(INT(LEFT(A560))&lt;5,12,7),FALSE)</f>
        <v>[{"samezhongzu":1,"star":5,"num":4}]</v>
      </c>
      <c r="N560" s="26" t="str">
        <f>VLOOKUP(A560,升星技能!A:O,4,FALSE)</f>
        <v>美杜莎之力3</v>
      </c>
      <c r="O560" s="26" t="str">
        <f>VLOOKUP(A560,升星技能!A:O,5,FALSE)</f>
        <v>"5204a114"</v>
      </c>
      <c r="P560" s="26" t="str">
        <f>VLOOKUP(A560,升星技能!A:O,6,FALSE)</f>
        <v>被动效果：恶心的触手怪，普攻有56%概率使目标石化，持续1回合</v>
      </c>
      <c r="Q560" s="26" t="str">
        <f>IF(C560&lt;8,VLOOKUP(A560,基础技能!A:O,11,FALSE),VLOOKUP(A560,升星技能!A:O,7,FALSE))</f>
        <v>领域2</v>
      </c>
      <c r="R560" s="26" t="str">
        <f>IF(C560&lt;8,VLOOKUP(A560,基础技能!A:O,10,FALSE),VLOOKUP(A560,升星技能!A:O,8,FALSE))</f>
        <v>"52046211","52046221","52046231"</v>
      </c>
      <c r="S560" s="26" t="str">
        <f>IF(C560&lt;8,VLOOKUP(A560,基础技能!A:O,12,FALSE),VLOOKUP(A560,升星技能!A:O,9,FALSE))</f>
        <v>被动效果：在自己的领域中，技能伤害增加87.5%，生命增加45%，速度增加53</v>
      </c>
      <c r="T560" s="26" t="str">
        <f>IF(C560&lt;9,VLOOKUP(A560,基础技能!A:O,14,FALSE),VLOOKUP(A560,升星技能!A:O,10,FALSE))</f>
        <v>转守为攻2</v>
      </c>
      <c r="U560" s="26" t="str">
        <f>IF(C560&lt;9,VLOOKUP(A560,基础技能!A:O,13,FALSE),VLOOKUP(A560,升星技能!A:O,11,FALSE))</f>
        <v>"52046314","52046324"</v>
      </c>
      <c r="V560" s="26" t="str">
        <f>IF(C560&lt;9,VLOOKUP(A560,基础技能!A:O,15,FALSE),VLOOKUP(A560,升星技能!A:O,12,FALSE))</f>
        <v>被动效果：受到攻击时转守为攻，55%概率提升自身44%攻击力2回合，并有24%概率降低攻击者20点怒气</v>
      </c>
      <c r="W560" s="26" t="str">
        <f>IF(C560&lt;10,VLOOKUP(A560,基础技能!A:O,5,FALSE),VLOOKUP(A560,升星技能!A:O,13,FALSE))</f>
        <v>暗影混乱2</v>
      </c>
      <c r="X560" s="26" t="str">
        <f>IF(C560&lt;10,VLOOKUP(A560,基础技能!A:O,4,FALSE),VLOOKUP(A560,升星技能!A:O,14,FALSE))</f>
        <v>52046012</v>
      </c>
      <c r="Y560" s="26" t="str">
        <f>IF(C560&lt;10,VLOOKUP(A560,基础技能!A:O,6,FALSE),VLOOKUP(A560,升星技能!A:O,15,FALSE))</f>
        <v>怒气技能：对敌方全体造成55%攻击伤害并增加自身20%伤害减免2回合，并有18%概率使目标石化2回合</v>
      </c>
    </row>
    <row r="561" spans="1:25" x14ac:dyDescent="0.3">
      <c r="A561" s="27">
        <v>52046</v>
      </c>
      <c r="B561" s="27" t="s">
        <v>81</v>
      </c>
      <c r="C561" s="28">
        <v>8</v>
      </c>
      <c r="D561" s="28">
        <f>VLOOKUP($C561,计算辅助表!$A:$E,2,FALSE)</f>
        <v>2.7800000000000002</v>
      </c>
      <c r="E561" s="26">
        <f>VLOOKUP($C561,计算辅助表!$A:$E,3,FALSE)</f>
        <v>1</v>
      </c>
      <c r="F561" s="28">
        <f>VLOOKUP($C561,计算辅助表!$A:$E,4,FALSE)</f>
        <v>4.84</v>
      </c>
      <c r="G561" s="26">
        <f>VLOOKUP($C561,计算辅助表!$A:$E,5,FALSE)</f>
        <v>1.6</v>
      </c>
      <c r="H561" s="26">
        <f>VLOOKUP(C561,计算辅助表!A:I,9,FALSE)</f>
        <v>0</v>
      </c>
      <c r="I561" s="26">
        <f>VLOOKUP(C561,计算辅助表!A:K,10,FALSE)</f>
        <v>0</v>
      </c>
      <c r="J561" s="26">
        <f>VLOOKUP(C561,计算辅助表!A:K,11,FALSE)</f>
        <v>0</v>
      </c>
      <c r="K561" s="26">
        <f>VLOOKUP(C561,计算辅助表!A:H,8,FALSE)</f>
        <v>185</v>
      </c>
      <c r="L561" s="26" t="str">
        <f>VLOOKUP(C561,计算辅助表!A:F,6,FALSE)</f>
        <v>[{"a":"item","t":"2004","n":3000}]</v>
      </c>
      <c r="M561" s="26" t="str">
        <f>VLOOKUP(C561,计算辅助表!A:L,IF(INT(LEFT(A561))&lt;5,12,7),FALSE)</f>
        <v>[{"samezhongzu":1,"star":6,"num":1},{"samezhongzu":1,"star":5,"num":3}]</v>
      </c>
      <c r="N561" s="26" t="str">
        <f>VLOOKUP(A561,升星技能!A:O,4,FALSE)</f>
        <v>美杜莎之力3</v>
      </c>
      <c r="O561" s="26" t="str">
        <f>VLOOKUP(A561,升星技能!A:O,5,FALSE)</f>
        <v>"5204a114"</v>
      </c>
      <c r="P561" s="26" t="str">
        <f>VLOOKUP(A561,升星技能!A:O,6,FALSE)</f>
        <v>被动效果：恶心的触手怪，普攻有56%概率使目标石化，持续1回合</v>
      </c>
      <c r="Q561" s="26" t="str">
        <f>IF(C561&lt;8,VLOOKUP(A561,基础技能!A:O,11,FALSE),VLOOKUP(A561,升星技能!A:O,7,FALSE))</f>
        <v>领域3</v>
      </c>
      <c r="R561" s="26" t="str">
        <f>IF(C561&lt;8,VLOOKUP(A561,基础技能!A:O,10,FALSE),VLOOKUP(A561,升星技能!A:O,8,FALSE))</f>
        <v>"5204a211","5204a221","5204a231"</v>
      </c>
      <c r="S561" s="26" t="str">
        <f>IF(C561&lt;8,VLOOKUP(A561,基础技能!A:O,12,FALSE),VLOOKUP(A561,升星技能!A:O,9,FALSE))</f>
        <v>被动效果：在自己的领域中，技能伤害增加100%，生命增加70%，速度增加63</v>
      </c>
      <c r="T561" s="26" t="str">
        <f>IF(C561&lt;9,VLOOKUP(A561,基础技能!A:O,14,FALSE),VLOOKUP(A561,升星技能!A:O,10,FALSE))</f>
        <v>转守为攻2</v>
      </c>
      <c r="U561" s="26" t="str">
        <f>IF(C561&lt;9,VLOOKUP(A561,基础技能!A:O,13,FALSE),VLOOKUP(A561,升星技能!A:O,11,FALSE))</f>
        <v>"52046314","52046324"</v>
      </c>
      <c r="V561" s="26" t="str">
        <f>IF(C561&lt;9,VLOOKUP(A561,基础技能!A:O,15,FALSE),VLOOKUP(A561,升星技能!A:O,12,FALSE))</f>
        <v>被动效果：受到攻击时转守为攻，55%概率提升自身44%攻击力2回合，并有24%概率降低攻击者20点怒气</v>
      </c>
      <c r="W561" s="26" t="str">
        <f>IF(C561&lt;10,VLOOKUP(A561,基础技能!A:O,5,FALSE),VLOOKUP(A561,升星技能!A:O,13,FALSE))</f>
        <v>暗影混乱2</v>
      </c>
      <c r="X561" s="26" t="str">
        <f>IF(C561&lt;10,VLOOKUP(A561,基础技能!A:O,4,FALSE),VLOOKUP(A561,升星技能!A:O,14,FALSE))</f>
        <v>52046012</v>
      </c>
      <c r="Y561" s="26" t="str">
        <f>IF(C561&lt;10,VLOOKUP(A561,基础技能!A:O,6,FALSE),VLOOKUP(A561,升星技能!A:O,15,FALSE))</f>
        <v>怒气技能：对敌方全体造成55%攻击伤害并增加自身20%伤害减免2回合，并有18%概率使目标石化2回合</v>
      </c>
    </row>
    <row r="562" spans="1:25" x14ac:dyDescent="0.3">
      <c r="A562" s="27">
        <v>52046</v>
      </c>
      <c r="B562" s="27" t="s">
        <v>81</v>
      </c>
      <c r="C562" s="28">
        <v>9</v>
      </c>
      <c r="D562" s="28">
        <f>VLOOKUP($C562,计算辅助表!$A:$E,2,FALSE)</f>
        <v>3.0700000000000003</v>
      </c>
      <c r="E562" s="26">
        <f>VLOOKUP($C562,计算辅助表!$A:$E,3,FALSE)</f>
        <v>1</v>
      </c>
      <c r="F562" s="28">
        <f>VLOOKUP($C562,计算辅助表!$A:$E,4,FALSE)</f>
        <v>6.16</v>
      </c>
      <c r="G562" s="26">
        <f>VLOOKUP($C562,计算辅助表!$A:$E,5,FALSE)</f>
        <v>1.6</v>
      </c>
      <c r="H562" s="26">
        <f>VLOOKUP(C562,计算辅助表!A:I,9,FALSE)</f>
        <v>0</v>
      </c>
      <c r="I562" s="26">
        <f>VLOOKUP(C562,计算辅助表!A:K,10,FALSE)</f>
        <v>0</v>
      </c>
      <c r="J562" s="26">
        <f>VLOOKUP(C562,计算辅助表!A:K,11,FALSE)</f>
        <v>0</v>
      </c>
      <c r="K562" s="26">
        <f>VLOOKUP(C562,计算辅助表!A:H,8,FALSE)</f>
        <v>205</v>
      </c>
      <c r="L562" s="26" t="str">
        <f>VLOOKUP(C562,计算辅助表!A:F,6,FALSE)</f>
        <v>[{"a":"item","t":"2004","n":4000}]</v>
      </c>
      <c r="M562" s="26" t="str">
        <f>VLOOKUP(C562,计算辅助表!A:L,IF(INT(LEFT(A562))&lt;5,12,7),FALSE)</f>
        <v>[{"sxhero":1,"num":1},{"samezhongzu":1,"star":6,"num":1},{"samezhongzu":1,"star":5,"num":2}]</v>
      </c>
      <c r="N562" s="26" t="str">
        <f>VLOOKUP(A562,升星技能!A:O,4,FALSE)</f>
        <v>美杜莎之力3</v>
      </c>
      <c r="O562" s="26" t="str">
        <f>VLOOKUP(A562,升星技能!A:O,5,FALSE)</f>
        <v>"5204a114"</v>
      </c>
      <c r="P562" s="26" t="str">
        <f>VLOOKUP(A562,升星技能!A:O,6,FALSE)</f>
        <v>被动效果：恶心的触手怪，普攻有56%概率使目标石化，持续1回合</v>
      </c>
      <c r="Q562" s="26" t="str">
        <f>IF(C562&lt;8,VLOOKUP(A562,基础技能!A:O,11,FALSE),VLOOKUP(A562,升星技能!A:O,7,FALSE))</f>
        <v>领域3</v>
      </c>
      <c r="R562" s="26" t="str">
        <f>IF(C562&lt;8,VLOOKUP(A562,基础技能!A:O,10,FALSE),VLOOKUP(A562,升星技能!A:O,8,FALSE))</f>
        <v>"5204a211","5204a221","5204a231"</v>
      </c>
      <c r="S562" s="26" t="str">
        <f>IF(C562&lt;8,VLOOKUP(A562,基础技能!A:O,12,FALSE),VLOOKUP(A562,升星技能!A:O,9,FALSE))</f>
        <v>被动效果：在自己的领域中，技能伤害增加100%，生命增加70%，速度增加63</v>
      </c>
      <c r="T562" s="26" t="str">
        <f>IF(C562&lt;9,VLOOKUP(A562,基础技能!A:O,14,FALSE),VLOOKUP(A562,升星技能!A:O,10,FALSE))</f>
        <v>防守反击3</v>
      </c>
      <c r="U562" s="26" t="str">
        <f>IF(C562&lt;9,VLOOKUP(A562,基础技能!A:O,13,FALSE),VLOOKUP(A562,升星技能!A:O,11,FALSE))</f>
        <v>"5204a314","5204a324"</v>
      </c>
      <c r="V562" s="26" t="str">
        <f>IF(C562&lt;9,VLOOKUP(A562,基础技能!A:O,15,FALSE),VLOOKUP(A562,升星技能!A:O,12,FALSE))</f>
        <v>被动效果：受到攻击时转守为攻，55%概率提升自身63%攻击力2回合，并有33%概率降低攻击者30点怒气</v>
      </c>
      <c r="W562" s="26" t="str">
        <f>IF(C562&lt;10,VLOOKUP(A562,基础技能!A:O,5,FALSE),VLOOKUP(A562,升星技能!A:O,13,FALSE))</f>
        <v>暗影混乱2</v>
      </c>
      <c r="X562" s="26" t="str">
        <f>IF(C562&lt;10,VLOOKUP(A562,基础技能!A:O,4,FALSE),VLOOKUP(A562,升星技能!A:O,14,FALSE))</f>
        <v>52046012</v>
      </c>
      <c r="Y562" s="26" t="str">
        <f>IF(C562&lt;10,VLOOKUP(A562,基础技能!A:O,6,FALSE),VLOOKUP(A562,升星技能!A:O,15,FALSE))</f>
        <v>怒气技能：对敌方全体造成55%攻击伤害并增加自身20%伤害减免2回合，并有18%概率使目标石化2回合</v>
      </c>
    </row>
    <row r="563" spans="1:25" x14ac:dyDescent="0.3">
      <c r="A563" s="27">
        <v>52046</v>
      </c>
      <c r="B563" s="27" t="s">
        <v>81</v>
      </c>
      <c r="C563" s="28">
        <v>10</v>
      </c>
      <c r="D563" s="28">
        <f>VLOOKUP($C563,计算辅助表!$A:$E,2,FALSE)</f>
        <v>3.5100000000000002</v>
      </c>
      <c r="E563" s="26">
        <f>VLOOKUP($C563,计算辅助表!$A:$E,3,FALSE)</f>
        <v>1</v>
      </c>
      <c r="F563" s="28">
        <f>VLOOKUP($C563,计算辅助表!$A:$E,4,FALSE)</f>
        <v>8.14</v>
      </c>
      <c r="G563" s="26">
        <f>VLOOKUP($C563,计算辅助表!$A:$E,5,FALSE)</f>
        <v>1.6</v>
      </c>
      <c r="H563" s="26">
        <f>VLOOKUP(C563,计算辅助表!A:I,9,FALSE)</f>
        <v>0</v>
      </c>
      <c r="I563" s="26">
        <f>VLOOKUP(C563,计算辅助表!A:K,10,FALSE)</f>
        <v>0</v>
      </c>
      <c r="J563" s="26">
        <f>VLOOKUP(C563,计算辅助表!A:K,11,FALSE)</f>
        <v>0</v>
      </c>
      <c r="K563" s="26">
        <f>VLOOKUP(C563,计算辅助表!A:H,8,FALSE)</f>
        <v>255</v>
      </c>
      <c r="L563" s="26" t="str">
        <f>VLOOKUP(C563,计算辅助表!A:F,6,FALSE)</f>
        <v>[{"a":"item","t":"2004","n":10000}]</v>
      </c>
      <c r="M563" s="26" t="str">
        <f>VLOOKUP(C563,计算辅助表!A:L,IF(INT(LEFT(A563))&lt;5,12,7),FALSE)</f>
        <v>[{"sxhero":1,"num":2},{"samezhongzu":1,"star":6,"num":1},{"star":9,"num":1}]</v>
      </c>
      <c r="N563" s="26" t="str">
        <f>VLOOKUP(A563,升星技能!A:O,4,FALSE)</f>
        <v>美杜莎之力3</v>
      </c>
      <c r="O563" s="26" t="str">
        <f>VLOOKUP(A563,升星技能!A:O,5,FALSE)</f>
        <v>"5204a114"</v>
      </c>
      <c r="P563" s="26" t="str">
        <f>VLOOKUP(A563,升星技能!A:O,6,FALSE)</f>
        <v>被动效果：恶心的触手怪，普攻有56%概率使目标石化，持续1回合</v>
      </c>
      <c r="Q563" s="26" t="str">
        <f>IF(C563&lt;8,VLOOKUP(A563,基础技能!A:O,11,FALSE),VLOOKUP(A563,升星技能!A:O,7,FALSE))</f>
        <v>领域3</v>
      </c>
      <c r="R563" s="26" t="str">
        <f>IF(C563&lt;8,VLOOKUP(A563,基础技能!A:O,10,FALSE),VLOOKUP(A563,升星技能!A:O,8,FALSE))</f>
        <v>"5204a211","5204a221","5204a231"</v>
      </c>
      <c r="S563" s="26" t="str">
        <f>IF(C563&lt;8,VLOOKUP(A563,基础技能!A:O,12,FALSE),VLOOKUP(A563,升星技能!A:O,9,FALSE))</f>
        <v>被动效果：在自己的领域中，技能伤害增加100%，生命增加70%，速度增加63</v>
      </c>
      <c r="T563" s="26" t="str">
        <f>IF(C563&lt;9,VLOOKUP(A563,基础技能!A:O,14,FALSE),VLOOKUP(A563,升星技能!A:O,10,FALSE))</f>
        <v>防守反击3</v>
      </c>
      <c r="U563" s="26" t="str">
        <f>IF(C563&lt;9,VLOOKUP(A563,基础技能!A:O,13,FALSE),VLOOKUP(A563,升星技能!A:O,11,FALSE))</f>
        <v>"5204a314","5204a324"</v>
      </c>
      <c r="V563" s="26" t="str">
        <f>IF(C563&lt;9,VLOOKUP(A563,基础技能!A:O,15,FALSE),VLOOKUP(A563,升星技能!A:O,12,FALSE))</f>
        <v>被动效果：受到攻击时转守为攻，55%概率提升自身63%攻击力2回合，并有33%概率降低攻击者30点怒气</v>
      </c>
      <c r="W563" s="26" t="str">
        <f>IF(C563&lt;10,VLOOKUP(A563,基础技能!A:O,5,FALSE),VLOOKUP(A563,升星技能!A:O,13,FALSE))</f>
        <v>无序攻击3</v>
      </c>
      <c r="X563" s="26" t="str">
        <f>IF(C563&lt;10,VLOOKUP(A563,基础技能!A:O,4,FALSE),VLOOKUP(A563,升星技能!A:O,14,FALSE))</f>
        <v>5204a012</v>
      </c>
      <c r="Y563" s="26" t="str">
        <f>IF(C563&lt;10,VLOOKUP(A563,基础技能!A:O,6,FALSE),VLOOKUP(A563,升星技能!A:O,15,FALSE))</f>
        <v>怒气技能：对敌方全体造成95%攻击伤害并增加自身30%伤害减免2回合，并有50%概率使目标石化2回合，有33%的概率降低目标30点能量，33%概率额外获得30点怒气</v>
      </c>
    </row>
    <row r="564" spans="1:25" x14ac:dyDescent="0.3">
      <c r="A564" s="27">
        <v>52046</v>
      </c>
      <c r="B564" s="27" t="s">
        <v>81</v>
      </c>
      <c r="C564" s="28">
        <v>11</v>
      </c>
      <c r="D564" s="28">
        <f>VLOOKUP($C564,计算辅助表!$A:$E,2,FALSE)</f>
        <v>3.5100000000000002</v>
      </c>
      <c r="E564" s="26">
        <f>VLOOKUP($C564,计算辅助表!$A:$E,3,FALSE)</f>
        <v>1</v>
      </c>
      <c r="F564" s="28">
        <f>VLOOKUP($C564,计算辅助表!$A:$E,4,FALSE)</f>
        <v>8.14</v>
      </c>
      <c r="G564" s="26">
        <f>VLOOKUP($C564,计算辅助表!$A:$E,5,FALSE)</f>
        <v>1.6</v>
      </c>
      <c r="H564" s="26">
        <f>VLOOKUP(C564,计算辅助表!A:I,9,FALSE)</f>
        <v>1</v>
      </c>
      <c r="I564" s="26">
        <f>VLOOKUP(C564,计算辅助表!A:K,10,FALSE)</f>
        <v>70</v>
      </c>
      <c r="J564" s="26">
        <f>VLOOKUP(C564,计算辅助表!A:K,11,FALSE)</f>
        <v>100</v>
      </c>
      <c r="K564" s="26">
        <f>VLOOKUP(C564,计算辅助表!A:H,8,FALSE)</f>
        <v>270</v>
      </c>
      <c r="L564" s="26" t="str">
        <f>VLOOKUP(C564,计算辅助表!A:F,6,FALSE)</f>
        <v>[{"a":"item","t":"2004","n":10000}]</v>
      </c>
      <c r="M564" s="26" t="str">
        <f>VLOOKUP(C564,计算辅助表!A:L,IF(INT(LEFT(A564))&lt;5,12,7),FALSE)</f>
        <v>[{"sxhero":1,"num":1},{"star":9,"num":1}]</v>
      </c>
      <c r="N564" s="26" t="str">
        <f>VLOOKUP(A564,升星技能!A:O,4,FALSE)</f>
        <v>美杜莎之力3</v>
      </c>
      <c r="O564" s="26" t="str">
        <f>VLOOKUP(A564,升星技能!A:O,5,FALSE)</f>
        <v>"5204a114"</v>
      </c>
      <c r="P564" s="26" t="str">
        <f>VLOOKUP(A564,升星技能!A:O,6,FALSE)</f>
        <v>被动效果：恶心的触手怪，普攻有56%概率使目标石化，持续1回合</v>
      </c>
      <c r="Q564" s="26" t="str">
        <f>IF(C564&lt;8,VLOOKUP(A564,基础技能!A:O,11,FALSE),VLOOKUP(A564,升星技能!A:O,7,FALSE))</f>
        <v>领域3</v>
      </c>
      <c r="R564" s="26" t="str">
        <f>IF(C564&lt;8,VLOOKUP(A564,基础技能!A:O,10,FALSE),VLOOKUP(A564,升星技能!A:O,8,FALSE))</f>
        <v>"5204a211","5204a221","5204a231"</v>
      </c>
      <c r="S564" s="26" t="str">
        <f>IF(C564&lt;8,VLOOKUP(A564,基础技能!A:O,12,FALSE),VLOOKUP(A564,升星技能!A:O,9,FALSE))</f>
        <v>被动效果：在自己的领域中，技能伤害增加100%，生命增加70%，速度增加63</v>
      </c>
      <c r="T564" s="26" t="str">
        <f>IF(C564&lt;9,VLOOKUP(A564,基础技能!A:O,14,FALSE),VLOOKUP(A564,升星技能!A:O,10,FALSE))</f>
        <v>防守反击3</v>
      </c>
      <c r="U564" s="26" t="str">
        <f>IF(C564&lt;9,VLOOKUP(A564,基础技能!A:O,13,FALSE),VLOOKUP(A564,升星技能!A:O,11,FALSE))</f>
        <v>"5204a314","5204a324"</v>
      </c>
      <c r="V564" s="26" t="str">
        <f>IF(C564&lt;9,VLOOKUP(A564,基础技能!A:O,15,FALSE),VLOOKUP(A564,升星技能!A:O,12,FALSE))</f>
        <v>被动效果：受到攻击时转守为攻，55%概率提升自身63%攻击力2回合，并有33%概率降低攻击者30点怒气</v>
      </c>
      <c r="W564" s="26" t="str">
        <f>IF(C564&lt;10,VLOOKUP(A564,基础技能!A:O,5,FALSE),VLOOKUP(A564,升星技能!A:O,13,FALSE))</f>
        <v>无序攻击3</v>
      </c>
      <c r="X564" s="26" t="str">
        <f>IF(C564&lt;10,VLOOKUP(A564,基础技能!A:O,4,FALSE),VLOOKUP(A564,升星技能!A:O,14,FALSE))</f>
        <v>5204a012</v>
      </c>
      <c r="Y564" s="26" t="str">
        <f>IF(C564&lt;10,VLOOKUP(A564,基础技能!A:O,6,FALSE),VLOOKUP(A564,升星技能!A:O,15,FALSE))</f>
        <v>怒气技能：对敌方全体造成95%攻击伤害并增加自身30%伤害减免2回合，并有50%概率使目标石化2回合，有33%的概率降低目标30点能量，33%概率额外获得30点怒气</v>
      </c>
    </row>
    <row r="565" spans="1:25" x14ac:dyDescent="0.3">
      <c r="A565" s="27">
        <v>52046</v>
      </c>
      <c r="B565" s="27" t="s">
        <v>81</v>
      </c>
      <c r="C565" s="28">
        <v>12</v>
      </c>
      <c r="D565" s="28">
        <f>VLOOKUP($C565,计算辅助表!$A:$E,2,FALSE)</f>
        <v>3.5100000000000002</v>
      </c>
      <c r="E565" s="26">
        <f>VLOOKUP($C565,计算辅助表!$A:$E,3,FALSE)</f>
        <v>1</v>
      </c>
      <c r="F565" s="28">
        <f>VLOOKUP($C565,计算辅助表!$A:$E,4,FALSE)</f>
        <v>8.14</v>
      </c>
      <c r="G565" s="26">
        <f>VLOOKUP($C565,计算辅助表!$A:$E,5,FALSE)</f>
        <v>1.6</v>
      </c>
      <c r="H565" s="26">
        <f>VLOOKUP(C565,计算辅助表!A:I,9,FALSE)</f>
        <v>2</v>
      </c>
      <c r="I565" s="26">
        <f>VLOOKUP(C565,计算辅助表!A:K,10,FALSE)</f>
        <v>140</v>
      </c>
      <c r="J565" s="26">
        <f>VLOOKUP(C565,计算辅助表!A:K,11,FALSE)</f>
        <v>200</v>
      </c>
      <c r="K565" s="26">
        <f>VLOOKUP(C565,计算辅助表!A:H,8,FALSE)</f>
        <v>285</v>
      </c>
      <c r="L565" s="26" t="str">
        <f>VLOOKUP(C565,计算辅助表!A:F,6,FALSE)</f>
        <v>[{"a":"item","t":"2004","n":15000}]</v>
      </c>
      <c r="M565" s="26" t="str">
        <f>VLOOKUP(C565,计算辅助表!A:L,IF(INT(LEFT(A565))&lt;5,12,7),FALSE)</f>
        <v>[{"sxhero":1,"num":1},{"samezhongzu":1,"star":6,"num":1},{"star":9,"num":1}]</v>
      </c>
      <c r="N565" s="26" t="str">
        <f>VLOOKUP(A565,升星技能!A:O,4,FALSE)</f>
        <v>美杜莎之力3</v>
      </c>
      <c r="O565" s="26" t="str">
        <f>VLOOKUP(A565,升星技能!A:O,5,FALSE)</f>
        <v>"5204a114"</v>
      </c>
      <c r="P565" s="26" t="str">
        <f>VLOOKUP(A565,升星技能!A:O,6,FALSE)</f>
        <v>被动效果：恶心的触手怪，普攻有56%概率使目标石化，持续1回合</v>
      </c>
      <c r="Q565" s="26" t="str">
        <f>IF(C565&lt;8,VLOOKUP(A565,基础技能!A:O,11,FALSE),VLOOKUP(A565,升星技能!A:O,7,FALSE))</f>
        <v>领域3</v>
      </c>
      <c r="R565" s="26" t="str">
        <f>IF(C565&lt;8,VLOOKUP(A565,基础技能!A:O,10,FALSE),VLOOKUP(A565,升星技能!A:O,8,FALSE))</f>
        <v>"5204a211","5204a221","5204a231"</v>
      </c>
      <c r="S565" s="26" t="str">
        <f>IF(C565&lt;8,VLOOKUP(A565,基础技能!A:O,12,FALSE),VLOOKUP(A565,升星技能!A:O,9,FALSE))</f>
        <v>被动效果：在自己的领域中，技能伤害增加100%，生命增加70%，速度增加63</v>
      </c>
      <c r="T565" s="26" t="str">
        <f>IF(C565&lt;9,VLOOKUP(A565,基础技能!A:O,14,FALSE),VLOOKUP(A565,升星技能!A:O,10,FALSE))</f>
        <v>防守反击3</v>
      </c>
      <c r="U565" s="26" t="str">
        <f>IF(C565&lt;9,VLOOKUP(A565,基础技能!A:O,13,FALSE),VLOOKUP(A565,升星技能!A:O,11,FALSE))</f>
        <v>"5204a314","5204a324"</v>
      </c>
      <c r="V565" s="26" t="str">
        <f>IF(C565&lt;9,VLOOKUP(A565,基础技能!A:O,15,FALSE),VLOOKUP(A565,升星技能!A:O,12,FALSE))</f>
        <v>被动效果：受到攻击时转守为攻，55%概率提升自身63%攻击力2回合，并有33%概率降低攻击者30点怒气</v>
      </c>
      <c r="W565" s="26" t="str">
        <f>IF(C565&lt;10,VLOOKUP(A565,基础技能!A:O,5,FALSE),VLOOKUP(A565,升星技能!A:O,13,FALSE))</f>
        <v>无序攻击3</v>
      </c>
      <c r="X565" s="26" t="str">
        <f>IF(C565&lt;10,VLOOKUP(A565,基础技能!A:O,4,FALSE),VLOOKUP(A565,升星技能!A:O,14,FALSE))</f>
        <v>5204a012</v>
      </c>
      <c r="Y565" s="26" t="str">
        <f>IF(C565&lt;10,VLOOKUP(A565,基础技能!A:O,6,FALSE),VLOOKUP(A565,升星技能!A:O,15,FALSE))</f>
        <v>怒气技能：对敌方全体造成95%攻击伤害并增加自身30%伤害减免2回合，并有50%概率使目标石化2回合，有33%的概率降低目标30点能量，33%概率额外获得30点怒气</v>
      </c>
    </row>
    <row r="566" spans="1:25" x14ac:dyDescent="0.3">
      <c r="A566" s="27">
        <v>52046</v>
      </c>
      <c r="B566" s="27" t="s">
        <v>81</v>
      </c>
      <c r="C566" s="28">
        <v>13</v>
      </c>
      <c r="D566" s="28">
        <f>VLOOKUP($C566,计算辅助表!$A:$E,2,FALSE)</f>
        <v>3.5100000000000002</v>
      </c>
      <c r="E566" s="26">
        <f>VLOOKUP($C566,计算辅助表!$A:$E,3,FALSE)</f>
        <v>1</v>
      </c>
      <c r="F566" s="28">
        <f>VLOOKUP($C566,计算辅助表!$A:$E,4,FALSE)</f>
        <v>8.14</v>
      </c>
      <c r="G566" s="26">
        <f>VLOOKUP($C566,计算辅助表!$A:$E,5,FALSE)</f>
        <v>1.6</v>
      </c>
      <c r="H566" s="26">
        <f>VLOOKUP(C566,计算辅助表!A:I,9,FALSE)</f>
        <v>3</v>
      </c>
      <c r="I566" s="26">
        <f>VLOOKUP(C566,计算辅助表!A:K,10,FALSE)</f>
        <v>210</v>
      </c>
      <c r="J566" s="26">
        <f>VLOOKUP(C566,计算辅助表!A:K,11,FALSE)</f>
        <v>300</v>
      </c>
      <c r="K566" s="26">
        <f>VLOOKUP(C566,计算辅助表!A:H,8,FALSE)</f>
        <v>300</v>
      </c>
      <c r="L566" s="26" t="str">
        <f>VLOOKUP(C566,计算辅助表!A:F,6,FALSE)</f>
        <v>[{"a":"item","t":"2004","n":20000},{"a":"item","t":"2039","n":10}]</v>
      </c>
      <c r="M566" s="26" t="str">
        <f>VLOOKUP(C566,计算辅助表!A:L,IF(INT(LEFT(A566))&lt;5,12,7),FALSE)</f>
        <v>[{"sxhero":1,"num":2},{"samezhongzu":1,"star":6,"num":1},{"star":10,"num":1}]</v>
      </c>
      <c r="N566" s="26" t="str">
        <f>VLOOKUP(A566,升星技能!A:O,4,FALSE)</f>
        <v>美杜莎之力3</v>
      </c>
      <c r="O566" s="26" t="str">
        <f>VLOOKUP(A566,升星技能!A:O,5,FALSE)</f>
        <v>"5204a114"</v>
      </c>
      <c r="P566" s="26" t="str">
        <f>VLOOKUP(A566,升星技能!A:O,6,FALSE)</f>
        <v>被动效果：恶心的触手怪，普攻有56%概率使目标石化，持续1回合</v>
      </c>
      <c r="Q566" s="26" t="str">
        <f>IF(C566&lt;8,VLOOKUP(A566,基础技能!A:O,11,FALSE),VLOOKUP(A566,升星技能!A:O,7,FALSE))</f>
        <v>领域3</v>
      </c>
      <c r="R566" s="26" t="str">
        <f>IF(C566&lt;8,VLOOKUP(A566,基础技能!A:O,10,FALSE),VLOOKUP(A566,升星技能!A:O,8,FALSE))</f>
        <v>"5204a211","5204a221","5204a231"</v>
      </c>
      <c r="S566" s="26" t="str">
        <f>IF(C566&lt;8,VLOOKUP(A566,基础技能!A:O,12,FALSE),VLOOKUP(A566,升星技能!A:O,9,FALSE))</f>
        <v>被动效果：在自己的领域中，技能伤害增加100%，生命增加70%，速度增加63</v>
      </c>
      <c r="T566" s="26" t="str">
        <f>IF(C566&lt;9,VLOOKUP(A566,基础技能!A:O,14,FALSE),VLOOKUP(A566,升星技能!A:O,10,FALSE))</f>
        <v>防守反击3</v>
      </c>
      <c r="U566" s="26" t="str">
        <f>IF(C566&lt;9,VLOOKUP(A566,基础技能!A:O,13,FALSE),VLOOKUP(A566,升星技能!A:O,11,FALSE))</f>
        <v>"5204a314","5204a324"</v>
      </c>
      <c r="V566" s="26" t="str">
        <f>IF(C566&lt;9,VLOOKUP(A566,基础技能!A:O,15,FALSE),VLOOKUP(A566,升星技能!A:O,12,FALSE))</f>
        <v>被动效果：受到攻击时转守为攻，55%概率提升自身63%攻击力2回合，并有33%概率降低攻击者30点怒气</v>
      </c>
      <c r="W566" s="26" t="str">
        <f>IF(C566&lt;10,VLOOKUP(A566,基础技能!A:O,5,FALSE),VLOOKUP(A566,升星技能!A:O,13,FALSE))</f>
        <v>无序攻击3</v>
      </c>
      <c r="X566" s="26" t="str">
        <f>IF(C566&lt;10,VLOOKUP(A566,基础技能!A:O,4,FALSE),VLOOKUP(A566,升星技能!A:O,14,FALSE))</f>
        <v>5204a012</v>
      </c>
      <c r="Y566" s="26" t="str">
        <f>IF(C566&lt;10,VLOOKUP(A566,基础技能!A:O,6,FALSE),VLOOKUP(A566,升星技能!A:O,15,FALSE))</f>
        <v>怒气技能：对敌方全体造成95%攻击伤害并增加自身30%伤害减免2回合，并有50%概率使目标石化2回合，有33%的概率降低目标30点能量，33%概率额外获得30点怒气</v>
      </c>
    </row>
    <row r="567" spans="1:25" x14ac:dyDescent="0.3">
      <c r="A567" s="27">
        <v>52046</v>
      </c>
      <c r="B567" s="27" t="s">
        <v>81</v>
      </c>
      <c r="C567" s="28">
        <v>14</v>
      </c>
      <c r="D567" s="28">
        <v>3.51</v>
      </c>
      <c r="E567" s="26">
        <f>VLOOKUP($C567,计算辅助表!$A:$E,3,FALSE)</f>
        <v>1</v>
      </c>
      <c r="F567" s="28">
        <v>8.14</v>
      </c>
      <c r="G567" s="26">
        <f>VLOOKUP($C567,计算辅助表!$A:$E,5,FALSE)</f>
        <v>1.6</v>
      </c>
      <c r="H567" s="26">
        <f>VLOOKUP(C567,计算辅助表!A:I,9,FALSE)</f>
        <v>4</v>
      </c>
      <c r="I567" s="26">
        <f>VLOOKUP(C567,计算辅助表!A:K,10,FALSE)</f>
        <v>330</v>
      </c>
      <c r="J567" s="26">
        <f>VLOOKUP(C567,计算辅助表!A:K,11,FALSE)</f>
        <v>500</v>
      </c>
      <c r="K567" s="26">
        <f>VLOOKUP(C567,计算辅助表!A:H,8,FALSE)</f>
        <v>300</v>
      </c>
      <c r="L567" s="26" t="str">
        <f>VLOOKUP(C567,计算辅助表!A:F,6,FALSE)</f>
        <v>[{"a":"item","t":"2004","n":25000},{"a":"item","t":"2039","n":20}]</v>
      </c>
      <c r="M567" s="26" t="str">
        <f>VLOOKUP(C567,计算辅助表!A:L,IF(INT(LEFT(A567))&lt;5,12,7),FALSE)</f>
        <v>[{"sxhero":1,"num":2},{"star":9,"num":1},{"star":10,"num":1}]</v>
      </c>
      <c r="N567" s="26" t="str">
        <f>VLOOKUP(A567,升星技能!A:O,4,FALSE)</f>
        <v>美杜莎之力3</v>
      </c>
      <c r="O567" s="26" t="str">
        <f>VLOOKUP(A567,升星技能!A:O,5,FALSE)</f>
        <v>"5204a114"</v>
      </c>
      <c r="P567" s="26" t="str">
        <f>VLOOKUP(A567,升星技能!A:O,6,FALSE)</f>
        <v>被动效果：恶心的触手怪，普攻有56%概率使目标石化，持续1回合</v>
      </c>
      <c r="Q567" s="26" t="str">
        <f>IF(C567&lt;8,VLOOKUP(A567,基础技能!A:O,11,FALSE),VLOOKUP(A567,升星技能!A:O,7,FALSE))</f>
        <v>领域3</v>
      </c>
      <c r="R567" s="26" t="str">
        <f>IF(C567&lt;8,VLOOKUP(A567,基础技能!A:O,10,FALSE),VLOOKUP(A567,升星技能!A:O,8,FALSE))</f>
        <v>"5204a211","5204a221","5204a231"</v>
      </c>
      <c r="S567" s="26" t="str">
        <f>IF(C567&lt;8,VLOOKUP(A567,基础技能!A:O,12,FALSE),VLOOKUP(A567,升星技能!A:O,9,FALSE))</f>
        <v>被动效果：在自己的领域中，技能伤害增加100%，生命增加70%，速度增加63</v>
      </c>
      <c r="T567" s="26" t="str">
        <f>IF(C567&lt;9,VLOOKUP(A567,基础技能!A:O,14,FALSE),VLOOKUP(A567,升星技能!A:O,10,FALSE))</f>
        <v>防守反击3</v>
      </c>
      <c r="U567" s="26" t="str">
        <f>IF(C567&lt;9,VLOOKUP(A567,基础技能!A:O,13,FALSE),VLOOKUP(A567,升星技能!A:O,11,FALSE))</f>
        <v>"5204a314","5204a324"</v>
      </c>
      <c r="V567" s="26" t="str">
        <f>IF(C567&lt;9,VLOOKUP(A567,基础技能!A:O,15,FALSE),VLOOKUP(A567,升星技能!A:O,12,FALSE))</f>
        <v>被动效果：受到攻击时转守为攻，55%概率提升自身63%攻击力2回合，并有33%概率降低攻击者30点怒气</v>
      </c>
      <c r="W567" s="26" t="str">
        <f>IF(C567&lt;10,VLOOKUP(A567,基础技能!A:O,5,FALSE),VLOOKUP(A567,升星技能!A:O,13,FALSE))</f>
        <v>无序攻击3</v>
      </c>
      <c r="X567" s="26" t="str">
        <f>IF(C567&lt;10,VLOOKUP(A567,基础技能!A:O,4,FALSE),VLOOKUP(A567,升星技能!A:O,14,FALSE))</f>
        <v>5204a012</v>
      </c>
      <c r="Y567" s="26" t="str">
        <f>IF(C567&lt;10,VLOOKUP(A567,基础技能!A:O,6,FALSE),VLOOKUP(A567,升星技能!A:O,15,FALSE))</f>
        <v>怒气技能：对敌方全体造成95%攻击伤害并增加自身30%伤害减免2回合，并有50%概率使目标石化2回合，有33%的概率降低目标30点能量，33%概率额外获得30点怒气</v>
      </c>
    </row>
    <row r="568" spans="1:25" x14ac:dyDescent="0.3">
      <c r="A568" s="27">
        <v>52046</v>
      </c>
      <c r="B568" s="27" t="s">
        <v>81</v>
      </c>
      <c r="C568" s="28">
        <v>15</v>
      </c>
      <c r="D568" s="28">
        <v>3.51</v>
      </c>
      <c r="E568" s="26">
        <f>VLOOKUP($C568,计算辅助表!$A:$E,3,FALSE)</f>
        <v>1</v>
      </c>
      <c r="F568" s="28">
        <v>8.14</v>
      </c>
      <c r="G568" s="26">
        <f>VLOOKUP($C568,计算辅助表!$A:$E,5,FALSE)</f>
        <v>1.6</v>
      </c>
      <c r="H568" s="26">
        <f>VLOOKUP(C568,计算辅助表!A:I,9,FALSE)</f>
        <v>5</v>
      </c>
      <c r="I568" s="26">
        <f>VLOOKUP(C568,计算辅助表!A:K,10,FALSE)</f>
        <v>450</v>
      </c>
      <c r="J568" s="26">
        <f>VLOOKUP(C568,计算辅助表!A:K,11,FALSE)</f>
        <v>700</v>
      </c>
      <c r="K568" s="26">
        <f>VLOOKUP(C568,计算辅助表!A:H,8,FALSE)</f>
        <v>300</v>
      </c>
      <c r="L568" s="26" t="str">
        <f>VLOOKUP(C568,计算辅助表!A:F,6,FALSE)</f>
        <v>[{"a":"item","t":"2004","n":30000},{"a":"item","t":"2039","n":30}]</v>
      </c>
      <c r="M568" s="26" t="str">
        <f>VLOOKUP(C568,计算辅助表!A:L,IF(INT(LEFT(A568))&lt;5,12,7),FALSE)</f>
        <v>[{"sxhero":1,"num":2},{"star":9,"num":1},{"star":10,"num":1}]</v>
      </c>
      <c r="N568" s="26" t="str">
        <f>VLOOKUP(A568,升星技能!A:O,4,FALSE)</f>
        <v>美杜莎之力3</v>
      </c>
      <c r="O568" s="26" t="str">
        <f>VLOOKUP(A568,升星技能!A:O,5,FALSE)</f>
        <v>"5204a114"</v>
      </c>
      <c r="P568" s="26" t="str">
        <f>VLOOKUP(A568,升星技能!A:O,6,FALSE)</f>
        <v>被动效果：恶心的触手怪，普攻有56%概率使目标石化，持续1回合</v>
      </c>
      <c r="Q568" s="26" t="str">
        <f>IF(C568&lt;8,VLOOKUP(A568,基础技能!A:O,11,FALSE),VLOOKUP(A568,升星技能!A:O,7,FALSE))</f>
        <v>领域3</v>
      </c>
      <c r="R568" s="26" t="str">
        <f>IF(C568&lt;8,VLOOKUP(A568,基础技能!A:O,10,FALSE),VLOOKUP(A568,升星技能!A:O,8,FALSE))</f>
        <v>"5204a211","5204a221","5204a231"</v>
      </c>
      <c r="S568" s="26" t="str">
        <f>IF(C568&lt;8,VLOOKUP(A568,基础技能!A:O,12,FALSE),VLOOKUP(A568,升星技能!A:O,9,FALSE))</f>
        <v>被动效果：在自己的领域中，技能伤害增加100%，生命增加70%，速度增加63</v>
      </c>
      <c r="T568" s="26" t="str">
        <f>IF(C568&lt;9,VLOOKUP(A568,基础技能!A:O,14,FALSE),VLOOKUP(A568,升星技能!A:O,10,FALSE))</f>
        <v>防守反击3</v>
      </c>
      <c r="U568" s="26" t="str">
        <f>IF(C568&lt;9,VLOOKUP(A568,基础技能!A:O,13,FALSE),VLOOKUP(A568,升星技能!A:O,11,FALSE))</f>
        <v>"5204a314","5204a324"</v>
      </c>
      <c r="V568" s="26" t="str">
        <f>IF(C568&lt;9,VLOOKUP(A568,基础技能!A:O,15,FALSE),VLOOKUP(A568,升星技能!A:O,12,FALSE))</f>
        <v>被动效果：受到攻击时转守为攻，55%概率提升自身63%攻击力2回合，并有33%概率降低攻击者30点怒气</v>
      </c>
      <c r="W568" s="26" t="str">
        <f>IF(C568&lt;10,VLOOKUP(A568,基础技能!A:O,5,FALSE),VLOOKUP(A568,升星技能!A:O,13,FALSE))</f>
        <v>无序攻击3</v>
      </c>
      <c r="X568" s="26" t="str">
        <f>IF(C568&lt;10,VLOOKUP(A568,基础技能!A:O,4,FALSE),VLOOKUP(A568,升星技能!A:O,14,FALSE))</f>
        <v>5204a012</v>
      </c>
      <c r="Y568" s="26" t="str">
        <f>IF(C568&lt;10,VLOOKUP(A568,基础技能!A:O,6,FALSE),VLOOKUP(A568,升星技能!A:O,15,FALSE))</f>
        <v>怒气技能：对敌方全体造成95%攻击伤害并增加自身30%伤害减免2回合，并有50%概率使目标石化2回合，有33%的概率降低目标30点能量，33%概率额外获得30点怒气</v>
      </c>
    </row>
    <row r="569" spans="1:25" x14ac:dyDescent="0.3">
      <c r="A569" s="27">
        <v>52056</v>
      </c>
      <c r="B569" s="27" t="s">
        <v>82</v>
      </c>
      <c r="C569" s="28">
        <v>7</v>
      </c>
      <c r="D569" s="28">
        <f>VLOOKUP($C569,计算辅助表!$A:$E,2,FALSE)</f>
        <v>2.4900000000000002</v>
      </c>
      <c r="E569" s="26">
        <f>VLOOKUP($C569,计算辅助表!$A:$E,3,FALSE)</f>
        <v>1</v>
      </c>
      <c r="F569" s="28">
        <f>VLOOKUP($C569,计算辅助表!$A:$E,4,FALSE)</f>
        <v>3.5200000000000005</v>
      </c>
      <c r="G569" s="26">
        <f>VLOOKUP($C569,计算辅助表!$A:$E,5,FALSE)</f>
        <v>1.6</v>
      </c>
      <c r="H569" s="26">
        <f>VLOOKUP(C569,计算辅助表!A:I,9,FALSE)</f>
        <v>0</v>
      </c>
      <c r="I569" s="26">
        <f>VLOOKUP(C569,计算辅助表!A:K,10,FALSE)</f>
        <v>0</v>
      </c>
      <c r="J569" s="26">
        <f>VLOOKUP(C569,计算辅助表!A:K,11,FALSE)</f>
        <v>0</v>
      </c>
      <c r="K569" s="26">
        <f>VLOOKUP(C569,计算辅助表!A:H,8,FALSE)</f>
        <v>165</v>
      </c>
      <c r="L569" s="26" t="str">
        <f>VLOOKUP(C569,计算辅助表!A:F,6,FALSE)</f>
        <v>[{"a":"item","t":"2004","n":2000}]</v>
      </c>
      <c r="M569" s="26" t="str">
        <f>VLOOKUP(C569,计算辅助表!A:L,IF(INT(LEFT(A569))&lt;5,12,7),FALSE)</f>
        <v>[{"samezhongzu":1,"star":5,"num":4}]</v>
      </c>
      <c r="N569" s="26" t="str">
        <f>VLOOKUP(A569,升星技能!A:O,4,FALSE)</f>
        <v>天才法师3</v>
      </c>
      <c r="O569" s="26" t="str">
        <f>VLOOKUP(A569,升星技能!A:O,5,FALSE)</f>
        <v>"5205a201","5205a211","5205a221","5205a231"</v>
      </c>
      <c r="P569" s="26" t="str">
        <f>VLOOKUP(A569,升星技能!A:O,6,FALSE)</f>
        <v>被动效果：生命增加40%，伤害减免增加30%，速度增加60点，免控率增加100%</v>
      </c>
      <c r="Q569" s="26" t="str">
        <f>IF(C569&lt;8,VLOOKUP(A569,基础技能!A:O,11,FALSE),VLOOKUP(A569,升星技能!A:O,7,FALSE))</f>
        <v>邪恶心念2</v>
      </c>
      <c r="R569" s="26" t="str">
        <f>IF(C569&lt;8,VLOOKUP(A569,基础技能!A:O,10,FALSE),VLOOKUP(A569,升星技能!A:O,8,FALSE))</f>
        <v>"52056204"</v>
      </c>
      <c r="S569" s="26" t="str">
        <f>IF(C569&lt;8,VLOOKUP(A569,基础技能!A:O,12,FALSE),VLOOKUP(A569,升星技能!A:O,9,FALSE))</f>
        <v>被动效果：普通攻击变为攻击生命最低的敌人，造成120%攻击伤害并减少目标40点怒气</v>
      </c>
      <c r="T569" s="26" t="str">
        <f>IF(C569&lt;9,VLOOKUP(A569,基础技能!A:O,14,FALSE),VLOOKUP(A569,升星技能!A:O,10,FALSE))</f>
        <v>死亡实验2</v>
      </c>
      <c r="U569" s="26" t="str">
        <f>IF(C569&lt;9,VLOOKUP(A569,基础技能!A:O,13,FALSE),VLOOKUP(A569,升星技能!A:O,11,FALSE))</f>
        <v>"52056304","52056314"</v>
      </c>
      <c r="V569" s="26" t="str">
        <f>IF(C569&lt;9,VLOOKUP(A569,基础技能!A:O,15,FALSE),VLOOKUP(A569,升星技能!A:O,12,FALSE))</f>
        <v>被动效果：敌方英雄死亡时，每回合对所有敌人造成150%攻击伤害，持续2回合；友方英雄死亡时，每回合对所有敌人造成100%攻击伤害，持续2回合</v>
      </c>
      <c r="W569" s="26" t="str">
        <f>IF(C569&lt;10,VLOOKUP(A569,基础技能!A:O,5,FALSE),VLOOKUP(A569,升星技能!A:O,13,FALSE))</f>
        <v>冥火飓风2</v>
      </c>
      <c r="X569" s="26">
        <f>IF(C569&lt;10,VLOOKUP(A569,基础技能!A:O,4,FALSE),VLOOKUP(A569,升星技能!A:O,14,FALSE))</f>
        <v>52056012</v>
      </c>
      <c r="Y569" s="26" t="str">
        <f>IF(C569&lt;10,VLOOKUP(A569,基础技能!A:O,6,FALSE),VLOOKUP(A569,升星技能!A:O,15,FALSE))</f>
        <v>怒气技能：对随机1名敌人造成300%攻击伤害，若目标为前排，则降低其55%护甲3回合，并石化2回合，目标为后排，则降低其20%攻击和60点速度3回合</v>
      </c>
    </row>
    <row r="570" spans="1:25" x14ac:dyDescent="0.3">
      <c r="A570" s="27">
        <v>52056</v>
      </c>
      <c r="B570" s="27" t="s">
        <v>82</v>
      </c>
      <c r="C570" s="28">
        <v>8</v>
      </c>
      <c r="D570" s="28">
        <f>VLOOKUP($C570,计算辅助表!$A:$E,2,FALSE)</f>
        <v>2.7800000000000002</v>
      </c>
      <c r="E570" s="26">
        <f>VLOOKUP($C570,计算辅助表!$A:$E,3,FALSE)</f>
        <v>1</v>
      </c>
      <c r="F570" s="28">
        <f>VLOOKUP($C570,计算辅助表!$A:$E,4,FALSE)</f>
        <v>4.84</v>
      </c>
      <c r="G570" s="26">
        <f>VLOOKUP($C570,计算辅助表!$A:$E,5,FALSE)</f>
        <v>1.6</v>
      </c>
      <c r="H570" s="26">
        <f>VLOOKUP(C570,计算辅助表!A:I,9,FALSE)</f>
        <v>0</v>
      </c>
      <c r="I570" s="26">
        <f>VLOOKUP(C570,计算辅助表!A:K,10,FALSE)</f>
        <v>0</v>
      </c>
      <c r="J570" s="26">
        <f>VLOOKUP(C570,计算辅助表!A:K,11,FALSE)</f>
        <v>0</v>
      </c>
      <c r="K570" s="26">
        <f>VLOOKUP(C570,计算辅助表!A:H,8,FALSE)</f>
        <v>185</v>
      </c>
      <c r="L570" s="26" t="str">
        <f>VLOOKUP(C570,计算辅助表!A:F,6,FALSE)</f>
        <v>[{"a":"item","t":"2004","n":3000}]</v>
      </c>
      <c r="M570" s="26" t="str">
        <f>VLOOKUP(C570,计算辅助表!A:L,IF(INT(LEFT(A570))&lt;5,12,7),FALSE)</f>
        <v>[{"samezhongzu":1,"star":6,"num":1},{"samezhongzu":1,"star":5,"num":3}]</v>
      </c>
      <c r="N570" s="26" t="str">
        <f>VLOOKUP(A570,升星技能!A:O,4,FALSE)</f>
        <v>天才法师3</v>
      </c>
      <c r="O570" s="26" t="str">
        <f>VLOOKUP(A570,升星技能!A:O,5,FALSE)</f>
        <v>"5205a201","5205a211","5205a221","5205a231"</v>
      </c>
      <c r="P570" s="26" t="str">
        <f>VLOOKUP(A570,升星技能!A:O,6,FALSE)</f>
        <v>被动效果：生命增加40%，伤害减免增加30%，速度增加60点，免控率增加100%</v>
      </c>
      <c r="Q570" s="26" t="str">
        <f>IF(C570&lt;8,VLOOKUP(A570,基础技能!A:O,11,FALSE),VLOOKUP(A570,升星技能!A:O,7,FALSE))</f>
        <v>邪恶心念3</v>
      </c>
      <c r="R570" s="26" t="str">
        <f>IF(C570&lt;8,VLOOKUP(A570,基础技能!A:O,10,FALSE),VLOOKUP(A570,升星技能!A:O,8,FALSE))</f>
        <v>"5205a204"</v>
      </c>
      <c r="S570" s="26" t="str">
        <f>IF(C570&lt;8,VLOOKUP(A570,基础技能!A:O,12,FALSE),VLOOKUP(A570,升星技能!A:O,9,FALSE))</f>
        <v>被动效果：普通攻击变为攻击生命最低的敌人，造成140%攻击伤害并减少目标60点怒气</v>
      </c>
      <c r="T570" s="26" t="str">
        <f>IF(C570&lt;9,VLOOKUP(A570,基础技能!A:O,14,FALSE),VLOOKUP(A570,升星技能!A:O,10,FALSE))</f>
        <v>死亡实验2</v>
      </c>
      <c r="U570" s="26" t="str">
        <f>IF(C570&lt;9,VLOOKUP(A570,基础技能!A:O,13,FALSE),VLOOKUP(A570,升星技能!A:O,11,FALSE))</f>
        <v>"52056304","52056314"</v>
      </c>
      <c r="V570" s="26" t="str">
        <f>IF(C570&lt;9,VLOOKUP(A570,基础技能!A:O,15,FALSE),VLOOKUP(A570,升星技能!A:O,12,FALSE))</f>
        <v>被动效果：敌方英雄死亡时，每回合对所有敌人造成150%攻击伤害，持续2回合；友方英雄死亡时，每回合对所有敌人造成100%攻击伤害，持续2回合</v>
      </c>
      <c r="W570" s="26" t="str">
        <f>IF(C570&lt;10,VLOOKUP(A570,基础技能!A:O,5,FALSE),VLOOKUP(A570,升星技能!A:O,13,FALSE))</f>
        <v>冥火飓风2</v>
      </c>
      <c r="X570" s="26">
        <f>IF(C570&lt;10,VLOOKUP(A570,基础技能!A:O,4,FALSE),VLOOKUP(A570,升星技能!A:O,14,FALSE))</f>
        <v>52056012</v>
      </c>
      <c r="Y570" s="26" t="str">
        <f>IF(C570&lt;10,VLOOKUP(A570,基础技能!A:O,6,FALSE),VLOOKUP(A570,升星技能!A:O,15,FALSE))</f>
        <v>怒气技能：对随机1名敌人造成300%攻击伤害，若目标为前排，则降低其55%护甲3回合，并石化2回合，目标为后排，则降低其20%攻击和60点速度3回合</v>
      </c>
    </row>
    <row r="571" spans="1:25" s="10" customFormat="1" x14ac:dyDescent="0.3">
      <c r="A571" s="27">
        <v>52056</v>
      </c>
      <c r="B571" s="27" t="s">
        <v>82</v>
      </c>
      <c r="C571" s="28">
        <v>9</v>
      </c>
      <c r="D571" s="28">
        <f>VLOOKUP($C571,计算辅助表!$A:$E,2,FALSE)</f>
        <v>3.0700000000000003</v>
      </c>
      <c r="E571" s="26">
        <f>VLOOKUP($C571,计算辅助表!$A:$E,3,FALSE)</f>
        <v>1</v>
      </c>
      <c r="F571" s="28">
        <f>VLOOKUP($C571,计算辅助表!$A:$E,4,FALSE)</f>
        <v>6.16</v>
      </c>
      <c r="G571" s="26">
        <f>VLOOKUP($C571,计算辅助表!$A:$E,5,FALSE)</f>
        <v>1.6</v>
      </c>
      <c r="H571" s="26">
        <f>VLOOKUP(C571,计算辅助表!A:I,9,FALSE)</f>
        <v>0</v>
      </c>
      <c r="I571" s="26">
        <f>VLOOKUP(C571,计算辅助表!A:K,10,FALSE)</f>
        <v>0</v>
      </c>
      <c r="J571" s="26">
        <f>VLOOKUP(C571,计算辅助表!A:K,11,FALSE)</f>
        <v>0</v>
      </c>
      <c r="K571" s="26">
        <f>VLOOKUP(C571,计算辅助表!A:H,8,FALSE)</f>
        <v>205</v>
      </c>
      <c r="L571" s="26" t="str">
        <f>VLOOKUP(C571,计算辅助表!A:F,6,FALSE)</f>
        <v>[{"a":"item","t":"2004","n":4000}]</v>
      </c>
      <c r="M571" s="26" t="str">
        <f>VLOOKUP(C571,计算辅助表!A:L,IF(INT(LEFT(A571))&lt;5,12,7),FALSE)</f>
        <v>[{"sxhero":1,"num":1},{"samezhongzu":1,"star":6,"num":1},{"samezhongzu":1,"star":5,"num":2}]</v>
      </c>
      <c r="N571" s="26" t="str">
        <f>VLOOKUP(A571,升星技能!A:O,4,FALSE)</f>
        <v>天才法师3</v>
      </c>
      <c r="O571" s="26" t="str">
        <f>VLOOKUP(A571,升星技能!A:O,5,FALSE)</f>
        <v>"5205a201","5205a211","5205a221","5205a231"</v>
      </c>
      <c r="P571" s="26" t="str">
        <f>VLOOKUP(A571,升星技能!A:O,6,FALSE)</f>
        <v>被动效果：生命增加40%，伤害减免增加30%，速度增加60点，免控率增加100%</v>
      </c>
      <c r="Q571" s="26" t="str">
        <f>IF(C571&lt;8,VLOOKUP(A571,基础技能!A:O,11,FALSE),VLOOKUP(A571,升星技能!A:O,7,FALSE))</f>
        <v>邪恶心念3</v>
      </c>
      <c r="R571" s="26" t="str">
        <f>IF(C571&lt;8,VLOOKUP(A571,基础技能!A:O,10,FALSE),VLOOKUP(A571,升星技能!A:O,8,FALSE))</f>
        <v>"5205a204"</v>
      </c>
      <c r="S571" s="26" t="str">
        <f>IF(C571&lt;8,VLOOKUP(A571,基础技能!A:O,12,FALSE),VLOOKUP(A571,升星技能!A:O,9,FALSE))</f>
        <v>被动效果：普通攻击变为攻击生命最低的敌人，造成140%攻击伤害并减少目标60点怒气</v>
      </c>
      <c r="T571" s="26" t="str">
        <f>IF(C571&lt;9,VLOOKUP(A571,基础技能!A:O,14,FALSE),VLOOKUP(A571,升星技能!A:O,10,FALSE))</f>
        <v>死亡实验3</v>
      </c>
      <c r="U571" s="26" t="str">
        <f>IF(C571&lt;9,VLOOKUP(A571,基础技能!A:O,13,FALSE),VLOOKUP(A571,升星技能!A:O,11,FALSE))</f>
        <v>"5205a304","5205a314"</v>
      </c>
      <c r="V571" s="26" t="str">
        <f>IF(C571&lt;9,VLOOKUP(A571,基础技能!A:O,15,FALSE),VLOOKUP(A571,升星技能!A:O,12,FALSE))</f>
        <v>被动效果：敌方英雄死亡时，每回合对所有敌人造成200%攻击伤害，持续2回合；友方英雄死亡时，每回合对所有敌人造成150%攻击伤害，持续2回合</v>
      </c>
      <c r="W571" s="26" t="str">
        <f>IF(C571&lt;10,VLOOKUP(A571,基础技能!A:O,5,FALSE),VLOOKUP(A571,升星技能!A:O,13,FALSE))</f>
        <v>冥火飓风2</v>
      </c>
      <c r="X571" s="26">
        <f>IF(C571&lt;10,VLOOKUP(A571,基础技能!A:O,4,FALSE),VLOOKUP(A571,升星技能!A:O,14,FALSE))</f>
        <v>52056012</v>
      </c>
      <c r="Y571" s="26" t="str">
        <f>IF(C571&lt;10,VLOOKUP(A571,基础技能!A:O,6,FALSE),VLOOKUP(A571,升星技能!A:O,15,FALSE))</f>
        <v>怒气技能：对随机1名敌人造成300%攻击伤害，若目标为前排，则降低其55%护甲3回合，并石化2回合，目标为后排，则降低其20%攻击和60点速度3回合</v>
      </c>
    </row>
    <row r="572" spans="1:25" s="10" customFormat="1" x14ac:dyDescent="0.3">
      <c r="A572" s="27">
        <v>52056</v>
      </c>
      <c r="B572" s="27" t="s">
        <v>82</v>
      </c>
      <c r="C572" s="28">
        <v>10</v>
      </c>
      <c r="D572" s="28">
        <f>VLOOKUP($C572,计算辅助表!$A:$E,2,FALSE)</f>
        <v>3.5100000000000002</v>
      </c>
      <c r="E572" s="26">
        <f>VLOOKUP($C572,计算辅助表!$A:$E,3,FALSE)</f>
        <v>1</v>
      </c>
      <c r="F572" s="28">
        <f>VLOOKUP($C572,计算辅助表!$A:$E,4,FALSE)</f>
        <v>8.14</v>
      </c>
      <c r="G572" s="26">
        <f>VLOOKUP($C572,计算辅助表!$A:$E,5,FALSE)</f>
        <v>1.6</v>
      </c>
      <c r="H572" s="26">
        <f>VLOOKUP(C572,计算辅助表!A:I,9,FALSE)</f>
        <v>0</v>
      </c>
      <c r="I572" s="26">
        <f>VLOOKUP(C572,计算辅助表!A:K,10,FALSE)</f>
        <v>0</v>
      </c>
      <c r="J572" s="26">
        <f>VLOOKUP(C572,计算辅助表!A:K,11,FALSE)</f>
        <v>0</v>
      </c>
      <c r="K572" s="26">
        <f>VLOOKUP(C572,计算辅助表!A:H,8,FALSE)</f>
        <v>255</v>
      </c>
      <c r="L572" s="26" t="str">
        <f>VLOOKUP(C572,计算辅助表!A:F,6,FALSE)</f>
        <v>[{"a":"item","t":"2004","n":10000}]</v>
      </c>
      <c r="M572" s="26" t="str">
        <f>VLOOKUP(C572,计算辅助表!A:L,IF(INT(LEFT(A572))&lt;5,12,7),FALSE)</f>
        <v>[{"sxhero":1,"num":2},{"samezhongzu":1,"star":6,"num":1},{"star":9,"num":1}]</v>
      </c>
      <c r="N572" s="26" t="str">
        <f>VLOOKUP(A572,升星技能!A:O,4,FALSE)</f>
        <v>天才法师3</v>
      </c>
      <c r="O572" s="26" t="str">
        <f>VLOOKUP(A572,升星技能!A:O,5,FALSE)</f>
        <v>"5205a201","5205a211","5205a221","5205a231"</v>
      </c>
      <c r="P572" s="26" t="str">
        <f>VLOOKUP(A572,升星技能!A:O,6,FALSE)</f>
        <v>被动效果：生命增加40%，伤害减免增加30%，速度增加60点，免控率增加100%</v>
      </c>
      <c r="Q572" s="26" t="str">
        <f>IF(C572&lt;8,VLOOKUP(A572,基础技能!A:O,11,FALSE),VLOOKUP(A572,升星技能!A:O,7,FALSE))</f>
        <v>邪恶心念3</v>
      </c>
      <c r="R572" s="26" t="str">
        <f>IF(C572&lt;8,VLOOKUP(A572,基础技能!A:O,10,FALSE),VLOOKUP(A572,升星技能!A:O,8,FALSE))</f>
        <v>"5205a204"</v>
      </c>
      <c r="S572" s="26" t="str">
        <f>IF(C572&lt;8,VLOOKUP(A572,基础技能!A:O,12,FALSE),VLOOKUP(A572,升星技能!A:O,9,FALSE))</f>
        <v>被动效果：普通攻击变为攻击生命最低的敌人，造成140%攻击伤害并减少目标60点怒气</v>
      </c>
      <c r="T572" s="26" t="str">
        <f>IF(C572&lt;9,VLOOKUP(A572,基础技能!A:O,14,FALSE),VLOOKUP(A572,升星技能!A:O,10,FALSE))</f>
        <v>死亡实验3</v>
      </c>
      <c r="U572" s="26" t="str">
        <f>IF(C572&lt;9,VLOOKUP(A572,基础技能!A:O,13,FALSE),VLOOKUP(A572,升星技能!A:O,11,FALSE))</f>
        <v>"5205a304","5205a314"</v>
      </c>
      <c r="V572" s="26" t="str">
        <f>IF(C572&lt;9,VLOOKUP(A572,基础技能!A:O,15,FALSE),VLOOKUP(A572,升星技能!A:O,12,FALSE))</f>
        <v>被动效果：敌方英雄死亡时，每回合对所有敌人造成200%攻击伤害，持续2回合；友方英雄死亡时，每回合对所有敌人造成150%攻击伤害，持续2回合</v>
      </c>
      <c r="W572" s="26" t="str">
        <f>IF(C572&lt;10,VLOOKUP(A572,基础技能!A:O,5,FALSE),VLOOKUP(A572,升星技能!A:O,13,FALSE))</f>
        <v>冥火飓风3</v>
      </c>
      <c r="X572" s="26" t="str">
        <f>IF(C572&lt;10,VLOOKUP(A572,基础技能!A:O,4,FALSE),VLOOKUP(A572,升星技能!A:O,14,FALSE))</f>
        <v>5205a012</v>
      </c>
      <c r="Y572" s="26" t="str">
        <f>IF(C572&lt;10,VLOOKUP(A572,基础技能!A:O,6,FALSE),VLOOKUP(A572,升星技能!A:O,15,FALSE))</f>
        <v>怒气技能：对随机1名敌人造成400%攻击伤害，若目标为前排，则降低其75%护甲3回合，并石化2回合，目标为后排，则降低其30%攻击和80点速度3回合</v>
      </c>
    </row>
    <row r="573" spans="1:25" s="10" customFormat="1" x14ac:dyDescent="0.3">
      <c r="A573" s="27">
        <v>52056</v>
      </c>
      <c r="B573" s="27" t="s">
        <v>82</v>
      </c>
      <c r="C573" s="28">
        <v>11</v>
      </c>
      <c r="D573" s="28">
        <f>VLOOKUP($C573,计算辅助表!$A:$E,2,FALSE)</f>
        <v>3.5100000000000002</v>
      </c>
      <c r="E573" s="26">
        <f>VLOOKUP($C573,计算辅助表!$A:$E,3,FALSE)</f>
        <v>1</v>
      </c>
      <c r="F573" s="28">
        <f>VLOOKUP($C573,计算辅助表!$A:$E,4,FALSE)</f>
        <v>8.14</v>
      </c>
      <c r="G573" s="26">
        <f>VLOOKUP($C573,计算辅助表!$A:$E,5,FALSE)</f>
        <v>1.6</v>
      </c>
      <c r="H573" s="26">
        <f>VLOOKUP(C573,计算辅助表!A:I,9,FALSE)</f>
        <v>1</v>
      </c>
      <c r="I573" s="26">
        <f>VLOOKUP(C573,计算辅助表!A:K,10,FALSE)</f>
        <v>70</v>
      </c>
      <c r="J573" s="26">
        <f>VLOOKUP(C573,计算辅助表!A:K,11,FALSE)</f>
        <v>100</v>
      </c>
      <c r="K573" s="26">
        <f>VLOOKUP(C573,计算辅助表!A:H,8,FALSE)</f>
        <v>270</v>
      </c>
      <c r="L573" s="26" t="str">
        <f>VLOOKUP(C573,计算辅助表!A:F,6,FALSE)</f>
        <v>[{"a":"item","t":"2004","n":10000}]</v>
      </c>
      <c r="M573" s="26" t="str">
        <f>VLOOKUP(C573,计算辅助表!A:L,IF(INT(LEFT(A573))&lt;5,12,7),FALSE)</f>
        <v>[{"sxhero":1,"num":1},{"star":9,"num":1}]</v>
      </c>
      <c r="N573" s="26" t="str">
        <f>VLOOKUP(A573,升星技能!A:O,4,FALSE)</f>
        <v>天才法师3</v>
      </c>
      <c r="O573" s="26" t="str">
        <f>VLOOKUP(A573,升星技能!A:O,5,FALSE)</f>
        <v>"5205a201","5205a211","5205a221","5205a231"</v>
      </c>
      <c r="P573" s="26" t="str">
        <f>VLOOKUP(A573,升星技能!A:O,6,FALSE)</f>
        <v>被动效果：生命增加40%，伤害减免增加30%，速度增加60点，免控率增加100%</v>
      </c>
      <c r="Q573" s="26" t="str">
        <f>IF(C573&lt;8,VLOOKUP(A573,基础技能!A:O,11,FALSE),VLOOKUP(A573,升星技能!A:O,7,FALSE))</f>
        <v>邪恶心念3</v>
      </c>
      <c r="R573" s="26" t="str">
        <f>IF(C573&lt;8,VLOOKUP(A573,基础技能!A:O,10,FALSE),VLOOKUP(A573,升星技能!A:O,8,FALSE))</f>
        <v>"5205a204"</v>
      </c>
      <c r="S573" s="26" t="str">
        <f>IF(C573&lt;8,VLOOKUP(A573,基础技能!A:O,12,FALSE),VLOOKUP(A573,升星技能!A:O,9,FALSE))</f>
        <v>被动效果：普通攻击变为攻击生命最低的敌人，造成140%攻击伤害并减少目标60点怒气</v>
      </c>
      <c r="T573" s="26" t="str">
        <f>IF(C573&lt;9,VLOOKUP(A573,基础技能!A:O,14,FALSE),VLOOKUP(A573,升星技能!A:O,10,FALSE))</f>
        <v>死亡实验3</v>
      </c>
      <c r="U573" s="26" t="str">
        <f>IF(C573&lt;9,VLOOKUP(A573,基础技能!A:O,13,FALSE),VLOOKUP(A573,升星技能!A:O,11,FALSE))</f>
        <v>"5205a304","5205a314"</v>
      </c>
      <c r="V573" s="26" t="str">
        <f>IF(C573&lt;9,VLOOKUP(A573,基础技能!A:O,15,FALSE),VLOOKUP(A573,升星技能!A:O,12,FALSE))</f>
        <v>被动效果：敌方英雄死亡时，每回合对所有敌人造成200%攻击伤害，持续2回合；友方英雄死亡时，每回合对所有敌人造成150%攻击伤害，持续2回合</v>
      </c>
      <c r="W573" s="26" t="str">
        <f>IF(C573&lt;10,VLOOKUP(A573,基础技能!A:O,5,FALSE),VLOOKUP(A573,升星技能!A:O,13,FALSE))</f>
        <v>冥火飓风3</v>
      </c>
      <c r="X573" s="26" t="str">
        <f>IF(C573&lt;10,VLOOKUP(A573,基础技能!A:O,4,FALSE),VLOOKUP(A573,升星技能!A:O,14,FALSE))</f>
        <v>5205a012</v>
      </c>
      <c r="Y573" s="26" t="str">
        <f>IF(C573&lt;10,VLOOKUP(A573,基础技能!A:O,6,FALSE),VLOOKUP(A573,升星技能!A:O,15,FALSE))</f>
        <v>怒气技能：对随机1名敌人造成400%攻击伤害，若目标为前排，则降低其75%护甲3回合，并石化2回合，目标为后排，则降低其30%攻击和80点速度3回合</v>
      </c>
    </row>
    <row r="574" spans="1:25" x14ac:dyDescent="0.3">
      <c r="A574" s="27">
        <v>52056</v>
      </c>
      <c r="B574" s="27" t="s">
        <v>82</v>
      </c>
      <c r="C574" s="28">
        <v>12</v>
      </c>
      <c r="D574" s="28">
        <f>VLOOKUP($C574,计算辅助表!$A:$E,2,FALSE)</f>
        <v>3.5100000000000002</v>
      </c>
      <c r="E574" s="26">
        <f>VLOOKUP($C574,计算辅助表!$A:$E,3,FALSE)</f>
        <v>1</v>
      </c>
      <c r="F574" s="28">
        <f>VLOOKUP($C574,计算辅助表!$A:$E,4,FALSE)</f>
        <v>8.14</v>
      </c>
      <c r="G574" s="26">
        <f>VLOOKUP($C574,计算辅助表!$A:$E,5,FALSE)</f>
        <v>1.6</v>
      </c>
      <c r="H574" s="26">
        <f>VLOOKUP(C574,计算辅助表!A:I,9,FALSE)</f>
        <v>2</v>
      </c>
      <c r="I574" s="26">
        <f>VLOOKUP(C574,计算辅助表!A:K,10,FALSE)</f>
        <v>140</v>
      </c>
      <c r="J574" s="26">
        <f>VLOOKUP(C574,计算辅助表!A:K,11,FALSE)</f>
        <v>200</v>
      </c>
      <c r="K574" s="26">
        <f>VLOOKUP(C574,计算辅助表!A:H,8,FALSE)</f>
        <v>285</v>
      </c>
      <c r="L574" s="26" t="str">
        <f>VLOOKUP(C574,计算辅助表!A:F,6,FALSE)</f>
        <v>[{"a":"item","t":"2004","n":15000}]</v>
      </c>
      <c r="M574" s="26" t="str">
        <f>VLOOKUP(C574,计算辅助表!A:L,IF(INT(LEFT(A574))&lt;5,12,7),FALSE)</f>
        <v>[{"sxhero":1,"num":1},{"samezhongzu":1,"star":6,"num":1},{"star":9,"num":1}]</v>
      </c>
      <c r="N574" s="26" t="str">
        <f>VLOOKUP(A574,升星技能!A:O,4,FALSE)</f>
        <v>天才法师3</v>
      </c>
      <c r="O574" s="26" t="str">
        <f>VLOOKUP(A574,升星技能!A:O,5,FALSE)</f>
        <v>"5205a201","5205a211","5205a221","5205a231"</v>
      </c>
      <c r="P574" s="26" t="str">
        <f>VLOOKUP(A574,升星技能!A:O,6,FALSE)</f>
        <v>被动效果：生命增加40%，伤害减免增加30%，速度增加60点，免控率增加100%</v>
      </c>
      <c r="Q574" s="26" t="str">
        <f>IF(C574&lt;8,VLOOKUP(A574,基础技能!A:O,11,FALSE),VLOOKUP(A574,升星技能!A:O,7,FALSE))</f>
        <v>邪恶心念3</v>
      </c>
      <c r="R574" s="26" t="str">
        <f>IF(C574&lt;8,VLOOKUP(A574,基础技能!A:O,10,FALSE),VLOOKUP(A574,升星技能!A:O,8,FALSE))</f>
        <v>"5205a204"</v>
      </c>
      <c r="S574" s="26" t="str">
        <f>IF(C574&lt;8,VLOOKUP(A574,基础技能!A:O,12,FALSE),VLOOKUP(A574,升星技能!A:O,9,FALSE))</f>
        <v>被动效果：普通攻击变为攻击生命最低的敌人，造成140%攻击伤害并减少目标60点怒气</v>
      </c>
      <c r="T574" s="26" t="str">
        <f>IF(C574&lt;9,VLOOKUP(A574,基础技能!A:O,14,FALSE),VLOOKUP(A574,升星技能!A:O,10,FALSE))</f>
        <v>死亡实验3</v>
      </c>
      <c r="U574" s="26" t="str">
        <f>IF(C574&lt;9,VLOOKUP(A574,基础技能!A:O,13,FALSE),VLOOKUP(A574,升星技能!A:O,11,FALSE))</f>
        <v>"5205a304","5205a314"</v>
      </c>
      <c r="V574" s="26" t="str">
        <f>IF(C574&lt;9,VLOOKUP(A574,基础技能!A:O,15,FALSE),VLOOKUP(A574,升星技能!A:O,12,FALSE))</f>
        <v>被动效果：敌方英雄死亡时，每回合对所有敌人造成200%攻击伤害，持续2回合；友方英雄死亡时，每回合对所有敌人造成150%攻击伤害，持续2回合</v>
      </c>
      <c r="W574" s="26" t="str">
        <f>IF(C574&lt;10,VLOOKUP(A574,基础技能!A:O,5,FALSE),VLOOKUP(A574,升星技能!A:O,13,FALSE))</f>
        <v>冥火飓风3</v>
      </c>
      <c r="X574" s="26" t="str">
        <f>IF(C574&lt;10,VLOOKUP(A574,基础技能!A:O,4,FALSE),VLOOKUP(A574,升星技能!A:O,14,FALSE))</f>
        <v>5205a012</v>
      </c>
      <c r="Y574" s="26" t="str">
        <f>IF(C574&lt;10,VLOOKUP(A574,基础技能!A:O,6,FALSE),VLOOKUP(A574,升星技能!A:O,15,FALSE))</f>
        <v>怒气技能：对随机1名敌人造成400%攻击伤害，若目标为前排，则降低其75%护甲3回合，并石化2回合，目标为后排，则降低其30%攻击和80点速度3回合</v>
      </c>
    </row>
    <row r="575" spans="1:25" s="10" customFormat="1" x14ac:dyDescent="0.3">
      <c r="A575" s="27">
        <v>52056</v>
      </c>
      <c r="B575" s="27" t="s">
        <v>82</v>
      </c>
      <c r="C575" s="28">
        <v>13</v>
      </c>
      <c r="D575" s="28">
        <f>VLOOKUP($C575,计算辅助表!$A:$E,2,FALSE)</f>
        <v>3.5100000000000002</v>
      </c>
      <c r="E575" s="26">
        <f>VLOOKUP($C575,计算辅助表!$A:$E,3,FALSE)</f>
        <v>1</v>
      </c>
      <c r="F575" s="28">
        <f>VLOOKUP($C575,计算辅助表!$A:$E,4,FALSE)</f>
        <v>8.14</v>
      </c>
      <c r="G575" s="26">
        <f>VLOOKUP($C575,计算辅助表!$A:$E,5,FALSE)</f>
        <v>1.6</v>
      </c>
      <c r="H575" s="26">
        <f>VLOOKUP(C575,计算辅助表!A:I,9,FALSE)</f>
        <v>3</v>
      </c>
      <c r="I575" s="26">
        <f>VLOOKUP(C575,计算辅助表!A:K,10,FALSE)</f>
        <v>210</v>
      </c>
      <c r="J575" s="26">
        <f>VLOOKUP(C575,计算辅助表!A:K,11,FALSE)</f>
        <v>300</v>
      </c>
      <c r="K575" s="26">
        <f>VLOOKUP(C575,计算辅助表!A:H,8,FALSE)</f>
        <v>300</v>
      </c>
      <c r="L575" s="26" t="str">
        <f>VLOOKUP(C575,计算辅助表!A:F,6,FALSE)</f>
        <v>[{"a":"item","t":"2004","n":20000},{"a":"item","t":"2039","n":10}]</v>
      </c>
      <c r="M575" s="26" t="str">
        <f>VLOOKUP(C575,计算辅助表!A:L,IF(INT(LEFT(A575))&lt;5,12,7),FALSE)</f>
        <v>[{"sxhero":1,"num":2},{"samezhongzu":1,"star":6,"num":1},{"star":10,"num":1}]</v>
      </c>
      <c r="N575" s="26" t="str">
        <f>VLOOKUP(A575,升星技能!A:O,4,FALSE)</f>
        <v>天才法师3</v>
      </c>
      <c r="O575" s="26" t="str">
        <f>VLOOKUP(A575,升星技能!A:O,5,FALSE)</f>
        <v>"5205a201","5205a211","5205a221","5205a231"</v>
      </c>
      <c r="P575" s="26" t="str">
        <f>VLOOKUP(A575,升星技能!A:O,6,FALSE)</f>
        <v>被动效果：生命增加40%，伤害减免增加30%，速度增加60点，免控率增加100%</v>
      </c>
      <c r="Q575" s="26" t="str">
        <f>IF(C575&lt;8,VLOOKUP(A575,基础技能!A:O,11,FALSE),VLOOKUP(A575,升星技能!A:O,7,FALSE))</f>
        <v>邪恶心念3</v>
      </c>
      <c r="R575" s="26" t="str">
        <f>IF(C575&lt;8,VLOOKUP(A575,基础技能!A:O,10,FALSE),VLOOKUP(A575,升星技能!A:O,8,FALSE))</f>
        <v>"5205a204"</v>
      </c>
      <c r="S575" s="26" t="str">
        <f>IF(C575&lt;8,VLOOKUP(A575,基础技能!A:O,12,FALSE),VLOOKUP(A575,升星技能!A:O,9,FALSE))</f>
        <v>被动效果：普通攻击变为攻击生命最低的敌人，造成140%攻击伤害并减少目标60点怒气</v>
      </c>
      <c r="T575" s="26" t="str">
        <f>IF(C575&lt;9,VLOOKUP(A575,基础技能!A:O,14,FALSE),VLOOKUP(A575,升星技能!A:O,10,FALSE))</f>
        <v>死亡实验3</v>
      </c>
      <c r="U575" s="26" t="str">
        <f>IF(C575&lt;9,VLOOKUP(A575,基础技能!A:O,13,FALSE),VLOOKUP(A575,升星技能!A:O,11,FALSE))</f>
        <v>"5205a304","5205a314"</v>
      </c>
      <c r="V575" s="26" t="str">
        <f>IF(C575&lt;9,VLOOKUP(A575,基础技能!A:O,15,FALSE),VLOOKUP(A575,升星技能!A:O,12,FALSE))</f>
        <v>被动效果：敌方英雄死亡时，每回合对所有敌人造成200%攻击伤害，持续2回合；友方英雄死亡时，每回合对所有敌人造成150%攻击伤害，持续2回合</v>
      </c>
      <c r="W575" s="26" t="str">
        <f>IF(C575&lt;10,VLOOKUP(A575,基础技能!A:O,5,FALSE),VLOOKUP(A575,升星技能!A:O,13,FALSE))</f>
        <v>冥火飓风3</v>
      </c>
      <c r="X575" s="26" t="str">
        <f>IF(C575&lt;10,VLOOKUP(A575,基础技能!A:O,4,FALSE),VLOOKUP(A575,升星技能!A:O,14,FALSE))</f>
        <v>5205a012</v>
      </c>
      <c r="Y575" s="26" t="str">
        <f>IF(C575&lt;10,VLOOKUP(A575,基础技能!A:O,6,FALSE),VLOOKUP(A575,升星技能!A:O,15,FALSE))</f>
        <v>怒气技能：对随机1名敌人造成400%攻击伤害，若目标为前排，则降低其75%护甲3回合，并石化2回合，目标为后排，则降低其30%攻击和80点速度3回合</v>
      </c>
    </row>
    <row r="576" spans="1:25" x14ac:dyDescent="0.3">
      <c r="A576" s="27">
        <v>52056</v>
      </c>
      <c r="B576" s="27" t="s">
        <v>82</v>
      </c>
      <c r="C576" s="28">
        <v>14</v>
      </c>
      <c r="D576" s="28">
        <v>3.51</v>
      </c>
      <c r="E576" s="26">
        <f>VLOOKUP($C576,计算辅助表!$A:$E,3,FALSE)</f>
        <v>1</v>
      </c>
      <c r="F576" s="28">
        <v>8.14</v>
      </c>
      <c r="G576" s="26">
        <f>VLOOKUP($C576,计算辅助表!$A:$E,5,FALSE)</f>
        <v>1.6</v>
      </c>
      <c r="H576" s="26">
        <f>VLOOKUP(C576,计算辅助表!A:I,9,FALSE)</f>
        <v>4</v>
      </c>
      <c r="I576" s="26">
        <f>VLOOKUP(C576,计算辅助表!A:K,10,FALSE)</f>
        <v>330</v>
      </c>
      <c r="J576" s="26">
        <f>VLOOKUP(C576,计算辅助表!A:K,11,FALSE)</f>
        <v>500</v>
      </c>
      <c r="K576" s="26">
        <f>VLOOKUP(C576,计算辅助表!A:H,8,FALSE)</f>
        <v>300</v>
      </c>
      <c r="L576" s="26" t="str">
        <f>VLOOKUP(C576,计算辅助表!A:F,6,FALSE)</f>
        <v>[{"a":"item","t":"2004","n":25000},{"a":"item","t":"2039","n":20}]</v>
      </c>
      <c r="M576" s="26" t="str">
        <f>VLOOKUP(C576,计算辅助表!A:L,IF(INT(LEFT(A576))&lt;5,12,7),FALSE)</f>
        <v>[{"sxhero":1,"num":2},{"star":9,"num":1},{"star":10,"num":1}]</v>
      </c>
      <c r="N576" s="26" t="str">
        <f>VLOOKUP(A576,升星技能!A:O,4,FALSE)</f>
        <v>天才法师3</v>
      </c>
      <c r="O576" s="26" t="str">
        <f>VLOOKUP(A576,升星技能!A:O,5,FALSE)</f>
        <v>"5205a201","5205a211","5205a221","5205a231"</v>
      </c>
      <c r="P576" s="26" t="str">
        <f>VLOOKUP(A576,升星技能!A:O,6,FALSE)</f>
        <v>被动效果：生命增加40%，伤害减免增加30%，速度增加60点，免控率增加100%</v>
      </c>
      <c r="Q576" s="26" t="str">
        <f>IF(C576&lt;8,VLOOKUP(A576,基础技能!A:O,11,FALSE),VLOOKUP(A576,升星技能!A:O,7,FALSE))</f>
        <v>邪恶心念3</v>
      </c>
      <c r="R576" s="26" t="str">
        <f>IF(C576&lt;8,VLOOKUP(A576,基础技能!A:O,10,FALSE),VLOOKUP(A576,升星技能!A:O,8,FALSE))</f>
        <v>"5205a204"</v>
      </c>
      <c r="S576" s="26" t="str">
        <f>IF(C576&lt;8,VLOOKUP(A576,基础技能!A:O,12,FALSE),VLOOKUP(A576,升星技能!A:O,9,FALSE))</f>
        <v>被动效果：普通攻击变为攻击生命最低的敌人，造成140%攻击伤害并减少目标60点怒气</v>
      </c>
      <c r="T576" s="26" t="str">
        <f>IF(C576&lt;9,VLOOKUP(A576,基础技能!A:O,14,FALSE),VLOOKUP(A576,升星技能!A:O,10,FALSE))</f>
        <v>死亡实验3</v>
      </c>
      <c r="U576" s="26" t="str">
        <f>IF(C576&lt;9,VLOOKUP(A576,基础技能!A:O,13,FALSE),VLOOKUP(A576,升星技能!A:O,11,FALSE))</f>
        <v>"5205a304","5205a314"</v>
      </c>
      <c r="V576" s="26" t="str">
        <f>IF(C576&lt;9,VLOOKUP(A576,基础技能!A:O,15,FALSE),VLOOKUP(A576,升星技能!A:O,12,FALSE))</f>
        <v>被动效果：敌方英雄死亡时，每回合对所有敌人造成200%攻击伤害，持续2回合；友方英雄死亡时，每回合对所有敌人造成150%攻击伤害，持续2回合</v>
      </c>
      <c r="W576" s="26" t="str">
        <f>IF(C576&lt;10,VLOOKUP(A576,基础技能!A:O,5,FALSE),VLOOKUP(A576,升星技能!A:O,13,FALSE))</f>
        <v>冥火飓风3</v>
      </c>
      <c r="X576" s="26" t="str">
        <f>IF(C576&lt;10,VLOOKUP(A576,基础技能!A:O,4,FALSE),VLOOKUP(A576,升星技能!A:O,14,FALSE))</f>
        <v>5205a012</v>
      </c>
      <c r="Y576" s="26" t="str">
        <f>IF(C576&lt;10,VLOOKUP(A576,基础技能!A:O,6,FALSE),VLOOKUP(A576,升星技能!A:O,15,FALSE))</f>
        <v>怒气技能：对随机1名敌人造成400%攻击伤害，若目标为前排，则降低其75%护甲3回合，并石化2回合，目标为后排，则降低其30%攻击和80点速度3回合</v>
      </c>
    </row>
    <row r="577" spans="1:25" x14ac:dyDescent="0.3">
      <c r="A577" s="27">
        <v>52056</v>
      </c>
      <c r="B577" s="27" t="s">
        <v>82</v>
      </c>
      <c r="C577" s="28">
        <v>15</v>
      </c>
      <c r="D577" s="28">
        <v>3.51</v>
      </c>
      <c r="E577" s="26">
        <f>VLOOKUP($C577,计算辅助表!$A:$E,3,FALSE)</f>
        <v>1</v>
      </c>
      <c r="F577" s="28">
        <v>8.14</v>
      </c>
      <c r="G577" s="26">
        <f>VLOOKUP($C577,计算辅助表!$A:$E,5,FALSE)</f>
        <v>1.6</v>
      </c>
      <c r="H577" s="26">
        <f>VLOOKUP(C577,计算辅助表!A:I,9,FALSE)</f>
        <v>5</v>
      </c>
      <c r="I577" s="26">
        <f>VLOOKUP(C577,计算辅助表!A:K,10,FALSE)</f>
        <v>450</v>
      </c>
      <c r="J577" s="26">
        <f>VLOOKUP(C577,计算辅助表!A:K,11,FALSE)</f>
        <v>700</v>
      </c>
      <c r="K577" s="26">
        <f>VLOOKUP(C577,计算辅助表!A:H,8,FALSE)</f>
        <v>300</v>
      </c>
      <c r="L577" s="26" t="str">
        <f>VLOOKUP(C577,计算辅助表!A:F,6,FALSE)</f>
        <v>[{"a":"item","t":"2004","n":30000},{"a":"item","t":"2039","n":30}]</v>
      </c>
      <c r="M577" s="26" t="str">
        <f>VLOOKUP(C577,计算辅助表!A:L,IF(INT(LEFT(A577))&lt;5,12,7),FALSE)</f>
        <v>[{"sxhero":1,"num":2},{"star":9,"num":1},{"star":10,"num":1}]</v>
      </c>
      <c r="N577" s="26" t="str">
        <f>VLOOKUP(A577,升星技能!A:O,4,FALSE)</f>
        <v>天才法师3</v>
      </c>
      <c r="O577" s="26" t="str">
        <f>VLOOKUP(A577,升星技能!A:O,5,FALSE)</f>
        <v>"5205a201","5205a211","5205a221","5205a231"</v>
      </c>
      <c r="P577" s="26" t="str">
        <f>VLOOKUP(A577,升星技能!A:O,6,FALSE)</f>
        <v>被动效果：生命增加40%，伤害减免增加30%，速度增加60点，免控率增加100%</v>
      </c>
      <c r="Q577" s="26" t="str">
        <f>IF(C577&lt;8,VLOOKUP(A577,基础技能!A:O,11,FALSE),VLOOKUP(A577,升星技能!A:O,7,FALSE))</f>
        <v>邪恶心念3</v>
      </c>
      <c r="R577" s="26" t="str">
        <f>IF(C577&lt;8,VLOOKUP(A577,基础技能!A:O,10,FALSE),VLOOKUP(A577,升星技能!A:O,8,FALSE))</f>
        <v>"5205a204"</v>
      </c>
      <c r="S577" s="26" t="str">
        <f>IF(C577&lt;8,VLOOKUP(A577,基础技能!A:O,12,FALSE),VLOOKUP(A577,升星技能!A:O,9,FALSE))</f>
        <v>被动效果：普通攻击变为攻击生命最低的敌人，造成140%攻击伤害并减少目标60点怒气</v>
      </c>
      <c r="T577" s="26" t="str">
        <f>IF(C577&lt;9,VLOOKUP(A577,基础技能!A:O,14,FALSE),VLOOKUP(A577,升星技能!A:O,10,FALSE))</f>
        <v>死亡实验3</v>
      </c>
      <c r="U577" s="26" t="str">
        <f>IF(C577&lt;9,VLOOKUP(A577,基础技能!A:O,13,FALSE),VLOOKUP(A577,升星技能!A:O,11,FALSE))</f>
        <v>"5205a304","5205a314"</v>
      </c>
      <c r="V577" s="26" t="str">
        <f>IF(C577&lt;9,VLOOKUP(A577,基础技能!A:O,15,FALSE),VLOOKUP(A577,升星技能!A:O,12,FALSE))</f>
        <v>被动效果：敌方英雄死亡时，每回合对所有敌人造成200%攻击伤害，持续2回合；友方英雄死亡时，每回合对所有敌人造成150%攻击伤害，持续2回合</v>
      </c>
      <c r="W577" s="26" t="str">
        <f>IF(C577&lt;10,VLOOKUP(A577,基础技能!A:O,5,FALSE),VLOOKUP(A577,升星技能!A:O,13,FALSE))</f>
        <v>冥火飓风3</v>
      </c>
      <c r="X577" s="26" t="str">
        <f>IF(C577&lt;10,VLOOKUP(A577,基础技能!A:O,4,FALSE),VLOOKUP(A577,升星技能!A:O,14,FALSE))</f>
        <v>5205a012</v>
      </c>
      <c r="Y577" s="26" t="str">
        <f>IF(C577&lt;10,VLOOKUP(A577,基础技能!A:O,6,FALSE),VLOOKUP(A577,升星技能!A:O,15,FALSE))</f>
        <v>怒气技能：对随机1名敌人造成400%攻击伤害，若目标为前排，则降低其75%护甲3回合，并石化2回合，目标为后排，则降低其30%攻击和80点速度3回合</v>
      </c>
    </row>
    <row r="578" spans="1:25" x14ac:dyDescent="0.3">
      <c r="A578" s="27">
        <v>53016</v>
      </c>
      <c r="B578" s="27" t="s">
        <v>83</v>
      </c>
      <c r="C578" s="28">
        <v>7</v>
      </c>
      <c r="D578" s="28">
        <f>VLOOKUP($C578,计算辅助表!$A:$E,2,FALSE)</f>
        <v>2.4900000000000002</v>
      </c>
      <c r="E578" s="26">
        <f>VLOOKUP($C578,计算辅助表!$A:$E,3,FALSE)</f>
        <v>1</v>
      </c>
      <c r="F578" s="28">
        <f>VLOOKUP($C578,计算辅助表!$A:$E,4,FALSE)</f>
        <v>3.5200000000000005</v>
      </c>
      <c r="G578" s="26">
        <f>VLOOKUP($C578,计算辅助表!$A:$E,5,FALSE)</f>
        <v>1.6</v>
      </c>
      <c r="H578" s="26">
        <f>VLOOKUP(C578,计算辅助表!A:I,9,FALSE)</f>
        <v>0</v>
      </c>
      <c r="I578" s="26">
        <f>VLOOKUP(C578,计算辅助表!A:K,10,FALSE)</f>
        <v>0</v>
      </c>
      <c r="J578" s="26">
        <f>VLOOKUP(C578,计算辅助表!A:K,11,FALSE)</f>
        <v>0</v>
      </c>
      <c r="K578" s="26">
        <f>VLOOKUP(C578,计算辅助表!A:H,8,FALSE)</f>
        <v>165</v>
      </c>
      <c r="L578" s="26" t="str">
        <f>VLOOKUP(C578,计算辅助表!A:F,6,FALSE)</f>
        <v>[{"a":"item","t":"2004","n":2000}]</v>
      </c>
      <c r="M578" s="26" t="str">
        <f>VLOOKUP(C578,计算辅助表!A:L,IF(INT(LEFT(A578))&lt;5,12,7),FALSE)</f>
        <v>[{"samezhongzu":1,"star":5,"num":4}]</v>
      </c>
      <c r="N578" s="26" t="str">
        <f>VLOOKUP(A578,升星技能!A:O,4,FALSE)</f>
        <v>易怒3</v>
      </c>
      <c r="O578" s="26" t="str">
        <f>VLOOKUP(A578,升星技能!A:O,5,FALSE)</f>
        <v>"5301a114","5301a124"</v>
      </c>
      <c r="P578" s="26" t="str">
        <f>VLOOKUP(A578,升星技能!A:O,6,FALSE)</f>
        <v>被动效果：受到攻击时非常愤怒，增加自己40点怒气并增加自己10%对敌人造成的伤害，持续3回合</v>
      </c>
      <c r="Q578" s="26" t="str">
        <f>IF(C578&lt;8,VLOOKUP(A578,基础技能!A:O,11,FALSE),VLOOKUP(A578,升星技能!A:O,7,FALSE))</f>
        <v>怒气爆发2</v>
      </c>
      <c r="R578" s="26" t="str">
        <f>IF(C578&lt;8,VLOOKUP(A578,基础技能!A:O,10,FALSE),VLOOKUP(A578,升星技能!A:O,8,FALSE))</f>
        <v>"53016214","53016224"</v>
      </c>
      <c r="S578" s="26" t="str">
        <f>IF(C578&lt;8,VLOOKUP(A578,基础技能!A:O,12,FALSE),VLOOKUP(A578,升星技能!A:O,9,FALSE))</f>
        <v>被动效果：主教爆发自己的怒气，每次普攻增加自己30点怒气并增加自己7.3%对敌人造成的伤害，持续3回合</v>
      </c>
      <c r="T578" s="26" t="str">
        <f>IF(C578&lt;9,VLOOKUP(A578,基础技能!A:O,14,FALSE),VLOOKUP(A578,升星技能!A:O,10,FALSE))</f>
        <v>攻击2</v>
      </c>
      <c r="U578" s="26" t="str">
        <f>IF(C578&lt;9,VLOOKUP(A578,基础技能!A:O,13,FALSE),VLOOKUP(A578,升星技能!A:O,11,FALSE))</f>
        <v>"53016311"</v>
      </c>
      <c r="V578" s="26" t="str">
        <f>IF(C578&lt;9,VLOOKUP(A578,基础技能!A:O,15,FALSE),VLOOKUP(A578,升星技能!A:O,12,FALSE))</f>
        <v>被动效果：掌握了黑暗之力，攻击增加22%</v>
      </c>
      <c r="W578" s="26" t="str">
        <f>IF(C578&lt;10,VLOOKUP(A578,基础技能!A:O,5,FALSE),VLOOKUP(A578,升星技能!A:O,13,FALSE))</f>
        <v>流星冲击2</v>
      </c>
      <c r="X578" s="26" t="str">
        <f>IF(C578&lt;10,VLOOKUP(A578,基础技能!A:O,4,FALSE),VLOOKUP(A578,升星技能!A:O,14,FALSE))</f>
        <v>53016012</v>
      </c>
      <c r="Y578" s="26" t="str">
        <f>IF(C578&lt;10,VLOOKUP(A578,基础技能!A:O,6,FALSE),VLOOKUP(A578,升星技能!A:O,15,FALSE))</f>
        <v>怒气技能：对敌方随机4名目标造成101%攻击伤害并降低目标怒气35点</v>
      </c>
    </row>
    <row r="579" spans="1:25" x14ac:dyDescent="0.3">
      <c r="A579" s="27">
        <v>53016</v>
      </c>
      <c r="B579" s="27" t="s">
        <v>83</v>
      </c>
      <c r="C579" s="28">
        <v>8</v>
      </c>
      <c r="D579" s="28">
        <f>VLOOKUP($C579,计算辅助表!$A:$E,2,FALSE)</f>
        <v>2.7800000000000002</v>
      </c>
      <c r="E579" s="26">
        <f>VLOOKUP($C579,计算辅助表!$A:$E,3,FALSE)</f>
        <v>1</v>
      </c>
      <c r="F579" s="28">
        <f>VLOOKUP($C579,计算辅助表!$A:$E,4,FALSE)</f>
        <v>4.84</v>
      </c>
      <c r="G579" s="26">
        <f>VLOOKUP($C579,计算辅助表!$A:$E,5,FALSE)</f>
        <v>1.6</v>
      </c>
      <c r="H579" s="26">
        <f>VLOOKUP(C579,计算辅助表!A:I,9,FALSE)</f>
        <v>0</v>
      </c>
      <c r="I579" s="26">
        <f>VLOOKUP(C579,计算辅助表!A:K,10,FALSE)</f>
        <v>0</v>
      </c>
      <c r="J579" s="26">
        <f>VLOOKUP(C579,计算辅助表!A:K,11,FALSE)</f>
        <v>0</v>
      </c>
      <c r="K579" s="26">
        <f>VLOOKUP(C579,计算辅助表!A:H,8,FALSE)</f>
        <v>185</v>
      </c>
      <c r="L579" s="26" t="str">
        <f>VLOOKUP(C579,计算辅助表!A:F,6,FALSE)</f>
        <v>[{"a":"item","t":"2004","n":3000}]</v>
      </c>
      <c r="M579" s="26" t="str">
        <f>VLOOKUP(C579,计算辅助表!A:L,IF(INT(LEFT(A579))&lt;5,12,7),FALSE)</f>
        <v>[{"samezhongzu":1,"star":6,"num":1},{"samezhongzu":1,"star":5,"num":3}]</v>
      </c>
      <c r="N579" s="26" t="str">
        <f>VLOOKUP(A579,升星技能!A:O,4,FALSE)</f>
        <v>易怒3</v>
      </c>
      <c r="O579" s="26" t="str">
        <f>VLOOKUP(A579,升星技能!A:O,5,FALSE)</f>
        <v>"5301a114","5301a124"</v>
      </c>
      <c r="P579" s="26" t="str">
        <f>VLOOKUP(A579,升星技能!A:O,6,FALSE)</f>
        <v>被动效果：受到攻击时非常愤怒，增加自己40点怒气并增加自己10%对敌人造成的伤害，持续3回合</v>
      </c>
      <c r="Q579" s="26" t="str">
        <f>IF(C579&lt;8,VLOOKUP(A579,基础技能!A:O,11,FALSE),VLOOKUP(A579,升星技能!A:O,7,FALSE))</f>
        <v>怒气爆发3</v>
      </c>
      <c r="R579" s="26" t="str">
        <f>IF(C579&lt;8,VLOOKUP(A579,基础技能!A:O,10,FALSE),VLOOKUP(A579,升星技能!A:O,8,FALSE))</f>
        <v>"5301a214","5301a224"</v>
      </c>
      <c r="S579" s="26" t="str">
        <f>IF(C579&lt;8,VLOOKUP(A579,基础技能!A:O,12,FALSE),VLOOKUP(A579,升星技能!A:O,9,FALSE))</f>
        <v>被动效果：主教爆发自己的怒气，每次普攻增加自己40点怒气并增加自己12%对敌人造成的伤害，持续3回合</v>
      </c>
      <c r="T579" s="26" t="str">
        <f>IF(C579&lt;9,VLOOKUP(A579,基础技能!A:O,14,FALSE),VLOOKUP(A579,升星技能!A:O,10,FALSE))</f>
        <v>攻击2</v>
      </c>
      <c r="U579" s="26" t="str">
        <f>IF(C579&lt;9,VLOOKUP(A579,基础技能!A:O,13,FALSE),VLOOKUP(A579,升星技能!A:O,11,FALSE))</f>
        <v>"53016311"</v>
      </c>
      <c r="V579" s="26" t="str">
        <f>IF(C579&lt;9,VLOOKUP(A579,基础技能!A:O,15,FALSE),VLOOKUP(A579,升星技能!A:O,12,FALSE))</f>
        <v>被动效果：掌握了黑暗之力，攻击增加22%</v>
      </c>
      <c r="W579" s="26" t="str">
        <f>IF(C579&lt;10,VLOOKUP(A579,基础技能!A:O,5,FALSE),VLOOKUP(A579,升星技能!A:O,13,FALSE))</f>
        <v>流星冲击2</v>
      </c>
      <c r="X579" s="26" t="str">
        <f>IF(C579&lt;10,VLOOKUP(A579,基础技能!A:O,4,FALSE),VLOOKUP(A579,升星技能!A:O,14,FALSE))</f>
        <v>53016012</v>
      </c>
      <c r="Y579" s="26" t="str">
        <f>IF(C579&lt;10,VLOOKUP(A579,基础技能!A:O,6,FALSE),VLOOKUP(A579,升星技能!A:O,15,FALSE))</f>
        <v>怒气技能：对敌方随机4名目标造成101%攻击伤害并降低目标怒气35点</v>
      </c>
    </row>
    <row r="580" spans="1:25" x14ac:dyDescent="0.3">
      <c r="A580" s="27">
        <v>53016</v>
      </c>
      <c r="B580" s="27" t="s">
        <v>83</v>
      </c>
      <c r="C580" s="28">
        <v>9</v>
      </c>
      <c r="D580" s="28">
        <f>VLOOKUP($C580,计算辅助表!$A:$E,2,FALSE)</f>
        <v>3.0700000000000003</v>
      </c>
      <c r="E580" s="26">
        <f>VLOOKUP($C580,计算辅助表!$A:$E,3,FALSE)</f>
        <v>1</v>
      </c>
      <c r="F580" s="28">
        <f>VLOOKUP($C580,计算辅助表!$A:$E,4,FALSE)</f>
        <v>6.16</v>
      </c>
      <c r="G580" s="26">
        <f>VLOOKUP($C580,计算辅助表!$A:$E,5,FALSE)</f>
        <v>1.6</v>
      </c>
      <c r="H580" s="26">
        <f>VLOOKUP(C580,计算辅助表!A:I,9,FALSE)</f>
        <v>0</v>
      </c>
      <c r="I580" s="26">
        <f>VLOOKUP(C580,计算辅助表!A:K,10,FALSE)</f>
        <v>0</v>
      </c>
      <c r="J580" s="26">
        <f>VLOOKUP(C580,计算辅助表!A:K,11,FALSE)</f>
        <v>0</v>
      </c>
      <c r="K580" s="26">
        <f>VLOOKUP(C580,计算辅助表!A:H,8,FALSE)</f>
        <v>205</v>
      </c>
      <c r="L580" s="26" t="str">
        <f>VLOOKUP(C580,计算辅助表!A:F,6,FALSE)</f>
        <v>[{"a":"item","t":"2004","n":4000}]</v>
      </c>
      <c r="M580" s="26" t="str">
        <f>VLOOKUP(C580,计算辅助表!A:L,IF(INT(LEFT(A580))&lt;5,12,7),FALSE)</f>
        <v>[{"sxhero":1,"num":1},{"samezhongzu":1,"star":6,"num":1},{"samezhongzu":1,"star":5,"num":2}]</v>
      </c>
      <c r="N580" s="26" t="str">
        <f>VLOOKUP(A580,升星技能!A:O,4,FALSE)</f>
        <v>易怒3</v>
      </c>
      <c r="O580" s="26" t="str">
        <f>VLOOKUP(A580,升星技能!A:O,5,FALSE)</f>
        <v>"5301a114","5301a124"</v>
      </c>
      <c r="P580" s="26" t="str">
        <f>VLOOKUP(A580,升星技能!A:O,6,FALSE)</f>
        <v>被动效果：受到攻击时非常愤怒，增加自己40点怒气并增加自己10%对敌人造成的伤害，持续3回合</v>
      </c>
      <c r="Q580" s="26" t="str">
        <f>IF(C580&lt;8,VLOOKUP(A580,基础技能!A:O,11,FALSE),VLOOKUP(A580,升星技能!A:O,7,FALSE))</f>
        <v>怒气爆发3</v>
      </c>
      <c r="R580" s="26" t="str">
        <f>IF(C580&lt;8,VLOOKUP(A580,基础技能!A:O,10,FALSE),VLOOKUP(A580,升星技能!A:O,8,FALSE))</f>
        <v>"5301a214","5301a224"</v>
      </c>
      <c r="S580" s="26" t="str">
        <f>IF(C580&lt;8,VLOOKUP(A580,基础技能!A:O,12,FALSE),VLOOKUP(A580,升星技能!A:O,9,FALSE))</f>
        <v>被动效果：主教爆发自己的怒气，每次普攻增加自己40点怒气并增加自己12%对敌人造成的伤害，持续3回合</v>
      </c>
      <c r="T580" s="26" t="str">
        <f>IF(C580&lt;9,VLOOKUP(A580,基础技能!A:O,14,FALSE),VLOOKUP(A580,升星技能!A:O,10,FALSE))</f>
        <v>伤害增加3</v>
      </c>
      <c r="U580" s="26" t="str">
        <f>IF(C580&lt;9,VLOOKUP(A580,基础技能!A:O,13,FALSE),VLOOKUP(A580,升星技能!A:O,11,FALSE))</f>
        <v>"5301a311"</v>
      </c>
      <c r="V580" s="26" t="str">
        <f>IF(C580&lt;9,VLOOKUP(A580,基础技能!A:O,15,FALSE),VLOOKUP(A580,升星技能!A:O,12,FALSE))</f>
        <v>被动效果：掌握了黑暗之力，攻击增加33%</v>
      </c>
      <c r="W580" s="26" t="str">
        <f>IF(C580&lt;10,VLOOKUP(A580,基础技能!A:O,5,FALSE),VLOOKUP(A580,升星技能!A:O,13,FALSE))</f>
        <v>流星冲击2</v>
      </c>
      <c r="X580" s="26" t="str">
        <f>IF(C580&lt;10,VLOOKUP(A580,基础技能!A:O,4,FALSE),VLOOKUP(A580,升星技能!A:O,14,FALSE))</f>
        <v>53016012</v>
      </c>
      <c r="Y580" s="26" t="str">
        <f>IF(C580&lt;10,VLOOKUP(A580,基础技能!A:O,6,FALSE),VLOOKUP(A580,升星技能!A:O,15,FALSE))</f>
        <v>怒气技能：对敌方随机4名目标造成101%攻击伤害并降低目标怒气35点</v>
      </c>
    </row>
    <row r="581" spans="1:25" x14ac:dyDescent="0.3">
      <c r="A581" s="27">
        <v>53026</v>
      </c>
      <c r="B581" s="27" t="s">
        <v>3862</v>
      </c>
      <c r="C581" s="28">
        <v>7</v>
      </c>
      <c r="D581" s="28">
        <v>2.16</v>
      </c>
      <c r="E581" s="26">
        <f>VLOOKUP($C581,计算辅助表!$A:$E,3,FALSE)</f>
        <v>1</v>
      </c>
      <c r="F581" s="28">
        <v>4.67</v>
      </c>
      <c r="G581" s="26">
        <f>VLOOKUP($C581,计算辅助表!$A:$E,5,FALSE)</f>
        <v>1.6</v>
      </c>
      <c r="H581" s="26">
        <f>VLOOKUP(C581,计算辅助表!A:I,9,FALSE)</f>
        <v>0</v>
      </c>
      <c r="I581" s="26">
        <f>VLOOKUP(C581,计算辅助表!A:K,10,FALSE)</f>
        <v>0</v>
      </c>
      <c r="J581" s="26">
        <f>VLOOKUP(C581,计算辅助表!A:K,11,FALSE)</f>
        <v>0</v>
      </c>
      <c r="K581" s="26">
        <f>VLOOKUP(C581,计算辅助表!A:H,8,FALSE)</f>
        <v>165</v>
      </c>
      <c r="L581" s="26" t="str">
        <f>VLOOKUP(C581,计算辅助表!A:F,6,FALSE)</f>
        <v>[{"a":"item","t":"2004","n":2000}]</v>
      </c>
      <c r="M581" s="26" t="str">
        <f>VLOOKUP(C581,计算辅助表!A:L,IF(INT(LEFT(A581))&lt;5,12,7),FALSE)</f>
        <v>[{"samezhongzu":1,"star":5,"num":4}]</v>
      </c>
      <c r="N581" s="26" t="str">
        <f>VLOOKUP(A581,升星技能!A:O,4,FALSE)</f>
        <v>枯萎绝望3</v>
      </c>
      <c r="O581" s="26" t="str">
        <f>VLOOKUP(A581,升星技能!A:O,5,FALSE)</f>
        <v>"5302a101","5302a111","5302a121","5302a404"</v>
      </c>
      <c r="P581" s="26" t="str">
        <f>VLOOKUP(A581,升星技能!A:O,6,FALSE)</f>
        <v>被动效果：生命值增加20%，攻击增加25%，减伤率增加25%，受到的控制效果持续回合数量减少一回合</v>
      </c>
      <c r="Q581" s="26" t="str">
        <f>IF(C581&lt;8,VLOOKUP(A581,基础技能!A:O,11,FALSE),VLOOKUP(A581,升星技能!A:O,7,FALSE))</f>
        <v>幽魂暗影2</v>
      </c>
      <c r="R581" s="26" t="str">
        <f>IF(C581&lt;8,VLOOKUP(A581,基础技能!A:O,10,FALSE),VLOOKUP(A581,升星技能!A:O,8,FALSE))</f>
        <v>"53026204"</v>
      </c>
      <c r="S581" s="26" t="str">
        <f>IF(C581&lt;8,VLOOKUP(A581,基础技能!A:O,12,FALSE),VLOOKUP(A581,升星技能!A:O,9,FALSE))</f>
        <v>被动效果：我方英雄释放怒气技能后，进行3次追击，每次对随机一名敌人造成100%攻击力伤害</v>
      </c>
      <c r="T581" s="26" t="str">
        <f>IF(C581&lt;9,VLOOKUP(A581,基础技能!A:O,14,FALSE),VLOOKUP(A581,升星技能!A:O,10,FALSE))</f>
        <v>恶魔盛宴2</v>
      </c>
      <c r="U581" s="26" t="str">
        <f>IF(C581&lt;9,VLOOKUP(A581,基础技能!A:O,13,FALSE),VLOOKUP(A581,升星技能!A:O,11,FALSE))</f>
        <v>"53026304"</v>
      </c>
      <c r="V581" s="26" t="str">
        <f>IF(C581&lt;9,VLOOKUP(A581,基础技能!A:O,15,FALSE),VLOOKUP(A581,升星技能!A:O,12,FALSE))</f>
        <v>被动效果：普通攻击时，进行2次诅咒，每次为随机1名敌人添加暗影吞噬（每层暗影吞噬抵消下一次受到的治疗效果，并造成75%的伤害，）</v>
      </c>
      <c r="W581" s="26" t="str">
        <f>IF(C581&lt;10,VLOOKUP(A581,基础技能!A:O,5,FALSE),VLOOKUP(A581,升星技能!A:O,13,FALSE))</f>
        <v>暗影之怒2</v>
      </c>
      <c r="X581" s="26">
        <f>IF(C581&lt;10,VLOOKUP(A581,基础技能!A:O,4,FALSE),VLOOKUP(A581,升星技能!A:O,14,FALSE))</f>
        <v>53026012</v>
      </c>
      <c r="Y581" s="26" t="str">
        <f>IF(C581&lt;10,VLOOKUP(A581,基础技能!A:O,6,FALSE),VLOOKUP(A581,升星技能!A:O,15,FALSE))</f>
        <v>怒气技能：对前排敌人造成150%攻击伤害并有50%石化敌人2回合，给我方随机4名英雄添加1层暗影庇佑（每层暗影庇佑抵消受到的下一次伤害并将伤害的100%转换为治疗，只对怒气技能和普攻生效）</v>
      </c>
    </row>
    <row r="582" spans="1:25" x14ac:dyDescent="0.3">
      <c r="A582" s="27">
        <v>53026</v>
      </c>
      <c r="B582" s="27" t="s">
        <v>3862</v>
      </c>
      <c r="C582" s="28">
        <v>8</v>
      </c>
      <c r="D582" s="28">
        <v>2.41</v>
      </c>
      <c r="E582" s="26">
        <f>VLOOKUP($C582,计算辅助表!$A:$E,3,FALSE)</f>
        <v>1</v>
      </c>
      <c r="F582" s="28">
        <v>6.42</v>
      </c>
      <c r="G582" s="26">
        <f>VLOOKUP($C582,计算辅助表!$A:$E,5,FALSE)</f>
        <v>1.6</v>
      </c>
      <c r="H582" s="26">
        <f>VLOOKUP(C582,计算辅助表!A:I,9,FALSE)</f>
        <v>0</v>
      </c>
      <c r="I582" s="26">
        <f>VLOOKUP(C582,计算辅助表!A:K,10,FALSE)</f>
        <v>0</v>
      </c>
      <c r="J582" s="26">
        <f>VLOOKUP(C582,计算辅助表!A:K,11,FALSE)</f>
        <v>0</v>
      </c>
      <c r="K582" s="26">
        <f>VLOOKUP(C582,计算辅助表!A:H,8,FALSE)</f>
        <v>185</v>
      </c>
      <c r="L582" s="26" t="str">
        <f>VLOOKUP(C582,计算辅助表!A:F,6,FALSE)</f>
        <v>[{"a":"item","t":"2004","n":3000}]</v>
      </c>
      <c r="M582" s="26" t="str">
        <f>VLOOKUP(C582,计算辅助表!A:L,IF(INT(LEFT(A582))&lt;5,12,7),FALSE)</f>
        <v>[{"samezhongzu":1,"star":6,"num":1},{"samezhongzu":1,"star":5,"num":3}]</v>
      </c>
      <c r="N582" s="26" t="str">
        <f>VLOOKUP(A582,升星技能!A:O,4,FALSE)</f>
        <v>枯萎绝望3</v>
      </c>
      <c r="O582" s="26" t="str">
        <f>VLOOKUP(A582,升星技能!A:O,5,FALSE)</f>
        <v>"5302a101","5302a111","5302a121","5302a404"</v>
      </c>
      <c r="P582" s="26" t="str">
        <f>VLOOKUP(A582,升星技能!A:O,6,FALSE)</f>
        <v>被动效果：生命值增加20%，攻击增加25%，减伤率增加25%，受到的控制效果持续回合数量减少一回合</v>
      </c>
      <c r="Q582" s="26" t="str">
        <f>IF(C582&lt;8,VLOOKUP(A582,基础技能!A:O,11,FALSE),VLOOKUP(A582,升星技能!A:O,7,FALSE))</f>
        <v>幽魂暗影3</v>
      </c>
      <c r="R582" s="26" t="str">
        <f>IF(C582&lt;8,VLOOKUP(A582,基础技能!A:O,10,FALSE),VLOOKUP(A582,升星技能!A:O,8,FALSE))</f>
        <v>"5302a204"</v>
      </c>
      <c r="S582" s="26" t="str">
        <f>IF(C582&lt;8,VLOOKUP(A582,基础技能!A:O,12,FALSE),VLOOKUP(A582,升星技能!A:O,9,FALSE))</f>
        <v>被动效果：我方英雄释放怒气技能后，进行3次追击，每次对随机一名敌人造成150%攻击力伤害</v>
      </c>
      <c r="T582" s="26" t="str">
        <f>IF(C582&lt;9,VLOOKUP(A582,基础技能!A:O,14,FALSE),VLOOKUP(A582,升星技能!A:O,10,FALSE))</f>
        <v>恶魔盛宴2</v>
      </c>
      <c r="U582" s="26" t="str">
        <f>IF(C582&lt;9,VLOOKUP(A582,基础技能!A:O,13,FALSE),VLOOKUP(A582,升星技能!A:O,11,FALSE))</f>
        <v>"53026304"</v>
      </c>
      <c r="V582" s="26" t="str">
        <f>IF(C582&lt;9,VLOOKUP(A582,基础技能!A:O,15,FALSE),VLOOKUP(A582,升星技能!A:O,12,FALSE))</f>
        <v>被动效果：普通攻击时，进行2次诅咒，每次为随机1名敌人添加暗影吞噬（每层暗影吞噬抵消下一次受到的治疗效果，并造成75%的伤害，）</v>
      </c>
      <c r="W582" s="26" t="str">
        <f>IF(C582&lt;10,VLOOKUP(A582,基础技能!A:O,5,FALSE),VLOOKUP(A582,升星技能!A:O,13,FALSE))</f>
        <v>暗影之怒2</v>
      </c>
      <c r="X582" s="26">
        <f>IF(C582&lt;10,VLOOKUP(A582,基础技能!A:O,4,FALSE),VLOOKUP(A582,升星技能!A:O,14,FALSE))</f>
        <v>53026012</v>
      </c>
      <c r="Y582" s="26" t="str">
        <f>IF(C582&lt;10,VLOOKUP(A582,基础技能!A:O,6,FALSE),VLOOKUP(A582,升星技能!A:O,15,FALSE))</f>
        <v>怒气技能：对前排敌人造成150%攻击伤害并有50%石化敌人2回合，给我方随机4名英雄添加1层暗影庇佑（每层暗影庇佑抵消受到的下一次伤害并将伤害的100%转换为治疗，只对怒气技能和普攻生效）</v>
      </c>
    </row>
    <row r="583" spans="1:25" x14ac:dyDescent="0.3">
      <c r="A583" s="27">
        <v>53026</v>
      </c>
      <c r="B583" s="27" t="s">
        <v>3862</v>
      </c>
      <c r="C583" s="28">
        <v>9</v>
      </c>
      <c r="D583" s="28">
        <v>2.67</v>
      </c>
      <c r="E583" s="26">
        <f>VLOOKUP($C583,计算辅助表!$A:$E,3,FALSE)</f>
        <v>1</v>
      </c>
      <c r="F583" s="28">
        <v>8.17</v>
      </c>
      <c r="G583" s="26">
        <f>VLOOKUP($C583,计算辅助表!$A:$E,5,FALSE)</f>
        <v>1.6</v>
      </c>
      <c r="H583" s="26">
        <f>VLOOKUP(C583,计算辅助表!A:I,9,FALSE)</f>
        <v>0</v>
      </c>
      <c r="I583" s="26">
        <f>VLOOKUP(C583,计算辅助表!A:K,10,FALSE)</f>
        <v>0</v>
      </c>
      <c r="J583" s="26">
        <f>VLOOKUP(C583,计算辅助表!A:K,11,FALSE)</f>
        <v>0</v>
      </c>
      <c r="K583" s="26">
        <f>VLOOKUP(C583,计算辅助表!A:H,8,FALSE)</f>
        <v>205</v>
      </c>
      <c r="L583" s="26" t="str">
        <f>VLOOKUP(C583,计算辅助表!A:F,6,FALSE)</f>
        <v>[{"a":"item","t":"2004","n":4000}]</v>
      </c>
      <c r="M583" s="26" t="str">
        <f>VLOOKUP(C583,计算辅助表!A:L,IF(INT(LEFT(A583))&lt;5,12,7),FALSE)</f>
        <v>[{"sxhero":1,"num":1},{"samezhongzu":1,"star":6,"num":1},{"samezhongzu":1,"star":5,"num":2}]</v>
      </c>
      <c r="N583" s="26" t="str">
        <f>VLOOKUP(A583,升星技能!A:O,4,FALSE)</f>
        <v>枯萎绝望3</v>
      </c>
      <c r="O583" s="26" t="str">
        <f>VLOOKUP(A583,升星技能!A:O,5,FALSE)</f>
        <v>"5302a101","5302a111","5302a121","5302a404"</v>
      </c>
      <c r="P583" s="26" t="str">
        <f>VLOOKUP(A583,升星技能!A:O,6,FALSE)</f>
        <v>被动效果：生命值增加20%，攻击增加25%，减伤率增加25%，受到的控制效果持续回合数量减少一回合</v>
      </c>
      <c r="Q583" s="26" t="str">
        <f>IF(C583&lt;8,VLOOKUP(A583,基础技能!A:O,11,FALSE),VLOOKUP(A583,升星技能!A:O,7,FALSE))</f>
        <v>幽魂暗影3</v>
      </c>
      <c r="R583" s="26" t="str">
        <f>IF(C583&lt;8,VLOOKUP(A583,基础技能!A:O,10,FALSE),VLOOKUP(A583,升星技能!A:O,8,FALSE))</f>
        <v>"5302a204"</v>
      </c>
      <c r="S583" s="26" t="str">
        <f>IF(C583&lt;8,VLOOKUP(A583,基础技能!A:O,12,FALSE),VLOOKUP(A583,升星技能!A:O,9,FALSE))</f>
        <v>被动效果：我方英雄释放怒气技能后，进行3次追击，每次对随机一名敌人造成150%攻击力伤害</v>
      </c>
      <c r="T583" s="26" t="str">
        <f>IF(C583&lt;9,VLOOKUP(A583,基础技能!A:O,14,FALSE),VLOOKUP(A583,升星技能!A:O,10,FALSE))</f>
        <v>恶魔盛宴3</v>
      </c>
      <c r="U583" s="26" t="str">
        <f>IF(C583&lt;9,VLOOKUP(A583,基础技能!A:O,13,FALSE),VLOOKUP(A583,升星技能!A:O,11,FALSE))</f>
        <v>"5302a304"</v>
      </c>
      <c r="V583" s="26" t="str">
        <f>IF(C583&lt;9,VLOOKUP(A583,基础技能!A:O,15,FALSE),VLOOKUP(A583,升星技能!A:O,12,FALSE))</f>
        <v>被动效果：普通攻击时，进行2次诅咒，每次为随机1名敌人添加暗影吞噬（每层暗影吞噬抵消下一次受到的治疗效果，并造成100%的伤害，）</v>
      </c>
      <c r="W583" s="26" t="str">
        <f>IF(C583&lt;10,VLOOKUP(A583,基础技能!A:O,5,FALSE),VLOOKUP(A583,升星技能!A:O,13,FALSE))</f>
        <v>暗影之怒2</v>
      </c>
      <c r="X583" s="26">
        <f>IF(C583&lt;10,VLOOKUP(A583,基础技能!A:O,4,FALSE),VLOOKUP(A583,升星技能!A:O,14,FALSE))</f>
        <v>53026012</v>
      </c>
      <c r="Y583" s="26" t="str">
        <f>IF(C583&lt;10,VLOOKUP(A583,基础技能!A:O,6,FALSE),VLOOKUP(A583,升星技能!A:O,15,FALSE))</f>
        <v>怒气技能：对前排敌人造成150%攻击伤害并有50%石化敌人2回合，给我方随机4名英雄添加1层暗影庇佑（每层暗影庇佑抵消受到的下一次伤害并将伤害的100%转换为治疗，只对怒气技能和普攻生效）</v>
      </c>
    </row>
    <row r="584" spans="1:25" x14ac:dyDescent="0.3">
      <c r="A584" s="27">
        <v>53026</v>
      </c>
      <c r="B584" s="27" t="s">
        <v>3862</v>
      </c>
      <c r="C584" s="28">
        <v>10</v>
      </c>
      <c r="D584" s="28">
        <v>3.05</v>
      </c>
      <c r="E584" s="26">
        <f>VLOOKUP($C584,计算辅助表!$A:$E,3,FALSE)</f>
        <v>1</v>
      </c>
      <c r="F584" s="28">
        <v>10.8</v>
      </c>
      <c r="G584" s="26">
        <f>VLOOKUP($C584,计算辅助表!$A:$E,5,FALSE)</f>
        <v>1.6</v>
      </c>
      <c r="H584" s="26">
        <f>VLOOKUP(C584,计算辅助表!A:I,9,FALSE)</f>
        <v>0</v>
      </c>
      <c r="I584" s="26">
        <f>VLOOKUP(C584,计算辅助表!A:K,10,FALSE)</f>
        <v>0</v>
      </c>
      <c r="J584" s="26">
        <f>VLOOKUP(C584,计算辅助表!A:K,11,FALSE)</f>
        <v>0</v>
      </c>
      <c r="K584" s="26">
        <f>VLOOKUP(C584,计算辅助表!A:H,8,FALSE)</f>
        <v>255</v>
      </c>
      <c r="L584" s="26" t="str">
        <f>VLOOKUP(C584,计算辅助表!A:F,6,FALSE)</f>
        <v>[{"a":"item","t":"2004","n":10000}]</v>
      </c>
      <c r="M584" s="26" t="str">
        <f>VLOOKUP(C584,计算辅助表!A:L,IF(INT(LEFT(A584))&lt;5,12,7),FALSE)</f>
        <v>[{"sxhero":1,"num":2},{"samezhongzu":1,"star":6,"num":1},{"star":9,"num":1}]</v>
      </c>
      <c r="N584" s="26" t="str">
        <f>VLOOKUP(A584,升星技能!A:O,4,FALSE)</f>
        <v>枯萎绝望3</v>
      </c>
      <c r="O584" s="26" t="str">
        <f>VLOOKUP(A584,升星技能!A:O,5,FALSE)</f>
        <v>"5302a101","5302a111","5302a121","5302a404"</v>
      </c>
      <c r="P584" s="26" t="str">
        <f>VLOOKUP(A584,升星技能!A:O,6,FALSE)</f>
        <v>被动效果：生命值增加20%，攻击增加25%，减伤率增加25%，受到的控制效果持续回合数量减少一回合</v>
      </c>
      <c r="Q584" s="26" t="str">
        <f>IF(C584&lt;8,VLOOKUP(A584,基础技能!A:O,11,FALSE),VLOOKUP(A584,升星技能!A:O,7,FALSE))</f>
        <v>幽魂暗影3</v>
      </c>
      <c r="R584" s="26" t="str">
        <f>IF(C584&lt;8,VLOOKUP(A584,基础技能!A:O,10,FALSE),VLOOKUP(A584,升星技能!A:O,8,FALSE))</f>
        <v>"5302a204"</v>
      </c>
      <c r="S584" s="26" t="str">
        <f>IF(C584&lt;8,VLOOKUP(A584,基础技能!A:O,12,FALSE),VLOOKUP(A584,升星技能!A:O,9,FALSE))</f>
        <v>被动效果：我方英雄释放怒气技能后，进行3次追击，每次对随机一名敌人造成150%攻击力伤害</v>
      </c>
      <c r="T584" s="26" t="str">
        <f>IF(C584&lt;9,VLOOKUP(A584,基础技能!A:O,14,FALSE),VLOOKUP(A584,升星技能!A:O,10,FALSE))</f>
        <v>恶魔盛宴3</v>
      </c>
      <c r="U584" s="26" t="str">
        <f>IF(C584&lt;9,VLOOKUP(A584,基础技能!A:O,13,FALSE),VLOOKUP(A584,升星技能!A:O,11,FALSE))</f>
        <v>"5302a304"</v>
      </c>
      <c r="V584" s="26" t="str">
        <f>IF(C584&lt;9,VLOOKUP(A584,基础技能!A:O,15,FALSE),VLOOKUP(A584,升星技能!A:O,12,FALSE))</f>
        <v>被动效果：普通攻击时，进行2次诅咒，每次为随机1名敌人添加暗影吞噬（每层暗影吞噬抵消下一次受到的治疗效果，并造成100%的伤害，）</v>
      </c>
      <c r="W584" s="26" t="str">
        <f>IF(C584&lt;10,VLOOKUP(A584,基础技能!A:O,5,FALSE),VLOOKUP(A584,升星技能!A:O,13,FALSE))</f>
        <v>暗影之怒3</v>
      </c>
      <c r="X584" s="26" t="str">
        <f>IF(C584&lt;10,VLOOKUP(A584,基础技能!A:O,4,FALSE),VLOOKUP(A584,升星技能!A:O,14,FALSE))</f>
        <v>5302a012</v>
      </c>
      <c r="Y584" s="26" t="str">
        <f>IF(C584&lt;10,VLOOKUP(A584,基础技能!A:O,6,FALSE),VLOOKUP(A584,升星技能!A:O,15,FALSE))</f>
        <v>怒气技能：对前排敌人造成200%攻击伤害并有70%石化敌人2回合，给我方全体英雄添加1层暗影庇佑（每层暗影庇佑抵消受到的下一次伤害并将伤害的100%转化为治疗，只对怒气技能和普攻生效）</v>
      </c>
    </row>
    <row r="585" spans="1:25" x14ac:dyDescent="0.3">
      <c r="A585" s="27">
        <v>53026</v>
      </c>
      <c r="B585" s="27" t="s">
        <v>3862</v>
      </c>
      <c r="C585" s="28">
        <v>11</v>
      </c>
      <c r="D585" s="28">
        <v>3.05</v>
      </c>
      <c r="E585" s="26">
        <f>VLOOKUP($C585,计算辅助表!$A:$E,3,FALSE)</f>
        <v>1</v>
      </c>
      <c r="F585" s="28">
        <v>10.8</v>
      </c>
      <c r="G585" s="26">
        <f>VLOOKUP($C585,计算辅助表!$A:$E,5,FALSE)</f>
        <v>1.6</v>
      </c>
      <c r="H585" s="26">
        <f>VLOOKUP(C585,计算辅助表!A:I,9,FALSE)</f>
        <v>1</v>
      </c>
      <c r="I585" s="26">
        <f>VLOOKUP(C585,计算辅助表!A:K,10,FALSE)</f>
        <v>70</v>
      </c>
      <c r="J585" s="26">
        <f>VLOOKUP(C585,计算辅助表!A:K,11,FALSE)</f>
        <v>100</v>
      </c>
      <c r="K585" s="26">
        <f>VLOOKUP(C585,计算辅助表!A:H,8,FALSE)</f>
        <v>270</v>
      </c>
      <c r="L585" s="26" t="str">
        <f>VLOOKUP(C585,计算辅助表!A:F,6,FALSE)</f>
        <v>[{"a":"item","t":"2004","n":10000}]</v>
      </c>
      <c r="M585" s="26" t="str">
        <f>VLOOKUP(C585,计算辅助表!A:L,IF(INT(LEFT(A585))&lt;5,12,7),FALSE)</f>
        <v>[{"sxhero":1,"num":1},{"star":9,"num":1}]</v>
      </c>
      <c r="N585" s="26" t="str">
        <f>VLOOKUP(A585,升星技能!A:O,4,FALSE)</f>
        <v>枯萎绝望3</v>
      </c>
      <c r="O585" s="26" t="str">
        <f>VLOOKUP(A585,升星技能!A:O,5,FALSE)</f>
        <v>"5302a101","5302a111","5302a121","5302a404"</v>
      </c>
      <c r="P585" s="26" t="str">
        <f>VLOOKUP(A585,升星技能!A:O,6,FALSE)</f>
        <v>被动效果：生命值增加20%，攻击增加25%，减伤率增加25%，受到的控制效果持续回合数量减少一回合</v>
      </c>
      <c r="Q585" s="26" t="str">
        <f>IF(C585&lt;8,VLOOKUP(A585,基础技能!A:O,11,FALSE),VLOOKUP(A585,升星技能!A:O,7,FALSE))</f>
        <v>幽魂暗影3</v>
      </c>
      <c r="R585" s="26" t="str">
        <f>IF(C585&lt;8,VLOOKUP(A585,基础技能!A:O,10,FALSE),VLOOKUP(A585,升星技能!A:O,8,FALSE))</f>
        <v>"5302a204"</v>
      </c>
      <c r="S585" s="26" t="str">
        <f>IF(C585&lt;8,VLOOKUP(A585,基础技能!A:O,12,FALSE),VLOOKUP(A585,升星技能!A:O,9,FALSE))</f>
        <v>被动效果：我方英雄释放怒气技能后，进行3次追击，每次对随机一名敌人造成150%攻击力伤害</v>
      </c>
      <c r="T585" s="26" t="str">
        <f>IF(C585&lt;9,VLOOKUP(A585,基础技能!A:O,14,FALSE),VLOOKUP(A585,升星技能!A:O,10,FALSE))</f>
        <v>恶魔盛宴3</v>
      </c>
      <c r="U585" s="26" t="str">
        <f>IF(C585&lt;9,VLOOKUP(A585,基础技能!A:O,13,FALSE),VLOOKUP(A585,升星技能!A:O,11,FALSE))</f>
        <v>"5302a304"</v>
      </c>
      <c r="V585" s="26" t="str">
        <f>IF(C585&lt;9,VLOOKUP(A585,基础技能!A:O,15,FALSE),VLOOKUP(A585,升星技能!A:O,12,FALSE))</f>
        <v>被动效果：普通攻击时，进行2次诅咒，每次为随机1名敌人添加暗影吞噬（每层暗影吞噬抵消下一次受到的治疗效果，并造成100%的伤害，）</v>
      </c>
      <c r="W585" s="26" t="str">
        <f>IF(C585&lt;10,VLOOKUP(A585,基础技能!A:O,5,FALSE),VLOOKUP(A585,升星技能!A:O,13,FALSE))</f>
        <v>暗影之怒3</v>
      </c>
      <c r="X585" s="26" t="str">
        <f>IF(C585&lt;10,VLOOKUP(A585,基础技能!A:O,4,FALSE),VLOOKUP(A585,升星技能!A:O,14,FALSE))</f>
        <v>5302a012</v>
      </c>
      <c r="Y585" s="26" t="str">
        <f>IF(C585&lt;10,VLOOKUP(A585,基础技能!A:O,6,FALSE),VLOOKUP(A585,升星技能!A:O,15,FALSE))</f>
        <v>怒气技能：对前排敌人造成200%攻击伤害并有70%石化敌人2回合，给我方全体英雄添加1层暗影庇佑（每层暗影庇佑抵消受到的下一次伤害并将伤害的100%转化为治疗，只对怒气技能和普攻生效）</v>
      </c>
    </row>
    <row r="586" spans="1:25" x14ac:dyDescent="0.3">
      <c r="A586" s="27">
        <v>53026</v>
      </c>
      <c r="B586" s="27" t="s">
        <v>3862</v>
      </c>
      <c r="C586" s="28">
        <v>12</v>
      </c>
      <c r="D586" s="28">
        <v>3.05</v>
      </c>
      <c r="E586" s="26">
        <f>VLOOKUP($C586,计算辅助表!$A:$E,3,FALSE)</f>
        <v>1</v>
      </c>
      <c r="F586" s="28">
        <v>10.8</v>
      </c>
      <c r="G586" s="26">
        <f>VLOOKUP($C586,计算辅助表!$A:$E,5,FALSE)</f>
        <v>1.6</v>
      </c>
      <c r="H586" s="26">
        <f>VLOOKUP(C586,计算辅助表!A:I,9,FALSE)</f>
        <v>2</v>
      </c>
      <c r="I586" s="26">
        <f>VLOOKUP(C586,计算辅助表!A:K,10,FALSE)</f>
        <v>140</v>
      </c>
      <c r="J586" s="26">
        <f>VLOOKUP(C586,计算辅助表!A:K,11,FALSE)</f>
        <v>200</v>
      </c>
      <c r="K586" s="26">
        <f>VLOOKUP(C586,计算辅助表!A:H,8,FALSE)</f>
        <v>285</v>
      </c>
      <c r="L586" s="26" t="str">
        <f>VLOOKUP(C586,计算辅助表!A:F,6,FALSE)</f>
        <v>[{"a":"item","t":"2004","n":15000}]</v>
      </c>
      <c r="M586" s="26" t="str">
        <f>VLOOKUP(C586,计算辅助表!A:L,IF(INT(LEFT(A586))&lt;5,12,7),FALSE)</f>
        <v>[{"sxhero":1,"num":1},{"samezhongzu":1,"star":6,"num":1},{"star":9,"num":1}]</v>
      </c>
      <c r="N586" s="26" t="str">
        <f>VLOOKUP(A586,升星技能!A:O,4,FALSE)</f>
        <v>枯萎绝望3</v>
      </c>
      <c r="O586" s="26" t="str">
        <f>VLOOKUP(A586,升星技能!A:O,5,FALSE)</f>
        <v>"5302a101","5302a111","5302a121","5302a404"</v>
      </c>
      <c r="P586" s="26" t="str">
        <f>VLOOKUP(A586,升星技能!A:O,6,FALSE)</f>
        <v>被动效果：生命值增加20%，攻击增加25%，减伤率增加25%，受到的控制效果持续回合数量减少一回合</v>
      </c>
      <c r="Q586" s="26" t="str">
        <f>IF(C586&lt;8,VLOOKUP(A586,基础技能!A:O,11,FALSE),VLOOKUP(A586,升星技能!A:O,7,FALSE))</f>
        <v>幽魂暗影3</v>
      </c>
      <c r="R586" s="26" t="str">
        <f>IF(C586&lt;8,VLOOKUP(A586,基础技能!A:O,10,FALSE),VLOOKUP(A586,升星技能!A:O,8,FALSE))</f>
        <v>"5302a204"</v>
      </c>
      <c r="S586" s="26" t="str">
        <f>IF(C586&lt;8,VLOOKUP(A586,基础技能!A:O,12,FALSE),VLOOKUP(A586,升星技能!A:O,9,FALSE))</f>
        <v>被动效果：我方英雄释放怒气技能后，进行3次追击，每次对随机一名敌人造成150%攻击力伤害</v>
      </c>
      <c r="T586" s="26" t="str">
        <f>IF(C586&lt;9,VLOOKUP(A586,基础技能!A:O,14,FALSE),VLOOKUP(A586,升星技能!A:O,10,FALSE))</f>
        <v>恶魔盛宴3</v>
      </c>
      <c r="U586" s="26" t="str">
        <f>IF(C586&lt;9,VLOOKUP(A586,基础技能!A:O,13,FALSE),VLOOKUP(A586,升星技能!A:O,11,FALSE))</f>
        <v>"5302a304"</v>
      </c>
      <c r="V586" s="26" t="str">
        <f>IF(C586&lt;9,VLOOKUP(A586,基础技能!A:O,15,FALSE),VLOOKUP(A586,升星技能!A:O,12,FALSE))</f>
        <v>被动效果：普通攻击时，进行2次诅咒，每次为随机1名敌人添加暗影吞噬（每层暗影吞噬抵消下一次受到的治疗效果，并造成100%的伤害，）</v>
      </c>
      <c r="W586" s="26" t="str">
        <f>IF(C586&lt;10,VLOOKUP(A586,基础技能!A:O,5,FALSE),VLOOKUP(A586,升星技能!A:O,13,FALSE))</f>
        <v>暗影之怒3</v>
      </c>
      <c r="X586" s="26" t="str">
        <f>IF(C586&lt;10,VLOOKUP(A586,基础技能!A:O,4,FALSE),VLOOKUP(A586,升星技能!A:O,14,FALSE))</f>
        <v>5302a012</v>
      </c>
      <c r="Y586" s="26" t="str">
        <f>IF(C586&lt;10,VLOOKUP(A586,基础技能!A:O,6,FALSE),VLOOKUP(A586,升星技能!A:O,15,FALSE))</f>
        <v>怒气技能：对前排敌人造成200%攻击伤害并有70%石化敌人2回合，给我方全体英雄添加1层暗影庇佑（每层暗影庇佑抵消受到的下一次伤害并将伤害的100%转化为治疗，只对怒气技能和普攻生效）</v>
      </c>
    </row>
    <row r="587" spans="1:25" x14ac:dyDescent="0.3">
      <c r="A587" s="27">
        <v>53026</v>
      </c>
      <c r="B587" s="27" t="s">
        <v>3862</v>
      </c>
      <c r="C587" s="28">
        <v>13</v>
      </c>
      <c r="D587" s="28">
        <v>3.05</v>
      </c>
      <c r="E587" s="26">
        <f>VLOOKUP($C587,计算辅助表!$A:$E,3,FALSE)</f>
        <v>1</v>
      </c>
      <c r="F587" s="28">
        <v>10.8</v>
      </c>
      <c r="G587" s="26">
        <f>VLOOKUP($C587,计算辅助表!$A:$E,5,FALSE)</f>
        <v>1.6</v>
      </c>
      <c r="H587" s="26">
        <f>VLOOKUP(C587,计算辅助表!A:I,9,FALSE)</f>
        <v>3</v>
      </c>
      <c r="I587" s="26">
        <f>VLOOKUP(C587,计算辅助表!A:K,10,FALSE)</f>
        <v>210</v>
      </c>
      <c r="J587" s="26">
        <f>VLOOKUP(C587,计算辅助表!A:K,11,FALSE)</f>
        <v>300</v>
      </c>
      <c r="K587" s="26">
        <f>VLOOKUP(C587,计算辅助表!A:H,8,FALSE)</f>
        <v>300</v>
      </c>
      <c r="L587" s="26" t="str">
        <f>VLOOKUP(C587,计算辅助表!A:F,6,FALSE)</f>
        <v>[{"a":"item","t":"2004","n":20000},{"a":"item","t":"2039","n":10}]</v>
      </c>
      <c r="M587" s="26" t="str">
        <f>VLOOKUP(C587,计算辅助表!A:L,IF(INT(LEFT(A587))&lt;5,12,7),FALSE)</f>
        <v>[{"sxhero":1,"num":2},{"samezhongzu":1,"star":6,"num":1},{"star":10,"num":1}]</v>
      </c>
      <c r="N587" s="26" t="str">
        <f>VLOOKUP(A587,升星技能!A:O,4,FALSE)</f>
        <v>枯萎绝望3</v>
      </c>
      <c r="O587" s="26" t="str">
        <f>VLOOKUP(A587,升星技能!A:O,5,FALSE)</f>
        <v>"5302a101","5302a111","5302a121","5302a404"</v>
      </c>
      <c r="P587" s="26" t="str">
        <f>VLOOKUP(A587,升星技能!A:O,6,FALSE)</f>
        <v>被动效果：生命值增加20%，攻击增加25%，减伤率增加25%，受到的控制效果持续回合数量减少一回合</v>
      </c>
      <c r="Q587" s="26" t="str">
        <f>IF(C587&lt;8,VLOOKUP(A587,基础技能!A:O,11,FALSE),VLOOKUP(A587,升星技能!A:O,7,FALSE))</f>
        <v>幽魂暗影3</v>
      </c>
      <c r="R587" s="26" t="str">
        <f>IF(C587&lt;8,VLOOKUP(A587,基础技能!A:O,10,FALSE),VLOOKUP(A587,升星技能!A:O,8,FALSE))</f>
        <v>"5302a204"</v>
      </c>
      <c r="S587" s="26" t="str">
        <f>IF(C587&lt;8,VLOOKUP(A587,基础技能!A:O,12,FALSE),VLOOKUP(A587,升星技能!A:O,9,FALSE))</f>
        <v>被动效果：我方英雄释放怒气技能后，进行3次追击，每次对随机一名敌人造成150%攻击力伤害</v>
      </c>
      <c r="T587" s="26" t="str">
        <f>IF(C587&lt;9,VLOOKUP(A587,基础技能!A:O,14,FALSE),VLOOKUP(A587,升星技能!A:O,10,FALSE))</f>
        <v>恶魔盛宴3</v>
      </c>
      <c r="U587" s="26" t="str">
        <f>IF(C587&lt;9,VLOOKUP(A587,基础技能!A:O,13,FALSE),VLOOKUP(A587,升星技能!A:O,11,FALSE))</f>
        <v>"5302a304"</v>
      </c>
      <c r="V587" s="26" t="str">
        <f>IF(C587&lt;9,VLOOKUP(A587,基础技能!A:O,15,FALSE),VLOOKUP(A587,升星技能!A:O,12,FALSE))</f>
        <v>被动效果：普通攻击时，进行2次诅咒，每次为随机1名敌人添加暗影吞噬（每层暗影吞噬抵消下一次受到的治疗效果，并造成100%的伤害，）</v>
      </c>
      <c r="W587" s="26" t="str">
        <f>IF(C587&lt;10,VLOOKUP(A587,基础技能!A:O,5,FALSE),VLOOKUP(A587,升星技能!A:O,13,FALSE))</f>
        <v>暗影之怒3</v>
      </c>
      <c r="X587" s="26" t="str">
        <f>IF(C587&lt;10,VLOOKUP(A587,基础技能!A:O,4,FALSE),VLOOKUP(A587,升星技能!A:O,14,FALSE))</f>
        <v>5302a012</v>
      </c>
      <c r="Y587" s="26" t="str">
        <f>IF(C587&lt;10,VLOOKUP(A587,基础技能!A:O,6,FALSE),VLOOKUP(A587,升星技能!A:O,15,FALSE))</f>
        <v>怒气技能：对前排敌人造成200%攻击伤害并有70%石化敌人2回合，给我方全体英雄添加1层暗影庇佑（每层暗影庇佑抵消受到的下一次伤害并将伤害的100%转化为治疗，只对怒气技能和普攻生效）</v>
      </c>
    </row>
    <row r="588" spans="1:25" x14ac:dyDescent="0.3">
      <c r="A588" s="27">
        <v>53026</v>
      </c>
      <c r="B588" s="27" t="s">
        <v>3862</v>
      </c>
      <c r="C588" s="28">
        <v>14</v>
      </c>
      <c r="D588" s="28">
        <v>3.05</v>
      </c>
      <c r="E588" s="26">
        <f>VLOOKUP($C588,计算辅助表!$A:$E,3,FALSE)</f>
        <v>1</v>
      </c>
      <c r="F588" s="28">
        <v>10.8</v>
      </c>
      <c r="G588" s="26">
        <f>VLOOKUP($C588,计算辅助表!$A:$E,5,FALSE)</f>
        <v>1.6</v>
      </c>
      <c r="H588" s="26">
        <f>VLOOKUP(C588,计算辅助表!A:I,9,FALSE)</f>
        <v>4</v>
      </c>
      <c r="I588" s="26">
        <f>VLOOKUP(C588,计算辅助表!A:K,10,FALSE)</f>
        <v>330</v>
      </c>
      <c r="J588" s="26">
        <f>VLOOKUP(C588,计算辅助表!A:K,11,FALSE)</f>
        <v>500</v>
      </c>
      <c r="K588" s="26">
        <f>VLOOKUP(C588,计算辅助表!A:H,8,FALSE)</f>
        <v>300</v>
      </c>
      <c r="L588" s="26" t="str">
        <f>VLOOKUP(C588,计算辅助表!A:F,6,FALSE)</f>
        <v>[{"a":"item","t":"2004","n":25000},{"a":"item","t":"2039","n":20}]</v>
      </c>
      <c r="M588" s="26" t="str">
        <f>VLOOKUP(C588,计算辅助表!A:L,IF(INT(LEFT(A588))&lt;5,12,7),FALSE)</f>
        <v>[{"sxhero":1,"num":2},{"star":9,"num":1},{"star":10,"num":1}]</v>
      </c>
      <c r="N588" s="26" t="str">
        <f>VLOOKUP(A588,升星技能!A:O,4,FALSE)</f>
        <v>枯萎绝望3</v>
      </c>
      <c r="O588" s="26" t="str">
        <f>VLOOKUP(A588,升星技能!A:O,5,FALSE)</f>
        <v>"5302a101","5302a111","5302a121","5302a404"</v>
      </c>
      <c r="P588" s="26" t="str">
        <f>VLOOKUP(A588,升星技能!A:O,6,FALSE)</f>
        <v>被动效果：生命值增加20%，攻击增加25%，减伤率增加25%，受到的控制效果持续回合数量减少一回合</v>
      </c>
      <c r="Q588" s="26" t="str">
        <f>IF(C588&lt;8,VLOOKUP(A588,基础技能!A:O,11,FALSE),VLOOKUP(A588,升星技能!A:O,7,FALSE))</f>
        <v>幽魂暗影3</v>
      </c>
      <c r="R588" s="26" t="str">
        <f>IF(C588&lt;8,VLOOKUP(A588,基础技能!A:O,10,FALSE),VLOOKUP(A588,升星技能!A:O,8,FALSE))</f>
        <v>"5302a204"</v>
      </c>
      <c r="S588" s="26" t="str">
        <f>IF(C588&lt;8,VLOOKUP(A588,基础技能!A:O,12,FALSE),VLOOKUP(A588,升星技能!A:O,9,FALSE))</f>
        <v>被动效果：我方英雄释放怒气技能后，进行3次追击，每次对随机一名敌人造成150%攻击力伤害</v>
      </c>
      <c r="T588" s="26" t="str">
        <f>IF(C588&lt;9,VLOOKUP(A588,基础技能!A:O,14,FALSE),VLOOKUP(A588,升星技能!A:O,10,FALSE))</f>
        <v>恶魔盛宴3</v>
      </c>
      <c r="U588" s="26" t="str">
        <f>IF(C588&lt;9,VLOOKUP(A588,基础技能!A:O,13,FALSE),VLOOKUP(A588,升星技能!A:O,11,FALSE))</f>
        <v>"5302a304"</v>
      </c>
      <c r="V588" s="26" t="str">
        <f>IF(C588&lt;9,VLOOKUP(A588,基础技能!A:O,15,FALSE),VLOOKUP(A588,升星技能!A:O,12,FALSE))</f>
        <v>被动效果：普通攻击时，进行2次诅咒，每次为随机1名敌人添加暗影吞噬（每层暗影吞噬抵消下一次受到的治疗效果，并造成100%的伤害，）</v>
      </c>
      <c r="W588" s="26" t="str">
        <f>IF(C588&lt;10,VLOOKUP(A588,基础技能!A:O,5,FALSE),VLOOKUP(A588,升星技能!A:O,13,FALSE))</f>
        <v>暗影之怒3</v>
      </c>
      <c r="X588" s="26" t="str">
        <f>IF(C588&lt;10,VLOOKUP(A588,基础技能!A:O,4,FALSE),VLOOKUP(A588,升星技能!A:O,14,FALSE))</f>
        <v>5302a012</v>
      </c>
      <c r="Y588" s="26" t="str">
        <f>IF(C588&lt;10,VLOOKUP(A588,基础技能!A:O,6,FALSE),VLOOKUP(A588,升星技能!A:O,15,FALSE))</f>
        <v>怒气技能：对前排敌人造成200%攻击伤害并有70%石化敌人2回合，给我方全体英雄添加1层暗影庇佑（每层暗影庇佑抵消受到的下一次伤害并将伤害的100%转化为治疗，只对怒气技能和普攻生效）</v>
      </c>
    </row>
    <row r="589" spans="1:25" x14ac:dyDescent="0.3">
      <c r="A589" s="27">
        <v>53026</v>
      </c>
      <c r="B589" s="27" t="s">
        <v>3862</v>
      </c>
      <c r="C589" s="28">
        <v>15</v>
      </c>
      <c r="D589" s="28">
        <v>3.05</v>
      </c>
      <c r="E589" s="26">
        <f>VLOOKUP($C589,计算辅助表!$A:$E,3,FALSE)</f>
        <v>1</v>
      </c>
      <c r="F589" s="28">
        <v>10.8</v>
      </c>
      <c r="G589" s="26">
        <f>VLOOKUP($C589,计算辅助表!$A:$E,5,FALSE)</f>
        <v>1.6</v>
      </c>
      <c r="H589" s="26">
        <f>VLOOKUP(C589,计算辅助表!A:I,9,FALSE)</f>
        <v>5</v>
      </c>
      <c r="I589" s="26">
        <f>VLOOKUP(C589,计算辅助表!A:K,10,FALSE)</f>
        <v>450</v>
      </c>
      <c r="J589" s="26">
        <f>VLOOKUP(C589,计算辅助表!A:K,11,FALSE)</f>
        <v>700</v>
      </c>
      <c r="K589" s="26">
        <f>VLOOKUP(C589,计算辅助表!A:H,8,FALSE)</f>
        <v>300</v>
      </c>
      <c r="L589" s="26" t="str">
        <f>VLOOKUP(C589,计算辅助表!A:F,6,FALSE)</f>
        <v>[{"a":"item","t":"2004","n":30000},{"a":"item","t":"2039","n":30}]</v>
      </c>
      <c r="M589" s="26" t="str">
        <f>VLOOKUP(C589,计算辅助表!A:L,IF(INT(LEFT(A589))&lt;5,12,7),FALSE)</f>
        <v>[{"sxhero":1,"num":2},{"star":9,"num":1},{"star":10,"num":1}]</v>
      </c>
      <c r="N589" s="26" t="str">
        <f>VLOOKUP(A589,升星技能!A:O,4,FALSE)</f>
        <v>枯萎绝望3</v>
      </c>
      <c r="O589" s="26" t="str">
        <f>VLOOKUP(A589,升星技能!A:O,5,FALSE)</f>
        <v>"5302a101","5302a111","5302a121","5302a404"</v>
      </c>
      <c r="P589" s="26" t="str">
        <f>VLOOKUP(A589,升星技能!A:O,6,FALSE)</f>
        <v>被动效果：生命值增加20%，攻击增加25%，减伤率增加25%，受到的控制效果持续回合数量减少一回合</v>
      </c>
      <c r="Q589" s="26" t="str">
        <f>IF(C589&lt;8,VLOOKUP(A589,基础技能!A:O,11,FALSE),VLOOKUP(A589,升星技能!A:O,7,FALSE))</f>
        <v>幽魂暗影3</v>
      </c>
      <c r="R589" s="26" t="str">
        <f>IF(C589&lt;8,VLOOKUP(A589,基础技能!A:O,10,FALSE),VLOOKUP(A589,升星技能!A:O,8,FALSE))</f>
        <v>"5302a204"</v>
      </c>
      <c r="S589" s="26" t="str">
        <f>IF(C589&lt;8,VLOOKUP(A589,基础技能!A:O,12,FALSE),VLOOKUP(A589,升星技能!A:O,9,FALSE))</f>
        <v>被动效果：我方英雄释放怒气技能后，进行3次追击，每次对随机一名敌人造成150%攻击力伤害</v>
      </c>
      <c r="T589" s="26" t="str">
        <f>IF(C589&lt;9,VLOOKUP(A589,基础技能!A:O,14,FALSE),VLOOKUP(A589,升星技能!A:O,10,FALSE))</f>
        <v>恶魔盛宴3</v>
      </c>
      <c r="U589" s="26" t="str">
        <f>IF(C589&lt;9,VLOOKUP(A589,基础技能!A:O,13,FALSE),VLOOKUP(A589,升星技能!A:O,11,FALSE))</f>
        <v>"5302a304"</v>
      </c>
      <c r="V589" s="26" t="str">
        <f>IF(C589&lt;9,VLOOKUP(A589,基础技能!A:O,15,FALSE),VLOOKUP(A589,升星技能!A:O,12,FALSE))</f>
        <v>被动效果：普通攻击时，进行2次诅咒，每次为随机1名敌人添加暗影吞噬（每层暗影吞噬抵消下一次受到的治疗效果，并造成100%的伤害，）</v>
      </c>
      <c r="W589" s="26" t="str">
        <f>IF(C589&lt;10,VLOOKUP(A589,基础技能!A:O,5,FALSE),VLOOKUP(A589,升星技能!A:O,13,FALSE))</f>
        <v>暗影之怒3</v>
      </c>
      <c r="X589" s="26" t="str">
        <f>IF(C589&lt;10,VLOOKUP(A589,基础技能!A:O,4,FALSE),VLOOKUP(A589,升星技能!A:O,14,FALSE))</f>
        <v>5302a012</v>
      </c>
      <c r="Y589" s="26" t="str">
        <f>IF(C589&lt;10,VLOOKUP(A589,基础技能!A:O,6,FALSE),VLOOKUP(A589,升星技能!A:O,15,FALSE))</f>
        <v>怒气技能：对前排敌人造成200%攻击伤害并有70%石化敌人2回合，给我方全体英雄添加1层暗影庇佑（每层暗影庇佑抵消受到的下一次伤害并将伤害的100%转化为治疗，只对怒气技能和普攻生效）</v>
      </c>
    </row>
    <row r="590" spans="1:25" x14ac:dyDescent="0.3">
      <c r="A590" s="27">
        <v>55016</v>
      </c>
      <c r="B590" s="27" t="s">
        <v>84</v>
      </c>
      <c r="C590" s="28">
        <v>7</v>
      </c>
      <c r="D590" s="28">
        <f>VLOOKUP($C590,计算辅助表!$A:$E,2,FALSE)</f>
        <v>2.4900000000000002</v>
      </c>
      <c r="E590" s="26">
        <f>VLOOKUP($C590,计算辅助表!$A:$E,3,FALSE)</f>
        <v>1</v>
      </c>
      <c r="F590" s="28">
        <f>VLOOKUP($C590,计算辅助表!$A:$E,4,FALSE)</f>
        <v>3.5200000000000005</v>
      </c>
      <c r="G590" s="26">
        <f>VLOOKUP($C590,计算辅助表!$A:$E,5,FALSE)</f>
        <v>1.6</v>
      </c>
      <c r="H590" s="26">
        <f>VLOOKUP(C590,计算辅助表!A:I,9,FALSE)</f>
        <v>0</v>
      </c>
      <c r="I590" s="26">
        <f>VLOOKUP(C590,计算辅助表!A:K,10,FALSE)</f>
        <v>0</v>
      </c>
      <c r="J590" s="26">
        <f>VLOOKUP(C590,计算辅助表!A:K,11,FALSE)</f>
        <v>0</v>
      </c>
      <c r="K590" s="26">
        <f>VLOOKUP(C590,计算辅助表!A:H,8,FALSE)</f>
        <v>165</v>
      </c>
      <c r="L590" s="26" t="str">
        <f>VLOOKUP(C590,计算辅助表!A:F,6,FALSE)</f>
        <v>[{"a":"item","t":"2004","n":2000}]</v>
      </c>
      <c r="M590" s="26" t="str">
        <f>VLOOKUP(C590,计算辅助表!A:L,IF(INT(LEFT(A590))&lt;5,12,7),FALSE)</f>
        <v>[{"samezhongzu":1,"star":5,"num":4}]</v>
      </c>
      <c r="N590" s="26" t="str">
        <f>VLOOKUP(A590,升星技能!A:O,4,FALSE)</f>
        <v>战斗精通3</v>
      </c>
      <c r="O590" s="26" t="str">
        <f>VLOOKUP(A590,升星技能!A:O,5,FALSE)</f>
        <v>"5501a111","5501a121","5501a114"</v>
      </c>
      <c r="P590" s="26" t="str">
        <f>VLOOKUP(A590,升星技能!A:O,6,FALSE)</f>
        <v>被动效果：速度增加60，破防增加40%，攻击对辅助造成额外50%伤害</v>
      </c>
      <c r="Q590" s="26" t="str">
        <f>IF(C590&lt;8,VLOOKUP(A590,基础技能!A:O,11,FALSE),VLOOKUP(A590,升星技能!A:O,7,FALSE))</f>
        <v>静默杀手2</v>
      </c>
      <c r="R590" s="26" t="str">
        <f>IF(C590&lt;8,VLOOKUP(A590,基础技能!A:O,10,FALSE),VLOOKUP(A590,升星技能!A:O,8,FALSE))</f>
        <v>"55016214","55016224","55016234"</v>
      </c>
      <c r="S590" s="26" t="str">
        <f>IF(C590&lt;8,VLOOKUP(A590,基础技能!A:O,12,FALSE),VLOOKUP(A590,升星技能!A:O,9,FALSE))</f>
        <v>被动技能：永久免疫沉默效果；普攻改为攻击后排随机1个目标，造成100%伤害并减少目标40怒气</v>
      </c>
      <c r="T590" s="26" t="str">
        <f>IF(C590&lt;9,VLOOKUP(A590,基础技能!A:O,14,FALSE),VLOOKUP(A590,升星技能!A:O,10,FALSE))</f>
        <v>能量主宰2</v>
      </c>
      <c r="U590" s="26" t="str">
        <f>IF(C590&lt;9,VLOOKUP(A590,基础技能!A:O,13,FALSE),VLOOKUP(A590,升星技能!A:O,11,FALSE))</f>
        <v>"55016311","55016314","55016324"</v>
      </c>
      <c r="V590" s="26" t="str">
        <f>IF(C590&lt;9,VLOOKUP(A590,基础技能!A:O,15,FALSE),VLOOKUP(A590,升星技能!A:O,12,FALSE))</f>
        <v>被动技能：生命永久增加25%，吸收战斗中盈余的能量，每当己方英雄释放技能，获取20点怒气并恢复自己70%攻击等量生命（受控可触发）</v>
      </c>
      <c r="W590" s="26" t="str">
        <f>IF(C590&lt;10,VLOOKUP(A590,基础技能!A:O,5,FALSE),VLOOKUP(A590,升星技能!A:O,13,FALSE))</f>
        <v>黑暗亵渎2</v>
      </c>
      <c r="X590" s="26">
        <f>IF(C590&lt;10,VLOOKUP(A590,基础技能!A:O,4,FALSE),VLOOKUP(A590,升星技能!A:O,14,FALSE))</f>
        <v>55016012</v>
      </c>
      <c r="Y590" s="26" t="str">
        <f>IF(C590&lt;10,VLOOKUP(A590,基础技能!A:O,6,FALSE),VLOOKUP(A590,升星技能!A:O,15,FALSE))</f>
        <v>怒气技能：对随机2名敌人造成240%攻击伤害，并增加自己20%暴击，持续4回合，对当前生命值高于自己的目标额外造成目标生命上限10%伤害（最高不超过自身攻击15倍，PVE效果减半），降低目标治疗量20%两回合</v>
      </c>
    </row>
    <row r="591" spans="1:25" s="10" customFormat="1" x14ac:dyDescent="0.3">
      <c r="A591" s="27">
        <v>55016</v>
      </c>
      <c r="B591" s="27" t="s">
        <v>84</v>
      </c>
      <c r="C591" s="28">
        <v>8</v>
      </c>
      <c r="D591" s="28">
        <f>VLOOKUP($C591,计算辅助表!$A:$E,2,FALSE)</f>
        <v>2.7800000000000002</v>
      </c>
      <c r="E591" s="26">
        <f>VLOOKUP($C591,计算辅助表!$A:$E,3,FALSE)</f>
        <v>1</v>
      </c>
      <c r="F591" s="28">
        <f>VLOOKUP($C591,计算辅助表!$A:$E,4,FALSE)</f>
        <v>4.84</v>
      </c>
      <c r="G591" s="26">
        <f>VLOOKUP($C591,计算辅助表!$A:$E,5,FALSE)</f>
        <v>1.6</v>
      </c>
      <c r="H591" s="26">
        <f>VLOOKUP(C591,计算辅助表!A:I,9,FALSE)</f>
        <v>0</v>
      </c>
      <c r="I591" s="26">
        <f>VLOOKUP(C591,计算辅助表!A:K,10,FALSE)</f>
        <v>0</v>
      </c>
      <c r="J591" s="26">
        <f>VLOOKUP(C591,计算辅助表!A:K,11,FALSE)</f>
        <v>0</v>
      </c>
      <c r="K591" s="26">
        <f>VLOOKUP(C591,计算辅助表!A:H,8,FALSE)</f>
        <v>185</v>
      </c>
      <c r="L591" s="26" t="str">
        <f>VLOOKUP(C591,计算辅助表!A:F,6,FALSE)</f>
        <v>[{"a":"item","t":"2004","n":3000}]</v>
      </c>
      <c r="M591" s="26" t="str">
        <f>VLOOKUP(C591,计算辅助表!A:L,IF(INT(LEFT(A591))&lt;5,12,7),FALSE)</f>
        <v>[{"samezhongzu":1,"star":6,"num":1},{"samezhongzu":1,"star":5,"num":3}]</v>
      </c>
      <c r="N591" s="26" t="str">
        <f>VLOOKUP(A591,升星技能!A:O,4,FALSE)</f>
        <v>战斗精通3</v>
      </c>
      <c r="O591" s="26" t="str">
        <f>VLOOKUP(A591,升星技能!A:O,5,FALSE)</f>
        <v>"5501a111","5501a121","5501a114"</v>
      </c>
      <c r="P591" s="26" t="str">
        <f>VLOOKUP(A591,升星技能!A:O,6,FALSE)</f>
        <v>被动效果：速度增加60，破防增加40%，攻击对辅助造成额外50%伤害</v>
      </c>
      <c r="Q591" s="26" t="str">
        <f>IF(C591&lt;8,VLOOKUP(A591,基础技能!A:O,11,FALSE),VLOOKUP(A591,升星技能!A:O,7,FALSE))</f>
        <v>静默杀手3</v>
      </c>
      <c r="R591" s="26" t="str">
        <f>IF(C591&lt;8,VLOOKUP(A591,基础技能!A:O,10,FALSE),VLOOKUP(A591,升星技能!A:O,8,FALSE))</f>
        <v>"5501a214","5501a224","5501a234"</v>
      </c>
      <c r="S591" s="26" t="str">
        <f>IF(C591&lt;8,VLOOKUP(A591,基础技能!A:O,12,FALSE),VLOOKUP(A591,升星技能!A:O,9,FALSE))</f>
        <v>被动效果：永久免疫沉默效果；普攻改为攻击生命值最低的1个目标，造成180%伤害并减少目标50怒气</v>
      </c>
      <c r="T591" s="26" t="str">
        <f>IF(C591&lt;9,VLOOKUP(A591,基础技能!A:O,14,FALSE),VLOOKUP(A591,升星技能!A:O,10,FALSE))</f>
        <v>能量主宰2</v>
      </c>
      <c r="U591" s="26" t="str">
        <f>IF(C591&lt;9,VLOOKUP(A591,基础技能!A:O,13,FALSE),VLOOKUP(A591,升星技能!A:O,11,FALSE))</f>
        <v>"55016311","55016314","55016324"</v>
      </c>
      <c r="V591" s="26" t="str">
        <f>IF(C591&lt;9,VLOOKUP(A591,基础技能!A:O,15,FALSE),VLOOKUP(A591,升星技能!A:O,12,FALSE))</f>
        <v>被动技能：生命永久增加25%，吸收战斗中盈余的能量，每当己方英雄释放技能，获取20点怒气并恢复自己70%攻击等量生命（受控可触发）</v>
      </c>
      <c r="W591" s="26" t="str">
        <f>IF(C591&lt;10,VLOOKUP(A591,基础技能!A:O,5,FALSE),VLOOKUP(A591,升星技能!A:O,13,FALSE))</f>
        <v>黑暗亵渎2</v>
      </c>
      <c r="X591" s="26">
        <f>IF(C591&lt;10,VLOOKUP(A591,基础技能!A:O,4,FALSE),VLOOKUP(A591,升星技能!A:O,14,FALSE))</f>
        <v>55016012</v>
      </c>
      <c r="Y591" s="26" t="str">
        <f>IF(C591&lt;10,VLOOKUP(A591,基础技能!A:O,6,FALSE),VLOOKUP(A591,升星技能!A:O,15,FALSE))</f>
        <v>怒气技能：对随机2名敌人造成240%攻击伤害，并增加自己20%暴击，持续4回合，对当前生命值高于自己的目标额外造成目标生命上限10%伤害（最高不超过自身攻击15倍，PVE效果减半），降低目标治疗量20%两回合</v>
      </c>
    </row>
    <row r="592" spans="1:25" s="10" customFormat="1" x14ac:dyDescent="0.3">
      <c r="A592" s="27">
        <v>55016</v>
      </c>
      <c r="B592" s="27" t="s">
        <v>84</v>
      </c>
      <c r="C592" s="28">
        <v>9</v>
      </c>
      <c r="D592" s="28">
        <f>VLOOKUP($C592,计算辅助表!$A:$E,2,FALSE)</f>
        <v>3.0700000000000003</v>
      </c>
      <c r="E592" s="26">
        <f>VLOOKUP($C592,计算辅助表!$A:$E,3,FALSE)</f>
        <v>1</v>
      </c>
      <c r="F592" s="28">
        <f>VLOOKUP($C592,计算辅助表!$A:$E,4,FALSE)</f>
        <v>6.16</v>
      </c>
      <c r="G592" s="26">
        <f>VLOOKUP($C592,计算辅助表!$A:$E,5,FALSE)</f>
        <v>1.6</v>
      </c>
      <c r="H592" s="26">
        <f>VLOOKUP(C592,计算辅助表!A:I,9,FALSE)</f>
        <v>0</v>
      </c>
      <c r="I592" s="26">
        <f>VLOOKUP(C592,计算辅助表!A:K,10,FALSE)</f>
        <v>0</v>
      </c>
      <c r="J592" s="26">
        <f>VLOOKUP(C592,计算辅助表!A:K,11,FALSE)</f>
        <v>0</v>
      </c>
      <c r="K592" s="26">
        <f>VLOOKUP(C592,计算辅助表!A:H,8,FALSE)</f>
        <v>205</v>
      </c>
      <c r="L592" s="26" t="str">
        <f>VLOOKUP(C592,计算辅助表!A:F,6,FALSE)</f>
        <v>[{"a":"item","t":"2004","n":4000}]</v>
      </c>
      <c r="M592" s="26" t="str">
        <f>VLOOKUP(C592,计算辅助表!A:L,IF(INT(LEFT(A592))&lt;5,12,7),FALSE)</f>
        <v>[{"sxhero":1,"num":1},{"samezhongzu":1,"star":6,"num":1},{"samezhongzu":1,"star":5,"num":2}]</v>
      </c>
      <c r="N592" s="26" t="str">
        <f>VLOOKUP(A592,升星技能!A:O,4,FALSE)</f>
        <v>战斗精通3</v>
      </c>
      <c r="O592" s="26" t="str">
        <f>VLOOKUP(A592,升星技能!A:O,5,FALSE)</f>
        <v>"5501a111","5501a121","5501a114"</v>
      </c>
      <c r="P592" s="26" t="str">
        <f>VLOOKUP(A592,升星技能!A:O,6,FALSE)</f>
        <v>被动效果：速度增加60，破防增加40%，攻击对辅助造成额外50%伤害</v>
      </c>
      <c r="Q592" s="26" t="str">
        <f>IF(C592&lt;8,VLOOKUP(A592,基础技能!A:O,11,FALSE),VLOOKUP(A592,升星技能!A:O,7,FALSE))</f>
        <v>静默杀手3</v>
      </c>
      <c r="R592" s="26" t="str">
        <f>IF(C592&lt;8,VLOOKUP(A592,基础技能!A:O,10,FALSE),VLOOKUP(A592,升星技能!A:O,8,FALSE))</f>
        <v>"5501a214","5501a224","5501a234"</v>
      </c>
      <c r="S592" s="26" t="str">
        <f>IF(C592&lt;8,VLOOKUP(A592,基础技能!A:O,12,FALSE),VLOOKUP(A592,升星技能!A:O,9,FALSE))</f>
        <v>被动效果：永久免疫沉默效果；普攻改为攻击生命值最低的1个目标，造成180%伤害并减少目标50怒气</v>
      </c>
      <c r="T592" s="26" t="str">
        <f>IF(C592&lt;9,VLOOKUP(A592,基础技能!A:O,14,FALSE),VLOOKUP(A592,升星技能!A:O,10,FALSE))</f>
        <v>能量主宰3</v>
      </c>
      <c r="U592" s="26" t="str">
        <f>IF(C592&lt;9,VLOOKUP(A592,基础技能!A:O,13,FALSE),VLOOKUP(A592,升星技能!A:O,11,FALSE))</f>
        <v>"5501a311","5501a314","5501a324"</v>
      </c>
      <c r="V592" s="26" t="str">
        <f>IF(C592&lt;9,VLOOKUP(A592,基础技能!A:O,15,FALSE),VLOOKUP(A592,升星技能!A:O,12,FALSE))</f>
        <v>被动效果：生命永久增加30%，吸收战斗中盈余的能量，每当己方英雄释放技能，获取33点怒气并恢复自己220%攻击等量生命（受控可触发）</v>
      </c>
      <c r="W592" s="26" t="str">
        <f>IF(C592&lt;10,VLOOKUP(A592,基础技能!A:O,5,FALSE),VLOOKUP(A592,升星技能!A:O,13,FALSE))</f>
        <v>黑暗亵渎2</v>
      </c>
      <c r="X592" s="26">
        <f>IF(C592&lt;10,VLOOKUP(A592,基础技能!A:O,4,FALSE),VLOOKUP(A592,升星技能!A:O,14,FALSE))</f>
        <v>55016012</v>
      </c>
      <c r="Y592" s="26" t="str">
        <f>IF(C592&lt;10,VLOOKUP(A592,基础技能!A:O,6,FALSE),VLOOKUP(A592,升星技能!A:O,15,FALSE))</f>
        <v>怒气技能：对随机2名敌人造成240%攻击伤害，并增加自己20%暴击，持续4回合，对当前生命值高于自己的目标额外造成目标生命上限10%伤害（最高不超过自身攻击15倍，PVE效果减半），降低目标治疗量20%两回合</v>
      </c>
    </row>
    <row r="593" spans="1:25" x14ac:dyDescent="0.3">
      <c r="A593" s="27">
        <v>55016</v>
      </c>
      <c r="B593" s="27" t="s">
        <v>84</v>
      </c>
      <c r="C593" s="28">
        <v>10</v>
      </c>
      <c r="D593" s="28">
        <f>VLOOKUP($C593,计算辅助表!$A:$E,2,FALSE)</f>
        <v>3.5100000000000002</v>
      </c>
      <c r="E593" s="26">
        <f>VLOOKUP($C593,计算辅助表!$A:$E,3,FALSE)</f>
        <v>1</v>
      </c>
      <c r="F593" s="28">
        <f>VLOOKUP($C593,计算辅助表!$A:$E,4,FALSE)</f>
        <v>8.14</v>
      </c>
      <c r="G593" s="26">
        <f>VLOOKUP($C593,计算辅助表!$A:$E,5,FALSE)</f>
        <v>1.6</v>
      </c>
      <c r="H593" s="26">
        <f>VLOOKUP(C593,计算辅助表!A:I,9,FALSE)</f>
        <v>0</v>
      </c>
      <c r="I593" s="26">
        <f>VLOOKUP(C593,计算辅助表!A:K,10,FALSE)</f>
        <v>0</v>
      </c>
      <c r="J593" s="26">
        <f>VLOOKUP(C593,计算辅助表!A:K,11,FALSE)</f>
        <v>0</v>
      </c>
      <c r="K593" s="26">
        <f>VLOOKUP(C593,计算辅助表!A:H,8,FALSE)</f>
        <v>255</v>
      </c>
      <c r="L593" s="26" t="str">
        <f>VLOOKUP(C593,计算辅助表!A:F,6,FALSE)</f>
        <v>[{"a":"item","t":"2004","n":10000}]</v>
      </c>
      <c r="M593" s="26" t="str">
        <f>VLOOKUP(C593,计算辅助表!A:L,IF(INT(LEFT(A593))&lt;5,12,7),FALSE)</f>
        <v>[{"sxhero":1,"num":2},{"samezhongzu":1,"star":6,"num":1},{"star":9,"num":1}]</v>
      </c>
      <c r="N593" s="26" t="str">
        <f>VLOOKUP(A593,升星技能!A:O,4,FALSE)</f>
        <v>战斗精通3</v>
      </c>
      <c r="O593" s="26" t="str">
        <f>VLOOKUP(A593,升星技能!A:O,5,FALSE)</f>
        <v>"5501a111","5501a121","5501a114"</v>
      </c>
      <c r="P593" s="26" t="str">
        <f>VLOOKUP(A593,升星技能!A:O,6,FALSE)</f>
        <v>被动效果：速度增加60，破防增加40%，攻击对辅助造成额外50%伤害</v>
      </c>
      <c r="Q593" s="26" t="str">
        <f>IF(C593&lt;8,VLOOKUP(A593,基础技能!A:O,11,FALSE),VLOOKUP(A593,升星技能!A:O,7,FALSE))</f>
        <v>静默杀手3</v>
      </c>
      <c r="R593" s="26" t="str">
        <f>IF(C593&lt;8,VLOOKUP(A593,基础技能!A:O,10,FALSE),VLOOKUP(A593,升星技能!A:O,8,FALSE))</f>
        <v>"5501a214","5501a224","5501a234"</v>
      </c>
      <c r="S593" s="26" t="str">
        <f>IF(C593&lt;8,VLOOKUP(A593,基础技能!A:O,12,FALSE),VLOOKUP(A593,升星技能!A:O,9,FALSE))</f>
        <v>被动效果：永久免疫沉默效果；普攻改为攻击生命值最低的1个目标，造成180%伤害并减少目标50怒气</v>
      </c>
      <c r="T593" s="26" t="str">
        <f>IF(C593&lt;9,VLOOKUP(A593,基础技能!A:O,14,FALSE),VLOOKUP(A593,升星技能!A:O,10,FALSE))</f>
        <v>能量主宰3</v>
      </c>
      <c r="U593" s="26" t="str">
        <f>IF(C593&lt;9,VLOOKUP(A593,基础技能!A:O,13,FALSE),VLOOKUP(A593,升星技能!A:O,11,FALSE))</f>
        <v>"5501a311","5501a314","5501a324"</v>
      </c>
      <c r="V593" s="26" t="str">
        <f>IF(C593&lt;9,VLOOKUP(A593,基础技能!A:O,15,FALSE),VLOOKUP(A593,升星技能!A:O,12,FALSE))</f>
        <v>被动效果：生命永久增加30%，吸收战斗中盈余的能量，每当己方英雄释放技能，获取33点怒气并恢复自己220%攻击等量生命（受控可触发）</v>
      </c>
      <c r="W593" s="26" t="str">
        <f>IF(C593&lt;10,VLOOKUP(A593,基础技能!A:O,5,FALSE),VLOOKUP(A593,升星技能!A:O,13,FALSE))</f>
        <v>黑暗亵渎3</v>
      </c>
      <c r="X593" s="26" t="str">
        <f>IF(C593&lt;10,VLOOKUP(A593,基础技能!A:O,4,FALSE),VLOOKUP(A593,升星技能!A:O,14,FALSE))</f>
        <v>5501a012</v>
      </c>
      <c r="Y593" s="26" t="str">
        <f>IF(C593&lt;10,VLOOKUP(A593,基础技能!A:O,6,FALSE),VLOOKUP(A593,升星技能!A:O,15,FALSE))</f>
        <v>怒气技能：对随机2名敌人造成360%攻击伤害，并增加自己42%暴击，持续4回合，额外造成目标生命上限20%的额外伤害（最高不超过自身攻击15倍，PVE效果减半），降低目标治疗量30%两回合,对辅助类目标额外造成160%攻击伤害</v>
      </c>
    </row>
    <row r="594" spans="1:25" s="10" customFormat="1" x14ac:dyDescent="0.3">
      <c r="A594" s="27">
        <v>55016</v>
      </c>
      <c r="B594" s="27" t="s">
        <v>84</v>
      </c>
      <c r="C594" s="28">
        <v>11</v>
      </c>
      <c r="D594" s="28">
        <f>VLOOKUP($C594,计算辅助表!$A:$E,2,FALSE)</f>
        <v>3.5100000000000002</v>
      </c>
      <c r="E594" s="26">
        <f>VLOOKUP($C594,计算辅助表!$A:$E,3,FALSE)</f>
        <v>1</v>
      </c>
      <c r="F594" s="28">
        <f>VLOOKUP($C594,计算辅助表!$A:$E,4,FALSE)</f>
        <v>8.14</v>
      </c>
      <c r="G594" s="26">
        <f>VLOOKUP($C594,计算辅助表!$A:$E,5,FALSE)</f>
        <v>1.6</v>
      </c>
      <c r="H594" s="26">
        <f>VLOOKUP(C594,计算辅助表!A:I,9,FALSE)</f>
        <v>1</v>
      </c>
      <c r="I594" s="26">
        <f>VLOOKUP(C594,计算辅助表!A:K,10,FALSE)</f>
        <v>70</v>
      </c>
      <c r="J594" s="26">
        <f>VLOOKUP(C594,计算辅助表!A:K,11,FALSE)</f>
        <v>100</v>
      </c>
      <c r="K594" s="26">
        <f>VLOOKUP(C594,计算辅助表!A:H,8,FALSE)</f>
        <v>270</v>
      </c>
      <c r="L594" s="26" t="str">
        <f>VLOOKUP(C594,计算辅助表!A:F,6,FALSE)</f>
        <v>[{"a":"item","t":"2004","n":10000}]</v>
      </c>
      <c r="M594" s="26" t="str">
        <f>VLOOKUP(C594,计算辅助表!A:L,IF(INT(LEFT(A594))&lt;5,12,7),FALSE)</f>
        <v>[{"sxhero":1,"num":1},{"star":9,"num":1}]</v>
      </c>
      <c r="N594" s="26" t="str">
        <f>VLOOKUP(A594,升星技能!A:O,4,FALSE)</f>
        <v>战斗精通3</v>
      </c>
      <c r="O594" s="26" t="str">
        <f>VLOOKUP(A594,升星技能!A:O,5,FALSE)</f>
        <v>"5501a111","5501a121","5501a114"</v>
      </c>
      <c r="P594" s="26" t="str">
        <f>VLOOKUP(A594,升星技能!A:O,6,FALSE)</f>
        <v>被动效果：速度增加60，破防增加40%，攻击对辅助造成额外50%伤害</v>
      </c>
      <c r="Q594" s="26" t="str">
        <f>IF(C594&lt;8,VLOOKUP(A594,基础技能!A:O,11,FALSE),VLOOKUP(A594,升星技能!A:O,7,FALSE))</f>
        <v>静默杀手3</v>
      </c>
      <c r="R594" s="26" t="str">
        <f>IF(C594&lt;8,VLOOKUP(A594,基础技能!A:O,10,FALSE),VLOOKUP(A594,升星技能!A:O,8,FALSE))</f>
        <v>"5501a214","5501a224","5501a234"</v>
      </c>
      <c r="S594" s="26" t="str">
        <f>IF(C594&lt;8,VLOOKUP(A594,基础技能!A:O,12,FALSE),VLOOKUP(A594,升星技能!A:O,9,FALSE))</f>
        <v>被动效果：永久免疫沉默效果；普攻改为攻击生命值最低的1个目标，造成180%伤害并减少目标50怒气</v>
      </c>
      <c r="T594" s="26" t="str">
        <f>IF(C594&lt;9,VLOOKUP(A594,基础技能!A:O,14,FALSE),VLOOKUP(A594,升星技能!A:O,10,FALSE))</f>
        <v>能量主宰3</v>
      </c>
      <c r="U594" s="26" t="str">
        <f>IF(C594&lt;9,VLOOKUP(A594,基础技能!A:O,13,FALSE),VLOOKUP(A594,升星技能!A:O,11,FALSE))</f>
        <v>"5501a311","5501a314","5501a324"</v>
      </c>
      <c r="V594" s="26" t="str">
        <f>IF(C594&lt;9,VLOOKUP(A594,基础技能!A:O,15,FALSE),VLOOKUP(A594,升星技能!A:O,12,FALSE))</f>
        <v>被动效果：生命永久增加30%，吸收战斗中盈余的能量，每当己方英雄释放技能，获取33点怒气并恢复自己220%攻击等量生命（受控可触发）</v>
      </c>
      <c r="W594" s="26" t="str">
        <f>IF(C594&lt;10,VLOOKUP(A594,基础技能!A:O,5,FALSE),VLOOKUP(A594,升星技能!A:O,13,FALSE))</f>
        <v>黑暗亵渎3</v>
      </c>
      <c r="X594" s="26" t="str">
        <f>IF(C594&lt;10,VLOOKUP(A594,基础技能!A:O,4,FALSE),VLOOKUP(A594,升星技能!A:O,14,FALSE))</f>
        <v>5501a012</v>
      </c>
      <c r="Y594" s="26" t="str">
        <f>IF(C594&lt;10,VLOOKUP(A594,基础技能!A:O,6,FALSE),VLOOKUP(A594,升星技能!A:O,15,FALSE))</f>
        <v>怒气技能：对随机2名敌人造成360%攻击伤害，并增加自己42%暴击，持续4回合，额外造成目标生命上限20%的额外伤害（最高不超过自身攻击15倍，PVE效果减半），降低目标治疗量30%两回合,对辅助类目标额外造成160%攻击伤害</v>
      </c>
    </row>
    <row r="595" spans="1:25" x14ac:dyDescent="0.3">
      <c r="A595" s="27">
        <v>55016</v>
      </c>
      <c r="B595" s="27" t="s">
        <v>84</v>
      </c>
      <c r="C595" s="28">
        <v>12</v>
      </c>
      <c r="D595" s="28">
        <f>VLOOKUP($C595,计算辅助表!$A:$E,2,FALSE)</f>
        <v>3.5100000000000002</v>
      </c>
      <c r="E595" s="26">
        <f>VLOOKUP($C595,计算辅助表!$A:$E,3,FALSE)</f>
        <v>1</v>
      </c>
      <c r="F595" s="28">
        <f>VLOOKUP($C595,计算辅助表!$A:$E,4,FALSE)</f>
        <v>8.14</v>
      </c>
      <c r="G595" s="26">
        <f>VLOOKUP($C595,计算辅助表!$A:$E,5,FALSE)</f>
        <v>1.6</v>
      </c>
      <c r="H595" s="26">
        <f>VLOOKUP(C595,计算辅助表!A:I,9,FALSE)</f>
        <v>2</v>
      </c>
      <c r="I595" s="26">
        <f>VLOOKUP(C595,计算辅助表!A:K,10,FALSE)</f>
        <v>140</v>
      </c>
      <c r="J595" s="26">
        <f>VLOOKUP(C595,计算辅助表!A:K,11,FALSE)</f>
        <v>200</v>
      </c>
      <c r="K595" s="26">
        <f>VLOOKUP(C595,计算辅助表!A:H,8,FALSE)</f>
        <v>285</v>
      </c>
      <c r="L595" s="26" t="str">
        <f>VLOOKUP(C595,计算辅助表!A:F,6,FALSE)</f>
        <v>[{"a":"item","t":"2004","n":15000}]</v>
      </c>
      <c r="M595" s="26" t="str">
        <f>VLOOKUP(C595,计算辅助表!A:L,IF(INT(LEFT(A595))&lt;5,12,7),FALSE)</f>
        <v>[{"sxhero":1,"num":1},{"samezhongzu":1,"star":6,"num":1},{"star":9,"num":1}]</v>
      </c>
      <c r="N595" s="26" t="str">
        <f>VLOOKUP(A595,升星技能!A:O,4,FALSE)</f>
        <v>战斗精通3</v>
      </c>
      <c r="O595" s="26" t="str">
        <f>VLOOKUP(A595,升星技能!A:O,5,FALSE)</f>
        <v>"5501a111","5501a121","5501a114"</v>
      </c>
      <c r="P595" s="26" t="str">
        <f>VLOOKUP(A595,升星技能!A:O,6,FALSE)</f>
        <v>被动效果：速度增加60，破防增加40%，攻击对辅助造成额外50%伤害</v>
      </c>
      <c r="Q595" s="26" t="str">
        <f>IF(C595&lt;8,VLOOKUP(A595,基础技能!A:O,11,FALSE),VLOOKUP(A595,升星技能!A:O,7,FALSE))</f>
        <v>静默杀手3</v>
      </c>
      <c r="R595" s="26" t="str">
        <f>IF(C595&lt;8,VLOOKUP(A595,基础技能!A:O,10,FALSE),VLOOKUP(A595,升星技能!A:O,8,FALSE))</f>
        <v>"5501a214","5501a224","5501a234"</v>
      </c>
      <c r="S595" s="26" t="str">
        <f>IF(C595&lt;8,VLOOKUP(A595,基础技能!A:O,12,FALSE),VLOOKUP(A595,升星技能!A:O,9,FALSE))</f>
        <v>被动效果：永久免疫沉默效果；普攻改为攻击生命值最低的1个目标，造成180%伤害并减少目标50怒气</v>
      </c>
      <c r="T595" s="26" t="str">
        <f>IF(C595&lt;9,VLOOKUP(A595,基础技能!A:O,14,FALSE),VLOOKUP(A595,升星技能!A:O,10,FALSE))</f>
        <v>能量主宰3</v>
      </c>
      <c r="U595" s="26" t="str">
        <f>IF(C595&lt;9,VLOOKUP(A595,基础技能!A:O,13,FALSE),VLOOKUP(A595,升星技能!A:O,11,FALSE))</f>
        <v>"5501a311","5501a314","5501a324"</v>
      </c>
      <c r="V595" s="26" t="str">
        <f>IF(C595&lt;9,VLOOKUP(A595,基础技能!A:O,15,FALSE),VLOOKUP(A595,升星技能!A:O,12,FALSE))</f>
        <v>被动效果：生命永久增加30%，吸收战斗中盈余的能量，每当己方英雄释放技能，获取33点怒气并恢复自己220%攻击等量生命（受控可触发）</v>
      </c>
      <c r="W595" s="26" t="str">
        <f>IF(C595&lt;10,VLOOKUP(A595,基础技能!A:O,5,FALSE),VLOOKUP(A595,升星技能!A:O,13,FALSE))</f>
        <v>黑暗亵渎3</v>
      </c>
      <c r="X595" s="26" t="str">
        <f>IF(C595&lt;10,VLOOKUP(A595,基础技能!A:O,4,FALSE),VLOOKUP(A595,升星技能!A:O,14,FALSE))</f>
        <v>5501a012</v>
      </c>
      <c r="Y595" s="26" t="str">
        <f>IF(C595&lt;10,VLOOKUP(A595,基础技能!A:O,6,FALSE),VLOOKUP(A595,升星技能!A:O,15,FALSE))</f>
        <v>怒气技能：对随机2名敌人造成360%攻击伤害，并增加自己42%暴击，持续4回合，额外造成目标生命上限20%的额外伤害（最高不超过自身攻击15倍，PVE效果减半），降低目标治疗量30%两回合,对辅助类目标额外造成160%攻击伤害</v>
      </c>
    </row>
    <row r="596" spans="1:25" x14ac:dyDescent="0.3">
      <c r="A596" s="27">
        <v>55016</v>
      </c>
      <c r="B596" s="27" t="s">
        <v>84</v>
      </c>
      <c r="C596" s="28">
        <v>13</v>
      </c>
      <c r="D596" s="28">
        <f>VLOOKUP($C596,计算辅助表!$A:$E,2,FALSE)</f>
        <v>3.5100000000000002</v>
      </c>
      <c r="E596" s="26">
        <f>VLOOKUP($C596,计算辅助表!$A:$E,3,FALSE)</f>
        <v>1</v>
      </c>
      <c r="F596" s="28">
        <f>VLOOKUP($C596,计算辅助表!$A:$E,4,FALSE)</f>
        <v>8.14</v>
      </c>
      <c r="G596" s="26">
        <f>VLOOKUP($C596,计算辅助表!$A:$E,5,FALSE)</f>
        <v>1.6</v>
      </c>
      <c r="H596" s="26">
        <f>VLOOKUP(C596,计算辅助表!A:I,9,FALSE)</f>
        <v>3</v>
      </c>
      <c r="I596" s="26">
        <f>VLOOKUP(C596,计算辅助表!A:K,10,FALSE)</f>
        <v>210</v>
      </c>
      <c r="J596" s="26">
        <f>VLOOKUP(C596,计算辅助表!A:K,11,FALSE)</f>
        <v>300</v>
      </c>
      <c r="K596" s="26">
        <f>VLOOKUP(C596,计算辅助表!A:H,8,FALSE)</f>
        <v>300</v>
      </c>
      <c r="L596" s="26" t="str">
        <f>VLOOKUP(C596,计算辅助表!A:F,6,FALSE)</f>
        <v>[{"a":"item","t":"2004","n":20000},{"a":"item","t":"2039","n":10}]</v>
      </c>
      <c r="M596" s="26" t="str">
        <f>VLOOKUP(C596,计算辅助表!A:L,IF(INT(LEFT(A596))&lt;5,12,7),FALSE)</f>
        <v>[{"sxhero":1,"num":2},{"samezhongzu":1,"star":6,"num":1},{"star":10,"num":1}]</v>
      </c>
      <c r="N596" s="26" t="str">
        <f>VLOOKUP(A596,升星技能!A:O,4,FALSE)</f>
        <v>战斗精通3</v>
      </c>
      <c r="O596" s="26" t="str">
        <f>VLOOKUP(A596,升星技能!A:O,5,FALSE)</f>
        <v>"5501a111","5501a121","5501a114"</v>
      </c>
      <c r="P596" s="26" t="str">
        <f>VLOOKUP(A596,升星技能!A:O,6,FALSE)</f>
        <v>被动效果：速度增加60，破防增加40%，攻击对辅助造成额外50%伤害</v>
      </c>
      <c r="Q596" s="26" t="str">
        <f>IF(C596&lt;8,VLOOKUP(A596,基础技能!A:O,11,FALSE),VLOOKUP(A596,升星技能!A:O,7,FALSE))</f>
        <v>静默杀手3</v>
      </c>
      <c r="R596" s="26" t="str">
        <f>IF(C596&lt;8,VLOOKUP(A596,基础技能!A:O,10,FALSE),VLOOKUP(A596,升星技能!A:O,8,FALSE))</f>
        <v>"5501a214","5501a224","5501a234"</v>
      </c>
      <c r="S596" s="26" t="str">
        <f>IF(C596&lt;8,VLOOKUP(A596,基础技能!A:O,12,FALSE),VLOOKUP(A596,升星技能!A:O,9,FALSE))</f>
        <v>被动效果：永久免疫沉默效果；普攻改为攻击生命值最低的1个目标，造成180%伤害并减少目标50怒气</v>
      </c>
      <c r="T596" s="26" t="str">
        <f>IF(C596&lt;9,VLOOKUP(A596,基础技能!A:O,14,FALSE),VLOOKUP(A596,升星技能!A:O,10,FALSE))</f>
        <v>能量主宰3</v>
      </c>
      <c r="U596" s="26" t="str">
        <f>IF(C596&lt;9,VLOOKUP(A596,基础技能!A:O,13,FALSE),VLOOKUP(A596,升星技能!A:O,11,FALSE))</f>
        <v>"5501a311","5501a314","5501a324"</v>
      </c>
      <c r="V596" s="26" t="str">
        <f>IF(C596&lt;9,VLOOKUP(A596,基础技能!A:O,15,FALSE),VLOOKUP(A596,升星技能!A:O,12,FALSE))</f>
        <v>被动效果：生命永久增加30%，吸收战斗中盈余的能量，每当己方英雄释放技能，获取33点怒气并恢复自己220%攻击等量生命（受控可触发）</v>
      </c>
      <c r="W596" s="26" t="str">
        <f>IF(C596&lt;10,VLOOKUP(A596,基础技能!A:O,5,FALSE),VLOOKUP(A596,升星技能!A:O,13,FALSE))</f>
        <v>黑暗亵渎3</v>
      </c>
      <c r="X596" s="26" t="str">
        <f>IF(C596&lt;10,VLOOKUP(A596,基础技能!A:O,4,FALSE),VLOOKUP(A596,升星技能!A:O,14,FALSE))</f>
        <v>5501a012</v>
      </c>
      <c r="Y596" s="26" t="str">
        <f>IF(C596&lt;10,VLOOKUP(A596,基础技能!A:O,6,FALSE),VLOOKUP(A596,升星技能!A:O,15,FALSE))</f>
        <v>怒气技能：对随机2名敌人造成360%攻击伤害，并增加自己42%暴击，持续4回合，额外造成目标生命上限20%的额外伤害（最高不超过自身攻击15倍，PVE效果减半），降低目标治疗量30%两回合,对辅助类目标额外造成160%攻击伤害</v>
      </c>
    </row>
    <row r="597" spans="1:25" x14ac:dyDescent="0.3">
      <c r="A597" s="27">
        <v>55016</v>
      </c>
      <c r="B597" s="27" t="s">
        <v>84</v>
      </c>
      <c r="C597" s="28">
        <v>14</v>
      </c>
      <c r="D597" s="28">
        <v>3.51</v>
      </c>
      <c r="E597" s="26">
        <f>VLOOKUP($C597,计算辅助表!$A:$E,3,FALSE)</f>
        <v>1</v>
      </c>
      <c r="F597" s="28">
        <v>8.14</v>
      </c>
      <c r="G597" s="26">
        <f>VLOOKUP($C597,计算辅助表!$A:$E,5,FALSE)</f>
        <v>1.6</v>
      </c>
      <c r="H597" s="26">
        <f>VLOOKUP(C597,计算辅助表!A:I,9,FALSE)</f>
        <v>4</v>
      </c>
      <c r="I597" s="26">
        <f>VLOOKUP(C597,计算辅助表!A:K,10,FALSE)</f>
        <v>330</v>
      </c>
      <c r="J597" s="26">
        <f>VLOOKUP(C597,计算辅助表!A:K,11,FALSE)</f>
        <v>500</v>
      </c>
      <c r="K597" s="26">
        <f>VLOOKUP(C597,计算辅助表!A:H,8,FALSE)</f>
        <v>300</v>
      </c>
      <c r="L597" s="26" t="str">
        <f>VLOOKUP(C597,计算辅助表!A:F,6,FALSE)</f>
        <v>[{"a":"item","t":"2004","n":25000},{"a":"item","t":"2039","n":20}]</v>
      </c>
      <c r="M597" s="26" t="str">
        <f>VLOOKUP(C597,计算辅助表!A:L,IF(INT(LEFT(A597))&lt;5,12,7),FALSE)</f>
        <v>[{"sxhero":1,"num":2},{"star":9,"num":1},{"star":10,"num":1}]</v>
      </c>
      <c r="N597" s="26" t="str">
        <f>VLOOKUP(A597,升星技能!A:O,4,FALSE)</f>
        <v>战斗精通3</v>
      </c>
      <c r="O597" s="26" t="str">
        <f>VLOOKUP(A597,升星技能!A:O,5,FALSE)</f>
        <v>"5501a111","5501a121","5501a114"</v>
      </c>
      <c r="P597" s="26" t="str">
        <f>VLOOKUP(A597,升星技能!A:O,6,FALSE)</f>
        <v>被动效果：速度增加60，破防增加40%，攻击对辅助造成额外50%伤害</v>
      </c>
      <c r="Q597" s="26" t="str">
        <f>IF(C597&lt;8,VLOOKUP(A597,基础技能!A:O,11,FALSE),VLOOKUP(A597,升星技能!A:O,7,FALSE))</f>
        <v>静默杀手3</v>
      </c>
      <c r="R597" s="26" t="str">
        <f>IF(C597&lt;8,VLOOKUP(A597,基础技能!A:O,10,FALSE),VLOOKUP(A597,升星技能!A:O,8,FALSE))</f>
        <v>"5501a214","5501a224","5501a234"</v>
      </c>
      <c r="S597" s="26" t="str">
        <f>IF(C597&lt;8,VLOOKUP(A597,基础技能!A:O,12,FALSE),VLOOKUP(A597,升星技能!A:O,9,FALSE))</f>
        <v>被动效果：永久免疫沉默效果；普攻改为攻击生命值最低的1个目标，造成180%伤害并减少目标50怒气</v>
      </c>
      <c r="T597" s="26" t="str">
        <f>IF(C597&lt;9,VLOOKUP(A597,基础技能!A:O,14,FALSE),VLOOKUP(A597,升星技能!A:O,10,FALSE))</f>
        <v>能量主宰3</v>
      </c>
      <c r="U597" s="26" t="str">
        <f>IF(C597&lt;9,VLOOKUP(A597,基础技能!A:O,13,FALSE),VLOOKUP(A597,升星技能!A:O,11,FALSE))</f>
        <v>"5501a311","5501a314","5501a324"</v>
      </c>
      <c r="V597" s="26" t="str">
        <f>IF(C597&lt;9,VLOOKUP(A597,基础技能!A:O,15,FALSE),VLOOKUP(A597,升星技能!A:O,12,FALSE))</f>
        <v>被动效果：生命永久增加30%，吸收战斗中盈余的能量，每当己方英雄释放技能，获取33点怒气并恢复自己220%攻击等量生命（受控可触发）</v>
      </c>
      <c r="W597" s="26" t="str">
        <f>IF(C597&lt;10,VLOOKUP(A597,基础技能!A:O,5,FALSE),VLOOKUP(A597,升星技能!A:O,13,FALSE))</f>
        <v>黑暗亵渎3</v>
      </c>
      <c r="X597" s="26" t="str">
        <f>IF(C597&lt;10,VLOOKUP(A597,基础技能!A:O,4,FALSE),VLOOKUP(A597,升星技能!A:O,14,FALSE))</f>
        <v>5501a012</v>
      </c>
      <c r="Y597" s="26" t="str">
        <f>IF(C597&lt;10,VLOOKUP(A597,基础技能!A:O,6,FALSE),VLOOKUP(A597,升星技能!A:O,15,FALSE))</f>
        <v>怒气技能：对随机2名敌人造成360%攻击伤害，并增加自己42%暴击，持续4回合，额外造成目标生命上限20%的额外伤害（最高不超过自身攻击15倍，PVE效果减半），降低目标治疗量30%两回合,对辅助类目标额外造成160%攻击伤害</v>
      </c>
    </row>
    <row r="598" spans="1:25" x14ac:dyDescent="0.3">
      <c r="A598" s="27">
        <v>55016</v>
      </c>
      <c r="B598" s="27" t="s">
        <v>84</v>
      </c>
      <c r="C598" s="28">
        <v>15</v>
      </c>
      <c r="D598" s="28">
        <v>3.51</v>
      </c>
      <c r="E598" s="26">
        <f>VLOOKUP($C598,计算辅助表!$A:$E,3,FALSE)</f>
        <v>1</v>
      </c>
      <c r="F598" s="28">
        <v>8.14</v>
      </c>
      <c r="G598" s="26">
        <f>VLOOKUP($C598,计算辅助表!$A:$E,5,FALSE)</f>
        <v>1.6</v>
      </c>
      <c r="H598" s="26">
        <f>VLOOKUP(C598,计算辅助表!A:I,9,FALSE)</f>
        <v>5</v>
      </c>
      <c r="I598" s="26">
        <f>VLOOKUP(C598,计算辅助表!A:K,10,FALSE)</f>
        <v>450</v>
      </c>
      <c r="J598" s="26">
        <f>VLOOKUP(C598,计算辅助表!A:K,11,FALSE)</f>
        <v>700</v>
      </c>
      <c r="K598" s="26">
        <f>VLOOKUP(C598,计算辅助表!A:H,8,FALSE)</f>
        <v>300</v>
      </c>
      <c r="L598" s="26" t="str">
        <f>VLOOKUP(C598,计算辅助表!A:F,6,FALSE)</f>
        <v>[{"a":"item","t":"2004","n":30000},{"a":"item","t":"2039","n":30}]</v>
      </c>
      <c r="M598" s="26" t="str">
        <f>VLOOKUP(C598,计算辅助表!A:L,IF(INT(LEFT(A598))&lt;5,12,7),FALSE)</f>
        <v>[{"sxhero":1,"num":2},{"star":9,"num":1},{"star":10,"num":1}]</v>
      </c>
      <c r="N598" s="26" t="str">
        <f>VLOOKUP(A598,升星技能!A:O,4,FALSE)</f>
        <v>战斗精通3</v>
      </c>
      <c r="O598" s="26" t="str">
        <f>VLOOKUP(A598,升星技能!A:O,5,FALSE)</f>
        <v>"5501a111","5501a121","5501a114"</v>
      </c>
      <c r="P598" s="26" t="str">
        <f>VLOOKUP(A598,升星技能!A:O,6,FALSE)</f>
        <v>被动效果：速度增加60，破防增加40%，攻击对辅助造成额外50%伤害</v>
      </c>
      <c r="Q598" s="26" t="str">
        <f>IF(C598&lt;8,VLOOKUP(A598,基础技能!A:O,11,FALSE),VLOOKUP(A598,升星技能!A:O,7,FALSE))</f>
        <v>静默杀手3</v>
      </c>
      <c r="R598" s="26" t="str">
        <f>IF(C598&lt;8,VLOOKUP(A598,基础技能!A:O,10,FALSE),VLOOKUP(A598,升星技能!A:O,8,FALSE))</f>
        <v>"5501a214","5501a224","5501a234"</v>
      </c>
      <c r="S598" s="26" t="str">
        <f>IF(C598&lt;8,VLOOKUP(A598,基础技能!A:O,12,FALSE),VLOOKUP(A598,升星技能!A:O,9,FALSE))</f>
        <v>被动效果：永久免疫沉默效果；普攻改为攻击生命值最低的1个目标，造成180%伤害并减少目标50怒气</v>
      </c>
      <c r="T598" s="26" t="str">
        <f>IF(C598&lt;9,VLOOKUP(A598,基础技能!A:O,14,FALSE),VLOOKUP(A598,升星技能!A:O,10,FALSE))</f>
        <v>能量主宰3</v>
      </c>
      <c r="U598" s="26" t="str">
        <f>IF(C598&lt;9,VLOOKUP(A598,基础技能!A:O,13,FALSE),VLOOKUP(A598,升星技能!A:O,11,FALSE))</f>
        <v>"5501a311","5501a314","5501a324"</v>
      </c>
      <c r="V598" s="26" t="str">
        <f>IF(C598&lt;9,VLOOKUP(A598,基础技能!A:O,15,FALSE),VLOOKUP(A598,升星技能!A:O,12,FALSE))</f>
        <v>被动效果：生命永久增加30%，吸收战斗中盈余的能量，每当己方英雄释放技能，获取33点怒气并恢复自己220%攻击等量生命（受控可触发）</v>
      </c>
      <c r="W598" s="26" t="str">
        <f>IF(C598&lt;10,VLOOKUP(A598,基础技能!A:O,5,FALSE),VLOOKUP(A598,升星技能!A:O,13,FALSE))</f>
        <v>黑暗亵渎3</v>
      </c>
      <c r="X598" s="26" t="str">
        <f>IF(C598&lt;10,VLOOKUP(A598,基础技能!A:O,4,FALSE),VLOOKUP(A598,升星技能!A:O,14,FALSE))</f>
        <v>5501a012</v>
      </c>
      <c r="Y598" s="26" t="str">
        <f>IF(C598&lt;10,VLOOKUP(A598,基础技能!A:O,6,FALSE),VLOOKUP(A598,升星技能!A:O,15,FALSE))</f>
        <v>怒气技能：对随机2名敌人造成360%攻击伤害，并增加自己42%暴击，持续4回合，额外造成目标生命上限20%的额外伤害（最高不超过自身攻击15倍，PVE效果减半），降低目标治疗量30%两回合,对辅助类目标额外造成160%攻击伤害</v>
      </c>
    </row>
    <row r="599" spans="1:25" x14ac:dyDescent="0.3">
      <c r="A599" s="29">
        <v>55026</v>
      </c>
      <c r="B599" s="29" t="s">
        <v>85</v>
      </c>
      <c r="C599" s="29">
        <v>7</v>
      </c>
      <c r="D599" s="29">
        <f>VLOOKUP($C599,计算辅助表!$A:$E,2,FALSE)</f>
        <v>2.4900000000000002</v>
      </c>
      <c r="E599" s="26">
        <f>VLOOKUP($C599,计算辅助表!$A:$E,3,FALSE)</f>
        <v>1</v>
      </c>
      <c r="F599" s="29">
        <f>VLOOKUP($C599,计算辅助表!$A:$E,4,FALSE)</f>
        <v>3.5200000000000005</v>
      </c>
      <c r="G599" s="26">
        <f>VLOOKUP($C599,计算辅助表!$A:$E,5,FALSE)</f>
        <v>1.6</v>
      </c>
      <c r="H599" s="26">
        <f>VLOOKUP(C599,计算辅助表!A:I,9,FALSE)</f>
        <v>0</v>
      </c>
      <c r="I599" s="26">
        <f>VLOOKUP(C599,计算辅助表!A:K,10,FALSE)</f>
        <v>0</v>
      </c>
      <c r="J599" s="26">
        <f>VLOOKUP(C599,计算辅助表!A:K,11,FALSE)</f>
        <v>0</v>
      </c>
      <c r="K599" s="26">
        <f>VLOOKUP(C599,计算辅助表!A:H,8,FALSE)</f>
        <v>165</v>
      </c>
      <c r="L599" s="26" t="str">
        <f>VLOOKUP(C599,计算辅助表!A:F,6,FALSE)</f>
        <v>[{"a":"item","t":"2004","n":2000}]</v>
      </c>
      <c r="M599" s="26" t="str">
        <f>VLOOKUP(C599,计算辅助表!A:L,IF(INT(LEFT(A599))&lt;5,12,7),FALSE)</f>
        <v>[{"samezhongzu":1,"star":5,"num":4}]</v>
      </c>
      <c r="N599" s="26" t="str">
        <f>VLOOKUP(A599,升星技能!A:O,4,FALSE)</f>
        <v>魔神佛法3</v>
      </c>
      <c r="O599" s="26" t="str">
        <f>VLOOKUP(A599,升星技能!A:O,5,FALSE)</f>
        <v>"5502a111","5502a121","5502a131"</v>
      </c>
      <c r="P599" s="26" t="str">
        <f>VLOOKUP(A599,升星技能!A:O,6,FALSE)</f>
        <v>被动效果：技能伤害增加62.5%，攻击增加30%，生命增加40%</v>
      </c>
      <c r="Q599" s="26" t="str">
        <f>IF(C599&lt;8,VLOOKUP(A599,基础技能!A:O,11,FALSE),VLOOKUP(A599,升星技能!A:O,7,FALSE))</f>
        <v>魔海神针2</v>
      </c>
      <c r="R599" s="26" t="str">
        <f>IF(C599&lt;8,VLOOKUP(A599,基础技能!A:O,10,FALSE),VLOOKUP(A599,升星技能!A:O,8,FALSE))</f>
        <v>"55026214"</v>
      </c>
      <c r="S599" s="26" t="str">
        <f>IF(C599&lt;8,VLOOKUP(A599,基础技能!A:O,12,FALSE),VLOOKUP(A599,升星技能!A:O,9,FALSE))</f>
        <v>被动技能：普攻有100%几率增加自身10%攻击和10点速度，持续3回合</v>
      </c>
      <c r="T599" s="26" t="str">
        <f>IF(C599&lt;9,VLOOKUP(A599,基础技能!A:O,14,FALSE),VLOOKUP(A599,升星技能!A:O,10,FALSE))</f>
        <v>屠戮魔眼2</v>
      </c>
      <c r="U599" s="26" t="str">
        <f>IF(C599&lt;9,VLOOKUP(A599,基础技能!A:O,13,FALSE),VLOOKUP(A599,升星技能!A:O,11,FALSE))</f>
        <v>"55026314","55026324"</v>
      </c>
      <c r="V599" s="26" t="str">
        <f>IF(C599&lt;9,VLOOKUP(A599,基础技能!A:O,15,FALSE),VLOOKUP(A599,升星技能!A:O,12,FALSE))</f>
        <v>被动技能：当我方英雄释放技能时，增加自身15%技能伤害和20点怒气</v>
      </c>
      <c r="W599" s="26" t="str">
        <f>IF(C599&lt;10,VLOOKUP(A599,基础技能!A:O,5,FALSE),VLOOKUP(A599,升星技能!A:O,13,FALSE))</f>
        <v>千变万化2</v>
      </c>
      <c r="X599" s="26">
        <f>IF(C599&lt;10,VLOOKUP(A599,基础技能!A:O,4,FALSE),VLOOKUP(A599,升星技能!A:O,14,FALSE))</f>
        <v>55026012</v>
      </c>
      <c r="Y599" s="26" t="str">
        <f>IF(C599&lt;10,VLOOKUP(A599,基础技能!A:O,6,FALSE),VLOOKUP(A599,升星技能!A:O,15,FALSE))</f>
        <v>怒气技能：堕天大圣召唤出多个分身，对所有敌人造成75%攻击伤害，每回合额外造成55%流血伤害，持续3回合，对游侠目标造成伤害提高15%，持续2回合</v>
      </c>
    </row>
    <row r="600" spans="1:25" x14ac:dyDescent="0.3">
      <c r="A600" s="29">
        <v>55026</v>
      </c>
      <c r="B600" s="29" t="s">
        <v>85</v>
      </c>
      <c r="C600" s="29">
        <v>8</v>
      </c>
      <c r="D600" s="29">
        <f>VLOOKUP($C600,计算辅助表!$A:$E,2,FALSE)</f>
        <v>2.7800000000000002</v>
      </c>
      <c r="E600" s="26">
        <f>VLOOKUP($C600,计算辅助表!$A:$E,3,FALSE)</f>
        <v>1</v>
      </c>
      <c r="F600" s="29">
        <f>VLOOKUP($C600,计算辅助表!$A:$E,4,FALSE)</f>
        <v>4.84</v>
      </c>
      <c r="G600" s="26">
        <f>VLOOKUP($C600,计算辅助表!$A:$E,5,FALSE)</f>
        <v>1.6</v>
      </c>
      <c r="H600" s="26">
        <f>VLOOKUP(C600,计算辅助表!A:I,9,FALSE)</f>
        <v>0</v>
      </c>
      <c r="I600" s="26">
        <f>VLOOKUP(C600,计算辅助表!A:K,10,FALSE)</f>
        <v>0</v>
      </c>
      <c r="J600" s="26">
        <f>VLOOKUP(C600,计算辅助表!A:K,11,FALSE)</f>
        <v>0</v>
      </c>
      <c r="K600" s="26">
        <f>VLOOKUP(C600,计算辅助表!A:H,8,FALSE)</f>
        <v>185</v>
      </c>
      <c r="L600" s="26" t="str">
        <f>VLOOKUP(C600,计算辅助表!A:F,6,FALSE)</f>
        <v>[{"a":"item","t":"2004","n":3000}]</v>
      </c>
      <c r="M600" s="26" t="str">
        <f>VLOOKUP(C600,计算辅助表!A:L,IF(INT(LEFT(A600))&lt;5,12,7),FALSE)</f>
        <v>[{"samezhongzu":1,"star":6,"num":1},{"samezhongzu":1,"star":5,"num":3}]</v>
      </c>
      <c r="N600" s="26" t="str">
        <f>VLOOKUP(A600,升星技能!A:O,4,FALSE)</f>
        <v>魔神佛法3</v>
      </c>
      <c r="O600" s="26" t="str">
        <f>VLOOKUP(A600,升星技能!A:O,5,FALSE)</f>
        <v>"5502a111","5502a121","5502a131"</v>
      </c>
      <c r="P600" s="26" t="str">
        <f>VLOOKUP(A600,升星技能!A:O,6,FALSE)</f>
        <v>被动效果：技能伤害增加62.5%，攻击增加30%，生命增加40%</v>
      </c>
      <c r="Q600" s="26" t="str">
        <f>IF(C600&lt;8,VLOOKUP(A600,基础技能!A:O,11,FALSE),VLOOKUP(A600,升星技能!A:O,7,FALSE))</f>
        <v>魔海神针3</v>
      </c>
      <c r="R600" s="26" t="str">
        <f>IF(C600&lt;8,VLOOKUP(A600,基础技能!A:O,10,FALSE),VLOOKUP(A600,升星技能!A:O,8,FALSE))</f>
        <v>"5502a214"</v>
      </c>
      <c r="S600" s="26" t="str">
        <f>IF(C600&lt;8,VLOOKUP(A600,基础技能!A:O,12,FALSE),VLOOKUP(A600,升星技能!A:O,9,FALSE))</f>
        <v>被动效果：普攻有100%几率增加自身20%攻击和15点速度，持续3回合</v>
      </c>
      <c r="T600" s="26" t="str">
        <f>IF(C600&lt;9,VLOOKUP(A600,基础技能!A:O,14,FALSE),VLOOKUP(A600,升星技能!A:O,10,FALSE))</f>
        <v>屠戮魔眼2</v>
      </c>
      <c r="U600" s="26" t="str">
        <f>IF(C600&lt;9,VLOOKUP(A600,基础技能!A:O,13,FALSE),VLOOKUP(A600,升星技能!A:O,11,FALSE))</f>
        <v>"55026314","55026324"</v>
      </c>
      <c r="V600" s="26" t="str">
        <f>IF(C600&lt;9,VLOOKUP(A600,基础技能!A:O,15,FALSE),VLOOKUP(A600,升星技能!A:O,12,FALSE))</f>
        <v>被动技能：当我方英雄释放技能时，增加自身15%技能伤害和20点怒气</v>
      </c>
      <c r="W600" s="26" t="str">
        <f>IF(C600&lt;10,VLOOKUP(A600,基础技能!A:O,5,FALSE),VLOOKUP(A600,升星技能!A:O,13,FALSE))</f>
        <v>千变万化2</v>
      </c>
      <c r="X600" s="26">
        <f>IF(C600&lt;10,VLOOKUP(A600,基础技能!A:O,4,FALSE),VLOOKUP(A600,升星技能!A:O,14,FALSE))</f>
        <v>55026012</v>
      </c>
      <c r="Y600" s="26" t="str">
        <f>IF(C600&lt;10,VLOOKUP(A600,基础技能!A:O,6,FALSE),VLOOKUP(A600,升星技能!A:O,15,FALSE))</f>
        <v>怒气技能：堕天大圣召唤出多个分身，对所有敌人造成75%攻击伤害，每回合额外造成55%流血伤害，持续3回合，对游侠目标造成伤害提高15%，持续2回合</v>
      </c>
    </row>
    <row r="601" spans="1:25" s="10" customFormat="1" x14ac:dyDescent="0.3">
      <c r="A601" s="29">
        <v>55026</v>
      </c>
      <c r="B601" s="29" t="s">
        <v>85</v>
      </c>
      <c r="C601" s="29">
        <v>9</v>
      </c>
      <c r="D601" s="29">
        <f>VLOOKUP($C601,计算辅助表!$A:$E,2,FALSE)</f>
        <v>3.0700000000000003</v>
      </c>
      <c r="E601" s="26">
        <f>VLOOKUP($C601,计算辅助表!$A:$E,3,FALSE)</f>
        <v>1</v>
      </c>
      <c r="F601" s="29">
        <f>VLOOKUP($C601,计算辅助表!$A:$E,4,FALSE)</f>
        <v>6.16</v>
      </c>
      <c r="G601" s="26">
        <f>VLOOKUP($C601,计算辅助表!$A:$E,5,FALSE)</f>
        <v>1.6</v>
      </c>
      <c r="H601" s="26">
        <f>VLOOKUP(C601,计算辅助表!A:I,9,FALSE)</f>
        <v>0</v>
      </c>
      <c r="I601" s="26">
        <f>VLOOKUP(C601,计算辅助表!A:K,10,FALSE)</f>
        <v>0</v>
      </c>
      <c r="J601" s="26">
        <f>VLOOKUP(C601,计算辅助表!A:K,11,FALSE)</f>
        <v>0</v>
      </c>
      <c r="K601" s="26">
        <f>VLOOKUP(C601,计算辅助表!A:H,8,FALSE)</f>
        <v>205</v>
      </c>
      <c r="L601" s="26" t="str">
        <f>VLOOKUP(C601,计算辅助表!A:F,6,FALSE)</f>
        <v>[{"a":"item","t":"2004","n":4000}]</v>
      </c>
      <c r="M601" s="26" t="str">
        <f>VLOOKUP(C601,计算辅助表!A:L,IF(INT(LEFT(A601))&lt;5,12,7),FALSE)</f>
        <v>[{"sxhero":1,"num":1},{"samezhongzu":1,"star":6,"num":1},{"samezhongzu":1,"star":5,"num":2}]</v>
      </c>
      <c r="N601" s="26" t="str">
        <f>VLOOKUP(A601,升星技能!A:O,4,FALSE)</f>
        <v>魔神佛法3</v>
      </c>
      <c r="O601" s="26" t="str">
        <f>VLOOKUP(A601,升星技能!A:O,5,FALSE)</f>
        <v>"5502a111","5502a121","5502a131"</v>
      </c>
      <c r="P601" s="26" t="str">
        <f>VLOOKUP(A601,升星技能!A:O,6,FALSE)</f>
        <v>被动效果：技能伤害增加62.5%，攻击增加30%，生命增加40%</v>
      </c>
      <c r="Q601" s="26" t="str">
        <f>IF(C601&lt;8,VLOOKUP(A601,基础技能!A:O,11,FALSE),VLOOKUP(A601,升星技能!A:O,7,FALSE))</f>
        <v>魔海神针3</v>
      </c>
      <c r="R601" s="26" t="str">
        <f>IF(C601&lt;8,VLOOKUP(A601,基础技能!A:O,10,FALSE),VLOOKUP(A601,升星技能!A:O,8,FALSE))</f>
        <v>"5502a214"</v>
      </c>
      <c r="S601" s="26" t="str">
        <f>IF(C601&lt;8,VLOOKUP(A601,基础技能!A:O,12,FALSE),VLOOKUP(A601,升星技能!A:O,9,FALSE))</f>
        <v>被动效果：普攻有100%几率增加自身20%攻击和15点速度，持续3回合</v>
      </c>
      <c r="T601" s="26" t="str">
        <f>IF(C601&lt;9,VLOOKUP(A601,基础技能!A:O,14,FALSE),VLOOKUP(A601,升星技能!A:O,10,FALSE))</f>
        <v>屠戮魔眼3</v>
      </c>
      <c r="U601" s="26" t="str">
        <f>IF(C601&lt;9,VLOOKUP(A601,基础技能!A:O,13,FALSE),VLOOKUP(A601,升星技能!A:O,11,FALSE))</f>
        <v>"5502a314","5502a324"</v>
      </c>
      <c r="V601" s="26" t="str">
        <f>IF(C601&lt;9,VLOOKUP(A601,基础技能!A:O,15,FALSE),VLOOKUP(A601,升星技能!A:O,12,FALSE))</f>
        <v>被动效果：当我方英雄释放技能时，增加自身5%伤害减免，持续2回合，增加自身20%技能伤害和30点怒气</v>
      </c>
      <c r="W601" s="26" t="str">
        <f>IF(C601&lt;10,VLOOKUP(A601,基础技能!A:O,5,FALSE),VLOOKUP(A601,升星技能!A:O,13,FALSE))</f>
        <v>千变万化2</v>
      </c>
      <c r="X601" s="26">
        <f>IF(C601&lt;10,VLOOKUP(A601,基础技能!A:O,4,FALSE),VLOOKUP(A601,升星技能!A:O,14,FALSE))</f>
        <v>55026012</v>
      </c>
      <c r="Y601" s="26" t="str">
        <f>IF(C601&lt;10,VLOOKUP(A601,基础技能!A:O,6,FALSE),VLOOKUP(A601,升星技能!A:O,15,FALSE))</f>
        <v>怒气技能：堕天大圣召唤出多个分身，对所有敌人造成75%攻击伤害，每回合额外造成55%流血伤害，持续3回合，对游侠目标造成伤害提高15%，持续2回合</v>
      </c>
    </row>
    <row r="602" spans="1:25" x14ac:dyDescent="0.3">
      <c r="A602" s="29">
        <v>55026</v>
      </c>
      <c r="B602" s="29" t="s">
        <v>85</v>
      </c>
      <c r="C602" s="29">
        <v>10</v>
      </c>
      <c r="D602" s="29">
        <f>VLOOKUP($C602,计算辅助表!$A:$E,2,FALSE)</f>
        <v>3.5100000000000002</v>
      </c>
      <c r="E602" s="26">
        <f>VLOOKUP($C602,计算辅助表!$A:$E,3,FALSE)</f>
        <v>1</v>
      </c>
      <c r="F602" s="29">
        <f>VLOOKUP($C602,计算辅助表!$A:$E,4,FALSE)</f>
        <v>8.14</v>
      </c>
      <c r="G602" s="26">
        <f>VLOOKUP($C602,计算辅助表!$A:$E,5,FALSE)</f>
        <v>1.6</v>
      </c>
      <c r="H602" s="26">
        <f>VLOOKUP(C602,计算辅助表!A:I,9,FALSE)</f>
        <v>0</v>
      </c>
      <c r="I602" s="26">
        <f>VLOOKUP(C602,计算辅助表!A:K,10,FALSE)</f>
        <v>0</v>
      </c>
      <c r="J602" s="26">
        <f>VLOOKUP(C602,计算辅助表!A:K,11,FALSE)</f>
        <v>0</v>
      </c>
      <c r="K602" s="26">
        <f>VLOOKUP(C602,计算辅助表!A:H,8,FALSE)</f>
        <v>255</v>
      </c>
      <c r="L602" s="26" t="str">
        <f>VLOOKUP(C602,计算辅助表!A:F,6,FALSE)</f>
        <v>[{"a":"item","t":"2004","n":10000}]</v>
      </c>
      <c r="M602" s="26" t="str">
        <f>VLOOKUP(C602,计算辅助表!A:L,IF(INT(LEFT(A602))&lt;5,12,7),FALSE)</f>
        <v>[{"sxhero":1,"num":2},{"samezhongzu":1,"star":6,"num":1},{"star":9,"num":1}]</v>
      </c>
      <c r="N602" s="26" t="str">
        <f>VLOOKUP(A602,升星技能!A:O,4,FALSE)</f>
        <v>魔神佛法3</v>
      </c>
      <c r="O602" s="26" t="str">
        <f>VLOOKUP(A602,升星技能!A:O,5,FALSE)</f>
        <v>"5502a111","5502a121","5502a131"</v>
      </c>
      <c r="P602" s="26" t="str">
        <f>VLOOKUP(A602,升星技能!A:O,6,FALSE)</f>
        <v>被动效果：技能伤害增加62.5%，攻击增加30%，生命增加40%</v>
      </c>
      <c r="Q602" s="26" t="str">
        <f>IF(C602&lt;8,VLOOKUP(A602,基础技能!A:O,11,FALSE),VLOOKUP(A602,升星技能!A:O,7,FALSE))</f>
        <v>魔海神针3</v>
      </c>
      <c r="R602" s="26" t="str">
        <f>IF(C602&lt;8,VLOOKUP(A602,基础技能!A:O,10,FALSE),VLOOKUP(A602,升星技能!A:O,8,FALSE))</f>
        <v>"5502a214"</v>
      </c>
      <c r="S602" s="26" t="str">
        <f>IF(C602&lt;8,VLOOKUP(A602,基础技能!A:O,12,FALSE),VLOOKUP(A602,升星技能!A:O,9,FALSE))</f>
        <v>被动效果：普攻有100%几率增加自身20%攻击和15点速度，持续3回合</v>
      </c>
      <c r="T602" s="26" t="str">
        <f>IF(C602&lt;9,VLOOKUP(A602,基础技能!A:O,14,FALSE),VLOOKUP(A602,升星技能!A:O,10,FALSE))</f>
        <v>屠戮魔眼3</v>
      </c>
      <c r="U602" s="26" t="str">
        <f>IF(C602&lt;9,VLOOKUP(A602,基础技能!A:O,13,FALSE),VLOOKUP(A602,升星技能!A:O,11,FALSE))</f>
        <v>"5502a314","5502a324"</v>
      </c>
      <c r="V602" s="26" t="str">
        <f>IF(C602&lt;9,VLOOKUP(A602,基础技能!A:O,15,FALSE),VLOOKUP(A602,升星技能!A:O,12,FALSE))</f>
        <v>被动效果：当我方英雄释放技能时，增加自身5%伤害减免，持续2回合，增加自身20%技能伤害和30点怒气</v>
      </c>
      <c r="W602" s="26" t="str">
        <f>IF(C602&lt;10,VLOOKUP(A602,基础技能!A:O,5,FALSE),VLOOKUP(A602,升星技能!A:O,13,FALSE))</f>
        <v>千变万化3</v>
      </c>
      <c r="X602" s="26" t="str">
        <f>IF(C602&lt;10,VLOOKUP(A602,基础技能!A:O,4,FALSE),VLOOKUP(A602,升星技能!A:O,14,FALSE))</f>
        <v>5502a012</v>
      </c>
      <c r="Y602" s="26" t="str">
        <f>IF(C602&lt;10,VLOOKUP(A602,基础技能!A:O,6,FALSE),VLOOKUP(A602,升星技能!A:O,15,FALSE))</f>
        <v>怒气技能：堕天大圣召唤出多个分身，对所有敌人造成115%攻击伤害，每回合额外造成90%流血伤害并增加自身50%的技能伤害，持续3回合，对游侠目标造成伤害提高20%，持续2回合</v>
      </c>
    </row>
    <row r="603" spans="1:25" ht="19.5" customHeight="1" x14ac:dyDescent="0.3">
      <c r="A603" s="29">
        <v>55026</v>
      </c>
      <c r="B603" s="29" t="s">
        <v>85</v>
      </c>
      <c r="C603" s="29">
        <v>11</v>
      </c>
      <c r="D603" s="29">
        <f>VLOOKUP($C603,计算辅助表!$A:$E,2,FALSE)</f>
        <v>3.5100000000000002</v>
      </c>
      <c r="E603" s="26">
        <f>VLOOKUP($C603,计算辅助表!$A:$E,3,FALSE)</f>
        <v>1</v>
      </c>
      <c r="F603" s="29">
        <f>VLOOKUP($C603,计算辅助表!$A:$E,4,FALSE)</f>
        <v>8.14</v>
      </c>
      <c r="G603" s="26">
        <f>VLOOKUP($C603,计算辅助表!$A:$E,5,FALSE)</f>
        <v>1.6</v>
      </c>
      <c r="H603" s="26">
        <f>VLOOKUP(C603,计算辅助表!A:I,9,FALSE)</f>
        <v>1</v>
      </c>
      <c r="I603" s="26">
        <f>VLOOKUP(C603,计算辅助表!A:K,10,FALSE)</f>
        <v>70</v>
      </c>
      <c r="J603" s="26">
        <f>VLOOKUP(C603,计算辅助表!A:K,11,FALSE)</f>
        <v>100</v>
      </c>
      <c r="K603" s="26">
        <f>VLOOKUP(C603,计算辅助表!A:H,8,FALSE)</f>
        <v>270</v>
      </c>
      <c r="L603" s="26" t="str">
        <f>VLOOKUP(C603,计算辅助表!A:F,6,FALSE)</f>
        <v>[{"a":"item","t":"2004","n":10000}]</v>
      </c>
      <c r="M603" s="26" t="str">
        <f>VLOOKUP(C603,计算辅助表!A:L,IF(INT(LEFT(A603))&lt;5,12,7),FALSE)</f>
        <v>[{"sxhero":1,"num":1},{"star":9,"num":1}]</v>
      </c>
      <c r="N603" s="26" t="str">
        <f>VLOOKUP(A603,升星技能!A:O,4,FALSE)</f>
        <v>魔神佛法3</v>
      </c>
      <c r="O603" s="26" t="str">
        <f>VLOOKUP(A603,升星技能!A:O,5,FALSE)</f>
        <v>"5502a111","5502a121","5502a131"</v>
      </c>
      <c r="P603" s="26" t="str">
        <f>VLOOKUP(A603,升星技能!A:O,6,FALSE)</f>
        <v>被动效果：技能伤害增加62.5%，攻击增加30%，生命增加40%</v>
      </c>
      <c r="Q603" s="26" t="str">
        <f>IF(C603&lt;8,VLOOKUP(A603,基础技能!A:O,11,FALSE),VLOOKUP(A603,升星技能!A:O,7,FALSE))</f>
        <v>魔海神针3</v>
      </c>
      <c r="R603" s="26" t="str">
        <f>IF(C603&lt;8,VLOOKUP(A603,基础技能!A:O,10,FALSE),VLOOKUP(A603,升星技能!A:O,8,FALSE))</f>
        <v>"5502a214"</v>
      </c>
      <c r="S603" s="26" t="str">
        <f>IF(C603&lt;8,VLOOKUP(A603,基础技能!A:O,12,FALSE),VLOOKUP(A603,升星技能!A:O,9,FALSE))</f>
        <v>被动效果：普攻有100%几率增加自身20%攻击和15点速度，持续3回合</v>
      </c>
      <c r="T603" s="26" t="str">
        <f>IF(C603&lt;9,VLOOKUP(A603,基础技能!A:O,14,FALSE),VLOOKUP(A603,升星技能!A:O,10,FALSE))</f>
        <v>屠戮魔眼3</v>
      </c>
      <c r="U603" s="26" t="str">
        <f>IF(C603&lt;9,VLOOKUP(A603,基础技能!A:O,13,FALSE),VLOOKUP(A603,升星技能!A:O,11,FALSE))</f>
        <v>"5502a314","5502a324"</v>
      </c>
      <c r="V603" s="26" t="str">
        <f>IF(C603&lt;9,VLOOKUP(A603,基础技能!A:O,15,FALSE),VLOOKUP(A603,升星技能!A:O,12,FALSE))</f>
        <v>被动效果：当我方英雄释放技能时，增加自身5%伤害减免，持续2回合，增加自身20%技能伤害和30点怒气</v>
      </c>
      <c r="W603" s="26" t="str">
        <f>IF(C603&lt;10,VLOOKUP(A603,基础技能!A:O,5,FALSE),VLOOKUP(A603,升星技能!A:O,13,FALSE))</f>
        <v>千变万化3</v>
      </c>
      <c r="X603" s="26" t="str">
        <f>IF(C603&lt;10,VLOOKUP(A603,基础技能!A:O,4,FALSE),VLOOKUP(A603,升星技能!A:O,14,FALSE))</f>
        <v>5502a012</v>
      </c>
      <c r="Y603" s="26" t="str">
        <f>IF(C603&lt;10,VLOOKUP(A603,基础技能!A:O,6,FALSE),VLOOKUP(A603,升星技能!A:O,15,FALSE))</f>
        <v>怒气技能：堕天大圣召唤出多个分身，对所有敌人造成115%攻击伤害，每回合额外造成90%流血伤害并增加自身50%的技能伤害，持续3回合，对游侠目标造成伤害提高20%，持续2回合</v>
      </c>
    </row>
    <row r="604" spans="1:25" x14ac:dyDescent="0.3">
      <c r="A604" s="29">
        <v>55026</v>
      </c>
      <c r="B604" s="29" t="s">
        <v>85</v>
      </c>
      <c r="C604" s="29">
        <v>12</v>
      </c>
      <c r="D604" s="29">
        <f>VLOOKUP($C604,计算辅助表!$A:$E,2,FALSE)</f>
        <v>3.5100000000000002</v>
      </c>
      <c r="E604" s="26">
        <f>VLOOKUP($C604,计算辅助表!$A:$E,3,FALSE)</f>
        <v>1</v>
      </c>
      <c r="F604" s="29">
        <f>VLOOKUP($C604,计算辅助表!$A:$E,4,FALSE)</f>
        <v>8.14</v>
      </c>
      <c r="G604" s="26">
        <f>VLOOKUP($C604,计算辅助表!$A:$E,5,FALSE)</f>
        <v>1.6</v>
      </c>
      <c r="H604" s="26">
        <f>VLOOKUP(C604,计算辅助表!A:I,9,FALSE)</f>
        <v>2</v>
      </c>
      <c r="I604" s="26">
        <f>VLOOKUP(C604,计算辅助表!A:K,10,FALSE)</f>
        <v>140</v>
      </c>
      <c r="J604" s="26">
        <f>VLOOKUP(C604,计算辅助表!A:K,11,FALSE)</f>
        <v>200</v>
      </c>
      <c r="K604" s="26">
        <f>VLOOKUP(C604,计算辅助表!A:H,8,FALSE)</f>
        <v>285</v>
      </c>
      <c r="L604" s="26" t="str">
        <f>VLOOKUP(C604,计算辅助表!A:F,6,FALSE)</f>
        <v>[{"a":"item","t":"2004","n":15000}]</v>
      </c>
      <c r="M604" s="26" t="str">
        <f>VLOOKUP(C604,计算辅助表!A:L,IF(INT(LEFT(A604))&lt;5,12,7),FALSE)</f>
        <v>[{"sxhero":1,"num":1},{"samezhongzu":1,"star":6,"num":1},{"star":9,"num":1}]</v>
      </c>
      <c r="N604" s="26" t="str">
        <f>VLOOKUP(A604,升星技能!A:O,4,FALSE)</f>
        <v>魔神佛法3</v>
      </c>
      <c r="O604" s="26" t="str">
        <f>VLOOKUP(A604,升星技能!A:O,5,FALSE)</f>
        <v>"5502a111","5502a121","5502a131"</v>
      </c>
      <c r="P604" s="26" t="str">
        <f>VLOOKUP(A604,升星技能!A:O,6,FALSE)</f>
        <v>被动效果：技能伤害增加62.5%，攻击增加30%，生命增加40%</v>
      </c>
      <c r="Q604" s="26" t="str">
        <f>IF(C604&lt;8,VLOOKUP(A604,基础技能!A:O,11,FALSE),VLOOKUP(A604,升星技能!A:O,7,FALSE))</f>
        <v>魔海神针3</v>
      </c>
      <c r="R604" s="26" t="str">
        <f>IF(C604&lt;8,VLOOKUP(A604,基础技能!A:O,10,FALSE),VLOOKUP(A604,升星技能!A:O,8,FALSE))</f>
        <v>"5502a214"</v>
      </c>
      <c r="S604" s="26" t="str">
        <f>IF(C604&lt;8,VLOOKUP(A604,基础技能!A:O,12,FALSE),VLOOKUP(A604,升星技能!A:O,9,FALSE))</f>
        <v>被动效果：普攻有100%几率增加自身20%攻击和15点速度，持续3回合</v>
      </c>
      <c r="T604" s="26" t="str">
        <f>IF(C604&lt;9,VLOOKUP(A604,基础技能!A:O,14,FALSE),VLOOKUP(A604,升星技能!A:O,10,FALSE))</f>
        <v>屠戮魔眼3</v>
      </c>
      <c r="U604" s="26" t="str">
        <f>IF(C604&lt;9,VLOOKUP(A604,基础技能!A:O,13,FALSE),VLOOKUP(A604,升星技能!A:O,11,FALSE))</f>
        <v>"5502a314","5502a324"</v>
      </c>
      <c r="V604" s="26" t="str">
        <f>IF(C604&lt;9,VLOOKUP(A604,基础技能!A:O,15,FALSE),VLOOKUP(A604,升星技能!A:O,12,FALSE))</f>
        <v>被动效果：当我方英雄释放技能时，增加自身5%伤害减免，持续2回合，增加自身20%技能伤害和30点怒气</v>
      </c>
      <c r="W604" s="26" t="str">
        <f>IF(C604&lt;10,VLOOKUP(A604,基础技能!A:O,5,FALSE),VLOOKUP(A604,升星技能!A:O,13,FALSE))</f>
        <v>千变万化3</v>
      </c>
      <c r="X604" s="26" t="str">
        <f>IF(C604&lt;10,VLOOKUP(A604,基础技能!A:O,4,FALSE),VLOOKUP(A604,升星技能!A:O,14,FALSE))</f>
        <v>5502a012</v>
      </c>
      <c r="Y604" s="26" t="str">
        <f>IF(C604&lt;10,VLOOKUP(A604,基础技能!A:O,6,FALSE),VLOOKUP(A604,升星技能!A:O,15,FALSE))</f>
        <v>怒气技能：堕天大圣召唤出多个分身，对所有敌人造成115%攻击伤害，每回合额外造成90%流血伤害并增加自身50%的技能伤害，持续3回合，对游侠目标造成伤害提高20%，持续2回合</v>
      </c>
    </row>
    <row r="605" spans="1:25" s="10" customFormat="1" x14ac:dyDescent="0.3">
      <c r="A605" s="29">
        <v>55026</v>
      </c>
      <c r="B605" s="29" t="s">
        <v>85</v>
      </c>
      <c r="C605" s="29">
        <v>13</v>
      </c>
      <c r="D605" s="29">
        <f>VLOOKUP($C605,计算辅助表!$A:$E,2,FALSE)</f>
        <v>3.5100000000000002</v>
      </c>
      <c r="E605" s="26">
        <f>VLOOKUP($C605,计算辅助表!$A:$E,3,FALSE)</f>
        <v>1</v>
      </c>
      <c r="F605" s="29">
        <f>VLOOKUP($C605,计算辅助表!$A:$E,4,FALSE)</f>
        <v>8.14</v>
      </c>
      <c r="G605" s="26">
        <f>VLOOKUP($C605,计算辅助表!$A:$E,5,FALSE)</f>
        <v>1.6</v>
      </c>
      <c r="H605" s="26">
        <f>VLOOKUP(C605,计算辅助表!A:I,9,FALSE)</f>
        <v>3</v>
      </c>
      <c r="I605" s="26">
        <f>VLOOKUP(C605,计算辅助表!A:K,10,FALSE)</f>
        <v>210</v>
      </c>
      <c r="J605" s="26">
        <f>VLOOKUP(C605,计算辅助表!A:K,11,FALSE)</f>
        <v>300</v>
      </c>
      <c r="K605" s="26">
        <f>VLOOKUP(C605,计算辅助表!A:H,8,FALSE)</f>
        <v>300</v>
      </c>
      <c r="L605" s="26" t="str">
        <f>VLOOKUP(C605,计算辅助表!A:F,6,FALSE)</f>
        <v>[{"a":"item","t":"2004","n":20000},{"a":"item","t":"2039","n":10}]</v>
      </c>
      <c r="M605" s="26" t="str">
        <f>VLOOKUP(C605,计算辅助表!A:L,IF(INT(LEFT(A605))&lt;5,12,7),FALSE)</f>
        <v>[{"sxhero":1,"num":2},{"samezhongzu":1,"star":6,"num":1},{"star":10,"num":1}]</v>
      </c>
      <c r="N605" s="26" t="str">
        <f>VLOOKUP(A605,升星技能!A:O,4,FALSE)</f>
        <v>魔神佛法3</v>
      </c>
      <c r="O605" s="26" t="str">
        <f>VLOOKUP(A605,升星技能!A:O,5,FALSE)</f>
        <v>"5502a111","5502a121","5502a131"</v>
      </c>
      <c r="P605" s="26" t="str">
        <f>VLOOKUP(A605,升星技能!A:O,6,FALSE)</f>
        <v>被动效果：技能伤害增加62.5%，攻击增加30%，生命增加40%</v>
      </c>
      <c r="Q605" s="26" t="str">
        <f>IF(C605&lt;8,VLOOKUP(A605,基础技能!A:O,11,FALSE),VLOOKUP(A605,升星技能!A:O,7,FALSE))</f>
        <v>魔海神针3</v>
      </c>
      <c r="R605" s="26" t="str">
        <f>IF(C605&lt;8,VLOOKUP(A605,基础技能!A:O,10,FALSE),VLOOKUP(A605,升星技能!A:O,8,FALSE))</f>
        <v>"5502a214"</v>
      </c>
      <c r="S605" s="26" t="str">
        <f>IF(C605&lt;8,VLOOKUP(A605,基础技能!A:O,12,FALSE),VLOOKUP(A605,升星技能!A:O,9,FALSE))</f>
        <v>被动效果：普攻有100%几率增加自身20%攻击和15点速度，持续3回合</v>
      </c>
      <c r="T605" s="26" t="str">
        <f>IF(C605&lt;9,VLOOKUP(A605,基础技能!A:O,14,FALSE),VLOOKUP(A605,升星技能!A:O,10,FALSE))</f>
        <v>屠戮魔眼3</v>
      </c>
      <c r="U605" s="26" t="str">
        <f>IF(C605&lt;9,VLOOKUP(A605,基础技能!A:O,13,FALSE),VLOOKUP(A605,升星技能!A:O,11,FALSE))</f>
        <v>"5502a314","5502a324"</v>
      </c>
      <c r="V605" s="26" t="str">
        <f>IF(C605&lt;9,VLOOKUP(A605,基础技能!A:O,15,FALSE),VLOOKUP(A605,升星技能!A:O,12,FALSE))</f>
        <v>被动效果：当我方英雄释放技能时，增加自身5%伤害减免，持续2回合，增加自身20%技能伤害和30点怒气</v>
      </c>
      <c r="W605" s="26" t="str">
        <f>IF(C605&lt;10,VLOOKUP(A605,基础技能!A:O,5,FALSE),VLOOKUP(A605,升星技能!A:O,13,FALSE))</f>
        <v>千变万化3</v>
      </c>
      <c r="X605" s="26" t="str">
        <f>IF(C605&lt;10,VLOOKUP(A605,基础技能!A:O,4,FALSE),VLOOKUP(A605,升星技能!A:O,14,FALSE))</f>
        <v>5502a012</v>
      </c>
      <c r="Y605" s="26" t="str">
        <f>IF(C605&lt;10,VLOOKUP(A605,基础技能!A:O,6,FALSE),VLOOKUP(A605,升星技能!A:O,15,FALSE))</f>
        <v>怒气技能：堕天大圣召唤出多个分身，对所有敌人造成115%攻击伤害，每回合额外造成90%流血伤害并增加自身50%的技能伤害，持续3回合，对游侠目标造成伤害提高20%，持续2回合</v>
      </c>
    </row>
    <row r="606" spans="1:25" x14ac:dyDescent="0.3">
      <c r="A606" s="29">
        <v>55026</v>
      </c>
      <c r="B606" s="29" t="s">
        <v>85</v>
      </c>
      <c r="C606" s="28">
        <v>14</v>
      </c>
      <c r="D606" s="29">
        <v>3.51</v>
      </c>
      <c r="E606" s="26">
        <f>VLOOKUP($C606,计算辅助表!$A:$E,3,FALSE)</f>
        <v>1</v>
      </c>
      <c r="F606" s="29">
        <v>8.14</v>
      </c>
      <c r="G606" s="26">
        <f>VLOOKUP($C606,计算辅助表!$A:$E,5,FALSE)</f>
        <v>1.6</v>
      </c>
      <c r="H606" s="26">
        <f>VLOOKUP(C606,计算辅助表!A:I,9,FALSE)</f>
        <v>4</v>
      </c>
      <c r="I606" s="26">
        <f>VLOOKUP(C606,计算辅助表!A:K,10,FALSE)</f>
        <v>330</v>
      </c>
      <c r="J606" s="26">
        <f>VLOOKUP(C606,计算辅助表!A:K,11,FALSE)</f>
        <v>500</v>
      </c>
      <c r="K606" s="26">
        <f>VLOOKUP(C606,计算辅助表!A:H,8,FALSE)</f>
        <v>300</v>
      </c>
      <c r="L606" s="26" t="str">
        <f>VLOOKUP(C606,计算辅助表!A:F,6,FALSE)</f>
        <v>[{"a":"item","t":"2004","n":25000},{"a":"item","t":"2039","n":20}]</v>
      </c>
      <c r="M606" s="26" t="str">
        <f>VLOOKUP(C606,计算辅助表!A:L,IF(INT(LEFT(A606))&lt;5,12,7),FALSE)</f>
        <v>[{"sxhero":1,"num":2},{"star":9,"num":1},{"star":10,"num":1}]</v>
      </c>
      <c r="N606" s="26" t="str">
        <f>VLOOKUP(A606,升星技能!A:O,4,FALSE)</f>
        <v>魔神佛法3</v>
      </c>
      <c r="O606" s="26" t="str">
        <f>VLOOKUP(A606,升星技能!A:O,5,FALSE)</f>
        <v>"5502a111","5502a121","5502a131"</v>
      </c>
      <c r="P606" s="26" t="str">
        <f>VLOOKUP(A606,升星技能!A:O,6,FALSE)</f>
        <v>被动效果：技能伤害增加62.5%，攻击增加30%，生命增加40%</v>
      </c>
      <c r="Q606" s="26" t="str">
        <f>IF(C606&lt;8,VLOOKUP(A606,基础技能!A:O,11,FALSE),VLOOKUP(A606,升星技能!A:O,7,FALSE))</f>
        <v>魔海神针3</v>
      </c>
      <c r="R606" s="26" t="str">
        <f>IF(C606&lt;8,VLOOKUP(A606,基础技能!A:O,10,FALSE),VLOOKUP(A606,升星技能!A:O,8,FALSE))</f>
        <v>"5502a214"</v>
      </c>
      <c r="S606" s="26" t="str">
        <f>IF(C606&lt;8,VLOOKUP(A606,基础技能!A:O,12,FALSE),VLOOKUP(A606,升星技能!A:O,9,FALSE))</f>
        <v>被动效果：普攻有100%几率增加自身20%攻击和15点速度，持续3回合</v>
      </c>
      <c r="T606" s="26" t="str">
        <f>IF(C606&lt;9,VLOOKUP(A606,基础技能!A:O,14,FALSE),VLOOKUP(A606,升星技能!A:O,10,FALSE))</f>
        <v>屠戮魔眼3</v>
      </c>
      <c r="U606" s="26" t="str">
        <f>IF(C606&lt;9,VLOOKUP(A606,基础技能!A:O,13,FALSE),VLOOKUP(A606,升星技能!A:O,11,FALSE))</f>
        <v>"5502a314","5502a324"</v>
      </c>
      <c r="V606" s="26" t="str">
        <f>IF(C606&lt;9,VLOOKUP(A606,基础技能!A:O,15,FALSE),VLOOKUP(A606,升星技能!A:O,12,FALSE))</f>
        <v>被动效果：当我方英雄释放技能时，增加自身5%伤害减免，持续2回合，增加自身20%技能伤害和30点怒气</v>
      </c>
      <c r="W606" s="26" t="str">
        <f>IF(C606&lt;10,VLOOKUP(A606,基础技能!A:O,5,FALSE),VLOOKUP(A606,升星技能!A:O,13,FALSE))</f>
        <v>千变万化3</v>
      </c>
      <c r="X606" s="26" t="str">
        <f>IF(C606&lt;10,VLOOKUP(A606,基础技能!A:O,4,FALSE),VLOOKUP(A606,升星技能!A:O,14,FALSE))</f>
        <v>5502a012</v>
      </c>
      <c r="Y606" s="26" t="str">
        <f>IF(C606&lt;10,VLOOKUP(A606,基础技能!A:O,6,FALSE),VLOOKUP(A606,升星技能!A:O,15,FALSE))</f>
        <v>怒气技能：堕天大圣召唤出多个分身，对所有敌人造成115%攻击伤害，每回合额外造成90%流血伤害并增加自身50%的技能伤害，持续3回合，对游侠目标造成伤害提高20%，持续2回合</v>
      </c>
    </row>
    <row r="607" spans="1:25" x14ac:dyDescent="0.3">
      <c r="A607" s="29">
        <v>55026</v>
      </c>
      <c r="B607" s="29" t="s">
        <v>85</v>
      </c>
      <c r="C607" s="28">
        <v>15</v>
      </c>
      <c r="D607" s="29">
        <v>3.51</v>
      </c>
      <c r="E607" s="26">
        <f>VLOOKUP($C607,计算辅助表!$A:$E,3,FALSE)</f>
        <v>1</v>
      </c>
      <c r="F607" s="29">
        <v>8.14</v>
      </c>
      <c r="G607" s="26">
        <f>VLOOKUP($C607,计算辅助表!$A:$E,5,FALSE)</f>
        <v>1.6</v>
      </c>
      <c r="H607" s="26">
        <f>VLOOKUP(C607,计算辅助表!A:I,9,FALSE)</f>
        <v>5</v>
      </c>
      <c r="I607" s="26">
        <f>VLOOKUP(C607,计算辅助表!A:K,10,FALSE)</f>
        <v>450</v>
      </c>
      <c r="J607" s="26">
        <f>VLOOKUP(C607,计算辅助表!A:K,11,FALSE)</f>
        <v>700</v>
      </c>
      <c r="K607" s="26">
        <f>VLOOKUP(C607,计算辅助表!A:H,8,FALSE)</f>
        <v>300</v>
      </c>
      <c r="L607" s="26" t="str">
        <f>VLOOKUP(C607,计算辅助表!A:F,6,FALSE)</f>
        <v>[{"a":"item","t":"2004","n":30000},{"a":"item","t":"2039","n":30}]</v>
      </c>
      <c r="M607" s="26" t="str">
        <f>VLOOKUP(C607,计算辅助表!A:L,IF(INT(LEFT(A607))&lt;5,12,7),FALSE)</f>
        <v>[{"sxhero":1,"num":2},{"star":9,"num":1},{"star":10,"num":1}]</v>
      </c>
      <c r="N607" s="26" t="str">
        <f>VLOOKUP(A607,升星技能!A:O,4,FALSE)</f>
        <v>魔神佛法3</v>
      </c>
      <c r="O607" s="26" t="str">
        <f>VLOOKUP(A607,升星技能!A:O,5,FALSE)</f>
        <v>"5502a111","5502a121","5502a131"</v>
      </c>
      <c r="P607" s="26" t="str">
        <f>VLOOKUP(A607,升星技能!A:O,6,FALSE)</f>
        <v>被动效果：技能伤害增加62.5%，攻击增加30%，生命增加40%</v>
      </c>
      <c r="Q607" s="26" t="str">
        <f>IF(C607&lt;8,VLOOKUP(A607,基础技能!A:O,11,FALSE),VLOOKUP(A607,升星技能!A:O,7,FALSE))</f>
        <v>魔海神针3</v>
      </c>
      <c r="R607" s="26" t="str">
        <f>IF(C607&lt;8,VLOOKUP(A607,基础技能!A:O,10,FALSE),VLOOKUP(A607,升星技能!A:O,8,FALSE))</f>
        <v>"5502a214"</v>
      </c>
      <c r="S607" s="26" t="str">
        <f>IF(C607&lt;8,VLOOKUP(A607,基础技能!A:O,12,FALSE),VLOOKUP(A607,升星技能!A:O,9,FALSE))</f>
        <v>被动效果：普攻有100%几率增加自身20%攻击和15点速度，持续3回合</v>
      </c>
      <c r="T607" s="26" t="str">
        <f>IF(C607&lt;9,VLOOKUP(A607,基础技能!A:O,14,FALSE),VLOOKUP(A607,升星技能!A:O,10,FALSE))</f>
        <v>屠戮魔眼3</v>
      </c>
      <c r="U607" s="26" t="str">
        <f>IF(C607&lt;9,VLOOKUP(A607,基础技能!A:O,13,FALSE),VLOOKUP(A607,升星技能!A:O,11,FALSE))</f>
        <v>"5502a314","5502a324"</v>
      </c>
      <c r="V607" s="26" t="str">
        <f>IF(C607&lt;9,VLOOKUP(A607,基础技能!A:O,15,FALSE),VLOOKUP(A607,升星技能!A:O,12,FALSE))</f>
        <v>被动效果：当我方英雄释放技能时，增加自身5%伤害减免，持续2回合，增加自身20%技能伤害和30点怒气</v>
      </c>
      <c r="W607" s="26" t="str">
        <f>IF(C607&lt;10,VLOOKUP(A607,基础技能!A:O,5,FALSE),VLOOKUP(A607,升星技能!A:O,13,FALSE))</f>
        <v>千变万化3</v>
      </c>
      <c r="X607" s="26" t="str">
        <f>IF(C607&lt;10,VLOOKUP(A607,基础技能!A:O,4,FALSE),VLOOKUP(A607,升星技能!A:O,14,FALSE))</f>
        <v>5502a012</v>
      </c>
      <c r="Y607" s="26" t="str">
        <f>IF(C607&lt;10,VLOOKUP(A607,基础技能!A:O,6,FALSE),VLOOKUP(A607,升星技能!A:O,15,FALSE))</f>
        <v>怒气技能：堕天大圣召唤出多个分身，对所有敌人造成115%攻击伤害，每回合额外造成90%流血伤害并增加自身50%的技能伤害，持续3回合，对游侠目标造成伤害提高20%，持续2回合</v>
      </c>
    </row>
    <row r="608" spans="1:25" x14ac:dyDescent="0.3">
      <c r="A608" s="27">
        <v>61026</v>
      </c>
      <c r="B608" s="27" t="s">
        <v>4256</v>
      </c>
      <c r="C608" s="28">
        <v>7</v>
      </c>
      <c r="D608" s="28">
        <f>VLOOKUP($C608,计算辅助表!$A:$E,2,FALSE)</f>
        <v>2.4900000000000002</v>
      </c>
      <c r="E608" s="26">
        <f>VLOOKUP($C608,计算辅助表!$A:$E,3,FALSE)</f>
        <v>1</v>
      </c>
      <c r="F608" s="28">
        <f>VLOOKUP($C608,计算辅助表!$A:$E,4,FALSE)</f>
        <v>3.5200000000000005</v>
      </c>
      <c r="G608" s="26">
        <f>VLOOKUP($C608,计算辅助表!$A:$E,5,FALSE)</f>
        <v>1.6</v>
      </c>
      <c r="H608" s="26">
        <f>VLOOKUP(C608,计算辅助表!A:I,9,FALSE)</f>
        <v>0</v>
      </c>
      <c r="I608" s="26">
        <f>VLOOKUP(C608,计算辅助表!A:K,10,FALSE)</f>
        <v>0</v>
      </c>
      <c r="J608" s="26">
        <f>VLOOKUP(C608,计算辅助表!A:K,11,FALSE)</f>
        <v>0</v>
      </c>
      <c r="K608" s="26">
        <f>VLOOKUP(C608,计算辅助表!A:H,8,FALSE)</f>
        <v>165</v>
      </c>
      <c r="L608" s="26" t="str">
        <f>VLOOKUP(C608,计算辅助表!A:F,6,FALSE)</f>
        <v>[{"a":"item","t":"2004","n":2000}]</v>
      </c>
      <c r="M608" s="26" t="str">
        <f>VLOOKUP(C608,计算辅助表!A:L,IF(INT(LEFT(A608))&lt;5,12,7),FALSE)</f>
        <v>[{"samezhongzu":1,"star":5,"num":4}]</v>
      </c>
      <c r="N608" s="26" t="str">
        <f>VLOOKUP(A608,升星技能!A:O,4,FALSE)</f>
        <v>神威3</v>
      </c>
      <c r="O608" s="26" t="str">
        <f>VLOOKUP(A608,升星技能!A:O,5,FALSE)</f>
        <v>"6102a111","6102a121","6102a131","6102a141"</v>
      </c>
      <c r="P608" s="26" t="str">
        <f>VLOOKUP(A608,升星技能!A:O,6,FALSE)</f>
        <v>被动效果：信仰圣光的力量，生命增加42%，伤害加成增加36%，暴击增加35%，伤害减免增加30%</v>
      </c>
      <c r="Q608" s="26" t="str">
        <f>IF(C608&lt;8,VLOOKUP(A608,基础技能!A:O,11,FALSE),VLOOKUP(A608,升星技能!A:O,7,FALSE))</f>
        <v>圣光制裁2</v>
      </c>
      <c r="R608" s="26" t="str">
        <f>IF(C608&lt;8,VLOOKUP(A608,基础技能!A:O,10,FALSE),VLOOKUP(A608,升星技能!A:O,8,FALSE))</f>
        <v>"61026214","61026224"</v>
      </c>
      <c r="S608" s="26" t="str">
        <f>IF(C608&lt;8,VLOOKUP(A608,基础技能!A:O,12,FALSE),VLOOKUP(A608,升星技能!A:O,9,FALSE))</f>
        <v>被动效果：普攻攻击前排目标并有100%概率使用圣光制裁，给目标附加暴击印记，并提升自己11%暴击3回合，暴击印记暴击后触发造成54%攻击伤害</v>
      </c>
      <c r="T608" s="26" t="str">
        <f>IF(C608&lt;9,VLOOKUP(A608,基础技能!A:O,14,FALSE),VLOOKUP(A608,升星技能!A:O,10,FALSE))</f>
        <v>圣光之御2</v>
      </c>
      <c r="U608" s="26" t="str">
        <f>IF(C608&lt;9,VLOOKUP(A608,基础技能!A:O,13,FALSE),VLOOKUP(A608,升星技能!A:O,11,FALSE))</f>
        <v>"61026314","61026324"</v>
      </c>
      <c r="V608" s="26" t="str">
        <f>IF(C608&lt;9,VLOOKUP(A608,基础技能!A:O,15,FALSE),VLOOKUP(A608,升星技能!A:O,12,FALSE))</f>
        <v>被动效果：身为光之领主，受到攻击时100%概率给随机敌方2个目标附加暴击印记，并提升自己16%暴击伤害3回合，暴击印记暴击后触发造成62%攻击伤害</v>
      </c>
      <c r="W608" s="26" t="str">
        <f>IF(C608&lt;10,VLOOKUP(A608,基础技能!A:O,5,FALSE),VLOOKUP(A608,升星技能!A:O,13,FALSE))</f>
        <v>圣光普照2</v>
      </c>
      <c r="X608" s="26" t="str">
        <f>IF(C608&lt;10,VLOOKUP(A608,基础技能!A:O,4,FALSE),VLOOKUP(A608,升星技能!A:O,14,FALSE))</f>
        <v>61026012</v>
      </c>
      <c r="Y608" s="26" t="str">
        <f>IF(C608&lt;10,VLOOKUP(A608,基础技能!A:O,6,FALSE),VLOOKUP(A608,升星技能!A:O,15,FALSE))</f>
        <v>怒气技能：对敌方全体造成85%攻击伤害并有100%概率附加暴击印记，暴击印记暴击后触发造成118%的攻击伤害，并增加15%免控3回合。</v>
      </c>
    </row>
    <row r="609" spans="1:29" s="10" customFormat="1" x14ac:dyDescent="0.3">
      <c r="A609" s="27">
        <v>61026</v>
      </c>
      <c r="B609" s="27" t="s">
        <v>4256</v>
      </c>
      <c r="C609" s="28">
        <v>8</v>
      </c>
      <c r="D609" s="28">
        <f>VLOOKUP($C609,计算辅助表!$A:$E,2,FALSE)</f>
        <v>2.7800000000000002</v>
      </c>
      <c r="E609" s="26">
        <f>VLOOKUP($C609,计算辅助表!$A:$E,3,FALSE)</f>
        <v>1</v>
      </c>
      <c r="F609" s="28">
        <f>VLOOKUP($C609,计算辅助表!$A:$E,4,FALSE)</f>
        <v>4.84</v>
      </c>
      <c r="G609" s="26">
        <f>VLOOKUP($C609,计算辅助表!$A:$E,5,FALSE)</f>
        <v>1.6</v>
      </c>
      <c r="H609" s="26">
        <f>VLOOKUP(C609,计算辅助表!A:I,9,FALSE)</f>
        <v>0</v>
      </c>
      <c r="I609" s="26">
        <f>VLOOKUP(C609,计算辅助表!A:K,10,FALSE)</f>
        <v>0</v>
      </c>
      <c r="J609" s="26">
        <f>VLOOKUP(C609,计算辅助表!A:K,11,FALSE)</f>
        <v>0</v>
      </c>
      <c r="K609" s="26">
        <f>VLOOKUP(C609,计算辅助表!A:H,8,FALSE)</f>
        <v>185</v>
      </c>
      <c r="L609" s="26" t="str">
        <f>VLOOKUP(C609,计算辅助表!A:F,6,FALSE)</f>
        <v>[{"a":"item","t":"2004","n":3000}]</v>
      </c>
      <c r="M609" s="26" t="str">
        <f>VLOOKUP(C609,计算辅助表!A:L,IF(INT(LEFT(A609))&lt;5,12,7),FALSE)</f>
        <v>[{"samezhongzu":1,"star":6,"num":1},{"samezhongzu":1,"star":5,"num":3}]</v>
      </c>
      <c r="N609" s="26" t="str">
        <f>VLOOKUP(A609,升星技能!A:O,4,FALSE)</f>
        <v>神威3</v>
      </c>
      <c r="O609" s="26" t="str">
        <f>VLOOKUP(A609,升星技能!A:O,5,FALSE)</f>
        <v>"6102a111","6102a121","6102a131","6102a141"</v>
      </c>
      <c r="P609" s="26" t="str">
        <f>VLOOKUP(A609,升星技能!A:O,6,FALSE)</f>
        <v>被动效果：信仰圣光的力量，生命增加42%，伤害加成增加36%，暴击增加35%，伤害减免增加30%</v>
      </c>
      <c r="Q609" s="26" t="str">
        <f>IF(C609&lt;8,VLOOKUP(A609,基础技能!A:O,11,FALSE),VLOOKUP(A609,升星技能!A:O,7,FALSE))</f>
        <v>圣光制裁3</v>
      </c>
      <c r="R609" s="26" t="str">
        <f>IF(C609&lt;8,VLOOKUP(A609,基础技能!A:O,10,FALSE),VLOOKUP(A609,升星技能!A:O,8,FALSE))</f>
        <v>"6102a214","6102a224"</v>
      </c>
      <c r="S609" s="26" t="str">
        <f>IF(C609&lt;8,VLOOKUP(A609,基础技能!A:O,12,FALSE),VLOOKUP(A609,升星技能!A:O,9,FALSE))</f>
        <v>被动效果：普攻攻击前排目标并有100%概率使用圣光制裁，给目标附加暴击印记，并提升自己13%暴击3回合，暴击印记暴击后触发造成135%攻击伤害</v>
      </c>
      <c r="T609" s="26" t="str">
        <f>IF(C609&lt;9,VLOOKUP(A609,基础技能!A:O,14,FALSE),VLOOKUP(A609,升星技能!A:O,10,FALSE))</f>
        <v>圣光之御2</v>
      </c>
      <c r="U609" s="26" t="str">
        <f>IF(C609&lt;9,VLOOKUP(A609,基础技能!A:O,13,FALSE),VLOOKUP(A609,升星技能!A:O,11,FALSE))</f>
        <v>"61026314","61026324"</v>
      </c>
      <c r="V609" s="26" t="str">
        <f>IF(C609&lt;9,VLOOKUP(A609,基础技能!A:O,15,FALSE),VLOOKUP(A609,升星技能!A:O,12,FALSE))</f>
        <v>被动效果：身为光之领主，受到攻击时100%概率给随机敌方2个目标附加暴击印记，并提升自己16%暴击伤害3回合，暴击印记暴击后触发造成62%攻击伤害</v>
      </c>
      <c r="W609" s="26" t="str">
        <f>IF(C609&lt;10,VLOOKUP(A609,基础技能!A:O,5,FALSE),VLOOKUP(A609,升星技能!A:O,13,FALSE))</f>
        <v>圣光普照2</v>
      </c>
      <c r="X609" s="26" t="str">
        <f>IF(C609&lt;10,VLOOKUP(A609,基础技能!A:O,4,FALSE),VLOOKUP(A609,升星技能!A:O,14,FALSE))</f>
        <v>61026012</v>
      </c>
      <c r="Y609" s="26" t="str">
        <f>IF(C609&lt;10,VLOOKUP(A609,基础技能!A:O,6,FALSE),VLOOKUP(A609,升星技能!A:O,15,FALSE))</f>
        <v>怒气技能：对敌方全体造成85%攻击伤害并有100%概率附加暴击印记，暴击印记暴击后触发造成118%的攻击伤害，并增加15%免控3回合。</v>
      </c>
    </row>
    <row r="610" spans="1:29" x14ac:dyDescent="0.3">
      <c r="A610" s="27">
        <v>61026</v>
      </c>
      <c r="B610" s="27" t="s">
        <v>4256</v>
      </c>
      <c r="C610" s="28">
        <v>9</v>
      </c>
      <c r="D610" s="28">
        <f>VLOOKUP($C610,计算辅助表!$A:$E,2,FALSE)</f>
        <v>3.0700000000000003</v>
      </c>
      <c r="E610" s="26">
        <f>VLOOKUP($C610,计算辅助表!$A:$E,3,FALSE)</f>
        <v>1</v>
      </c>
      <c r="F610" s="28">
        <f>VLOOKUP($C610,计算辅助表!$A:$E,4,FALSE)</f>
        <v>6.16</v>
      </c>
      <c r="G610" s="26">
        <f>VLOOKUP($C610,计算辅助表!$A:$E,5,FALSE)</f>
        <v>1.6</v>
      </c>
      <c r="H610" s="26">
        <f>VLOOKUP(C610,计算辅助表!A:I,9,FALSE)</f>
        <v>0</v>
      </c>
      <c r="I610" s="26">
        <f>VLOOKUP(C610,计算辅助表!A:K,10,FALSE)</f>
        <v>0</v>
      </c>
      <c r="J610" s="26">
        <f>VLOOKUP(C610,计算辅助表!A:K,11,FALSE)</f>
        <v>0</v>
      </c>
      <c r="K610" s="26">
        <f>VLOOKUP(C610,计算辅助表!A:H,8,FALSE)</f>
        <v>205</v>
      </c>
      <c r="L610" s="26" t="str">
        <f>VLOOKUP(C610,计算辅助表!A:F,6,FALSE)</f>
        <v>[{"a":"item","t":"2004","n":4000}]</v>
      </c>
      <c r="M610" s="26" t="str">
        <f>VLOOKUP(C610,计算辅助表!A:L,IF(INT(LEFT(A610))&lt;5,12,7),FALSE)</f>
        <v>[{"sxhero":1,"num":1},{"samezhongzu":1,"star":6,"num":1},{"samezhongzu":1,"star":5,"num":2}]</v>
      </c>
      <c r="N610" s="26" t="str">
        <f>VLOOKUP(A610,升星技能!A:O,4,FALSE)</f>
        <v>神威3</v>
      </c>
      <c r="O610" s="26" t="str">
        <f>VLOOKUP(A610,升星技能!A:O,5,FALSE)</f>
        <v>"6102a111","6102a121","6102a131","6102a141"</v>
      </c>
      <c r="P610" s="26" t="str">
        <f>VLOOKUP(A610,升星技能!A:O,6,FALSE)</f>
        <v>被动效果：信仰圣光的力量，生命增加42%，伤害加成增加36%，暴击增加35%，伤害减免增加30%</v>
      </c>
      <c r="Q610" s="26" t="str">
        <f>IF(C610&lt;8,VLOOKUP(A610,基础技能!A:O,11,FALSE),VLOOKUP(A610,升星技能!A:O,7,FALSE))</f>
        <v>圣光制裁3</v>
      </c>
      <c r="R610" s="26" t="str">
        <f>IF(C610&lt;8,VLOOKUP(A610,基础技能!A:O,10,FALSE),VLOOKUP(A610,升星技能!A:O,8,FALSE))</f>
        <v>"6102a214","6102a224"</v>
      </c>
      <c r="S610" s="26" t="str">
        <f>IF(C610&lt;8,VLOOKUP(A610,基础技能!A:O,12,FALSE),VLOOKUP(A610,升星技能!A:O,9,FALSE))</f>
        <v>被动效果：普攻攻击前排目标并有100%概率使用圣光制裁，给目标附加暴击印记，并提升自己13%暴击3回合，暴击印记暴击后触发造成135%攻击伤害</v>
      </c>
      <c r="T610" s="26" t="str">
        <f>IF(C610&lt;9,VLOOKUP(A610,基础技能!A:O,14,FALSE),VLOOKUP(A610,升星技能!A:O,10,FALSE))</f>
        <v>圣光之御3</v>
      </c>
      <c r="U610" s="26" t="str">
        <f>IF(C610&lt;9,VLOOKUP(A610,基础技能!A:O,13,FALSE),VLOOKUP(A610,升星技能!A:O,11,FALSE))</f>
        <v>"6102a314","6102a324"</v>
      </c>
      <c r="V610" s="26" t="str">
        <f>IF(C610&lt;9,VLOOKUP(A610,基础技能!A:O,15,FALSE),VLOOKUP(A610,升星技能!A:O,12,FALSE))</f>
        <v>被动效果：身为光之领主，受到攻击时100%概率给随机敌方3个目标附加暴击印记，并提升自己22%暴击伤害3回合，暴击印记暴击后触发造成105%攻击伤害</v>
      </c>
      <c r="W610" s="26" t="str">
        <f>IF(C610&lt;10,VLOOKUP(A610,基础技能!A:O,5,FALSE),VLOOKUP(A610,升星技能!A:O,13,FALSE))</f>
        <v>圣光普照2</v>
      </c>
      <c r="X610" s="26" t="str">
        <f>IF(C610&lt;10,VLOOKUP(A610,基础技能!A:O,4,FALSE),VLOOKUP(A610,升星技能!A:O,14,FALSE))</f>
        <v>61026012</v>
      </c>
      <c r="Y610" s="26" t="str">
        <f>IF(C610&lt;10,VLOOKUP(A610,基础技能!A:O,6,FALSE),VLOOKUP(A610,升星技能!A:O,15,FALSE))</f>
        <v>怒气技能：对敌方全体造成85%攻击伤害并有100%概率附加暴击印记，暴击印记暴击后触发造成118%的攻击伤害，并增加15%免控3回合。</v>
      </c>
    </row>
    <row r="611" spans="1:29" x14ac:dyDescent="0.3">
      <c r="A611" s="27">
        <v>61026</v>
      </c>
      <c r="B611" s="27" t="s">
        <v>4256</v>
      </c>
      <c r="C611" s="28">
        <v>10</v>
      </c>
      <c r="D611" s="28">
        <f>VLOOKUP($C611,计算辅助表!$A:$E,2,FALSE)</f>
        <v>3.5100000000000002</v>
      </c>
      <c r="E611" s="26">
        <f>VLOOKUP($C611,计算辅助表!$A:$E,3,FALSE)</f>
        <v>1</v>
      </c>
      <c r="F611" s="28">
        <f>VLOOKUP($C611,计算辅助表!$A:$E,4,FALSE)</f>
        <v>8.14</v>
      </c>
      <c r="G611" s="26">
        <f>VLOOKUP($C611,计算辅助表!$A:$E,5,FALSE)</f>
        <v>1.6</v>
      </c>
      <c r="H611" s="26">
        <f>VLOOKUP(C611,计算辅助表!A:I,9,FALSE)</f>
        <v>0</v>
      </c>
      <c r="I611" s="26">
        <f>VLOOKUP(C611,计算辅助表!A:K,10,FALSE)</f>
        <v>0</v>
      </c>
      <c r="J611" s="26">
        <f>VLOOKUP(C611,计算辅助表!A:K,11,FALSE)</f>
        <v>0</v>
      </c>
      <c r="K611" s="26">
        <f>VLOOKUP(C611,计算辅助表!A:H,8,FALSE)</f>
        <v>255</v>
      </c>
      <c r="L611" s="26" t="str">
        <f>VLOOKUP(C611,计算辅助表!A:F,6,FALSE)</f>
        <v>[{"a":"item","t":"2004","n":10000}]</v>
      </c>
      <c r="M611" s="26" t="str">
        <f>VLOOKUP(C611,计算辅助表!A:L,IF(INT(LEFT(A611))&lt;5,12,7),FALSE)</f>
        <v>[{"sxhero":1,"num":2},{"samezhongzu":1,"star":6,"num":1},{"star":9,"num":1}]</v>
      </c>
      <c r="N611" s="26" t="str">
        <f>VLOOKUP(A611,升星技能!A:O,4,FALSE)</f>
        <v>神威3</v>
      </c>
      <c r="O611" s="26" t="str">
        <f>VLOOKUP(A611,升星技能!A:O,5,FALSE)</f>
        <v>"6102a111","6102a121","6102a131","6102a141"</v>
      </c>
      <c r="P611" s="26" t="str">
        <f>VLOOKUP(A611,升星技能!A:O,6,FALSE)</f>
        <v>被动效果：信仰圣光的力量，生命增加42%，伤害加成增加36%，暴击增加35%，伤害减免增加30%</v>
      </c>
      <c r="Q611" s="26" t="str">
        <f>IF(C611&lt;8,VLOOKUP(A611,基础技能!A:O,11,FALSE),VLOOKUP(A611,升星技能!A:O,7,FALSE))</f>
        <v>圣光制裁3</v>
      </c>
      <c r="R611" s="26" t="str">
        <f>IF(C611&lt;8,VLOOKUP(A611,基础技能!A:O,10,FALSE),VLOOKUP(A611,升星技能!A:O,8,FALSE))</f>
        <v>"6102a214","6102a224"</v>
      </c>
      <c r="S611" s="26" t="str">
        <f>IF(C611&lt;8,VLOOKUP(A611,基础技能!A:O,12,FALSE),VLOOKUP(A611,升星技能!A:O,9,FALSE))</f>
        <v>被动效果：普攻攻击前排目标并有100%概率使用圣光制裁，给目标附加暴击印记，并提升自己13%暴击3回合，暴击印记暴击后触发造成135%攻击伤害</v>
      </c>
      <c r="T611" s="26" t="str">
        <f>IF(C611&lt;9,VLOOKUP(A611,基础技能!A:O,14,FALSE),VLOOKUP(A611,升星技能!A:O,10,FALSE))</f>
        <v>圣光之御3</v>
      </c>
      <c r="U611" s="26" t="str">
        <f>IF(C611&lt;9,VLOOKUP(A611,基础技能!A:O,13,FALSE),VLOOKUP(A611,升星技能!A:O,11,FALSE))</f>
        <v>"6102a314","6102a324"</v>
      </c>
      <c r="V611" s="26" t="str">
        <f>IF(C611&lt;9,VLOOKUP(A611,基础技能!A:O,15,FALSE),VLOOKUP(A611,升星技能!A:O,12,FALSE))</f>
        <v>被动效果：身为光之领主，受到攻击时100%概率给随机敌方3个目标附加暴击印记，并提升自己22%暴击伤害3回合，暴击印记暴击后触发造成105%攻击伤害</v>
      </c>
      <c r="W611" s="26" t="str">
        <f>IF(C611&lt;10,VLOOKUP(A611,基础技能!A:O,5,FALSE),VLOOKUP(A611,升星技能!A:O,13,FALSE))</f>
        <v>圣光普照3</v>
      </c>
      <c r="X611" s="26" t="str">
        <f>IF(C611&lt;10,VLOOKUP(A611,基础技能!A:O,4,FALSE),VLOOKUP(A611,升星技能!A:O,14,FALSE))</f>
        <v>6102a012</v>
      </c>
      <c r="Y611" s="26" t="str">
        <f>IF(C611&lt;10,VLOOKUP(A611,基础技能!A:O,6,FALSE),VLOOKUP(A611,升星技能!A:O,15,FALSE))</f>
        <v>怒气技能：对敌方全体造成134%攻击伤害并附加暴击印记，暴击印记暴击后触发造成223%的攻击伤害，并有52%的概率额外附加一个141%攻击伤害的暴击印记，并增加20%免控3回合。</v>
      </c>
    </row>
    <row r="612" spans="1:29" x14ac:dyDescent="0.3">
      <c r="A612" s="27">
        <v>61026</v>
      </c>
      <c r="B612" s="27" t="s">
        <v>4256</v>
      </c>
      <c r="C612" s="28">
        <v>11</v>
      </c>
      <c r="D612" s="28">
        <f>VLOOKUP($C612,计算辅助表!$A:$E,2,FALSE)</f>
        <v>3.5100000000000002</v>
      </c>
      <c r="E612" s="26">
        <f>VLOOKUP($C612,计算辅助表!$A:$E,3,FALSE)</f>
        <v>1</v>
      </c>
      <c r="F612" s="28">
        <f>VLOOKUP($C612,计算辅助表!$A:$E,4,FALSE)</f>
        <v>8.14</v>
      </c>
      <c r="G612" s="26">
        <f>VLOOKUP($C612,计算辅助表!$A:$E,5,FALSE)</f>
        <v>1.6</v>
      </c>
      <c r="H612" s="26">
        <f>VLOOKUP(C612,计算辅助表!A:I,9,FALSE)</f>
        <v>1</v>
      </c>
      <c r="I612" s="26">
        <f>VLOOKUP(C612,计算辅助表!A:K,10,FALSE)</f>
        <v>70</v>
      </c>
      <c r="J612" s="26">
        <f>VLOOKUP(C612,计算辅助表!A:K,11,FALSE)</f>
        <v>100</v>
      </c>
      <c r="K612" s="26">
        <f>VLOOKUP(C612,计算辅助表!A:H,8,FALSE)</f>
        <v>270</v>
      </c>
      <c r="L612" s="26" t="str">
        <f>VLOOKUP(C612,计算辅助表!A:F,6,FALSE)</f>
        <v>[{"a":"item","t":"2004","n":10000}]</v>
      </c>
      <c r="M612" s="26" t="str">
        <f>VLOOKUP(C612,计算辅助表!A:L,IF(INT(LEFT(A612))&lt;5,12,7),FALSE)</f>
        <v>[{"sxhero":1,"num":1},{"star":9,"num":1}]</v>
      </c>
      <c r="N612" s="26" t="str">
        <f>VLOOKUP(A612,升星技能!A:O,4,FALSE)</f>
        <v>神威3</v>
      </c>
      <c r="O612" s="26" t="str">
        <f>VLOOKUP(A612,升星技能!A:O,5,FALSE)</f>
        <v>"6102a111","6102a121","6102a131","6102a141"</v>
      </c>
      <c r="P612" s="26" t="str">
        <f>VLOOKUP(A612,升星技能!A:O,6,FALSE)</f>
        <v>被动效果：信仰圣光的力量，生命增加42%，伤害加成增加36%，暴击增加35%，伤害减免增加30%</v>
      </c>
      <c r="Q612" s="26" t="str">
        <f>IF(C612&lt;8,VLOOKUP(A612,基础技能!A:O,11,FALSE),VLOOKUP(A612,升星技能!A:O,7,FALSE))</f>
        <v>圣光制裁3</v>
      </c>
      <c r="R612" s="26" t="str">
        <f>IF(C612&lt;8,VLOOKUP(A612,基础技能!A:O,10,FALSE),VLOOKUP(A612,升星技能!A:O,8,FALSE))</f>
        <v>"6102a214","6102a224"</v>
      </c>
      <c r="S612" s="26" t="str">
        <f>IF(C612&lt;8,VLOOKUP(A612,基础技能!A:O,12,FALSE),VLOOKUP(A612,升星技能!A:O,9,FALSE))</f>
        <v>被动效果：普攻攻击前排目标并有100%概率使用圣光制裁，给目标附加暴击印记，并提升自己13%暴击3回合，暴击印记暴击后触发造成135%攻击伤害</v>
      </c>
      <c r="T612" s="26" t="str">
        <f>IF(C612&lt;9,VLOOKUP(A612,基础技能!A:O,14,FALSE),VLOOKUP(A612,升星技能!A:O,10,FALSE))</f>
        <v>圣光之御3</v>
      </c>
      <c r="U612" s="26" t="str">
        <f>IF(C612&lt;9,VLOOKUP(A612,基础技能!A:O,13,FALSE),VLOOKUP(A612,升星技能!A:O,11,FALSE))</f>
        <v>"6102a314","6102a324"</v>
      </c>
      <c r="V612" s="26" t="str">
        <f>IF(C612&lt;9,VLOOKUP(A612,基础技能!A:O,15,FALSE),VLOOKUP(A612,升星技能!A:O,12,FALSE))</f>
        <v>被动效果：身为光之领主，受到攻击时100%概率给随机敌方3个目标附加暴击印记，并提升自己22%暴击伤害3回合，暴击印记暴击后触发造成105%攻击伤害</v>
      </c>
      <c r="W612" s="26" t="str">
        <f>IF(C612&lt;10,VLOOKUP(A612,基础技能!A:O,5,FALSE),VLOOKUP(A612,升星技能!A:O,13,FALSE))</f>
        <v>圣光普照3</v>
      </c>
      <c r="X612" s="26" t="str">
        <f>IF(C612&lt;10,VLOOKUP(A612,基础技能!A:O,4,FALSE),VLOOKUP(A612,升星技能!A:O,14,FALSE))</f>
        <v>6102a012</v>
      </c>
      <c r="Y612" s="26" t="str">
        <f>IF(C612&lt;10,VLOOKUP(A612,基础技能!A:O,6,FALSE),VLOOKUP(A612,升星技能!A:O,15,FALSE))</f>
        <v>怒气技能：对敌方全体造成134%攻击伤害并附加暴击印记，暴击印记暴击后触发造成223%的攻击伤害，并有52%的概率额外附加一个141%攻击伤害的暴击印记，并增加20%免控3回合。</v>
      </c>
    </row>
    <row r="613" spans="1:29" x14ac:dyDescent="0.3">
      <c r="A613" s="27">
        <v>61026</v>
      </c>
      <c r="B613" s="27" t="s">
        <v>4256</v>
      </c>
      <c r="C613" s="28">
        <v>12</v>
      </c>
      <c r="D613" s="28">
        <f>VLOOKUP($C613,计算辅助表!$A:$E,2,FALSE)</f>
        <v>3.5100000000000002</v>
      </c>
      <c r="E613" s="26">
        <f>VLOOKUP($C613,计算辅助表!$A:$E,3,FALSE)</f>
        <v>1</v>
      </c>
      <c r="F613" s="28">
        <f>VLOOKUP($C613,计算辅助表!$A:$E,4,FALSE)</f>
        <v>8.14</v>
      </c>
      <c r="G613" s="26">
        <f>VLOOKUP($C613,计算辅助表!$A:$E,5,FALSE)</f>
        <v>1.6</v>
      </c>
      <c r="H613" s="26">
        <f>VLOOKUP(C613,计算辅助表!A:I,9,FALSE)</f>
        <v>2</v>
      </c>
      <c r="I613" s="26">
        <f>VLOOKUP(C613,计算辅助表!A:K,10,FALSE)</f>
        <v>140</v>
      </c>
      <c r="J613" s="26">
        <f>VLOOKUP(C613,计算辅助表!A:K,11,FALSE)</f>
        <v>200</v>
      </c>
      <c r="K613" s="26">
        <f>VLOOKUP(C613,计算辅助表!A:H,8,FALSE)</f>
        <v>285</v>
      </c>
      <c r="L613" s="26" t="str">
        <f>VLOOKUP(C613,计算辅助表!A:F,6,FALSE)</f>
        <v>[{"a":"item","t":"2004","n":15000}]</v>
      </c>
      <c r="M613" s="26" t="str">
        <f>VLOOKUP(C613,计算辅助表!A:L,IF(INT(LEFT(A613))&lt;5,12,7),FALSE)</f>
        <v>[{"sxhero":1,"num":1},{"samezhongzu":1,"star":6,"num":1},{"star":9,"num":1}]</v>
      </c>
      <c r="N613" s="26" t="str">
        <f>VLOOKUP(A613,升星技能!A:O,4,FALSE)</f>
        <v>神威3</v>
      </c>
      <c r="O613" s="26" t="str">
        <f>VLOOKUP(A613,升星技能!A:O,5,FALSE)</f>
        <v>"6102a111","6102a121","6102a131","6102a141"</v>
      </c>
      <c r="P613" s="26" t="str">
        <f>VLOOKUP(A613,升星技能!A:O,6,FALSE)</f>
        <v>被动效果：信仰圣光的力量，生命增加42%，伤害加成增加36%，暴击增加35%，伤害减免增加30%</v>
      </c>
      <c r="Q613" s="26" t="str">
        <f>IF(C613&lt;8,VLOOKUP(A613,基础技能!A:O,11,FALSE),VLOOKUP(A613,升星技能!A:O,7,FALSE))</f>
        <v>圣光制裁3</v>
      </c>
      <c r="R613" s="26" t="str">
        <f>IF(C613&lt;8,VLOOKUP(A613,基础技能!A:O,10,FALSE),VLOOKUP(A613,升星技能!A:O,8,FALSE))</f>
        <v>"6102a214","6102a224"</v>
      </c>
      <c r="S613" s="26" t="str">
        <f>IF(C613&lt;8,VLOOKUP(A613,基础技能!A:O,12,FALSE),VLOOKUP(A613,升星技能!A:O,9,FALSE))</f>
        <v>被动效果：普攻攻击前排目标并有100%概率使用圣光制裁，给目标附加暴击印记，并提升自己13%暴击3回合，暴击印记暴击后触发造成135%攻击伤害</v>
      </c>
      <c r="T613" s="26" t="str">
        <f>IF(C613&lt;9,VLOOKUP(A613,基础技能!A:O,14,FALSE),VLOOKUP(A613,升星技能!A:O,10,FALSE))</f>
        <v>圣光之御3</v>
      </c>
      <c r="U613" s="26" t="str">
        <f>IF(C613&lt;9,VLOOKUP(A613,基础技能!A:O,13,FALSE),VLOOKUP(A613,升星技能!A:O,11,FALSE))</f>
        <v>"6102a314","6102a324"</v>
      </c>
      <c r="V613" s="26" t="str">
        <f>IF(C613&lt;9,VLOOKUP(A613,基础技能!A:O,15,FALSE),VLOOKUP(A613,升星技能!A:O,12,FALSE))</f>
        <v>被动效果：身为光之领主，受到攻击时100%概率给随机敌方3个目标附加暴击印记，并提升自己22%暴击伤害3回合，暴击印记暴击后触发造成105%攻击伤害</v>
      </c>
      <c r="W613" s="26" t="str">
        <f>IF(C613&lt;10,VLOOKUP(A613,基础技能!A:O,5,FALSE),VLOOKUP(A613,升星技能!A:O,13,FALSE))</f>
        <v>圣光普照3</v>
      </c>
      <c r="X613" s="26" t="str">
        <f>IF(C613&lt;10,VLOOKUP(A613,基础技能!A:O,4,FALSE),VLOOKUP(A613,升星技能!A:O,14,FALSE))</f>
        <v>6102a012</v>
      </c>
      <c r="Y613" s="26" t="str">
        <f>IF(C613&lt;10,VLOOKUP(A613,基础技能!A:O,6,FALSE),VLOOKUP(A613,升星技能!A:O,15,FALSE))</f>
        <v>怒气技能：对敌方全体造成134%攻击伤害并附加暴击印记，暴击印记暴击后触发造成223%的攻击伤害，并有52%的概率额外附加一个141%攻击伤害的暴击印记，并增加20%免控3回合。</v>
      </c>
    </row>
    <row r="614" spans="1:29" x14ac:dyDescent="0.3">
      <c r="A614" s="27">
        <v>61026</v>
      </c>
      <c r="B614" s="27" t="s">
        <v>4256</v>
      </c>
      <c r="C614" s="28">
        <v>13</v>
      </c>
      <c r="D614" s="28">
        <f>VLOOKUP($C614,计算辅助表!$A:$E,2,FALSE)</f>
        <v>3.5100000000000002</v>
      </c>
      <c r="E614" s="26">
        <f>VLOOKUP($C614,计算辅助表!$A:$E,3,FALSE)</f>
        <v>1</v>
      </c>
      <c r="F614" s="28">
        <f>VLOOKUP($C614,计算辅助表!$A:$E,4,FALSE)</f>
        <v>8.14</v>
      </c>
      <c r="G614" s="26">
        <f>VLOOKUP($C614,计算辅助表!$A:$E,5,FALSE)</f>
        <v>1.6</v>
      </c>
      <c r="H614" s="26">
        <f>VLOOKUP(C614,计算辅助表!A:I,9,FALSE)</f>
        <v>3</v>
      </c>
      <c r="I614" s="26">
        <f>VLOOKUP(C614,计算辅助表!A:K,10,FALSE)</f>
        <v>210</v>
      </c>
      <c r="J614" s="26">
        <f>VLOOKUP(C614,计算辅助表!A:K,11,FALSE)</f>
        <v>300</v>
      </c>
      <c r="K614" s="26">
        <f>VLOOKUP(C614,计算辅助表!A:H,8,FALSE)</f>
        <v>300</v>
      </c>
      <c r="L614" s="26" t="str">
        <f>VLOOKUP(C614,计算辅助表!A:F,6,FALSE)</f>
        <v>[{"a":"item","t":"2004","n":20000},{"a":"item","t":"2039","n":10}]</v>
      </c>
      <c r="M614" s="26" t="str">
        <f>VLOOKUP(C614,计算辅助表!A:L,IF(INT(LEFT(A614))&lt;5,12,7),FALSE)</f>
        <v>[{"sxhero":1,"num":2},{"samezhongzu":1,"star":6,"num":1},{"star":10,"num":1}]</v>
      </c>
      <c r="N614" s="26" t="str">
        <f>VLOOKUP(A614,升星技能!A:O,4,FALSE)</f>
        <v>神威3</v>
      </c>
      <c r="O614" s="26" t="str">
        <f>VLOOKUP(A614,升星技能!A:O,5,FALSE)</f>
        <v>"6102a111","6102a121","6102a131","6102a141"</v>
      </c>
      <c r="P614" s="26" t="str">
        <f>VLOOKUP(A614,升星技能!A:O,6,FALSE)</f>
        <v>被动效果：信仰圣光的力量，生命增加42%，伤害加成增加36%，暴击增加35%，伤害减免增加30%</v>
      </c>
      <c r="Q614" s="26" t="str">
        <f>IF(C614&lt;8,VLOOKUP(A614,基础技能!A:O,11,FALSE),VLOOKUP(A614,升星技能!A:O,7,FALSE))</f>
        <v>圣光制裁3</v>
      </c>
      <c r="R614" s="26" t="str">
        <f>IF(C614&lt;8,VLOOKUP(A614,基础技能!A:O,10,FALSE),VLOOKUP(A614,升星技能!A:O,8,FALSE))</f>
        <v>"6102a214","6102a224"</v>
      </c>
      <c r="S614" s="26" t="str">
        <f>IF(C614&lt;8,VLOOKUP(A614,基础技能!A:O,12,FALSE),VLOOKUP(A614,升星技能!A:O,9,FALSE))</f>
        <v>被动效果：普攻攻击前排目标并有100%概率使用圣光制裁，给目标附加暴击印记，并提升自己13%暴击3回合，暴击印记暴击后触发造成135%攻击伤害</v>
      </c>
      <c r="T614" s="26" t="str">
        <f>IF(C614&lt;9,VLOOKUP(A614,基础技能!A:O,14,FALSE),VLOOKUP(A614,升星技能!A:O,10,FALSE))</f>
        <v>圣光之御3</v>
      </c>
      <c r="U614" s="26" t="str">
        <f>IF(C614&lt;9,VLOOKUP(A614,基础技能!A:O,13,FALSE),VLOOKUP(A614,升星技能!A:O,11,FALSE))</f>
        <v>"6102a314","6102a324"</v>
      </c>
      <c r="V614" s="26" t="str">
        <f>IF(C614&lt;9,VLOOKUP(A614,基础技能!A:O,15,FALSE),VLOOKUP(A614,升星技能!A:O,12,FALSE))</f>
        <v>被动效果：身为光之领主，受到攻击时100%概率给随机敌方3个目标附加暴击印记，并提升自己22%暴击伤害3回合，暴击印记暴击后触发造成105%攻击伤害</v>
      </c>
      <c r="W614" s="26" t="str">
        <f>IF(C614&lt;10,VLOOKUP(A614,基础技能!A:O,5,FALSE),VLOOKUP(A614,升星技能!A:O,13,FALSE))</f>
        <v>圣光普照3</v>
      </c>
      <c r="X614" s="26" t="str">
        <f>IF(C614&lt;10,VLOOKUP(A614,基础技能!A:O,4,FALSE),VLOOKUP(A614,升星技能!A:O,14,FALSE))</f>
        <v>6102a012</v>
      </c>
      <c r="Y614" s="26" t="str">
        <f>IF(C614&lt;10,VLOOKUP(A614,基础技能!A:O,6,FALSE),VLOOKUP(A614,升星技能!A:O,15,FALSE))</f>
        <v>怒气技能：对敌方全体造成134%攻击伤害并附加暴击印记，暴击印记暴击后触发造成223%的攻击伤害，并有52%的概率额外附加一个141%攻击伤害的暴击印记，并增加20%免控3回合。</v>
      </c>
    </row>
    <row r="615" spans="1:29" x14ac:dyDescent="0.3">
      <c r="A615" s="27">
        <v>61026</v>
      </c>
      <c r="B615" s="27" t="s">
        <v>4256</v>
      </c>
      <c r="C615" s="28">
        <v>14</v>
      </c>
      <c r="D615" s="28">
        <v>3.51</v>
      </c>
      <c r="E615" s="26">
        <f>VLOOKUP($C615,计算辅助表!$A:$E,3,FALSE)</f>
        <v>1</v>
      </c>
      <c r="F615" s="28">
        <v>8.14</v>
      </c>
      <c r="G615" s="26">
        <f>VLOOKUP($C615,计算辅助表!$A:$E,5,FALSE)</f>
        <v>1.6</v>
      </c>
      <c r="H615" s="26">
        <f>VLOOKUP(C615,计算辅助表!A:I,9,FALSE)</f>
        <v>4</v>
      </c>
      <c r="I615" s="26">
        <f>VLOOKUP(C615,计算辅助表!A:K,10,FALSE)</f>
        <v>330</v>
      </c>
      <c r="J615" s="26">
        <f>VLOOKUP(C615,计算辅助表!A:K,11,FALSE)</f>
        <v>500</v>
      </c>
      <c r="K615" s="26">
        <f>VLOOKUP(C615,计算辅助表!A:H,8,FALSE)</f>
        <v>300</v>
      </c>
      <c r="L615" s="26" t="str">
        <f>VLOOKUP(C615,计算辅助表!A:F,6,FALSE)</f>
        <v>[{"a":"item","t":"2004","n":25000},{"a":"item","t":"2039","n":20}]</v>
      </c>
      <c r="M615" s="26" t="str">
        <f>VLOOKUP(C615,计算辅助表!A:L,IF(INT(LEFT(A615))&lt;5,12,7),FALSE)</f>
        <v>[{"sxhero":1,"num":2},{"star":9,"num":1},{"star":10,"num":1}]</v>
      </c>
      <c r="N615" s="26" t="str">
        <f>VLOOKUP(A615,升星技能!A:O,4,FALSE)</f>
        <v>神威3</v>
      </c>
      <c r="O615" s="26" t="str">
        <f>VLOOKUP(A615,升星技能!A:O,5,FALSE)</f>
        <v>"6102a111","6102a121","6102a131","6102a141"</v>
      </c>
      <c r="P615" s="26" t="str">
        <f>VLOOKUP(A615,升星技能!A:O,6,FALSE)</f>
        <v>被动效果：信仰圣光的力量，生命增加42%，伤害加成增加36%，暴击增加35%，伤害减免增加30%</v>
      </c>
      <c r="Q615" s="26" t="str">
        <f>IF(C615&lt;8,VLOOKUP(A615,基础技能!A:O,11,FALSE),VLOOKUP(A615,升星技能!A:O,7,FALSE))</f>
        <v>圣光制裁3</v>
      </c>
      <c r="R615" s="26" t="str">
        <f>IF(C615&lt;8,VLOOKUP(A615,基础技能!A:O,10,FALSE),VLOOKUP(A615,升星技能!A:O,8,FALSE))</f>
        <v>"6102a214","6102a224"</v>
      </c>
      <c r="S615" s="26" t="str">
        <f>IF(C615&lt;8,VLOOKUP(A615,基础技能!A:O,12,FALSE),VLOOKUP(A615,升星技能!A:O,9,FALSE))</f>
        <v>被动效果：普攻攻击前排目标并有100%概率使用圣光制裁，给目标附加暴击印记，并提升自己13%暴击3回合，暴击印记暴击后触发造成135%攻击伤害</v>
      </c>
      <c r="T615" s="26" t="str">
        <f>IF(C615&lt;9,VLOOKUP(A615,基础技能!A:O,14,FALSE),VLOOKUP(A615,升星技能!A:O,10,FALSE))</f>
        <v>圣光之御3</v>
      </c>
      <c r="U615" s="26" t="str">
        <f>IF(C615&lt;9,VLOOKUP(A615,基础技能!A:O,13,FALSE),VLOOKUP(A615,升星技能!A:O,11,FALSE))</f>
        <v>"6102a314","6102a324"</v>
      </c>
      <c r="V615" s="26" t="str">
        <f>IF(C615&lt;9,VLOOKUP(A615,基础技能!A:O,15,FALSE),VLOOKUP(A615,升星技能!A:O,12,FALSE))</f>
        <v>被动效果：身为光之领主，受到攻击时100%概率给随机敌方3个目标附加暴击印记，并提升自己22%暴击伤害3回合，暴击印记暴击后触发造成105%攻击伤害</v>
      </c>
      <c r="W615" s="26" t="str">
        <f>IF(C615&lt;10,VLOOKUP(A615,基础技能!A:O,5,FALSE),VLOOKUP(A615,升星技能!A:O,13,FALSE))</f>
        <v>圣光普照3</v>
      </c>
      <c r="X615" s="26" t="str">
        <f>IF(C615&lt;10,VLOOKUP(A615,基础技能!A:O,4,FALSE),VLOOKUP(A615,升星技能!A:O,14,FALSE))</f>
        <v>6102a012</v>
      </c>
      <c r="Y615" s="26" t="str">
        <f>IF(C615&lt;10,VLOOKUP(A615,基础技能!A:O,6,FALSE),VLOOKUP(A615,升星技能!A:O,15,FALSE))</f>
        <v>怒气技能：对敌方全体造成134%攻击伤害并附加暴击印记，暴击印记暴击后触发造成223%的攻击伤害，并有52%的概率额外附加一个141%攻击伤害的暴击印记，并增加20%免控3回合。</v>
      </c>
    </row>
    <row r="616" spans="1:29" x14ac:dyDescent="0.3">
      <c r="A616" s="27">
        <v>61026</v>
      </c>
      <c r="B616" s="27" t="s">
        <v>4256</v>
      </c>
      <c r="C616" s="28">
        <v>15</v>
      </c>
      <c r="D616" s="28">
        <v>3.51</v>
      </c>
      <c r="E616" s="26">
        <f>VLOOKUP($C616,计算辅助表!$A:$E,3,FALSE)</f>
        <v>1</v>
      </c>
      <c r="F616" s="28">
        <v>8.14</v>
      </c>
      <c r="G616" s="26">
        <f>VLOOKUP($C616,计算辅助表!$A:$E,5,FALSE)</f>
        <v>1.6</v>
      </c>
      <c r="H616" s="26">
        <f>VLOOKUP(C616,计算辅助表!A:I,9,FALSE)</f>
        <v>5</v>
      </c>
      <c r="I616" s="26">
        <f>VLOOKUP(C616,计算辅助表!A:K,10,FALSE)</f>
        <v>450</v>
      </c>
      <c r="J616" s="26">
        <f>VLOOKUP(C616,计算辅助表!A:K,11,FALSE)</f>
        <v>700</v>
      </c>
      <c r="K616" s="26">
        <f>VLOOKUP(C616,计算辅助表!A:H,8,FALSE)</f>
        <v>300</v>
      </c>
      <c r="L616" s="26" t="str">
        <f>VLOOKUP(C616,计算辅助表!A:F,6,FALSE)</f>
        <v>[{"a":"item","t":"2004","n":30000},{"a":"item","t":"2039","n":30}]</v>
      </c>
      <c r="M616" s="26" t="str">
        <f>VLOOKUP(C616,计算辅助表!A:L,IF(INT(LEFT(A616))&lt;5,12,7),FALSE)</f>
        <v>[{"sxhero":1,"num":2},{"star":9,"num":1},{"star":10,"num":1}]</v>
      </c>
      <c r="N616" s="26" t="str">
        <f>VLOOKUP(A616,升星技能!A:O,4,FALSE)</f>
        <v>神威3</v>
      </c>
      <c r="O616" s="26" t="str">
        <f>VLOOKUP(A616,升星技能!A:O,5,FALSE)</f>
        <v>"6102a111","6102a121","6102a131","6102a141"</v>
      </c>
      <c r="P616" s="26" t="str">
        <f>VLOOKUP(A616,升星技能!A:O,6,FALSE)</f>
        <v>被动效果：信仰圣光的力量，生命增加42%，伤害加成增加36%，暴击增加35%，伤害减免增加30%</v>
      </c>
      <c r="Q616" s="26" t="str">
        <f>IF(C616&lt;8,VLOOKUP(A616,基础技能!A:O,11,FALSE),VLOOKUP(A616,升星技能!A:O,7,FALSE))</f>
        <v>圣光制裁3</v>
      </c>
      <c r="R616" s="26" t="str">
        <f>IF(C616&lt;8,VLOOKUP(A616,基础技能!A:O,10,FALSE),VLOOKUP(A616,升星技能!A:O,8,FALSE))</f>
        <v>"6102a214","6102a224"</v>
      </c>
      <c r="S616" s="26" t="str">
        <f>IF(C616&lt;8,VLOOKUP(A616,基础技能!A:O,12,FALSE),VLOOKUP(A616,升星技能!A:O,9,FALSE))</f>
        <v>被动效果：普攻攻击前排目标并有100%概率使用圣光制裁，给目标附加暴击印记，并提升自己13%暴击3回合，暴击印记暴击后触发造成135%攻击伤害</v>
      </c>
      <c r="T616" s="26" t="str">
        <f>IF(C616&lt;9,VLOOKUP(A616,基础技能!A:O,14,FALSE),VLOOKUP(A616,升星技能!A:O,10,FALSE))</f>
        <v>圣光之御3</v>
      </c>
      <c r="U616" s="26" t="str">
        <f>IF(C616&lt;9,VLOOKUP(A616,基础技能!A:O,13,FALSE),VLOOKUP(A616,升星技能!A:O,11,FALSE))</f>
        <v>"6102a314","6102a324"</v>
      </c>
      <c r="V616" s="26" t="str">
        <f>IF(C616&lt;9,VLOOKUP(A616,基础技能!A:O,15,FALSE),VLOOKUP(A616,升星技能!A:O,12,FALSE))</f>
        <v>被动效果：身为光之领主，受到攻击时100%概率给随机敌方3个目标附加暴击印记，并提升自己22%暴击伤害3回合，暴击印记暴击后触发造成105%攻击伤害</v>
      </c>
      <c r="W616" s="26" t="str">
        <f>IF(C616&lt;10,VLOOKUP(A616,基础技能!A:O,5,FALSE),VLOOKUP(A616,升星技能!A:O,13,FALSE))</f>
        <v>圣光普照3</v>
      </c>
      <c r="X616" s="26" t="str">
        <f>IF(C616&lt;10,VLOOKUP(A616,基础技能!A:O,4,FALSE),VLOOKUP(A616,升星技能!A:O,14,FALSE))</f>
        <v>6102a012</v>
      </c>
      <c r="Y616" s="26" t="str">
        <f>IF(C616&lt;10,VLOOKUP(A616,基础技能!A:O,6,FALSE),VLOOKUP(A616,升星技能!A:O,15,FALSE))</f>
        <v>怒气技能：对敌方全体造成134%攻击伤害并附加暴击印记，暴击印记暴击后触发造成223%的攻击伤害，并有52%的概率额外附加一个141%攻击伤害的暴击印记，并增加20%免控3回合。</v>
      </c>
    </row>
    <row r="617" spans="1:29" x14ac:dyDescent="0.3">
      <c r="A617" s="27">
        <v>62016</v>
      </c>
      <c r="B617" s="27" t="s">
        <v>87</v>
      </c>
      <c r="C617" s="28">
        <v>7</v>
      </c>
      <c r="D617" s="28">
        <f>VLOOKUP($C617,计算辅助表!$A:$E,2,FALSE)</f>
        <v>2.4900000000000002</v>
      </c>
      <c r="E617" s="26">
        <f>VLOOKUP($C617,计算辅助表!$A:$E,3,FALSE)</f>
        <v>1</v>
      </c>
      <c r="F617" s="28">
        <f>VLOOKUP($C617,计算辅助表!$A:$E,4,FALSE)</f>
        <v>3.5200000000000005</v>
      </c>
      <c r="G617" s="26">
        <f>VLOOKUP($C617,计算辅助表!$A:$E,5,FALSE)</f>
        <v>1.6</v>
      </c>
      <c r="H617" s="26">
        <f>VLOOKUP(C617,计算辅助表!A:I,9,FALSE)</f>
        <v>0</v>
      </c>
      <c r="I617" s="26">
        <f>VLOOKUP(C617,计算辅助表!A:K,10,FALSE)</f>
        <v>0</v>
      </c>
      <c r="J617" s="26">
        <f>VLOOKUP(C617,计算辅助表!A:K,11,FALSE)</f>
        <v>0</v>
      </c>
      <c r="K617" s="26">
        <f>VLOOKUP(C617,计算辅助表!A:H,8,FALSE)</f>
        <v>165</v>
      </c>
      <c r="L617" s="26" t="str">
        <f>VLOOKUP(C617,计算辅助表!A:F,6,FALSE)</f>
        <v>[{"a":"item","t":"2004","n":2000}]</v>
      </c>
      <c r="M617" s="26" t="str">
        <f>VLOOKUP(C617,计算辅助表!A:L,IF(INT(LEFT(A617))&lt;5,12,7),FALSE)</f>
        <v>[{"samezhongzu":1,"star":5,"num":4}]</v>
      </c>
      <c r="N617" s="26" t="str">
        <f>VLOOKUP(A617,升星技能!A:O,4,FALSE)</f>
        <v>圣光伟力3</v>
      </c>
      <c r="O617" s="26" t="str">
        <f>VLOOKUP(A617,升星技能!A:O,5,FALSE)</f>
        <v>"6201a114","6201a124"</v>
      </c>
      <c r="P617" s="26" t="str">
        <f>VLOOKUP(A617,升星技能!A:O,6,FALSE)</f>
        <v>被动效果：受到攻击时，身体里的光明之力增强，增加自己42%对敌人造成的伤害和11%伤害加成，持续3回合</v>
      </c>
      <c r="Q617" s="26" t="str">
        <f>IF(C617&lt;8,VLOOKUP(A617,基础技能!A:O,11,FALSE),VLOOKUP(A617,升星技能!A:O,7,FALSE))</f>
        <v>光辉圣耀2</v>
      </c>
      <c r="R617" s="26" t="str">
        <f>IF(C617&lt;8,VLOOKUP(A617,基础技能!A:O,10,FALSE),VLOOKUP(A617,升星技能!A:O,8,FALSE))</f>
        <v>"62016214","62016224"</v>
      </c>
      <c r="S617" s="26" t="str">
        <f>IF(C617&lt;8,VLOOKUP(A617,基础技能!A:O,12,FALSE),VLOOKUP(A617,升星技能!A:O,9,FALSE))</f>
        <v>被动效果：拥有圣光之力，每次普攻增加自己36%对敌人造成的伤害和5%伤害加成，持续3回合</v>
      </c>
      <c r="T617" s="26" t="str">
        <f>IF(C617&lt;9,VLOOKUP(A617,基础技能!A:O,14,FALSE),VLOOKUP(A617,升星技能!A:O,10,FALSE))</f>
        <v>攻击2</v>
      </c>
      <c r="U617" s="26" t="str">
        <f>IF(C617&lt;9,VLOOKUP(A617,基础技能!A:O,13,FALSE),VLOOKUP(A617,升星技能!A:O,11,FALSE))</f>
        <v>"62016311"</v>
      </c>
      <c r="V617" s="26" t="str">
        <f>IF(C617&lt;9,VLOOKUP(A617,基础技能!A:O,15,FALSE),VLOOKUP(A617,升星技能!A:O,12,FALSE))</f>
        <v>被动效果：拥有神圣的信仰之力，攻击增加24%</v>
      </c>
      <c r="W617" s="26" t="str">
        <f>IF(C617&lt;10,VLOOKUP(A617,基础技能!A:O,5,FALSE),VLOOKUP(A617,升星技能!A:O,13,FALSE))</f>
        <v>心灵冲击2</v>
      </c>
      <c r="X617" s="26" t="str">
        <f>IF(C617&lt;10,VLOOKUP(A617,基础技能!A:O,4,FALSE),VLOOKUP(A617,升星技能!A:O,14,FALSE))</f>
        <v>62016012</v>
      </c>
      <c r="Y617" s="26" t="str">
        <f>IF(C617&lt;10,VLOOKUP(A617,基础技能!A:O,6,FALSE),VLOOKUP(A617,升星技能!A:O,15,FALSE))</f>
        <v>怒气技能：对敌方随机4名目标造成122%攻击伤害并有32%概率使目标眩晕2回合</v>
      </c>
    </row>
    <row r="618" spans="1:29" s="10" customFormat="1" x14ac:dyDescent="0.3">
      <c r="A618" s="27">
        <v>62016</v>
      </c>
      <c r="B618" s="27" t="s">
        <v>87</v>
      </c>
      <c r="C618" s="28">
        <v>8</v>
      </c>
      <c r="D618" s="28">
        <f>VLOOKUP($C618,计算辅助表!$A:$E,2,FALSE)</f>
        <v>2.7800000000000002</v>
      </c>
      <c r="E618" s="26">
        <f>VLOOKUP($C618,计算辅助表!$A:$E,3,FALSE)</f>
        <v>1</v>
      </c>
      <c r="F618" s="28">
        <f>VLOOKUP($C618,计算辅助表!$A:$E,4,FALSE)</f>
        <v>4.84</v>
      </c>
      <c r="G618" s="26">
        <f>VLOOKUP($C618,计算辅助表!$A:$E,5,FALSE)</f>
        <v>1.6</v>
      </c>
      <c r="H618" s="26">
        <f>VLOOKUP(C618,计算辅助表!A:I,9,FALSE)</f>
        <v>0</v>
      </c>
      <c r="I618" s="26">
        <f>VLOOKUP(C618,计算辅助表!A:K,10,FALSE)</f>
        <v>0</v>
      </c>
      <c r="J618" s="26">
        <f>VLOOKUP(C618,计算辅助表!A:K,11,FALSE)</f>
        <v>0</v>
      </c>
      <c r="K618" s="26">
        <f>VLOOKUP(C618,计算辅助表!A:H,8,FALSE)</f>
        <v>185</v>
      </c>
      <c r="L618" s="26" t="str">
        <f>VLOOKUP(C618,计算辅助表!A:F,6,FALSE)</f>
        <v>[{"a":"item","t":"2004","n":3000}]</v>
      </c>
      <c r="M618" s="26" t="str">
        <f>VLOOKUP(C618,计算辅助表!A:L,IF(INT(LEFT(A618))&lt;5,12,7),FALSE)</f>
        <v>[{"samezhongzu":1,"star":6,"num":1},{"samezhongzu":1,"star":5,"num":3}]</v>
      </c>
      <c r="N618" s="26" t="str">
        <f>VLOOKUP(A618,升星技能!A:O,4,FALSE)</f>
        <v>圣光伟力3</v>
      </c>
      <c r="O618" s="26" t="str">
        <f>VLOOKUP(A618,升星技能!A:O,5,FALSE)</f>
        <v>"6201a114","6201a124"</v>
      </c>
      <c r="P618" s="26" t="str">
        <f>VLOOKUP(A618,升星技能!A:O,6,FALSE)</f>
        <v>被动效果：受到攻击时，身体里的光明之力增强，增加自己42%对敌人造成的伤害和11%伤害加成，持续3回合</v>
      </c>
      <c r="Q618" s="26" t="str">
        <f>IF(C618&lt;8,VLOOKUP(A618,基础技能!A:O,11,FALSE),VLOOKUP(A618,升星技能!A:O,7,FALSE))</f>
        <v>光辉圣耀3</v>
      </c>
      <c r="R618" s="26" t="str">
        <f>IF(C618&lt;8,VLOOKUP(A618,基础技能!A:O,10,FALSE),VLOOKUP(A618,升星技能!A:O,8,FALSE))</f>
        <v>"6201a214","6201a224"</v>
      </c>
      <c r="S618" s="26" t="str">
        <f>IF(C618&lt;8,VLOOKUP(A618,基础技能!A:O,12,FALSE),VLOOKUP(A618,升星技能!A:O,9,FALSE))</f>
        <v>被动效果：拥有圣光之力，每次普攻增加自己46%对敌人造成的伤害和7%伤害加成，持续3回合</v>
      </c>
      <c r="T618" s="26" t="str">
        <f>IF(C618&lt;9,VLOOKUP(A618,基础技能!A:O,14,FALSE),VLOOKUP(A618,升星技能!A:O,10,FALSE))</f>
        <v>攻击2</v>
      </c>
      <c r="U618" s="26" t="str">
        <f>IF(C618&lt;9,VLOOKUP(A618,基础技能!A:O,13,FALSE),VLOOKUP(A618,升星技能!A:O,11,FALSE))</f>
        <v>"62016311"</v>
      </c>
      <c r="V618" s="26" t="str">
        <f>IF(C618&lt;9,VLOOKUP(A618,基础技能!A:O,15,FALSE),VLOOKUP(A618,升星技能!A:O,12,FALSE))</f>
        <v>被动效果：拥有神圣的信仰之力，攻击增加24%</v>
      </c>
      <c r="W618" s="26" t="str">
        <f>IF(C618&lt;10,VLOOKUP(A618,基础技能!A:O,5,FALSE),VLOOKUP(A618,升星技能!A:O,13,FALSE))</f>
        <v>心灵冲击2</v>
      </c>
      <c r="X618" s="26" t="str">
        <f>IF(C618&lt;10,VLOOKUP(A618,基础技能!A:O,4,FALSE),VLOOKUP(A618,升星技能!A:O,14,FALSE))</f>
        <v>62016012</v>
      </c>
      <c r="Y618" s="26" t="str">
        <f>IF(C618&lt;10,VLOOKUP(A618,基础技能!A:O,6,FALSE),VLOOKUP(A618,升星技能!A:O,15,FALSE))</f>
        <v>怒气技能：对敌方随机4名目标造成122%攻击伤害并有32%概率使目标眩晕2回合</v>
      </c>
    </row>
    <row r="619" spans="1:29" x14ac:dyDescent="0.3">
      <c r="A619" s="27">
        <v>62016</v>
      </c>
      <c r="B619" s="27" t="s">
        <v>87</v>
      </c>
      <c r="C619" s="28">
        <v>9</v>
      </c>
      <c r="D619" s="28">
        <f>VLOOKUP($C619,计算辅助表!$A:$E,2,FALSE)</f>
        <v>3.0700000000000003</v>
      </c>
      <c r="E619" s="26">
        <f>VLOOKUP($C619,计算辅助表!$A:$E,3,FALSE)</f>
        <v>1</v>
      </c>
      <c r="F619" s="28">
        <f>VLOOKUP($C619,计算辅助表!$A:$E,4,FALSE)</f>
        <v>6.16</v>
      </c>
      <c r="G619" s="26">
        <f>VLOOKUP($C619,计算辅助表!$A:$E,5,FALSE)</f>
        <v>1.6</v>
      </c>
      <c r="H619" s="26">
        <f>VLOOKUP(C619,计算辅助表!A:I,9,FALSE)</f>
        <v>0</v>
      </c>
      <c r="I619" s="26">
        <f>VLOOKUP(C619,计算辅助表!A:K,10,FALSE)</f>
        <v>0</v>
      </c>
      <c r="J619" s="26">
        <f>VLOOKUP(C619,计算辅助表!A:K,11,FALSE)</f>
        <v>0</v>
      </c>
      <c r="K619" s="26">
        <f>VLOOKUP(C619,计算辅助表!A:H,8,FALSE)</f>
        <v>205</v>
      </c>
      <c r="L619" s="26" t="str">
        <f>VLOOKUP(C619,计算辅助表!A:F,6,FALSE)</f>
        <v>[{"a":"item","t":"2004","n":4000}]</v>
      </c>
      <c r="M619" s="26" t="str">
        <f>VLOOKUP(C619,计算辅助表!A:L,IF(INT(LEFT(A619))&lt;5,12,7),FALSE)</f>
        <v>[{"sxhero":1,"num":1},{"samezhongzu":1,"star":6,"num":1},{"samezhongzu":1,"star":5,"num":2}]</v>
      </c>
      <c r="N619" s="26" t="str">
        <f>VLOOKUP(A619,升星技能!A:O,4,FALSE)</f>
        <v>圣光伟力3</v>
      </c>
      <c r="O619" s="26" t="str">
        <f>VLOOKUP(A619,升星技能!A:O,5,FALSE)</f>
        <v>"6201a114","6201a124"</v>
      </c>
      <c r="P619" s="26" t="str">
        <f>VLOOKUP(A619,升星技能!A:O,6,FALSE)</f>
        <v>被动效果：受到攻击时，身体里的光明之力增强，增加自己42%对敌人造成的伤害和11%伤害加成，持续3回合</v>
      </c>
      <c r="Q619" s="26" t="str">
        <f>IF(C619&lt;8,VLOOKUP(A619,基础技能!A:O,11,FALSE),VLOOKUP(A619,升星技能!A:O,7,FALSE))</f>
        <v>光辉圣耀3</v>
      </c>
      <c r="R619" s="26" t="str">
        <f>IF(C619&lt;8,VLOOKUP(A619,基础技能!A:O,10,FALSE),VLOOKUP(A619,升星技能!A:O,8,FALSE))</f>
        <v>"6201a214","6201a224"</v>
      </c>
      <c r="S619" s="26" t="str">
        <f>IF(C619&lt;8,VLOOKUP(A619,基础技能!A:O,12,FALSE),VLOOKUP(A619,升星技能!A:O,9,FALSE))</f>
        <v>被动效果：拥有圣光之力，每次普攻增加自己46%对敌人造成的伤害和7%伤害加成，持续3回合</v>
      </c>
      <c r="T619" s="26" t="str">
        <f>IF(C619&lt;9,VLOOKUP(A619,基础技能!A:O,14,FALSE),VLOOKUP(A619,升星技能!A:O,10,FALSE))</f>
        <v>伤害增加3</v>
      </c>
      <c r="U619" s="26" t="str">
        <f>IF(C619&lt;9,VLOOKUP(A619,基础技能!A:O,13,FALSE),VLOOKUP(A619,升星技能!A:O,11,FALSE))</f>
        <v>"6201a311"</v>
      </c>
      <c r="V619" s="26" t="str">
        <f>IF(C619&lt;9,VLOOKUP(A619,基础技能!A:O,15,FALSE),VLOOKUP(A619,升星技能!A:O,12,FALSE))</f>
        <v>被动效果：拥有神圣的信仰之力，攻击增加31%</v>
      </c>
      <c r="W619" s="26" t="str">
        <f>IF(C619&lt;10,VLOOKUP(A619,基础技能!A:O,5,FALSE),VLOOKUP(A619,升星技能!A:O,13,FALSE))</f>
        <v>心灵冲击2</v>
      </c>
      <c r="X619" s="26" t="str">
        <f>IF(C619&lt;10,VLOOKUP(A619,基础技能!A:O,4,FALSE),VLOOKUP(A619,升星技能!A:O,14,FALSE))</f>
        <v>62016012</v>
      </c>
      <c r="Y619" s="26" t="str">
        <f>IF(C619&lt;10,VLOOKUP(A619,基础技能!A:O,6,FALSE),VLOOKUP(A619,升星技能!A:O,15,FALSE))</f>
        <v>怒气技能：对敌方随机4名目标造成122%攻击伤害并有32%概率使目标眩晕2回合</v>
      </c>
    </row>
    <row r="620" spans="1:29" s="17" customFormat="1" x14ac:dyDescent="0.3">
      <c r="A620" s="17">
        <v>62026</v>
      </c>
      <c r="B620" s="17" t="s">
        <v>3661</v>
      </c>
      <c r="C620" s="26">
        <v>7</v>
      </c>
      <c r="D620" s="26">
        <v>2.72</v>
      </c>
      <c r="E620" s="26">
        <f>VLOOKUP($C620,计算辅助表!$A:$E,3,FALSE)</f>
        <v>1</v>
      </c>
      <c r="F620" s="26">
        <v>3.94</v>
      </c>
      <c r="G620" s="26">
        <f>VLOOKUP($C620,计算辅助表!$A:$E,5,FALSE)</f>
        <v>1.6</v>
      </c>
      <c r="H620" s="26">
        <f>VLOOKUP(C620,计算辅助表!A:I,9,FALSE)</f>
        <v>0</v>
      </c>
      <c r="I620" s="26">
        <f>VLOOKUP(C620,计算辅助表!A:K,10,FALSE)</f>
        <v>0</v>
      </c>
      <c r="J620" s="26">
        <f>VLOOKUP(C620,计算辅助表!A:K,11,FALSE)</f>
        <v>0</v>
      </c>
      <c r="K620" s="26">
        <f>VLOOKUP(C620,计算辅助表!A:H,8,FALSE)</f>
        <v>165</v>
      </c>
      <c r="L620" s="26" t="str">
        <f>VLOOKUP(C620,计算辅助表!A:F,6,FALSE)</f>
        <v>[{"a":"item","t":"2004","n":2000}]</v>
      </c>
      <c r="M620" s="26" t="str">
        <f>VLOOKUP(C620,计算辅助表!A:L,IF(INT(LEFT(A620))&lt;5,12,7),FALSE)</f>
        <v>[{"samezhongzu":1,"star":5,"num":4}]</v>
      </c>
      <c r="N620" s="26" t="str">
        <f>VLOOKUP(A620,升星技能!A:O,4,FALSE)</f>
        <v>神圣身躯3</v>
      </c>
      <c r="O620" s="26" t="str">
        <f>VLOOKUP(A620,升星技能!A:O,5,FALSE)</f>
        <v>"6202a101","6202a111","6202a121","6202a131"</v>
      </c>
      <c r="P620" s="26" t="str">
        <f>VLOOKUP(A620,升星技能!A:O,6,FALSE)</f>
        <v>被动效果：生命增加40%，技能伤害增加100%，减伤率增加30%，速度增加80点</v>
      </c>
      <c r="Q620" s="26" t="str">
        <f>IF(C620&lt;8,VLOOKUP(A620,基础技能!A:O,11,FALSE),VLOOKUP(A620,升星技能!A:O,7,FALSE))</f>
        <v>神怒2</v>
      </c>
      <c r="R620" s="26" t="str">
        <f>IF(C620&lt;8,VLOOKUP(A620,基础技能!A:O,10,FALSE),VLOOKUP(A620,升星技能!A:O,8,FALSE))</f>
        <v>"62026204"</v>
      </c>
      <c r="S620" s="26" t="str">
        <f>IF(C620&lt;8,VLOOKUP(A620,基础技能!A:O,12,FALSE),VLOOKUP(A620,升星技能!A:O,9,FALSE))</f>
        <v>被动效果：普攻变成对生命最高的敌人造成110%攻击伤害，额外造成目标生命上限15%的伤害（最高不超过圣洁护教攻击力的1500%）</v>
      </c>
      <c r="T620" s="26" t="str">
        <f>IF(C620&lt;9,VLOOKUP(A620,基础技能!A:O,14,FALSE),VLOOKUP(A620,升星技能!A:O,10,FALSE))</f>
        <v>神圣审判2</v>
      </c>
      <c r="U620" s="26" t="str">
        <f>IF(C620&lt;9,VLOOKUP(A620,基础技能!A:O,13,FALSE),VLOOKUP(A620,升星技能!A:O,11,FALSE))</f>
        <v>"62026304"</v>
      </c>
      <c r="V620" s="26" t="str">
        <f>IF(C620&lt;9,VLOOKUP(A620,基础技能!A:O,15,FALSE),VLOOKUP(A620,升星技能!A:O,12,FALSE))</f>
        <v>被动效果：回合结束时，对所有敌人造成各自攻击力150%的伤害，降低所有敌人7.5%的受治疗量，同时恢复自身生命上限7.5%的生命</v>
      </c>
      <c r="W620" s="26" t="str">
        <f>IF(C620&lt;10,VLOOKUP(A620,基础技能!A:O,5,FALSE),VLOOKUP(A620,升星技能!A:O,13,FALSE))</f>
        <v>教法圣威2</v>
      </c>
      <c r="X620" s="26">
        <f>IF(C620&lt;10,VLOOKUP(A620,基础技能!A:O,4,FALSE),VLOOKUP(A620,升星技能!A:O,14,FALSE))</f>
        <v>62026012</v>
      </c>
      <c r="Y620" s="26" t="str">
        <f>IF(C620&lt;10,VLOOKUP(A620,基础技能!A:O,6,FALSE),VLOOKUP(A620,升星技能!A:O,15,FALSE))</f>
        <v>怒气技能：对随机4名敌人造成198%无视护甲的攻击伤害，并对所有敌人附加神圣怒火3回合（拥有神圣怒火的敌人释放怒气技能时会受到自身生命上限15%的伤害，不超过圣洁护教攻击力的3000%，不可叠加）</v>
      </c>
      <c r="Z620" s="1"/>
      <c r="AA620" s="1"/>
      <c r="AB620" s="1"/>
      <c r="AC620" s="1"/>
    </row>
    <row r="621" spans="1:29" s="17" customFormat="1" x14ac:dyDescent="0.3">
      <c r="A621" s="17">
        <v>62026</v>
      </c>
      <c r="B621" s="17" t="s">
        <v>3661</v>
      </c>
      <c r="C621" s="26">
        <v>8</v>
      </c>
      <c r="D621" s="26">
        <v>3.01</v>
      </c>
      <c r="E621" s="26">
        <f>VLOOKUP($C621,计算辅助表!$A:$E,3,FALSE)</f>
        <v>1</v>
      </c>
      <c r="F621" s="26">
        <v>5.52</v>
      </c>
      <c r="G621" s="26">
        <f>VLOOKUP($C621,计算辅助表!$A:$E,5,FALSE)</f>
        <v>1.6</v>
      </c>
      <c r="H621" s="26">
        <f>VLOOKUP(C621,计算辅助表!A:I,9,FALSE)</f>
        <v>0</v>
      </c>
      <c r="I621" s="26">
        <f>VLOOKUP(C621,计算辅助表!A:K,10,FALSE)</f>
        <v>0</v>
      </c>
      <c r="J621" s="26">
        <f>VLOOKUP(C621,计算辅助表!A:K,11,FALSE)</f>
        <v>0</v>
      </c>
      <c r="K621" s="26">
        <f>VLOOKUP(C621,计算辅助表!A:H,8,FALSE)</f>
        <v>185</v>
      </c>
      <c r="L621" s="26" t="str">
        <f>VLOOKUP(C621,计算辅助表!A:F,6,FALSE)</f>
        <v>[{"a":"item","t":"2004","n":3000}]</v>
      </c>
      <c r="M621" s="26" t="str">
        <f>VLOOKUP(C621,计算辅助表!A:L,IF(INT(LEFT(A621))&lt;5,12,7),FALSE)</f>
        <v>[{"samezhongzu":1,"star":6,"num":1},{"samezhongzu":1,"star":5,"num":3}]</v>
      </c>
      <c r="N621" s="26" t="str">
        <f>VLOOKUP(A621,升星技能!A:O,4,FALSE)</f>
        <v>神圣身躯3</v>
      </c>
      <c r="O621" s="26" t="str">
        <f>VLOOKUP(A621,升星技能!A:O,5,FALSE)</f>
        <v>"6202a101","6202a111","6202a121","6202a131"</v>
      </c>
      <c r="P621" s="26" t="str">
        <f>VLOOKUP(A621,升星技能!A:O,6,FALSE)</f>
        <v>被动效果：生命增加40%，技能伤害增加100%，减伤率增加30%，速度增加80点</v>
      </c>
      <c r="Q621" s="26" t="str">
        <f>IF(C621&lt;8,VLOOKUP(A621,基础技能!A:O,11,FALSE),VLOOKUP(A621,升星技能!A:O,7,FALSE))</f>
        <v>神怒3</v>
      </c>
      <c r="R621" s="26" t="str">
        <f>IF(C621&lt;8,VLOOKUP(A621,基础技能!A:O,10,FALSE),VLOOKUP(A621,升星技能!A:O,8,FALSE))</f>
        <v>"6202a204"</v>
      </c>
      <c r="S621" s="26" t="str">
        <f>IF(C621&lt;8,VLOOKUP(A621,基础技能!A:O,12,FALSE),VLOOKUP(A621,升星技能!A:O,9,FALSE))</f>
        <v>被动效果：普攻变成对生命最高的敌人造成120%攻击伤害，额外造成目标生命上限20%的伤害（最高不超过圣洁护教攻击力的1500%）</v>
      </c>
      <c r="T621" s="26" t="str">
        <f>IF(C621&lt;9,VLOOKUP(A621,基础技能!A:O,14,FALSE),VLOOKUP(A621,升星技能!A:O,10,FALSE))</f>
        <v>神圣审判2</v>
      </c>
      <c r="U621" s="26" t="str">
        <f>IF(C621&lt;9,VLOOKUP(A621,基础技能!A:O,13,FALSE),VLOOKUP(A621,升星技能!A:O,11,FALSE))</f>
        <v>"62026304"</v>
      </c>
      <c r="V621" s="26" t="str">
        <f>IF(C621&lt;9,VLOOKUP(A621,基础技能!A:O,15,FALSE),VLOOKUP(A621,升星技能!A:O,12,FALSE))</f>
        <v>被动效果：回合结束时，对所有敌人造成各自攻击力150%的伤害，降低所有敌人7.5%的受治疗量，同时恢复自身生命上限7.5%的生命</v>
      </c>
      <c r="W621" s="26" t="str">
        <f>IF(C621&lt;10,VLOOKUP(A621,基础技能!A:O,5,FALSE),VLOOKUP(A621,升星技能!A:O,13,FALSE))</f>
        <v>教法圣威2</v>
      </c>
      <c r="X621" s="26">
        <f>IF(C621&lt;10,VLOOKUP(A621,基础技能!A:O,4,FALSE),VLOOKUP(A621,升星技能!A:O,14,FALSE))</f>
        <v>62026012</v>
      </c>
      <c r="Y621" s="26" t="str">
        <f>IF(C621&lt;10,VLOOKUP(A621,基础技能!A:O,6,FALSE),VLOOKUP(A621,升星技能!A:O,15,FALSE))</f>
        <v>怒气技能：对随机4名敌人造成198%无视护甲的攻击伤害，并对所有敌人附加神圣怒火3回合（拥有神圣怒火的敌人释放怒气技能时会受到自身生命上限15%的伤害，不超过圣洁护教攻击力的3000%，不可叠加）</v>
      </c>
      <c r="Z621" s="1"/>
      <c r="AA621" s="1"/>
      <c r="AB621" s="1"/>
      <c r="AC621" s="1"/>
    </row>
    <row r="622" spans="1:29" s="17" customFormat="1" x14ac:dyDescent="0.3">
      <c r="A622" s="17">
        <v>62026</v>
      </c>
      <c r="B622" s="17" t="s">
        <v>3661</v>
      </c>
      <c r="C622" s="26">
        <v>9</v>
      </c>
      <c r="D622" s="26">
        <v>3.43</v>
      </c>
      <c r="E622" s="26">
        <f>VLOOKUP($C622,计算辅助表!$A:$E,3,FALSE)</f>
        <v>1</v>
      </c>
      <c r="F622" s="26">
        <v>7.52</v>
      </c>
      <c r="G622" s="26">
        <f>VLOOKUP($C622,计算辅助表!$A:$E,5,FALSE)</f>
        <v>1.6</v>
      </c>
      <c r="H622" s="26">
        <f>VLOOKUP(C622,计算辅助表!A:I,9,FALSE)</f>
        <v>0</v>
      </c>
      <c r="I622" s="26">
        <f>VLOOKUP(C622,计算辅助表!A:K,10,FALSE)</f>
        <v>0</v>
      </c>
      <c r="J622" s="26">
        <f>VLOOKUP(C622,计算辅助表!A:K,11,FALSE)</f>
        <v>0</v>
      </c>
      <c r="K622" s="26">
        <f>VLOOKUP(C622,计算辅助表!A:H,8,FALSE)</f>
        <v>205</v>
      </c>
      <c r="L622" s="26" t="str">
        <f>VLOOKUP(C622,计算辅助表!A:F,6,FALSE)</f>
        <v>[{"a":"item","t":"2004","n":4000}]</v>
      </c>
      <c r="M622" s="26" t="str">
        <f>VLOOKUP(C622,计算辅助表!A:L,IF(INT(LEFT(A622))&lt;5,12,7),FALSE)</f>
        <v>[{"sxhero":1,"num":1},{"samezhongzu":1,"star":6,"num":1},{"samezhongzu":1,"star":5,"num":2}]</v>
      </c>
      <c r="N622" s="26" t="str">
        <f>VLOOKUP(A622,升星技能!A:O,4,FALSE)</f>
        <v>神圣身躯3</v>
      </c>
      <c r="O622" s="26" t="str">
        <f>VLOOKUP(A622,升星技能!A:O,5,FALSE)</f>
        <v>"6202a101","6202a111","6202a121","6202a131"</v>
      </c>
      <c r="P622" s="26" t="str">
        <f>VLOOKUP(A622,升星技能!A:O,6,FALSE)</f>
        <v>被动效果：生命增加40%，技能伤害增加100%，减伤率增加30%，速度增加80点</v>
      </c>
      <c r="Q622" s="26" t="str">
        <f>IF(C622&lt;8,VLOOKUP(A622,基础技能!A:O,11,FALSE),VLOOKUP(A622,升星技能!A:O,7,FALSE))</f>
        <v>神怒3</v>
      </c>
      <c r="R622" s="26" t="str">
        <f>IF(C622&lt;8,VLOOKUP(A622,基础技能!A:O,10,FALSE),VLOOKUP(A622,升星技能!A:O,8,FALSE))</f>
        <v>"6202a204"</v>
      </c>
      <c r="S622" s="26" t="str">
        <f>IF(C622&lt;8,VLOOKUP(A622,基础技能!A:O,12,FALSE),VLOOKUP(A622,升星技能!A:O,9,FALSE))</f>
        <v>被动效果：普攻变成对生命最高的敌人造成120%攻击伤害，额外造成目标生命上限20%的伤害（最高不超过圣洁护教攻击力的1500%）</v>
      </c>
      <c r="T622" s="26" t="str">
        <f>IF(C622&lt;9,VLOOKUP(A622,基础技能!A:O,14,FALSE),VLOOKUP(A622,升星技能!A:O,10,FALSE))</f>
        <v>神圣审判3</v>
      </c>
      <c r="U622" s="26" t="str">
        <f>IF(C622&lt;9,VLOOKUP(A622,基础技能!A:O,13,FALSE),VLOOKUP(A622,升星技能!A:O,11,FALSE))</f>
        <v>"6202a304"</v>
      </c>
      <c r="V622" s="26" t="str">
        <f>IF(C622&lt;9,VLOOKUP(A622,基础技能!A:O,15,FALSE),VLOOKUP(A622,升星技能!A:O,12,FALSE))</f>
        <v>被动效果：回合结束时，对所有敌人造成各自攻击力200%的伤害，降低所有敌人10%的受治疗量，同时恢复自身生命上限10%的生命</v>
      </c>
      <c r="W622" s="26" t="str">
        <f>IF(C622&lt;10,VLOOKUP(A622,基础技能!A:O,5,FALSE),VLOOKUP(A622,升星技能!A:O,13,FALSE))</f>
        <v>教法圣威2</v>
      </c>
      <c r="X622" s="26">
        <f>IF(C622&lt;10,VLOOKUP(A622,基础技能!A:O,4,FALSE),VLOOKUP(A622,升星技能!A:O,14,FALSE))</f>
        <v>62026012</v>
      </c>
      <c r="Y622" s="26" t="str">
        <f>IF(C622&lt;10,VLOOKUP(A622,基础技能!A:O,6,FALSE),VLOOKUP(A622,升星技能!A:O,15,FALSE))</f>
        <v>怒气技能：对随机4名敌人造成198%无视护甲的攻击伤害，并对所有敌人附加神圣怒火3回合（拥有神圣怒火的敌人释放怒气技能时会受到自身生命上限15%的伤害，不超过圣洁护教攻击力的3000%，不可叠加）</v>
      </c>
      <c r="Z622" s="1"/>
      <c r="AA622" s="1"/>
      <c r="AB622" s="1"/>
      <c r="AC622" s="1"/>
    </row>
    <row r="623" spans="1:29" s="17" customFormat="1" x14ac:dyDescent="0.3">
      <c r="A623" s="17">
        <v>62026</v>
      </c>
      <c r="B623" s="17" t="s">
        <v>3661</v>
      </c>
      <c r="C623" s="26">
        <v>10</v>
      </c>
      <c r="D623" s="26">
        <v>4.2300000000000004</v>
      </c>
      <c r="E623" s="26">
        <f>VLOOKUP($C623,计算辅助表!$A:$E,3,FALSE)</f>
        <v>1</v>
      </c>
      <c r="F623" s="26">
        <v>9.92</v>
      </c>
      <c r="G623" s="26">
        <f>VLOOKUP($C623,计算辅助表!$A:$E,5,FALSE)</f>
        <v>1.6</v>
      </c>
      <c r="H623" s="26">
        <f>VLOOKUP(C623,计算辅助表!A:I,9,FALSE)</f>
        <v>0</v>
      </c>
      <c r="I623" s="26">
        <f>VLOOKUP(C623,计算辅助表!A:K,10,FALSE)</f>
        <v>0</v>
      </c>
      <c r="J623" s="26">
        <f>VLOOKUP(C623,计算辅助表!A:K,11,FALSE)</f>
        <v>0</v>
      </c>
      <c r="K623" s="26">
        <f>VLOOKUP(C623,计算辅助表!A:H,8,FALSE)</f>
        <v>255</v>
      </c>
      <c r="L623" s="26" t="str">
        <f>VLOOKUP(C623,计算辅助表!A:F,6,FALSE)</f>
        <v>[{"a":"item","t":"2004","n":10000}]</v>
      </c>
      <c r="M623" s="26" t="str">
        <f>VLOOKUP(C623,计算辅助表!A:L,IF(INT(LEFT(A623))&lt;5,12,7),FALSE)</f>
        <v>[{"sxhero":1,"num":2},{"samezhongzu":1,"star":6,"num":1},{"star":9,"num":1}]</v>
      </c>
      <c r="N623" s="26" t="str">
        <f>VLOOKUP(A623,升星技能!A:O,4,FALSE)</f>
        <v>神圣身躯3</v>
      </c>
      <c r="O623" s="26" t="str">
        <f>VLOOKUP(A623,升星技能!A:O,5,FALSE)</f>
        <v>"6202a101","6202a111","6202a121","6202a131"</v>
      </c>
      <c r="P623" s="26" t="str">
        <f>VLOOKUP(A623,升星技能!A:O,6,FALSE)</f>
        <v>被动效果：生命增加40%，技能伤害增加100%，减伤率增加30%，速度增加80点</v>
      </c>
      <c r="Q623" s="26" t="str">
        <f>IF(C623&lt;8,VLOOKUP(A623,基础技能!A:O,11,FALSE),VLOOKUP(A623,升星技能!A:O,7,FALSE))</f>
        <v>神怒3</v>
      </c>
      <c r="R623" s="26" t="str">
        <f>IF(C623&lt;8,VLOOKUP(A623,基础技能!A:O,10,FALSE),VLOOKUP(A623,升星技能!A:O,8,FALSE))</f>
        <v>"6202a204"</v>
      </c>
      <c r="S623" s="26" t="str">
        <f>IF(C623&lt;8,VLOOKUP(A623,基础技能!A:O,12,FALSE),VLOOKUP(A623,升星技能!A:O,9,FALSE))</f>
        <v>被动效果：普攻变成对生命最高的敌人造成120%攻击伤害，额外造成目标生命上限20%的伤害（最高不超过圣洁护教攻击力的1500%）</v>
      </c>
      <c r="T623" s="26" t="str">
        <f>IF(C623&lt;9,VLOOKUP(A623,基础技能!A:O,14,FALSE),VLOOKUP(A623,升星技能!A:O,10,FALSE))</f>
        <v>神圣审判3</v>
      </c>
      <c r="U623" s="26" t="str">
        <f>IF(C623&lt;9,VLOOKUP(A623,基础技能!A:O,13,FALSE),VLOOKUP(A623,升星技能!A:O,11,FALSE))</f>
        <v>"6202a304"</v>
      </c>
      <c r="V623" s="26" t="str">
        <f>IF(C623&lt;9,VLOOKUP(A623,基础技能!A:O,15,FALSE),VLOOKUP(A623,升星技能!A:O,12,FALSE))</f>
        <v>被动效果：回合结束时，对所有敌人造成各自攻击力200%的伤害，降低所有敌人10%的受治疗量，同时恢复自身生命上限10%的生命</v>
      </c>
      <c r="W623" s="26" t="str">
        <f>IF(C623&lt;10,VLOOKUP(A623,基础技能!A:O,5,FALSE),VLOOKUP(A623,升星技能!A:O,13,FALSE))</f>
        <v>教法圣威3</v>
      </c>
      <c r="X623" s="26" t="str">
        <f>IF(C623&lt;10,VLOOKUP(A623,基础技能!A:O,4,FALSE),VLOOKUP(A623,升星技能!A:O,14,FALSE))</f>
        <v>6202a012</v>
      </c>
      <c r="Y623" s="26" t="str">
        <f>IF(C623&lt;10,VLOOKUP(A623,基础技能!A:O,6,FALSE),VLOOKUP(A623,升星技能!A:O,15,FALSE))</f>
        <v>怒气技能：对随机4名敌人造成268%无视护甲的攻击伤害，并对所有敌人附加神圣怒火3回合（拥有神圣怒火的敌人释放怒气技能时会受到自身生命上限20%的伤害，不超过圣洁护教攻击力的3000%，不可叠加）</v>
      </c>
      <c r="Z623" s="1"/>
      <c r="AA623" s="1"/>
      <c r="AB623" s="1"/>
      <c r="AC623" s="1"/>
    </row>
    <row r="624" spans="1:29" s="17" customFormat="1" x14ac:dyDescent="0.3">
      <c r="A624" s="17">
        <v>62026</v>
      </c>
      <c r="B624" s="17" t="s">
        <v>3661</v>
      </c>
      <c r="C624" s="26">
        <v>11</v>
      </c>
      <c r="D624" s="26">
        <v>4.2300000000000004</v>
      </c>
      <c r="E624" s="26">
        <f>VLOOKUP($C624,计算辅助表!$A:$E,3,FALSE)</f>
        <v>1</v>
      </c>
      <c r="F624" s="26">
        <v>9.92</v>
      </c>
      <c r="G624" s="26">
        <f>VLOOKUP($C624,计算辅助表!$A:$E,5,FALSE)</f>
        <v>1.6</v>
      </c>
      <c r="H624" s="26">
        <f>VLOOKUP(C624,计算辅助表!A:I,9,FALSE)</f>
        <v>1</v>
      </c>
      <c r="I624" s="26">
        <f>VLOOKUP(C624,计算辅助表!A:K,10,FALSE)</f>
        <v>70</v>
      </c>
      <c r="J624" s="26">
        <f>VLOOKUP(C624,计算辅助表!A:K,11,FALSE)</f>
        <v>100</v>
      </c>
      <c r="K624" s="26">
        <f>VLOOKUP(C624,计算辅助表!A:H,8,FALSE)</f>
        <v>270</v>
      </c>
      <c r="L624" s="26" t="str">
        <f>VLOOKUP(C624,计算辅助表!A:F,6,FALSE)</f>
        <v>[{"a":"item","t":"2004","n":10000}]</v>
      </c>
      <c r="M624" s="26" t="str">
        <f>VLOOKUP(C624,计算辅助表!A:L,IF(INT(LEFT(A624))&lt;5,12,7),FALSE)</f>
        <v>[{"sxhero":1,"num":1},{"star":9,"num":1}]</v>
      </c>
      <c r="N624" s="26" t="str">
        <f>VLOOKUP(A624,升星技能!A:O,4,FALSE)</f>
        <v>神圣身躯3</v>
      </c>
      <c r="O624" s="26" t="str">
        <f>VLOOKUP(A624,升星技能!A:O,5,FALSE)</f>
        <v>"6202a101","6202a111","6202a121","6202a131"</v>
      </c>
      <c r="P624" s="26" t="str">
        <f>VLOOKUP(A624,升星技能!A:O,6,FALSE)</f>
        <v>被动效果：生命增加40%，技能伤害增加100%，减伤率增加30%，速度增加80点</v>
      </c>
      <c r="Q624" s="26" t="str">
        <f>IF(C624&lt;8,VLOOKUP(A624,基础技能!A:O,11,FALSE),VLOOKUP(A624,升星技能!A:O,7,FALSE))</f>
        <v>神怒3</v>
      </c>
      <c r="R624" s="26" t="str">
        <f>IF(C624&lt;8,VLOOKUP(A624,基础技能!A:O,10,FALSE),VLOOKUP(A624,升星技能!A:O,8,FALSE))</f>
        <v>"6202a204"</v>
      </c>
      <c r="S624" s="26" t="str">
        <f>IF(C624&lt;8,VLOOKUP(A624,基础技能!A:O,12,FALSE),VLOOKUP(A624,升星技能!A:O,9,FALSE))</f>
        <v>被动效果：普攻变成对生命最高的敌人造成120%攻击伤害，额外造成目标生命上限20%的伤害（最高不超过圣洁护教攻击力的1500%）</v>
      </c>
      <c r="T624" s="26" t="str">
        <f>IF(C624&lt;9,VLOOKUP(A624,基础技能!A:O,14,FALSE),VLOOKUP(A624,升星技能!A:O,10,FALSE))</f>
        <v>神圣审判3</v>
      </c>
      <c r="U624" s="26" t="str">
        <f>IF(C624&lt;9,VLOOKUP(A624,基础技能!A:O,13,FALSE),VLOOKUP(A624,升星技能!A:O,11,FALSE))</f>
        <v>"6202a304"</v>
      </c>
      <c r="V624" s="26" t="str">
        <f>IF(C624&lt;9,VLOOKUP(A624,基础技能!A:O,15,FALSE),VLOOKUP(A624,升星技能!A:O,12,FALSE))</f>
        <v>被动效果：回合结束时，对所有敌人造成各自攻击力200%的伤害，降低所有敌人10%的受治疗量，同时恢复自身生命上限10%的生命</v>
      </c>
      <c r="W624" s="26" t="str">
        <f>IF(C624&lt;10,VLOOKUP(A624,基础技能!A:O,5,FALSE),VLOOKUP(A624,升星技能!A:O,13,FALSE))</f>
        <v>教法圣威3</v>
      </c>
      <c r="X624" s="26" t="str">
        <f>IF(C624&lt;10,VLOOKUP(A624,基础技能!A:O,4,FALSE),VLOOKUP(A624,升星技能!A:O,14,FALSE))</f>
        <v>6202a012</v>
      </c>
      <c r="Y624" s="26" t="str">
        <f>IF(C624&lt;10,VLOOKUP(A624,基础技能!A:O,6,FALSE),VLOOKUP(A624,升星技能!A:O,15,FALSE))</f>
        <v>怒气技能：对随机4名敌人造成268%无视护甲的攻击伤害，并对所有敌人附加神圣怒火3回合（拥有神圣怒火的敌人释放怒气技能时会受到自身生命上限20%的伤害，不超过圣洁护教攻击力的3000%，不可叠加）</v>
      </c>
      <c r="Z624" s="1"/>
      <c r="AA624" s="1"/>
      <c r="AB624" s="1"/>
      <c r="AC624" s="1"/>
    </row>
    <row r="625" spans="1:29" s="17" customFormat="1" x14ac:dyDescent="0.3">
      <c r="A625" s="17">
        <v>62026</v>
      </c>
      <c r="B625" s="17" t="s">
        <v>3661</v>
      </c>
      <c r="C625" s="26">
        <v>12</v>
      </c>
      <c r="D625" s="26">
        <v>4.2300000000000004</v>
      </c>
      <c r="E625" s="26">
        <f>VLOOKUP($C625,计算辅助表!$A:$E,3,FALSE)</f>
        <v>1</v>
      </c>
      <c r="F625" s="26">
        <v>9.92</v>
      </c>
      <c r="G625" s="26">
        <f>VLOOKUP($C625,计算辅助表!$A:$E,5,FALSE)</f>
        <v>1.6</v>
      </c>
      <c r="H625" s="26">
        <f>VLOOKUP(C625,计算辅助表!A:I,9,FALSE)</f>
        <v>2</v>
      </c>
      <c r="I625" s="26">
        <f>VLOOKUP(C625,计算辅助表!A:K,10,FALSE)</f>
        <v>140</v>
      </c>
      <c r="J625" s="26">
        <f>VLOOKUP(C625,计算辅助表!A:K,11,FALSE)</f>
        <v>200</v>
      </c>
      <c r="K625" s="26">
        <f>VLOOKUP(C625,计算辅助表!A:H,8,FALSE)</f>
        <v>285</v>
      </c>
      <c r="L625" s="26" t="str">
        <f>VLOOKUP(C625,计算辅助表!A:F,6,FALSE)</f>
        <v>[{"a":"item","t":"2004","n":15000}]</v>
      </c>
      <c r="M625" s="26" t="str">
        <f>VLOOKUP(C625,计算辅助表!A:L,IF(INT(LEFT(A625))&lt;5,12,7),FALSE)</f>
        <v>[{"sxhero":1,"num":1},{"samezhongzu":1,"star":6,"num":1},{"star":9,"num":1}]</v>
      </c>
      <c r="N625" s="26" t="str">
        <f>VLOOKUP(A625,升星技能!A:O,4,FALSE)</f>
        <v>神圣身躯3</v>
      </c>
      <c r="O625" s="26" t="str">
        <f>VLOOKUP(A625,升星技能!A:O,5,FALSE)</f>
        <v>"6202a101","6202a111","6202a121","6202a131"</v>
      </c>
      <c r="P625" s="26" t="str">
        <f>VLOOKUP(A625,升星技能!A:O,6,FALSE)</f>
        <v>被动效果：生命增加40%，技能伤害增加100%，减伤率增加30%，速度增加80点</v>
      </c>
      <c r="Q625" s="26" t="str">
        <f>IF(C625&lt;8,VLOOKUP(A625,基础技能!A:O,11,FALSE),VLOOKUP(A625,升星技能!A:O,7,FALSE))</f>
        <v>神怒3</v>
      </c>
      <c r="R625" s="26" t="str">
        <f>IF(C625&lt;8,VLOOKUP(A625,基础技能!A:O,10,FALSE),VLOOKUP(A625,升星技能!A:O,8,FALSE))</f>
        <v>"6202a204"</v>
      </c>
      <c r="S625" s="26" t="str">
        <f>IF(C625&lt;8,VLOOKUP(A625,基础技能!A:O,12,FALSE),VLOOKUP(A625,升星技能!A:O,9,FALSE))</f>
        <v>被动效果：普攻变成对生命最高的敌人造成120%攻击伤害，额外造成目标生命上限20%的伤害（最高不超过圣洁护教攻击力的1500%）</v>
      </c>
      <c r="T625" s="26" t="str">
        <f>IF(C625&lt;9,VLOOKUP(A625,基础技能!A:O,14,FALSE),VLOOKUP(A625,升星技能!A:O,10,FALSE))</f>
        <v>神圣审判3</v>
      </c>
      <c r="U625" s="26" t="str">
        <f>IF(C625&lt;9,VLOOKUP(A625,基础技能!A:O,13,FALSE),VLOOKUP(A625,升星技能!A:O,11,FALSE))</f>
        <v>"6202a304"</v>
      </c>
      <c r="V625" s="26" t="str">
        <f>IF(C625&lt;9,VLOOKUP(A625,基础技能!A:O,15,FALSE),VLOOKUP(A625,升星技能!A:O,12,FALSE))</f>
        <v>被动效果：回合结束时，对所有敌人造成各自攻击力200%的伤害，降低所有敌人10%的受治疗量，同时恢复自身生命上限10%的生命</v>
      </c>
      <c r="W625" s="26" t="str">
        <f>IF(C625&lt;10,VLOOKUP(A625,基础技能!A:O,5,FALSE),VLOOKUP(A625,升星技能!A:O,13,FALSE))</f>
        <v>教法圣威3</v>
      </c>
      <c r="X625" s="26" t="str">
        <f>IF(C625&lt;10,VLOOKUP(A625,基础技能!A:O,4,FALSE),VLOOKUP(A625,升星技能!A:O,14,FALSE))</f>
        <v>6202a012</v>
      </c>
      <c r="Y625" s="26" t="str">
        <f>IF(C625&lt;10,VLOOKUP(A625,基础技能!A:O,6,FALSE),VLOOKUP(A625,升星技能!A:O,15,FALSE))</f>
        <v>怒气技能：对随机4名敌人造成268%无视护甲的攻击伤害，并对所有敌人附加神圣怒火3回合（拥有神圣怒火的敌人释放怒气技能时会受到自身生命上限20%的伤害，不超过圣洁护教攻击力的3000%，不可叠加）</v>
      </c>
      <c r="Z625" s="1"/>
      <c r="AA625" s="1"/>
      <c r="AB625" s="1"/>
      <c r="AC625" s="1"/>
    </row>
    <row r="626" spans="1:29" s="17" customFormat="1" x14ac:dyDescent="0.3">
      <c r="A626" s="17">
        <v>62026</v>
      </c>
      <c r="B626" s="17" t="s">
        <v>3661</v>
      </c>
      <c r="C626" s="26">
        <v>13</v>
      </c>
      <c r="D626" s="26">
        <v>4.2300000000000004</v>
      </c>
      <c r="E626" s="26">
        <f>VLOOKUP($C626,计算辅助表!$A:$E,3,FALSE)</f>
        <v>1</v>
      </c>
      <c r="F626" s="26">
        <v>9.92</v>
      </c>
      <c r="G626" s="26">
        <f>VLOOKUP($C626,计算辅助表!$A:$E,5,FALSE)</f>
        <v>1.6</v>
      </c>
      <c r="H626" s="26">
        <f>VLOOKUP(C626,计算辅助表!A:I,9,FALSE)</f>
        <v>3</v>
      </c>
      <c r="I626" s="26">
        <f>VLOOKUP(C626,计算辅助表!A:K,10,FALSE)</f>
        <v>210</v>
      </c>
      <c r="J626" s="26">
        <f>VLOOKUP(C626,计算辅助表!A:K,11,FALSE)</f>
        <v>300</v>
      </c>
      <c r="K626" s="26">
        <f>VLOOKUP(C626,计算辅助表!A:H,8,FALSE)</f>
        <v>300</v>
      </c>
      <c r="L626" s="26" t="str">
        <f>VLOOKUP(C626,计算辅助表!A:F,6,FALSE)</f>
        <v>[{"a":"item","t":"2004","n":20000},{"a":"item","t":"2039","n":10}]</v>
      </c>
      <c r="M626" s="26" t="str">
        <f>VLOOKUP(C626,计算辅助表!A:L,IF(INT(LEFT(A626))&lt;5,12,7),FALSE)</f>
        <v>[{"sxhero":1,"num":2},{"samezhongzu":1,"star":6,"num":1},{"star":10,"num":1}]</v>
      </c>
      <c r="N626" s="26" t="str">
        <f>VLOOKUP(A626,升星技能!A:O,4,FALSE)</f>
        <v>神圣身躯3</v>
      </c>
      <c r="O626" s="26" t="str">
        <f>VLOOKUP(A626,升星技能!A:O,5,FALSE)</f>
        <v>"6202a101","6202a111","6202a121","6202a131"</v>
      </c>
      <c r="P626" s="26" t="str">
        <f>VLOOKUP(A626,升星技能!A:O,6,FALSE)</f>
        <v>被动效果：生命增加40%，技能伤害增加100%，减伤率增加30%，速度增加80点</v>
      </c>
      <c r="Q626" s="26" t="str">
        <f>IF(C626&lt;8,VLOOKUP(A626,基础技能!A:O,11,FALSE),VLOOKUP(A626,升星技能!A:O,7,FALSE))</f>
        <v>神怒3</v>
      </c>
      <c r="R626" s="26" t="str">
        <f>IF(C626&lt;8,VLOOKUP(A626,基础技能!A:O,10,FALSE),VLOOKUP(A626,升星技能!A:O,8,FALSE))</f>
        <v>"6202a204"</v>
      </c>
      <c r="S626" s="26" t="str">
        <f>IF(C626&lt;8,VLOOKUP(A626,基础技能!A:O,12,FALSE),VLOOKUP(A626,升星技能!A:O,9,FALSE))</f>
        <v>被动效果：普攻变成对生命最高的敌人造成120%攻击伤害，额外造成目标生命上限20%的伤害（最高不超过圣洁护教攻击力的1500%）</v>
      </c>
      <c r="T626" s="26" t="str">
        <f>IF(C626&lt;9,VLOOKUP(A626,基础技能!A:O,14,FALSE),VLOOKUP(A626,升星技能!A:O,10,FALSE))</f>
        <v>神圣审判3</v>
      </c>
      <c r="U626" s="26" t="str">
        <f>IF(C626&lt;9,VLOOKUP(A626,基础技能!A:O,13,FALSE),VLOOKUP(A626,升星技能!A:O,11,FALSE))</f>
        <v>"6202a304"</v>
      </c>
      <c r="V626" s="26" t="str">
        <f>IF(C626&lt;9,VLOOKUP(A626,基础技能!A:O,15,FALSE),VLOOKUP(A626,升星技能!A:O,12,FALSE))</f>
        <v>被动效果：回合结束时，对所有敌人造成各自攻击力200%的伤害，降低所有敌人10%的受治疗量，同时恢复自身生命上限10%的生命</v>
      </c>
      <c r="W626" s="26" t="str">
        <f>IF(C626&lt;10,VLOOKUP(A626,基础技能!A:O,5,FALSE),VLOOKUP(A626,升星技能!A:O,13,FALSE))</f>
        <v>教法圣威3</v>
      </c>
      <c r="X626" s="26" t="str">
        <f>IF(C626&lt;10,VLOOKUP(A626,基础技能!A:O,4,FALSE),VLOOKUP(A626,升星技能!A:O,14,FALSE))</f>
        <v>6202a012</v>
      </c>
      <c r="Y626" s="26" t="str">
        <f>IF(C626&lt;10,VLOOKUP(A626,基础技能!A:O,6,FALSE),VLOOKUP(A626,升星技能!A:O,15,FALSE))</f>
        <v>怒气技能：对随机4名敌人造成268%无视护甲的攻击伤害，并对所有敌人附加神圣怒火3回合（拥有神圣怒火的敌人释放怒气技能时会受到自身生命上限20%的伤害，不超过圣洁护教攻击力的3000%，不可叠加）</v>
      </c>
      <c r="Z626" s="1"/>
      <c r="AA626" s="1"/>
      <c r="AB626" s="1"/>
      <c r="AC626" s="1"/>
    </row>
    <row r="627" spans="1:29" s="25" customFormat="1" x14ac:dyDescent="0.3">
      <c r="A627" s="17">
        <v>62026</v>
      </c>
      <c r="B627" s="17" t="s">
        <v>3661</v>
      </c>
      <c r="C627" s="26">
        <v>14</v>
      </c>
      <c r="D627" s="26">
        <v>4.2300000000000004</v>
      </c>
      <c r="E627" s="26">
        <f>VLOOKUP($C627,计算辅助表!$A:$E,3,FALSE)</f>
        <v>1</v>
      </c>
      <c r="F627" s="26">
        <v>9.92</v>
      </c>
      <c r="G627" s="26">
        <f>VLOOKUP($C627,计算辅助表!$A:$E,5,FALSE)</f>
        <v>1.6</v>
      </c>
      <c r="H627" s="26">
        <f>VLOOKUP(C627,计算辅助表!A:I,9,FALSE)</f>
        <v>4</v>
      </c>
      <c r="I627" s="26">
        <f>VLOOKUP(C627,计算辅助表!A:K,10,FALSE)</f>
        <v>330</v>
      </c>
      <c r="J627" s="26">
        <f>VLOOKUP(C627,计算辅助表!A:K,11,FALSE)</f>
        <v>500</v>
      </c>
      <c r="K627" s="26">
        <f>VLOOKUP(C627,计算辅助表!A:H,8,FALSE)</f>
        <v>300</v>
      </c>
      <c r="L627" s="26" t="str">
        <f>VLOOKUP(C627,计算辅助表!A:F,6,FALSE)</f>
        <v>[{"a":"item","t":"2004","n":25000},{"a":"item","t":"2039","n":20}]</v>
      </c>
      <c r="M627" s="26" t="str">
        <f>VLOOKUP(C627,计算辅助表!A:L,IF(INT(LEFT(A627))&lt;5,12,7),FALSE)</f>
        <v>[{"sxhero":1,"num":2},{"star":9,"num":1},{"star":10,"num":1}]</v>
      </c>
      <c r="N627" s="26" t="str">
        <f>VLOOKUP(A627,升星技能!A:O,4,FALSE)</f>
        <v>神圣身躯3</v>
      </c>
      <c r="O627" s="26" t="str">
        <f>VLOOKUP(A627,升星技能!A:O,5,FALSE)</f>
        <v>"6202a101","6202a111","6202a121","6202a131"</v>
      </c>
      <c r="P627" s="26" t="str">
        <f>VLOOKUP(A627,升星技能!A:O,6,FALSE)</f>
        <v>被动效果：生命增加40%，技能伤害增加100%，减伤率增加30%，速度增加80点</v>
      </c>
      <c r="Q627" s="26" t="str">
        <f>IF(C627&lt;8,VLOOKUP(A627,基础技能!A:O,11,FALSE),VLOOKUP(A627,升星技能!A:O,7,FALSE))</f>
        <v>神怒3</v>
      </c>
      <c r="R627" s="26" t="str">
        <f>IF(C627&lt;8,VLOOKUP(A627,基础技能!A:O,10,FALSE),VLOOKUP(A627,升星技能!A:O,8,FALSE))</f>
        <v>"6202a204"</v>
      </c>
      <c r="S627" s="26" t="str">
        <f>IF(C627&lt;8,VLOOKUP(A627,基础技能!A:O,12,FALSE),VLOOKUP(A627,升星技能!A:O,9,FALSE))</f>
        <v>被动效果：普攻变成对生命最高的敌人造成120%攻击伤害，额外造成目标生命上限20%的伤害（最高不超过圣洁护教攻击力的1500%）</v>
      </c>
      <c r="T627" s="26" t="str">
        <f>IF(C627&lt;9,VLOOKUP(A627,基础技能!A:O,14,FALSE),VLOOKUP(A627,升星技能!A:O,10,FALSE))</f>
        <v>神圣审判3</v>
      </c>
      <c r="U627" s="26" t="str">
        <f>IF(C627&lt;9,VLOOKUP(A627,基础技能!A:O,13,FALSE),VLOOKUP(A627,升星技能!A:O,11,FALSE))</f>
        <v>"6202a304"</v>
      </c>
      <c r="V627" s="26" t="str">
        <f>IF(C627&lt;9,VLOOKUP(A627,基础技能!A:O,15,FALSE),VLOOKUP(A627,升星技能!A:O,12,FALSE))</f>
        <v>被动效果：回合结束时，对所有敌人造成各自攻击力200%的伤害，降低所有敌人10%的受治疗量，同时恢复自身生命上限10%的生命</v>
      </c>
      <c r="W627" s="26" t="str">
        <f>IF(C627&lt;10,VLOOKUP(A627,基础技能!A:O,5,FALSE),VLOOKUP(A627,升星技能!A:O,13,FALSE))</f>
        <v>教法圣威3</v>
      </c>
      <c r="X627" s="26" t="str">
        <f>IF(C627&lt;10,VLOOKUP(A627,基础技能!A:O,4,FALSE),VLOOKUP(A627,升星技能!A:O,14,FALSE))</f>
        <v>6202a012</v>
      </c>
      <c r="Y627" s="26" t="str">
        <f>IF(C627&lt;10,VLOOKUP(A627,基础技能!A:O,6,FALSE),VLOOKUP(A627,升星技能!A:O,15,FALSE))</f>
        <v>怒气技能：对随机4名敌人造成268%无视护甲的攻击伤害，并对所有敌人附加神圣怒火3回合（拥有神圣怒火的敌人释放怒气技能时会受到自身生命上限20%的伤害，不超过圣洁护教攻击力的3000%，不可叠加）</v>
      </c>
      <c r="Z627" s="1"/>
      <c r="AA627" s="1"/>
      <c r="AB627" s="1"/>
      <c r="AC627" s="1"/>
    </row>
    <row r="628" spans="1:29" s="25" customFormat="1" x14ac:dyDescent="0.3">
      <c r="A628" s="17">
        <v>62026</v>
      </c>
      <c r="B628" s="17" t="s">
        <v>3661</v>
      </c>
      <c r="C628" s="26">
        <v>15</v>
      </c>
      <c r="D628" s="26">
        <v>4.2300000000000004</v>
      </c>
      <c r="E628" s="26">
        <f>VLOOKUP($C628,计算辅助表!$A:$E,3,FALSE)</f>
        <v>1</v>
      </c>
      <c r="F628" s="26">
        <v>9.92</v>
      </c>
      <c r="G628" s="26">
        <f>VLOOKUP($C628,计算辅助表!$A:$E,5,FALSE)</f>
        <v>1.6</v>
      </c>
      <c r="H628" s="26">
        <f>VLOOKUP(C628,计算辅助表!A:I,9,FALSE)</f>
        <v>5</v>
      </c>
      <c r="I628" s="26">
        <f>VLOOKUP(C628,计算辅助表!A:K,10,FALSE)</f>
        <v>450</v>
      </c>
      <c r="J628" s="26">
        <f>VLOOKUP(C628,计算辅助表!A:K,11,FALSE)</f>
        <v>700</v>
      </c>
      <c r="K628" s="26">
        <f>VLOOKUP(C628,计算辅助表!A:H,8,FALSE)</f>
        <v>300</v>
      </c>
      <c r="L628" s="26" t="str">
        <f>VLOOKUP(C628,计算辅助表!A:F,6,FALSE)</f>
        <v>[{"a":"item","t":"2004","n":30000},{"a":"item","t":"2039","n":30}]</v>
      </c>
      <c r="M628" s="26" t="str">
        <f>VLOOKUP(C628,计算辅助表!A:L,IF(INT(LEFT(A628))&lt;5,12,7),FALSE)</f>
        <v>[{"sxhero":1,"num":2},{"star":9,"num":1},{"star":10,"num":1}]</v>
      </c>
      <c r="N628" s="26" t="str">
        <f>VLOOKUP(A628,升星技能!A:O,4,FALSE)</f>
        <v>神圣身躯3</v>
      </c>
      <c r="O628" s="26" t="str">
        <f>VLOOKUP(A628,升星技能!A:O,5,FALSE)</f>
        <v>"6202a101","6202a111","6202a121","6202a131"</v>
      </c>
      <c r="P628" s="26" t="str">
        <f>VLOOKUP(A628,升星技能!A:O,6,FALSE)</f>
        <v>被动效果：生命增加40%，技能伤害增加100%，减伤率增加30%，速度增加80点</v>
      </c>
      <c r="Q628" s="26" t="str">
        <f>IF(C628&lt;8,VLOOKUP(A628,基础技能!A:O,11,FALSE),VLOOKUP(A628,升星技能!A:O,7,FALSE))</f>
        <v>神怒3</v>
      </c>
      <c r="R628" s="26" t="str">
        <f>IF(C628&lt;8,VLOOKUP(A628,基础技能!A:O,10,FALSE),VLOOKUP(A628,升星技能!A:O,8,FALSE))</f>
        <v>"6202a204"</v>
      </c>
      <c r="S628" s="26" t="str">
        <f>IF(C628&lt;8,VLOOKUP(A628,基础技能!A:O,12,FALSE),VLOOKUP(A628,升星技能!A:O,9,FALSE))</f>
        <v>被动效果：普攻变成对生命最高的敌人造成120%攻击伤害，额外造成目标生命上限20%的伤害（最高不超过圣洁护教攻击力的1500%）</v>
      </c>
      <c r="T628" s="26" t="str">
        <f>IF(C628&lt;9,VLOOKUP(A628,基础技能!A:O,14,FALSE),VLOOKUP(A628,升星技能!A:O,10,FALSE))</f>
        <v>神圣审判3</v>
      </c>
      <c r="U628" s="26" t="str">
        <f>IF(C628&lt;9,VLOOKUP(A628,基础技能!A:O,13,FALSE),VLOOKUP(A628,升星技能!A:O,11,FALSE))</f>
        <v>"6202a304"</v>
      </c>
      <c r="V628" s="26" t="str">
        <f>IF(C628&lt;9,VLOOKUP(A628,基础技能!A:O,15,FALSE),VLOOKUP(A628,升星技能!A:O,12,FALSE))</f>
        <v>被动效果：回合结束时，对所有敌人造成各自攻击力200%的伤害，降低所有敌人10%的受治疗量，同时恢复自身生命上限10%的生命</v>
      </c>
      <c r="W628" s="26" t="str">
        <f>IF(C628&lt;10,VLOOKUP(A628,基础技能!A:O,5,FALSE),VLOOKUP(A628,升星技能!A:O,13,FALSE))</f>
        <v>教法圣威3</v>
      </c>
      <c r="X628" s="26" t="str">
        <f>IF(C628&lt;10,VLOOKUP(A628,基础技能!A:O,4,FALSE),VLOOKUP(A628,升星技能!A:O,14,FALSE))</f>
        <v>6202a012</v>
      </c>
      <c r="Y628" s="26" t="str">
        <f>IF(C628&lt;10,VLOOKUP(A628,基础技能!A:O,6,FALSE),VLOOKUP(A628,升星技能!A:O,15,FALSE))</f>
        <v>怒气技能：对随机4名敌人造成268%无视护甲的攻击伤害，并对所有敌人附加神圣怒火3回合（拥有神圣怒火的敌人释放怒气技能时会受到自身生命上限20%的伤害，不超过圣洁护教攻击力的3000%，不可叠加）</v>
      </c>
      <c r="Z628" s="1"/>
      <c r="AA628" s="1"/>
      <c r="AB628" s="1"/>
      <c r="AC628" s="1"/>
    </row>
    <row r="629" spans="1:29" x14ac:dyDescent="0.3">
      <c r="A629" s="27">
        <v>63026</v>
      </c>
      <c r="B629" s="27" t="s">
        <v>88</v>
      </c>
      <c r="C629" s="28">
        <v>7</v>
      </c>
      <c r="D629" s="28">
        <f>VLOOKUP($C629,计算辅助表!$A:$E,2,FALSE)</f>
        <v>2.4900000000000002</v>
      </c>
      <c r="E629" s="26">
        <f>VLOOKUP($C629,计算辅助表!$A:$E,3,FALSE)</f>
        <v>1</v>
      </c>
      <c r="F629" s="28">
        <f>VLOOKUP($C629,计算辅助表!$A:$E,4,FALSE)</f>
        <v>3.5200000000000005</v>
      </c>
      <c r="G629" s="26">
        <f>VLOOKUP($C629,计算辅助表!$A:$E,5,FALSE)</f>
        <v>1.6</v>
      </c>
      <c r="H629" s="26">
        <f>VLOOKUP(C629,计算辅助表!A:I,9,FALSE)</f>
        <v>0</v>
      </c>
      <c r="I629" s="26">
        <f>VLOOKUP(C629,计算辅助表!A:K,10,FALSE)</f>
        <v>0</v>
      </c>
      <c r="J629" s="26">
        <f>VLOOKUP(C629,计算辅助表!A:K,11,FALSE)</f>
        <v>0</v>
      </c>
      <c r="K629" s="26">
        <f>VLOOKUP(C629,计算辅助表!A:H,8,FALSE)</f>
        <v>165</v>
      </c>
      <c r="L629" s="26" t="str">
        <f>VLOOKUP(C629,计算辅助表!A:F,6,FALSE)</f>
        <v>[{"a":"item","t":"2004","n":2000}]</v>
      </c>
      <c r="M629" s="26" t="str">
        <f>VLOOKUP(C629,计算辅助表!A:L,IF(INT(LEFT(A629))&lt;5,12,7),FALSE)</f>
        <v>[{"samezhongzu":1,"star":5,"num":4}]</v>
      </c>
      <c r="N629" s="26" t="str">
        <f>VLOOKUP(A629,升星技能!A:O,4,FALSE)</f>
        <v>神之力3</v>
      </c>
      <c r="O629" s="26" t="str">
        <f>VLOOKUP(A629,升星技能!A:O,5,FALSE)</f>
        <v>"6302a114","6302a124"</v>
      </c>
      <c r="P629" s="26" t="str">
        <f>VLOOKUP(A629,升星技能!A:O,6,FALSE)</f>
        <v>被动效果：受到圣光的眷顾，每次普攻恢复自己180%攻击等量生命并增加伤害加成21%持续4回合</v>
      </c>
      <c r="Q629" s="26" t="str">
        <f>IF(C629&lt;8,VLOOKUP(A629,基础技能!A:O,11,FALSE),VLOOKUP(A629,升星技能!A:O,7,FALSE))</f>
        <v>光明圣力2</v>
      </c>
      <c r="R629" s="26" t="str">
        <f>IF(C629&lt;8,VLOOKUP(A629,基础技能!A:O,10,FALSE),VLOOKUP(A629,升星技能!A:O,8,FALSE))</f>
        <v>"63026211","63026221","63026231","63026241"</v>
      </c>
      <c r="S629" s="26" t="str">
        <f>IF(C629&lt;8,VLOOKUP(A629,基础技能!A:O,12,FALSE),VLOOKUP(A629,升星技能!A:O,9,FALSE))</f>
        <v>被动效果：身为圣光一族的先知，伤害加成增加48%，攻击增加21%，生命增加24%，暴击增加15%</v>
      </c>
      <c r="T629" s="26" t="str">
        <f>IF(C629&lt;9,VLOOKUP(A629,基础技能!A:O,14,FALSE),VLOOKUP(A629,升星技能!A:O,10,FALSE))</f>
        <v>圣躯2</v>
      </c>
      <c r="U629" s="26" t="str">
        <f>IF(C629&lt;9,VLOOKUP(A629,基础技能!A:O,13,FALSE),VLOOKUP(A629,升星技能!A:O,11,FALSE))</f>
        <v>"63026314","63026324"</v>
      </c>
      <c r="V629" s="26" t="str">
        <f>IF(C629&lt;9,VLOOKUP(A629,基础技能!A:O,15,FALSE),VLOOKUP(A629,升星技能!A:O,12,FALSE))</f>
        <v>被动效果：神圣的躯体使得自己受到攻击时，恢复自身31%攻击等量生命并增加伤害加成16%持续3回合（受控可触发恢复效果）</v>
      </c>
      <c r="W629" s="26" t="str">
        <f>IF(C629&lt;10,VLOOKUP(A629,基础技能!A:O,5,FALSE),VLOOKUP(A629,升星技能!A:O,13,FALSE))</f>
        <v>治愈圣光2</v>
      </c>
      <c r="X629" s="26" t="str">
        <f>IF(C629&lt;10,VLOOKUP(A629,基础技能!A:O,4,FALSE),VLOOKUP(A629,升星技能!A:O,14,FALSE))</f>
        <v>63026012</v>
      </c>
      <c r="Y629" s="26" t="str">
        <f>IF(C629&lt;10,VLOOKUP(A629,基础技能!A:O,6,FALSE),VLOOKUP(A629,升星技能!A:O,15,FALSE))</f>
        <v>怒气技能：对敌方随机4名目标造成110%攻击伤害并回复随机3名友军106%攻击等量生命</v>
      </c>
    </row>
    <row r="630" spans="1:29" x14ac:dyDescent="0.3">
      <c r="A630" s="27">
        <v>63026</v>
      </c>
      <c r="B630" s="27" t="s">
        <v>88</v>
      </c>
      <c r="C630" s="28">
        <v>8</v>
      </c>
      <c r="D630" s="28">
        <f>VLOOKUP($C630,计算辅助表!$A:$E,2,FALSE)</f>
        <v>2.7800000000000002</v>
      </c>
      <c r="E630" s="26">
        <f>VLOOKUP($C630,计算辅助表!$A:$E,3,FALSE)</f>
        <v>1</v>
      </c>
      <c r="F630" s="28">
        <f>VLOOKUP($C630,计算辅助表!$A:$E,4,FALSE)</f>
        <v>4.84</v>
      </c>
      <c r="G630" s="26">
        <f>VLOOKUP($C630,计算辅助表!$A:$E,5,FALSE)</f>
        <v>1.6</v>
      </c>
      <c r="H630" s="26">
        <f>VLOOKUP(C630,计算辅助表!A:I,9,FALSE)</f>
        <v>0</v>
      </c>
      <c r="I630" s="26">
        <f>VLOOKUP(C630,计算辅助表!A:K,10,FALSE)</f>
        <v>0</v>
      </c>
      <c r="J630" s="26">
        <f>VLOOKUP(C630,计算辅助表!A:K,11,FALSE)</f>
        <v>0</v>
      </c>
      <c r="K630" s="26">
        <f>VLOOKUP(C630,计算辅助表!A:H,8,FALSE)</f>
        <v>185</v>
      </c>
      <c r="L630" s="26" t="str">
        <f>VLOOKUP(C630,计算辅助表!A:F,6,FALSE)</f>
        <v>[{"a":"item","t":"2004","n":3000}]</v>
      </c>
      <c r="M630" s="26" t="str">
        <f>VLOOKUP(C630,计算辅助表!A:L,IF(INT(LEFT(A630))&lt;5,12,7),FALSE)</f>
        <v>[{"samezhongzu":1,"star":6,"num":1},{"samezhongzu":1,"star":5,"num":3}]</v>
      </c>
      <c r="N630" s="26" t="str">
        <f>VLOOKUP(A630,升星技能!A:O,4,FALSE)</f>
        <v>神之力3</v>
      </c>
      <c r="O630" s="26" t="str">
        <f>VLOOKUP(A630,升星技能!A:O,5,FALSE)</f>
        <v>"6302a114","6302a124"</v>
      </c>
      <c r="P630" s="26" t="str">
        <f>VLOOKUP(A630,升星技能!A:O,6,FALSE)</f>
        <v>被动效果：受到圣光的眷顾，每次普攻恢复自己180%攻击等量生命并增加伤害加成21%持续4回合</v>
      </c>
      <c r="Q630" s="26" t="str">
        <f>IF(C630&lt;8,VLOOKUP(A630,基础技能!A:O,11,FALSE),VLOOKUP(A630,升星技能!A:O,7,FALSE))</f>
        <v>光明圣力3</v>
      </c>
      <c r="R630" s="26" t="str">
        <f>IF(C630&lt;8,VLOOKUP(A630,基础技能!A:O,10,FALSE),VLOOKUP(A630,升星技能!A:O,8,FALSE))</f>
        <v>"6302a211","6302a221","6302a231","6302a241"</v>
      </c>
      <c r="S630" s="26" t="str">
        <f>IF(C630&lt;8,VLOOKUP(A630,基础技能!A:O,12,FALSE),VLOOKUP(A630,升星技能!A:O,9,FALSE))</f>
        <v>被动效果：身为圣光一族的先知，伤害加成增加60%，攻击增加26%，生命增加36%，暴击增加20%</v>
      </c>
      <c r="T630" s="26" t="str">
        <f>IF(C630&lt;9,VLOOKUP(A630,基础技能!A:O,14,FALSE),VLOOKUP(A630,升星技能!A:O,10,FALSE))</f>
        <v>圣躯2</v>
      </c>
      <c r="U630" s="26" t="str">
        <f>IF(C630&lt;9,VLOOKUP(A630,基础技能!A:O,13,FALSE),VLOOKUP(A630,升星技能!A:O,11,FALSE))</f>
        <v>"63026314","63026324"</v>
      </c>
      <c r="V630" s="26" t="str">
        <f>IF(C630&lt;9,VLOOKUP(A630,基础技能!A:O,15,FALSE),VLOOKUP(A630,升星技能!A:O,12,FALSE))</f>
        <v>被动效果：神圣的躯体使得自己受到攻击时，恢复自身31%攻击等量生命并增加伤害加成16%持续3回合（受控可触发恢复效果）</v>
      </c>
      <c r="W630" s="26" t="str">
        <f>IF(C630&lt;10,VLOOKUP(A630,基础技能!A:O,5,FALSE),VLOOKUP(A630,升星技能!A:O,13,FALSE))</f>
        <v>治愈圣光2</v>
      </c>
      <c r="X630" s="26" t="str">
        <f>IF(C630&lt;10,VLOOKUP(A630,基础技能!A:O,4,FALSE),VLOOKUP(A630,升星技能!A:O,14,FALSE))</f>
        <v>63026012</v>
      </c>
      <c r="Y630" s="26" t="str">
        <f>IF(C630&lt;10,VLOOKUP(A630,基础技能!A:O,6,FALSE),VLOOKUP(A630,升星技能!A:O,15,FALSE))</f>
        <v>怒气技能：对敌方随机4名目标造成110%攻击伤害并回复随机3名友军106%攻击等量生命</v>
      </c>
    </row>
    <row r="631" spans="1:29" x14ac:dyDescent="0.3">
      <c r="A631" s="27">
        <v>63026</v>
      </c>
      <c r="B631" s="27" t="s">
        <v>88</v>
      </c>
      <c r="C631" s="28">
        <v>9</v>
      </c>
      <c r="D631" s="28">
        <f>VLOOKUP($C631,计算辅助表!$A:$E,2,FALSE)</f>
        <v>3.0700000000000003</v>
      </c>
      <c r="E631" s="26">
        <f>VLOOKUP($C631,计算辅助表!$A:$E,3,FALSE)</f>
        <v>1</v>
      </c>
      <c r="F631" s="28">
        <f>VLOOKUP($C631,计算辅助表!$A:$E,4,FALSE)</f>
        <v>6.16</v>
      </c>
      <c r="G631" s="26">
        <f>VLOOKUP($C631,计算辅助表!$A:$E,5,FALSE)</f>
        <v>1.6</v>
      </c>
      <c r="H631" s="26">
        <f>VLOOKUP(C631,计算辅助表!A:I,9,FALSE)</f>
        <v>0</v>
      </c>
      <c r="I631" s="26">
        <f>VLOOKUP(C631,计算辅助表!A:K,10,FALSE)</f>
        <v>0</v>
      </c>
      <c r="J631" s="26">
        <f>VLOOKUP(C631,计算辅助表!A:K,11,FALSE)</f>
        <v>0</v>
      </c>
      <c r="K631" s="26">
        <f>VLOOKUP(C631,计算辅助表!A:H,8,FALSE)</f>
        <v>205</v>
      </c>
      <c r="L631" s="26" t="str">
        <f>VLOOKUP(C631,计算辅助表!A:F,6,FALSE)</f>
        <v>[{"a":"item","t":"2004","n":4000}]</v>
      </c>
      <c r="M631" s="26" t="str">
        <f>VLOOKUP(C631,计算辅助表!A:L,IF(INT(LEFT(A631))&lt;5,12,7),FALSE)</f>
        <v>[{"sxhero":1,"num":1},{"samezhongzu":1,"star":6,"num":1},{"samezhongzu":1,"star":5,"num":2}]</v>
      </c>
      <c r="N631" s="26" t="str">
        <f>VLOOKUP(A631,升星技能!A:O,4,FALSE)</f>
        <v>神之力3</v>
      </c>
      <c r="O631" s="26" t="str">
        <f>VLOOKUP(A631,升星技能!A:O,5,FALSE)</f>
        <v>"6302a114","6302a124"</v>
      </c>
      <c r="P631" s="26" t="str">
        <f>VLOOKUP(A631,升星技能!A:O,6,FALSE)</f>
        <v>被动效果：受到圣光的眷顾，每次普攻恢复自己180%攻击等量生命并增加伤害加成21%持续4回合</v>
      </c>
      <c r="Q631" s="26" t="str">
        <f>IF(C631&lt;8,VLOOKUP(A631,基础技能!A:O,11,FALSE),VLOOKUP(A631,升星技能!A:O,7,FALSE))</f>
        <v>光明圣力3</v>
      </c>
      <c r="R631" s="26" t="str">
        <f>IF(C631&lt;8,VLOOKUP(A631,基础技能!A:O,10,FALSE),VLOOKUP(A631,升星技能!A:O,8,FALSE))</f>
        <v>"6302a211","6302a221","6302a231","6302a241"</v>
      </c>
      <c r="S631" s="26" t="str">
        <f>IF(C631&lt;8,VLOOKUP(A631,基础技能!A:O,12,FALSE),VLOOKUP(A631,升星技能!A:O,9,FALSE))</f>
        <v>被动效果：身为圣光一族的先知，伤害加成增加60%，攻击增加26%，生命增加36%，暴击增加20%</v>
      </c>
      <c r="T631" s="26" t="str">
        <f>IF(C631&lt;9,VLOOKUP(A631,基础技能!A:O,14,FALSE),VLOOKUP(A631,升星技能!A:O,10,FALSE))</f>
        <v>圣躯3</v>
      </c>
      <c r="U631" s="26" t="str">
        <f>IF(C631&lt;9,VLOOKUP(A631,基础技能!A:O,13,FALSE),VLOOKUP(A631,升星技能!A:O,11,FALSE))</f>
        <v>"6302a314","6302a324"</v>
      </c>
      <c r="V631" s="26" t="str">
        <f>IF(C631&lt;9,VLOOKUP(A631,基础技能!A:O,15,FALSE),VLOOKUP(A631,升星技能!A:O,12,FALSE))</f>
        <v>被动效果：神圣的躯体使得自己受到攻击时，恢复自身42%攻击等量生命并增加伤害加成21%持续3回合（受控可触发恢复效果）</v>
      </c>
      <c r="W631" s="26" t="str">
        <f>IF(C631&lt;10,VLOOKUP(A631,基础技能!A:O,5,FALSE),VLOOKUP(A631,升星技能!A:O,13,FALSE))</f>
        <v>治愈圣光2</v>
      </c>
      <c r="X631" s="26" t="str">
        <f>IF(C631&lt;10,VLOOKUP(A631,基础技能!A:O,4,FALSE),VLOOKUP(A631,升星技能!A:O,14,FALSE))</f>
        <v>63026012</v>
      </c>
      <c r="Y631" s="26" t="str">
        <f>IF(C631&lt;10,VLOOKUP(A631,基础技能!A:O,6,FALSE),VLOOKUP(A631,升星技能!A:O,15,FALSE))</f>
        <v>怒气技能：对敌方随机4名目标造成110%攻击伤害并回复随机3名友军106%攻击等量生命</v>
      </c>
    </row>
    <row r="632" spans="1:29" x14ac:dyDescent="0.3">
      <c r="A632" s="27">
        <v>63026</v>
      </c>
      <c r="B632" s="27" t="s">
        <v>88</v>
      </c>
      <c r="C632" s="28">
        <v>10</v>
      </c>
      <c r="D632" s="28">
        <f>VLOOKUP($C632,计算辅助表!$A:$E,2,FALSE)</f>
        <v>3.5100000000000002</v>
      </c>
      <c r="E632" s="26">
        <f>VLOOKUP($C632,计算辅助表!$A:$E,3,FALSE)</f>
        <v>1</v>
      </c>
      <c r="F632" s="28">
        <f>VLOOKUP($C632,计算辅助表!$A:$E,4,FALSE)</f>
        <v>8.14</v>
      </c>
      <c r="G632" s="26">
        <f>VLOOKUP($C632,计算辅助表!$A:$E,5,FALSE)</f>
        <v>1.6</v>
      </c>
      <c r="H632" s="26">
        <f>VLOOKUP(C632,计算辅助表!A:I,9,FALSE)</f>
        <v>0</v>
      </c>
      <c r="I632" s="26">
        <f>VLOOKUP(C632,计算辅助表!A:K,10,FALSE)</f>
        <v>0</v>
      </c>
      <c r="J632" s="26">
        <f>VLOOKUP(C632,计算辅助表!A:K,11,FALSE)</f>
        <v>0</v>
      </c>
      <c r="K632" s="26">
        <f>VLOOKUP(C632,计算辅助表!A:H,8,FALSE)</f>
        <v>255</v>
      </c>
      <c r="L632" s="26" t="str">
        <f>VLOOKUP(C632,计算辅助表!A:F,6,FALSE)</f>
        <v>[{"a":"item","t":"2004","n":10000}]</v>
      </c>
      <c r="M632" s="26" t="str">
        <f>VLOOKUP(C632,计算辅助表!A:L,IF(INT(LEFT(A632))&lt;5,12,7),FALSE)</f>
        <v>[{"sxhero":1,"num":2},{"samezhongzu":1,"star":6,"num":1},{"star":9,"num":1}]</v>
      </c>
      <c r="N632" s="26" t="str">
        <f>VLOOKUP(A632,升星技能!A:O,4,FALSE)</f>
        <v>神之力3</v>
      </c>
      <c r="O632" s="26" t="str">
        <f>VLOOKUP(A632,升星技能!A:O,5,FALSE)</f>
        <v>"6302a114","6302a124"</v>
      </c>
      <c r="P632" s="26" t="str">
        <f>VLOOKUP(A632,升星技能!A:O,6,FALSE)</f>
        <v>被动效果：受到圣光的眷顾，每次普攻恢复自己180%攻击等量生命并增加伤害加成21%持续4回合</v>
      </c>
      <c r="Q632" s="26" t="str">
        <f>IF(C632&lt;8,VLOOKUP(A632,基础技能!A:O,11,FALSE),VLOOKUP(A632,升星技能!A:O,7,FALSE))</f>
        <v>光明圣力3</v>
      </c>
      <c r="R632" s="26" t="str">
        <f>IF(C632&lt;8,VLOOKUP(A632,基础技能!A:O,10,FALSE),VLOOKUP(A632,升星技能!A:O,8,FALSE))</f>
        <v>"6302a211","6302a221","6302a231","6302a241"</v>
      </c>
      <c r="S632" s="26" t="str">
        <f>IF(C632&lt;8,VLOOKUP(A632,基础技能!A:O,12,FALSE),VLOOKUP(A632,升星技能!A:O,9,FALSE))</f>
        <v>被动效果：身为圣光一族的先知，伤害加成增加60%，攻击增加26%，生命增加36%，暴击增加20%</v>
      </c>
      <c r="T632" s="26" t="str">
        <f>IF(C632&lt;9,VLOOKUP(A632,基础技能!A:O,14,FALSE),VLOOKUP(A632,升星技能!A:O,10,FALSE))</f>
        <v>圣躯3</v>
      </c>
      <c r="U632" s="26" t="str">
        <f>IF(C632&lt;9,VLOOKUP(A632,基础技能!A:O,13,FALSE),VLOOKUP(A632,升星技能!A:O,11,FALSE))</f>
        <v>"6302a314","6302a324"</v>
      </c>
      <c r="V632" s="26" t="str">
        <f>IF(C632&lt;9,VLOOKUP(A632,基础技能!A:O,15,FALSE),VLOOKUP(A632,升星技能!A:O,12,FALSE))</f>
        <v>被动效果：神圣的躯体使得自己受到攻击时，恢复自身42%攻击等量生命并增加伤害加成21%持续3回合（受控可触发恢复效果）</v>
      </c>
      <c r="W632" s="26" t="str">
        <f>IF(C632&lt;10,VLOOKUP(A632,基础技能!A:O,5,FALSE),VLOOKUP(A632,升星技能!A:O,13,FALSE))</f>
        <v>治愈圣光3</v>
      </c>
      <c r="X632" s="26" t="str">
        <f>IF(C632&lt;10,VLOOKUP(A632,基础技能!A:O,4,FALSE),VLOOKUP(A632,升星技能!A:O,14,FALSE))</f>
        <v>6302a012</v>
      </c>
      <c r="Y632" s="26" t="str">
        <f>IF(C632&lt;10,VLOOKUP(A632,基础技能!A:O,6,FALSE),VLOOKUP(A632,升星技能!A:O,15,FALSE))</f>
        <v>怒气技能：对敌方全体造成159%攻击伤害并回复生命最低的3名友军300%攻击等量生命，并使随机3名友军增加26%的伤害加成</v>
      </c>
    </row>
    <row r="633" spans="1:29" x14ac:dyDescent="0.3">
      <c r="A633" s="27">
        <v>63026</v>
      </c>
      <c r="B633" s="27" t="s">
        <v>88</v>
      </c>
      <c r="C633" s="28">
        <v>11</v>
      </c>
      <c r="D633" s="28">
        <f>VLOOKUP($C633,计算辅助表!$A:$E,2,FALSE)</f>
        <v>3.5100000000000002</v>
      </c>
      <c r="E633" s="26">
        <f>VLOOKUP($C633,计算辅助表!$A:$E,3,FALSE)</f>
        <v>1</v>
      </c>
      <c r="F633" s="28">
        <f>VLOOKUP($C633,计算辅助表!$A:$E,4,FALSE)</f>
        <v>8.14</v>
      </c>
      <c r="G633" s="26">
        <f>VLOOKUP($C633,计算辅助表!$A:$E,5,FALSE)</f>
        <v>1.6</v>
      </c>
      <c r="H633" s="26">
        <f>VLOOKUP(C633,计算辅助表!A:I,9,FALSE)</f>
        <v>1</v>
      </c>
      <c r="I633" s="26">
        <f>VLOOKUP(C633,计算辅助表!A:K,10,FALSE)</f>
        <v>70</v>
      </c>
      <c r="J633" s="26">
        <f>VLOOKUP(C633,计算辅助表!A:K,11,FALSE)</f>
        <v>100</v>
      </c>
      <c r="K633" s="26">
        <f>VLOOKUP(C633,计算辅助表!A:H,8,FALSE)</f>
        <v>270</v>
      </c>
      <c r="L633" s="26" t="str">
        <f>VLOOKUP(C633,计算辅助表!A:F,6,FALSE)</f>
        <v>[{"a":"item","t":"2004","n":10000}]</v>
      </c>
      <c r="M633" s="26" t="str">
        <f>VLOOKUP(C633,计算辅助表!A:L,IF(INT(LEFT(A633))&lt;5,12,7),FALSE)</f>
        <v>[{"sxhero":1,"num":1},{"star":9,"num":1}]</v>
      </c>
      <c r="N633" s="26" t="str">
        <f>VLOOKUP(A633,升星技能!A:O,4,FALSE)</f>
        <v>神之力3</v>
      </c>
      <c r="O633" s="26" t="str">
        <f>VLOOKUP(A633,升星技能!A:O,5,FALSE)</f>
        <v>"6302a114","6302a124"</v>
      </c>
      <c r="P633" s="26" t="str">
        <f>VLOOKUP(A633,升星技能!A:O,6,FALSE)</f>
        <v>被动效果：受到圣光的眷顾，每次普攻恢复自己180%攻击等量生命并增加伤害加成21%持续4回合</v>
      </c>
      <c r="Q633" s="26" t="str">
        <f>IF(C633&lt;8,VLOOKUP(A633,基础技能!A:O,11,FALSE),VLOOKUP(A633,升星技能!A:O,7,FALSE))</f>
        <v>光明圣力3</v>
      </c>
      <c r="R633" s="26" t="str">
        <f>IF(C633&lt;8,VLOOKUP(A633,基础技能!A:O,10,FALSE),VLOOKUP(A633,升星技能!A:O,8,FALSE))</f>
        <v>"6302a211","6302a221","6302a231","6302a241"</v>
      </c>
      <c r="S633" s="26" t="str">
        <f>IF(C633&lt;8,VLOOKUP(A633,基础技能!A:O,12,FALSE),VLOOKUP(A633,升星技能!A:O,9,FALSE))</f>
        <v>被动效果：身为圣光一族的先知，伤害加成增加60%，攻击增加26%，生命增加36%，暴击增加20%</v>
      </c>
      <c r="T633" s="26" t="str">
        <f>IF(C633&lt;9,VLOOKUP(A633,基础技能!A:O,14,FALSE),VLOOKUP(A633,升星技能!A:O,10,FALSE))</f>
        <v>圣躯3</v>
      </c>
      <c r="U633" s="26" t="str">
        <f>IF(C633&lt;9,VLOOKUP(A633,基础技能!A:O,13,FALSE),VLOOKUP(A633,升星技能!A:O,11,FALSE))</f>
        <v>"6302a314","6302a324"</v>
      </c>
      <c r="V633" s="26" t="str">
        <f>IF(C633&lt;9,VLOOKUP(A633,基础技能!A:O,15,FALSE),VLOOKUP(A633,升星技能!A:O,12,FALSE))</f>
        <v>被动效果：神圣的躯体使得自己受到攻击时，恢复自身42%攻击等量生命并增加伤害加成21%持续3回合（受控可触发恢复效果）</v>
      </c>
      <c r="W633" s="26" t="str">
        <f>IF(C633&lt;10,VLOOKUP(A633,基础技能!A:O,5,FALSE),VLOOKUP(A633,升星技能!A:O,13,FALSE))</f>
        <v>治愈圣光3</v>
      </c>
      <c r="X633" s="26" t="str">
        <f>IF(C633&lt;10,VLOOKUP(A633,基础技能!A:O,4,FALSE),VLOOKUP(A633,升星技能!A:O,14,FALSE))</f>
        <v>6302a012</v>
      </c>
      <c r="Y633" s="26" t="str">
        <f>IF(C633&lt;10,VLOOKUP(A633,基础技能!A:O,6,FALSE),VLOOKUP(A633,升星技能!A:O,15,FALSE))</f>
        <v>怒气技能：对敌方全体造成159%攻击伤害并回复生命最低的3名友军300%攻击等量生命，并使随机3名友军增加26%的伤害加成</v>
      </c>
    </row>
    <row r="634" spans="1:29" x14ac:dyDescent="0.3">
      <c r="A634" s="27">
        <v>63026</v>
      </c>
      <c r="B634" s="27" t="s">
        <v>88</v>
      </c>
      <c r="C634" s="28">
        <v>12</v>
      </c>
      <c r="D634" s="28">
        <f>VLOOKUP($C634,计算辅助表!$A:$E,2,FALSE)</f>
        <v>3.5100000000000002</v>
      </c>
      <c r="E634" s="26">
        <f>VLOOKUP($C634,计算辅助表!$A:$E,3,FALSE)</f>
        <v>1</v>
      </c>
      <c r="F634" s="28">
        <f>VLOOKUP($C634,计算辅助表!$A:$E,4,FALSE)</f>
        <v>8.14</v>
      </c>
      <c r="G634" s="26">
        <f>VLOOKUP($C634,计算辅助表!$A:$E,5,FALSE)</f>
        <v>1.6</v>
      </c>
      <c r="H634" s="26">
        <f>VLOOKUP(C634,计算辅助表!A:I,9,FALSE)</f>
        <v>2</v>
      </c>
      <c r="I634" s="26">
        <f>VLOOKUP(C634,计算辅助表!A:K,10,FALSE)</f>
        <v>140</v>
      </c>
      <c r="J634" s="26">
        <f>VLOOKUP(C634,计算辅助表!A:K,11,FALSE)</f>
        <v>200</v>
      </c>
      <c r="K634" s="26">
        <f>VLOOKUP(C634,计算辅助表!A:H,8,FALSE)</f>
        <v>285</v>
      </c>
      <c r="L634" s="26" t="str">
        <f>VLOOKUP(C634,计算辅助表!A:F,6,FALSE)</f>
        <v>[{"a":"item","t":"2004","n":15000}]</v>
      </c>
      <c r="M634" s="26" t="str">
        <f>VLOOKUP(C634,计算辅助表!A:L,IF(INT(LEFT(A634))&lt;5,12,7),FALSE)</f>
        <v>[{"sxhero":1,"num":1},{"samezhongzu":1,"star":6,"num":1},{"star":9,"num":1}]</v>
      </c>
      <c r="N634" s="26" t="str">
        <f>VLOOKUP(A634,升星技能!A:O,4,FALSE)</f>
        <v>神之力3</v>
      </c>
      <c r="O634" s="26" t="str">
        <f>VLOOKUP(A634,升星技能!A:O,5,FALSE)</f>
        <v>"6302a114","6302a124"</v>
      </c>
      <c r="P634" s="26" t="str">
        <f>VLOOKUP(A634,升星技能!A:O,6,FALSE)</f>
        <v>被动效果：受到圣光的眷顾，每次普攻恢复自己180%攻击等量生命并增加伤害加成21%持续4回合</v>
      </c>
      <c r="Q634" s="26" t="str">
        <f>IF(C634&lt;8,VLOOKUP(A634,基础技能!A:O,11,FALSE),VLOOKUP(A634,升星技能!A:O,7,FALSE))</f>
        <v>光明圣力3</v>
      </c>
      <c r="R634" s="26" t="str">
        <f>IF(C634&lt;8,VLOOKUP(A634,基础技能!A:O,10,FALSE),VLOOKUP(A634,升星技能!A:O,8,FALSE))</f>
        <v>"6302a211","6302a221","6302a231","6302a241"</v>
      </c>
      <c r="S634" s="26" t="str">
        <f>IF(C634&lt;8,VLOOKUP(A634,基础技能!A:O,12,FALSE),VLOOKUP(A634,升星技能!A:O,9,FALSE))</f>
        <v>被动效果：身为圣光一族的先知，伤害加成增加60%，攻击增加26%，生命增加36%，暴击增加20%</v>
      </c>
      <c r="T634" s="26" t="str">
        <f>IF(C634&lt;9,VLOOKUP(A634,基础技能!A:O,14,FALSE),VLOOKUP(A634,升星技能!A:O,10,FALSE))</f>
        <v>圣躯3</v>
      </c>
      <c r="U634" s="26" t="str">
        <f>IF(C634&lt;9,VLOOKUP(A634,基础技能!A:O,13,FALSE),VLOOKUP(A634,升星技能!A:O,11,FALSE))</f>
        <v>"6302a314","6302a324"</v>
      </c>
      <c r="V634" s="26" t="str">
        <f>IF(C634&lt;9,VLOOKUP(A634,基础技能!A:O,15,FALSE),VLOOKUP(A634,升星技能!A:O,12,FALSE))</f>
        <v>被动效果：神圣的躯体使得自己受到攻击时，恢复自身42%攻击等量生命并增加伤害加成21%持续3回合（受控可触发恢复效果）</v>
      </c>
      <c r="W634" s="26" t="str">
        <f>IF(C634&lt;10,VLOOKUP(A634,基础技能!A:O,5,FALSE),VLOOKUP(A634,升星技能!A:O,13,FALSE))</f>
        <v>治愈圣光3</v>
      </c>
      <c r="X634" s="26" t="str">
        <f>IF(C634&lt;10,VLOOKUP(A634,基础技能!A:O,4,FALSE),VLOOKUP(A634,升星技能!A:O,14,FALSE))</f>
        <v>6302a012</v>
      </c>
      <c r="Y634" s="26" t="str">
        <f>IF(C634&lt;10,VLOOKUP(A634,基础技能!A:O,6,FALSE),VLOOKUP(A634,升星技能!A:O,15,FALSE))</f>
        <v>怒气技能：对敌方全体造成159%攻击伤害并回复生命最低的3名友军300%攻击等量生命，并使随机3名友军增加26%的伤害加成</v>
      </c>
    </row>
    <row r="635" spans="1:29" x14ac:dyDescent="0.3">
      <c r="A635" s="27">
        <v>63026</v>
      </c>
      <c r="B635" s="27" t="s">
        <v>88</v>
      </c>
      <c r="C635" s="28">
        <v>13</v>
      </c>
      <c r="D635" s="28">
        <f>VLOOKUP($C635,计算辅助表!$A:$E,2,FALSE)</f>
        <v>3.5100000000000002</v>
      </c>
      <c r="E635" s="26">
        <f>VLOOKUP($C635,计算辅助表!$A:$E,3,FALSE)</f>
        <v>1</v>
      </c>
      <c r="F635" s="28">
        <f>VLOOKUP($C635,计算辅助表!$A:$E,4,FALSE)</f>
        <v>8.14</v>
      </c>
      <c r="G635" s="26">
        <f>VLOOKUP($C635,计算辅助表!$A:$E,5,FALSE)</f>
        <v>1.6</v>
      </c>
      <c r="H635" s="26">
        <f>VLOOKUP(C635,计算辅助表!A:I,9,FALSE)</f>
        <v>3</v>
      </c>
      <c r="I635" s="26">
        <f>VLOOKUP(C635,计算辅助表!A:K,10,FALSE)</f>
        <v>210</v>
      </c>
      <c r="J635" s="26">
        <f>VLOOKUP(C635,计算辅助表!A:K,11,FALSE)</f>
        <v>300</v>
      </c>
      <c r="K635" s="26">
        <f>VLOOKUP(C635,计算辅助表!A:H,8,FALSE)</f>
        <v>300</v>
      </c>
      <c r="L635" s="26" t="str">
        <f>VLOOKUP(C635,计算辅助表!A:F,6,FALSE)</f>
        <v>[{"a":"item","t":"2004","n":20000},{"a":"item","t":"2039","n":10}]</v>
      </c>
      <c r="M635" s="26" t="str">
        <f>VLOOKUP(C635,计算辅助表!A:L,IF(INT(LEFT(A635))&lt;5,12,7),FALSE)</f>
        <v>[{"sxhero":1,"num":2},{"samezhongzu":1,"star":6,"num":1},{"star":10,"num":1}]</v>
      </c>
      <c r="N635" s="26" t="str">
        <f>VLOOKUP(A635,升星技能!A:O,4,FALSE)</f>
        <v>神之力3</v>
      </c>
      <c r="O635" s="26" t="str">
        <f>VLOOKUP(A635,升星技能!A:O,5,FALSE)</f>
        <v>"6302a114","6302a124"</v>
      </c>
      <c r="P635" s="26" t="str">
        <f>VLOOKUP(A635,升星技能!A:O,6,FALSE)</f>
        <v>被动效果：受到圣光的眷顾，每次普攻恢复自己180%攻击等量生命并增加伤害加成21%持续4回合</v>
      </c>
      <c r="Q635" s="26" t="str">
        <f>IF(C635&lt;8,VLOOKUP(A635,基础技能!A:O,11,FALSE),VLOOKUP(A635,升星技能!A:O,7,FALSE))</f>
        <v>光明圣力3</v>
      </c>
      <c r="R635" s="26" t="str">
        <f>IF(C635&lt;8,VLOOKUP(A635,基础技能!A:O,10,FALSE),VLOOKUP(A635,升星技能!A:O,8,FALSE))</f>
        <v>"6302a211","6302a221","6302a231","6302a241"</v>
      </c>
      <c r="S635" s="26" t="str">
        <f>IF(C635&lt;8,VLOOKUP(A635,基础技能!A:O,12,FALSE),VLOOKUP(A635,升星技能!A:O,9,FALSE))</f>
        <v>被动效果：身为圣光一族的先知，伤害加成增加60%，攻击增加26%，生命增加36%，暴击增加20%</v>
      </c>
      <c r="T635" s="26" t="str">
        <f>IF(C635&lt;9,VLOOKUP(A635,基础技能!A:O,14,FALSE),VLOOKUP(A635,升星技能!A:O,10,FALSE))</f>
        <v>圣躯3</v>
      </c>
      <c r="U635" s="26" t="str">
        <f>IF(C635&lt;9,VLOOKUP(A635,基础技能!A:O,13,FALSE),VLOOKUP(A635,升星技能!A:O,11,FALSE))</f>
        <v>"6302a314","6302a324"</v>
      </c>
      <c r="V635" s="26" t="str">
        <f>IF(C635&lt;9,VLOOKUP(A635,基础技能!A:O,15,FALSE),VLOOKUP(A635,升星技能!A:O,12,FALSE))</f>
        <v>被动效果：神圣的躯体使得自己受到攻击时，恢复自身42%攻击等量生命并增加伤害加成21%持续3回合（受控可触发恢复效果）</v>
      </c>
      <c r="W635" s="26" t="str">
        <f>IF(C635&lt;10,VLOOKUP(A635,基础技能!A:O,5,FALSE),VLOOKUP(A635,升星技能!A:O,13,FALSE))</f>
        <v>治愈圣光3</v>
      </c>
      <c r="X635" s="26" t="str">
        <f>IF(C635&lt;10,VLOOKUP(A635,基础技能!A:O,4,FALSE),VLOOKUP(A635,升星技能!A:O,14,FALSE))</f>
        <v>6302a012</v>
      </c>
      <c r="Y635" s="26" t="str">
        <f>IF(C635&lt;10,VLOOKUP(A635,基础技能!A:O,6,FALSE),VLOOKUP(A635,升星技能!A:O,15,FALSE))</f>
        <v>怒气技能：对敌方全体造成159%攻击伤害并回复生命最低的3名友军300%攻击等量生命，并使随机3名友军增加26%的伤害加成</v>
      </c>
    </row>
    <row r="636" spans="1:29" x14ac:dyDescent="0.3">
      <c r="A636" s="27">
        <v>63026</v>
      </c>
      <c r="B636" s="27" t="s">
        <v>88</v>
      </c>
      <c r="C636" s="28">
        <v>14</v>
      </c>
      <c r="D636" s="28">
        <v>3.51</v>
      </c>
      <c r="E636" s="26">
        <f>VLOOKUP($C636,计算辅助表!$A:$E,3,FALSE)</f>
        <v>1</v>
      </c>
      <c r="F636" s="28">
        <v>8.14</v>
      </c>
      <c r="G636" s="26">
        <f>VLOOKUP($C636,计算辅助表!$A:$E,5,FALSE)</f>
        <v>1.6</v>
      </c>
      <c r="H636" s="26">
        <f>VLOOKUP(C636,计算辅助表!A:I,9,FALSE)</f>
        <v>4</v>
      </c>
      <c r="I636" s="26">
        <f>VLOOKUP(C636,计算辅助表!A:K,10,FALSE)</f>
        <v>330</v>
      </c>
      <c r="J636" s="26">
        <f>VLOOKUP(C636,计算辅助表!A:K,11,FALSE)</f>
        <v>500</v>
      </c>
      <c r="K636" s="26">
        <f>VLOOKUP(C636,计算辅助表!A:H,8,FALSE)</f>
        <v>300</v>
      </c>
      <c r="L636" s="26" t="str">
        <f>VLOOKUP(C636,计算辅助表!A:F,6,FALSE)</f>
        <v>[{"a":"item","t":"2004","n":25000},{"a":"item","t":"2039","n":20}]</v>
      </c>
      <c r="M636" s="26" t="str">
        <f>VLOOKUP(C636,计算辅助表!A:L,IF(INT(LEFT(A636))&lt;5,12,7),FALSE)</f>
        <v>[{"sxhero":1,"num":2},{"star":9,"num":1},{"star":10,"num":1}]</v>
      </c>
      <c r="N636" s="26" t="str">
        <f>VLOOKUP(A636,升星技能!A:O,4,FALSE)</f>
        <v>神之力3</v>
      </c>
      <c r="O636" s="26" t="str">
        <f>VLOOKUP(A636,升星技能!A:O,5,FALSE)</f>
        <v>"6302a114","6302a124"</v>
      </c>
      <c r="P636" s="26" t="str">
        <f>VLOOKUP(A636,升星技能!A:O,6,FALSE)</f>
        <v>被动效果：受到圣光的眷顾，每次普攻恢复自己180%攻击等量生命并增加伤害加成21%持续4回合</v>
      </c>
      <c r="Q636" s="26" t="str">
        <f>IF(C636&lt;8,VLOOKUP(A636,基础技能!A:O,11,FALSE),VLOOKUP(A636,升星技能!A:O,7,FALSE))</f>
        <v>光明圣力3</v>
      </c>
      <c r="R636" s="26" t="str">
        <f>IF(C636&lt;8,VLOOKUP(A636,基础技能!A:O,10,FALSE),VLOOKUP(A636,升星技能!A:O,8,FALSE))</f>
        <v>"6302a211","6302a221","6302a231","6302a241"</v>
      </c>
      <c r="S636" s="26" t="str">
        <f>IF(C636&lt;8,VLOOKUP(A636,基础技能!A:O,12,FALSE),VLOOKUP(A636,升星技能!A:O,9,FALSE))</f>
        <v>被动效果：身为圣光一族的先知，伤害加成增加60%，攻击增加26%，生命增加36%，暴击增加20%</v>
      </c>
      <c r="T636" s="26" t="str">
        <f>IF(C636&lt;9,VLOOKUP(A636,基础技能!A:O,14,FALSE),VLOOKUP(A636,升星技能!A:O,10,FALSE))</f>
        <v>圣躯3</v>
      </c>
      <c r="U636" s="26" t="str">
        <f>IF(C636&lt;9,VLOOKUP(A636,基础技能!A:O,13,FALSE),VLOOKUP(A636,升星技能!A:O,11,FALSE))</f>
        <v>"6302a314","6302a324"</v>
      </c>
      <c r="V636" s="26" t="str">
        <f>IF(C636&lt;9,VLOOKUP(A636,基础技能!A:O,15,FALSE),VLOOKUP(A636,升星技能!A:O,12,FALSE))</f>
        <v>被动效果：神圣的躯体使得自己受到攻击时，恢复自身42%攻击等量生命并增加伤害加成21%持续3回合（受控可触发恢复效果）</v>
      </c>
      <c r="W636" s="26" t="str">
        <f>IF(C636&lt;10,VLOOKUP(A636,基础技能!A:O,5,FALSE),VLOOKUP(A636,升星技能!A:O,13,FALSE))</f>
        <v>治愈圣光3</v>
      </c>
      <c r="X636" s="26" t="str">
        <f>IF(C636&lt;10,VLOOKUP(A636,基础技能!A:O,4,FALSE),VLOOKUP(A636,升星技能!A:O,14,FALSE))</f>
        <v>6302a012</v>
      </c>
      <c r="Y636" s="26" t="str">
        <f>IF(C636&lt;10,VLOOKUP(A636,基础技能!A:O,6,FALSE),VLOOKUP(A636,升星技能!A:O,15,FALSE))</f>
        <v>怒气技能：对敌方全体造成159%攻击伤害并回复生命最低的3名友军300%攻击等量生命，并使随机3名友军增加26%的伤害加成</v>
      </c>
    </row>
    <row r="637" spans="1:29" x14ac:dyDescent="0.3">
      <c r="A637" s="27">
        <v>63026</v>
      </c>
      <c r="B637" s="27" t="s">
        <v>88</v>
      </c>
      <c r="C637" s="28">
        <v>15</v>
      </c>
      <c r="D637" s="28">
        <v>3.51</v>
      </c>
      <c r="E637" s="26">
        <f>VLOOKUP($C637,计算辅助表!$A:$E,3,FALSE)</f>
        <v>1</v>
      </c>
      <c r="F637" s="28">
        <v>8.14</v>
      </c>
      <c r="G637" s="26">
        <f>VLOOKUP($C637,计算辅助表!$A:$E,5,FALSE)</f>
        <v>1.6</v>
      </c>
      <c r="H637" s="26">
        <f>VLOOKUP(C637,计算辅助表!A:I,9,FALSE)</f>
        <v>5</v>
      </c>
      <c r="I637" s="26">
        <f>VLOOKUP(C637,计算辅助表!A:K,10,FALSE)</f>
        <v>450</v>
      </c>
      <c r="J637" s="26">
        <f>VLOOKUP(C637,计算辅助表!A:K,11,FALSE)</f>
        <v>700</v>
      </c>
      <c r="K637" s="26">
        <f>VLOOKUP(C637,计算辅助表!A:H,8,FALSE)</f>
        <v>300</v>
      </c>
      <c r="L637" s="26" t="str">
        <f>VLOOKUP(C637,计算辅助表!A:F,6,FALSE)</f>
        <v>[{"a":"item","t":"2004","n":30000},{"a":"item","t":"2039","n":30}]</v>
      </c>
      <c r="M637" s="26" t="str">
        <f>VLOOKUP(C637,计算辅助表!A:L,IF(INT(LEFT(A637))&lt;5,12,7),FALSE)</f>
        <v>[{"sxhero":1,"num":2},{"star":9,"num":1},{"star":10,"num":1}]</v>
      </c>
      <c r="N637" s="26" t="str">
        <f>VLOOKUP(A637,升星技能!A:O,4,FALSE)</f>
        <v>神之力3</v>
      </c>
      <c r="O637" s="26" t="str">
        <f>VLOOKUP(A637,升星技能!A:O,5,FALSE)</f>
        <v>"6302a114","6302a124"</v>
      </c>
      <c r="P637" s="26" t="str">
        <f>VLOOKUP(A637,升星技能!A:O,6,FALSE)</f>
        <v>被动效果：受到圣光的眷顾，每次普攻恢复自己180%攻击等量生命并增加伤害加成21%持续4回合</v>
      </c>
      <c r="Q637" s="26" t="str">
        <f>IF(C637&lt;8,VLOOKUP(A637,基础技能!A:O,11,FALSE),VLOOKUP(A637,升星技能!A:O,7,FALSE))</f>
        <v>光明圣力3</v>
      </c>
      <c r="R637" s="26" t="str">
        <f>IF(C637&lt;8,VLOOKUP(A637,基础技能!A:O,10,FALSE),VLOOKUP(A637,升星技能!A:O,8,FALSE))</f>
        <v>"6302a211","6302a221","6302a231","6302a241"</v>
      </c>
      <c r="S637" s="26" t="str">
        <f>IF(C637&lt;8,VLOOKUP(A637,基础技能!A:O,12,FALSE),VLOOKUP(A637,升星技能!A:O,9,FALSE))</f>
        <v>被动效果：身为圣光一族的先知，伤害加成增加60%，攻击增加26%，生命增加36%，暴击增加20%</v>
      </c>
      <c r="T637" s="26" t="str">
        <f>IF(C637&lt;9,VLOOKUP(A637,基础技能!A:O,14,FALSE),VLOOKUP(A637,升星技能!A:O,10,FALSE))</f>
        <v>圣躯3</v>
      </c>
      <c r="U637" s="26" t="str">
        <f>IF(C637&lt;9,VLOOKUP(A637,基础技能!A:O,13,FALSE),VLOOKUP(A637,升星技能!A:O,11,FALSE))</f>
        <v>"6302a314","6302a324"</v>
      </c>
      <c r="V637" s="26" t="str">
        <f>IF(C637&lt;9,VLOOKUP(A637,基础技能!A:O,15,FALSE),VLOOKUP(A637,升星技能!A:O,12,FALSE))</f>
        <v>被动效果：神圣的躯体使得自己受到攻击时，恢复自身42%攻击等量生命并增加伤害加成21%持续3回合（受控可触发恢复效果）</v>
      </c>
      <c r="W637" s="26" t="str">
        <f>IF(C637&lt;10,VLOOKUP(A637,基础技能!A:O,5,FALSE),VLOOKUP(A637,升星技能!A:O,13,FALSE))</f>
        <v>治愈圣光3</v>
      </c>
      <c r="X637" s="26" t="str">
        <f>IF(C637&lt;10,VLOOKUP(A637,基础技能!A:O,4,FALSE),VLOOKUP(A637,升星技能!A:O,14,FALSE))</f>
        <v>6302a012</v>
      </c>
      <c r="Y637" s="26" t="str">
        <f>IF(C637&lt;10,VLOOKUP(A637,基础技能!A:O,6,FALSE),VLOOKUP(A637,升星技能!A:O,15,FALSE))</f>
        <v>怒气技能：对敌方全体造成159%攻击伤害并回复生命最低的3名友军300%攻击等量生命，并使随机3名友军增加26%的伤害加成</v>
      </c>
    </row>
    <row r="638" spans="1:29" s="10" customFormat="1" x14ac:dyDescent="0.3">
      <c r="A638" s="27">
        <v>63036</v>
      </c>
      <c r="B638" s="27" t="s">
        <v>89</v>
      </c>
      <c r="C638" s="28">
        <v>7</v>
      </c>
      <c r="D638" s="28">
        <f>VLOOKUP($C638,计算辅助表!$A:$E,2,FALSE)</f>
        <v>2.4900000000000002</v>
      </c>
      <c r="E638" s="26">
        <f>VLOOKUP($C638,计算辅助表!$A:$E,3,FALSE)</f>
        <v>1</v>
      </c>
      <c r="F638" s="28">
        <f>VLOOKUP($C638,计算辅助表!$A:$E,4,FALSE)</f>
        <v>3.5200000000000005</v>
      </c>
      <c r="G638" s="26">
        <f>VLOOKUP($C638,计算辅助表!$A:$E,5,FALSE)</f>
        <v>1.6</v>
      </c>
      <c r="H638" s="26">
        <f>VLOOKUP(C638,计算辅助表!A:I,9,FALSE)</f>
        <v>0</v>
      </c>
      <c r="I638" s="26">
        <f>VLOOKUP(C638,计算辅助表!A:K,10,FALSE)</f>
        <v>0</v>
      </c>
      <c r="J638" s="26">
        <f>VLOOKUP(C638,计算辅助表!A:K,11,FALSE)</f>
        <v>0</v>
      </c>
      <c r="K638" s="26">
        <f>VLOOKUP(C638,计算辅助表!A:H,8,FALSE)</f>
        <v>165</v>
      </c>
      <c r="L638" s="26" t="str">
        <f>VLOOKUP(C638,计算辅助表!A:F,6,FALSE)</f>
        <v>[{"a":"item","t":"2004","n":2000}]</v>
      </c>
      <c r="M638" s="26" t="str">
        <f>VLOOKUP(C638,计算辅助表!A:L,IF(INT(LEFT(A638))&lt;5,12,7),FALSE)</f>
        <v>[{"samezhongzu":1,"star":5,"num":4}]</v>
      </c>
      <c r="N638" s="26" t="str">
        <f>VLOOKUP(A638,升星技能!A:O,4,FALSE)</f>
        <v>光明之子3</v>
      </c>
      <c r="O638" s="26" t="str">
        <f>VLOOKUP(A638,升星技能!A:O,5,FALSE)</f>
        <v>"6303a101","6303a111","6303a121","6303a104"</v>
      </c>
      <c r="P638" s="26" t="str">
        <f>VLOOKUP(A638,升星技能!A:O,6,FALSE)</f>
        <v>被动效果：生命增加30%，攻击增加45%，免控率增加30%，治疗量提升40%</v>
      </c>
      <c r="Q638" s="26" t="str">
        <f>IF(C638&lt;8,VLOOKUP(A638,基础技能!A:O,11,FALSE),VLOOKUP(A638,升星技能!A:O,7,FALSE))</f>
        <v>圣光护佑2</v>
      </c>
      <c r="R638" s="26" t="str">
        <f>IF(C638&lt;8,VLOOKUP(A638,基础技能!A:O,10,FALSE),VLOOKUP(A638,升星技能!A:O,8,FALSE))</f>
        <v>"63036204"</v>
      </c>
      <c r="S638" s="26" t="str">
        <f>IF(C638&lt;8,VLOOKUP(A638,基础技能!A:O,12,FALSE),VLOOKUP(A638,升星技能!A:O,9,FALSE))</f>
        <v>被动效果：每次出手立即恢复3名血量最低的我方英雄300%攻击的生命</v>
      </c>
      <c r="T638" s="26" t="str">
        <f>IF(C638&lt;9,VLOOKUP(A638,基础技能!A:O,14,FALSE),VLOOKUP(A638,升星技能!A:O,10,FALSE))</f>
        <v>灵魂献祭2</v>
      </c>
      <c r="U638" s="26" t="str">
        <f>IF(C638&lt;9,VLOOKUP(A638,基础技能!A:O,13,FALSE),VLOOKUP(A638,升星技能!A:O,11,FALSE))</f>
        <v>"63036304"</v>
      </c>
      <c r="V638" s="26" t="str">
        <f>IF(C638&lt;9,VLOOKUP(A638,基础技能!A:O,15,FALSE),VLOOKUP(A638,升星技能!A:O,12,FALSE))</f>
        <v>被动效果：死亡后，恢复我方全体英雄240%攻击等量生命，持续4回合</v>
      </c>
      <c r="W638" s="26" t="str">
        <f>IF(C638&lt;10,VLOOKUP(A638,基础技能!A:O,5,FALSE),VLOOKUP(A638,升星技能!A:O,13,FALSE))</f>
        <v>神圣怒火2</v>
      </c>
      <c r="X638" s="26">
        <f>IF(C638&lt;10,VLOOKUP(A638,基础技能!A:O,4,FALSE),VLOOKUP(A638,升星技能!A:O,14,FALSE))</f>
        <v>63036012</v>
      </c>
      <c r="Y638" s="26" t="str">
        <f>IF(C638&lt;10,VLOOKUP(A638,基础技能!A:O,6,FALSE),VLOOKUP(A638,升星技能!A:O,15,FALSE))</f>
        <v>怒气技能：对随机4名敌人造成158%攻击伤害，并使我方随机4名英雄攻击提升20%、速度提升20点、受到治疗效果提升15%，持续3回合，并有30%概率解除所有控制</v>
      </c>
    </row>
    <row r="639" spans="1:29" s="10" customFormat="1" x14ac:dyDescent="0.3">
      <c r="A639" s="27">
        <v>63036</v>
      </c>
      <c r="B639" s="27" t="s">
        <v>89</v>
      </c>
      <c r="C639" s="28">
        <v>8</v>
      </c>
      <c r="D639" s="28">
        <f>VLOOKUP($C639,计算辅助表!$A:$E,2,FALSE)</f>
        <v>2.7800000000000002</v>
      </c>
      <c r="E639" s="26">
        <f>VLOOKUP($C639,计算辅助表!$A:$E,3,FALSE)</f>
        <v>1</v>
      </c>
      <c r="F639" s="28">
        <f>VLOOKUP($C639,计算辅助表!$A:$E,4,FALSE)</f>
        <v>4.84</v>
      </c>
      <c r="G639" s="26">
        <f>VLOOKUP($C639,计算辅助表!$A:$E,5,FALSE)</f>
        <v>1.6</v>
      </c>
      <c r="H639" s="26">
        <f>VLOOKUP(C639,计算辅助表!A:I,9,FALSE)</f>
        <v>0</v>
      </c>
      <c r="I639" s="26">
        <f>VLOOKUP(C639,计算辅助表!A:K,10,FALSE)</f>
        <v>0</v>
      </c>
      <c r="J639" s="26">
        <f>VLOOKUP(C639,计算辅助表!A:K,11,FALSE)</f>
        <v>0</v>
      </c>
      <c r="K639" s="26">
        <f>VLOOKUP(C639,计算辅助表!A:H,8,FALSE)</f>
        <v>185</v>
      </c>
      <c r="L639" s="26" t="str">
        <f>VLOOKUP(C639,计算辅助表!A:F,6,FALSE)</f>
        <v>[{"a":"item","t":"2004","n":3000}]</v>
      </c>
      <c r="M639" s="26" t="str">
        <f>VLOOKUP(C639,计算辅助表!A:L,IF(INT(LEFT(A639))&lt;5,12,7),FALSE)</f>
        <v>[{"samezhongzu":1,"star":6,"num":1},{"samezhongzu":1,"star":5,"num":3}]</v>
      </c>
      <c r="N639" s="26" t="str">
        <f>VLOOKUP(A639,升星技能!A:O,4,FALSE)</f>
        <v>光明之子3</v>
      </c>
      <c r="O639" s="26" t="str">
        <f>VLOOKUP(A639,升星技能!A:O,5,FALSE)</f>
        <v>"6303a101","6303a111","6303a121","6303a104"</v>
      </c>
      <c r="P639" s="26" t="str">
        <f>VLOOKUP(A639,升星技能!A:O,6,FALSE)</f>
        <v>被动效果：生命增加30%，攻击增加45%，免控率增加30%，治疗量提升40%</v>
      </c>
      <c r="Q639" s="26" t="str">
        <f>IF(C639&lt;8,VLOOKUP(A639,基础技能!A:O,11,FALSE),VLOOKUP(A639,升星技能!A:O,7,FALSE))</f>
        <v>圣光护佑3</v>
      </c>
      <c r="R639" s="26" t="str">
        <f>IF(C639&lt;8,VLOOKUP(A639,基础技能!A:O,10,FALSE),VLOOKUP(A639,升星技能!A:O,8,FALSE))</f>
        <v>"6303a204"</v>
      </c>
      <c r="S639" s="26" t="str">
        <f>IF(C639&lt;8,VLOOKUP(A639,基础技能!A:O,12,FALSE),VLOOKUP(A639,升星技能!A:O,9,FALSE))</f>
        <v>被动效果：每次出手立即恢复3名血量最低的我方英雄480%攻击的生命</v>
      </c>
      <c r="T639" s="26" t="str">
        <f>IF(C639&lt;9,VLOOKUP(A639,基础技能!A:O,14,FALSE),VLOOKUP(A639,升星技能!A:O,10,FALSE))</f>
        <v>灵魂献祭2</v>
      </c>
      <c r="U639" s="26" t="str">
        <f>IF(C639&lt;9,VLOOKUP(A639,基础技能!A:O,13,FALSE),VLOOKUP(A639,升星技能!A:O,11,FALSE))</f>
        <v>"63036304"</v>
      </c>
      <c r="V639" s="26" t="str">
        <f>IF(C639&lt;9,VLOOKUP(A639,基础技能!A:O,15,FALSE),VLOOKUP(A639,升星技能!A:O,12,FALSE))</f>
        <v>被动效果：死亡后，恢复我方全体英雄240%攻击等量生命，持续4回合</v>
      </c>
      <c r="W639" s="26" t="str">
        <f>IF(C639&lt;10,VLOOKUP(A639,基础技能!A:O,5,FALSE),VLOOKUP(A639,升星技能!A:O,13,FALSE))</f>
        <v>神圣怒火2</v>
      </c>
      <c r="X639" s="26">
        <f>IF(C639&lt;10,VLOOKUP(A639,基础技能!A:O,4,FALSE),VLOOKUP(A639,升星技能!A:O,14,FALSE))</f>
        <v>63036012</v>
      </c>
      <c r="Y639" s="26" t="str">
        <f>IF(C639&lt;10,VLOOKUP(A639,基础技能!A:O,6,FALSE),VLOOKUP(A639,升星技能!A:O,15,FALSE))</f>
        <v>怒气技能：对随机4名敌人造成158%攻击伤害，并使我方随机4名英雄攻击提升20%、速度提升20点、受到治疗效果提升15%，持续3回合，并有30%概率解除所有控制</v>
      </c>
    </row>
    <row r="640" spans="1:29" s="10" customFormat="1" x14ac:dyDescent="0.3">
      <c r="A640" s="27">
        <v>63036</v>
      </c>
      <c r="B640" s="27" t="s">
        <v>89</v>
      </c>
      <c r="C640" s="28">
        <v>9</v>
      </c>
      <c r="D640" s="28">
        <f>VLOOKUP($C640,计算辅助表!$A:$E,2,FALSE)</f>
        <v>3.0700000000000003</v>
      </c>
      <c r="E640" s="26">
        <f>VLOOKUP($C640,计算辅助表!$A:$E,3,FALSE)</f>
        <v>1</v>
      </c>
      <c r="F640" s="28">
        <f>VLOOKUP($C640,计算辅助表!$A:$E,4,FALSE)</f>
        <v>6.16</v>
      </c>
      <c r="G640" s="26">
        <f>VLOOKUP($C640,计算辅助表!$A:$E,5,FALSE)</f>
        <v>1.6</v>
      </c>
      <c r="H640" s="26">
        <f>VLOOKUP(C640,计算辅助表!A:I,9,FALSE)</f>
        <v>0</v>
      </c>
      <c r="I640" s="26">
        <f>VLOOKUP(C640,计算辅助表!A:K,10,FALSE)</f>
        <v>0</v>
      </c>
      <c r="J640" s="26">
        <f>VLOOKUP(C640,计算辅助表!A:K,11,FALSE)</f>
        <v>0</v>
      </c>
      <c r="K640" s="26">
        <f>VLOOKUP(C640,计算辅助表!A:H,8,FALSE)</f>
        <v>205</v>
      </c>
      <c r="L640" s="26" t="str">
        <f>VLOOKUP(C640,计算辅助表!A:F,6,FALSE)</f>
        <v>[{"a":"item","t":"2004","n":4000}]</v>
      </c>
      <c r="M640" s="26" t="str">
        <f>VLOOKUP(C640,计算辅助表!A:L,IF(INT(LEFT(A640))&lt;5,12,7),FALSE)</f>
        <v>[{"sxhero":1,"num":1},{"samezhongzu":1,"star":6,"num":1},{"samezhongzu":1,"star":5,"num":2}]</v>
      </c>
      <c r="N640" s="26" t="str">
        <f>VLOOKUP(A640,升星技能!A:O,4,FALSE)</f>
        <v>光明之子3</v>
      </c>
      <c r="O640" s="26" t="str">
        <f>VLOOKUP(A640,升星技能!A:O,5,FALSE)</f>
        <v>"6303a101","6303a111","6303a121","6303a104"</v>
      </c>
      <c r="P640" s="26" t="str">
        <f>VLOOKUP(A640,升星技能!A:O,6,FALSE)</f>
        <v>被动效果：生命增加30%，攻击增加45%，免控率增加30%，治疗量提升40%</v>
      </c>
      <c r="Q640" s="26" t="str">
        <f>IF(C640&lt;8,VLOOKUP(A640,基础技能!A:O,11,FALSE),VLOOKUP(A640,升星技能!A:O,7,FALSE))</f>
        <v>圣光护佑3</v>
      </c>
      <c r="R640" s="26" t="str">
        <f>IF(C640&lt;8,VLOOKUP(A640,基础技能!A:O,10,FALSE),VLOOKUP(A640,升星技能!A:O,8,FALSE))</f>
        <v>"6303a204"</v>
      </c>
      <c r="S640" s="26" t="str">
        <f>IF(C640&lt;8,VLOOKUP(A640,基础技能!A:O,12,FALSE),VLOOKUP(A640,升星技能!A:O,9,FALSE))</f>
        <v>被动效果：每次出手立即恢复3名血量最低的我方英雄480%攻击的生命</v>
      </c>
      <c r="T640" s="26" t="str">
        <f>IF(C640&lt;9,VLOOKUP(A640,基础技能!A:O,14,FALSE),VLOOKUP(A640,升星技能!A:O,10,FALSE))</f>
        <v>灵魂献祭3</v>
      </c>
      <c r="U640" s="26" t="str">
        <f>IF(C640&lt;9,VLOOKUP(A640,基础技能!A:O,13,FALSE),VLOOKUP(A640,升星技能!A:O,11,FALSE))</f>
        <v>"6303a304"</v>
      </c>
      <c r="V640" s="26" t="str">
        <f>IF(C640&lt;9,VLOOKUP(A640,基础技能!A:O,15,FALSE),VLOOKUP(A640,升星技能!A:O,12,FALSE))</f>
        <v>被动效果：死亡后，恢复我方全体英雄400%攻击等量生命，持续4回合</v>
      </c>
      <c r="W640" s="26" t="str">
        <f>IF(C640&lt;10,VLOOKUP(A640,基础技能!A:O,5,FALSE),VLOOKUP(A640,升星技能!A:O,13,FALSE))</f>
        <v>神圣怒火2</v>
      </c>
      <c r="X640" s="26">
        <f>IF(C640&lt;10,VLOOKUP(A640,基础技能!A:O,4,FALSE),VLOOKUP(A640,升星技能!A:O,14,FALSE))</f>
        <v>63036012</v>
      </c>
      <c r="Y640" s="26" t="str">
        <f>IF(C640&lt;10,VLOOKUP(A640,基础技能!A:O,6,FALSE),VLOOKUP(A640,升星技能!A:O,15,FALSE))</f>
        <v>怒气技能：对随机4名敌人造成158%攻击伤害，并使我方随机4名英雄攻击提升20%、速度提升20点、受到治疗效果提升15%，持续3回合，并有30%概率解除所有控制</v>
      </c>
    </row>
    <row r="641" spans="1:25" x14ac:dyDescent="0.3">
      <c r="A641" s="27">
        <v>63036</v>
      </c>
      <c r="B641" s="27" t="s">
        <v>89</v>
      </c>
      <c r="C641" s="28">
        <v>10</v>
      </c>
      <c r="D641" s="28">
        <f>VLOOKUP($C641,计算辅助表!$A:$E,2,FALSE)</f>
        <v>3.5100000000000002</v>
      </c>
      <c r="E641" s="26">
        <f>VLOOKUP($C641,计算辅助表!$A:$E,3,FALSE)</f>
        <v>1</v>
      </c>
      <c r="F641" s="28">
        <f>VLOOKUP($C641,计算辅助表!$A:$E,4,FALSE)</f>
        <v>8.14</v>
      </c>
      <c r="G641" s="26">
        <f>VLOOKUP($C641,计算辅助表!$A:$E,5,FALSE)</f>
        <v>1.6</v>
      </c>
      <c r="H641" s="26">
        <f>VLOOKUP(C641,计算辅助表!A:I,9,FALSE)</f>
        <v>0</v>
      </c>
      <c r="I641" s="26">
        <f>VLOOKUP(C641,计算辅助表!A:K,10,FALSE)</f>
        <v>0</v>
      </c>
      <c r="J641" s="26">
        <f>VLOOKUP(C641,计算辅助表!A:K,11,FALSE)</f>
        <v>0</v>
      </c>
      <c r="K641" s="26">
        <f>VLOOKUP(C641,计算辅助表!A:H,8,FALSE)</f>
        <v>255</v>
      </c>
      <c r="L641" s="26" t="str">
        <f>VLOOKUP(C641,计算辅助表!A:F,6,FALSE)</f>
        <v>[{"a":"item","t":"2004","n":10000}]</v>
      </c>
      <c r="M641" s="26" t="str">
        <f>VLOOKUP(C641,计算辅助表!A:L,IF(INT(LEFT(A641))&lt;5,12,7),FALSE)</f>
        <v>[{"sxhero":1,"num":2},{"samezhongzu":1,"star":6,"num":1},{"star":9,"num":1}]</v>
      </c>
      <c r="N641" s="26" t="str">
        <f>VLOOKUP(A641,升星技能!A:O,4,FALSE)</f>
        <v>光明之子3</v>
      </c>
      <c r="O641" s="26" t="str">
        <f>VLOOKUP(A641,升星技能!A:O,5,FALSE)</f>
        <v>"6303a101","6303a111","6303a121","6303a104"</v>
      </c>
      <c r="P641" s="26" t="str">
        <f>VLOOKUP(A641,升星技能!A:O,6,FALSE)</f>
        <v>被动效果：生命增加30%，攻击增加45%，免控率增加30%，治疗量提升40%</v>
      </c>
      <c r="Q641" s="26" t="str">
        <f>IF(C641&lt;8,VLOOKUP(A641,基础技能!A:O,11,FALSE),VLOOKUP(A641,升星技能!A:O,7,FALSE))</f>
        <v>圣光护佑3</v>
      </c>
      <c r="R641" s="26" t="str">
        <f>IF(C641&lt;8,VLOOKUP(A641,基础技能!A:O,10,FALSE),VLOOKUP(A641,升星技能!A:O,8,FALSE))</f>
        <v>"6303a204"</v>
      </c>
      <c r="S641" s="26" t="str">
        <f>IF(C641&lt;8,VLOOKUP(A641,基础技能!A:O,12,FALSE),VLOOKUP(A641,升星技能!A:O,9,FALSE))</f>
        <v>被动效果：每次出手立即恢复3名血量最低的我方英雄480%攻击的生命</v>
      </c>
      <c r="T641" s="26" t="str">
        <f>IF(C641&lt;9,VLOOKUP(A641,基础技能!A:O,14,FALSE),VLOOKUP(A641,升星技能!A:O,10,FALSE))</f>
        <v>灵魂献祭3</v>
      </c>
      <c r="U641" s="26" t="str">
        <f>IF(C641&lt;9,VLOOKUP(A641,基础技能!A:O,13,FALSE),VLOOKUP(A641,升星技能!A:O,11,FALSE))</f>
        <v>"6303a304"</v>
      </c>
      <c r="V641" s="26" t="str">
        <f>IF(C641&lt;9,VLOOKUP(A641,基础技能!A:O,15,FALSE),VLOOKUP(A641,升星技能!A:O,12,FALSE))</f>
        <v>被动效果：死亡后，恢复我方全体英雄400%攻击等量生命，持续4回合</v>
      </c>
      <c r="W641" s="26" t="str">
        <f>IF(C641&lt;10,VLOOKUP(A641,基础技能!A:O,5,FALSE),VLOOKUP(A641,升星技能!A:O,13,FALSE))</f>
        <v>神圣怒火3</v>
      </c>
      <c r="X641" s="26" t="str">
        <f>IF(C641&lt;10,VLOOKUP(A641,基础技能!A:O,4,FALSE),VLOOKUP(A641,升星技能!A:O,14,FALSE))</f>
        <v>6303a012</v>
      </c>
      <c r="Y641" s="26" t="str">
        <f>IF(C641&lt;10,VLOOKUP(A641,基础技能!A:O,6,FALSE),VLOOKUP(A641,升星技能!A:O,15,FALSE))</f>
        <v>怒气技能：对随机4名敌人造成182%攻击伤害，并使我方随机4名英雄攻击提升30%、速度提升30点、受到治疗效果提升20%，持续3回合，并有40%概率解除所有控制</v>
      </c>
    </row>
    <row r="642" spans="1:25" s="10" customFormat="1" x14ac:dyDescent="0.3">
      <c r="A642" s="27">
        <v>63036</v>
      </c>
      <c r="B642" s="27" t="s">
        <v>89</v>
      </c>
      <c r="C642" s="28">
        <v>11</v>
      </c>
      <c r="D642" s="28">
        <f>VLOOKUP($C642,计算辅助表!$A:$E,2,FALSE)</f>
        <v>3.5100000000000002</v>
      </c>
      <c r="E642" s="26">
        <f>VLOOKUP($C642,计算辅助表!$A:$E,3,FALSE)</f>
        <v>1</v>
      </c>
      <c r="F642" s="28">
        <f>VLOOKUP($C642,计算辅助表!$A:$E,4,FALSE)</f>
        <v>8.14</v>
      </c>
      <c r="G642" s="26">
        <f>VLOOKUP($C642,计算辅助表!$A:$E,5,FALSE)</f>
        <v>1.6</v>
      </c>
      <c r="H642" s="26">
        <f>VLOOKUP(C642,计算辅助表!A:I,9,FALSE)</f>
        <v>1</v>
      </c>
      <c r="I642" s="26">
        <f>VLOOKUP(C642,计算辅助表!A:K,10,FALSE)</f>
        <v>70</v>
      </c>
      <c r="J642" s="26">
        <f>VLOOKUP(C642,计算辅助表!A:K,11,FALSE)</f>
        <v>100</v>
      </c>
      <c r="K642" s="26">
        <f>VLOOKUP(C642,计算辅助表!A:H,8,FALSE)</f>
        <v>270</v>
      </c>
      <c r="L642" s="26" t="str">
        <f>VLOOKUP(C642,计算辅助表!A:F,6,FALSE)</f>
        <v>[{"a":"item","t":"2004","n":10000}]</v>
      </c>
      <c r="M642" s="26" t="str">
        <f>VLOOKUP(C642,计算辅助表!A:L,IF(INT(LEFT(A642))&lt;5,12,7),FALSE)</f>
        <v>[{"sxhero":1,"num":1},{"star":9,"num":1}]</v>
      </c>
      <c r="N642" s="26" t="str">
        <f>VLOOKUP(A642,升星技能!A:O,4,FALSE)</f>
        <v>光明之子3</v>
      </c>
      <c r="O642" s="26" t="str">
        <f>VLOOKUP(A642,升星技能!A:O,5,FALSE)</f>
        <v>"6303a101","6303a111","6303a121","6303a104"</v>
      </c>
      <c r="P642" s="26" t="str">
        <f>VLOOKUP(A642,升星技能!A:O,6,FALSE)</f>
        <v>被动效果：生命增加30%，攻击增加45%，免控率增加30%，治疗量提升40%</v>
      </c>
      <c r="Q642" s="26" t="str">
        <f>IF(C642&lt;8,VLOOKUP(A642,基础技能!A:O,11,FALSE),VLOOKUP(A642,升星技能!A:O,7,FALSE))</f>
        <v>圣光护佑3</v>
      </c>
      <c r="R642" s="26" t="str">
        <f>IF(C642&lt;8,VLOOKUP(A642,基础技能!A:O,10,FALSE),VLOOKUP(A642,升星技能!A:O,8,FALSE))</f>
        <v>"6303a204"</v>
      </c>
      <c r="S642" s="26" t="str">
        <f>IF(C642&lt;8,VLOOKUP(A642,基础技能!A:O,12,FALSE),VLOOKUP(A642,升星技能!A:O,9,FALSE))</f>
        <v>被动效果：每次出手立即恢复3名血量最低的我方英雄480%攻击的生命</v>
      </c>
      <c r="T642" s="26" t="str">
        <f>IF(C642&lt;9,VLOOKUP(A642,基础技能!A:O,14,FALSE),VLOOKUP(A642,升星技能!A:O,10,FALSE))</f>
        <v>灵魂献祭3</v>
      </c>
      <c r="U642" s="26" t="str">
        <f>IF(C642&lt;9,VLOOKUP(A642,基础技能!A:O,13,FALSE),VLOOKUP(A642,升星技能!A:O,11,FALSE))</f>
        <v>"6303a304"</v>
      </c>
      <c r="V642" s="26" t="str">
        <f>IF(C642&lt;9,VLOOKUP(A642,基础技能!A:O,15,FALSE),VLOOKUP(A642,升星技能!A:O,12,FALSE))</f>
        <v>被动效果：死亡后，恢复我方全体英雄400%攻击等量生命，持续4回合</v>
      </c>
      <c r="W642" s="26" t="str">
        <f>IF(C642&lt;10,VLOOKUP(A642,基础技能!A:O,5,FALSE),VLOOKUP(A642,升星技能!A:O,13,FALSE))</f>
        <v>神圣怒火3</v>
      </c>
      <c r="X642" s="26" t="str">
        <f>IF(C642&lt;10,VLOOKUP(A642,基础技能!A:O,4,FALSE),VLOOKUP(A642,升星技能!A:O,14,FALSE))</f>
        <v>6303a012</v>
      </c>
      <c r="Y642" s="26" t="str">
        <f>IF(C642&lt;10,VLOOKUP(A642,基础技能!A:O,6,FALSE),VLOOKUP(A642,升星技能!A:O,15,FALSE))</f>
        <v>怒气技能：对随机4名敌人造成182%攻击伤害，并使我方随机4名英雄攻击提升30%、速度提升30点、受到治疗效果提升20%，持续3回合，并有40%概率解除所有控制</v>
      </c>
    </row>
    <row r="643" spans="1:25" x14ac:dyDescent="0.3">
      <c r="A643" s="27">
        <v>63036</v>
      </c>
      <c r="B643" s="27" t="s">
        <v>89</v>
      </c>
      <c r="C643" s="28">
        <v>12</v>
      </c>
      <c r="D643" s="28">
        <f>VLOOKUP($C643,计算辅助表!$A:$E,2,FALSE)</f>
        <v>3.5100000000000002</v>
      </c>
      <c r="E643" s="26">
        <f>VLOOKUP($C643,计算辅助表!$A:$E,3,FALSE)</f>
        <v>1</v>
      </c>
      <c r="F643" s="28">
        <f>VLOOKUP($C643,计算辅助表!$A:$E,4,FALSE)</f>
        <v>8.14</v>
      </c>
      <c r="G643" s="26">
        <f>VLOOKUP($C643,计算辅助表!$A:$E,5,FALSE)</f>
        <v>1.6</v>
      </c>
      <c r="H643" s="26">
        <f>VLOOKUP(C643,计算辅助表!A:I,9,FALSE)</f>
        <v>2</v>
      </c>
      <c r="I643" s="26">
        <f>VLOOKUP(C643,计算辅助表!A:K,10,FALSE)</f>
        <v>140</v>
      </c>
      <c r="J643" s="26">
        <f>VLOOKUP(C643,计算辅助表!A:K,11,FALSE)</f>
        <v>200</v>
      </c>
      <c r="K643" s="26">
        <f>VLOOKUP(C643,计算辅助表!A:H,8,FALSE)</f>
        <v>285</v>
      </c>
      <c r="L643" s="26" t="str">
        <f>VLOOKUP(C643,计算辅助表!A:F,6,FALSE)</f>
        <v>[{"a":"item","t":"2004","n":15000}]</v>
      </c>
      <c r="M643" s="26" t="str">
        <f>VLOOKUP(C643,计算辅助表!A:L,IF(INT(LEFT(A643))&lt;5,12,7),FALSE)</f>
        <v>[{"sxhero":1,"num":1},{"samezhongzu":1,"star":6,"num":1},{"star":9,"num":1}]</v>
      </c>
      <c r="N643" s="26" t="str">
        <f>VLOOKUP(A643,升星技能!A:O,4,FALSE)</f>
        <v>光明之子3</v>
      </c>
      <c r="O643" s="26" t="str">
        <f>VLOOKUP(A643,升星技能!A:O,5,FALSE)</f>
        <v>"6303a101","6303a111","6303a121","6303a104"</v>
      </c>
      <c r="P643" s="26" t="str">
        <f>VLOOKUP(A643,升星技能!A:O,6,FALSE)</f>
        <v>被动效果：生命增加30%，攻击增加45%，免控率增加30%，治疗量提升40%</v>
      </c>
      <c r="Q643" s="26" t="str">
        <f>IF(C643&lt;8,VLOOKUP(A643,基础技能!A:O,11,FALSE),VLOOKUP(A643,升星技能!A:O,7,FALSE))</f>
        <v>圣光护佑3</v>
      </c>
      <c r="R643" s="26" t="str">
        <f>IF(C643&lt;8,VLOOKUP(A643,基础技能!A:O,10,FALSE),VLOOKUP(A643,升星技能!A:O,8,FALSE))</f>
        <v>"6303a204"</v>
      </c>
      <c r="S643" s="26" t="str">
        <f>IF(C643&lt;8,VLOOKUP(A643,基础技能!A:O,12,FALSE),VLOOKUP(A643,升星技能!A:O,9,FALSE))</f>
        <v>被动效果：每次出手立即恢复3名血量最低的我方英雄480%攻击的生命</v>
      </c>
      <c r="T643" s="26" t="str">
        <f>IF(C643&lt;9,VLOOKUP(A643,基础技能!A:O,14,FALSE),VLOOKUP(A643,升星技能!A:O,10,FALSE))</f>
        <v>灵魂献祭3</v>
      </c>
      <c r="U643" s="26" t="str">
        <f>IF(C643&lt;9,VLOOKUP(A643,基础技能!A:O,13,FALSE),VLOOKUP(A643,升星技能!A:O,11,FALSE))</f>
        <v>"6303a304"</v>
      </c>
      <c r="V643" s="26" t="str">
        <f>IF(C643&lt;9,VLOOKUP(A643,基础技能!A:O,15,FALSE),VLOOKUP(A643,升星技能!A:O,12,FALSE))</f>
        <v>被动效果：死亡后，恢复我方全体英雄400%攻击等量生命，持续4回合</v>
      </c>
      <c r="W643" s="26" t="str">
        <f>IF(C643&lt;10,VLOOKUP(A643,基础技能!A:O,5,FALSE),VLOOKUP(A643,升星技能!A:O,13,FALSE))</f>
        <v>神圣怒火3</v>
      </c>
      <c r="X643" s="26" t="str">
        <f>IF(C643&lt;10,VLOOKUP(A643,基础技能!A:O,4,FALSE),VLOOKUP(A643,升星技能!A:O,14,FALSE))</f>
        <v>6303a012</v>
      </c>
      <c r="Y643" s="26" t="str">
        <f>IF(C643&lt;10,VLOOKUP(A643,基础技能!A:O,6,FALSE),VLOOKUP(A643,升星技能!A:O,15,FALSE))</f>
        <v>怒气技能：对随机4名敌人造成182%攻击伤害，并使我方随机4名英雄攻击提升30%、速度提升30点、受到治疗效果提升20%，持续3回合，并有40%概率解除所有控制</v>
      </c>
    </row>
    <row r="644" spans="1:25" x14ac:dyDescent="0.3">
      <c r="A644" s="27">
        <v>63036</v>
      </c>
      <c r="B644" s="27" t="s">
        <v>89</v>
      </c>
      <c r="C644" s="28">
        <v>13</v>
      </c>
      <c r="D644" s="28">
        <f>VLOOKUP($C644,计算辅助表!$A:$E,2,FALSE)</f>
        <v>3.5100000000000002</v>
      </c>
      <c r="E644" s="26">
        <f>VLOOKUP($C644,计算辅助表!$A:$E,3,FALSE)</f>
        <v>1</v>
      </c>
      <c r="F644" s="28">
        <f>VLOOKUP($C644,计算辅助表!$A:$E,4,FALSE)</f>
        <v>8.14</v>
      </c>
      <c r="G644" s="26">
        <f>VLOOKUP($C644,计算辅助表!$A:$E,5,FALSE)</f>
        <v>1.6</v>
      </c>
      <c r="H644" s="26">
        <f>VLOOKUP(C644,计算辅助表!A:I,9,FALSE)</f>
        <v>3</v>
      </c>
      <c r="I644" s="26">
        <f>VLOOKUP(C644,计算辅助表!A:K,10,FALSE)</f>
        <v>210</v>
      </c>
      <c r="J644" s="26">
        <f>VLOOKUP(C644,计算辅助表!A:K,11,FALSE)</f>
        <v>300</v>
      </c>
      <c r="K644" s="26">
        <f>VLOOKUP(C644,计算辅助表!A:H,8,FALSE)</f>
        <v>300</v>
      </c>
      <c r="L644" s="26" t="str">
        <f>VLOOKUP(C644,计算辅助表!A:F,6,FALSE)</f>
        <v>[{"a":"item","t":"2004","n":20000},{"a":"item","t":"2039","n":10}]</v>
      </c>
      <c r="M644" s="26" t="str">
        <f>VLOOKUP(C644,计算辅助表!A:L,IF(INT(LEFT(A644))&lt;5,12,7),FALSE)</f>
        <v>[{"sxhero":1,"num":2},{"samezhongzu":1,"star":6,"num":1},{"star":10,"num":1}]</v>
      </c>
      <c r="N644" s="26" t="str">
        <f>VLOOKUP(A644,升星技能!A:O,4,FALSE)</f>
        <v>光明之子3</v>
      </c>
      <c r="O644" s="26" t="str">
        <f>VLOOKUP(A644,升星技能!A:O,5,FALSE)</f>
        <v>"6303a101","6303a111","6303a121","6303a104"</v>
      </c>
      <c r="P644" s="26" t="str">
        <f>VLOOKUP(A644,升星技能!A:O,6,FALSE)</f>
        <v>被动效果：生命增加30%，攻击增加45%，免控率增加30%，治疗量提升40%</v>
      </c>
      <c r="Q644" s="26" t="str">
        <f>IF(C644&lt;8,VLOOKUP(A644,基础技能!A:O,11,FALSE),VLOOKUP(A644,升星技能!A:O,7,FALSE))</f>
        <v>圣光护佑3</v>
      </c>
      <c r="R644" s="26" t="str">
        <f>IF(C644&lt;8,VLOOKUP(A644,基础技能!A:O,10,FALSE),VLOOKUP(A644,升星技能!A:O,8,FALSE))</f>
        <v>"6303a204"</v>
      </c>
      <c r="S644" s="26" t="str">
        <f>IF(C644&lt;8,VLOOKUP(A644,基础技能!A:O,12,FALSE),VLOOKUP(A644,升星技能!A:O,9,FALSE))</f>
        <v>被动效果：每次出手立即恢复3名血量最低的我方英雄480%攻击的生命</v>
      </c>
      <c r="T644" s="26" t="str">
        <f>IF(C644&lt;9,VLOOKUP(A644,基础技能!A:O,14,FALSE),VLOOKUP(A644,升星技能!A:O,10,FALSE))</f>
        <v>灵魂献祭3</v>
      </c>
      <c r="U644" s="26" t="str">
        <f>IF(C644&lt;9,VLOOKUP(A644,基础技能!A:O,13,FALSE),VLOOKUP(A644,升星技能!A:O,11,FALSE))</f>
        <v>"6303a304"</v>
      </c>
      <c r="V644" s="26" t="str">
        <f>IF(C644&lt;9,VLOOKUP(A644,基础技能!A:O,15,FALSE),VLOOKUP(A644,升星技能!A:O,12,FALSE))</f>
        <v>被动效果：死亡后，恢复我方全体英雄400%攻击等量生命，持续4回合</v>
      </c>
      <c r="W644" s="26" t="str">
        <f>IF(C644&lt;10,VLOOKUP(A644,基础技能!A:O,5,FALSE),VLOOKUP(A644,升星技能!A:O,13,FALSE))</f>
        <v>神圣怒火3</v>
      </c>
      <c r="X644" s="26" t="str">
        <f>IF(C644&lt;10,VLOOKUP(A644,基础技能!A:O,4,FALSE),VLOOKUP(A644,升星技能!A:O,14,FALSE))</f>
        <v>6303a012</v>
      </c>
      <c r="Y644" s="26" t="str">
        <f>IF(C644&lt;10,VLOOKUP(A644,基础技能!A:O,6,FALSE),VLOOKUP(A644,升星技能!A:O,15,FALSE))</f>
        <v>怒气技能：对随机4名敌人造成182%攻击伤害，并使我方随机4名英雄攻击提升30%、速度提升30点、受到治疗效果提升20%，持续3回合，并有40%概率解除所有控制</v>
      </c>
    </row>
    <row r="645" spans="1:25" x14ac:dyDescent="0.3">
      <c r="A645" s="27">
        <v>63036</v>
      </c>
      <c r="B645" s="27" t="s">
        <v>89</v>
      </c>
      <c r="C645" s="28">
        <v>14</v>
      </c>
      <c r="D645" s="28">
        <v>3.51</v>
      </c>
      <c r="E645" s="26">
        <f>VLOOKUP($C645,计算辅助表!$A:$E,3,FALSE)</f>
        <v>1</v>
      </c>
      <c r="F645" s="28">
        <v>8.14</v>
      </c>
      <c r="G645" s="26">
        <f>VLOOKUP($C645,计算辅助表!$A:$E,5,FALSE)</f>
        <v>1.6</v>
      </c>
      <c r="H645" s="26">
        <f>VLOOKUP(C645,计算辅助表!A:I,9,FALSE)</f>
        <v>4</v>
      </c>
      <c r="I645" s="26">
        <f>VLOOKUP(C645,计算辅助表!A:K,10,FALSE)</f>
        <v>330</v>
      </c>
      <c r="J645" s="26">
        <f>VLOOKUP(C645,计算辅助表!A:K,11,FALSE)</f>
        <v>500</v>
      </c>
      <c r="K645" s="26">
        <f>VLOOKUP(C645,计算辅助表!A:H,8,FALSE)</f>
        <v>300</v>
      </c>
      <c r="L645" s="26" t="str">
        <f>VLOOKUP(C645,计算辅助表!A:F,6,FALSE)</f>
        <v>[{"a":"item","t":"2004","n":25000},{"a":"item","t":"2039","n":20}]</v>
      </c>
      <c r="M645" s="26" t="str">
        <f>VLOOKUP(C645,计算辅助表!A:L,IF(INT(LEFT(A645))&lt;5,12,7),FALSE)</f>
        <v>[{"sxhero":1,"num":2},{"star":9,"num":1},{"star":10,"num":1}]</v>
      </c>
      <c r="N645" s="26" t="str">
        <f>VLOOKUP(A645,升星技能!A:O,4,FALSE)</f>
        <v>光明之子3</v>
      </c>
      <c r="O645" s="26" t="str">
        <f>VLOOKUP(A645,升星技能!A:O,5,FALSE)</f>
        <v>"6303a101","6303a111","6303a121","6303a104"</v>
      </c>
      <c r="P645" s="26" t="str">
        <f>VLOOKUP(A645,升星技能!A:O,6,FALSE)</f>
        <v>被动效果：生命增加30%，攻击增加45%，免控率增加30%，治疗量提升40%</v>
      </c>
      <c r="Q645" s="26" t="str">
        <f>IF(C645&lt;8,VLOOKUP(A645,基础技能!A:O,11,FALSE),VLOOKUP(A645,升星技能!A:O,7,FALSE))</f>
        <v>圣光护佑3</v>
      </c>
      <c r="R645" s="26" t="str">
        <f>IF(C645&lt;8,VLOOKUP(A645,基础技能!A:O,10,FALSE),VLOOKUP(A645,升星技能!A:O,8,FALSE))</f>
        <v>"6303a204"</v>
      </c>
      <c r="S645" s="26" t="str">
        <f>IF(C645&lt;8,VLOOKUP(A645,基础技能!A:O,12,FALSE),VLOOKUP(A645,升星技能!A:O,9,FALSE))</f>
        <v>被动效果：每次出手立即恢复3名血量最低的我方英雄480%攻击的生命</v>
      </c>
      <c r="T645" s="26" t="str">
        <f>IF(C645&lt;9,VLOOKUP(A645,基础技能!A:O,14,FALSE),VLOOKUP(A645,升星技能!A:O,10,FALSE))</f>
        <v>灵魂献祭3</v>
      </c>
      <c r="U645" s="26" t="str">
        <f>IF(C645&lt;9,VLOOKUP(A645,基础技能!A:O,13,FALSE),VLOOKUP(A645,升星技能!A:O,11,FALSE))</f>
        <v>"6303a304"</v>
      </c>
      <c r="V645" s="26" t="str">
        <f>IF(C645&lt;9,VLOOKUP(A645,基础技能!A:O,15,FALSE),VLOOKUP(A645,升星技能!A:O,12,FALSE))</f>
        <v>被动效果：死亡后，恢复我方全体英雄400%攻击等量生命，持续4回合</v>
      </c>
      <c r="W645" s="26" t="str">
        <f>IF(C645&lt;10,VLOOKUP(A645,基础技能!A:O,5,FALSE),VLOOKUP(A645,升星技能!A:O,13,FALSE))</f>
        <v>神圣怒火3</v>
      </c>
      <c r="X645" s="26" t="str">
        <f>IF(C645&lt;10,VLOOKUP(A645,基础技能!A:O,4,FALSE),VLOOKUP(A645,升星技能!A:O,14,FALSE))</f>
        <v>6303a012</v>
      </c>
      <c r="Y645" s="26" t="str">
        <f>IF(C645&lt;10,VLOOKUP(A645,基础技能!A:O,6,FALSE),VLOOKUP(A645,升星技能!A:O,15,FALSE))</f>
        <v>怒气技能：对随机4名敌人造成182%攻击伤害，并使我方随机4名英雄攻击提升30%、速度提升30点、受到治疗效果提升20%，持续3回合，并有40%概率解除所有控制</v>
      </c>
    </row>
    <row r="646" spans="1:25" x14ac:dyDescent="0.3">
      <c r="A646" s="27">
        <v>63036</v>
      </c>
      <c r="B646" s="27" t="s">
        <v>89</v>
      </c>
      <c r="C646" s="28">
        <v>15</v>
      </c>
      <c r="D646" s="28">
        <v>3.51</v>
      </c>
      <c r="E646" s="26">
        <f>VLOOKUP($C646,计算辅助表!$A:$E,3,FALSE)</f>
        <v>1</v>
      </c>
      <c r="F646" s="28">
        <v>8.14</v>
      </c>
      <c r="G646" s="26">
        <f>VLOOKUP($C646,计算辅助表!$A:$E,5,FALSE)</f>
        <v>1.6</v>
      </c>
      <c r="H646" s="26">
        <f>VLOOKUP(C646,计算辅助表!A:I,9,FALSE)</f>
        <v>5</v>
      </c>
      <c r="I646" s="26">
        <f>VLOOKUP(C646,计算辅助表!A:K,10,FALSE)</f>
        <v>450</v>
      </c>
      <c r="J646" s="26">
        <f>VLOOKUP(C646,计算辅助表!A:K,11,FALSE)</f>
        <v>700</v>
      </c>
      <c r="K646" s="26">
        <f>VLOOKUP(C646,计算辅助表!A:H,8,FALSE)</f>
        <v>300</v>
      </c>
      <c r="L646" s="26" t="str">
        <f>VLOOKUP(C646,计算辅助表!A:F,6,FALSE)</f>
        <v>[{"a":"item","t":"2004","n":30000},{"a":"item","t":"2039","n":30}]</v>
      </c>
      <c r="M646" s="26" t="str">
        <f>VLOOKUP(C646,计算辅助表!A:L,IF(INT(LEFT(A646))&lt;5,12,7),FALSE)</f>
        <v>[{"sxhero":1,"num":2},{"star":9,"num":1},{"star":10,"num":1}]</v>
      </c>
      <c r="N646" s="26" t="str">
        <f>VLOOKUP(A646,升星技能!A:O,4,FALSE)</f>
        <v>光明之子3</v>
      </c>
      <c r="O646" s="26" t="str">
        <f>VLOOKUP(A646,升星技能!A:O,5,FALSE)</f>
        <v>"6303a101","6303a111","6303a121","6303a104"</v>
      </c>
      <c r="P646" s="26" t="str">
        <f>VLOOKUP(A646,升星技能!A:O,6,FALSE)</f>
        <v>被动效果：生命增加30%，攻击增加45%，免控率增加30%，治疗量提升40%</v>
      </c>
      <c r="Q646" s="26" t="str">
        <f>IF(C646&lt;8,VLOOKUP(A646,基础技能!A:O,11,FALSE),VLOOKUP(A646,升星技能!A:O,7,FALSE))</f>
        <v>圣光护佑3</v>
      </c>
      <c r="R646" s="26" t="str">
        <f>IF(C646&lt;8,VLOOKUP(A646,基础技能!A:O,10,FALSE),VLOOKUP(A646,升星技能!A:O,8,FALSE))</f>
        <v>"6303a204"</v>
      </c>
      <c r="S646" s="26" t="str">
        <f>IF(C646&lt;8,VLOOKUP(A646,基础技能!A:O,12,FALSE),VLOOKUP(A646,升星技能!A:O,9,FALSE))</f>
        <v>被动效果：每次出手立即恢复3名血量最低的我方英雄480%攻击的生命</v>
      </c>
      <c r="T646" s="26" t="str">
        <f>IF(C646&lt;9,VLOOKUP(A646,基础技能!A:O,14,FALSE),VLOOKUP(A646,升星技能!A:O,10,FALSE))</f>
        <v>灵魂献祭3</v>
      </c>
      <c r="U646" s="26" t="str">
        <f>IF(C646&lt;9,VLOOKUP(A646,基础技能!A:O,13,FALSE),VLOOKUP(A646,升星技能!A:O,11,FALSE))</f>
        <v>"6303a304"</v>
      </c>
      <c r="V646" s="26" t="str">
        <f>IF(C646&lt;9,VLOOKUP(A646,基础技能!A:O,15,FALSE),VLOOKUP(A646,升星技能!A:O,12,FALSE))</f>
        <v>被动效果：死亡后，恢复我方全体英雄400%攻击等量生命，持续4回合</v>
      </c>
      <c r="W646" s="26" t="str">
        <f>IF(C646&lt;10,VLOOKUP(A646,基础技能!A:O,5,FALSE),VLOOKUP(A646,升星技能!A:O,13,FALSE))</f>
        <v>神圣怒火3</v>
      </c>
      <c r="X646" s="26" t="str">
        <f>IF(C646&lt;10,VLOOKUP(A646,基础技能!A:O,4,FALSE),VLOOKUP(A646,升星技能!A:O,14,FALSE))</f>
        <v>6303a012</v>
      </c>
      <c r="Y646" s="26" t="str">
        <f>IF(C646&lt;10,VLOOKUP(A646,基础技能!A:O,6,FALSE),VLOOKUP(A646,升星技能!A:O,15,FALSE))</f>
        <v>怒气技能：对随机4名敌人造成182%攻击伤害，并使我方随机4名英雄攻击提升30%、速度提升30点、受到治疗效果提升20%，持续3回合，并有40%概率解除所有控制</v>
      </c>
    </row>
    <row r="647" spans="1:25" x14ac:dyDescent="0.3">
      <c r="A647" s="30">
        <v>64026</v>
      </c>
      <c r="B647" s="30" t="s">
        <v>90</v>
      </c>
      <c r="C647" s="29">
        <v>7</v>
      </c>
      <c r="D647" s="28">
        <v>2.6</v>
      </c>
      <c r="E647" s="26">
        <f>VLOOKUP($C647,计算辅助表!$A:$E,3,FALSE)</f>
        <v>1</v>
      </c>
      <c r="F647" s="29">
        <v>3.82</v>
      </c>
      <c r="G647" s="26">
        <f>VLOOKUP($C647,计算辅助表!$A:$E,5,FALSE)</f>
        <v>1.6</v>
      </c>
      <c r="H647" s="26">
        <f>VLOOKUP(C647,计算辅助表!A:I,9,FALSE)</f>
        <v>0</v>
      </c>
      <c r="I647" s="26">
        <f>VLOOKUP(C647,计算辅助表!A:K,10,FALSE)</f>
        <v>0</v>
      </c>
      <c r="J647" s="26">
        <f>VLOOKUP(C647,计算辅助表!A:K,11,FALSE)</f>
        <v>0</v>
      </c>
      <c r="K647" s="26">
        <f>VLOOKUP(C647,计算辅助表!A:H,8,FALSE)</f>
        <v>165</v>
      </c>
      <c r="L647" s="26" t="str">
        <f>VLOOKUP(C647,计算辅助表!A:F,6,FALSE)</f>
        <v>[{"a":"item","t":"2004","n":2000}]</v>
      </c>
      <c r="M647" s="26" t="str">
        <f>VLOOKUP(C647,计算辅助表!A:L,IF(INT(LEFT(A647))&lt;5,12,7),FALSE)</f>
        <v>[{"samezhongzu":1,"star":5,"num":4}]</v>
      </c>
      <c r="N647" s="26" t="str">
        <f>VLOOKUP(A647,升星技能!A:O,4,FALSE)</f>
        <v>武装驱逐3</v>
      </c>
      <c r="O647" s="26" t="str">
        <f>VLOOKUP(A647,升星技能!A:O,5,FALSE)</f>
        <v>"6402a114"</v>
      </c>
      <c r="P647" s="26" t="str">
        <f>VLOOKUP(A647,升星技能!A:O,6,FALSE)</f>
        <v>被动效果：普通攻击变为攻击生命最低的敌人，造成200%的攻击伤害</v>
      </c>
      <c r="Q647" s="26" t="str">
        <f>IF(C647&lt;8,VLOOKUP(A647,基础技能!A:O,11,FALSE),VLOOKUP(A647,升星技能!A:O,7,FALSE))</f>
        <v>能源回收2</v>
      </c>
      <c r="R647" s="26" t="str">
        <f>IF(C647&lt;8,VLOOKUP(A647,基础技能!A:O,10,FALSE),VLOOKUP(A647,升星技能!A:O,8,FALSE))</f>
        <v>"64026214","64026224"</v>
      </c>
      <c r="S647" s="26" t="str">
        <f>IF(C647&lt;8,VLOOKUP(A647,基础技能!A:O,12,FALSE),VLOOKUP(A647,升星技能!A:O,9,FALSE))</f>
        <v>被动效果：敌方英雄死亡，自身获得70点怒气，并增加15%伤害3回合</v>
      </c>
      <c r="T647" s="26" t="str">
        <f>IF(C647&lt;9,VLOOKUP(A647,基础技能!A:O,14,FALSE),VLOOKUP(A647,升星技能!A:O,10,FALSE))</f>
        <v>最强调整者2</v>
      </c>
      <c r="U647" s="26" t="str">
        <f>IF(C647&lt;9,VLOOKUP(A647,基础技能!A:O,13,FALSE),VLOOKUP(A647,升星技能!A:O,11,FALSE))</f>
        <v>"64026314","64026311","64026321","64026331"</v>
      </c>
      <c r="V647" s="26" t="str">
        <f>IF(C647&lt;9,VLOOKUP(A647,基础技能!A:O,15,FALSE),VLOOKUP(A647,升星技能!A:O,12,FALSE))</f>
        <v>被动效果：伤害增加45%，速度增加40点，暴击增加20%，免疫眩晕</v>
      </c>
      <c r="W647" s="26" t="str">
        <f>IF(C647&lt;10,VLOOKUP(A647,基础技能!A:O,5,FALSE),VLOOKUP(A647,升星技能!A:O,13,FALSE))</f>
        <v>卫星打击2</v>
      </c>
      <c r="X647" s="26">
        <f>IF(C647&lt;10,VLOOKUP(A647,基础技能!A:O,4,FALSE),VLOOKUP(A647,升星技能!A:O,14,FALSE))</f>
        <v>64026012</v>
      </c>
      <c r="Y647" s="26" t="str">
        <f>IF(C647&lt;10,VLOOKUP(A647,基础技能!A:O,6,FALSE),VLOOKUP(A647,升星技能!A:O,15,FALSE))</f>
        <v>怒气技能：对随机2名敌人造成210%攻击伤害，对生命不低于自身的目标有75%几率眩晕2回合，生命低于自身的目标额外造成110%攻击伤害</v>
      </c>
    </row>
    <row r="648" spans="1:25" x14ac:dyDescent="0.3">
      <c r="A648" s="30">
        <v>64026</v>
      </c>
      <c r="B648" s="30" t="s">
        <v>90</v>
      </c>
      <c r="C648" s="29">
        <v>8</v>
      </c>
      <c r="D648" s="28">
        <v>2.95</v>
      </c>
      <c r="E648" s="26">
        <f>VLOOKUP($C648,计算辅助表!$A:$E,3,FALSE)</f>
        <v>1</v>
      </c>
      <c r="F648" s="29">
        <v>5.44</v>
      </c>
      <c r="G648" s="26">
        <f>VLOOKUP($C648,计算辅助表!$A:$E,5,FALSE)</f>
        <v>1.6</v>
      </c>
      <c r="H648" s="26">
        <f>VLOOKUP(C648,计算辅助表!A:I,9,FALSE)</f>
        <v>0</v>
      </c>
      <c r="I648" s="26">
        <f>VLOOKUP(C648,计算辅助表!A:K,10,FALSE)</f>
        <v>0</v>
      </c>
      <c r="J648" s="26">
        <f>VLOOKUP(C648,计算辅助表!A:K,11,FALSE)</f>
        <v>0</v>
      </c>
      <c r="K648" s="26">
        <f>VLOOKUP(C648,计算辅助表!A:H,8,FALSE)</f>
        <v>185</v>
      </c>
      <c r="L648" s="26" t="str">
        <f>VLOOKUP(C648,计算辅助表!A:F,6,FALSE)</f>
        <v>[{"a":"item","t":"2004","n":3000}]</v>
      </c>
      <c r="M648" s="26" t="str">
        <f>VLOOKUP(C648,计算辅助表!A:L,IF(INT(LEFT(A648))&lt;5,12,7),FALSE)</f>
        <v>[{"samezhongzu":1,"star":6,"num":1},{"samezhongzu":1,"star":5,"num":3}]</v>
      </c>
      <c r="N648" s="26" t="str">
        <f>VLOOKUP(A648,升星技能!A:O,4,FALSE)</f>
        <v>武装驱逐3</v>
      </c>
      <c r="O648" s="26" t="str">
        <f>VLOOKUP(A648,升星技能!A:O,5,FALSE)</f>
        <v>"6402a114"</v>
      </c>
      <c r="P648" s="26" t="str">
        <f>VLOOKUP(A648,升星技能!A:O,6,FALSE)</f>
        <v>被动效果：普通攻击变为攻击生命最低的敌人，造成200%的攻击伤害</v>
      </c>
      <c r="Q648" s="26" t="str">
        <f>IF(C648&lt;8,VLOOKUP(A648,基础技能!A:O,11,FALSE),VLOOKUP(A648,升星技能!A:O,7,FALSE))</f>
        <v>能源回收3</v>
      </c>
      <c r="R648" s="26" t="str">
        <f>IF(C648&lt;8,VLOOKUP(A648,基础技能!A:O,10,FALSE),VLOOKUP(A648,升星技能!A:O,8,FALSE))</f>
        <v>"6402a214","6402a224"</v>
      </c>
      <c r="S648" s="26" t="str">
        <f>IF(C648&lt;8,VLOOKUP(A648,基础技能!A:O,12,FALSE),VLOOKUP(A648,升星技能!A:O,9,FALSE))</f>
        <v>被动效果：敌方英雄死亡，自身获得100点怒气，并增加30%伤害3回合</v>
      </c>
      <c r="T648" s="26" t="str">
        <f>IF(C648&lt;9,VLOOKUP(A648,基础技能!A:O,14,FALSE),VLOOKUP(A648,升星技能!A:O,10,FALSE))</f>
        <v>最强调整者2</v>
      </c>
      <c r="U648" s="26" t="str">
        <f>IF(C648&lt;9,VLOOKUP(A648,基础技能!A:O,13,FALSE),VLOOKUP(A648,升星技能!A:O,11,FALSE))</f>
        <v>"64026314","64026311","64026321","64026331"</v>
      </c>
      <c r="V648" s="26" t="str">
        <f>IF(C648&lt;9,VLOOKUP(A648,基础技能!A:O,15,FALSE),VLOOKUP(A648,升星技能!A:O,12,FALSE))</f>
        <v>被动效果：伤害增加45%，速度增加40点，暴击增加20%，免疫眩晕</v>
      </c>
      <c r="W648" s="26" t="str">
        <f>IF(C648&lt;10,VLOOKUP(A648,基础技能!A:O,5,FALSE),VLOOKUP(A648,升星技能!A:O,13,FALSE))</f>
        <v>卫星打击2</v>
      </c>
      <c r="X648" s="26">
        <f>IF(C648&lt;10,VLOOKUP(A648,基础技能!A:O,4,FALSE),VLOOKUP(A648,升星技能!A:O,14,FALSE))</f>
        <v>64026012</v>
      </c>
      <c r="Y648" s="26" t="str">
        <f>IF(C648&lt;10,VLOOKUP(A648,基础技能!A:O,6,FALSE),VLOOKUP(A648,升星技能!A:O,15,FALSE))</f>
        <v>怒气技能：对随机2名敌人造成210%攻击伤害，对生命不低于自身的目标有75%几率眩晕2回合，生命低于自身的目标额外造成110%攻击伤害</v>
      </c>
    </row>
    <row r="649" spans="1:25" s="10" customFormat="1" x14ac:dyDescent="0.3">
      <c r="A649" s="30">
        <v>64026</v>
      </c>
      <c r="B649" s="30" t="s">
        <v>90</v>
      </c>
      <c r="C649" s="29">
        <v>9</v>
      </c>
      <c r="D649" s="28">
        <v>3.42</v>
      </c>
      <c r="E649" s="26">
        <f>VLOOKUP($C649,计算辅助表!$A:$E,3,FALSE)</f>
        <v>1</v>
      </c>
      <c r="F649" s="29">
        <v>7.36</v>
      </c>
      <c r="G649" s="26">
        <f>VLOOKUP($C649,计算辅助表!$A:$E,5,FALSE)</f>
        <v>1.6</v>
      </c>
      <c r="H649" s="26">
        <f>VLOOKUP(C649,计算辅助表!A:I,9,FALSE)</f>
        <v>0</v>
      </c>
      <c r="I649" s="26">
        <f>VLOOKUP(C649,计算辅助表!A:K,10,FALSE)</f>
        <v>0</v>
      </c>
      <c r="J649" s="26">
        <f>VLOOKUP(C649,计算辅助表!A:K,11,FALSE)</f>
        <v>0</v>
      </c>
      <c r="K649" s="26">
        <f>VLOOKUP(C649,计算辅助表!A:H,8,FALSE)</f>
        <v>205</v>
      </c>
      <c r="L649" s="26" t="str">
        <f>VLOOKUP(C649,计算辅助表!A:F,6,FALSE)</f>
        <v>[{"a":"item","t":"2004","n":4000}]</v>
      </c>
      <c r="M649" s="26" t="str">
        <f>VLOOKUP(C649,计算辅助表!A:L,IF(INT(LEFT(A649))&lt;5,12,7),FALSE)</f>
        <v>[{"sxhero":1,"num":1},{"samezhongzu":1,"star":6,"num":1},{"samezhongzu":1,"star":5,"num":2}]</v>
      </c>
      <c r="N649" s="26" t="str">
        <f>VLOOKUP(A649,升星技能!A:O,4,FALSE)</f>
        <v>武装驱逐3</v>
      </c>
      <c r="O649" s="26" t="str">
        <f>VLOOKUP(A649,升星技能!A:O,5,FALSE)</f>
        <v>"6402a114"</v>
      </c>
      <c r="P649" s="26" t="str">
        <f>VLOOKUP(A649,升星技能!A:O,6,FALSE)</f>
        <v>被动效果：普通攻击变为攻击生命最低的敌人，造成200%的攻击伤害</v>
      </c>
      <c r="Q649" s="26" t="str">
        <f>IF(C649&lt;8,VLOOKUP(A649,基础技能!A:O,11,FALSE),VLOOKUP(A649,升星技能!A:O,7,FALSE))</f>
        <v>能源回收3</v>
      </c>
      <c r="R649" s="26" t="str">
        <f>IF(C649&lt;8,VLOOKUP(A649,基础技能!A:O,10,FALSE),VLOOKUP(A649,升星技能!A:O,8,FALSE))</f>
        <v>"6402a214","6402a224"</v>
      </c>
      <c r="S649" s="26" t="str">
        <f>IF(C649&lt;8,VLOOKUP(A649,基础技能!A:O,12,FALSE),VLOOKUP(A649,升星技能!A:O,9,FALSE))</f>
        <v>被动效果：敌方英雄死亡，自身获得100点怒气，并增加30%伤害3回合</v>
      </c>
      <c r="T649" s="26" t="str">
        <f>IF(C649&lt;9,VLOOKUP(A649,基础技能!A:O,14,FALSE),VLOOKUP(A649,升星技能!A:O,10,FALSE))</f>
        <v>最强调整者3</v>
      </c>
      <c r="U649" s="26" t="str">
        <f>IF(C649&lt;9,VLOOKUP(A649,基础技能!A:O,13,FALSE),VLOOKUP(A649,升星技能!A:O,11,FALSE))</f>
        <v>"6402a314","6402a311","6402a321","6402a331"</v>
      </c>
      <c r="V649" s="26" t="str">
        <f>IF(C649&lt;9,VLOOKUP(A649,基础技能!A:O,15,FALSE),VLOOKUP(A649,升星技能!A:O,12,FALSE))</f>
        <v>被动效果：伤害增加70%，速度增加60点，暴击增加30%，免疫眩晕</v>
      </c>
      <c r="W649" s="26" t="str">
        <f>IF(C649&lt;10,VLOOKUP(A649,基础技能!A:O,5,FALSE),VLOOKUP(A649,升星技能!A:O,13,FALSE))</f>
        <v>卫星打击2</v>
      </c>
      <c r="X649" s="26">
        <f>IF(C649&lt;10,VLOOKUP(A649,基础技能!A:O,4,FALSE),VLOOKUP(A649,升星技能!A:O,14,FALSE))</f>
        <v>64026012</v>
      </c>
      <c r="Y649" s="26" t="str">
        <f>IF(C649&lt;10,VLOOKUP(A649,基础技能!A:O,6,FALSE),VLOOKUP(A649,升星技能!A:O,15,FALSE))</f>
        <v>怒气技能：对随机2名敌人造成210%攻击伤害，对生命不低于自身的目标有75%几率眩晕2回合，生命低于自身的目标额外造成110%攻击伤害</v>
      </c>
    </row>
    <row r="650" spans="1:25" s="10" customFormat="1" x14ac:dyDescent="0.3">
      <c r="A650" s="30">
        <v>64026</v>
      </c>
      <c r="B650" s="30" t="s">
        <v>90</v>
      </c>
      <c r="C650" s="29">
        <v>10</v>
      </c>
      <c r="D650" s="28">
        <v>4.2</v>
      </c>
      <c r="E650" s="26">
        <f>VLOOKUP($C650,计算辅助表!$A:$E,3,FALSE)</f>
        <v>1</v>
      </c>
      <c r="F650" s="29">
        <v>10.5</v>
      </c>
      <c r="G650" s="26">
        <f>VLOOKUP($C650,计算辅助表!$A:$E,5,FALSE)</f>
        <v>1.6</v>
      </c>
      <c r="H650" s="26">
        <f>VLOOKUP(C650,计算辅助表!A:I,9,FALSE)</f>
        <v>0</v>
      </c>
      <c r="I650" s="26">
        <f>VLOOKUP(C650,计算辅助表!A:K,10,FALSE)</f>
        <v>0</v>
      </c>
      <c r="J650" s="26">
        <f>VLOOKUP(C650,计算辅助表!A:K,11,FALSE)</f>
        <v>0</v>
      </c>
      <c r="K650" s="26">
        <f>VLOOKUP(C650,计算辅助表!A:H,8,FALSE)</f>
        <v>255</v>
      </c>
      <c r="L650" s="26" t="str">
        <f>VLOOKUP(C650,计算辅助表!A:F,6,FALSE)</f>
        <v>[{"a":"item","t":"2004","n":10000}]</v>
      </c>
      <c r="M650" s="26" t="str">
        <f>VLOOKUP(C650,计算辅助表!A:L,IF(INT(LEFT(A650))&lt;5,12,7),FALSE)</f>
        <v>[{"sxhero":1,"num":2},{"samezhongzu":1,"star":6,"num":1},{"star":9,"num":1}]</v>
      </c>
      <c r="N650" s="26" t="str">
        <f>VLOOKUP(A650,升星技能!A:O,4,FALSE)</f>
        <v>武装驱逐3</v>
      </c>
      <c r="O650" s="26" t="str">
        <f>VLOOKUP(A650,升星技能!A:O,5,FALSE)</f>
        <v>"6402a114"</v>
      </c>
      <c r="P650" s="26" t="str">
        <f>VLOOKUP(A650,升星技能!A:O,6,FALSE)</f>
        <v>被动效果：普通攻击变为攻击生命最低的敌人，造成200%的攻击伤害</v>
      </c>
      <c r="Q650" s="26" t="str">
        <f>IF(C650&lt;8,VLOOKUP(A650,基础技能!A:O,11,FALSE),VLOOKUP(A650,升星技能!A:O,7,FALSE))</f>
        <v>能源回收3</v>
      </c>
      <c r="R650" s="26" t="str">
        <f>IF(C650&lt;8,VLOOKUP(A650,基础技能!A:O,10,FALSE),VLOOKUP(A650,升星技能!A:O,8,FALSE))</f>
        <v>"6402a214","6402a224"</v>
      </c>
      <c r="S650" s="26" t="str">
        <f>IF(C650&lt;8,VLOOKUP(A650,基础技能!A:O,12,FALSE),VLOOKUP(A650,升星技能!A:O,9,FALSE))</f>
        <v>被动效果：敌方英雄死亡，自身获得100点怒气，并增加30%伤害3回合</v>
      </c>
      <c r="T650" s="26" t="str">
        <f>IF(C650&lt;9,VLOOKUP(A650,基础技能!A:O,14,FALSE),VLOOKUP(A650,升星技能!A:O,10,FALSE))</f>
        <v>最强调整者3</v>
      </c>
      <c r="U650" s="26" t="str">
        <f>IF(C650&lt;9,VLOOKUP(A650,基础技能!A:O,13,FALSE),VLOOKUP(A650,升星技能!A:O,11,FALSE))</f>
        <v>"6402a314","6402a311","6402a321","6402a331"</v>
      </c>
      <c r="V650" s="26" t="str">
        <f>IF(C650&lt;9,VLOOKUP(A650,基础技能!A:O,15,FALSE),VLOOKUP(A650,升星技能!A:O,12,FALSE))</f>
        <v>被动效果：伤害增加70%，速度增加60点，暴击增加30%，免疫眩晕</v>
      </c>
      <c r="W650" s="26" t="str">
        <f>IF(C650&lt;10,VLOOKUP(A650,基础技能!A:O,5,FALSE),VLOOKUP(A650,升星技能!A:O,13,FALSE))</f>
        <v>卫星打击3</v>
      </c>
      <c r="X650" s="26" t="str">
        <f>IF(C650&lt;10,VLOOKUP(A650,基础技能!A:O,4,FALSE),VLOOKUP(A650,升星技能!A:O,14,FALSE))</f>
        <v>6402a012</v>
      </c>
      <c r="Y650" s="26" t="str">
        <f>IF(C650&lt;10,VLOOKUP(A650,基础技能!A:O,6,FALSE),VLOOKUP(A650,升星技能!A:O,15,FALSE))</f>
        <v>怒气技能：对生命值最低的2名敌人造成300%攻击伤害并额外造成180%攻击伤害和8%目标已损失生命值的伤害（最高不超过自身攻击8倍），对生命不低于自身的目标有100%几率眩晕2回合</v>
      </c>
    </row>
    <row r="651" spans="1:25" x14ac:dyDescent="0.3">
      <c r="A651" s="30">
        <v>64026</v>
      </c>
      <c r="B651" s="30" t="s">
        <v>90</v>
      </c>
      <c r="C651" s="29">
        <v>11</v>
      </c>
      <c r="D651" s="28">
        <v>4.2</v>
      </c>
      <c r="E651" s="26">
        <f>VLOOKUP($C651,计算辅助表!$A:$E,3,FALSE)</f>
        <v>1</v>
      </c>
      <c r="F651" s="29">
        <v>10.5</v>
      </c>
      <c r="G651" s="26">
        <f>VLOOKUP($C651,计算辅助表!$A:$E,5,FALSE)</f>
        <v>1.6</v>
      </c>
      <c r="H651" s="26">
        <f>VLOOKUP(C651,计算辅助表!A:I,9,FALSE)</f>
        <v>1</v>
      </c>
      <c r="I651" s="26">
        <f>VLOOKUP(C651,计算辅助表!A:K,10,FALSE)</f>
        <v>70</v>
      </c>
      <c r="J651" s="26">
        <f>VLOOKUP(C651,计算辅助表!A:K,11,FALSE)</f>
        <v>100</v>
      </c>
      <c r="K651" s="26">
        <f>VLOOKUP(C651,计算辅助表!A:H,8,FALSE)</f>
        <v>270</v>
      </c>
      <c r="L651" s="26" t="str">
        <f>VLOOKUP(C651,计算辅助表!A:F,6,FALSE)</f>
        <v>[{"a":"item","t":"2004","n":10000}]</v>
      </c>
      <c r="M651" s="26" t="str">
        <f>VLOOKUP(C651,计算辅助表!A:L,IF(INT(LEFT(A651))&lt;5,12,7),FALSE)</f>
        <v>[{"sxhero":1,"num":1},{"star":9,"num":1}]</v>
      </c>
      <c r="N651" s="26" t="str">
        <f>VLOOKUP(A651,升星技能!A:O,4,FALSE)</f>
        <v>武装驱逐3</v>
      </c>
      <c r="O651" s="26" t="str">
        <f>VLOOKUP(A651,升星技能!A:O,5,FALSE)</f>
        <v>"6402a114"</v>
      </c>
      <c r="P651" s="26" t="str">
        <f>VLOOKUP(A651,升星技能!A:O,6,FALSE)</f>
        <v>被动效果：普通攻击变为攻击生命最低的敌人，造成200%的攻击伤害</v>
      </c>
      <c r="Q651" s="26" t="str">
        <f>IF(C651&lt;8,VLOOKUP(A651,基础技能!A:O,11,FALSE),VLOOKUP(A651,升星技能!A:O,7,FALSE))</f>
        <v>能源回收3</v>
      </c>
      <c r="R651" s="26" t="str">
        <f>IF(C651&lt;8,VLOOKUP(A651,基础技能!A:O,10,FALSE),VLOOKUP(A651,升星技能!A:O,8,FALSE))</f>
        <v>"6402a214","6402a224"</v>
      </c>
      <c r="S651" s="26" t="str">
        <f>IF(C651&lt;8,VLOOKUP(A651,基础技能!A:O,12,FALSE),VLOOKUP(A651,升星技能!A:O,9,FALSE))</f>
        <v>被动效果：敌方英雄死亡，自身获得100点怒气，并增加30%伤害3回合</v>
      </c>
      <c r="T651" s="26" t="str">
        <f>IF(C651&lt;9,VLOOKUP(A651,基础技能!A:O,14,FALSE),VLOOKUP(A651,升星技能!A:O,10,FALSE))</f>
        <v>最强调整者3</v>
      </c>
      <c r="U651" s="26" t="str">
        <f>IF(C651&lt;9,VLOOKUP(A651,基础技能!A:O,13,FALSE),VLOOKUP(A651,升星技能!A:O,11,FALSE))</f>
        <v>"6402a314","6402a311","6402a321","6402a331"</v>
      </c>
      <c r="V651" s="26" t="str">
        <f>IF(C651&lt;9,VLOOKUP(A651,基础技能!A:O,15,FALSE),VLOOKUP(A651,升星技能!A:O,12,FALSE))</f>
        <v>被动效果：伤害增加70%，速度增加60点，暴击增加30%，免疫眩晕</v>
      </c>
      <c r="W651" s="26" t="str">
        <f>IF(C651&lt;10,VLOOKUP(A651,基础技能!A:O,5,FALSE),VLOOKUP(A651,升星技能!A:O,13,FALSE))</f>
        <v>卫星打击3</v>
      </c>
      <c r="X651" s="26" t="str">
        <f>IF(C651&lt;10,VLOOKUP(A651,基础技能!A:O,4,FALSE),VLOOKUP(A651,升星技能!A:O,14,FALSE))</f>
        <v>6402a012</v>
      </c>
      <c r="Y651" s="26" t="str">
        <f>IF(C651&lt;10,VLOOKUP(A651,基础技能!A:O,6,FALSE),VLOOKUP(A651,升星技能!A:O,15,FALSE))</f>
        <v>怒气技能：对生命值最低的2名敌人造成300%攻击伤害并额外造成180%攻击伤害和8%目标已损失生命值的伤害（最高不超过自身攻击8倍），对生命不低于自身的目标有100%几率眩晕2回合</v>
      </c>
    </row>
    <row r="652" spans="1:25" s="10" customFormat="1" x14ac:dyDescent="0.3">
      <c r="A652" s="30">
        <v>64026</v>
      </c>
      <c r="B652" s="30" t="s">
        <v>90</v>
      </c>
      <c r="C652" s="29">
        <v>12</v>
      </c>
      <c r="D652" s="28">
        <v>4.2</v>
      </c>
      <c r="E652" s="26">
        <f>VLOOKUP($C652,计算辅助表!$A:$E,3,FALSE)</f>
        <v>1</v>
      </c>
      <c r="F652" s="29">
        <v>10.5</v>
      </c>
      <c r="G652" s="26">
        <f>VLOOKUP($C652,计算辅助表!$A:$E,5,FALSE)</f>
        <v>1.6</v>
      </c>
      <c r="H652" s="26">
        <f>VLOOKUP(C652,计算辅助表!A:I,9,FALSE)</f>
        <v>2</v>
      </c>
      <c r="I652" s="26">
        <f>VLOOKUP(C652,计算辅助表!A:K,10,FALSE)</f>
        <v>140</v>
      </c>
      <c r="J652" s="26">
        <f>VLOOKUP(C652,计算辅助表!A:K,11,FALSE)</f>
        <v>200</v>
      </c>
      <c r="K652" s="26">
        <f>VLOOKUP(C652,计算辅助表!A:H,8,FALSE)</f>
        <v>285</v>
      </c>
      <c r="L652" s="26" t="str">
        <f>VLOOKUP(C652,计算辅助表!A:F,6,FALSE)</f>
        <v>[{"a":"item","t":"2004","n":15000}]</v>
      </c>
      <c r="M652" s="26" t="str">
        <f>VLOOKUP(C652,计算辅助表!A:L,IF(INT(LEFT(A652))&lt;5,12,7),FALSE)</f>
        <v>[{"sxhero":1,"num":1},{"samezhongzu":1,"star":6,"num":1},{"star":9,"num":1}]</v>
      </c>
      <c r="N652" s="26" t="str">
        <f>VLOOKUP(A652,升星技能!A:O,4,FALSE)</f>
        <v>武装驱逐3</v>
      </c>
      <c r="O652" s="26" t="str">
        <f>VLOOKUP(A652,升星技能!A:O,5,FALSE)</f>
        <v>"6402a114"</v>
      </c>
      <c r="P652" s="26" t="str">
        <f>VLOOKUP(A652,升星技能!A:O,6,FALSE)</f>
        <v>被动效果：普通攻击变为攻击生命最低的敌人，造成200%的攻击伤害</v>
      </c>
      <c r="Q652" s="26" t="str">
        <f>IF(C652&lt;8,VLOOKUP(A652,基础技能!A:O,11,FALSE),VLOOKUP(A652,升星技能!A:O,7,FALSE))</f>
        <v>能源回收3</v>
      </c>
      <c r="R652" s="26" t="str">
        <f>IF(C652&lt;8,VLOOKUP(A652,基础技能!A:O,10,FALSE),VLOOKUP(A652,升星技能!A:O,8,FALSE))</f>
        <v>"6402a214","6402a224"</v>
      </c>
      <c r="S652" s="26" t="str">
        <f>IF(C652&lt;8,VLOOKUP(A652,基础技能!A:O,12,FALSE),VLOOKUP(A652,升星技能!A:O,9,FALSE))</f>
        <v>被动效果：敌方英雄死亡，自身获得100点怒气，并增加30%伤害3回合</v>
      </c>
      <c r="T652" s="26" t="str">
        <f>IF(C652&lt;9,VLOOKUP(A652,基础技能!A:O,14,FALSE),VLOOKUP(A652,升星技能!A:O,10,FALSE))</f>
        <v>最强调整者3</v>
      </c>
      <c r="U652" s="26" t="str">
        <f>IF(C652&lt;9,VLOOKUP(A652,基础技能!A:O,13,FALSE),VLOOKUP(A652,升星技能!A:O,11,FALSE))</f>
        <v>"6402a314","6402a311","6402a321","6402a331"</v>
      </c>
      <c r="V652" s="26" t="str">
        <f>IF(C652&lt;9,VLOOKUP(A652,基础技能!A:O,15,FALSE),VLOOKUP(A652,升星技能!A:O,12,FALSE))</f>
        <v>被动效果：伤害增加70%，速度增加60点，暴击增加30%，免疫眩晕</v>
      </c>
      <c r="W652" s="26" t="str">
        <f>IF(C652&lt;10,VLOOKUP(A652,基础技能!A:O,5,FALSE),VLOOKUP(A652,升星技能!A:O,13,FALSE))</f>
        <v>卫星打击3</v>
      </c>
      <c r="X652" s="26" t="str">
        <f>IF(C652&lt;10,VLOOKUP(A652,基础技能!A:O,4,FALSE),VLOOKUP(A652,升星技能!A:O,14,FALSE))</f>
        <v>6402a012</v>
      </c>
      <c r="Y652" s="26" t="str">
        <f>IF(C652&lt;10,VLOOKUP(A652,基础技能!A:O,6,FALSE),VLOOKUP(A652,升星技能!A:O,15,FALSE))</f>
        <v>怒气技能：对生命值最低的2名敌人造成300%攻击伤害并额外造成180%攻击伤害和8%目标已损失生命值的伤害（最高不超过自身攻击8倍），对生命不低于自身的目标有100%几率眩晕2回合</v>
      </c>
    </row>
    <row r="653" spans="1:25" x14ac:dyDescent="0.3">
      <c r="A653" s="30">
        <v>64026</v>
      </c>
      <c r="B653" s="30" t="s">
        <v>90</v>
      </c>
      <c r="C653" s="29">
        <v>13</v>
      </c>
      <c r="D653" s="28">
        <v>4.2</v>
      </c>
      <c r="E653" s="26">
        <f>VLOOKUP($C653,计算辅助表!$A:$E,3,FALSE)</f>
        <v>1</v>
      </c>
      <c r="F653" s="29">
        <v>10.5</v>
      </c>
      <c r="G653" s="26">
        <f>VLOOKUP($C653,计算辅助表!$A:$E,5,FALSE)</f>
        <v>1.6</v>
      </c>
      <c r="H653" s="26">
        <f>VLOOKUP(C653,计算辅助表!A:I,9,FALSE)</f>
        <v>3</v>
      </c>
      <c r="I653" s="26">
        <f>VLOOKUP(C653,计算辅助表!A:K,10,FALSE)</f>
        <v>210</v>
      </c>
      <c r="J653" s="26">
        <f>VLOOKUP(C653,计算辅助表!A:K,11,FALSE)</f>
        <v>300</v>
      </c>
      <c r="K653" s="26">
        <f>VLOOKUP(C653,计算辅助表!A:H,8,FALSE)</f>
        <v>300</v>
      </c>
      <c r="L653" s="26" t="str">
        <f>VLOOKUP(C653,计算辅助表!A:F,6,FALSE)</f>
        <v>[{"a":"item","t":"2004","n":20000},{"a":"item","t":"2039","n":10}]</v>
      </c>
      <c r="M653" s="26" t="str">
        <f>VLOOKUP(C653,计算辅助表!A:L,IF(INT(LEFT(A653))&lt;5,12,7),FALSE)</f>
        <v>[{"sxhero":1,"num":2},{"samezhongzu":1,"star":6,"num":1},{"star":10,"num":1}]</v>
      </c>
      <c r="N653" s="26" t="str">
        <f>VLOOKUP(A653,升星技能!A:O,4,FALSE)</f>
        <v>武装驱逐3</v>
      </c>
      <c r="O653" s="26" t="str">
        <f>VLOOKUP(A653,升星技能!A:O,5,FALSE)</f>
        <v>"6402a114"</v>
      </c>
      <c r="P653" s="26" t="str">
        <f>VLOOKUP(A653,升星技能!A:O,6,FALSE)</f>
        <v>被动效果：普通攻击变为攻击生命最低的敌人，造成200%的攻击伤害</v>
      </c>
      <c r="Q653" s="26" t="str">
        <f>IF(C653&lt;8,VLOOKUP(A653,基础技能!A:O,11,FALSE),VLOOKUP(A653,升星技能!A:O,7,FALSE))</f>
        <v>能源回收3</v>
      </c>
      <c r="R653" s="26" t="str">
        <f>IF(C653&lt;8,VLOOKUP(A653,基础技能!A:O,10,FALSE),VLOOKUP(A653,升星技能!A:O,8,FALSE))</f>
        <v>"6402a214","6402a224"</v>
      </c>
      <c r="S653" s="26" t="str">
        <f>IF(C653&lt;8,VLOOKUP(A653,基础技能!A:O,12,FALSE),VLOOKUP(A653,升星技能!A:O,9,FALSE))</f>
        <v>被动效果：敌方英雄死亡，自身获得100点怒气，并增加30%伤害3回合</v>
      </c>
      <c r="T653" s="26" t="str">
        <f>IF(C653&lt;9,VLOOKUP(A653,基础技能!A:O,14,FALSE),VLOOKUP(A653,升星技能!A:O,10,FALSE))</f>
        <v>最强调整者3</v>
      </c>
      <c r="U653" s="26" t="str">
        <f>IF(C653&lt;9,VLOOKUP(A653,基础技能!A:O,13,FALSE),VLOOKUP(A653,升星技能!A:O,11,FALSE))</f>
        <v>"6402a314","6402a311","6402a321","6402a331"</v>
      </c>
      <c r="V653" s="26" t="str">
        <f>IF(C653&lt;9,VLOOKUP(A653,基础技能!A:O,15,FALSE),VLOOKUP(A653,升星技能!A:O,12,FALSE))</f>
        <v>被动效果：伤害增加70%，速度增加60点，暴击增加30%，免疫眩晕</v>
      </c>
      <c r="W653" s="26" t="str">
        <f>IF(C653&lt;10,VLOOKUP(A653,基础技能!A:O,5,FALSE),VLOOKUP(A653,升星技能!A:O,13,FALSE))</f>
        <v>卫星打击3</v>
      </c>
      <c r="X653" s="26" t="str">
        <f>IF(C653&lt;10,VLOOKUP(A653,基础技能!A:O,4,FALSE),VLOOKUP(A653,升星技能!A:O,14,FALSE))</f>
        <v>6402a012</v>
      </c>
      <c r="Y653" s="26" t="str">
        <f>IF(C653&lt;10,VLOOKUP(A653,基础技能!A:O,6,FALSE),VLOOKUP(A653,升星技能!A:O,15,FALSE))</f>
        <v>怒气技能：对生命值最低的2名敌人造成300%攻击伤害并额外造成180%攻击伤害和8%目标已损失生命值的伤害（最高不超过自身攻击8倍），对生命不低于自身的目标有100%几率眩晕2回合</v>
      </c>
    </row>
    <row r="654" spans="1:25" x14ac:dyDescent="0.3">
      <c r="A654" s="30">
        <v>64026</v>
      </c>
      <c r="B654" s="30" t="s">
        <v>90</v>
      </c>
      <c r="C654" s="28">
        <v>14</v>
      </c>
      <c r="D654" s="28">
        <v>4.2</v>
      </c>
      <c r="E654" s="26">
        <f>VLOOKUP($C654,计算辅助表!$A:$E,3,FALSE)</f>
        <v>1</v>
      </c>
      <c r="F654" s="29">
        <v>10.5</v>
      </c>
      <c r="G654" s="26">
        <f>VLOOKUP($C654,计算辅助表!$A:$E,5,FALSE)</f>
        <v>1.6</v>
      </c>
      <c r="H654" s="26">
        <f>VLOOKUP(C654,计算辅助表!A:I,9,FALSE)</f>
        <v>4</v>
      </c>
      <c r="I654" s="26">
        <f>VLOOKUP(C654,计算辅助表!A:K,10,FALSE)</f>
        <v>330</v>
      </c>
      <c r="J654" s="26">
        <f>VLOOKUP(C654,计算辅助表!A:K,11,FALSE)</f>
        <v>500</v>
      </c>
      <c r="K654" s="26">
        <f>VLOOKUP(C654,计算辅助表!A:H,8,FALSE)</f>
        <v>300</v>
      </c>
      <c r="L654" s="26" t="str">
        <f>VLOOKUP(C654,计算辅助表!A:F,6,FALSE)</f>
        <v>[{"a":"item","t":"2004","n":25000},{"a":"item","t":"2039","n":20}]</v>
      </c>
      <c r="M654" s="26" t="str">
        <f>VLOOKUP(C654,计算辅助表!A:L,IF(INT(LEFT(A654))&lt;5,12,7),FALSE)</f>
        <v>[{"sxhero":1,"num":2},{"star":9,"num":1},{"star":10,"num":1}]</v>
      </c>
      <c r="N654" s="26" t="str">
        <f>VLOOKUP(A654,升星技能!A:O,4,FALSE)</f>
        <v>武装驱逐3</v>
      </c>
      <c r="O654" s="26" t="str">
        <f>VLOOKUP(A654,升星技能!A:O,5,FALSE)</f>
        <v>"6402a114"</v>
      </c>
      <c r="P654" s="26" t="str">
        <f>VLOOKUP(A654,升星技能!A:O,6,FALSE)</f>
        <v>被动效果：普通攻击变为攻击生命最低的敌人，造成200%的攻击伤害</v>
      </c>
      <c r="Q654" s="26" t="str">
        <f>IF(C654&lt;8,VLOOKUP(A654,基础技能!A:O,11,FALSE),VLOOKUP(A654,升星技能!A:O,7,FALSE))</f>
        <v>能源回收3</v>
      </c>
      <c r="R654" s="26" t="str">
        <f>IF(C654&lt;8,VLOOKUP(A654,基础技能!A:O,10,FALSE),VLOOKUP(A654,升星技能!A:O,8,FALSE))</f>
        <v>"6402a214","6402a224"</v>
      </c>
      <c r="S654" s="26" t="str">
        <f>IF(C654&lt;8,VLOOKUP(A654,基础技能!A:O,12,FALSE),VLOOKUP(A654,升星技能!A:O,9,FALSE))</f>
        <v>被动效果：敌方英雄死亡，自身获得100点怒气，并增加30%伤害3回合</v>
      </c>
      <c r="T654" s="26" t="str">
        <f>IF(C654&lt;9,VLOOKUP(A654,基础技能!A:O,14,FALSE),VLOOKUP(A654,升星技能!A:O,10,FALSE))</f>
        <v>最强调整者3</v>
      </c>
      <c r="U654" s="26" t="str">
        <f>IF(C654&lt;9,VLOOKUP(A654,基础技能!A:O,13,FALSE),VLOOKUP(A654,升星技能!A:O,11,FALSE))</f>
        <v>"6402a314","6402a311","6402a321","6402a331"</v>
      </c>
      <c r="V654" s="26" t="str">
        <f>IF(C654&lt;9,VLOOKUP(A654,基础技能!A:O,15,FALSE),VLOOKUP(A654,升星技能!A:O,12,FALSE))</f>
        <v>被动效果：伤害增加70%，速度增加60点，暴击增加30%，免疫眩晕</v>
      </c>
      <c r="W654" s="26" t="str">
        <f>IF(C654&lt;10,VLOOKUP(A654,基础技能!A:O,5,FALSE),VLOOKUP(A654,升星技能!A:O,13,FALSE))</f>
        <v>卫星打击3</v>
      </c>
      <c r="X654" s="26" t="str">
        <f>IF(C654&lt;10,VLOOKUP(A654,基础技能!A:O,4,FALSE),VLOOKUP(A654,升星技能!A:O,14,FALSE))</f>
        <v>6402a012</v>
      </c>
      <c r="Y654" s="26" t="str">
        <f>IF(C654&lt;10,VLOOKUP(A654,基础技能!A:O,6,FALSE),VLOOKUP(A654,升星技能!A:O,15,FALSE))</f>
        <v>怒气技能：对生命值最低的2名敌人造成300%攻击伤害并额外造成180%攻击伤害和8%目标已损失生命值的伤害（最高不超过自身攻击8倍），对生命不低于自身的目标有100%几率眩晕2回合</v>
      </c>
    </row>
    <row r="655" spans="1:25" x14ac:dyDescent="0.3">
      <c r="A655" s="30">
        <v>64026</v>
      </c>
      <c r="B655" s="30" t="s">
        <v>90</v>
      </c>
      <c r="C655" s="28">
        <v>15</v>
      </c>
      <c r="D655" s="28">
        <v>4.2</v>
      </c>
      <c r="E655" s="26">
        <f>VLOOKUP($C655,计算辅助表!$A:$E,3,FALSE)</f>
        <v>1</v>
      </c>
      <c r="F655" s="29">
        <v>10.5</v>
      </c>
      <c r="G655" s="26">
        <f>VLOOKUP($C655,计算辅助表!$A:$E,5,FALSE)</f>
        <v>1.6</v>
      </c>
      <c r="H655" s="26">
        <f>VLOOKUP(C655,计算辅助表!A:I,9,FALSE)</f>
        <v>5</v>
      </c>
      <c r="I655" s="26">
        <f>VLOOKUP(C655,计算辅助表!A:K,10,FALSE)</f>
        <v>450</v>
      </c>
      <c r="J655" s="26">
        <f>VLOOKUP(C655,计算辅助表!A:K,11,FALSE)</f>
        <v>700</v>
      </c>
      <c r="K655" s="26">
        <f>VLOOKUP(C655,计算辅助表!A:H,8,FALSE)</f>
        <v>300</v>
      </c>
      <c r="L655" s="26" t="str">
        <f>VLOOKUP(C655,计算辅助表!A:F,6,FALSE)</f>
        <v>[{"a":"item","t":"2004","n":30000},{"a":"item","t":"2039","n":30}]</v>
      </c>
      <c r="M655" s="26" t="str">
        <f>VLOOKUP(C655,计算辅助表!A:L,IF(INT(LEFT(A655))&lt;5,12,7),FALSE)</f>
        <v>[{"sxhero":1,"num":2},{"star":9,"num":1},{"star":10,"num":1}]</v>
      </c>
      <c r="N655" s="26" t="str">
        <f>VLOOKUP(A655,升星技能!A:O,4,FALSE)</f>
        <v>武装驱逐3</v>
      </c>
      <c r="O655" s="26" t="str">
        <f>VLOOKUP(A655,升星技能!A:O,5,FALSE)</f>
        <v>"6402a114"</v>
      </c>
      <c r="P655" s="26" t="str">
        <f>VLOOKUP(A655,升星技能!A:O,6,FALSE)</f>
        <v>被动效果：普通攻击变为攻击生命最低的敌人，造成200%的攻击伤害</v>
      </c>
      <c r="Q655" s="26" t="str">
        <f>IF(C655&lt;8,VLOOKUP(A655,基础技能!A:O,11,FALSE),VLOOKUP(A655,升星技能!A:O,7,FALSE))</f>
        <v>能源回收3</v>
      </c>
      <c r="R655" s="26" t="str">
        <f>IF(C655&lt;8,VLOOKUP(A655,基础技能!A:O,10,FALSE),VLOOKUP(A655,升星技能!A:O,8,FALSE))</f>
        <v>"6402a214","6402a224"</v>
      </c>
      <c r="S655" s="26" t="str">
        <f>IF(C655&lt;8,VLOOKUP(A655,基础技能!A:O,12,FALSE),VLOOKUP(A655,升星技能!A:O,9,FALSE))</f>
        <v>被动效果：敌方英雄死亡，自身获得100点怒气，并增加30%伤害3回合</v>
      </c>
      <c r="T655" s="26" t="str">
        <f>IF(C655&lt;9,VLOOKUP(A655,基础技能!A:O,14,FALSE),VLOOKUP(A655,升星技能!A:O,10,FALSE))</f>
        <v>最强调整者3</v>
      </c>
      <c r="U655" s="26" t="str">
        <f>IF(C655&lt;9,VLOOKUP(A655,基础技能!A:O,13,FALSE),VLOOKUP(A655,升星技能!A:O,11,FALSE))</f>
        <v>"6402a314","6402a311","6402a321","6402a331"</v>
      </c>
      <c r="V655" s="26" t="str">
        <f>IF(C655&lt;9,VLOOKUP(A655,基础技能!A:O,15,FALSE),VLOOKUP(A655,升星技能!A:O,12,FALSE))</f>
        <v>被动效果：伤害增加70%，速度增加60点，暴击增加30%，免疫眩晕</v>
      </c>
      <c r="W655" s="26" t="str">
        <f>IF(C655&lt;10,VLOOKUP(A655,基础技能!A:O,5,FALSE),VLOOKUP(A655,升星技能!A:O,13,FALSE))</f>
        <v>卫星打击3</v>
      </c>
      <c r="X655" s="26" t="str">
        <f>IF(C655&lt;10,VLOOKUP(A655,基础技能!A:O,4,FALSE),VLOOKUP(A655,升星技能!A:O,14,FALSE))</f>
        <v>6402a012</v>
      </c>
      <c r="Y655" s="26" t="str">
        <f>IF(C655&lt;10,VLOOKUP(A655,基础技能!A:O,6,FALSE),VLOOKUP(A655,升星技能!A:O,15,FALSE))</f>
        <v>怒气技能：对生命值最低的2名敌人造成300%攻击伤害并额外造成180%攻击伤害和8%目标已损失生命值的伤害（最高不超过自身攻击8倍），对生命不低于自身的目标有100%几率眩晕2回合</v>
      </c>
    </row>
    <row r="656" spans="1:25" x14ac:dyDescent="0.3">
      <c r="A656" s="27">
        <v>65016</v>
      </c>
      <c r="B656" s="33" t="s">
        <v>91</v>
      </c>
      <c r="C656" s="28">
        <v>7</v>
      </c>
      <c r="D656" s="28">
        <v>2.2599999999999998</v>
      </c>
      <c r="E656" s="26">
        <f>VLOOKUP($C656,计算辅助表!$A:$E,3,FALSE)</f>
        <v>1</v>
      </c>
      <c r="F656" s="28">
        <f>VLOOKUP($C656,计算辅助表!$A:$E,4,FALSE)</f>
        <v>3.5200000000000005</v>
      </c>
      <c r="G656" s="26">
        <f>VLOOKUP($C656,计算辅助表!$A:$E,5,FALSE)</f>
        <v>1.6</v>
      </c>
      <c r="H656" s="26">
        <f>VLOOKUP(C656,计算辅助表!A:I,9,FALSE)</f>
        <v>0</v>
      </c>
      <c r="I656" s="26">
        <f>VLOOKUP(C656,计算辅助表!A:K,10,FALSE)</f>
        <v>0</v>
      </c>
      <c r="J656" s="26">
        <f>VLOOKUP(C656,计算辅助表!A:K,11,FALSE)</f>
        <v>0</v>
      </c>
      <c r="K656" s="26">
        <f>VLOOKUP(C656,计算辅助表!A:H,8,FALSE)</f>
        <v>165</v>
      </c>
      <c r="L656" s="26" t="str">
        <f>VLOOKUP(C656,计算辅助表!A:F,6,FALSE)</f>
        <v>[{"a":"item","t":"2004","n":2000}]</v>
      </c>
      <c r="M656" s="26" t="str">
        <f>VLOOKUP(C656,计算辅助表!A:L,IF(INT(LEFT(A656))&lt;5,12,7),FALSE)</f>
        <v>[{"samezhongzu":1,"star":5,"num":4}]</v>
      </c>
      <c r="N656" s="26" t="str">
        <f>VLOOKUP(A656,升星技能!A:O,4,FALSE)</f>
        <v>圣洁意志3</v>
      </c>
      <c r="O656" s="26" t="str">
        <f>VLOOKUP(A656,升星技能!A:O,5,FALSE)</f>
        <v>"6501a114","6501a124","6501a134","6501a144","6501a154","6501a164","6501a174"</v>
      </c>
      <c r="P656" s="26" t="str">
        <f>VLOOKUP(A656,升星技能!A:O,6,FALSE)</f>
        <v>被动效果：永久免疫沉默、眩晕、石化、冰冻。每次出手会提升生命百分比最少的友方英雄8%伤害加成3回合，并恢复目标135%攻击生命</v>
      </c>
      <c r="Q656" s="26" t="str">
        <f>IF(C656&lt;8,VLOOKUP(A656,基础技能!A:O,11,FALSE),VLOOKUP(A656,升星技能!A:O,7,FALSE))</f>
        <v>战斗天使2</v>
      </c>
      <c r="R656" s="26" t="str">
        <f>IF(C656&lt;8,VLOOKUP(A656,基础技能!A:O,10,FALSE),VLOOKUP(A656,升星技能!A:O,8,FALSE))</f>
        <v>"65016211","65015221","65016231"</v>
      </c>
      <c r="S656" s="26" t="str">
        <f>IF(C656&lt;8,VLOOKUP(A656,基础技能!A:O,12,FALSE),VLOOKUP(A656,升星技能!A:O,9,FALSE))</f>
        <v>被动效果：攻击增加30.5%，速度增加34，免控率增加15%</v>
      </c>
      <c r="T656" s="26" t="str">
        <f>IF(C656&lt;9,VLOOKUP(A656,基础技能!A:O,14,FALSE),VLOOKUP(A656,升星技能!A:O,10,FALSE))</f>
        <v>信仰圣光2</v>
      </c>
      <c r="U656" s="26" t="str">
        <f>IF(C656&lt;9,VLOOKUP(A656,基础技能!A:O,13,FALSE),VLOOKUP(A656,升星技能!A:O,11,FALSE))</f>
        <v>"65016314","65016324"</v>
      </c>
      <c r="V656" s="26" t="str">
        <f>IF(C656&lt;9,VLOOKUP(A656,基础技能!A:O,15,FALSE),VLOOKUP(A656,升星技能!A:O,12,FALSE))</f>
        <v>被动技能：存活状态伤害每回合开始增加12%伤害，持续3回合；每场战斗首次死亡必定复活，并回复75%生命</v>
      </c>
      <c r="W656" s="26" t="str">
        <f>IF(C656&lt;10,VLOOKUP(A656,基础技能!A:O,5,FALSE),VLOOKUP(A656,升星技能!A:O,13,FALSE))</f>
        <v>审判降临2</v>
      </c>
      <c r="X656" s="26">
        <f>IF(C656&lt;10,VLOOKUP(A656,基础技能!A:O,4,FALSE),VLOOKUP(A656,升星技能!A:O,14,FALSE))</f>
        <v>65015012</v>
      </c>
      <c r="Y656" s="26" t="str">
        <f>IF(C656&lt;10,VLOOKUP(A656,基础技能!A:O,6,FALSE),VLOOKUP(A656,升星技能!A:O,15,FALSE))</f>
        <v>怒气技能：对随机3名敌人造成100%攻击伤害，燃烧目标每回合造成15%攻击伤害，持续2回合，并有35.5%概率眩晕目标2回合</v>
      </c>
    </row>
    <row r="657" spans="1:25" x14ac:dyDescent="0.3">
      <c r="A657" s="27">
        <v>65016</v>
      </c>
      <c r="B657" s="33" t="s">
        <v>91</v>
      </c>
      <c r="C657" s="28">
        <v>8</v>
      </c>
      <c r="D657" s="28">
        <v>2.52</v>
      </c>
      <c r="E657" s="26">
        <f>VLOOKUP($C657,计算辅助表!$A:$E,3,FALSE)</f>
        <v>1</v>
      </c>
      <c r="F657" s="28">
        <f>VLOOKUP($C657,计算辅助表!$A:$E,4,FALSE)</f>
        <v>4.84</v>
      </c>
      <c r="G657" s="26">
        <f>VLOOKUP($C657,计算辅助表!$A:$E,5,FALSE)</f>
        <v>1.6</v>
      </c>
      <c r="H657" s="26">
        <f>VLOOKUP(C657,计算辅助表!A:I,9,FALSE)</f>
        <v>0</v>
      </c>
      <c r="I657" s="26">
        <f>VLOOKUP(C657,计算辅助表!A:K,10,FALSE)</f>
        <v>0</v>
      </c>
      <c r="J657" s="26">
        <f>VLOOKUP(C657,计算辅助表!A:K,11,FALSE)</f>
        <v>0</v>
      </c>
      <c r="K657" s="26">
        <f>VLOOKUP(C657,计算辅助表!A:H,8,FALSE)</f>
        <v>185</v>
      </c>
      <c r="L657" s="26" t="str">
        <f>VLOOKUP(C657,计算辅助表!A:F,6,FALSE)</f>
        <v>[{"a":"item","t":"2004","n":3000}]</v>
      </c>
      <c r="M657" s="26" t="str">
        <f>VLOOKUP(C657,计算辅助表!A:L,IF(INT(LEFT(A657))&lt;5,12,7),FALSE)</f>
        <v>[{"samezhongzu":1,"star":6,"num":1},{"samezhongzu":1,"star":5,"num":3}]</v>
      </c>
      <c r="N657" s="26" t="str">
        <f>VLOOKUP(A657,升星技能!A:O,4,FALSE)</f>
        <v>圣洁意志3</v>
      </c>
      <c r="O657" s="26" t="str">
        <f>VLOOKUP(A657,升星技能!A:O,5,FALSE)</f>
        <v>"6501a114","6501a124","6501a134","6501a144","6501a154","6501a164","6501a174"</v>
      </c>
      <c r="P657" s="26" t="str">
        <f>VLOOKUP(A657,升星技能!A:O,6,FALSE)</f>
        <v>被动效果：永久免疫沉默、眩晕、石化、冰冻。每次出手会提升生命百分比最少的友方英雄8%伤害加成3回合，并恢复目标135%攻击生命</v>
      </c>
      <c r="Q657" s="26" t="str">
        <f>IF(C657&lt;8,VLOOKUP(A657,基础技能!A:O,11,FALSE),VLOOKUP(A657,升星技能!A:O,7,FALSE))</f>
        <v>战斗天使3</v>
      </c>
      <c r="R657" s="26" t="str">
        <f>IF(C657&lt;8,VLOOKUP(A657,基础技能!A:O,10,FALSE),VLOOKUP(A657,升星技能!A:O,8,FALSE))</f>
        <v>"6501a211","6501a221","6501a231"</v>
      </c>
      <c r="S657" s="26" t="str">
        <f>IF(C657&lt;8,VLOOKUP(A657,基础技能!A:O,12,FALSE),VLOOKUP(A657,升星技能!A:O,9,FALSE))</f>
        <v>被动效果：攻击增加42%，速度增加42，免控率增加20%</v>
      </c>
      <c r="T657" s="26" t="str">
        <f>IF(C657&lt;9,VLOOKUP(A657,基础技能!A:O,14,FALSE),VLOOKUP(A657,升星技能!A:O,10,FALSE))</f>
        <v>信仰圣光2</v>
      </c>
      <c r="U657" s="26" t="str">
        <f>IF(C657&lt;9,VLOOKUP(A657,基础技能!A:O,13,FALSE),VLOOKUP(A657,升星技能!A:O,11,FALSE))</f>
        <v>"65016314","65016324"</v>
      </c>
      <c r="V657" s="26" t="str">
        <f>IF(C657&lt;9,VLOOKUP(A657,基础技能!A:O,15,FALSE),VLOOKUP(A657,升星技能!A:O,12,FALSE))</f>
        <v>被动技能：存活状态伤害每回合开始增加12%伤害，持续3回合；每场战斗首次死亡必定复活，并回复75%生命</v>
      </c>
      <c r="W657" s="26" t="str">
        <f>IF(C657&lt;10,VLOOKUP(A657,基础技能!A:O,5,FALSE),VLOOKUP(A657,升星技能!A:O,13,FALSE))</f>
        <v>审判降临2</v>
      </c>
      <c r="X657" s="26">
        <f>IF(C657&lt;10,VLOOKUP(A657,基础技能!A:O,4,FALSE),VLOOKUP(A657,升星技能!A:O,14,FALSE))</f>
        <v>65015012</v>
      </c>
      <c r="Y657" s="26" t="str">
        <f>IF(C657&lt;10,VLOOKUP(A657,基础技能!A:O,6,FALSE),VLOOKUP(A657,升星技能!A:O,15,FALSE))</f>
        <v>怒气技能：对随机3名敌人造成100%攻击伤害，燃烧目标每回合造成15%攻击伤害，持续2回合，并有35.5%概率眩晕目标2回合</v>
      </c>
    </row>
    <row r="658" spans="1:25" x14ac:dyDescent="0.3">
      <c r="A658" s="27">
        <v>65016</v>
      </c>
      <c r="B658" s="33" t="s">
        <v>91</v>
      </c>
      <c r="C658" s="28">
        <v>9</v>
      </c>
      <c r="D658" s="28">
        <v>2.79</v>
      </c>
      <c r="E658" s="26">
        <f>VLOOKUP($C658,计算辅助表!$A:$E,3,FALSE)</f>
        <v>1</v>
      </c>
      <c r="F658" s="28">
        <f>VLOOKUP($C658,计算辅助表!$A:$E,4,FALSE)</f>
        <v>6.16</v>
      </c>
      <c r="G658" s="26">
        <f>VLOOKUP($C658,计算辅助表!$A:$E,5,FALSE)</f>
        <v>1.6</v>
      </c>
      <c r="H658" s="26">
        <f>VLOOKUP(C658,计算辅助表!A:I,9,FALSE)</f>
        <v>0</v>
      </c>
      <c r="I658" s="26">
        <f>VLOOKUP(C658,计算辅助表!A:K,10,FALSE)</f>
        <v>0</v>
      </c>
      <c r="J658" s="26">
        <f>VLOOKUP(C658,计算辅助表!A:K,11,FALSE)</f>
        <v>0</v>
      </c>
      <c r="K658" s="26">
        <f>VLOOKUP(C658,计算辅助表!A:H,8,FALSE)</f>
        <v>205</v>
      </c>
      <c r="L658" s="26" t="str">
        <f>VLOOKUP(C658,计算辅助表!A:F,6,FALSE)</f>
        <v>[{"a":"item","t":"2004","n":4000}]</v>
      </c>
      <c r="M658" s="26" t="str">
        <f>VLOOKUP(C658,计算辅助表!A:L,IF(INT(LEFT(A658))&lt;5,12,7),FALSE)</f>
        <v>[{"sxhero":1,"num":1},{"samezhongzu":1,"star":6,"num":1},{"samezhongzu":1,"star":5,"num":2}]</v>
      </c>
      <c r="N658" s="26" t="str">
        <f>VLOOKUP(A658,升星技能!A:O,4,FALSE)</f>
        <v>圣洁意志3</v>
      </c>
      <c r="O658" s="26" t="str">
        <f>VLOOKUP(A658,升星技能!A:O,5,FALSE)</f>
        <v>"6501a114","6501a124","6501a134","6501a144","6501a154","6501a164","6501a174"</v>
      </c>
      <c r="P658" s="26" t="str">
        <f>VLOOKUP(A658,升星技能!A:O,6,FALSE)</f>
        <v>被动效果：永久免疫沉默、眩晕、石化、冰冻。每次出手会提升生命百分比最少的友方英雄8%伤害加成3回合，并恢复目标135%攻击生命</v>
      </c>
      <c r="Q658" s="26" t="str">
        <f>IF(C658&lt;8,VLOOKUP(A658,基础技能!A:O,11,FALSE),VLOOKUP(A658,升星技能!A:O,7,FALSE))</f>
        <v>战斗天使3</v>
      </c>
      <c r="R658" s="26" t="str">
        <f>IF(C658&lt;8,VLOOKUP(A658,基础技能!A:O,10,FALSE),VLOOKUP(A658,升星技能!A:O,8,FALSE))</f>
        <v>"6501a211","6501a221","6501a231"</v>
      </c>
      <c r="S658" s="26" t="str">
        <f>IF(C658&lt;8,VLOOKUP(A658,基础技能!A:O,12,FALSE),VLOOKUP(A658,升星技能!A:O,9,FALSE))</f>
        <v>被动效果：攻击增加42%，速度增加42，免控率增加20%</v>
      </c>
      <c r="T658" s="26" t="str">
        <f>IF(C658&lt;9,VLOOKUP(A658,基础技能!A:O,14,FALSE),VLOOKUP(A658,升星技能!A:O,10,FALSE))</f>
        <v>信仰圣光3</v>
      </c>
      <c r="U658" s="26" t="str">
        <f>IF(C658&lt;9,VLOOKUP(A658,基础技能!A:O,13,FALSE),VLOOKUP(A658,升星技能!A:O,11,FALSE))</f>
        <v>"6501a314","6501a324"</v>
      </c>
      <c r="V658" s="26" t="str">
        <f>IF(C658&lt;9,VLOOKUP(A658,基础技能!A:O,15,FALSE),VLOOKUP(A658,升星技能!A:O,12,FALSE))</f>
        <v>被动效果：存活状态伤害每回合结束增加15%伤害，持续3回合；每场战斗首次死亡必定复活，并回复80%生命</v>
      </c>
      <c r="W658" s="26" t="str">
        <f>IF(C658&lt;10,VLOOKUP(A658,基础技能!A:O,5,FALSE),VLOOKUP(A658,升星技能!A:O,13,FALSE))</f>
        <v>审判降临2</v>
      </c>
      <c r="X658" s="26">
        <f>IF(C658&lt;10,VLOOKUP(A658,基础技能!A:O,4,FALSE),VLOOKUP(A658,升星技能!A:O,14,FALSE))</f>
        <v>65015012</v>
      </c>
      <c r="Y658" s="26" t="str">
        <f>IF(C658&lt;10,VLOOKUP(A658,基础技能!A:O,6,FALSE),VLOOKUP(A658,升星技能!A:O,15,FALSE))</f>
        <v>怒气技能：对随机3名敌人造成100%攻击伤害，燃烧目标每回合造成15%攻击伤害，持续2回合，并有35.5%概率眩晕目标2回合</v>
      </c>
    </row>
    <row r="659" spans="1:25" s="10" customFormat="1" x14ac:dyDescent="0.3">
      <c r="A659" s="27">
        <v>65016</v>
      </c>
      <c r="B659" s="33" t="s">
        <v>91</v>
      </c>
      <c r="C659" s="28">
        <v>10</v>
      </c>
      <c r="D659" s="28">
        <v>3.19</v>
      </c>
      <c r="E659" s="26">
        <f>VLOOKUP($C659,计算辅助表!$A:$E,3,FALSE)</f>
        <v>1</v>
      </c>
      <c r="F659" s="28">
        <f>VLOOKUP($C659,计算辅助表!$A:$E,4,FALSE)</f>
        <v>8.14</v>
      </c>
      <c r="G659" s="26">
        <f>VLOOKUP($C659,计算辅助表!$A:$E,5,FALSE)</f>
        <v>1.6</v>
      </c>
      <c r="H659" s="26">
        <f>VLOOKUP(C659,计算辅助表!A:I,9,FALSE)</f>
        <v>0</v>
      </c>
      <c r="I659" s="26">
        <f>VLOOKUP(C659,计算辅助表!A:K,10,FALSE)</f>
        <v>0</v>
      </c>
      <c r="J659" s="26">
        <f>VLOOKUP(C659,计算辅助表!A:K,11,FALSE)</f>
        <v>0</v>
      </c>
      <c r="K659" s="26">
        <f>VLOOKUP(C659,计算辅助表!A:H,8,FALSE)</f>
        <v>255</v>
      </c>
      <c r="L659" s="26" t="str">
        <f>VLOOKUP(C659,计算辅助表!A:F,6,FALSE)</f>
        <v>[{"a":"item","t":"2004","n":10000}]</v>
      </c>
      <c r="M659" s="26" t="str">
        <f>VLOOKUP(C659,计算辅助表!A:L,IF(INT(LEFT(A659))&lt;5,12,7),FALSE)</f>
        <v>[{"sxhero":1,"num":2},{"samezhongzu":1,"star":6,"num":1},{"star":9,"num":1}]</v>
      </c>
      <c r="N659" s="26" t="str">
        <f>VLOOKUP(A659,升星技能!A:O,4,FALSE)</f>
        <v>圣洁意志3</v>
      </c>
      <c r="O659" s="26" t="str">
        <f>VLOOKUP(A659,升星技能!A:O,5,FALSE)</f>
        <v>"6501a114","6501a124","6501a134","6501a144","6501a154","6501a164","6501a174"</v>
      </c>
      <c r="P659" s="26" t="str">
        <f>VLOOKUP(A659,升星技能!A:O,6,FALSE)</f>
        <v>被动效果：永久免疫沉默、眩晕、石化、冰冻。每次出手会提升生命百分比最少的友方英雄8%伤害加成3回合，并恢复目标135%攻击生命</v>
      </c>
      <c r="Q659" s="26" t="str">
        <f>IF(C659&lt;8,VLOOKUP(A659,基础技能!A:O,11,FALSE),VLOOKUP(A659,升星技能!A:O,7,FALSE))</f>
        <v>战斗天使3</v>
      </c>
      <c r="R659" s="26" t="str">
        <f>IF(C659&lt;8,VLOOKUP(A659,基础技能!A:O,10,FALSE),VLOOKUP(A659,升星技能!A:O,8,FALSE))</f>
        <v>"6501a211","6501a221","6501a231"</v>
      </c>
      <c r="S659" s="26" t="str">
        <f>IF(C659&lt;8,VLOOKUP(A659,基础技能!A:O,12,FALSE),VLOOKUP(A659,升星技能!A:O,9,FALSE))</f>
        <v>被动效果：攻击增加42%，速度增加42，免控率增加20%</v>
      </c>
      <c r="T659" s="26" t="str">
        <f>IF(C659&lt;9,VLOOKUP(A659,基础技能!A:O,14,FALSE),VLOOKUP(A659,升星技能!A:O,10,FALSE))</f>
        <v>信仰圣光3</v>
      </c>
      <c r="U659" s="26" t="str">
        <f>IF(C659&lt;9,VLOOKUP(A659,基础技能!A:O,13,FALSE),VLOOKUP(A659,升星技能!A:O,11,FALSE))</f>
        <v>"6501a314","6501a324"</v>
      </c>
      <c r="V659" s="26" t="str">
        <f>IF(C659&lt;9,VLOOKUP(A659,基础技能!A:O,15,FALSE),VLOOKUP(A659,升星技能!A:O,12,FALSE))</f>
        <v>被动效果：存活状态伤害每回合结束增加15%伤害，持续3回合；每场战斗首次死亡必定复活，并回复80%生命</v>
      </c>
      <c r="W659" s="26" t="str">
        <f>IF(C659&lt;10,VLOOKUP(A659,基础技能!A:O,5,FALSE),VLOOKUP(A659,升星技能!A:O,13,FALSE))</f>
        <v>审判降临3</v>
      </c>
      <c r="X659" s="26" t="str">
        <f>IF(C659&lt;10,VLOOKUP(A659,基础技能!A:O,4,FALSE),VLOOKUP(A659,升星技能!A:O,14,FALSE))</f>
        <v>6501a012</v>
      </c>
      <c r="Y659" s="26" t="str">
        <f>IF(C659&lt;10,VLOOKUP(A659,基础技能!A:O,6,FALSE),VLOOKUP(A659,升星技能!A:O,15,FALSE))</f>
        <v>怒气技能：对随机4名敌人造成125%攻击伤害，燃烧目标每回合造成20%攻击伤害，持续2回合，并有60%概率眩晕目标2回合</v>
      </c>
    </row>
    <row r="660" spans="1:25" x14ac:dyDescent="0.3">
      <c r="A660" s="27">
        <v>65016</v>
      </c>
      <c r="B660" s="33" t="s">
        <v>91</v>
      </c>
      <c r="C660" s="28">
        <v>11</v>
      </c>
      <c r="D660" s="28">
        <v>3.19</v>
      </c>
      <c r="E660" s="26">
        <f>VLOOKUP($C660,计算辅助表!$A:$E,3,FALSE)</f>
        <v>1</v>
      </c>
      <c r="F660" s="28">
        <f>VLOOKUP($C660,计算辅助表!$A:$E,4,FALSE)</f>
        <v>8.14</v>
      </c>
      <c r="G660" s="26">
        <f>VLOOKUP($C660,计算辅助表!$A:$E,5,FALSE)</f>
        <v>1.6</v>
      </c>
      <c r="H660" s="26">
        <f>VLOOKUP(C660,计算辅助表!A:I,9,FALSE)</f>
        <v>1</v>
      </c>
      <c r="I660" s="26">
        <f>VLOOKUP(C660,计算辅助表!A:K,10,FALSE)</f>
        <v>70</v>
      </c>
      <c r="J660" s="26">
        <f>VLOOKUP(C660,计算辅助表!A:K,11,FALSE)</f>
        <v>100</v>
      </c>
      <c r="K660" s="26">
        <f>VLOOKUP(C660,计算辅助表!A:H,8,FALSE)</f>
        <v>270</v>
      </c>
      <c r="L660" s="26" t="str">
        <f>VLOOKUP(C660,计算辅助表!A:F,6,FALSE)</f>
        <v>[{"a":"item","t":"2004","n":10000}]</v>
      </c>
      <c r="M660" s="26" t="str">
        <f>VLOOKUP(C660,计算辅助表!A:L,IF(INT(LEFT(A660))&lt;5,12,7),FALSE)</f>
        <v>[{"sxhero":1,"num":1},{"star":9,"num":1}]</v>
      </c>
      <c r="N660" s="26" t="str">
        <f>VLOOKUP(A660,升星技能!A:O,4,FALSE)</f>
        <v>圣洁意志3</v>
      </c>
      <c r="O660" s="26" t="str">
        <f>VLOOKUP(A660,升星技能!A:O,5,FALSE)</f>
        <v>"6501a114","6501a124","6501a134","6501a144","6501a154","6501a164","6501a174"</v>
      </c>
      <c r="P660" s="26" t="str">
        <f>VLOOKUP(A660,升星技能!A:O,6,FALSE)</f>
        <v>被动效果：永久免疫沉默、眩晕、石化、冰冻。每次出手会提升生命百分比最少的友方英雄8%伤害加成3回合，并恢复目标135%攻击生命</v>
      </c>
      <c r="Q660" s="26" t="str">
        <f>IF(C660&lt;8,VLOOKUP(A660,基础技能!A:O,11,FALSE),VLOOKUP(A660,升星技能!A:O,7,FALSE))</f>
        <v>战斗天使3</v>
      </c>
      <c r="R660" s="26" t="str">
        <f>IF(C660&lt;8,VLOOKUP(A660,基础技能!A:O,10,FALSE),VLOOKUP(A660,升星技能!A:O,8,FALSE))</f>
        <v>"6501a211","6501a221","6501a231"</v>
      </c>
      <c r="S660" s="26" t="str">
        <f>IF(C660&lt;8,VLOOKUP(A660,基础技能!A:O,12,FALSE),VLOOKUP(A660,升星技能!A:O,9,FALSE))</f>
        <v>被动效果：攻击增加42%，速度增加42，免控率增加20%</v>
      </c>
      <c r="T660" s="26" t="str">
        <f>IF(C660&lt;9,VLOOKUP(A660,基础技能!A:O,14,FALSE),VLOOKUP(A660,升星技能!A:O,10,FALSE))</f>
        <v>信仰圣光3</v>
      </c>
      <c r="U660" s="26" t="str">
        <f>IF(C660&lt;9,VLOOKUP(A660,基础技能!A:O,13,FALSE),VLOOKUP(A660,升星技能!A:O,11,FALSE))</f>
        <v>"6501a314","6501a324"</v>
      </c>
      <c r="V660" s="26" t="str">
        <f>IF(C660&lt;9,VLOOKUP(A660,基础技能!A:O,15,FALSE),VLOOKUP(A660,升星技能!A:O,12,FALSE))</f>
        <v>被动效果：存活状态伤害每回合结束增加15%伤害，持续3回合；每场战斗首次死亡必定复活，并回复80%生命</v>
      </c>
      <c r="W660" s="26" t="str">
        <f>IF(C660&lt;10,VLOOKUP(A660,基础技能!A:O,5,FALSE),VLOOKUP(A660,升星技能!A:O,13,FALSE))</f>
        <v>审判降临3</v>
      </c>
      <c r="X660" s="26" t="str">
        <f>IF(C660&lt;10,VLOOKUP(A660,基础技能!A:O,4,FALSE),VLOOKUP(A660,升星技能!A:O,14,FALSE))</f>
        <v>6501a012</v>
      </c>
      <c r="Y660" s="26" t="str">
        <f>IF(C660&lt;10,VLOOKUP(A660,基础技能!A:O,6,FALSE),VLOOKUP(A660,升星技能!A:O,15,FALSE))</f>
        <v>怒气技能：对随机4名敌人造成125%攻击伤害，燃烧目标每回合造成20%攻击伤害，持续2回合，并有60%概率眩晕目标2回合</v>
      </c>
    </row>
    <row r="661" spans="1:25" ht="19.5" customHeight="1" x14ac:dyDescent="0.3">
      <c r="A661" s="27">
        <v>65016</v>
      </c>
      <c r="B661" s="33" t="s">
        <v>91</v>
      </c>
      <c r="C661" s="28">
        <v>12</v>
      </c>
      <c r="D661" s="28">
        <v>3.19</v>
      </c>
      <c r="E661" s="26">
        <f>VLOOKUP($C661,计算辅助表!$A:$E,3,FALSE)</f>
        <v>1</v>
      </c>
      <c r="F661" s="28">
        <f>VLOOKUP($C661,计算辅助表!$A:$E,4,FALSE)</f>
        <v>8.14</v>
      </c>
      <c r="G661" s="26">
        <f>VLOOKUP($C661,计算辅助表!$A:$E,5,FALSE)</f>
        <v>1.6</v>
      </c>
      <c r="H661" s="26">
        <f>VLOOKUP(C661,计算辅助表!A:I,9,FALSE)</f>
        <v>2</v>
      </c>
      <c r="I661" s="26">
        <f>VLOOKUP(C661,计算辅助表!A:K,10,FALSE)</f>
        <v>140</v>
      </c>
      <c r="J661" s="26">
        <f>VLOOKUP(C661,计算辅助表!A:K,11,FALSE)</f>
        <v>200</v>
      </c>
      <c r="K661" s="26">
        <f>VLOOKUP(C661,计算辅助表!A:H,8,FALSE)</f>
        <v>285</v>
      </c>
      <c r="L661" s="26" t="str">
        <f>VLOOKUP(C661,计算辅助表!A:F,6,FALSE)</f>
        <v>[{"a":"item","t":"2004","n":15000}]</v>
      </c>
      <c r="M661" s="26" t="str">
        <f>VLOOKUP(C661,计算辅助表!A:L,IF(INT(LEFT(A661))&lt;5,12,7),FALSE)</f>
        <v>[{"sxhero":1,"num":1},{"samezhongzu":1,"star":6,"num":1},{"star":9,"num":1}]</v>
      </c>
      <c r="N661" s="26" t="str">
        <f>VLOOKUP(A661,升星技能!A:O,4,FALSE)</f>
        <v>圣洁意志3</v>
      </c>
      <c r="O661" s="26" t="str">
        <f>VLOOKUP(A661,升星技能!A:O,5,FALSE)</f>
        <v>"6501a114","6501a124","6501a134","6501a144","6501a154","6501a164","6501a174"</v>
      </c>
      <c r="P661" s="26" t="str">
        <f>VLOOKUP(A661,升星技能!A:O,6,FALSE)</f>
        <v>被动效果：永久免疫沉默、眩晕、石化、冰冻。每次出手会提升生命百分比最少的友方英雄8%伤害加成3回合，并恢复目标135%攻击生命</v>
      </c>
      <c r="Q661" s="26" t="str">
        <f>IF(C661&lt;8,VLOOKUP(A661,基础技能!A:O,11,FALSE),VLOOKUP(A661,升星技能!A:O,7,FALSE))</f>
        <v>战斗天使3</v>
      </c>
      <c r="R661" s="26" t="str">
        <f>IF(C661&lt;8,VLOOKUP(A661,基础技能!A:O,10,FALSE),VLOOKUP(A661,升星技能!A:O,8,FALSE))</f>
        <v>"6501a211","6501a221","6501a231"</v>
      </c>
      <c r="S661" s="26" t="str">
        <f>IF(C661&lt;8,VLOOKUP(A661,基础技能!A:O,12,FALSE),VLOOKUP(A661,升星技能!A:O,9,FALSE))</f>
        <v>被动效果：攻击增加42%，速度增加42，免控率增加20%</v>
      </c>
      <c r="T661" s="26" t="str">
        <f>IF(C661&lt;9,VLOOKUP(A661,基础技能!A:O,14,FALSE),VLOOKUP(A661,升星技能!A:O,10,FALSE))</f>
        <v>信仰圣光3</v>
      </c>
      <c r="U661" s="26" t="str">
        <f>IF(C661&lt;9,VLOOKUP(A661,基础技能!A:O,13,FALSE),VLOOKUP(A661,升星技能!A:O,11,FALSE))</f>
        <v>"6501a314","6501a324"</v>
      </c>
      <c r="V661" s="26" t="str">
        <f>IF(C661&lt;9,VLOOKUP(A661,基础技能!A:O,15,FALSE),VLOOKUP(A661,升星技能!A:O,12,FALSE))</f>
        <v>被动效果：存活状态伤害每回合结束增加15%伤害，持续3回合；每场战斗首次死亡必定复活，并回复80%生命</v>
      </c>
      <c r="W661" s="26" t="str">
        <f>IF(C661&lt;10,VLOOKUP(A661,基础技能!A:O,5,FALSE),VLOOKUP(A661,升星技能!A:O,13,FALSE))</f>
        <v>审判降临3</v>
      </c>
      <c r="X661" s="26" t="str">
        <f>IF(C661&lt;10,VLOOKUP(A661,基础技能!A:O,4,FALSE),VLOOKUP(A661,升星技能!A:O,14,FALSE))</f>
        <v>6501a012</v>
      </c>
      <c r="Y661" s="26" t="str">
        <f>IF(C661&lt;10,VLOOKUP(A661,基础技能!A:O,6,FALSE),VLOOKUP(A661,升星技能!A:O,15,FALSE))</f>
        <v>怒气技能：对随机4名敌人造成125%攻击伤害，燃烧目标每回合造成20%攻击伤害，持续2回合，并有60%概率眩晕目标2回合</v>
      </c>
    </row>
    <row r="662" spans="1:25" x14ac:dyDescent="0.3">
      <c r="A662" s="27">
        <v>65016</v>
      </c>
      <c r="B662" s="33" t="s">
        <v>91</v>
      </c>
      <c r="C662" s="28">
        <v>13</v>
      </c>
      <c r="D662" s="28">
        <v>3.19</v>
      </c>
      <c r="E662" s="26">
        <f>VLOOKUP($C662,计算辅助表!$A:$E,3,FALSE)</f>
        <v>1</v>
      </c>
      <c r="F662" s="28">
        <f>VLOOKUP($C662,计算辅助表!$A:$E,4,FALSE)</f>
        <v>8.14</v>
      </c>
      <c r="G662" s="26">
        <f>VLOOKUP($C662,计算辅助表!$A:$E,5,FALSE)</f>
        <v>1.6</v>
      </c>
      <c r="H662" s="26">
        <f>VLOOKUP(C662,计算辅助表!A:I,9,FALSE)</f>
        <v>3</v>
      </c>
      <c r="I662" s="26">
        <f>VLOOKUP(C662,计算辅助表!A:K,10,FALSE)</f>
        <v>210</v>
      </c>
      <c r="J662" s="26">
        <f>VLOOKUP(C662,计算辅助表!A:K,11,FALSE)</f>
        <v>300</v>
      </c>
      <c r="K662" s="26">
        <f>VLOOKUP(C662,计算辅助表!A:H,8,FALSE)</f>
        <v>300</v>
      </c>
      <c r="L662" s="26" t="str">
        <f>VLOOKUP(C662,计算辅助表!A:F,6,FALSE)</f>
        <v>[{"a":"item","t":"2004","n":20000},{"a":"item","t":"2039","n":10}]</v>
      </c>
      <c r="M662" s="26" t="str">
        <f>VLOOKUP(C662,计算辅助表!A:L,IF(INT(LEFT(A662))&lt;5,12,7),FALSE)</f>
        <v>[{"sxhero":1,"num":2},{"samezhongzu":1,"star":6,"num":1},{"star":10,"num":1}]</v>
      </c>
      <c r="N662" s="26" t="str">
        <f>VLOOKUP(A662,升星技能!A:O,4,FALSE)</f>
        <v>圣洁意志3</v>
      </c>
      <c r="O662" s="26" t="str">
        <f>VLOOKUP(A662,升星技能!A:O,5,FALSE)</f>
        <v>"6501a114","6501a124","6501a134","6501a144","6501a154","6501a164","6501a174"</v>
      </c>
      <c r="P662" s="26" t="str">
        <f>VLOOKUP(A662,升星技能!A:O,6,FALSE)</f>
        <v>被动效果：永久免疫沉默、眩晕、石化、冰冻。每次出手会提升生命百分比最少的友方英雄8%伤害加成3回合，并恢复目标135%攻击生命</v>
      </c>
      <c r="Q662" s="26" t="str">
        <f>IF(C662&lt;8,VLOOKUP(A662,基础技能!A:O,11,FALSE),VLOOKUP(A662,升星技能!A:O,7,FALSE))</f>
        <v>战斗天使3</v>
      </c>
      <c r="R662" s="26" t="str">
        <f>IF(C662&lt;8,VLOOKUP(A662,基础技能!A:O,10,FALSE),VLOOKUP(A662,升星技能!A:O,8,FALSE))</f>
        <v>"6501a211","6501a221","6501a231"</v>
      </c>
      <c r="S662" s="26" t="str">
        <f>IF(C662&lt;8,VLOOKUP(A662,基础技能!A:O,12,FALSE),VLOOKUP(A662,升星技能!A:O,9,FALSE))</f>
        <v>被动效果：攻击增加42%，速度增加42，免控率增加20%</v>
      </c>
      <c r="T662" s="26" t="str">
        <f>IF(C662&lt;9,VLOOKUP(A662,基础技能!A:O,14,FALSE),VLOOKUP(A662,升星技能!A:O,10,FALSE))</f>
        <v>信仰圣光3</v>
      </c>
      <c r="U662" s="26" t="str">
        <f>IF(C662&lt;9,VLOOKUP(A662,基础技能!A:O,13,FALSE),VLOOKUP(A662,升星技能!A:O,11,FALSE))</f>
        <v>"6501a314","6501a324"</v>
      </c>
      <c r="V662" s="26" t="str">
        <f>IF(C662&lt;9,VLOOKUP(A662,基础技能!A:O,15,FALSE),VLOOKUP(A662,升星技能!A:O,12,FALSE))</f>
        <v>被动效果：存活状态伤害每回合结束增加15%伤害，持续3回合；每场战斗首次死亡必定复活，并回复80%生命</v>
      </c>
      <c r="W662" s="26" t="str">
        <f>IF(C662&lt;10,VLOOKUP(A662,基础技能!A:O,5,FALSE),VLOOKUP(A662,升星技能!A:O,13,FALSE))</f>
        <v>审判降临3</v>
      </c>
      <c r="X662" s="26" t="str">
        <f>IF(C662&lt;10,VLOOKUP(A662,基础技能!A:O,4,FALSE),VLOOKUP(A662,升星技能!A:O,14,FALSE))</f>
        <v>6501a012</v>
      </c>
      <c r="Y662" s="26" t="str">
        <f>IF(C662&lt;10,VLOOKUP(A662,基础技能!A:O,6,FALSE),VLOOKUP(A662,升星技能!A:O,15,FALSE))</f>
        <v>怒气技能：对随机4名敌人造成125%攻击伤害，燃烧目标每回合造成20%攻击伤害，持续2回合，并有60%概率眩晕目标2回合</v>
      </c>
    </row>
    <row r="663" spans="1:25" s="10" customFormat="1" x14ac:dyDescent="0.3">
      <c r="A663" s="27">
        <v>65016</v>
      </c>
      <c r="B663" s="33" t="s">
        <v>91</v>
      </c>
      <c r="C663" s="28">
        <v>14</v>
      </c>
      <c r="D663" s="28">
        <v>3.19</v>
      </c>
      <c r="E663" s="26">
        <f>VLOOKUP($C663,计算辅助表!$A:$E,3,FALSE)</f>
        <v>1</v>
      </c>
      <c r="F663" s="28">
        <v>8.14</v>
      </c>
      <c r="G663" s="26">
        <f>VLOOKUP($C663,计算辅助表!$A:$E,5,FALSE)</f>
        <v>1.6</v>
      </c>
      <c r="H663" s="26">
        <f>VLOOKUP(C663,计算辅助表!A:I,9,FALSE)</f>
        <v>4</v>
      </c>
      <c r="I663" s="26">
        <f>VLOOKUP(C663,计算辅助表!A:K,10,FALSE)</f>
        <v>330</v>
      </c>
      <c r="J663" s="26">
        <f>VLOOKUP(C663,计算辅助表!A:K,11,FALSE)</f>
        <v>500</v>
      </c>
      <c r="K663" s="26">
        <f>VLOOKUP(C663,计算辅助表!A:H,8,FALSE)</f>
        <v>300</v>
      </c>
      <c r="L663" s="26" t="str">
        <f>VLOOKUP(C663,计算辅助表!A:F,6,FALSE)</f>
        <v>[{"a":"item","t":"2004","n":25000},{"a":"item","t":"2039","n":20}]</v>
      </c>
      <c r="M663" s="26" t="str">
        <f>VLOOKUP(C663,计算辅助表!A:L,IF(INT(LEFT(A663))&lt;5,12,7),FALSE)</f>
        <v>[{"sxhero":1,"num":2},{"star":9,"num":1},{"star":10,"num":1}]</v>
      </c>
      <c r="N663" s="26" t="str">
        <f>VLOOKUP(A663,升星技能!A:O,4,FALSE)</f>
        <v>圣洁意志3</v>
      </c>
      <c r="O663" s="26" t="str">
        <f>VLOOKUP(A663,升星技能!A:O,5,FALSE)</f>
        <v>"6501a114","6501a124","6501a134","6501a144","6501a154","6501a164","6501a174"</v>
      </c>
      <c r="P663" s="26" t="str">
        <f>VLOOKUP(A663,升星技能!A:O,6,FALSE)</f>
        <v>被动效果：永久免疫沉默、眩晕、石化、冰冻。每次出手会提升生命百分比最少的友方英雄8%伤害加成3回合，并恢复目标135%攻击生命</v>
      </c>
      <c r="Q663" s="26" t="str">
        <f>IF(C663&lt;8,VLOOKUP(A663,基础技能!A:O,11,FALSE),VLOOKUP(A663,升星技能!A:O,7,FALSE))</f>
        <v>战斗天使3</v>
      </c>
      <c r="R663" s="26" t="str">
        <f>IF(C663&lt;8,VLOOKUP(A663,基础技能!A:O,10,FALSE),VLOOKUP(A663,升星技能!A:O,8,FALSE))</f>
        <v>"6501a211","6501a221","6501a231"</v>
      </c>
      <c r="S663" s="26" t="str">
        <f>IF(C663&lt;8,VLOOKUP(A663,基础技能!A:O,12,FALSE),VLOOKUP(A663,升星技能!A:O,9,FALSE))</f>
        <v>被动效果：攻击增加42%，速度增加42，免控率增加20%</v>
      </c>
      <c r="T663" s="26" t="str">
        <f>IF(C663&lt;9,VLOOKUP(A663,基础技能!A:O,14,FALSE),VLOOKUP(A663,升星技能!A:O,10,FALSE))</f>
        <v>信仰圣光3</v>
      </c>
      <c r="U663" s="26" t="str">
        <f>IF(C663&lt;9,VLOOKUP(A663,基础技能!A:O,13,FALSE),VLOOKUP(A663,升星技能!A:O,11,FALSE))</f>
        <v>"6501a314","6501a324"</v>
      </c>
      <c r="V663" s="26" t="str">
        <f>IF(C663&lt;9,VLOOKUP(A663,基础技能!A:O,15,FALSE),VLOOKUP(A663,升星技能!A:O,12,FALSE))</f>
        <v>被动效果：存活状态伤害每回合结束增加15%伤害，持续3回合；每场战斗首次死亡必定复活，并回复80%生命</v>
      </c>
      <c r="W663" s="26" t="str">
        <f>IF(C663&lt;10,VLOOKUP(A663,基础技能!A:O,5,FALSE),VLOOKUP(A663,升星技能!A:O,13,FALSE))</f>
        <v>审判降临3</v>
      </c>
      <c r="X663" s="26" t="str">
        <f>IF(C663&lt;10,VLOOKUP(A663,基础技能!A:O,4,FALSE),VLOOKUP(A663,升星技能!A:O,14,FALSE))</f>
        <v>6501a012</v>
      </c>
      <c r="Y663" s="26" t="str">
        <f>IF(C663&lt;10,VLOOKUP(A663,基础技能!A:O,6,FALSE),VLOOKUP(A663,升星技能!A:O,15,FALSE))</f>
        <v>怒气技能：对随机4名敌人造成125%攻击伤害，燃烧目标每回合造成20%攻击伤害，持续2回合，并有60%概率眩晕目标2回合</v>
      </c>
    </row>
    <row r="664" spans="1:25" x14ac:dyDescent="0.3">
      <c r="A664" s="3">
        <v>65016</v>
      </c>
      <c r="B664" s="9" t="s">
        <v>91</v>
      </c>
      <c r="C664" s="26">
        <v>15</v>
      </c>
      <c r="D664" s="26">
        <v>3.19</v>
      </c>
      <c r="E664" s="26">
        <f>VLOOKUP($C664,计算辅助表!$A:$E,3,FALSE)</f>
        <v>1</v>
      </c>
      <c r="F664" s="26">
        <v>8.14</v>
      </c>
      <c r="G664" s="26">
        <f>VLOOKUP($C664,计算辅助表!$A:$E,5,FALSE)</f>
        <v>1.6</v>
      </c>
      <c r="H664" s="26">
        <f>VLOOKUP(C664,计算辅助表!A:I,9,FALSE)</f>
        <v>5</v>
      </c>
      <c r="I664" s="26">
        <f>VLOOKUP(C664,计算辅助表!A:K,10,FALSE)</f>
        <v>450</v>
      </c>
      <c r="J664" s="26">
        <f>VLOOKUP(C664,计算辅助表!A:K,11,FALSE)</f>
        <v>700</v>
      </c>
      <c r="K664" s="26">
        <f>VLOOKUP(C664,计算辅助表!A:H,8,FALSE)</f>
        <v>300</v>
      </c>
      <c r="L664" s="26" t="str">
        <f>VLOOKUP(C664,计算辅助表!A:F,6,FALSE)</f>
        <v>[{"a":"item","t":"2004","n":30000},{"a":"item","t":"2039","n":30}]</v>
      </c>
      <c r="M664" s="26" t="str">
        <f>VLOOKUP(C664,计算辅助表!A:L,IF(INT(LEFT(A664))&lt;5,12,7),FALSE)</f>
        <v>[{"sxhero":1,"num":2},{"star":9,"num":1},{"star":10,"num":1}]</v>
      </c>
      <c r="N664" s="26" t="str">
        <f>VLOOKUP(A664,升星技能!A:O,4,FALSE)</f>
        <v>圣洁意志3</v>
      </c>
      <c r="O664" s="26" t="str">
        <f>VLOOKUP(A664,升星技能!A:O,5,FALSE)</f>
        <v>"6501a114","6501a124","6501a134","6501a144","6501a154","6501a164","6501a174"</v>
      </c>
      <c r="P664" s="26" t="str">
        <f>VLOOKUP(A664,升星技能!A:O,6,FALSE)</f>
        <v>被动效果：永久免疫沉默、眩晕、石化、冰冻。每次出手会提升生命百分比最少的友方英雄8%伤害加成3回合，并恢复目标135%攻击生命</v>
      </c>
      <c r="Q664" s="26" t="str">
        <f>IF(C664&lt;8,VLOOKUP(A664,基础技能!A:O,11,FALSE),VLOOKUP(A664,升星技能!A:O,7,FALSE))</f>
        <v>战斗天使3</v>
      </c>
      <c r="R664" s="26" t="str">
        <f>IF(C664&lt;8,VLOOKUP(A664,基础技能!A:O,10,FALSE),VLOOKUP(A664,升星技能!A:O,8,FALSE))</f>
        <v>"6501a211","6501a221","6501a231"</v>
      </c>
      <c r="S664" s="26" t="str">
        <f>IF(C664&lt;8,VLOOKUP(A664,基础技能!A:O,12,FALSE),VLOOKUP(A664,升星技能!A:O,9,FALSE))</f>
        <v>被动效果：攻击增加42%，速度增加42，免控率增加20%</v>
      </c>
      <c r="T664" s="26" t="str">
        <f>IF(C664&lt;9,VLOOKUP(A664,基础技能!A:O,14,FALSE),VLOOKUP(A664,升星技能!A:O,10,FALSE))</f>
        <v>信仰圣光3</v>
      </c>
      <c r="U664" s="26" t="str">
        <f>IF(C664&lt;9,VLOOKUP(A664,基础技能!A:O,13,FALSE),VLOOKUP(A664,升星技能!A:O,11,FALSE))</f>
        <v>"6501a314","6501a324"</v>
      </c>
      <c r="V664" s="26" t="str">
        <f>IF(C664&lt;9,VLOOKUP(A664,基础技能!A:O,15,FALSE),VLOOKUP(A664,升星技能!A:O,12,FALSE))</f>
        <v>被动效果：存活状态伤害每回合结束增加15%伤害，持续3回合；每场战斗首次死亡必定复活，并回复80%生命</v>
      </c>
      <c r="W664" s="26" t="str">
        <f>IF(C664&lt;10,VLOOKUP(A664,基础技能!A:O,5,FALSE),VLOOKUP(A664,升星技能!A:O,13,FALSE))</f>
        <v>审判降临3</v>
      </c>
      <c r="X664" s="26" t="str">
        <f>IF(C664&lt;10,VLOOKUP(A664,基础技能!A:O,4,FALSE),VLOOKUP(A664,升星技能!A:O,14,FALSE))</f>
        <v>6501a012</v>
      </c>
      <c r="Y664" s="26" t="str">
        <f>IF(C664&lt;10,VLOOKUP(A664,基础技能!A:O,6,FALSE),VLOOKUP(A664,升星技能!A:O,15,FALSE))</f>
        <v>怒气技能：对随机4名敌人造成125%攻击伤害，燃烧目标每回合造成20%攻击伤害，持续2回合，并有60%概率眩晕目标2回合</v>
      </c>
    </row>
    <row r="665" spans="1:25" x14ac:dyDescent="0.3">
      <c r="A665" s="3">
        <v>55036</v>
      </c>
      <c r="B665" s="9" t="s">
        <v>4077</v>
      </c>
      <c r="C665" s="26">
        <v>7</v>
      </c>
      <c r="D665" s="26">
        <v>2.4900000000000002</v>
      </c>
      <c r="E665" s="26">
        <v>1</v>
      </c>
      <c r="F665" s="26">
        <v>3.5200000000000005</v>
      </c>
      <c r="G665" s="26">
        <v>1.6</v>
      </c>
      <c r="H665" s="26">
        <v>0</v>
      </c>
      <c r="I665" s="26">
        <v>0</v>
      </c>
      <c r="J665" s="26">
        <v>0</v>
      </c>
      <c r="K665" s="26">
        <v>165</v>
      </c>
      <c r="L665" s="26" t="s">
        <v>3543</v>
      </c>
      <c r="M665" s="26" t="str">
        <f>VLOOKUP(C665,计算辅助表!A:L,IF(INT(LEFT(A665))&lt;5,12,7),FALSE)</f>
        <v>[{"samezhongzu":1,"star":5,"num":4}]</v>
      </c>
      <c r="N665" s="26" t="str">
        <f>VLOOKUP(A665,升星技能!A:O,4,FALSE)</f>
        <v>暗影斗篷3</v>
      </c>
      <c r="O665" s="26" t="str">
        <f>VLOOKUP(A665,升星技能!A:O,5,FALSE)</f>
        <v>"5503a201","5503a211","5503a221","5503a231"</v>
      </c>
      <c r="P665" s="26" t="str">
        <f>VLOOKUP(A665,升星技能!A:O,6,FALSE)</f>
        <v>被动效果：攻击增加25%，免控率增加30%，速度增加60，有40%概率受伤害为1（神器和宠物造成的伤害除外）</v>
      </c>
      <c r="Q665" s="26" t="str">
        <f>IF(C665&lt;8,VLOOKUP(A665,基础技能!A:O,11,FALSE),VLOOKUP(A665,升星技能!A:O,7,FALSE))</f>
        <v>威能湮灭2</v>
      </c>
      <c r="R665" s="26" t="str">
        <f>IF(C665&lt;8,VLOOKUP(A665,基础技能!A:O,10,FALSE),VLOOKUP(A665,升星技能!A:O,8,FALSE))</f>
        <v>"55036304"</v>
      </c>
      <c r="S665" s="26" t="str">
        <f>IF(C665&lt;8,VLOOKUP(A665,基础技能!A:O,12,FALSE),VLOOKUP(A665,升星技能!A:O,9,FALSE))</f>
        <v>被动效果：普通攻击变为对随机1名敌人造成132%攻击伤害并增加目标30怒气；目标每有1点怒气造成4%伤害，并清空目标所有怒气</v>
      </c>
      <c r="T665" s="26" t="str">
        <f>IF(C665&lt;9,VLOOKUP(A665,基础技能!A:O,14,FALSE),VLOOKUP(A665,升星技能!A:O,10,FALSE))</f>
        <v>黑暗化身2</v>
      </c>
      <c r="U665" s="26" t="str">
        <f>IF(C665&lt;9,VLOOKUP(A665,基础技能!A:O,13,FALSE),VLOOKUP(A665,升星技能!A:O,11,FALSE))</f>
        <v>"55036404","55036414","55036424"</v>
      </c>
      <c r="V665" s="26" t="str">
        <f>IF(C665&lt;9,VLOOKUP(A665,基础技能!A:O,15,FALSE),VLOOKUP(A665,升星技能!A:O,12,FALSE))</f>
        <v>被动效果：自身死亡时化身为黑暗之魂持续4回合，并且自己每回合获得一层黑暗之力，战场上有英雄死亡时，额外获得一层黑暗之力（黑暗之魂：回合结束时，对生命值最低的敌人造成30%已损失生命值的伤害，最高不超过自身攻击力的1500%；黑暗之力：当黑暗之力叠加到4层时，将在下回合开始时以50%生命值复活）</v>
      </c>
      <c r="W665" s="26" t="str">
        <f>IF(C665&lt;10,VLOOKUP(A665,基础技能!A:O,5,FALSE),VLOOKUP(A665,升星技能!A:O,13,FALSE))</f>
        <v>黑暗魔典2</v>
      </c>
      <c r="X665" s="26">
        <f>IF(C665&lt;10,VLOOKUP(A665,基础技能!A:O,4,FALSE),VLOOKUP(A665,升星技能!A:O,14,FALSE))</f>
        <v>55036012</v>
      </c>
      <c r="Y665" s="26" t="str">
        <f>IF(C665&lt;10,VLOOKUP(A665,基础技能!A:O,6,FALSE),VLOOKUP(A665,升星技能!A:O,15,FALSE))</f>
        <v>怒气技能：对随机4名敌人造成160%攻击伤害，造成怒气波动。（怒气波动：目标每有1点怒气便造成4%伤害）</v>
      </c>
    </row>
    <row r="666" spans="1:25" x14ac:dyDescent="0.3">
      <c r="A666" s="3">
        <v>55036</v>
      </c>
      <c r="B666" s="9" t="s">
        <v>4077</v>
      </c>
      <c r="C666" s="26">
        <v>8</v>
      </c>
      <c r="D666" s="26">
        <v>2.7800000000000002</v>
      </c>
      <c r="E666" s="26">
        <v>1</v>
      </c>
      <c r="F666" s="26">
        <v>4.84</v>
      </c>
      <c r="G666" s="26">
        <v>1.6</v>
      </c>
      <c r="H666" s="26">
        <v>0</v>
      </c>
      <c r="I666" s="26">
        <v>0</v>
      </c>
      <c r="J666" s="26">
        <v>0</v>
      </c>
      <c r="K666" s="26">
        <v>185</v>
      </c>
      <c r="L666" s="26" t="s">
        <v>3545</v>
      </c>
      <c r="M666" s="26" t="str">
        <f>VLOOKUP(C666,计算辅助表!A:L,IF(INT(LEFT(A666))&lt;5,12,7),FALSE)</f>
        <v>[{"samezhongzu":1,"star":6,"num":1},{"samezhongzu":1,"star":5,"num":3}]</v>
      </c>
      <c r="N666" s="26" t="str">
        <f>VLOOKUP(A666,升星技能!A:O,4,FALSE)</f>
        <v>暗影斗篷3</v>
      </c>
      <c r="O666" s="26" t="str">
        <f>VLOOKUP(A666,升星技能!A:O,5,FALSE)</f>
        <v>"5503a201","5503a211","5503a221","5503a231"</v>
      </c>
      <c r="P666" s="26" t="str">
        <f>VLOOKUP(A666,升星技能!A:O,6,FALSE)</f>
        <v>被动效果：攻击增加25%，免控率增加30%，速度增加60，有40%概率受伤害为1（神器和宠物造成的伤害除外）</v>
      </c>
      <c r="Q666" s="26" t="str">
        <f>IF(C666&lt;8,VLOOKUP(A666,基础技能!A:O,11,FALSE),VLOOKUP(A666,升星技能!A:O,7,FALSE))</f>
        <v>威能湮灭3</v>
      </c>
      <c r="R666" s="26" t="str">
        <f>IF(C666&lt;8,VLOOKUP(A666,基础技能!A:O,10,FALSE),VLOOKUP(A666,升星技能!A:O,8,FALSE))</f>
        <v>"5503a304"</v>
      </c>
      <c r="S666" s="26" t="str">
        <f>IF(C666&lt;8,VLOOKUP(A666,基础技能!A:O,12,FALSE),VLOOKUP(A666,升星技能!A:O,9,FALSE))</f>
        <v>被动效果：普通攻击变为对随机1名敌人造成156%攻击伤害并增加目标50怒气；目标每有1点怒气造成6%伤害，并清空目标所有怒气</v>
      </c>
      <c r="T666" s="26" t="str">
        <f>IF(C666&lt;9,VLOOKUP(A666,基础技能!A:O,14,FALSE),VLOOKUP(A666,升星技能!A:O,10,FALSE))</f>
        <v>黑暗化身2</v>
      </c>
      <c r="U666" s="26" t="str">
        <f>IF(C666&lt;9,VLOOKUP(A666,基础技能!A:O,13,FALSE),VLOOKUP(A666,升星技能!A:O,11,FALSE))</f>
        <v>"55036404","55036414","55036424"</v>
      </c>
      <c r="V666" s="26" t="str">
        <f>IF(C666&lt;9,VLOOKUP(A666,基础技能!A:O,15,FALSE),VLOOKUP(A666,升星技能!A:O,12,FALSE))</f>
        <v>被动效果：自身死亡时化身为黑暗之魂持续4回合，并且自己每回合获得一层黑暗之力，战场上有英雄死亡时，额外获得一层黑暗之力（黑暗之魂：回合结束时，对生命值最低的敌人造成30%已损失生命值的伤害，最高不超过自身攻击力的1500%；黑暗之力：当黑暗之力叠加到4层时，将在下回合开始时以50%生命值复活）</v>
      </c>
      <c r="W666" s="26" t="str">
        <f>IF(C666&lt;10,VLOOKUP(A666,基础技能!A:O,5,FALSE),VLOOKUP(A666,升星技能!A:O,13,FALSE))</f>
        <v>黑暗魔典2</v>
      </c>
      <c r="X666" s="26">
        <f>IF(C666&lt;10,VLOOKUP(A666,基础技能!A:O,4,FALSE),VLOOKUP(A666,升星技能!A:O,14,FALSE))</f>
        <v>55036012</v>
      </c>
      <c r="Y666" s="26" t="str">
        <f>IF(C666&lt;10,VLOOKUP(A666,基础技能!A:O,6,FALSE),VLOOKUP(A666,升星技能!A:O,15,FALSE))</f>
        <v>怒气技能：对随机4名敌人造成160%攻击伤害，造成怒气波动。（怒气波动：目标每有1点怒气便造成4%伤害）</v>
      </c>
    </row>
    <row r="667" spans="1:25" x14ac:dyDescent="0.3">
      <c r="A667" s="3">
        <v>55036</v>
      </c>
      <c r="B667" s="9" t="s">
        <v>4077</v>
      </c>
      <c r="C667" s="26">
        <v>9</v>
      </c>
      <c r="D667" s="26">
        <v>3.0700000000000003</v>
      </c>
      <c r="E667" s="26">
        <v>1</v>
      </c>
      <c r="F667" s="26">
        <v>6.16</v>
      </c>
      <c r="G667" s="26">
        <v>1.6</v>
      </c>
      <c r="H667" s="26">
        <v>0</v>
      </c>
      <c r="I667" s="26">
        <v>0</v>
      </c>
      <c r="J667" s="26">
        <v>0</v>
      </c>
      <c r="K667" s="26">
        <v>205</v>
      </c>
      <c r="L667" s="26" t="s">
        <v>3547</v>
      </c>
      <c r="M667" s="26" t="str">
        <f>VLOOKUP(C667,计算辅助表!A:L,IF(INT(LEFT(A667))&lt;5,12,7),FALSE)</f>
        <v>[{"sxhero":1,"num":1},{"samezhongzu":1,"star":6,"num":1},{"samezhongzu":1,"star":5,"num":2}]</v>
      </c>
      <c r="N667" s="26" t="str">
        <f>VLOOKUP(A667,升星技能!A:O,4,FALSE)</f>
        <v>暗影斗篷3</v>
      </c>
      <c r="O667" s="26" t="str">
        <f>VLOOKUP(A667,升星技能!A:O,5,FALSE)</f>
        <v>"5503a201","5503a211","5503a221","5503a231"</v>
      </c>
      <c r="P667" s="26" t="str">
        <f>VLOOKUP(A667,升星技能!A:O,6,FALSE)</f>
        <v>被动效果：攻击增加25%，免控率增加30%，速度增加60，有40%概率受伤害为1（神器和宠物造成的伤害除外）</v>
      </c>
      <c r="Q667" s="26" t="str">
        <f>IF(C667&lt;8,VLOOKUP(A667,基础技能!A:O,11,FALSE),VLOOKUP(A667,升星技能!A:O,7,FALSE))</f>
        <v>威能湮灭3</v>
      </c>
      <c r="R667" s="26" t="str">
        <f>IF(C667&lt;8,VLOOKUP(A667,基础技能!A:O,10,FALSE),VLOOKUP(A667,升星技能!A:O,8,FALSE))</f>
        <v>"5503a304"</v>
      </c>
      <c r="S667" s="26" t="str">
        <f>IF(C667&lt;8,VLOOKUP(A667,基础技能!A:O,12,FALSE),VLOOKUP(A667,升星技能!A:O,9,FALSE))</f>
        <v>被动效果：普通攻击变为对随机1名敌人造成156%攻击伤害并增加目标50怒气；目标每有1点怒气造成6%伤害，并清空目标所有怒气</v>
      </c>
      <c r="T667" s="26" t="str">
        <f>IF(C667&lt;9,VLOOKUP(A667,基础技能!A:O,14,FALSE),VLOOKUP(A667,升星技能!A:O,10,FALSE))</f>
        <v>黑暗化身3</v>
      </c>
      <c r="U667" s="26" t="str">
        <f>IF(C667&lt;9,VLOOKUP(A667,基础技能!A:O,13,FALSE),VLOOKUP(A667,升星技能!A:O,11,FALSE))</f>
        <v>"5503a404","5503a414","5503a424"</v>
      </c>
      <c r="V667" s="26" t="str">
        <f>IF(C667&lt;9,VLOOKUP(A667,基础技能!A:O,15,FALSE),VLOOKUP(A667,升星技能!A:O,12,FALSE))</f>
        <v>被动效果：自身死亡时化身为黑暗之魂持续4回合，并且自己每回合获得一层黑暗之力，战场上有英雄死亡时，额外获得一层黑暗之力（黑暗之魂：回合结束时，对生命值最低的敌人造成50%已损失生命值的伤害，最高不超过自身攻击力的1500%；黑暗之力：当黑暗之力叠加到4层时，将在下回合开始时以100%生命值复活并回复100点怒气）</v>
      </c>
      <c r="W667" s="26" t="str">
        <f>IF(C667&lt;10,VLOOKUP(A667,基础技能!A:O,5,FALSE),VLOOKUP(A667,升星技能!A:O,13,FALSE))</f>
        <v>黑暗魔典2</v>
      </c>
      <c r="X667" s="26">
        <f>IF(C667&lt;10,VLOOKUP(A667,基础技能!A:O,4,FALSE),VLOOKUP(A667,升星技能!A:O,14,FALSE))</f>
        <v>55036012</v>
      </c>
      <c r="Y667" s="26" t="str">
        <f>IF(C667&lt;10,VLOOKUP(A667,基础技能!A:O,6,FALSE),VLOOKUP(A667,升星技能!A:O,15,FALSE))</f>
        <v>怒气技能：对随机4名敌人造成160%攻击伤害，造成怒气波动。（怒气波动：目标每有1点怒气便造成4%伤害）</v>
      </c>
    </row>
    <row r="668" spans="1:25" x14ac:dyDescent="0.3">
      <c r="A668" s="3">
        <v>55036</v>
      </c>
      <c r="B668" s="9" t="s">
        <v>4077</v>
      </c>
      <c r="C668" s="26">
        <v>10</v>
      </c>
      <c r="D668" s="26">
        <v>3.5100000000000002</v>
      </c>
      <c r="E668" s="26">
        <v>1</v>
      </c>
      <c r="F668" s="26">
        <v>10.14</v>
      </c>
      <c r="G668" s="26">
        <v>1.6</v>
      </c>
      <c r="H668" s="26">
        <v>0</v>
      </c>
      <c r="I668" s="26">
        <v>0</v>
      </c>
      <c r="J668" s="26">
        <v>0</v>
      </c>
      <c r="K668" s="26">
        <v>255</v>
      </c>
      <c r="L668" s="26" t="s">
        <v>3549</v>
      </c>
      <c r="M668" s="26" t="str">
        <f>VLOOKUP(C668,计算辅助表!A:L,IF(INT(LEFT(A668))&lt;5,12,7),FALSE)</f>
        <v>[{"sxhero":1,"num":2},{"samezhongzu":1,"star":6,"num":1},{"star":9,"num":1}]</v>
      </c>
      <c r="N668" s="26" t="str">
        <f>VLOOKUP(A668,升星技能!A:O,4,FALSE)</f>
        <v>暗影斗篷3</v>
      </c>
      <c r="O668" s="26" t="str">
        <f>VLOOKUP(A668,升星技能!A:O,5,FALSE)</f>
        <v>"5503a201","5503a211","5503a221","5503a231"</v>
      </c>
      <c r="P668" s="26" t="str">
        <f>VLOOKUP(A668,升星技能!A:O,6,FALSE)</f>
        <v>被动效果：攻击增加25%，免控率增加30%，速度增加60，有40%概率受伤害为1（神器和宠物造成的伤害除外）</v>
      </c>
      <c r="Q668" s="26" t="str">
        <f>IF(C668&lt;8,VLOOKUP(A668,基础技能!A:O,11,FALSE),VLOOKUP(A668,升星技能!A:O,7,FALSE))</f>
        <v>威能湮灭3</v>
      </c>
      <c r="R668" s="26" t="str">
        <f>IF(C668&lt;8,VLOOKUP(A668,基础技能!A:O,10,FALSE),VLOOKUP(A668,升星技能!A:O,8,FALSE))</f>
        <v>"5503a304"</v>
      </c>
      <c r="S668" s="26" t="str">
        <f>IF(C668&lt;8,VLOOKUP(A668,基础技能!A:O,12,FALSE),VLOOKUP(A668,升星技能!A:O,9,FALSE))</f>
        <v>被动效果：普通攻击变为对随机1名敌人造成156%攻击伤害并增加目标50怒气；目标每有1点怒气造成6%伤害，并清空目标所有怒气</v>
      </c>
      <c r="T668" s="26" t="str">
        <f>IF(C668&lt;9,VLOOKUP(A668,基础技能!A:O,14,FALSE),VLOOKUP(A668,升星技能!A:O,10,FALSE))</f>
        <v>黑暗化身3</v>
      </c>
      <c r="U668" s="26" t="str">
        <f>IF(C668&lt;9,VLOOKUP(A668,基础技能!A:O,13,FALSE),VLOOKUP(A668,升星技能!A:O,11,FALSE))</f>
        <v>"5503a404","5503a414","5503a424"</v>
      </c>
      <c r="V668" s="26" t="str">
        <f>IF(C668&lt;9,VLOOKUP(A668,基础技能!A:O,15,FALSE),VLOOKUP(A668,升星技能!A:O,12,FALSE))</f>
        <v>被动效果：自身死亡时化身为黑暗之魂持续4回合，并且自己每回合获得一层黑暗之力，战场上有英雄死亡时，额外获得一层黑暗之力（黑暗之魂：回合结束时，对生命值最低的敌人造成50%已损失生命值的伤害，最高不超过自身攻击力的1500%；黑暗之力：当黑暗之力叠加到4层时，将在下回合开始时以100%生命值复活并回复100点怒气）</v>
      </c>
      <c r="W668" s="26" t="str">
        <f>IF(C668&lt;10,VLOOKUP(A668,基础技能!A:O,5,FALSE),VLOOKUP(A668,升星技能!A:O,13,FALSE))</f>
        <v>黑暗魔典3</v>
      </c>
      <c r="X668" s="26" t="str">
        <f>IF(C668&lt;10,VLOOKUP(A668,基础技能!A:O,4,FALSE),VLOOKUP(A668,升星技能!A:O,14,FALSE))</f>
        <v>5503a012</v>
      </c>
      <c r="Y668" s="26" t="str">
        <f>IF(C668&lt;10,VLOOKUP(A668,基础技能!A:O,6,FALSE),VLOOKUP(A668,升星技能!A:O,15,FALSE))</f>
        <v>怒气技能：对随机4名敌人造成220%攻击伤害，造成怒气波动。（怒气波动：目标每有1点怒气便造成6%伤害）</v>
      </c>
    </row>
    <row r="669" spans="1:25" x14ac:dyDescent="0.3">
      <c r="A669" s="3">
        <v>55036</v>
      </c>
      <c r="B669" s="9" t="s">
        <v>4077</v>
      </c>
      <c r="C669" s="26">
        <v>11</v>
      </c>
      <c r="D669" s="26">
        <v>3.5100000000000002</v>
      </c>
      <c r="E669" s="26">
        <v>1</v>
      </c>
      <c r="F669" s="26">
        <v>10.14</v>
      </c>
      <c r="G669" s="26">
        <v>1.6</v>
      </c>
      <c r="H669" s="26">
        <v>1</v>
      </c>
      <c r="I669" s="26">
        <v>70</v>
      </c>
      <c r="J669" s="26">
        <v>100</v>
      </c>
      <c r="K669" s="26">
        <v>270</v>
      </c>
      <c r="L669" s="26" t="s">
        <v>3549</v>
      </c>
      <c r="M669" s="26" t="str">
        <f>VLOOKUP(C669,计算辅助表!A:L,IF(INT(LEFT(A669))&lt;5,12,7),FALSE)</f>
        <v>[{"sxhero":1,"num":1},{"star":9,"num":1}]</v>
      </c>
      <c r="N669" s="26" t="str">
        <f>VLOOKUP(A669,升星技能!A:O,4,FALSE)</f>
        <v>暗影斗篷3</v>
      </c>
      <c r="O669" s="26" t="str">
        <f>VLOOKUP(A669,升星技能!A:O,5,FALSE)</f>
        <v>"5503a201","5503a211","5503a221","5503a231"</v>
      </c>
      <c r="P669" s="26" t="str">
        <f>VLOOKUP(A669,升星技能!A:O,6,FALSE)</f>
        <v>被动效果：攻击增加25%，免控率增加30%，速度增加60，有40%概率受伤害为1（神器和宠物造成的伤害除外）</v>
      </c>
      <c r="Q669" s="26" t="str">
        <f>IF(C669&lt;8,VLOOKUP(A669,基础技能!A:O,11,FALSE),VLOOKUP(A669,升星技能!A:O,7,FALSE))</f>
        <v>威能湮灭3</v>
      </c>
      <c r="R669" s="26" t="str">
        <f>IF(C669&lt;8,VLOOKUP(A669,基础技能!A:O,10,FALSE),VLOOKUP(A669,升星技能!A:O,8,FALSE))</f>
        <v>"5503a304"</v>
      </c>
      <c r="S669" s="26" t="str">
        <f>IF(C669&lt;8,VLOOKUP(A669,基础技能!A:O,12,FALSE),VLOOKUP(A669,升星技能!A:O,9,FALSE))</f>
        <v>被动效果：普通攻击变为对随机1名敌人造成156%攻击伤害并增加目标50怒气；目标每有1点怒气造成6%伤害，并清空目标所有怒气</v>
      </c>
      <c r="T669" s="26" t="str">
        <f>IF(C669&lt;9,VLOOKUP(A669,基础技能!A:O,14,FALSE),VLOOKUP(A669,升星技能!A:O,10,FALSE))</f>
        <v>黑暗化身3</v>
      </c>
      <c r="U669" s="26" t="str">
        <f>IF(C669&lt;9,VLOOKUP(A669,基础技能!A:O,13,FALSE),VLOOKUP(A669,升星技能!A:O,11,FALSE))</f>
        <v>"5503a404","5503a414","5503a424"</v>
      </c>
      <c r="V669" s="26" t="str">
        <f>IF(C669&lt;9,VLOOKUP(A669,基础技能!A:O,15,FALSE),VLOOKUP(A669,升星技能!A:O,12,FALSE))</f>
        <v>被动效果：自身死亡时化身为黑暗之魂持续4回合，并且自己每回合获得一层黑暗之力，战场上有英雄死亡时，额外获得一层黑暗之力（黑暗之魂：回合结束时，对生命值最低的敌人造成50%已损失生命值的伤害，最高不超过自身攻击力的1500%；黑暗之力：当黑暗之力叠加到4层时，将在下回合开始时以100%生命值复活并回复100点怒气）</v>
      </c>
      <c r="W669" s="26" t="str">
        <f>IF(C669&lt;10,VLOOKUP(A669,基础技能!A:O,5,FALSE),VLOOKUP(A669,升星技能!A:O,13,FALSE))</f>
        <v>黑暗魔典3</v>
      </c>
      <c r="X669" s="26" t="str">
        <f>IF(C669&lt;10,VLOOKUP(A669,基础技能!A:O,4,FALSE),VLOOKUP(A669,升星技能!A:O,14,FALSE))</f>
        <v>5503a012</v>
      </c>
      <c r="Y669" s="26" t="str">
        <f>IF(C669&lt;10,VLOOKUP(A669,基础技能!A:O,6,FALSE),VLOOKUP(A669,升星技能!A:O,15,FALSE))</f>
        <v>怒气技能：对随机4名敌人造成220%攻击伤害，造成怒气波动。（怒气波动：目标每有1点怒气便造成6%伤害）</v>
      </c>
    </row>
    <row r="670" spans="1:25" x14ac:dyDescent="0.3">
      <c r="A670" s="3">
        <v>55036</v>
      </c>
      <c r="B670" s="9" t="s">
        <v>4077</v>
      </c>
      <c r="C670" s="26">
        <v>12</v>
      </c>
      <c r="D670" s="26">
        <v>3.5100000000000002</v>
      </c>
      <c r="E670" s="26">
        <v>1</v>
      </c>
      <c r="F670" s="26">
        <v>10.14</v>
      </c>
      <c r="G670" s="26">
        <v>1.6</v>
      </c>
      <c r="H670" s="26">
        <v>2</v>
      </c>
      <c r="I670" s="26">
        <v>140</v>
      </c>
      <c r="J670" s="26">
        <v>200</v>
      </c>
      <c r="K670" s="26">
        <v>285</v>
      </c>
      <c r="L670" s="26" t="s">
        <v>3917</v>
      </c>
      <c r="M670" s="26" t="str">
        <f>VLOOKUP(C670,计算辅助表!A:L,IF(INT(LEFT(A670))&lt;5,12,7),FALSE)</f>
        <v>[{"sxhero":1,"num":1},{"samezhongzu":1,"star":6,"num":1},{"star":9,"num":1}]</v>
      </c>
      <c r="N670" s="26" t="str">
        <f>VLOOKUP(A670,升星技能!A:O,4,FALSE)</f>
        <v>暗影斗篷3</v>
      </c>
      <c r="O670" s="26" t="str">
        <f>VLOOKUP(A670,升星技能!A:O,5,FALSE)</f>
        <v>"5503a201","5503a211","5503a221","5503a231"</v>
      </c>
      <c r="P670" s="26" t="str">
        <f>VLOOKUP(A670,升星技能!A:O,6,FALSE)</f>
        <v>被动效果：攻击增加25%，免控率增加30%，速度增加60，有40%概率受伤害为1（神器和宠物造成的伤害除外）</v>
      </c>
      <c r="Q670" s="26" t="str">
        <f>IF(C670&lt;8,VLOOKUP(A670,基础技能!A:O,11,FALSE),VLOOKUP(A670,升星技能!A:O,7,FALSE))</f>
        <v>威能湮灭3</v>
      </c>
      <c r="R670" s="26" t="str">
        <f>IF(C670&lt;8,VLOOKUP(A670,基础技能!A:O,10,FALSE),VLOOKUP(A670,升星技能!A:O,8,FALSE))</f>
        <v>"5503a304"</v>
      </c>
      <c r="S670" s="26" t="str">
        <f>IF(C670&lt;8,VLOOKUP(A670,基础技能!A:O,12,FALSE),VLOOKUP(A670,升星技能!A:O,9,FALSE))</f>
        <v>被动效果：普通攻击变为对随机1名敌人造成156%攻击伤害并增加目标50怒气；目标每有1点怒气造成6%伤害，并清空目标所有怒气</v>
      </c>
      <c r="T670" s="26" t="str">
        <f>IF(C670&lt;9,VLOOKUP(A670,基础技能!A:O,14,FALSE),VLOOKUP(A670,升星技能!A:O,10,FALSE))</f>
        <v>黑暗化身3</v>
      </c>
      <c r="U670" s="26" t="str">
        <f>IF(C670&lt;9,VLOOKUP(A670,基础技能!A:O,13,FALSE),VLOOKUP(A670,升星技能!A:O,11,FALSE))</f>
        <v>"5503a404","5503a414","5503a424"</v>
      </c>
      <c r="V670" s="26" t="str">
        <f>IF(C670&lt;9,VLOOKUP(A670,基础技能!A:O,15,FALSE),VLOOKUP(A670,升星技能!A:O,12,FALSE))</f>
        <v>被动效果：自身死亡时化身为黑暗之魂持续4回合，并且自己每回合获得一层黑暗之力，战场上有英雄死亡时，额外获得一层黑暗之力（黑暗之魂：回合结束时，对生命值最低的敌人造成50%已损失生命值的伤害，最高不超过自身攻击力的1500%；黑暗之力：当黑暗之力叠加到4层时，将在下回合开始时以100%生命值复活并回复100点怒气）</v>
      </c>
      <c r="W670" s="26" t="str">
        <f>IF(C670&lt;10,VLOOKUP(A670,基础技能!A:O,5,FALSE),VLOOKUP(A670,升星技能!A:O,13,FALSE))</f>
        <v>黑暗魔典3</v>
      </c>
      <c r="X670" s="26" t="str">
        <f>IF(C670&lt;10,VLOOKUP(A670,基础技能!A:O,4,FALSE),VLOOKUP(A670,升星技能!A:O,14,FALSE))</f>
        <v>5503a012</v>
      </c>
      <c r="Y670" s="26" t="str">
        <f>IF(C670&lt;10,VLOOKUP(A670,基础技能!A:O,6,FALSE),VLOOKUP(A670,升星技能!A:O,15,FALSE))</f>
        <v>怒气技能：对随机4名敌人造成220%攻击伤害，造成怒气波动。（怒气波动：目标每有1点怒气便造成6%伤害）</v>
      </c>
    </row>
    <row r="671" spans="1:25" x14ac:dyDescent="0.3">
      <c r="A671" s="3">
        <v>55036</v>
      </c>
      <c r="B671" s="9" t="s">
        <v>4077</v>
      </c>
      <c r="C671" s="26">
        <v>13</v>
      </c>
      <c r="D671" s="26">
        <v>3.5100000000000002</v>
      </c>
      <c r="E671" s="26">
        <v>1</v>
      </c>
      <c r="F671" s="26">
        <v>10.14</v>
      </c>
      <c r="G671" s="26">
        <v>1.6</v>
      </c>
      <c r="H671" s="26">
        <v>3</v>
      </c>
      <c r="I671" s="26">
        <v>210</v>
      </c>
      <c r="J671" s="26">
        <v>300</v>
      </c>
      <c r="K671" s="26">
        <v>300</v>
      </c>
      <c r="L671" s="26" t="s">
        <v>3554</v>
      </c>
      <c r="M671" s="26" t="str">
        <f>VLOOKUP(C671,计算辅助表!A:L,IF(INT(LEFT(A671))&lt;5,12,7),FALSE)</f>
        <v>[{"sxhero":1,"num":2},{"samezhongzu":1,"star":6,"num":1},{"star":10,"num":1}]</v>
      </c>
      <c r="N671" s="26" t="str">
        <f>VLOOKUP(A671,升星技能!A:O,4,FALSE)</f>
        <v>暗影斗篷3</v>
      </c>
      <c r="O671" s="26" t="str">
        <f>VLOOKUP(A671,升星技能!A:O,5,FALSE)</f>
        <v>"5503a201","5503a211","5503a221","5503a231"</v>
      </c>
      <c r="P671" s="26" t="str">
        <f>VLOOKUP(A671,升星技能!A:O,6,FALSE)</f>
        <v>被动效果：攻击增加25%，免控率增加30%，速度增加60，有40%概率受伤害为1（神器和宠物造成的伤害除外）</v>
      </c>
      <c r="Q671" s="26" t="str">
        <f>IF(C671&lt;8,VLOOKUP(A671,基础技能!A:O,11,FALSE),VLOOKUP(A671,升星技能!A:O,7,FALSE))</f>
        <v>威能湮灭3</v>
      </c>
      <c r="R671" s="26" t="str">
        <f>IF(C671&lt;8,VLOOKUP(A671,基础技能!A:O,10,FALSE),VLOOKUP(A671,升星技能!A:O,8,FALSE))</f>
        <v>"5503a304"</v>
      </c>
      <c r="S671" s="26" t="str">
        <f>IF(C671&lt;8,VLOOKUP(A671,基础技能!A:O,12,FALSE),VLOOKUP(A671,升星技能!A:O,9,FALSE))</f>
        <v>被动效果：普通攻击变为对随机1名敌人造成156%攻击伤害并增加目标50怒气；目标每有1点怒气造成6%伤害，并清空目标所有怒气</v>
      </c>
      <c r="T671" s="26" t="str">
        <f>IF(C671&lt;9,VLOOKUP(A671,基础技能!A:O,14,FALSE),VLOOKUP(A671,升星技能!A:O,10,FALSE))</f>
        <v>黑暗化身3</v>
      </c>
      <c r="U671" s="26" t="str">
        <f>IF(C671&lt;9,VLOOKUP(A671,基础技能!A:O,13,FALSE),VLOOKUP(A671,升星技能!A:O,11,FALSE))</f>
        <v>"5503a404","5503a414","5503a424"</v>
      </c>
      <c r="V671" s="26" t="str">
        <f>IF(C671&lt;9,VLOOKUP(A671,基础技能!A:O,15,FALSE),VLOOKUP(A671,升星技能!A:O,12,FALSE))</f>
        <v>被动效果：自身死亡时化身为黑暗之魂持续4回合，并且自己每回合获得一层黑暗之力，战场上有英雄死亡时，额外获得一层黑暗之力（黑暗之魂：回合结束时，对生命值最低的敌人造成50%已损失生命值的伤害，最高不超过自身攻击力的1500%；黑暗之力：当黑暗之力叠加到4层时，将在下回合开始时以100%生命值复活并回复100点怒气）</v>
      </c>
      <c r="W671" s="26" t="str">
        <f>IF(C671&lt;10,VLOOKUP(A671,基础技能!A:O,5,FALSE),VLOOKUP(A671,升星技能!A:O,13,FALSE))</f>
        <v>黑暗魔典3</v>
      </c>
      <c r="X671" s="26" t="str">
        <f>IF(C671&lt;10,VLOOKUP(A671,基础技能!A:O,4,FALSE),VLOOKUP(A671,升星技能!A:O,14,FALSE))</f>
        <v>5503a012</v>
      </c>
      <c r="Y671" s="26" t="str">
        <f>IF(C671&lt;10,VLOOKUP(A671,基础技能!A:O,6,FALSE),VLOOKUP(A671,升星技能!A:O,15,FALSE))</f>
        <v>怒气技能：对随机4名敌人造成220%攻击伤害，造成怒气波动。（怒气波动：目标每有1点怒气便造成6%伤害）</v>
      </c>
    </row>
    <row r="672" spans="1:25" x14ac:dyDescent="0.3">
      <c r="A672" s="3">
        <v>55036</v>
      </c>
      <c r="B672" s="9" t="s">
        <v>4077</v>
      </c>
      <c r="C672" s="26">
        <v>14</v>
      </c>
      <c r="D672" s="26">
        <v>3.5100000000000002</v>
      </c>
      <c r="E672" s="26">
        <v>1</v>
      </c>
      <c r="F672" s="26">
        <v>10.14</v>
      </c>
      <c r="G672" s="26">
        <v>1.6</v>
      </c>
      <c r="H672" s="26">
        <v>4</v>
      </c>
      <c r="I672" s="26">
        <v>330</v>
      </c>
      <c r="J672" s="26">
        <v>500</v>
      </c>
      <c r="K672" s="26">
        <v>300</v>
      </c>
      <c r="L672" s="26" t="s">
        <v>3556</v>
      </c>
      <c r="M672" s="26" t="str">
        <f>VLOOKUP(C672,计算辅助表!A:L,IF(INT(LEFT(A672))&lt;5,12,7),FALSE)</f>
        <v>[{"sxhero":1,"num":2},{"star":9,"num":1},{"star":10,"num":1}]</v>
      </c>
      <c r="N672" s="26" t="str">
        <f>VLOOKUP(A672,升星技能!A:O,4,FALSE)</f>
        <v>暗影斗篷3</v>
      </c>
      <c r="O672" s="26" t="str">
        <f>VLOOKUP(A672,升星技能!A:O,5,FALSE)</f>
        <v>"5503a201","5503a211","5503a221","5503a231"</v>
      </c>
      <c r="P672" s="26" t="str">
        <f>VLOOKUP(A672,升星技能!A:O,6,FALSE)</f>
        <v>被动效果：攻击增加25%，免控率增加30%，速度增加60，有40%概率受伤害为1（神器和宠物造成的伤害除外）</v>
      </c>
      <c r="Q672" s="26" t="str">
        <f>IF(C672&lt;8,VLOOKUP(A672,基础技能!A:O,11,FALSE),VLOOKUP(A672,升星技能!A:O,7,FALSE))</f>
        <v>威能湮灭3</v>
      </c>
      <c r="R672" s="26" t="str">
        <f>IF(C672&lt;8,VLOOKUP(A672,基础技能!A:O,10,FALSE),VLOOKUP(A672,升星技能!A:O,8,FALSE))</f>
        <v>"5503a304"</v>
      </c>
      <c r="S672" s="26" t="str">
        <f>IF(C672&lt;8,VLOOKUP(A672,基础技能!A:O,12,FALSE),VLOOKUP(A672,升星技能!A:O,9,FALSE))</f>
        <v>被动效果：普通攻击变为对随机1名敌人造成156%攻击伤害并增加目标50怒气；目标每有1点怒气造成6%伤害，并清空目标所有怒气</v>
      </c>
      <c r="T672" s="26" t="str">
        <f>IF(C672&lt;9,VLOOKUP(A672,基础技能!A:O,14,FALSE),VLOOKUP(A672,升星技能!A:O,10,FALSE))</f>
        <v>黑暗化身3</v>
      </c>
      <c r="U672" s="26" t="str">
        <f>IF(C672&lt;9,VLOOKUP(A672,基础技能!A:O,13,FALSE),VLOOKUP(A672,升星技能!A:O,11,FALSE))</f>
        <v>"5503a404","5503a414","5503a424"</v>
      </c>
      <c r="V672" s="26" t="str">
        <f>IF(C672&lt;9,VLOOKUP(A672,基础技能!A:O,15,FALSE),VLOOKUP(A672,升星技能!A:O,12,FALSE))</f>
        <v>被动效果：自身死亡时化身为黑暗之魂持续4回合，并且自己每回合获得一层黑暗之力，战场上有英雄死亡时，额外获得一层黑暗之力（黑暗之魂：回合结束时，对生命值最低的敌人造成50%已损失生命值的伤害，最高不超过自身攻击力的1500%；黑暗之力：当黑暗之力叠加到4层时，将在下回合开始时以100%生命值复活并回复100点怒气）</v>
      </c>
      <c r="W672" s="26" t="str">
        <f>IF(C672&lt;10,VLOOKUP(A672,基础技能!A:O,5,FALSE),VLOOKUP(A672,升星技能!A:O,13,FALSE))</f>
        <v>黑暗魔典3</v>
      </c>
      <c r="X672" s="26" t="str">
        <f>IF(C672&lt;10,VLOOKUP(A672,基础技能!A:O,4,FALSE),VLOOKUP(A672,升星技能!A:O,14,FALSE))</f>
        <v>5503a012</v>
      </c>
      <c r="Y672" s="26" t="str">
        <f>IF(C672&lt;10,VLOOKUP(A672,基础技能!A:O,6,FALSE),VLOOKUP(A672,升星技能!A:O,15,FALSE))</f>
        <v>怒气技能：对随机4名敌人造成220%攻击伤害，造成怒气波动。（怒气波动：目标每有1点怒气便造成6%伤害）</v>
      </c>
    </row>
    <row r="673" spans="1:29" x14ac:dyDescent="0.3">
      <c r="A673" s="3">
        <v>55036</v>
      </c>
      <c r="B673" s="9" t="s">
        <v>4077</v>
      </c>
      <c r="C673" s="26">
        <v>15</v>
      </c>
      <c r="D673" s="26">
        <v>3.5100000000000002</v>
      </c>
      <c r="E673" s="26">
        <v>1</v>
      </c>
      <c r="F673" s="26">
        <v>10.14</v>
      </c>
      <c r="G673" s="26">
        <v>1.6</v>
      </c>
      <c r="H673" s="26">
        <v>5</v>
      </c>
      <c r="I673" s="26">
        <v>450</v>
      </c>
      <c r="J673" s="26">
        <v>700</v>
      </c>
      <c r="K673" s="26">
        <v>300</v>
      </c>
      <c r="L673" s="26" t="s">
        <v>3558</v>
      </c>
      <c r="M673" s="26" t="str">
        <f>VLOOKUP(C673,计算辅助表!A:L,IF(INT(LEFT(A673))&lt;5,12,7),FALSE)</f>
        <v>[{"sxhero":1,"num":2},{"star":9,"num":1},{"star":10,"num":1}]</v>
      </c>
      <c r="N673" s="26" t="str">
        <f>VLOOKUP(A673,升星技能!A:O,4,FALSE)</f>
        <v>暗影斗篷3</v>
      </c>
      <c r="O673" s="26" t="str">
        <f>VLOOKUP(A673,升星技能!A:O,5,FALSE)</f>
        <v>"5503a201","5503a211","5503a221","5503a231"</v>
      </c>
      <c r="P673" s="26" t="str">
        <f>VLOOKUP(A673,升星技能!A:O,6,FALSE)</f>
        <v>被动效果：攻击增加25%，免控率增加30%，速度增加60，有40%概率受伤害为1（神器和宠物造成的伤害除外）</v>
      </c>
      <c r="Q673" s="26" t="str">
        <f>IF(C673&lt;8,VLOOKUP(A673,基础技能!A:O,11,FALSE),VLOOKUP(A673,升星技能!A:O,7,FALSE))</f>
        <v>威能湮灭3</v>
      </c>
      <c r="R673" s="26" t="str">
        <f>IF(C673&lt;8,VLOOKUP(A673,基础技能!A:O,10,FALSE),VLOOKUP(A673,升星技能!A:O,8,FALSE))</f>
        <v>"5503a304"</v>
      </c>
      <c r="S673" s="26" t="str">
        <f>IF(C673&lt;8,VLOOKUP(A673,基础技能!A:O,12,FALSE),VLOOKUP(A673,升星技能!A:O,9,FALSE))</f>
        <v>被动效果：普通攻击变为对随机1名敌人造成156%攻击伤害并增加目标50怒气；目标每有1点怒气造成6%伤害，并清空目标所有怒气</v>
      </c>
      <c r="T673" s="26" t="str">
        <f>IF(C673&lt;9,VLOOKUP(A673,基础技能!A:O,14,FALSE),VLOOKUP(A673,升星技能!A:O,10,FALSE))</f>
        <v>黑暗化身3</v>
      </c>
      <c r="U673" s="26" t="str">
        <f>IF(C673&lt;9,VLOOKUP(A673,基础技能!A:O,13,FALSE),VLOOKUP(A673,升星技能!A:O,11,FALSE))</f>
        <v>"5503a404","5503a414","5503a424"</v>
      </c>
      <c r="V673" s="26" t="str">
        <f>IF(C673&lt;9,VLOOKUP(A673,基础技能!A:O,15,FALSE),VLOOKUP(A673,升星技能!A:O,12,FALSE))</f>
        <v>被动效果：自身死亡时化身为黑暗之魂持续4回合，并且自己每回合获得一层黑暗之力，战场上有英雄死亡时，额外获得一层黑暗之力（黑暗之魂：回合结束时，对生命值最低的敌人造成50%已损失生命值的伤害，最高不超过自身攻击力的1500%；黑暗之力：当黑暗之力叠加到4层时，将在下回合开始时以100%生命值复活并回复100点怒气）</v>
      </c>
      <c r="W673" s="26" t="str">
        <f>IF(C673&lt;10,VLOOKUP(A673,基础技能!A:O,5,FALSE),VLOOKUP(A673,升星技能!A:O,13,FALSE))</f>
        <v>黑暗魔典3</v>
      </c>
      <c r="X673" s="26" t="str">
        <f>IF(C673&lt;10,VLOOKUP(A673,基础技能!A:O,4,FALSE),VLOOKUP(A673,升星技能!A:O,14,FALSE))</f>
        <v>5503a012</v>
      </c>
      <c r="Y673" s="26" t="str">
        <f>IF(C673&lt;10,VLOOKUP(A673,基础技能!A:O,6,FALSE),VLOOKUP(A673,升星技能!A:O,15,FALSE))</f>
        <v>怒气技能：对随机4名敌人造成220%攻击伤害，造成怒气波动。（怒气波动：目标每有1点怒气便造成6%伤害）</v>
      </c>
    </row>
    <row r="674" spans="1:29" s="17" customFormat="1" x14ac:dyDescent="0.3">
      <c r="A674" s="17">
        <v>61036</v>
      </c>
      <c r="B674" s="17" t="s">
        <v>4042</v>
      </c>
      <c r="C674" s="26">
        <v>7</v>
      </c>
      <c r="D674" s="26">
        <f>VLOOKUP($C674,[1]计算辅助表!$A:$E,2,FALSE)</f>
        <v>2.4900000000000002</v>
      </c>
      <c r="E674" s="26">
        <f>VLOOKUP($C674,[1]计算辅助表!$A:$E,3,FALSE)</f>
        <v>1</v>
      </c>
      <c r="F674" s="26">
        <f>VLOOKUP($C674,[1]计算辅助表!$A:$E,4,FALSE)</f>
        <v>3.5200000000000005</v>
      </c>
      <c r="G674" s="26">
        <f>VLOOKUP($C674,[1]计算辅助表!$A:$E,5,FALSE)</f>
        <v>1.6</v>
      </c>
      <c r="H674" s="26">
        <f>VLOOKUP(C674,[1]计算辅助表!A:I,9,FALSE)</f>
        <v>0</v>
      </c>
      <c r="I674" s="26">
        <f>VLOOKUP(C674,[1]计算辅助表!A:K,10,FALSE)</f>
        <v>0</v>
      </c>
      <c r="J674" s="26">
        <f>VLOOKUP(C674,[1]计算辅助表!A:K,11,FALSE)</f>
        <v>0</v>
      </c>
      <c r="K674" s="26">
        <f>VLOOKUP(C674,[1]计算辅助表!A:H,8,FALSE)</f>
        <v>165</v>
      </c>
      <c r="L674" s="26" t="str">
        <f>VLOOKUP(C674,[1]计算辅助表!A:F,6,FALSE)</f>
        <v>[{"a":"item","t":"2004","n":2000}]</v>
      </c>
      <c r="M674" s="26" t="str">
        <f>VLOOKUP(C674,[1]计算辅助表!A:G,7,FALSE)</f>
        <v>[{"samezhongzu":1,"star":5,"num":4}]</v>
      </c>
      <c r="N674" s="26" t="str">
        <f>VLOOKUP(A674,升星技能!A:O,4,FALSE)</f>
        <v>神圣意志3</v>
      </c>
      <c r="O674" s="26" t="str">
        <f>VLOOKUP(A674,升星技能!A:O,5,FALSE)</f>
        <v>"6103a201","6103a211","6103a221","6103a231"</v>
      </c>
      <c r="P674" s="26" t="str">
        <f>VLOOKUP(A674,升星技能!A:O,6,FALSE)</f>
        <v>被动效果：生命值增加40%，真实伤害增加70%，免控率增加30%，减伤率增加30%</v>
      </c>
      <c r="Q674" s="26" t="str">
        <f>IF(C674&lt;8,VLOOKUP(A674,基础技能!A:O,11,FALSE),VLOOKUP(A674,升星技能!A:O,7,FALSE))</f>
        <v>神圣封印2</v>
      </c>
      <c r="R674" s="26" t="str">
        <f>IF(C674&lt;8,VLOOKUP(A674,基础技能!A:O,10,FALSE),VLOOKUP(A674,升星技能!A:O,8,FALSE))</f>
        <v>"61036304"</v>
      </c>
      <c r="S674" s="26" t="str">
        <f>IF(C674&lt;8,VLOOKUP(A674,基础技能!A:O,12,FALSE),VLOOKUP(A674,升星技能!A:O,9,FALSE))</f>
        <v>被动效果：普攻对随机1名敌人造成240%攻击伤害，并施加1层审判之力</v>
      </c>
      <c r="T674" s="26" t="str">
        <f>IF(C674&lt;9,VLOOKUP(A674,基础技能!A:O,14,FALSE),VLOOKUP(A674,升星技能!A:O,10,FALSE))</f>
        <v>神圣冲击2</v>
      </c>
      <c r="U674" s="26" t="str">
        <f>IF(C674&lt;9,VLOOKUP(A674,基础技能!A:O,13,FALSE),VLOOKUP(A674,升星技能!A:O,11,FALSE))</f>
        <v>"61036404"</v>
      </c>
      <c r="V674" s="26" t="str">
        <f>IF(C674&lt;9,VLOOKUP(A674,基础技能!A:O,15,FALSE),VLOOKUP(A674,升星技能!A:O,12,FALSE))</f>
        <v>被动效果：自身释放技能或普通攻击时，对敌方全体造成一个200%无视护甲的真实伤害，并有20%概率施加1层审判之力</v>
      </c>
      <c r="W674" s="26" t="str">
        <f>IF(C674&lt;10,VLOOKUP(A674,基础技能!A:O,5,FALSE),VLOOKUP(A674,升星技能!A:O,13,FALSE))</f>
        <v>多重圣光2</v>
      </c>
      <c r="X674" s="26">
        <f>IF(C674&lt;10,VLOOKUP(A674,基础技能!A:O,4,FALSE),VLOOKUP(A674,升星技能!A:O,14,FALSE))</f>
        <v>61036012</v>
      </c>
      <c r="Y674" s="26" t="str">
        <f>IF(C674&lt;10,VLOOKUP(A674,基础技能!A:O,6,FALSE),VLOOKUP(A674,升星技能!A:O,15,FALSE))</f>
        <v>怒气技能：对单个敌人随机进行2-4次攻击，每次造成150%攻击伤害，并施加1层审判之力，同时提高自身20%真实伤害2回合（审判之力叠加到2层时触发审判封印2回合，被审判封印的英雄无法触发被动技能）</v>
      </c>
      <c r="Z674" s="1"/>
      <c r="AA674" s="1"/>
      <c r="AB674" s="1"/>
      <c r="AC674" s="1"/>
    </row>
    <row r="675" spans="1:29" s="17" customFormat="1" x14ac:dyDescent="0.3">
      <c r="A675" s="17">
        <v>61036</v>
      </c>
      <c r="B675" s="17" t="s">
        <v>4042</v>
      </c>
      <c r="C675" s="26">
        <v>8</v>
      </c>
      <c r="D675" s="26">
        <f>VLOOKUP($C675,[1]计算辅助表!$A:$E,2,FALSE)</f>
        <v>2.7800000000000002</v>
      </c>
      <c r="E675" s="26">
        <f>VLOOKUP($C675,[1]计算辅助表!$A:$E,3,FALSE)</f>
        <v>1</v>
      </c>
      <c r="F675" s="26">
        <f>VLOOKUP($C675,[1]计算辅助表!$A:$E,4,FALSE)</f>
        <v>4.84</v>
      </c>
      <c r="G675" s="26">
        <f>VLOOKUP($C675,[1]计算辅助表!$A:$E,5,FALSE)</f>
        <v>1.6</v>
      </c>
      <c r="H675" s="26">
        <f>VLOOKUP(C675,[1]计算辅助表!A:I,9,FALSE)</f>
        <v>0</v>
      </c>
      <c r="I675" s="26">
        <f>VLOOKUP(C675,[1]计算辅助表!A:K,10,FALSE)</f>
        <v>0</v>
      </c>
      <c r="J675" s="26">
        <f>VLOOKUP(C675,[1]计算辅助表!A:K,11,FALSE)</f>
        <v>0</v>
      </c>
      <c r="K675" s="26">
        <f>VLOOKUP(C675,[1]计算辅助表!A:H,8,FALSE)</f>
        <v>185</v>
      </c>
      <c r="L675" s="26" t="str">
        <f>VLOOKUP(C675,[1]计算辅助表!A:F,6,FALSE)</f>
        <v>[{"a":"item","t":"2004","n":3000}]</v>
      </c>
      <c r="M675" s="26" t="str">
        <f>VLOOKUP(C675,[1]计算辅助表!A:G,7,FALSE)</f>
        <v>[{"samezhongzu":1,"star":6,"num":1},{"samezhongzu":1,"star":5,"num":3}]</v>
      </c>
      <c r="N675" s="26" t="str">
        <f>VLOOKUP(A675,升星技能!A:O,4,FALSE)</f>
        <v>神圣意志3</v>
      </c>
      <c r="O675" s="26" t="str">
        <f>VLOOKUP(A675,升星技能!A:O,5,FALSE)</f>
        <v>"6103a201","6103a211","6103a221","6103a231"</v>
      </c>
      <c r="P675" s="26" t="str">
        <f>VLOOKUP(A675,升星技能!A:O,6,FALSE)</f>
        <v>被动效果：生命值增加40%，真实伤害增加70%，免控率增加30%，减伤率增加30%</v>
      </c>
      <c r="Q675" s="26" t="str">
        <f>IF(C675&lt;8,VLOOKUP(A675,基础技能!A:O,11,FALSE),VLOOKUP(A675,升星技能!A:O,7,FALSE))</f>
        <v>神圣封印3</v>
      </c>
      <c r="R675" s="26" t="str">
        <f>IF(C675&lt;8,VLOOKUP(A675,基础技能!A:O,10,FALSE),VLOOKUP(A675,升星技能!A:O,8,FALSE))</f>
        <v>"6103a304"</v>
      </c>
      <c r="S675" s="26" t="str">
        <f>IF(C675&lt;8,VLOOKUP(A675,基础技能!A:O,12,FALSE),VLOOKUP(A675,升星技能!A:O,9,FALSE))</f>
        <v>被动效果：普攻对随机1名敌人造成300%攻击伤害，并施加1层审判之力</v>
      </c>
      <c r="T675" s="26" t="str">
        <f>IF(C675&lt;9,VLOOKUP(A675,基础技能!A:O,14,FALSE),VLOOKUP(A675,升星技能!A:O,10,FALSE))</f>
        <v>神圣冲击2</v>
      </c>
      <c r="U675" s="26" t="str">
        <f>IF(C675&lt;9,VLOOKUP(A675,基础技能!A:O,13,FALSE),VLOOKUP(A675,升星技能!A:O,11,FALSE))</f>
        <v>"61036404"</v>
      </c>
      <c r="V675" s="26" t="str">
        <f>IF(C675&lt;9,VLOOKUP(A675,基础技能!A:O,15,FALSE),VLOOKUP(A675,升星技能!A:O,12,FALSE))</f>
        <v>被动效果：自身释放技能或普通攻击时，对敌方全体造成一个200%无视护甲的真实伤害，并有20%概率施加1层审判之力</v>
      </c>
      <c r="W675" s="26" t="str">
        <f>IF(C675&lt;10,VLOOKUP(A675,基础技能!A:O,5,FALSE),VLOOKUP(A675,升星技能!A:O,13,FALSE))</f>
        <v>多重圣光2</v>
      </c>
      <c r="X675" s="26">
        <f>IF(C675&lt;10,VLOOKUP(A675,基础技能!A:O,4,FALSE),VLOOKUP(A675,升星技能!A:O,14,FALSE))</f>
        <v>61036012</v>
      </c>
      <c r="Y675" s="26" t="str">
        <f>IF(C675&lt;10,VLOOKUP(A675,基础技能!A:O,6,FALSE),VLOOKUP(A675,升星技能!A:O,15,FALSE))</f>
        <v>怒气技能：对单个敌人随机进行2-4次攻击，每次造成150%攻击伤害，并施加1层审判之力，同时提高自身20%真实伤害2回合（审判之力叠加到2层时触发审判封印2回合，被审判封印的英雄无法触发被动技能）</v>
      </c>
      <c r="Z675" s="1"/>
      <c r="AA675" s="1"/>
      <c r="AB675" s="1"/>
      <c r="AC675" s="1"/>
    </row>
    <row r="676" spans="1:29" s="17" customFormat="1" x14ac:dyDescent="0.3">
      <c r="A676" s="17">
        <v>61036</v>
      </c>
      <c r="B676" s="17" t="s">
        <v>4042</v>
      </c>
      <c r="C676" s="26">
        <v>9</v>
      </c>
      <c r="D676" s="26">
        <f>VLOOKUP($C676,[1]计算辅助表!$A:$E,2,FALSE)</f>
        <v>3.0700000000000003</v>
      </c>
      <c r="E676" s="26">
        <f>VLOOKUP($C676,[1]计算辅助表!$A:$E,3,FALSE)</f>
        <v>1</v>
      </c>
      <c r="F676" s="26">
        <f>VLOOKUP($C676,[1]计算辅助表!$A:$E,4,FALSE)</f>
        <v>6.16</v>
      </c>
      <c r="G676" s="26">
        <f>VLOOKUP($C676,[1]计算辅助表!$A:$E,5,FALSE)</f>
        <v>1.6</v>
      </c>
      <c r="H676" s="26">
        <f>VLOOKUP(C676,[1]计算辅助表!A:I,9,FALSE)</f>
        <v>0</v>
      </c>
      <c r="I676" s="26">
        <f>VLOOKUP(C676,[1]计算辅助表!A:K,10,FALSE)</f>
        <v>0</v>
      </c>
      <c r="J676" s="26">
        <f>VLOOKUP(C676,[1]计算辅助表!A:K,11,FALSE)</f>
        <v>0</v>
      </c>
      <c r="K676" s="26">
        <f>VLOOKUP(C676,[1]计算辅助表!A:H,8,FALSE)</f>
        <v>205</v>
      </c>
      <c r="L676" s="26" t="str">
        <f>VLOOKUP(C676,[1]计算辅助表!A:F,6,FALSE)</f>
        <v>[{"a":"item","t":"2004","n":4000}]</v>
      </c>
      <c r="M676" s="26" t="str">
        <f>VLOOKUP(C676,[1]计算辅助表!A:G,7,FALSE)</f>
        <v>[{"sxhero":1,"num":1},{"samezhongzu":1,"star":6,"num":1},{"samezhongzu":1,"star":5,"num":2}]</v>
      </c>
      <c r="N676" s="26" t="str">
        <f>VLOOKUP(A676,升星技能!A:O,4,FALSE)</f>
        <v>神圣意志3</v>
      </c>
      <c r="O676" s="26" t="str">
        <f>VLOOKUP(A676,升星技能!A:O,5,FALSE)</f>
        <v>"6103a201","6103a211","6103a221","6103a231"</v>
      </c>
      <c r="P676" s="26" t="str">
        <f>VLOOKUP(A676,升星技能!A:O,6,FALSE)</f>
        <v>被动效果：生命值增加40%，真实伤害增加70%，免控率增加30%，减伤率增加30%</v>
      </c>
      <c r="Q676" s="26" t="str">
        <f>IF(C676&lt;8,VLOOKUP(A676,基础技能!A:O,11,FALSE),VLOOKUP(A676,升星技能!A:O,7,FALSE))</f>
        <v>神圣封印3</v>
      </c>
      <c r="R676" s="26" t="str">
        <f>IF(C676&lt;8,VLOOKUP(A676,基础技能!A:O,10,FALSE),VLOOKUP(A676,升星技能!A:O,8,FALSE))</f>
        <v>"6103a304"</v>
      </c>
      <c r="S676" s="26" t="str">
        <f>IF(C676&lt;8,VLOOKUP(A676,基础技能!A:O,12,FALSE),VLOOKUP(A676,升星技能!A:O,9,FALSE))</f>
        <v>被动效果：普攻对随机1名敌人造成300%攻击伤害，并施加1层审判之力</v>
      </c>
      <c r="T676" s="26" t="str">
        <f>IF(C676&lt;9,VLOOKUP(A676,基础技能!A:O,14,FALSE),VLOOKUP(A676,升星技能!A:O,10,FALSE))</f>
        <v>神圣冲击3</v>
      </c>
      <c r="U676" s="26" t="str">
        <f>IF(C676&lt;9,VLOOKUP(A676,基础技能!A:O,13,FALSE),VLOOKUP(A676,升星技能!A:O,11,FALSE))</f>
        <v>"6103a404"</v>
      </c>
      <c r="V676" s="26" t="str">
        <f>IF(C676&lt;9,VLOOKUP(A676,基础技能!A:O,15,FALSE),VLOOKUP(A676,升星技能!A:O,12,FALSE))</f>
        <v>被动效果：自身释放技能或普通攻击时，对敌方全体造成一个400%无视护甲的真实伤害，并有30%概率施加1层审判之力</v>
      </c>
      <c r="W676" s="26" t="str">
        <f>IF(C676&lt;10,VLOOKUP(A676,基础技能!A:O,5,FALSE),VLOOKUP(A676,升星技能!A:O,13,FALSE))</f>
        <v>多重圣光2</v>
      </c>
      <c r="X676" s="26">
        <f>IF(C676&lt;10,VLOOKUP(A676,基础技能!A:O,4,FALSE),VLOOKUP(A676,升星技能!A:O,14,FALSE))</f>
        <v>61036012</v>
      </c>
      <c r="Y676" s="26" t="str">
        <f>IF(C676&lt;10,VLOOKUP(A676,基础技能!A:O,6,FALSE),VLOOKUP(A676,升星技能!A:O,15,FALSE))</f>
        <v>怒气技能：对单个敌人随机进行2-4次攻击，每次造成150%攻击伤害，并施加1层审判之力，同时提高自身20%真实伤害2回合（审判之力叠加到2层时触发审判封印2回合，被审判封印的英雄无法触发被动技能）</v>
      </c>
      <c r="Z676" s="1"/>
      <c r="AA676" s="1"/>
      <c r="AB676" s="1"/>
      <c r="AC676" s="1"/>
    </row>
    <row r="677" spans="1:29" s="17" customFormat="1" x14ac:dyDescent="0.3">
      <c r="A677" s="17">
        <v>61036</v>
      </c>
      <c r="B677" s="17" t="s">
        <v>4042</v>
      </c>
      <c r="C677" s="26">
        <v>10</v>
      </c>
      <c r="D677" s="26">
        <f>VLOOKUP($C677,[1]计算辅助表!$A:$E,2,FALSE)</f>
        <v>3.5100000000000002</v>
      </c>
      <c r="E677" s="26">
        <f>VLOOKUP($C677,[1]计算辅助表!$A:$E,3,FALSE)</f>
        <v>1</v>
      </c>
      <c r="F677" s="26">
        <v>10.14</v>
      </c>
      <c r="G677" s="26">
        <f>VLOOKUP($C677,[1]计算辅助表!$A:$E,5,FALSE)</f>
        <v>1.6</v>
      </c>
      <c r="H677" s="26">
        <f>VLOOKUP(C677,[1]计算辅助表!A:I,9,FALSE)</f>
        <v>0</v>
      </c>
      <c r="I677" s="26">
        <f>VLOOKUP(C677,[1]计算辅助表!A:K,10,FALSE)</f>
        <v>0</v>
      </c>
      <c r="J677" s="26">
        <f>VLOOKUP(C677,[1]计算辅助表!A:K,11,FALSE)</f>
        <v>0</v>
      </c>
      <c r="K677" s="26">
        <f>VLOOKUP(C677,[1]计算辅助表!A:H,8,FALSE)</f>
        <v>255</v>
      </c>
      <c r="L677" s="26" t="str">
        <f>VLOOKUP(C677,[1]计算辅助表!A:F,6,FALSE)</f>
        <v>[{"a":"item","t":"2004","n":10000}]</v>
      </c>
      <c r="M677" s="26" t="str">
        <f>VLOOKUP(C677,[1]计算辅助表!A:G,7,FALSE)</f>
        <v>[{"sxhero":1,"num":2},{"samezhongzu":1,"star":6,"num":1},{"star":9,"num":1}]</v>
      </c>
      <c r="N677" s="26" t="str">
        <f>VLOOKUP(A677,升星技能!A:O,4,FALSE)</f>
        <v>神圣意志3</v>
      </c>
      <c r="O677" s="26" t="str">
        <f>VLOOKUP(A677,升星技能!A:O,5,FALSE)</f>
        <v>"6103a201","6103a211","6103a221","6103a231"</v>
      </c>
      <c r="P677" s="26" t="str">
        <f>VLOOKUP(A677,升星技能!A:O,6,FALSE)</f>
        <v>被动效果：生命值增加40%，真实伤害增加70%，免控率增加30%，减伤率增加30%</v>
      </c>
      <c r="Q677" s="26" t="str">
        <f>IF(C677&lt;8,VLOOKUP(A677,基础技能!A:O,11,FALSE),VLOOKUP(A677,升星技能!A:O,7,FALSE))</f>
        <v>神圣封印3</v>
      </c>
      <c r="R677" s="26" t="str">
        <f>IF(C677&lt;8,VLOOKUP(A677,基础技能!A:O,10,FALSE),VLOOKUP(A677,升星技能!A:O,8,FALSE))</f>
        <v>"6103a304"</v>
      </c>
      <c r="S677" s="26" t="str">
        <f>IF(C677&lt;8,VLOOKUP(A677,基础技能!A:O,12,FALSE),VLOOKUP(A677,升星技能!A:O,9,FALSE))</f>
        <v>被动效果：普攻对随机1名敌人造成300%攻击伤害，并施加1层审判之力</v>
      </c>
      <c r="T677" s="26" t="str">
        <f>IF(C677&lt;9,VLOOKUP(A677,基础技能!A:O,14,FALSE),VLOOKUP(A677,升星技能!A:O,10,FALSE))</f>
        <v>神圣冲击3</v>
      </c>
      <c r="U677" s="26" t="str">
        <f>IF(C677&lt;9,VLOOKUP(A677,基础技能!A:O,13,FALSE),VLOOKUP(A677,升星技能!A:O,11,FALSE))</f>
        <v>"6103a404"</v>
      </c>
      <c r="V677" s="26" t="str">
        <f>IF(C677&lt;9,VLOOKUP(A677,基础技能!A:O,15,FALSE),VLOOKUP(A677,升星技能!A:O,12,FALSE))</f>
        <v>被动效果：自身释放技能或普通攻击时，对敌方全体造成一个400%无视护甲的真实伤害，并有30%概率施加1层审判之力</v>
      </c>
      <c r="W677" s="26" t="str">
        <f>IF(C677&lt;10,VLOOKUP(A677,基础技能!A:O,5,FALSE),VLOOKUP(A677,升星技能!A:O,13,FALSE))</f>
        <v>多重圣光3</v>
      </c>
      <c r="X677" s="26" t="str">
        <f>IF(C677&lt;10,VLOOKUP(A677,基础技能!A:O,4,FALSE),VLOOKUP(A677,升星技能!A:O,14,FALSE))</f>
        <v>6103a012</v>
      </c>
      <c r="Y677" s="26" t="str">
        <f>IF(C677&lt;10,VLOOKUP(A677,基础技能!A:O,6,FALSE),VLOOKUP(A677,升星技能!A:O,15,FALSE))</f>
        <v>怒气技能：对单个敌人随机进行2-4次攻击，每次造成300%攻击伤害，并施加1层审判之力，同时提高自身50%真实伤害2回合（审判之力叠加到2层时触发审判封印2回合，被审判封印的英雄无法触发被动技能）</v>
      </c>
      <c r="Z677" s="1"/>
      <c r="AA677" s="1"/>
      <c r="AB677" s="1"/>
      <c r="AC677" s="1"/>
    </row>
    <row r="678" spans="1:29" s="17" customFormat="1" x14ac:dyDescent="0.3">
      <c r="A678" s="17">
        <v>61036</v>
      </c>
      <c r="B678" s="17" t="s">
        <v>4042</v>
      </c>
      <c r="C678" s="26">
        <v>11</v>
      </c>
      <c r="D678" s="26">
        <f>VLOOKUP($C678,[1]计算辅助表!$A:$E,2,FALSE)</f>
        <v>3.5100000000000002</v>
      </c>
      <c r="E678" s="26">
        <f>VLOOKUP($C678,[1]计算辅助表!$A:$E,3,FALSE)</f>
        <v>1</v>
      </c>
      <c r="F678" s="26">
        <v>10.14</v>
      </c>
      <c r="G678" s="26">
        <f>VLOOKUP($C678,[1]计算辅助表!$A:$E,5,FALSE)</f>
        <v>1.6</v>
      </c>
      <c r="H678" s="26">
        <f>VLOOKUP(C678,[1]计算辅助表!A:I,9,FALSE)</f>
        <v>1</v>
      </c>
      <c r="I678" s="26">
        <f>VLOOKUP(C678,[1]计算辅助表!A:K,10,FALSE)</f>
        <v>70</v>
      </c>
      <c r="J678" s="26">
        <f>VLOOKUP(C678,[1]计算辅助表!A:K,11,FALSE)</f>
        <v>100</v>
      </c>
      <c r="K678" s="26">
        <f>VLOOKUP(C678,[1]计算辅助表!A:H,8,FALSE)</f>
        <v>270</v>
      </c>
      <c r="L678" s="26" t="str">
        <f>VLOOKUP(C678,[1]计算辅助表!A:F,6,FALSE)</f>
        <v>[{"a":"item","t":"2004","n":10000}]</v>
      </c>
      <c r="M678" s="26" t="str">
        <f>VLOOKUP(C678,[1]计算辅助表!A:G,7,FALSE)</f>
        <v>[{"sxhero":1,"num":1},{"star":9,"num":1}]</v>
      </c>
      <c r="N678" s="26" t="str">
        <f>VLOOKUP(A678,升星技能!A:O,4,FALSE)</f>
        <v>神圣意志3</v>
      </c>
      <c r="O678" s="26" t="str">
        <f>VLOOKUP(A678,升星技能!A:O,5,FALSE)</f>
        <v>"6103a201","6103a211","6103a221","6103a231"</v>
      </c>
      <c r="P678" s="26" t="str">
        <f>VLOOKUP(A678,升星技能!A:O,6,FALSE)</f>
        <v>被动效果：生命值增加40%，真实伤害增加70%，免控率增加30%，减伤率增加30%</v>
      </c>
      <c r="Q678" s="26" t="str">
        <f>IF(C678&lt;8,VLOOKUP(A678,基础技能!A:O,11,FALSE),VLOOKUP(A678,升星技能!A:O,7,FALSE))</f>
        <v>神圣封印3</v>
      </c>
      <c r="R678" s="26" t="str">
        <f>IF(C678&lt;8,VLOOKUP(A678,基础技能!A:O,10,FALSE),VLOOKUP(A678,升星技能!A:O,8,FALSE))</f>
        <v>"6103a304"</v>
      </c>
      <c r="S678" s="26" t="str">
        <f>IF(C678&lt;8,VLOOKUP(A678,基础技能!A:O,12,FALSE),VLOOKUP(A678,升星技能!A:O,9,FALSE))</f>
        <v>被动效果：普攻对随机1名敌人造成300%攻击伤害，并施加1层审判之力</v>
      </c>
      <c r="T678" s="26" t="str">
        <f>IF(C678&lt;9,VLOOKUP(A678,基础技能!A:O,14,FALSE),VLOOKUP(A678,升星技能!A:O,10,FALSE))</f>
        <v>神圣冲击3</v>
      </c>
      <c r="U678" s="26" t="str">
        <f>IF(C678&lt;9,VLOOKUP(A678,基础技能!A:O,13,FALSE),VLOOKUP(A678,升星技能!A:O,11,FALSE))</f>
        <v>"6103a404"</v>
      </c>
      <c r="V678" s="26" t="str">
        <f>IF(C678&lt;9,VLOOKUP(A678,基础技能!A:O,15,FALSE),VLOOKUP(A678,升星技能!A:O,12,FALSE))</f>
        <v>被动效果：自身释放技能或普通攻击时，对敌方全体造成一个400%无视护甲的真实伤害，并有30%概率施加1层审判之力</v>
      </c>
      <c r="W678" s="26" t="str">
        <f>IF(C678&lt;10,VLOOKUP(A678,基础技能!A:O,5,FALSE),VLOOKUP(A678,升星技能!A:O,13,FALSE))</f>
        <v>多重圣光3</v>
      </c>
      <c r="X678" s="26" t="str">
        <f>IF(C678&lt;10,VLOOKUP(A678,基础技能!A:O,4,FALSE),VLOOKUP(A678,升星技能!A:O,14,FALSE))</f>
        <v>6103a012</v>
      </c>
      <c r="Y678" s="26" t="str">
        <f>IF(C678&lt;10,VLOOKUP(A678,基础技能!A:O,6,FALSE),VLOOKUP(A678,升星技能!A:O,15,FALSE))</f>
        <v>怒气技能：对单个敌人随机进行2-4次攻击，每次造成300%攻击伤害，并施加1层审判之力，同时提高自身50%真实伤害2回合（审判之力叠加到2层时触发审判封印2回合，被审判封印的英雄无法触发被动技能）</v>
      </c>
      <c r="Z678" s="1"/>
      <c r="AA678" s="1"/>
      <c r="AB678" s="1"/>
      <c r="AC678" s="1"/>
    </row>
    <row r="679" spans="1:29" s="17" customFormat="1" x14ac:dyDescent="0.3">
      <c r="A679" s="17">
        <v>61036</v>
      </c>
      <c r="B679" s="17" t="s">
        <v>4042</v>
      </c>
      <c r="C679" s="26">
        <v>12</v>
      </c>
      <c r="D679" s="26">
        <f>VLOOKUP($C679,[1]计算辅助表!$A:$E,2,FALSE)</f>
        <v>3.5100000000000002</v>
      </c>
      <c r="E679" s="26">
        <f>VLOOKUP($C679,[1]计算辅助表!$A:$E,3,FALSE)</f>
        <v>1</v>
      </c>
      <c r="F679" s="26">
        <v>10.14</v>
      </c>
      <c r="G679" s="26">
        <f>VLOOKUP($C679,[1]计算辅助表!$A:$E,5,FALSE)</f>
        <v>1.6</v>
      </c>
      <c r="H679" s="26">
        <f>VLOOKUP(C679,[1]计算辅助表!A:I,9,FALSE)</f>
        <v>2</v>
      </c>
      <c r="I679" s="26">
        <f>VLOOKUP(C679,[1]计算辅助表!A:K,10,FALSE)</f>
        <v>140</v>
      </c>
      <c r="J679" s="26">
        <f>VLOOKUP(C679,[1]计算辅助表!A:K,11,FALSE)</f>
        <v>200</v>
      </c>
      <c r="K679" s="26">
        <f>VLOOKUP(C679,[1]计算辅助表!A:H,8,FALSE)</f>
        <v>285</v>
      </c>
      <c r="L679" s="26" t="str">
        <f>VLOOKUP(C679,[1]计算辅助表!A:F,6,FALSE)</f>
        <v>[{"a":"item","t":"2004","n":15000}]</v>
      </c>
      <c r="M679" s="26" t="str">
        <f>VLOOKUP(C679,[1]计算辅助表!A:G,7,FALSE)</f>
        <v>[{"sxhero":1,"num":1},{"samezhongzu":1,"star":6,"num":1},{"star":9,"num":1}]</v>
      </c>
      <c r="N679" s="26" t="str">
        <f>VLOOKUP(A679,升星技能!A:O,4,FALSE)</f>
        <v>神圣意志3</v>
      </c>
      <c r="O679" s="26" t="str">
        <f>VLOOKUP(A679,升星技能!A:O,5,FALSE)</f>
        <v>"6103a201","6103a211","6103a221","6103a231"</v>
      </c>
      <c r="P679" s="26" t="str">
        <f>VLOOKUP(A679,升星技能!A:O,6,FALSE)</f>
        <v>被动效果：生命值增加40%，真实伤害增加70%，免控率增加30%，减伤率增加30%</v>
      </c>
      <c r="Q679" s="26" t="str">
        <f>IF(C679&lt;8,VLOOKUP(A679,基础技能!A:O,11,FALSE),VLOOKUP(A679,升星技能!A:O,7,FALSE))</f>
        <v>神圣封印3</v>
      </c>
      <c r="R679" s="26" t="str">
        <f>IF(C679&lt;8,VLOOKUP(A679,基础技能!A:O,10,FALSE),VLOOKUP(A679,升星技能!A:O,8,FALSE))</f>
        <v>"6103a304"</v>
      </c>
      <c r="S679" s="26" t="str">
        <f>IF(C679&lt;8,VLOOKUP(A679,基础技能!A:O,12,FALSE),VLOOKUP(A679,升星技能!A:O,9,FALSE))</f>
        <v>被动效果：普攻对随机1名敌人造成300%攻击伤害，并施加1层审判之力</v>
      </c>
      <c r="T679" s="26" t="str">
        <f>IF(C679&lt;9,VLOOKUP(A679,基础技能!A:O,14,FALSE),VLOOKUP(A679,升星技能!A:O,10,FALSE))</f>
        <v>神圣冲击3</v>
      </c>
      <c r="U679" s="26" t="str">
        <f>IF(C679&lt;9,VLOOKUP(A679,基础技能!A:O,13,FALSE),VLOOKUP(A679,升星技能!A:O,11,FALSE))</f>
        <v>"6103a404"</v>
      </c>
      <c r="V679" s="26" t="str">
        <f>IF(C679&lt;9,VLOOKUP(A679,基础技能!A:O,15,FALSE),VLOOKUP(A679,升星技能!A:O,12,FALSE))</f>
        <v>被动效果：自身释放技能或普通攻击时，对敌方全体造成一个400%无视护甲的真实伤害，并有30%概率施加1层审判之力</v>
      </c>
      <c r="W679" s="26" t="str">
        <f>IF(C679&lt;10,VLOOKUP(A679,基础技能!A:O,5,FALSE),VLOOKUP(A679,升星技能!A:O,13,FALSE))</f>
        <v>多重圣光3</v>
      </c>
      <c r="X679" s="26" t="str">
        <f>IF(C679&lt;10,VLOOKUP(A679,基础技能!A:O,4,FALSE),VLOOKUP(A679,升星技能!A:O,14,FALSE))</f>
        <v>6103a012</v>
      </c>
      <c r="Y679" s="26" t="str">
        <f>IF(C679&lt;10,VLOOKUP(A679,基础技能!A:O,6,FALSE),VLOOKUP(A679,升星技能!A:O,15,FALSE))</f>
        <v>怒气技能：对单个敌人随机进行2-4次攻击，每次造成300%攻击伤害，并施加1层审判之力，同时提高自身50%真实伤害2回合（审判之力叠加到2层时触发审判封印2回合，被审判封印的英雄无法触发被动技能）</v>
      </c>
      <c r="Z679" s="1"/>
      <c r="AA679" s="1"/>
      <c r="AB679" s="1"/>
      <c r="AC679" s="1"/>
    </row>
    <row r="680" spans="1:29" s="17" customFormat="1" x14ac:dyDescent="0.3">
      <c r="A680" s="17">
        <v>61036</v>
      </c>
      <c r="B680" s="17" t="s">
        <v>4042</v>
      </c>
      <c r="C680" s="26">
        <v>13</v>
      </c>
      <c r="D680" s="26">
        <f>VLOOKUP($C680,[1]计算辅助表!$A:$E,2,FALSE)</f>
        <v>3.5100000000000002</v>
      </c>
      <c r="E680" s="26">
        <f>VLOOKUP($C680,[1]计算辅助表!$A:$E,3,FALSE)</f>
        <v>1</v>
      </c>
      <c r="F680" s="26">
        <v>10.14</v>
      </c>
      <c r="G680" s="26">
        <f>VLOOKUP($C680,[1]计算辅助表!$A:$E,5,FALSE)</f>
        <v>1.6</v>
      </c>
      <c r="H680" s="26">
        <f>VLOOKUP(C680,[1]计算辅助表!A:I,9,FALSE)</f>
        <v>3</v>
      </c>
      <c r="I680" s="26">
        <f>VLOOKUP(C680,[1]计算辅助表!A:K,10,FALSE)</f>
        <v>210</v>
      </c>
      <c r="J680" s="26">
        <f>VLOOKUP(C680,[1]计算辅助表!A:K,11,FALSE)</f>
        <v>300</v>
      </c>
      <c r="K680" s="26">
        <f>VLOOKUP(C680,[1]计算辅助表!A:H,8,FALSE)</f>
        <v>300</v>
      </c>
      <c r="L680" s="26" t="str">
        <f>VLOOKUP(C680,[1]计算辅助表!A:F,6,FALSE)</f>
        <v>[{"a":"item","t":"2004","n":20000},{"a":"item","t":"2039","n":10}]</v>
      </c>
      <c r="M680" s="26" t="str">
        <f>VLOOKUP(C680,[1]计算辅助表!A:G,7,FALSE)</f>
        <v>[{"sxhero":1,"num":2},{"samezhongzu":1,"star":6,"num":1},{"star":10,"num":1}]</v>
      </c>
      <c r="N680" s="26" t="str">
        <f>VLOOKUP(A680,升星技能!A:O,4,FALSE)</f>
        <v>神圣意志3</v>
      </c>
      <c r="O680" s="26" t="str">
        <f>VLOOKUP(A680,升星技能!A:O,5,FALSE)</f>
        <v>"6103a201","6103a211","6103a221","6103a231"</v>
      </c>
      <c r="P680" s="26" t="str">
        <f>VLOOKUP(A680,升星技能!A:O,6,FALSE)</f>
        <v>被动效果：生命值增加40%，真实伤害增加70%，免控率增加30%，减伤率增加30%</v>
      </c>
      <c r="Q680" s="26" t="str">
        <f>IF(C680&lt;8,VLOOKUP(A680,基础技能!A:O,11,FALSE),VLOOKUP(A680,升星技能!A:O,7,FALSE))</f>
        <v>神圣封印3</v>
      </c>
      <c r="R680" s="26" t="str">
        <f>IF(C680&lt;8,VLOOKUP(A680,基础技能!A:O,10,FALSE),VLOOKUP(A680,升星技能!A:O,8,FALSE))</f>
        <v>"6103a304"</v>
      </c>
      <c r="S680" s="26" t="str">
        <f>IF(C680&lt;8,VLOOKUP(A680,基础技能!A:O,12,FALSE),VLOOKUP(A680,升星技能!A:O,9,FALSE))</f>
        <v>被动效果：普攻对随机1名敌人造成300%攻击伤害，并施加1层审判之力</v>
      </c>
      <c r="T680" s="26" t="str">
        <f>IF(C680&lt;9,VLOOKUP(A680,基础技能!A:O,14,FALSE),VLOOKUP(A680,升星技能!A:O,10,FALSE))</f>
        <v>神圣冲击3</v>
      </c>
      <c r="U680" s="26" t="str">
        <f>IF(C680&lt;9,VLOOKUP(A680,基础技能!A:O,13,FALSE),VLOOKUP(A680,升星技能!A:O,11,FALSE))</f>
        <v>"6103a404"</v>
      </c>
      <c r="V680" s="26" t="str">
        <f>IF(C680&lt;9,VLOOKUP(A680,基础技能!A:O,15,FALSE),VLOOKUP(A680,升星技能!A:O,12,FALSE))</f>
        <v>被动效果：自身释放技能或普通攻击时，对敌方全体造成一个400%无视护甲的真实伤害，并有30%概率施加1层审判之力</v>
      </c>
      <c r="W680" s="26" t="str">
        <f>IF(C680&lt;10,VLOOKUP(A680,基础技能!A:O,5,FALSE),VLOOKUP(A680,升星技能!A:O,13,FALSE))</f>
        <v>多重圣光3</v>
      </c>
      <c r="X680" s="26" t="str">
        <f>IF(C680&lt;10,VLOOKUP(A680,基础技能!A:O,4,FALSE),VLOOKUP(A680,升星技能!A:O,14,FALSE))</f>
        <v>6103a012</v>
      </c>
      <c r="Y680" s="26" t="str">
        <f>IF(C680&lt;10,VLOOKUP(A680,基础技能!A:O,6,FALSE),VLOOKUP(A680,升星技能!A:O,15,FALSE))</f>
        <v>怒气技能：对单个敌人随机进行2-4次攻击，每次造成300%攻击伤害，并施加1层审判之力，同时提高自身50%真实伤害2回合（审判之力叠加到2层时触发审判封印2回合，被审判封印的英雄无法触发被动技能）</v>
      </c>
      <c r="Z680" s="1"/>
      <c r="AA680" s="1"/>
      <c r="AB680" s="1"/>
      <c r="AC680" s="1"/>
    </row>
    <row r="681" spans="1:29" s="25" customFormat="1" x14ac:dyDescent="0.3">
      <c r="A681" s="17">
        <v>61036</v>
      </c>
      <c r="B681" s="17" t="s">
        <v>4042</v>
      </c>
      <c r="C681" s="26">
        <v>14</v>
      </c>
      <c r="D681" s="26">
        <f>VLOOKUP($C681,[1]计算辅助表!$A:$E,2,FALSE)</f>
        <v>3.5100000000000002</v>
      </c>
      <c r="E681" s="26">
        <f>VLOOKUP($C681,[1]计算辅助表!$A:$E,3,FALSE)</f>
        <v>1</v>
      </c>
      <c r="F681" s="26">
        <v>10.14</v>
      </c>
      <c r="G681" s="26">
        <f>VLOOKUP($C681,[1]计算辅助表!$A:$E,5,FALSE)</f>
        <v>1.6</v>
      </c>
      <c r="H681" s="26">
        <f>VLOOKUP(C681,[1]计算辅助表!A:I,9,FALSE)</f>
        <v>4</v>
      </c>
      <c r="I681" s="26">
        <f>VLOOKUP(C681,[1]计算辅助表!A:K,10,FALSE)</f>
        <v>330</v>
      </c>
      <c r="J681" s="26">
        <f>VLOOKUP(C681,[1]计算辅助表!A:K,11,FALSE)</f>
        <v>500</v>
      </c>
      <c r="K681" s="26">
        <f>VLOOKUP(C681,[1]计算辅助表!A:H,8,FALSE)</f>
        <v>300</v>
      </c>
      <c r="L681" s="26" t="str">
        <f>VLOOKUP(C681,[1]计算辅助表!A:F,6,FALSE)</f>
        <v>[{"a":"item","t":"2004","n":25000},{"a":"item","t":"2039","n":20}]</v>
      </c>
      <c r="M681" s="26" t="str">
        <f>VLOOKUP(C681,[1]计算辅助表!A:G,7,FALSE)</f>
        <v>[{"sxhero":1,"num":2},{"star":9,"num":1},{"star":10,"num":1}]</v>
      </c>
      <c r="N681" s="26" t="str">
        <f>VLOOKUP(A681,升星技能!A:O,4,FALSE)</f>
        <v>神圣意志3</v>
      </c>
      <c r="O681" s="26" t="str">
        <f>VLOOKUP(A681,升星技能!A:O,5,FALSE)</f>
        <v>"6103a201","6103a211","6103a221","6103a231"</v>
      </c>
      <c r="P681" s="26" t="str">
        <f>VLOOKUP(A681,升星技能!A:O,6,FALSE)</f>
        <v>被动效果：生命值增加40%，真实伤害增加70%，免控率增加30%，减伤率增加30%</v>
      </c>
      <c r="Q681" s="26" t="str">
        <f>IF(C681&lt;8,VLOOKUP(A681,基础技能!A:O,11,FALSE),VLOOKUP(A681,升星技能!A:O,7,FALSE))</f>
        <v>神圣封印3</v>
      </c>
      <c r="R681" s="26" t="str">
        <f>IF(C681&lt;8,VLOOKUP(A681,基础技能!A:O,10,FALSE),VLOOKUP(A681,升星技能!A:O,8,FALSE))</f>
        <v>"6103a304"</v>
      </c>
      <c r="S681" s="26" t="str">
        <f>IF(C681&lt;8,VLOOKUP(A681,基础技能!A:O,12,FALSE),VLOOKUP(A681,升星技能!A:O,9,FALSE))</f>
        <v>被动效果：普攻对随机1名敌人造成300%攻击伤害，并施加1层审判之力</v>
      </c>
      <c r="T681" s="26" t="str">
        <f>IF(C681&lt;9,VLOOKUP(A681,基础技能!A:O,14,FALSE),VLOOKUP(A681,升星技能!A:O,10,FALSE))</f>
        <v>神圣冲击3</v>
      </c>
      <c r="U681" s="26" t="str">
        <f>IF(C681&lt;9,VLOOKUP(A681,基础技能!A:O,13,FALSE),VLOOKUP(A681,升星技能!A:O,11,FALSE))</f>
        <v>"6103a404"</v>
      </c>
      <c r="V681" s="26" t="str">
        <f>IF(C681&lt;9,VLOOKUP(A681,基础技能!A:O,15,FALSE),VLOOKUP(A681,升星技能!A:O,12,FALSE))</f>
        <v>被动效果：自身释放技能或普通攻击时，对敌方全体造成一个400%无视护甲的真实伤害，并有30%概率施加1层审判之力</v>
      </c>
      <c r="W681" s="26" t="str">
        <f>IF(C681&lt;10,VLOOKUP(A681,基础技能!A:O,5,FALSE),VLOOKUP(A681,升星技能!A:O,13,FALSE))</f>
        <v>多重圣光3</v>
      </c>
      <c r="X681" s="26" t="str">
        <f>IF(C681&lt;10,VLOOKUP(A681,基础技能!A:O,4,FALSE),VLOOKUP(A681,升星技能!A:O,14,FALSE))</f>
        <v>6103a012</v>
      </c>
      <c r="Y681" s="26" t="str">
        <f>IF(C681&lt;10,VLOOKUP(A681,基础技能!A:O,6,FALSE),VLOOKUP(A681,升星技能!A:O,15,FALSE))</f>
        <v>怒气技能：对单个敌人随机进行2-4次攻击，每次造成300%攻击伤害，并施加1层审判之力，同时提高自身50%真实伤害2回合（审判之力叠加到2层时触发审判封印2回合，被审判封印的英雄无法触发被动技能）</v>
      </c>
      <c r="Z681" s="1"/>
      <c r="AA681" s="1"/>
      <c r="AB681" s="1"/>
      <c r="AC681" s="1"/>
    </row>
    <row r="682" spans="1:29" s="25" customFormat="1" x14ac:dyDescent="0.3">
      <c r="A682" s="17">
        <v>61036</v>
      </c>
      <c r="B682" s="17" t="s">
        <v>4042</v>
      </c>
      <c r="C682" s="26">
        <v>15</v>
      </c>
      <c r="D682" s="26">
        <f>VLOOKUP($C682,[1]计算辅助表!$A:$E,2,FALSE)</f>
        <v>3.5100000000000002</v>
      </c>
      <c r="E682" s="26">
        <f>VLOOKUP($C682,[1]计算辅助表!$A:$E,3,FALSE)</f>
        <v>1</v>
      </c>
      <c r="F682" s="26">
        <v>10.14</v>
      </c>
      <c r="G682" s="26">
        <f>VLOOKUP($C682,[1]计算辅助表!$A:$E,5,FALSE)</f>
        <v>1.6</v>
      </c>
      <c r="H682" s="26">
        <f>VLOOKUP(C682,[1]计算辅助表!A:I,9,FALSE)</f>
        <v>5</v>
      </c>
      <c r="I682" s="26">
        <f>VLOOKUP(C682,[1]计算辅助表!A:K,10,FALSE)</f>
        <v>450</v>
      </c>
      <c r="J682" s="26">
        <f>VLOOKUP(C682,[1]计算辅助表!A:K,11,FALSE)</f>
        <v>700</v>
      </c>
      <c r="K682" s="26">
        <f>VLOOKUP(C682,[1]计算辅助表!A:H,8,FALSE)</f>
        <v>300</v>
      </c>
      <c r="L682" s="26" t="str">
        <f>VLOOKUP(C682,[1]计算辅助表!A:F,6,FALSE)</f>
        <v>[{"a":"item","t":"2004","n":30000},{"a":"item","t":"2039","n":30}]</v>
      </c>
      <c r="M682" s="26" t="str">
        <f>VLOOKUP(C682,[1]计算辅助表!A:G,7,FALSE)</f>
        <v>[{"sxhero":1,"num":2},{"star":9,"num":1},{"star":10,"num":1}]</v>
      </c>
      <c r="N682" s="26" t="str">
        <f>VLOOKUP(A682,升星技能!A:O,4,FALSE)</f>
        <v>神圣意志3</v>
      </c>
      <c r="O682" s="26" t="str">
        <f>VLOOKUP(A682,升星技能!A:O,5,FALSE)</f>
        <v>"6103a201","6103a211","6103a221","6103a231"</v>
      </c>
      <c r="P682" s="26" t="str">
        <f>VLOOKUP(A682,升星技能!A:O,6,FALSE)</f>
        <v>被动效果：生命值增加40%，真实伤害增加70%，免控率增加30%，减伤率增加30%</v>
      </c>
      <c r="Q682" s="26" t="str">
        <f>IF(C682&lt;8,VLOOKUP(A682,基础技能!A:O,11,FALSE),VLOOKUP(A682,升星技能!A:O,7,FALSE))</f>
        <v>神圣封印3</v>
      </c>
      <c r="R682" s="26" t="str">
        <f>IF(C682&lt;8,VLOOKUP(A682,基础技能!A:O,10,FALSE),VLOOKUP(A682,升星技能!A:O,8,FALSE))</f>
        <v>"6103a304"</v>
      </c>
      <c r="S682" s="26" t="str">
        <f>IF(C682&lt;8,VLOOKUP(A682,基础技能!A:O,12,FALSE),VLOOKUP(A682,升星技能!A:O,9,FALSE))</f>
        <v>被动效果：普攻对随机1名敌人造成300%攻击伤害，并施加1层审判之力</v>
      </c>
      <c r="T682" s="26" t="str">
        <f>IF(C682&lt;9,VLOOKUP(A682,基础技能!A:O,14,FALSE),VLOOKUP(A682,升星技能!A:O,10,FALSE))</f>
        <v>神圣冲击3</v>
      </c>
      <c r="U682" s="26" t="str">
        <f>IF(C682&lt;9,VLOOKUP(A682,基础技能!A:O,13,FALSE),VLOOKUP(A682,升星技能!A:O,11,FALSE))</f>
        <v>"6103a404"</v>
      </c>
      <c r="V682" s="26" t="str">
        <f>IF(C682&lt;9,VLOOKUP(A682,基础技能!A:O,15,FALSE),VLOOKUP(A682,升星技能!A:O,12,FALSE))</f>
        <v>被动效果：自身释放技能或普通攻击时，对敌方全体造成一个400%无视护甲的真实伤害，并有30%概率施加1层审判之力</v>
      </c>
      <c r="W682" s="26" t="str">
        <f>IF(C682&lt;10,VLOOKUP(A682,基础技能!A:O,5,FALSE),VLOOKUP(A682,升星技能!A:O,13,FALSE))</f>
        <v>多重圣光3</v>
      </c>
      <c r="X682" s="26" t="str">
        <f>IF(C682&lt;10,VLOOKUP(A682,基础技能!A:O,4,FALSE),VLOOKUP(A682,升星技能!A:O,14,FALSE))</f>
        <v>6103a012</v>
      </c>
      <c r="Y682" s="26" t="str">
        <f>IF(C682&lt;10,VLOOKUP(A682,基础技能!A:O,6,FALSE),VLOOKUP(A682,升星技能!A:O,15,FALSE))</f>
        <v>怒气技能：对单个敌人随机进行2-4次攻击，每次造成300%攻击伤害，并施加1层审判之力，同时提高自身50%真实伤害2回合（审判之力叠加到2层时触发审判封印2回合，被审判封印的英雄无法触发被动技能）</v>
      </c>
      <c r="Z682" s="1"/>
      <c r="AA682" s="1"/>
      <c r="AB682" s="1"/>
      <c r="AC682" s="1"/>
    </row>
    <row r="683" spans="1:29" x14ac:dyDescent="0.3">
      <c r="A683" s="46">
        <v>33046</v>
      </c>
      <c r="B683" s="46" t="s">
        <v>4122</v>
      </c>
      <c r="C683" s="47">
        <v>7</v>
      </c>
      <c r="D683" s="47">
        <v>2.4900000000000002</v>
      </c>
      <c r="E683" s="47">
        <v>1</v>
      </c>
      <c r="F683" s="47">
        <v>3.5200000000000005</v>
      </c>
      <c r="G683" s="47">
        <v>1.6</v>
      </c>
      <c r="H683" s="47">
        <v>0</v>
      </c>
      <c r="I683" s="47">
        <v>0</v>
      </c>
      <c r="J683" s="47">
        <v>0</v>
      </c>
      <c r="K683" s="47">
        <v>165</v>
      </c>
      <c r="L683" s="47" t="s">
        <v>3543</v>
      </c>
      <c r="M683" s="26" t="str">
        <f>VLOOKUP(C683,计算辅助表!A:L,IF(INT(LEFT(A683))&lt;5,12,7),FALSE)</f>
        <v>[{"jichuzhongzu":1,"star":5,"num":4}]</v>
      </c>
      <c r="N683" s="26" t="str">
        <f>VLOOKUP(A683,升星技能!A:O,4,FALSE)</f>
        <v>邪龙血脉3</v>
      </c>
      <c r="O683" s="47" t="str">
        <f>VLOOKUP(A683,[2]升星技能!A:O,5,FALSE)</f>
        <v>"3304a201","3304a211","3304a221","3304a104"</v>
      </c>
      <c r="P683" s="47" t="str">
        <f>VLOOKUP(A683,[2]升星技能!A:O,6,FALSE)</f>
        <v>被动效果：生命增加40%，伤减率增加30%，造成治疗量提高25%，速度增加60。</v>
      </c>
      <c r="Q683" s="26" t="str">
        <f>IF(C683&lt;8,VLOOKUP(A683,基础技能!A:O,11,FALSE),VLOOKUP(A683,升星技能!A:O,7,FALSE))</f>
        <v>邪龙之息2</v>
      </c>
      <c r="R683" s="47" t="str">
        <f>IF(C683&lt;8,VLOOKUP(A683,[2]基础技能!A:O,10,FALSE),VLOOKUP(A683,[2]升星技能!A:O,8,FALSE))</f>
        <v>"33046304"</v>
      </c>
      <c r="S683" s="26" t="str">
        <f>IF(C683&lt;8,VLOOKUP(A683,基础技能!A:O,12,FALSE),VLOOKUP(A683,升星技能!A:O,9,FALSE))</f>
        <v>被动效果：普通攻击时，消耗自身15%当前生命值，使血量最低的3名我方英雄恢复邪龙妖姬生命上限15%的生命，并增加10%伤减率2回合。</v>
      </c>
      <c r="T683" s="26" t="str">
        <f>IF(C683&lt;9,VLOOKUP(A683,基础技能!A:O,14,FALSE),VLOOKUP(A683,升星技能!A:O,10,FALSE))</f>
        <v>龙吟2</v>
      </c>
      <c r="U683" s="47" t="str">
        <f>IF(C683&lt;9,VLOOKUP(A683,[2]基础技能!A:O,13,FALSE),VLOOKUP(A683,[2]升星技能!A:O,11,FALSE))</f>
        <v>"33046404"</v>
      </c>
      <c r="V683" s="47" t="str">
        <f>IF(C683&lt;9,VLOOKUP(A683,[2]基础技能!A:O,15,FALSE),VLOOKUP(A683,[2]升星技能!A:O,12,FALSE))</f>
        <v>被动效果：死亡后，使位置相邻的我方英雄（优先选择位置靠前的我方英雄）恢复生命上限50%的生命，并增加50怒气和40%免控率</v>
      </c>
      <c r="W683" s="26" t="str">
        <f>IF(C683&lt;10,VLOOKUP(A683,基础技能!A:O,5,FALSE),VLOOKUP(A683,升星技能!A:O,13,FALSE))</f>
        <v>邪龙之灵2</v>
      </c>
      <c r="X683" s="47">
        <f>IF(C683&lt;10,VLOOKUP(A683,[2]基础技能!A:O,4,FALSE),VLOOKUP(A683,[2]升星技能!A:O,14,FALSE))</f>
        <v>33046012</v>
      </c>
      <c r="Y683" s="26" t="str">
        <f>IF(C683&lt;10,VLOOKUP(A683,基础技能!A:O,6,FALSE),VLOOKUP(A683,升星技能!A:O,15,FALSE))</f>
        <v>怒气技能：对前排敌人造成160%攻击伤害，使血量最低的我方英雄恢复邪龙妖姬生命上限35%的生命；并增加相邻位置的我方英雄（优先选择位置靠前的我方英雄）20%伤减率3回合和50点怒气。</v>
      </c>
      <c r="Z683" s="46"/>
    </row>
    <row r="684" spans="1:29" x14ac:dyDescent="0.3">
      <c r="A684" s="46">
        <v>33046</v>
      </c>
      <c r="B684" s="46" t="s">
        <v>4122</v>
      </c>
      <c r="C684" s="47">
        <v>8</v>
      </c>
      <c r="D684" s="47">
        <v>2.7800000000000002</v>
      </c>
      <c r="E684" s="47">
        <v>1</v>
      </c>
      <c r="F684" s="47">
        <v>4.84</v>
      </c>
      <c r="G684" s="47">
        <v>1.6</v>
      </c>
      <c r="H684" s="47">
        <v>0</v>
      </c>
      <c r="I684" s="47">
        <v>0</v>
      </c>
      <c r="J684" s="47">
        <v>0</v>
      </c>
      <c r="K684" s="47">
        <v>185</v>
      </c>
      <c r="L684" s="47" t="s">
        <v>3545</v>
      </c>
      <c r="M684" s="26" t="str">
        <f>VLOOKUP(C684,计算辅助表!A:L,IF(INT(LEFT(A684))&lt;5,12,7),FALSE)</f>
        <v>[{"jichuzhongzu":1,"star":6,"num":1},{"jichuzhongzu":1,"star":5,"num":3}]</v>
      </c>
      <c r="N684" s="26" t="str">
        <f>VLOOKUP(A684,升星技能!A:O,4,FALSE)</f>
        <v>邪龙血脉3</v>
      </c>
      <c r="O684" s="47" t="str">
        <f>VLOOKUP(A684,[2]升星技能!A:O,5,FALSE)</f>
        <v>"3304a201","3304a211","3304a221","3304a104"</v>
      </c>
      <c r="P684" s="47" t="str">
        <f>VLOOKUP(A684,[2]升星技能!A:O,6,FALSE)</f>
        <v>被动效果：生命增加40%，伤减率增加30%，造成治疗量提高25%，速度增加60。</v>
      </c>
      <c r="Q684" s="26" t="str">
        <f>IF(C684&lt;8,VLOOKUP(A684,基础技能!A:O,11,FALSE),VLOOKUP(A684,升星技能!A:O,7,FALSE))</f>
        <v>邪龙之息3</v>
      </c>
      <c r="R684" s="47" t="str">
        <f>IF(C684&lt;8,VLOOKUP(A684,[2]基础技能!A:O,10,FALSE),VLOOKUP(A684,[2]升星技能!A:O,8,FALSE))</f>
        <v>"3304a304"</v>
      </c>
      <c r="S684" s="26" t="str">
        <f>IF(C684&lt;8,VLOOKUP(A684,基础技能!A:O,12,FALSE),VLOOKUP(A684,升星技能!A:O,9,FALSE))</f>
        <v>被动效果：普通攻击时，消耗自身25%当前生命值，使血量最低的3名我方英雄恢复邪龙妖姬生命上限25%的生命，并增加15%伤减率2回合。</v>
      </c>
      <c r="T684" s="26" t="str">
        <f>IF(C684&lt;9,VLOOKUP(A684,基础技能!A:O,14,FALSE),VLOOKUP(A684,升星技能!A:O,10,FALSE))</f>
        <v>龙吟2</v>
      </c>
      <c r="U684" s="47" t="str">
        <f>IF(C684&lt;9,VLOOKUP(A684,[2]基础技能!A:O,13,FALSE),VLOOKUP(A684,[2]升星技能!A:O,11,FALSE))</f>
        <v>"33046404"</v>
      </c>
      <c r="V684" s="47" t="str">
        <f>IF(C684&lt;9,VLOOKUP(A684,[2]基础技能!A:O,15,FALSE),VLOOKUP(A684,[2]升星技能!A:O,12,FALSE))</f>
        <v>被动效果：死亡后，使位置相邻的我方英雄（优先选择位置靠前的我方英雄）恢复生命上限50%的生命，并增加50怒气和40%免控率</v>
      </c>
      <c r="W684" s="26" t="str">
        <f>IF(C684&lt;10,VLOOKUP(A684,基础技能!A:O,5,FALSE),VLOOKUP(A684,升星技能!A:O,13,FALSE))</f>
        <v>邪龙之灵2</v>
      </c>
      <c r="X684" s="47">
        <f>IF(C684&lt;10,VLOOKUP(A684,[2]基础技能!A:O,4,FALSE),VLOOKUP(A684,[2]升星技能!A:O,14,FALSE))</f>
        <v>33046012</v>
      </c>
      <c r="Y684" s="26" t="str">
        <f>IF(C684&lt;10,VLOOKUP(A684,基础技能!A:O,6,FALSE),VLOOKUP(A684,升星技能!A:O,15,FALSE))</f>
        <v>怒气技能：对前排敌人造成160%攻击伤害，使血量最低的我方英雄恢复邪龙妖姬生命上限35%的生命；并增加相邻位置的我方英雄（优先选择位置靠前的我方英雄）20%伤减率3回合和50点怒气。</v>
      </c>
      <c r="Z684" s="46"/>
    </row>
    <row r="685" spans="1:29" x14ac:dyDescent="0.3">
      <c r="A685" s="46">
        <v>33046</v>
      </c>
      <c r="B685" s="46" t="s">
        <v>4122</v>
      </c>
      <c r="C685" s="47">
        <v>9</v>
      </c>
      <c r="D685" s="47">
        <v>3.0700000000000003</v>
      </c>
      <c r="E685" s="47">
        <v>1</v>
      </c>
      <c r="F685" s="47">
        <v>6.16</v>
      </c>
      <c r="G685" s="47">
        <v>1.6</v>
      </c>
      <c r="H685" s="47">
        <v>0</v>
      </c>
      <c r="I685" s="47">
        <v>0</v>
      </c>
      <c r="J685" s="47">
        <v>0</v>
      </c>
      <c r="K685" s="47">
        <v>205</v>
      </c>
      <c r="L685" s="47" t="s">
        <v>3547</v>
      </c>
      <c r="M685" s="26" t="str">
        <f>VLOOKUP(C685,计算辅助表!A:L,IF(INT(LEFT(A685))&lt;5,12,7),FALSE)</f>
        <v>[{"sxhero":1,"num":1},{"jichuzhongzu":1,"star":6,"num":1},{"jichuzhongzu":1,"star":5,"num":2}]</v>
      </c>
      <c r="N685" s="26" t="str">
        <f>VLOOKUP(A685,升星技能!A:O,4,FALSE)</f>
        <v>邪龙血脉3</v>
      </c>
      <c r="O685" s="47" t="str">
        <f>VLOOKUP(A685,[2]升星技能!A:O,5,FALSE)</f>
        <v>"3304a201","3304a211","3304a221","3304a104"</v>
      </c>
      <c r="P685" s="47" t="str">
        <f>VLOOKUP(A685,[2]升星技能!A:O,6,FALSE)</f>
        <v>被动效果：生命增加40%，伤减率增加30%，造成治疗量提高25%，速度增加60。</v>
      </c>
      <c r="Q685" s="26" t="str">
        <f>IF(C685&lt;8,VLOOKUP(A685,基础技能!A:O,11,FALSE),VLOOKUP(A685,升星技能!A:O,7,FALSE))</f>
        <v>邪龙之息3</v>
      </c>
      <c r="R685" s="47" t="str">
        <f>IF(C685&lt;8,VLOOKUP(A685,[2]基础技能!A:O,10,FALSE),VLOOKUP(A685,[2]升星技能!A:O,8,FALSE))</f>
        <v>"3304a304"</v>
      </c>
      <c r="S685" s="26" t="str">
        <f>IF(C685&lt;8,VLOOKUP(A685,基础技能!A:O,12,FALSE),VLOOKUP(A685,升星技能!A:O,9,FALSE))</f>
        <v>被动效果：普通攻击时，消耗自身25%当前生命值，使血量最低的3名我方英雄恢复邪龙妖姬生命上限25%的生命，并增加15%伤减率2回合。</v>
      </c>
      <c r="T685" s="26" t="str">
        <f>IF(C685&lt;9,VLOOKUP(A685,基础技能!A:O,14,FALSE),VLOOKUP(A685,升星技能!A:O,10,FALSE))</f>
        <v>龙吟3</v>
      </c>
      <c r="U685" s="47" t="str">
        <f>IF(C685&lt;9,VLOOKUP(A685,[2]基础技能!A:O,13,FALSE),VLOOKUP(A685,[2]升星技能!A:O,11,FALSE))</f>
        <v>"3304a404"</v>
      </c>
      <c r="V685" s="47" t="str">
        <f>IF(C685&lt;9,VLOOKUP(A685,[2]基础技能!A:O,15,FALSE),VLOOKUP(A685,[2]升星技能!A:O,12,FALSE))</f>
        <v>被动效果：死亡后，使位置相邻的我方英雄（优先选择位置靠前的我方英雄）恢复生命上限100%的生命，并增加100怒气和100%免控率</v>
      </c>
      <c r="W685" s="26" t="str">
        <f>IF(C685&lt;10,VLOOKUP(A685,基础技能!A:O,5,FALSE),VLOOKUP(A685,升星技能!A:O,13,FALSE))</f>
        <v>邪龙之灵2</v>
      </c>
      <c r="X685" s="47">
        <f>IF(C685&lt;10,VLOOKUP(A685,[2]基础技能!A:O,4,FALSE),VLOOKUP(A685,[2]升星技能!A:O,14,FALSE))</f>
        <v>33046012</v>
      </c>
      <c r="Y685" s="26" t="str">
        <f>IF(C685&lt;10,VLOOKUP(A685,基础技能!A:O,6,FALSE),VLOOKUP(A685,升星技能!A:O,15,FALSE))</f>
        <v>怒气技能：对前排敌人造成160%攻击伤害，使血量最低的我方英雄恢复邪龙妖姬生命上限35%的生命；并增加相邻位置的我方英雄（优先选择位置靠前的我方英雄）20%伤减率3回合和50点怒气。</v>
      </c>
      <c r="Z685" s="46"/>
    </row>
    <row r="686" spans="1:29" x14ac:dyDescent="0.3">
      <c r="A686" s="46">
        <v>33046</v>
      </c>
      <c r="B686" s="46" t="s">
        <v>4122</v>
      </c>
      <c r="C686" s="47">
        <v>10</v>
      </c>
      <c r="D686" s="47">
        <v>3.5100000000000002</v>
      </c>
      <c r="E686" s="47">
        <v>1</v>
      </c>
      <c r="F686" s="47">
        <v>8.14</v>
      </c>
      <c r="G686" s="47">
        <v>1.6</v>
      </c>
      <c r="H686" s="47">
        <v>0</v>
      </c>
      <c r="I686" s="47">
        <v>0</v>
      </c>
      <c r="J686" s="47">
        <v>0</v>
      </c>
      <c r="K686" s="47">
        <v>255</v>
      </c>
      <c r="L686" s="47" t="s">
        <v>3549</v>
      </c>
      <c r="M686" s="26" t="str">
        <f>VLOOKUP(C686,计算辅助表!A:L,IF(INT(LEFT(A686))&lt;5,12,7),FALSE)</f>
        <v>[{"sxhero":1,"num":2},{"jichuzhongzu":1,"star":6,"num":1},{"star":9,"num":1}]</v>
      </c>
      <c r="N686" s="26" t="str">
        <f>VLOOKUP(A686,升星技能!A:O,4,FALSE)</f>
        <v>邪龙血脉3</v>
      </c>
      <c r="O686" s="47" t="str">
        <f>VLOOKUP(A686,[2]升星技能!A:O,5,FALSE)</f>
        <v>"3304a201","3304a211","3304a221","3304a104"</v>
      </c>
      <c r="P686" s="47" t="str">
        <f>VLOOKUP(A686,[2]升星技能!A:O,6,FALSE)</f>
        <v>被动效果：生命增加40%，伤减率增加30%，造成治疗量提高25%，速度增加60。</v>
      </c>
      <c r="Q686" s="26" t="str">
        <f>IF(C686&lt;8,VLOOKUP(A686,基础技能!A:O,11,FALSE),VLOOKUP(A686,升星技能!A:O,7,FALSE))</f>
        <v>邪龙之息3</v>
      </c>
      <c r="R686" s="47" t="str">
        <f>IF(C686&lt;8,VLOOKUP(A686,[2]基础技能!A:O,10,FALSE),VLOOKUP(A686,[2]升星技能!A:O,8,FALSE))</f>
        <v>"3304a304"</v>
      </c>
      <c r="S686" s="26" t="str">
        <f>IF(C686&lt;8,VLOOKUP(A686,基础技能!A:O,12,FALSE),VLOOKUP(A686,升星技能!A:O,9,FALSE))</f>
        <v>被动效果：普通攻击时，消耗自身25%当前生命值，使血量最低的3名我方英雄恢复邪龙妖姬生命上限25%的生命，并增加15%伤减率2回合。</v>
      </c>
      <c r="T686" s="26" t="str">
        <f>IF(C686&lt;9,VLOOKUP(A686,基础技能!A:O,14,FALSE),VLOOKUP(A686,升星技能!A:O,10,FALSE))</f>
        <v>龙吟3</v>
      </c>
      <c r="U686" s="47" t="str">
        <f>IF(C686&lt;9,VLOOKUP(A686,[2]基础技能!A:O,13,FALSE),VLOOKUP(A686,[2]升星技能!A:O,11,FALSE))</f>
        <v>"3304a404"</v>
      </c>
      <c r="V686" s="47" t="str">
        <f>IF(C686&lt;9,VLOOKUP(A686,[2]基础技能!A:O,15,FALSE),VLOOKUP(A686,[2]升星技能!A:O,12,FALSE))</f>
        <v>被动效果：死亡后，使位置相邻的我方英雄（优先选择位置靠前的我方英雄）恢复生命上限100%的生命，并增加100怒气和100%免控率</v>
      </c>
      <c r="W686" s="26" t="str">
        <f>IF(C686&lt;10,VLOOKUP(A686,基础技能!A:O,5,FALSE),VLOOKUP(A686,升星技能!A:O,13,FALSE))</f>
        <v>邪龙之灵3</v>
      </c>
      <c r="X686" s="47" t="str">
        <f>IF(C686&lt;10,VLOOKUP(A686,[2]基础技能!A:O,4,FALSE),VLOOKUP(A686,[2]升星技能!A:O,14,FALSE))</f>
        <v>3304a012</v>
      </c>
      <c r="Y686" s="26" t="str">
        <f>IF(C686&lt;10,VLOOKUP(A686,基础技能!A:O,6,FALSE),VLOOKUP(A686,升星技能!A:O,15,FALSE))</f>
        <v>怒气技能：对前排敌人造成228%攻击伤害，使血量最低的我方英雄恢复邪龙妖姬生命上限50%的生命；并增加相邻位置的我方英雄（优先选择位置靠前的我方英雄）40%伤减率3回合和100点怒气。</v>
      </c>
      <c r="Z686" s="46"/>
    </row>
    <row r="687" spans="1:29" x14ac:dyDescent="0.3">
      <c r="A687" s="46">
        <v>33046</v>
      </c>
      <c r="B687" s="46" t="s">
        <v>4122</v>
      </c>
      <c r="C687" s="47">
        <v>11</v>
      </c>
      <c r="D687" s="47">
        <v>3.5100000000000002</v>
      </c>
      <c r="E687" s="47">
        <v>1</v>
      </c>
      <c r="F687" s="47">
        <v>8.14</v>
      </c>
      <c r="G687" s="47">
        <v>1.6</v>
      </c>
      <c r="H687" s="47">
        <v>1</v>
      </c>
      <c r="I687" s="47">
        <v>70</v>
      </c>
      <c r="J687" s="47">
        <v>100</v>
      </c>
      <c r="K687" s="47">
        <v>270</v>
      </c>
      <c r="L687" s="47" t="s">
        <v>3549</v>
      </c>
      <c r="M687" s="26" t="str">
        <f>VLOOKUP(C687,计算辅助表!A:L,IF(INT(LEFT(A687))&lt;5,12,7),FALSE)</f>
        <v>[{"sxhero":1,"num":1},{"star":9,"num":1}]</v>
      </c>
      <c r="N687" s="26" t="str">
        <f>VLOOKUP(A687,升星技能!A:O,4,FALSE)</f>
        <v>邪龙血脉3</v>
      </c>
      <c r="O687" s="47" t="str">
        <f>VLOOKUP(A687,[2]升星技能!A:O,5,FALSE)</f>
        <v>"3304a201","3304a211","3304a221","3304a104"</v>
      </c>
      <c r="P687" s="47" t="str">
        <f>VLOOKUP(A687,[2]升星技能!A:O,6,FALSE)</f>
        <v>被动效果：生命增加40%，伤减率增加30%，造成治疗量提高25%，速度增加60。</v>
      </c>
      <c r="Q687" s="26" t="str">
        <f>IF(C687&lt;8,VLOOKUP(A687,基础技能!A:O,11,FALSE),VLOOKUP(A687,升星技能!A:O,7,FALSE))</f>
        <v>邪龙之息3</v>
      </c>
      <c r="R687" s="47" t="str">
        <f>IF(C687&lt;8,VLOOKUP(A687,[2]基础技能!A:O,10,FALSE),VLOOKUP(A687,[2]升星技能!A:O,8,FALSE))</f>
        <v>"3304a304"</v>
      </c>
      <c r="S687" s="26" t="str">
        <f>IF(C687&lt;8,VLOOKUP(A687,基础技能!A:O,12,FALSE),VLOOKUP(A687,升星技能!A:O,9,FALSE))</f>
        <v>被动效果：普通攻击时，消耗自身25%当前生命值，使血量最低的3名我方英雄恢复邪龙妖姬生命上限25%的生命，并增加15%伤减率2回合。</v>
      </c>
      <c r="T687" s="26" t="str">
        <f>IF(C687&lt;9,VLOOKUP(A687,基础技能!A:O,14,FALSE),VLOOKUP(A687,升星技能!A:O,10,FALSE))</f>
        <v>龙吟3</v>
      </c>
      <c r="U687" s="47" t="str">
        <f>IF(C687&lt;9,VLOOKUP(A687,[2]基础技能!A:O,13,FALSE),VLOOKUP(A687,[2]升星技能!A:O,11,FALSE))</f>
        <v>"3304a404"</v>
      </c>
      <c r="V687" s="47" t="str">
        <f>IF(C687&lt;9,VLOOKUP(A687,[2]基础技能!A:O,15,FALSE),VLOOKUP(A687,[2]升星技能!A:O,12,FALSE))</f>
        <v>被动效果：死亡后，使位置相邻的我方英雄（优先选择位置靠前的我方英雄）恢复生命上限100%的生命，并增加100怒气和100%免控率</v>
      </c>
      <c r="W687" s="26" t="str">
        <f>IF(C687&lt;10,VLOOKUP(A687,基础技能!A:O,5,FALSE),VLOOKUP(A687,升星技能!A:O,13,FALSE))</f>
        <v>邪龙之灵3</v>
      </c>
      <c r="X687" s="47" t="str">
        <f>IF(C687&lt;10,VLOOKUP(A687,[2]基础技能!A:O,4,FALSE),VLOOKUP(A687,[2]升星技能!A:O,14,FALSE))</f>
        <v>3304a012</v>
      </c>
      <c r="Y687" s="26" t="str">
        <f>IF(C687&lt;10,VLOOKUP(A687,基础技能!A:O,6,FALSE),VLOOKUP(A687,升星技能!A:O,15,FALSE))</f>
        <v>怒气技能：对前排敌人造成228%攻击伤害，使血量最低的我方英雄恢复邪龙妖姬生命上限50%的生命；并增加相邻位置的我方英雄（优先选择位置靠前的我方英雄）40%伤减率3回合和100点怒气。</v>
      </c>
      <c r="Z687" s="46"/>
    </row>
    <row r="688" spans="1:29" x14ac:dyDescent="0.3">
      <c r="A688" s="46">
        <v>33046</v>
      </c>
      <c r="B688" s="46" t="s">
        <v>4122</v>
      </c>
      <c r="C688" s="47">
        <v>12</v>
      </c>
      <c r="D688" s="47">
        <v>3.5100000000000002</v>
      </c>
      <c r="E688" s="47">
        <v>1</v>
      </c>
      <c r="F688" s="47">
        <v>8.14</v>
      </c>
      <c r="G688" s="47">
        <v>1.6</v>
      </c>
      <c r="H688" s="47">
        <v>2</v>
      </c>
      <c r="I688" s="47">
        <v>140</v>
      </c>
      <c r="J688" s="47">
        <v>200</v>
      </c>
      <c r="K688" s="47">
        <v>285</v>
      </c>
      <c r="L688" s="47" t="s">
        <v>3917</v>
      </c>
      <c r="M688" s="26" t="str">
        <f>VLOOKUP(C688,计算辅助表!A:L,IF(INT(LEFT(A688))&lt;5,12,7),FALSE)</f>
        <v>[{"sxhero":1,"num":1},{"jichuzhongzu":1,"star":6,"num":1},{"star":9,"num":1}]</v>
      </c>
      <c r="N688" s="26" t="str">
        <f>VLOOKUP(A688,升星技能!A:O,4,FALSE)</f>
        <v>邪龙血脉3</v>
      </c>
      <c r="O688" s="47" t="str">
        <f>VLOOKUP(A688,[2]升星技能!A:O,5,FALSE)</f>
        <v>"3304a201","3304a211","3304a221","3304a104"</v>
      </c>
      <c r="P688" s="47" t="str">
        <f>VLOOKUP(A688,[2]升星技能!A:O,6,FALSE)</f>
        <v>被动效果：生命增加40%，伤减率增加30%，造成治疗量提高25%，速度增加60。</v>
      </c>
      <c r="Q688" s="26" t="str">
        <f>IF(C688&lt;8,VLOOKUP(A688,基础技能!A:O,11,FALSE),VLOOKUP(A688,升星技能!A:O,7,FALSE))</f>
        <v>邪龙之息3</v>
      </c>
      <c r="R688" s="47" t="str">
        <f>IF(C688&lt;8,VLOOKUP(A688,[2]基础技能!A:O,10,FALSE),VLOOKUP(A688,[2]升星技能!A:O,8,FALSE))</f>
        <v>"3304a304"</v>
      </c>
      <c r="S688" s="26" t="str">
        <f>IF(C688&lt;8,VLOOKUP(A688,基础技能!A:O,12,FALSE),VLOOKUP(A688,升星技能!A:O,9,FALSE))</f>
        <v>被动效果：普通攻击时，消耗自身25%当前生命值，使血量最低的3名我方英雄恢复邪龙妖姬生命上限25%的生命，并增加15%伤减率2回合。</v>
      </c>
      <c r="T688" s="26" t="str">
        <f>IF(C688&lt;9,VLOOKUP(A688,基础技能!A:O,14,FALSE),VLOOKUP(A688,升星技能!A:O,10,FALSE))</f>
        <v>龙吟3</v>
      </c>
      <c r="U688" s="47" t="str">
        <f>IF(C688&lt;9,VLOOKUP(A688,[2]基础技能!A:O,13,FALSE),VLOOKUP(A688,[2]升星技能!A:O,11,FALSE))</f>
        <v>"3304a404"</v>
      </c>
      <c r="V688" s="47" t="str">
        <f>IF(C688&lt;9,VLOOKUP(A688,[2]基础技能!A:O,15,FALSE),VLOOKUP(A688,[2]升星技能!A:O,12,FALSE))</f>
        <v>被动效果：死亡后，使位置相邻的我方英雄（优先选择位置靠前的我方英雄）恢复生命上限100%的生命，并增加100怒气和100%免控率</v>
      </c>
      <c r="W688" s="26" t="str">
        <f>IF(C688&lt;10,VLOOKUP(A688,基础技能!A:O,5,FALSE),VLOOKUP(A688,升星技能!A:O,13,FALSE))</f>
        <v>邪龙之灵3</v>
      </c>
      <c r="X688" s="47" t="str">
        <f>IF(C688&lt;10,VLOOKUP(A688,[2]基础技能!A:O,4,FALSE),VLOOKUP(A688,[2]升星技能!A:O,14,FALSE))</f>
        <v>3304a012</v>
      </c>
      <c r="Y688" s="26" t="str">
        <f>IF(C688&lt;10,VLOOKUP(A688,基础技能!A:O,6,FALSE),VLOOKUP(A688,升星技能!A:O,15,FALSE))</f>
        <v>怒气技能：对前排敌人造成228%攻击伤害，使血量最低的我方英雄恢复邪龙妖姬生命上限50%的生命；并增加相邻位置的我方英雄（优先选择位置靠前的我方英雄）40%伤减率3回合和100点怒气。</v>
      </c>
      <c r="Z688" s="46"/>
    </row>
    <row r="689" spans="1:26" x14ac:dyDescent="0.3">
      <c r="A689" s="46">
        <v>33046</v>
      </c>
      <c r="B689" s="46" t="s">
        <v>4122</v>
      </c>
      <c r="C689" s="47">
        <v>13</v>
      </c>
      <c r="D689" s="47">
        <v>3.5100000000000002</v>
      </c>
      <c r="E689" s="47">
        <v>1</v>
      </c>
      <c r="F689" s="47">
        <v>8.14</v>
      </c>
      <c r="G689" s="47">
        <v>1.6</v>
      </c>
      <c r="H689" s="47">
        <v>3</v>
      </c>
      <c r="I689" s="47">
        <v>210</v>
      </c>
      <c r="J689" s="47">
        <v>300</v>
      </c>
      <c r="K689" s="47">
        <v>300</v>
      </c>
      <c r="L689" s="47" t="s">
        <v>3554</v>
      </c>
      <c r="M689" s="26" t="str">
        <f>VLOOKUP(C689,计算辅助表!A:L,IF(INT(LEFT(A689))&lt;5,12,7),FALSE)</f>
        <v>[{"sxhero":1,"num":2},{"jichuzhongzu":1,"star":6,"num":1},{"star":10,"num":1}]</v>
      </c>
      <c r="N689" s="26" t="str">
        <f>VLOOKUP(A689,升星技能!A:O,4,FALSE)</f>
        <v>邪龙血脉3</v>
      </c>
      <c r="O689" s="47" t="str">
        <f>VLOOKUP(A689,[2]升星技能!A:O,5,FALSE)</f>
        <v>"3304a201","3304a211","3304a221","3304a104"</v>
      </c>
      <c r="P689" s="47" t="str">
        <f>VLOOKUP(A689,[2]升星技能!A:O,6,FALSE)</f>
        <v>被动效果：生命增加40%，伤减率增加30%，造成治疗量提高25%，速度增加60。</v>
      </c>
      <c r="Q689" s="26" t="str">
        <f>IF(C689&lt;8,VLOOKUP(A689,基础技能!A:O,11,FALSE),VLOOKUP(A689,升星技能!A:O,7,FALSE))</f>
        <v>邪龙之息3</v>
      </c>
      <c r="R689" s="47" t="str">
        <f>IF(C689&lt;8,VLOOKUP(A689,[2]基础技能!A:O,10,FALSE),VLOOKUP(A689,[2]升星技能!A:O,8,FALSE))</f>
        <v>"3304a304"</v>
      </c>
      <c r="S689" s="26" t="str">
        <f>IF(C689&lt;8,VLOOKUP(A689,基础技能!A:O,12,FALSE),VLOOKUP(A689,升星技能!A:O,9,FALSE))</f>
        <v>被动效果：普通攻击时，消耗自身25%当前生命值，使血量最低的3名我方英雄恢复邪龙妖姬生命上限25%的生命，并增加15%伤减率2回合。</v>
      </c>
      <c r="T689" s="26" t="str">
        <f>IF(C689&lt;9,VLOOKUP(A689,基础技能!A:O,14,FALSE),VLOOKUP(A689,升星技能!A:O,10,FALSE))</f>
        <v>龙吟3</v>
      </c>
      <c r="U689" s="47" t="str">
        <f>IF(C689&lt;9,VLOOKUP(A689,[2]基础技能!A:O,13,FALSE),VLOOKUP(A689,[2]升星技能!A:O,11,FALSE))</f>
        <v>"3304a404"</v>
      </c>
      <c r="V689" s="47" t="str">
        <f>IF(C689&lt;9,VLOOKUP(A689,[2]基础技能!A:O,15,FALSE),VLOOKUP(A689,[2]升星技能!A:O,12,FALSE))</f>
        <v>被动效果：死亡后，使位置相邻的我方英雄（优先选择位置靠前的我方英雄）恢复生命上限100%的生命，并增加100怒气和100%免控率</v>
      </c>
      <c r="W689" s="26" t="str">
        <f>IF(C689&lt;10,VLOOKUP(A689,基础技能!A:O,5,FALSE),VLOOKUP(A689,升星技能!A:O,13,FALSE))</f>
        <v>邪龙之灵3</v>
      </c>
      <c r="X689" s="47" t="str">
        <f>IF(C689&lt;10,VLOOKUP(A689,[2]基础技能!A:O,4,FALSE),VLOOKUP(A689,[2]升星技能!A:O,14,FALSE))</f>
        <v>3304a012</v>
      </c>
      <c r="Y689" s="26" t="str">
        <f>IF(C689&lt;10,VLOOKUP(A689,基础技能!A:O,6,FALSE),VLOOKUP(A689,升星技能!A:O,15,FALSE))</f>
        <v>怒气技能：对前排敌人造成228%攻击伤害，使血量最低的我方英雄恢复邪龙妖姬生命上限50%的生命；并增加相邻位置的我方英雄（优先选择位置靠前的我方英雄）40%伤减率3回合和100点怒气。</v>
      </c>
      <c r="Z689" s="46"/>
    </row>
    <row r="690" spans="1:26" x14ac:dyDescent="0.3">
      <c r="A690" s="46">
        <v>33046</v>
      </c>
      <c r="B690" s="46" t="s">
        <v>4122</v>
      </c>
      <c r="C690" s="47">
        <v>14</v>
      </c>
      <c r="D690" s="47">
        <v>3.5100000000000002</v>
      </c>
      <c r="E690" s="47">
        <v>1</v>
      </c>
      <c r="F690" s="47">
        <v>8.14</v>
      </c>
      <c r="G690" s="47">
        <v>1.6</v>
      </c>
      <c r="H690" s="47">
        <v>4</v>
      </c>
      <c r="I690" s="47">
        <v>330</v>
      </c>
      <c r="J690" s="47">
        <v>500</v>
      </c>
      <c r="K690" s="47">
        <v>300</v>
      </c>
      <c r="L690" s="47" t="s">
        <v>3556</v>
      </c>
      <c r="M690" s="26" t="str">
        <f>VLOOKUP(C690,计算辅助表!A:L,IF(INT(LEFT(A690))&lt;5,12,7),FALSE)</f>
        <v>[{"sxhero":1,"num":2},{"star":9,"num":1},{"star":10,"num":1}]</v>
      </c>
      <c r="N690" s="26" t="str">
        <f>VLOOKUP(A690,升星技能!A:O,4,FALSE)</f>
        <v>邪龙血脉3</v>
      </c>
      <c r="O690" s="47" t="str">
        <f>VLOOKUP(A690,[2]升星技能!A:O,5,FALSE)</f>
        <v>"3304a201","3304a211","3304a221","3304a104"</v>
      </c>
      <c r="P690" s="47" t="str">
        <f>VLOOKUP(A690,[2]升星技能!A:O,6,FALSE)</f>
        <v>被动效果：生命增加40%，伤减率增加30%，造成治疗量提高25%，速度增加60。</v>
      </c>
      <c r="Q690" s="26" t="str">
        <f>IF(C690&lt;8,VLOOKUP(A690,基础技能!A:O,11,FALSE),VLOOKUP(A690,升星技能!A:O,7,FALSE))</f>
        <v>邪龙之息3</v>
      </c>
      <c r="R690" s="47" t="str">
        <f>IF(C690&lt;8,VLOOKUP(A690,[2]基础技能!A:O,10,FALSE),VLOOKUP(A690,[2]升星技能!A:O,8,FALSE))</f>
        <v>"3304a304"</v>
      </c>
      <c r="S690" s="26" t="str">
        <f>IF(C690&lt;8,VLOOKUP(A690,基础技能!A:O,12,FALSE),VLOOKUP(A690,升星技能!A:O,9,FALSE))</f>
        <v>被动效果：普通攻击时，消耗自身25%当前生命值，使血量最低的3名我方英雄恢复邪龙妖姬生命上限25%的生命，并增加15%伤减率2回合。</v>
      </c>
      <c r="T690" s="26" t="str">
        <f>IF(C690&lt;9,VLOOKUP(A690,基础技能!A:O,14,FALSE),VLOOKUP(A690,升星技能!A:O,10,FALSE))</f>
        <v>龙吟3</v>
      </c>
      <c r="U690" s="47" t="str">
        <f>IF(C690&lt;9,VLOOKUP(A690,[2]基础技能!A:O,13,FALSE),VLOOKUP(A690,[2]升星技能!A:O,11,FALSE))</f>
        <v>"3304a404"</v>
      </c>
      <c r="V690" s="47" t="str">
        <f>IF(C690&lt;9,VLOOKUP(A690,[2]基础技能!A:O,15,FALSE),VLOOKUP(A690,[2]升星技能!A:O,12,FALSE))</f>
        <v>被动效果：死亡后，使位置相邻的我方英雄（优先选择位置靠前的我方英雄）恢复生命上限100%的生命，并增加100怒气和100%免控率</v>
      </c>
      <c r="W690" s="26" t="str">
        <f>IF(C690&lt;10,VLOOKUP(A690,基础技能!A:O,5,FALSE),VLOOKUP(A690,升星技能!A:O,13,FALSE))</f>
        <v>邪龙之灵3</v>
      </c>
      <c r="X690" s="47" t="str">
        <f>IF(C690&lt;10,VLOOKUP(A690,[2]基础技能!A:O,4,FALSE),VLOOKUP(A690,[2]升星技能!A:O,14,FALSE))</f>
        <v>3304a012</v>
      </c>
      <c r="Y690" s="26" t="str">
        <f>IF(C690&lt;10,VLOOKUP(A690,基础技能!A:O,6,FALSE),VLOOKUP(A690,升星技能!A:O,15,FALSE))</f>
        <v>怒气技能：对前排敌人造成228%攻击伤害，使血量最低的我方英雄恢复邪龙妖姬生命上限50%的生命；并增加相邻位置的我方英雄（优先选择位置靠前的我方英雄）40%伤减率3回合和100点怒气。</v>
      </c>
      <c r="Z690" s="46"/>
    </row>
    <row r="691" spans="1:26" x14ac:dyDescent="0.3">
      <c r="A691" s="46">
        <v>33046</v>
      </c>
      <c r="B691" s="46" t="s">
        <v>4122</v>
      </c>
      <c r="C691" s="47">
        <v>15</v>
      </c>
      <c r="D691" s="47">
        <v>3.5100000000000002</v>
      </c>
      <c r="E691" s="47">
        <v>1</v>
      </c>
      <c r="F691" s="47">
        <v>8.14</v>
      </c>
      <c r="G691" s="47">
        <v>1.6</v>
      </c>
      <c r="H691" s="47">
        <v>5</v>
      </c>
      <c r="I691" s="47">
        <v>450</v>
      </c>
      <c r="J691" s="47">
        <v>700</v>
      </c>
      <c r="K691" s="47">
        <v>300</v>
      </c>
      <c r="L691" s="47" t="s">
        <v>3558</v>
      </c>
      <c r="M691" s="26" t="str">
        <f>VLOOKUP(C691,计算辅助表!A:L,IF(INT(LEFT(A691))&lt;5,12,7),FALSE)</f>
        <v>[{"sxhero":1,"num":2},{"star":9,"num":1},{"star":10,"num":1}]</v>
      </c>
      <c r="N691" s="26" t="str">
        <f>VLOOKUP(A691,升星技能!A:O,4,FALSE)</f>
        <v>邪龙血脉3</v>
      </c>
      <c r="O691" s="47" t="str">
        <f>VLOOKUP(A691,[2]升星技能!A:O,5,FALSE)</f>
        <v>"3304a201","3304a211","3304a221","3304a104"</v>
      </c>
      <c r="P691" s="47" t="str">
        <f>VLOOKUP(A691,[2]升星技能!A:O,6,FALSE)</f>
        <v>被动效果：生命增加40%，伤减率增加30%，造成治疗量提高25%，速度增加60。</v>
      </c>
      <c r="Q691" s="26" t="str">
        <f>IF(C691&lt;8,VLOOKUP(A691,基础技能!A:O,11,FALSE),VLOOKUP(A691,升星技能!A:O,7,FALSE))</f>
        <v>邪龙之息3</v>
      </c>
      <c r="R691" s="47" t="str">
        <f>IF(C691&lt;8,VLOOKUP(A691,[2]基础技能!A:O,10,FALSE),VLOOKUP(A691,[2]升星技能!A:O,8,FALSE))</f>
        <v>"3304a304"</v>
      </c>
      <c r="S691" s="26" t="str">
        <f>IF(C691&lt;8,VLOOKUP(A691,基础技能!A:O,12,FALSE),VLOOKUP(A691,升星技能!A:O,9,FALSE))</f>
        <v>被动效果：普通攻击时，消耗自身25%当前生命值，使血量最低的3名我方英雄恢复邪龙妖姬生命上限25%的生命，并增加15%伤减率2回合。</v>
      </c>
      <c r="T691" s="26" t="str">
        <f>IF(C691&lt;9,VLOOKUP(A691,基础技能!A:O,14,FALSE),VLOOKUP(A691,升星技能!A:O,10,FALSE))</f>
        <v>龙吟3</v>
      </c>
      <c r="U691" s="47" t="str">
        <f>IF(C691&lt;9,VLOOKUP(A691,[2]基础技能!A:O,13,FALSE),VLOOKUP(A691,[2]升星技能!A:O,11,FALSE))</f>
        <v>"3304a404"</v>
      </c>
      <c r="V691" s="47" t="str">
        <f>IF(C691&lt;9,VLOOKUP(A691,[2]基础技能!A:O,15,FALSE),VLOOKUP(A691,[2]升星技能!A:O,12,FALSE))</f>
        <v>被动效果：死亡后，使位置相邻的我方英雄（优先选择位置靠前的我方英雄）恢复生命上限100%的生命，并增加100怒气和100%免控率</v>
      </c>
      <c r="W691" s="26" t="str">
        <f>IF(C691&lt;10,VLOOKUP(A691,基础技能!A:O,5,FALSE),VLOOKUP(A691,升星技能!A:O,13,FALSE))</f>
        <v>邪龙之灵3</v>
      </c>
      <c r="X691" s="47" t="str">
        <f>IF(C691&lt;10,VLOOKUP(A691,[2]基础技能!A:O,4,FALSE),VLOOKUP(A691,[2]升星技能!A:O,14,FALSE))</f>
        <v>3304a012</v>
      </c>
      <c r="Y691" s="26" t="str">
        <f>IF(C691&lt;10,VLOOKUP(A691,基础技能!A:O,6,FALSE),VLOOKUP(A691,升星技能!A:O,15,FALSE))</f>
        <v>怒气技能：对前排敌人造成228%攻击伤害，使血量最低的我方英雄恢复邪龙妖姬生命上限50%的生命；并增加相邻位置的我方英雄（优先选择位置靠前的我方英雄）40%伤减率3回合和100点怒气。</v>
      </c>
      <c r="Z691" s="46"/>
    </row>
    <row r="692" spans="1:26" x14ac:dyDescent="0.3">
      <c r="A692" s="3">
        <v>71016</v>
      </c>
      <c r="B692" s="3" t="s">
        <v>4256</v>
      </c>
      <c r="C692" s="26">
        <v>10</v>
      </c>
      <c r="D692" s="26">
        <v>3.5100000000000002</v>
      </c>
      <c r="E692" s="26">
        <v>1</v>
      </c>
      <c r="F692" s="26">
        <v>8.14</v>
      </c>
      <c r="G692" s="26">
        <v>1.6</v>
      </c>
      <c r="H692" s="26">
        <v>0</v>
      </c>
      <c r="I692" s="26">
        <v>0</v>
      </c>
      <c r="J692" s="26">
        <v>0</v>
      </c>
      <c r="K692" s="26">
        <v>255</v>
      </c>
      <c r="L692" s="26" t="s">
        <v>3549</v>
      </c>
      <c r="M692" s="26" t="str">
        <f>VLOOKUP(C692,计算辅助表!A:L,IF(INT(LEFT(A692))&lt;5,12,7),FALSE)</f>
        <v>[{"sxhero":1,"num":2},{"samezhongzu":1,"star":6,"num":1},{"star":9,"num":1}]</v>
      </c>
      <c r="N692" s="26" t="str">
        <f>VLOOKUP(A692,升星技能!A:O,4,FALSE)</f>
        <v>正义之刃</v>
      </c>
      <c r="O692" s="8" t="s">
        <v>4259</v>
      </c>
      <c r="P692" s="39" t="s">
        <v>4264</v>
      </c>
      <c r="Q692" s="26" t="str">
        <f>IF(C692&lt;8,VLOOKUP(A692,基础技能!A:O,11,FALSE),VLOOKUP(A692,升星技能!A:O,7,FALSE))</f>
        <v>圣光制裁</v>
      </c>
      <c r="R692" s="8" t="s">
        <v>4262</v>
      </c>
      <c r="S692" s="26" t="str">
        <f>IF(C692&lt;8,VLOOKUP(A692,基础技能!A:O,12,FALSE),VLOOKUP(A692,升星技能!A:O,9,FALSE))</f>
        <v>被动效果：我方英雄死亡时，回复自身2次生命上限12%生命，增加自身12%伤害加成，并对击杀者施加正义审判（正义审判：正义使者的主动技能会对带有正义审判的目标造成额外伤害）</v>
      </c>
      <c r="T692" s="26" t="str">
        <f>IF(C692&lt;9,VLOOKUP(A692,基础技能!A:O,14,FALSE),VLOOKUP(A692,升星技能!A:O,10,FALSE))</f>
        <v>传递光明</v>
      </c>
      <c r="U692" s="47" t="s">
        <v>4280</v>
      </c>
      <c r="V692" s="47" t="s">
        <v>4281</v>
      </c>
      <c r="W692" s="26" t="str">
        <f>IF(C692&lt;10,VLOOKUP(A692,基础技能!A:O,5,FALSE),VLOOKUP(A692,升星技能!A:O,13,FALSE))</f>
        <v>神圣愤怒</v>
      </c>
      <c r="X692" s="47" t="s">
        <v>4257</v>
      </c>
      <c r="Y692" s="26" t="str">
        <f>IF(C692&lt;10,VLOOKUP(A692,基础技能!A:O,6,FALSE),VLOOKUP(A692,升星技能!A:O,15,FALSE))</f>
        <v>怒气技能：对后排敌人造成800%攻击伤害并降低目标35%护甲和50速度4回合；随后召唤光明骑士冲击所有敌方英雄造成640%攻击伤害，并对拥有正义审判的目标，每有一层正义审判额外造成640%攻击伤害，最多额外造成3次伤害，并清除目标3层正义审判（正义审判：正义使者的主动技能会对带有正义审判的目标造成额外伤害）</v>
      </c>
    </row>
    <row r="693" spans="1:26" x14ac:dyDescent="0.3">
      <c r="A693" s="3">
        <v>71016</v>
      </c>
      <c r="B693" s="3" t="s">
        <v>4256</v>
      </c>
      <c r="C693" s="26">
        <v>11</v>
      </c>
      <c r="D693" s="26">
        <v>3.5100000000000002</v>
      </c>
      <c r="E693" s="26">
        <v>1</v>
      </c>
      <c r="F693" s="26">
        <v>8.14</v>
      </c>
      <c r="G693" s="26">
        <v>1.6</v>
      </c>
      <c r="H693" s="26">
        <v>1</v>
      </c>
      <c r="I693" s="26">
        <v>70</v>
      </c>
      <c r="J693" s="26">
        <v>100</v>
      </c>
      <c r="K693" s="26">
        <v>270</v>
      </c>
      <c r="L693" s="26" t="s">
        <v>3549</v>
      </c>
      <c r="M693" s="26" t="str">
        <f>VLOOKUP(C693,计算辅助表!A:L,IF(INT(LEFT(A693))&lt;5,12,7),FALSE)</f>
        <v>[{"sxhero":1,"num":1},{"star":9,"num":1}]</v>
      </c>
      <c r="N693" s="26" t="str">
        <f>VLOOKUP(A693,升星技能!A:O,4,FALSE)</f>
        <v>正义之刃</v>
      </c>
      <c r="O693" s="8" t="s">
        <v>4259</v>
      </c>
      <c r="P693" s="8" t="s">
        <v>4261</v>
      </c>
      <c r="Q693" s="26" t="str">
        <f>IF(C693&lt;8,VLOOKUP(A693,基础技能!A:O,11,FALSE),VLOOKUP(A693,升星技能!A:O,7,FALSE))</f>
        <v>圣光制裁</v>
      </c>
      <c r="R693" s="8" t="s">
        <v>4262</v>
      </c>
      <c r="S693" s="26" t="str">
        <f>IF(C693&lt;8,VLOOKUP(A693,基础技能!A:O,12,FALSE),VLOOKUP(A693,升星技能!A:O,9,FALSE))</f>
        <v>被动效果：我方英雄死亡时，回复自身2次生命上限12%生命，增加自身12%伤害加成，并对击杀者施加正义审判（正义审判：正义使者的主动技能会对带有正义审判的目标造成额外伤害）</v>
      </c>
      <c r="T693" s="26" t="str">
        <f>IF(C693&lt;9,VLOOKUP(A693,基础技能!A:O,14,FALSE),VLOOKUP(A693,升星技能!A:O,10,FALSE))</f>
        <v>传递光明</v>
      </c>
      <c r="U693" s="47" t="s">
        <v>4280</v>
      </c>
      <c r="V693" s="47" t="s">
        <v>4281</v>
      </c>
      <c r="W693" s="26" t="str">
        <f>IF(C693&lt;10,VLOOKUP(A693,基础技能!A:O,5,FALSE),VLOOKUP(A693,升星技能!A:O,13,FALSE))</f>
        <v>神圣愤怒</v>
      </c>
      <c r="X693" s="47" t="s">
        <v>4257</v>
      </c>
      <c r="Y693" s="26" t="str">
        <f>IF(C693&lt;10,VLOOKUP(A693,基础技能!A:O,6,FALSE),VLOOKUP(A693,升星技能!A:O,15,FALSE))</f>
        <v>怒气技能：对后排敌人造成800%攻击伤害并降低目标35%护甲和50速度4回合；随后召唤光明骑士冲击所有敌方英雄造成640%攻击伤害，并对拥有正义审判的目标，每有一层正义审判额外造成640%攻击伤害，最多额外造成3次伤害，并清除目标3层正义审判（正义审判：正义使者的主动技能会对带有正义审判的目标造成额外伤害）</v>
      </c>
    </row>
    <row r="694" spans="1:26" x14ac:dyDescent="0.3">
      <c r="A694" s="3">
        <v>71016</v>
      </c>
      <c r="B694" s="3" t="s">
        <v>4256</v>
      </c>
      <c r="C694" s="26">
        <v>12</v>
      </c>
      <c r="D694" s="26">
        <v>3.5100000000000002</v>
      </c>
      <c r="E694" s="26">
        <v>1</v>
      </c>
      <c r="F694" s="26">
        <v>8.14</v>
      </c>
      <c r="G694" s="26">
        <v>1.6</v>
      </c>
      <c r="H694" s="26">
        <v>2</v>
      </c>
      <c r="I694" s="26">
        <v>140</v>
      </c>
      <c r="J694" s="26">
        <v>200</v>
      </c>
      <c r="K694" s="26">
        <v>285</v>
      </c>
      <c r="L694" s="26" t="s">
        <v>3917</v>
      </c>
      <c r="M694" s="26" t="s">
        <v>4267</v>
      </c>
      <c r="N694" s="26" t="str">
        <f>VLOOKUP(A694,升星技能!A:O,4,FALSE)</f>
        <v>正义之刃</v>
      </c>
      <c r="O694" s="8" t="s">
        <v>4259</v>
      </c>
      <c r="P694" s="8" t="s">
        <v>4261</v>
      </c>
      <c r="Q694" s="26" t="str">
        <f>IF(C694&lt;8,VLOOKUP(A694,基础技能!A:O,11,FALSE),VLOOKUP(A694,升星技能!A:O,7,FALSE))</f>
        <v>圣光制裁</v>
      </c>
      <c r="R694" s="8" t="s">
        <v>4262</v>
      </c>
      <c r="S694" s="26" t="str">
        <f>IF(C694&lt;8,VLOOKUP(A694,基础技能!A:O,12,FALSE),VLOOKUP(A694,升星技能!A:O,9,FALSE))</f>
        <v>被动效果：我方英雄死亡时，回复自身2次生命上限12%生命，增加自身12%伤害加成，并对击杀者施加正义审判（正义审判：正义使者的主动技能会对带有正义审判的目标造成额外伤害）</v>
      </c>
      <c r="T694" s="26" t="str">
        <f>IF(C694&lt;9,VLOOKUP(A694,基础技能!A:O,14,FALSE),VLOOKUP(A694,升星技能!A:O,10,FALSE))</f>
        <v>传递光明</v>
      </c>
      <c r="U694" s="47" t="s">
        <v>4280</v>
      </c>
      <c r="V694" s="47" t="s">
        <v>4281</v>
      </c>
      <c r="W694" s="26" t="str">
        <f>IF(C694&lt;10,VLOOKUP(A694,基础技能!A:O,5,FALSE),VLOOKUP(A694,升星技能!A:O,13,FALSE))</f>
        <v>神圣愤怒</v>
      </c>
      <c r="X694" s="47" t="s">
        <v>4257</v>
      </c>
      <c r="Y694" s="26" t="str">
        <f>IF(C694&lt;10,VLOOKUP(A694,基础技能!A:O,6,FALSE),VLOOKUP(A694,升星技能!A:O,15,FALSE))</f>
        <v>怒气技能：对后排敌人造成800%攻击伤害并降低目标35%护甲和50速度4回合；随后召唤光明骑士冲击所有敌方英雄造成640%攻击伤害，并对拥有正义审判的目标，每有一层正义审判额外造成640%攻击伤害，最多额外造成3次伤害，并清除目标3层正义审判（正义审判：正义使者的主动技能会对带有正义审判的目标造成额外伤害）</v>
      </c>
    </row>
    <row r="695" spans="1:26" x14ac:dyDescent="0.3">
      <c r="A695" s="3">
        <v>71016</v>
      </c>
      <c r="B695" s="3" t="s">
        <v>4256</v>
      </c>
      <c r="C695" s="26">
        <v>13</v>
      </c>
      <c r="D695" s="26">
        <v>3.5100000000000002</v>
      </c>
      <c r="E695" s="26">
        <v>1</v>
      </c>
      <c r="F695" s="26">
        <v>8.14</v>
      </c>
      <c r="G695" s="26">
        <v>1.6</v>
      </c>
      <c r="H695" s="26">
        <v>3</v>
      </c>
      <c r="I695" s="26">
        <v>210</v>
      </c>
      <c r="J695" s="26">
        <v>300</v>
      </c>
      <c r="K695" s="26">
        <v>300</v>
      </c>
      <c r="L695" s="26" t="s">
        <v>3554</v>
      </c>
      <c r="M695" s="26" t="s">
        <v>4268</v>
      </c>
      <c r="N695" s="26" t="str">
        <f>VLOOKUP(A695,升星技能!A:O,4,FALSE)</f>
        <v>正义之刃</v>
      </c>
      <c r="O695" s="8" t="s">
        <v>4259</v>
      </c>
      <c r="P695" s="8" t="s">
        <v>4261</v>
      </c>
      <c r="Q695" s="26" t="str">
        <f>IF(C695&lt;8,VLOOKUP(A695,基础技能!A:O,11,FALSE),VLOOKUP(A695,升星技能!A:O,7,FALSE))</f>
        <v>圣光制裁</v>
      </c>
      <c r="R695" s="8" t="s">
        <v>4262</v>
      </c>
      <c r="S695" s="26" t="str">
        <f>IF(C695&lt;8,VLOOKUP(A695,基础技能!A:O,12,FALSE),VLOOKUP(A695,升星技能!A:O,9,FALSE))</f>
        <v>被动效果：我方英雄死亡时，回复自身2次生命上限12%生命，增加自身12%伤害加成，并对击杀者施加正义审判（正义审判：正义使者的主动技能会对带有正义审判的目标造成额外伤害）</v>
      </c>
      <c r="T695" s="26" t="str">
        <f>IF(C695&lt;9,VLOOKUP(A695,基础技能!A:O,14,FALSE),VLOOKUP(A695,升星技能!A:O,10,FALSE))</f>
        <v>传递光明</v>
      </c>
      <c r="U695" s="47" t="s">
        <v>4280</v>
      </c>
      <c r="V695" s="47" t="s">
        <v>4281</v>
      </c>
      <c r="W695" s="26" t="str">
        <f>IF(C695&lt;10,VLOOKUP(A695,基础技能!A:O,5,FALSE),VLOOKUP(A695,升星技能!A:O,13,FALSE))</f>
        <v>神圣愤怒</v>
      </c>
      <c r="X695" s="47" t="s">
        <v>4257</v>
      </c>
      <c r="Y695" s="26" t="str">
        <f>IF(C695&lt;10,VLOOKUP(A695,基础技能!A:O,6,FALSE),VLOOKUP(A695,升星技能!A:O,15,FALSE))</f>
        <v>怒气技能：对后排敌人造成800%攻击伤害并降低目标35%护甲和50速度4回合；随后召唤光明骑士冲击所有敌方英雄造成640%攻击伤害，并对拥有正义审判的目标，每有一层正义审判额外造成640%攻击伤害，最多额外造成3次伤害，并清除目标3层正义审判（正义审判：正义使者的主动技能会对带有正义审判的目标造成额外伤害）</v>
      </c>
    </row>
    <row r="696" spans="1:26" x14ac:dyDescent="0.3">
      <c r="A696" s="3">
        <v>71016</v>
      </c>
      <c r="B696" s="3" t="s">
        <v>4256</v>
      </c>
      <c r="C696" s="26">
        <v>14</v>
      </c>
      <c r="D696" s="26">
        <v>3.5100000000000002</v>
      </c>
      <c r="E696" s="26">
        <v>1</v>
      </c>
      <c r="F696" s="26">
        <v>8.14</v>
      </c>
      <c r="G696" s="26">
        <v>1.6</v>
      </c>
      <c r="H696" s="26">
        <v>4</v>
      </c>
      <c r="I696" s="26">
        <v>330</v>
      </c>
      <c r="J696" s="26">
        <v>500</v>
      </c>
      <c r="K696" s="26">
        <v>300</v>
      </c>
      <c r="L696" s="26" t="s">
        <v>3556</v>
      </c>
      <c r="M696" s="26" t="str">
        <f>VLOOKUP(C696,计算辅助表!A:L,IF(INT(LEFT(A696))&lt;5,12,7),FALSE)</f>
        <v>[{"sxhero":1,"num":2},{"star":9,"num":1},{"star":10,"num":1}]</v>
      </c>
      <c r="N696" s="26" t="str">
        <f>VLOOKUP(A696,升星技能!A:O,4,FALSE)</f>
        <v>正义之刃</v>
      </c>
      <c r="O696" s="8" t="s">
        <v>4259</v>
      </c>
      <c r="P696" s="8" t="s">
        <v>4261</v>
      </c>
      <c r="Q696" s="26" t="str">
        <f>IF(C696&lt;8,VLOOKUP(A696,基础技能!A:O,11,FALSE),VLOOKUP(A696,升星技能!A:O,7,FALSE))</f>
        <v>圣光制裁</v>
      </c>
      <c r="R696" s="8" t="s">
        <v>4262</v>
      </c>
      <c r="S696" s="26" t="str">
        <f>IF(C696&lt;8,VLOOKUP(A696,基础技能!A:O,12,FALSE),VLOOKUP(A696,升星技能!A:O,9,FALSE))</f>
        <v>被动效果：我方英雄死亡时，回复自身2次生命上限12%生命，增加自身12%伤害加成，并对击杀者施加正义审判（正义审判：正义使者的主动技能会对带有正义审判的目标造成额外伤害）</v>
      </c>
      <c r="T696" s="26" t="str">
        <f>IF(C696&lt;9,VLOOKUP(A696,基础技能!A:O,14,FALSE),VLOOKUP(A696,升星技能!A:O,10,FALSE))</f>
        <v>传递光明</v>
      </c>
      <c r="U696" s="47" t="s">
        <v>4280</v>
      </c>
      <c r="V696" s="47" t="s">
        <v>4281</v>
      </c>
      <c r="W696" s="26" t="str">
        <f>IF(C696&lt;10,VLOOKUP(A696,基础技能!A:O,5,FALSE),VLOOKUP(A696,升星技能!A:O,13,FALSE))</f>
        <v>神圣愤怒</v>
      </c>
      <c r="X696" s="47" t="s">
        <v>4257</v>
      </c>
      <c r="Y696" s="26" t="str">
        <f>IF(C696&lt;10,VLOOKUP(A696,基础技能!A:O,6,FALSE),VLOOKUP(A696,升星技能!A:O,15,FALSE))</f>
        <v>怒气技能：对后排敌人造成800%攻击伤害并降低目标35%护甲和50速度4回合；随后召唤光明骑士冲击所有敌方英雄造成640%攻击伤害，并对拥有正义审判的目标，每有一层正义审判额外造成640%攻击伤害，最多额外造成3次伤害，并清除目标3层正义审判（正义审判：正义使者的主动技能会对带有正义审判的目标造成额外伤害）</v>
      </c>
    </row>
    <row r="697" spans="1:26" x14ac:dyDescent="0.3">
      <c r="A697" s="3">
        <v>71016</v>
      </c>
      <c r="B697" s="3" t="s">
        <v>4256</v>
      </c>
      <c r="C697" s="26">
        <v>15</v>
      </c>
      <c r="D697" s="26">
        <v>3.5100000000000002</v>
      </c>
      <c r="E697" s="26">
        <v>1</v>
      </c>
      <c r="F697" s="26">
        <v>8.14</v>
      </c>
      <c r="G697" s="26">
        <v>1.6</v>
      </c>
      <c r="H697" s="26">
        <v>5</v>
      </c>
      <c r="I697" s="26">
        <v>450</v>
      </c>
      <c r="J697" s="26">
        <v>700</v>
      </c>
      <c r="K697" s="26">
        <v>300</v>
      </c>
      <c r="L697" s="26" t="s">
        <v>3558</v>
      </c>
      <c r="M697" s="26" t="str">
        <f>VLOOKUP(C697,计算辅助表!A:L,IF(INT(LEFT(A697))&lt;5,12,7),FALSE)</f>
        <v>[{"sxhero":1,"num":2},{"star":9,"num":1},{"star":10,"num":1}]</v>
      </c>
      <c r="N697" s="26" t="str">
        <f>VLOOKUP(A697,升星技能!A:O,4,FALSE)</f>
        <v>正义之刃</v>
      </c>
      <c r="O697" s="8" t="s">
        <v>4259</v>
      </c>
      <c r="P697" s="8" t="s">
        <v>4261</v>
      </c>
      <c r="Q697" s="26" t="str">
        <f>IF(C697&lt;8,VLOOKUP(A697,基础技能!A:O,11,FALSE),VLOOKUP(A697,升星技能!A:O,7,FALSE))</f>
        <v>圣光制裁</v>
      </c>
      <c r="R697" s="8" t="s">
        <v>4262</v>
      </c>
      <c r="S697" s="26" t="str">
        <f>IF(C697&lt;8,VLOOKUP(A697,基础技能!A:O,12,FALSE),VLOOKUP(A697,升星技能!A:O,9,FALSE))</f>
        <v>被动效果：我方英雄死亡时，回复自身2次生命上限12%生命，增加自身12%伤害加成，并对击杀者施加正义审判（正义审判：正义使者的主动技能会对带有正义审判的目标造成额外伤害）</v>
      </c>
      <c r="T697" s="26" t="str">
        <f>IF(C697&lt;9,VLOOKUP(A697,基础技能!A:O,14,FALSE),VLOOKUP(A697,升星技能!A:O,10,FALSE))</f>
        <v>传递光明</v>
      </c>
      <c r="U697" s="47" t="s">
        <v>4280</v>
      </c>
      <c r="V697" s="47" t="s">
        <v>4281</v>
      </c>
      <c r="W697" s="26" t="str">
        <f>IF(C697&lt;10,VLOOKUP(A697,基础技能!A:O,5,FALSE),VLOOKUP(A697,升星技能!A:O,13,FALSE))</f>
        <v>神圣愤怒</v>
      </c>
      <c r="X697" s="47" t="s">
        <v>4257</v>
      </c>
      <c r="Y697" s="26" t="str">
        <f>IF(C697&lt;10,VLOOKUP(A697,基础技能!A:O,6,FALSE),VLOOKUP(A697,升星技能!A:O,15,FALSE))</f>
        <v>怒气技能：对后排敌人造成800%攻击伤害并降低目标35%护甲和50速度4回合；随后召唤光明骑士冲击所有敌方英雄造成640%攻击伤害，并对拥有正义审判的目标，每有一层正义审判额外造成640%攻击伤害，最多额外造成3次伤害，并清除目标3层正义审判（正义审判：正义使者的主动技能会对带有正义审判的目标造成额外伤害）</v>
      </c>
    </row>
    <row r="698" spans="1:26" x14ac:dyDescent="0.3">
      <c r="O698" s="8"/>
      <c r="P698" s="8"/>
    </row>
  </sheetData>
  <autoFilter ref="A1:Y691" xr:uid="{00000000-0009-0000-0000-000000000000}"/>
  <sortState xmlns:xlrd2="http://schemas.microsoft.com/office/spreadsheetml/2017/richdata2" ref="A2:Y637">
    <sortCondition ref="A2"/>
  </sortState>
  <phoneticPr fontId="8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3C1D0-4327-4386-A1E3-196D26E6ACEC}">
  <dimension ref="A1:Q672"/>
  <sheetViews>
    <sheetView topLeftCell="A4" workbookViewId="0">
      <selection activeCell="Q22" sqref="Q22"/>
    </sheetView>
  </sheetViews>
  <sheetFormatPr defaultRowHeight="17.25" x14ac:dyDescent="0.3"/>
  <cols>
    <col min="2" max="2" width="8.77734375" style="3" customWidth="1"/>
  </cols>
  <sheetData>
    <row r="1" spans="1:14" x14ac:dyDescent="0.3">
      <c r="A1">
        <v>1</v>
      </c>
      <c r="B1" s="3">
        <v>11076</v>
      </c>
      <c r="I1" t="s">
        <v>4206</v>
      </c>
      <c r="J1">
        <f ca="1">RANDBETWEEN(1,70)</f>
        <v>20</v>
      </c>
      <c r="K1">
        <f ca="1">VLOOKUP(J1,A:B,2,0)</f>
        <v>22066</v>
      </c>
      <c r="L1">
        <v>1</v>
      </c>
      <c r="M1">
        <f ca="1">RANDBETWEEN(1,70)</f>
        <v>29</v>
      </c>
      <c r="N1">
        <f ca="1">VLOOKUP(M1,A:B,2,0)</f>
        <v>31086</v>
      </c>
    </row>
    <row r="2" spans="1:14" x14ac:dyDescent="0.3">
      <c r="A2">
        <v>2</v>
      </c>
      <c r="B2" s="27">
        <v>11086</v>
      </c>
      <c r="I2" t="s">
        <v>4207</v>
      </c>
      <c r="J2">
        <f t="shared" ref="J2:J65" ca="1" si="0">RANDBETWEEN(1,70)</f>
        <v>53</v>
      </c>
      <c r="K2">
        <f t="shared" ref="K2:K65" ca="1" si="1">VLOOKUP(J2,A:B,2,0)</f>
        <v>45056</v>
      </c>
      <c r="L2">
        <v>2</v>
      </c>
      <c r="M2">
        <f t="shared" ref="M2:M24" ca="1" si="2">RANDBETWEEN(1,70)</f>
        <v>2</v>
      </c>
      <c r="N2">
        <f t="shared" ref="N2:N24" ca="1" si="3">VLOOKUP(M2,A:B,2,0)</f>
        <v>11086</v>
      </c>
    </row>
    <row r="3" spans="1:14" x14ac:dyDescent="0.3">
      <c r="A3">
        <v>3</v>
      </c>
      <c r="B3" s="29">
        <v>11096</v>
      </c>
      <c r="I3" t="s">
        <v>4208</v>
      </c>
      <c r="J3">
        <f t="shared" ca="1" si="0"/>
        <v>60</v>
      </c>
      <c r="K3">
        <f t="shared" ca="1" si="1"/>
        <v>55016</v>
      </c>
      <c r="L3">
        <v>3</v>
      </c>
      <c r="M3">
        <f t="shared" ca="1" si="2"/>
        <v>26</v>
      </c>
      <c r="N3">
        <f t="shared" ca="1" si="3"/>
        <v>25076</v>
      </c>
    </row>
    <row r="4" spans="1:14" x14ac:dyDescent="0.3">
      <c r="A4">
        <v>4</v>
      </c>
      <c r="B4" s="17">
        <v>11106</v>
      </c>
      <c r="I4" t="s">
        <v>4209</v>
      </c>
      <c r="J4">
        <f t="shared" ca="1" si="0"/>
        <v>22</v>
      </c>
      <c r="K4">
        <f t="shared" ca="1" si="1"/>
        <v>23036</v>
      </c>
      <c r="L4">
        <v>4</v>
      </c>
      <c r="M4">
        <f t="shared" ca="1" si="2"/>
        <v>38</v>
      </c>
      <c r="N4">
        <f t="shared" ca="1" si="3"/>
        <v>34036</v>
      </c>
    </row>
    <row r="5" spans="1:14" x14ac:dyDescent="0.3">
      <c r="A5">
        <v>5</v>
      </c>
      <c r="B5" s="27">
        <v>12036</v>
      </c>
      <c r="I5" t="s">
        <v>4210</v>
      </c>
      <c r="J5">
        <f t="shared" ca="1" si="0"/>
        <v>1</v>
      </c>
      <c r="K5">
        <f t="shared" ca="1" si="1"/>
        <v>11076</v>
      </c>
      <c r="L5">
        <v>5</v>
      </c>
      <c r="M5">
        <f t="shared" ca="1" si="2"/>
        <v>67</v>
      </c>
      <c r="N5">
        <f t="shared" ca="1" si="3"/>
        <v>65016</v>
      </c>
    </row>
    <row r="6" spans="1:14" x14ac:dyDescent="0.3">
      <c r="A6">
        <v>6</v>
      </c>
      <c r="B6" s="27">
        <v>12046</v>
      </c>
      <c r="I6" t="s">
        <v>4211</v>
      </c>
      <c r="J6">
        <f t="shared" ca="1" si="0"/>
        <v>49</v>
      </c>
      <c r="K6">
        <f t="shared" ca="1" si="1"/>
        <v>43086</v>
      </c>
      <c r="L6">
        <v>6</v>
      </c>
      <c r="M6">
        <f t="shared" ca="1" si="2"/>
        <v>68</v>
      </c>
      <c r="N6">
        <f t="shared" ca="1" si="3"/>
        <v>55036</v>
      </c>
    </row>
    <row r="7" spans="1:14" x14ac:dyDescent="0.3">
      <c r="A7">
        <v>7</v>
      </c>
      <c r="B7" s="27">
        <v>13046</v>
      </c>
      <c r="I7" t="s">
        <v>4206</v>
      </c>
      <c r="J7">
        <f t="shared" ca="1" si="0"/>
        <v>45</v>
      </c>
      <c r="K7">
        <f t="shared" ca="1" si="1"/>
        <v>42016</v>
      </c>
      <c r="L7">
        <v>7</v>
      </c>
      <c r="M7">
        <f t="shared" ca="1" si="2"/>
        <v>8</v>
      </c>
      <c r="N7">
        <f t="shared" ca="1" si="3"/>
        <v>13056</v>
      </c>
    </row>
    <row r="8" spans="1:14" x14ac:dyDescent="0.3">
      <c r="A8">
        <v>8</v>
      </c>
      <c r="B8" s="27">
        <v>13056</v>
      </c>
      <c r="I8" t="s">
        <v>4207</v>
      </c>
      <c r="J8">
        <f t="shared" ca="1" si="0"/>
        <v>17</v>
      </c>
      <c r="K8">
        <f t="shared" ca="1" si="1"/>
        <v>21066</v>
      </c>
      <c r="L8">
        <v>8</v>
      </c>
      <c r="M8">
        <f t="shared" ca="1" si="2"/>
        <v>40</v>
      </c>
      <c r="N8">
        <f t="shared" ca="1" si="3"/>
        <v>35046</v>
      </c>
    </row>
    <row r="9" spans="1:14" x14ac:dyDescent="0.3">
      <c r="A9">
        <v>9</v>
      </c>
      <c r="B9" s="27">
        <v>14036</v>
      </c>
      <c r="I9" t="s">
        <v>4208</v>
      </c>
      <c r="J9">
        <f t="shared" ca="1" si="0"/>
        <v>46</v>
      </c>
      <c r="K9">
        <f t="shared" ca="1" si="1"/>
        <v>42026</v>
      </c>
      <c r="L9">
        <v>9</v>
      </c>
      <c r="M9">
        <f t="shared" ca="1" si="2"/>
        <v>44</v>
      </c>
      <c r="N9">
        <f t="shared" ca="1" si="3"/>
        <v>41076</v>
      </c>
    </row>
    <row r="10" spans="1:14" x14ac:dyDescent="0.3">
      <c r="A10">
        <v>10</v>
      </c>
      <c r="B10" s="17">
        <v>14046</v>
      </c>
      <c r="I10">
        <v>15046</v>
      </c>
      <c r="J10">
        <f t="shared" ca="1" si="0"/>
        <v>60</v>
      </c>
      <c r="K10">
        <f t="shared" ca="1" si="1"/>
        <v>55016</v>
      </c>
      <c r="L10">
        <v>10</v>
      </c>
      <c r="M10">
        <f t="shared" ca="1" si="2"/>
        <v>44</v>
      </c>
      <c r="N10">
        <f t="shared" ca="1" si="3"/>
        <v>41076</v>
      </c>
    </row>
    <row r="11" spans="1:14" x14ac:dyDescent="0.3">
      <c r="A11">
        <v>11</v>
      </c>
      <c r="B11" s="27">
        <v>14056</v>
      </c>
      <c r="I11">
        <v>21056</v>
      </c>
      <c r="J11">
        <f t="shared" ca="1" si="0"/>
        <v>46</v>
      </c>
      <c r="K11">
        <f t="shared" ca="1" si="1"/>
        <v>42026</v>
      </c>
      <c r="L11">
        <v>11</v>
      </c>
      <c r="M11">
        <f t="shared" ca="1" si="2"/>
        <v>42</v>
      </c>
      <c r="N11">
        <f t="shared" ca="1" si="3"/>
        <v>41056</v>
      </c>
    </row>
    <row r="12" spans="1:14" x14ac:dyDescent="0.3">
      <c r="A12">
        <v>12</v>
      </c>
      <c r="B12" s="27">
        <v>14066</v>
      </c>
      <c r="I12" t="s">
        <v>4209</v>
      </c>
      <c r="J12">
        <f t="shared" ca="1" si="0"/>
        <v>44</v>
      </c>
      <c r="K12">
        <f t="shared" ca="1" si="1"/>
        <v>41076</v>
      </c>
      <c r="L12">
        <v>12</v>
      </c>
      <c r="M12">
        <f t="shared" ca="1" si="2"/>
        <v>28</v>
      </c>
      <c r="N12">
        <f t="shared" ca="1" si="3"/>
        <v>31076</v>
      </c>
    </row>
    <row r="13" spans="1:14" x14ac:dyDescent="0.3">
      <c r="A13">
        <v>13</v>
      </c>
      <c r="B13" s="27">
        <v>15036</v>
      </c>
      <c r="I13" t="s">
        <v>4206</v>
      </c>
      <c r="J13">
        <f t="shared" ca="1" si="0"/>
        <v>32</v>
      </c>
      <c r="K13">
        <f t="shared" ca="1" si="1"/>
        <v>31116</v>
      </c>
      <c r="L13">
        <v>13</v>
      </c>
      <c r="M13">
        <f t="shared" ca="1" si="2"/>
        <v>35</v>
      </c>
      <c r="N13">
        <f t="shared" ca="1" si="3"/>
        <v>32076</v>
      </c>
    </row>
    <row r="14" spans="1:14" x14ac:dyDescent="0.3">
      <c r="A14">
        <v>14</v>
      </c>
      <c r="B14" s="29">
        <v>15046</v>
      </c>
      <c r="I14" t="s">
        <v>4207</v>
      </c>
      <c r="J14">
        <f t="shared" ca="1" si="0"/>
        <v>28</v>
      </c>
      <c r="K14">
        <f t="shared" ca="1" si="1"/>
        <v>31076</v>
      </c>
      <c r="L14">
        <v>14</v>
      </c>
      <c r="M14">
        <f t="shared" ca="1" si="2"/>
        <v>57</v>
      </c>
      <c r="N14">
        <f t="shared" ca="1" si="3"/>
        <v>52046</v>
      </c>
    </row>
    <row r="15" spans="1:14" x14ac:dyDescent="0.3">
      <c r="A15">
        <v>15</v>
      </c>
      <c r="B15" s="45">
        <v>21046</v>
      </c>
      <c r="I15" t="s">
        <v>4208</v>
      </c>
      <c r="J15">
        <f t="shared" ca="1" si="0"/>
        <v>60</v>
      </c>
      <c r="K15">
        <f t="shared" ca="1" si="1"/>
        <v>55016</v>
      </c>
      <c r="L15">
        <v>15</v>
      </c>
      <c r="M15">
        <f t="shared" ca="1" si="2"/>
        <v>39</v>
      </c>
      <c r="N15">
        <f t="shared" ca="1" si="3"/>
        <v>35036</v>
      </c>
    </row>
    <row r="16" spans="1:14" x14ac:dyDescent="0.3">
      <c r="A16">
        <v>16</v>
      </c>
      <c r="B16" s="27">
        <v>21056</v>
      </c>
      <c r="I16">
        <v>23036</v>
      </c>
      <c r="J16">
        <f t="shared" ca="1" si="0"/>
        <v>32</v>
      </c>
      <c r="K16">
        <f t="shared" ca="1" si="1"/>
        <v>31116</v>
      </c>
      <c r="L16">
        <v>16</v>
      </c>
      <c r="M16">
        <f t="shared" ca="1" si="2"/>
        <v>16</v>
      </c>
      <c r="N16">
        <f t="shared" ca="1" si="3"/>
        <v>21056</v>
      </c>
    </row>
    <row r="17" spans="1:17" x14ac:dyDescent="0.3">
      <c r="A17">
        <v>17</v>
      </c>
      <c r="B17" s="27">
        <v>21066</v>
      </c>
      <c r="I17" t="s">
        <v>4209</v>
      </c>
      <c r="J17">
        <f t="shared" ca="1" si="0"/>
        <v>24</v>
      </c>
      <c r="K17">
        <f t="shared" ca="1" si="1"/>
        <v>24046</v>
      </c>
      <c r="L17">
        <v>17</v>
      </c>
      <c r="M17">
        <f t="shared" ca="1" si="2"/>
        <v>11</v>
      </c>
      <c r="N17">
        <f t="shared" ca="1" si="3"/>
        <v>14056</v>
      </c>
    </row>
    <row r="18" spans="1:17" x14ac:dyDescent="0.3">
      <c r="A18">
        <v>18</v>
      </c>
      <c r="B18" s="27">
        <v>22046</v>
      </c>
      <c r="I18" t="s">
        <v>4209</v>
      </c>
      <c r="J18">
        <f t="shared" ca="1" si="0"/>
        <v>66</v>
      </c>
      <c r="K18">
        <f t="shared" ca="1" si="1"/>
        <v>64026</v>
      </c>
      <c r="L18">
        <v>18</v>
      </c>
      <c r="M18">
        <f t="shared" ca="1" si="2"/>
        <v>14</v>
      </c>
      <c r="N18">
        <f t="shared" ca="1" si="3"/>
        <v>15046</v>
      </c>
    </row>
    <row r="19" spans="1:17" x14ac:dyDescent="0.3">
      <c r="A19">
        <v>19</v>
      </c>
      <c r="B19" s="27">
        <v>22056</v>
      </c>
      <c r="I19" t="s">
        <v>4206</v>
      </c>
      <c r="J19">
        <f t="shared" ca="1" si="0"/>
        <v>60</v>
      </c>
      <c r="K19">
        <f t="shared" ca="1" si="1"/>
        <v>55016</v>
      </c>
      <c r="L19">
        <v>19</v>
      </c>
      <c r="M19">
        <f t="shared" ca="1" si="2"/>
        <v>4</v>
      </c>
      <c r="N19">
        <f t="shared" ca="1" si="3"/>
        <v>11106</v>
      </c>
      <c r="Q19">
        <v>3.51</v>
      </c>
    </row>
    <row r="20" spans="1:17" x14ac:dyDescent="0.3">
      <c r="A20">
        <v>20</v>
      </c>
      <c r="B20" s="29">
        <v>22066</v>
      </c>
      <c r="I20" t="s">
        <v>4207</v>
      </c>
      <c r="J20">
        <f t="shared" ca="1" si="0"/>
        <v>69</v>
      </c>
      <c r="K20">
        <f t="shared" ca="1" si="1"/>
        <v>61036</v>
      </c>
      <c r="L20">
        <v>20</v>
      </c>
      <c r="M20">
        <f t="shared" ca="1" si="2"/>
        <v>14</v>
      </c>
      <c r="N20">
        <f t="shared" ca="1" si="3"/>
        <v>15046</v>
      </c>
      <c r="Q20">
        <v>1.2</v>
      </c>
    </row>
    <row r="21" spans="1:17" x14ac:dyDescent="0.3">
      <c r="A21">
        <v>21</v>
      </c>
      <c r="B21" s="29">
        <v>22076</v>
      </c>
      <c r="I21" t="s">
        <v>4208</v>
      </c>
      <c r="J21">
        <f t="shared" ca="1" si="0"/>
        <v>54</v>
      </c>
      <c r="K21">
        <f t="shared" ca="1" si="1"/>
        <v>45066</v>
      </c>
      <c r="L21">
        <v>21</v>
      </c>
      <c r="M21">
        <f t="shared" ca="1" si="2"/>
        <v>39</v>
      </c>
      <c r="N21">
        <f t="shared" ca="1" si="3"/>
        <v>35036</v>
      </c>
      <c r="Q21">
        <f>Q19*Q20</f>
        <v>4.2119999999999997</v>
      </c>
    </row>
    <row r="22" spans="1:17" x14ac:dyDescent="0.3">
      <c r="A22">
        <v>22</v>
      </c>
      <c r="B22" s="27">
        <v>23036</v>
      </c>
      <c r="I22">
        <v>31096</v>
      </c>
      <c r="J22">
        <f t="shared" ca="1" si="0"/>
        <v>9</v>
      </c>
      <c r="K22">
        <f t="shared" ca="1" si="1"/>
        <v>14036</v>
      </c>
      <c r="L22">
        <v>22</v>
      </c>
      <c r="M22">
        <f t="shared" ca="1" si="2"/>
        <v>3</v>
      </c>
      <c r="N22">
        <f t="shared" ca="1" si="3"/>
        <v>11096</v>
      </c>
    </row>
    <row r="23" spans="1:17" x14ac:dyDescent="0.3">
      <c r="A23">
        <v>23</v>
      </c>
      <c r="B23" s="27">
        <v>24036</v>
      </c>
      <c r="I23">
        <v>31096</v>
      </c>
      <c r="J23">
        <f t="shared" ca="1" si="0"/>
        <v>42</v>
      </c>
      <c r="K23">
        <f t="shared" ca="1" si="1"/>
        <v>41056</v>
      </c>
      <c r="L23">
        <v>23</v>
      </c>
      <c r="M23">
        <f t="shared" ca="1" si="2"/>
        <v>45</v>
      </c>
      <c r="N23">
        <f t="shared" ca="1" si="3"/>
        <v>42016</v>
      </c>
    </row>
    <row r="24" spans="1:17" x14ac:dyDescent="0.3">
      <c r="A24">
        <v>24</v>
      </c>
      <c r="B24" s="27">
        <v>24046</v>
      </c>
      <c r="I24">
        <v>32056</v>
      </c>
      <c r="J24">
        <f t="shared" ca="1" si="0"/>
        <v>34</v>
      </c>
      <c r="K24">
        <f t="shared" ca="1" si="1"/>
        <v>32066</v>
      </c>
      <c r="L24">
        <v>24</v>
      </c>
      <c r="M24">
        <f t="shared" ca="1" si="2"/>
        <v>55</v>
      </c>
      <c r="N24">
        <f t="shared" ca="1" si="3"/>
        <v>51016</v>
      </c>
    </row>
    <row r="25" spans="1:17" x14ac:dyDescent="0.3">
      <c r="A25">
        <v>25</v>
      </c>
      <c r="B25" s="27">
        <v>25066</v>
      </c>
      <c r="I25" t="s">
        <v>4206</v>
      </c>
      <c r="J25">
        <f t="shared" ca="1" si="0"/>
        <v>1</v>
      </c>
      <c r="K25">
        <f t="shared" ca="1" si="1"/>
        <v>11076</v>
      </c>
    </row>
    <row r="26" spans="1:17" x14ac:dyDescent="0.3">
      <c r="A26">
        <v>26</v>
      </c>
      <c r="B26" s="27">
        <v>25076</v>
      </c>
      <c r="I26" t="s">
        <v>4207</v>
      </c>
      <c r="J26">
        <f t="shared" ca="1" si="0"/>
        <v>37</v>
      </c>
      <c r="K26">
        <f t="shared" ca="1" si="1"/>
        <v>34026</v>
      </c>
    </row>
    <row r="27" spans="1:17" x14ac:dyDescent="0.3">
      <c r="A27">
        <v>27</v>
      </c>
      <c r="B27" s="27">
        <v>25086</v>
      </c>
      <c r="I27" t="s">
        <v>4208</v>
      </c>
      <c r="J27">
        <f t="shared" ca="1" si="0"/>
        <v>6</v>
      </c>
      <c r="K27">
        <f t="shared" ca="1" si="1"/>
        <v>12046</v>
      </c>
    </row>
    <row r="28" spans="1:17" x14ac:dyDescent="0.3">
      <c r="A28">
        <v>28</v>
      </c>
      <c r="B28" s="27">
        <v>31076</v>
      </c>
      <c r="I28">
        <v>32076</v>
      </c>
      <c r="J28">
        <f t="shared" ca="1" si="0"/>
        <v>23</v>
      </c>
      <c r="K28">
        <f t="shared" ca="1" si="1"/>
        <v>24036</v>
      </c>
    </row>
    <row r="29" spans="1:17" x14ac:dyDescent="0.3">
      <c r="A29">
        <v>29</v>
      </c>
      <c r="B29" s="27">
        <v>31086</v>
      </c>
      <c r="I29">
        <v>33036</v>
      </c>
      <c r="J29">
        <f t="shared" ca="1" si="0"/>
        <v>69</v>
      </c>
      <c r="K29">
        <f t="shared" ca="1" si="1"/>
        <v>61036</v>
      </c>
    </row>
    <row r="30" spans="1:17" x14ac:dyDescent="0.3">
      <c r="A30">
        <v>30</v>
      </c>
      <c r="B30" s="17">
        <v>31096</v>
      </c>
      <c r="I30">
        <v>34036</v>
      </c>
      <c r="J30">
        <f t="shared" ca="1" si="0"/>
        <v>2</v>
      </c>
      <c r="K30">
        <f t="shared" ca="1" si="1"/>
        <v>11086</v>
      </c>
    </row>
    <row r="31" spans="1:17" x14ac:dyDescent="0.3">
      <c r="A31">
        <v>31</v>
      </c>
      <c r="B31" s="27">
        <v>31106</v>
      </c>
      <c r="I31" t="s">
        <v>4212</v>
      </c>
      <c r="J31">
        <f t="shared" ca="1" si="0"/>
        <v>65</v>
      </c>
      <c r="K31">
        <f t="shared" ca="1" si="1"/>
        <v>63036</v>
      </c>
    </row>
    <row r="32" spans="1:17" x14ac:dyDescent="0.3">
      <c r="A32">
        <v>32</v>
      </c>
      <c r="B32" s="27">
        <v>31116</v>
      </c>
      <c r="I32" t="s">
        <v>4213</v>
      </c>
      <c r="J32">
        <f t="shared" ca="1" si="0"/>
        <v>14</v>
      </c>
      <c r="K32">
        <f t="shared" ca="1" si="1"/>
        <v>15046</v>
      </c>
    </row>
    <row r="33" spans="1:11" x14ac:dyDescent="0.3">
      <c r="A33">
        <v>33</v>
      </c>
      <c r="B33" s="17">
        <v>32056</v>
      </c>
      <c r="I33" t="s">
        <v>4213</v>
      </c>
      <c r="J33">
        <f t="shared" ca="1" si="0"/>
        <v>59</v>
      </c>
      <c r="K33">
        <f t="shared" ca="1" si="1"/>
        <v>53026</v>
      </c>
    </row>
    <row r="34" spans="1:11" x14ac:dyDescent="0.3">
      <c r="A34">
        <v>34</v>
      </c>
      <c r="B34" s="27">
        <v>32066</v>
      </c>
      <c r="I34" t="s">
        <v>4213</v>
      </c>
      <c r="J34">
        <f t="shared" ca="1" si="0"/>
        <v>51</v>
      </c>
      <c r="K34">
        <f t="shared" ca="1" si="1"/>
        <v>44056</v>
      </c>
    </row>
    <row r="35" spans="1:11" x14ac:dyDescent="0.3">
      <c r="A35">
        <v>35</v>
      </c>
      <c r="B35" s="27">
        <v>32076</v>
      </c>
      <c r="I35" t="s">
        <v>4214</v>
      </c>
      <c r="J35">
        <f t="shared" ca="1" si="0"/>
        <v>13</v>
      </c>
      <c r="K35">
        <f t="shared" ca="1" si="1"/>
        <v>15036</v>
      </c>
    </row>
    <row r="36" spans="1:11" x14ac:dyDescent="0.3">
      <c r="A36">
        <v>36</v>
      </c>
      <c r="B36" s="29">
        <v>33036</v>
      </c>
      <c r="I36" t="s">
        <v>4215</v>
      </c>
      <c r="J36">
        <f t="shared" ca="1" si="0"/>
        <v>7</v>
      </c>
      <c r="K36">
        <f t="shared" ca="1" si="1"/>
        <v>13046</v>
      </c>
    </row>
    <row r="37" spans="1:11" x14ac:dyDescent="0.3">
      <c r="A37">
        <v>37</v>
      </c>
      <c r="B37" s="29">
        <v>34026</v>
      </c>
      <c r="I37" t="s">
        <v>4208</v>
      </c>
      <c r="J37">
        <f t="shared" ca="1" si="0"/>
        <v>68</v>
      </c>
      <c r="K37">
        <f t="shared" ca="1" si="1"/>
        <v>55036</v>
      </c>
    </row>
    <row r="38" spans="1:11" x14ac:dyDescent="0.3">
      <c r="A38">
        <v>38</v>
      </c>
      <c r="B38" s="29">
        <v>34036</v>
      </c>
      <c r="I38" t="s">
        <v>4216</v>
      </c>
      <c r="J38">
        <f t="shared" ca="1" si="0"/>
        <v>33</v>
      </c>
      <c r="K38">
        <f t="shared" ca="1" si="1"/>
        <v>32056</v>
      </c>
    </row>
    <row r="39" spans="1:11" x14ac:dyDescent="0.3">
      <c r="A39">
        <v>39</v>
      </c>
      <c r="B39" s="27">
        <v>35036</v>
      </c>
      <c r="I39" t="s">
        <v>4214</v>
      </c>
      <c r="J39">
        <f t="shared" ca="1" si="0"/>
        <v>37</v>
      </c>
      <c r="K39">
        <f t="shared" ca="1" si="1"/>
        <v>34026</v>
      </c>
    </row>
    <row r="40" spans="1:11" x14ac:dyDescent="0.3">
      <c r="A40">
        <v>40</v>
      </c>
      <c r="B40" s="27">
        <v>35046</v>
      </c>
      <c r="I40" t="s">
        <v>4210</v>
      </c>
      <c r="J40">
        <f t="shared" ca="1" si="0"/>
        <v>61</v>
      </c>
      <c r="K40">
        <f t="shared" ca="1" si="1"/>
        <v>55026</v>
      </c>
    </row>
    <row r="41" spans="1:11" x14ac:dyDescent="0.3">
      <c r="A41">
        <v>41</v>
      </c>
      <c r="B41" s="27">
        <v>35056</v>
      </c>
      <c r="I41" t="s">
        <v>4210</v>
      </c>
      <c r="J41">
        <f t="shared" ca="1" si="0"/>
        <v>27</v>
      </c>
      <c r="K41">
        <f t="shared" ca="1" si="1"/>
        <v>25086</v>
      </c>
    </row>
    <row r="42" spans="1:11" x14ac:dyDescent="0.3">
      <c r="A42">
        <v>42</v>
      </c>
      <c r="B42" s="31">
        <v>41056</v>
      </c>
      <c r="I42" t="s">
        <v>4211</v>
      </c>
      <c r="J42">
        <f t="shared" ca="1" si="0"/>
        <v>64</v>
      </c>
      <c r="K42">
        <f t="shared" ca="1" si="1"/>
        <v>63026</v>
      </c>
    </row>
    <row r="43" spans="1:11" x14ac:dyDescent="0.3">
      <c r="A43">
        <v>43</v>
      </c>
      <c r="B43" s="31">
        <v>41066</v>
      </c>
      <c r="I43" t="s">
        <v>4211</v>
      </c>
      <c r="J43">
        <f t="shared" ca="1" si="0"/>
        <v>19</v>
      </c>
      <c r="K43">
        <f t="shared" ca="1" si="1"/>
        <v>22056</v>
      </c>
    </row>
    <row r="44" spans="1:11" x14ac:dyDescent="0.3">
      <c r="A44">
        <v>44</v>
      </c>
      <c r="B44" s="27">
        <v>41076</v>
      </c>
      <c r="I44" t="s">
        <v>4211</v>
      </c>
      <c r="J44">
        <f t="shared" ca="1" si="0"/>
        <v>66</v>
      </c>
      <c r="K44">
        <f t="shared" ca="1" si="1"/>
        <v>64026</v>
      </c>
    </row>
    <row r="45" spans="1:11" x14ac:dyDescent="0.3">
      <c r="A45">
        <v>45</v>
      </c>
      <c r="B45" s="29">
        <v>42016</v>
      </c>
      <c r="I45" t="s">
        <v>4217</v>
      </c>
      <c r="J45">
        <f t="shared" ca="1" si="0"/>
        <v>24</v>
      </c>
      <c r="K45">
        <f t="shared" ca="1" si="1"/>
        <v>24046</v>
      </c>
    </row>
    <row r="46" spans="1:11" x14ac:dyDescent="0.3">
      <c r="A46">
        <v>46</v>
      </c>
      <c r="B46" s="27">
        <v>42026</v>
      </c>
      <c r="I46" t="s">
        <v>4218</v>
      </c>
      <c r="J46">
        <f t="shared" ca="1" si="0"/>
        <v>54</v>
      </c>
      <c r="K46">
        <f t="shared" ca="1" si="1"/>
        <v>45066</v>
      </c>
    </row>
    <row r="47" spans="1:11" x14ac:dyDescent="0.3">
      <c r="A47">
        <v>47</v>
      </c>
      <c r="B47" s="27">
        <v>43066</v>
      </c>
      <c r="I47" t="s">
        <v>4216</v>
      </c>
      <c r="J47">
        <f t="shared" ca="1" si="0"/>
        <v>61</v>
      </c>
      <c r="K47">
        <f t="shared" ca="1" si="1"/>
        <v>55026</v>
      </c>
    </row>
    <row r="48" spans="1:11" x14ac:dyDescent="0.3">
      <c r="A48">
        <v>48</v>
      </c>
      <c r="B48" s="27">
        <v>43076</v>
      </c>
      <c r="I48" t="s">
        <v>4217</v>
      </c>
      <c r="J48">
        <f t="shared" ca="1" si="0"/>
        <v>24</v>
      </c>
      <c r="K48">
        <f t="shared" ca="1" si="1"/>
        <v>24046</v>
      </c>
    </row>
    <row r="49" spans="1:11" x14ac:dyDescent="0.3">
      <c r="A49">
        <v>49</v>
      </c>
      <c r="B49" s="27">
        <v>43086</v>
      </c>
      <c r="I49" t="s">
        <v>4219</v>
      </c>
      <c r="J49">
        <f t="shared" ca="1" si="0"/>
        <v>53</v>
      </c>
      <c r="K49">
        <f t="shared" ca="1" si="1"/>
        <v>45056</v>
      </c>
    </row>
    <row r="50" spans="1:11" x14ac:dyDescent="0.3">
      <c r="A50">
        <v>50</v>
      </c>
      <c r="B50" s="17">
        <v>44046</v>
      </c>
      <c r="I50" t="s">
        <v>4220</v>
      </c>
      <c r="J50">
        <f t="shared" ca="1" si="0"/>
        <v>46</v>
      </c>
      <c r="K50">
        <f t="shared" ca="1" si="1"/>
        <v>42026</v>
      </c>
    </row>
    <row r="51" spans="1:11" x14ac:dyDescent="0.3">
      <c r="A51">
        <v>51</v>
      </c>
      <c r="B51" s="27">
        <v>44056</v>
      </c>
      <c r="I51">
        <v>11086</v>
      </c>
      <c r="J51">
        <f t="shared" ca="1" si="0"/>
        <v>3</v>
      </c>
      <c r="K51">
        <f t="shared" ca="1" si="1"/>
        <v>11096</v>
      </c>
    </row>
    <row r="52" spans="1:11" x14ac:dyDescent="0.3">
      <c r="A52">
        <v>52</v>
      </c>
      <c r="B52" s="27">
        <v>45046</v>
      </c>
      <c r="I52">
        <v>11086</v>
      </c>
      <c r="J52">
        <f t="shared" ca="1" si="0"/>
        <v>11</v>
      </c>
      <c r="K52">
        <f t="shared" ca="1" si="1"/>
        <v>14056</v>
      </c>
    </row>
    <row r="53" spans="1:11" x14ac:dyDescent="0.3">
      <c r="A53">
        <v>53</v>
      </c>
      <c r="B53" s="27">
        <v>45056</v>
      </c>
      <c r="I53" t="s">
        <v>4219</v>
      </c>
      <c r="J53">
        <f t="shared" ca="1" si="0"/>
        <v>55</v>
      </c>
      <c r="K53">
        <f t="shared" ca="1" si="1"/>
        <v>51016</v>
      </c>
    </row>
    <row r="54" spans="1:11" x14ac:dyDescent="0.3">
      <c r="A54">
        <v>54</v>
      </c>
      <c r="B54" s="27">
        <v>45066</v>
      </c>
      <c r="I54" t="s">
        <v>4219</v>
      </c>
      <c r="J54">
        <f t="shared" ca="1" si="0"/>
        <v>37</v>
      </c>
      <c r="K54">
        <f t="shared" ca="1" si="1"/>
        <v>34026</v>
      </c>
    </row>
    <row r="55" spans="1:11" x14ac:dyDescent="0.3">
      <c r="A55">
        <v>55</v>
      </c>
      <c r="B55" s="17">
        <v>51016</v>
      </c>
      <c r="I55" t="s">
        <v>4219</v>
      </c>
      <c r="J55">
        <f t="shared" ca="1" si="0"/>
        <v>35</v>
      </c>
      <c r="K55">
        <f t="shared" ca="1" si="1"/>
        <v>32076</v>
      </c>
    </row>
    <row r="56" spans="1:11" x14ac:dyDescent="0.3">
      <c r="A56">
        <v>56</v>
      </c>
      <c r="B56" s="27">
        <v>51026</v>
      </c>
      <c r="I56" t="s">
        <v>4219</v>
      </c>
      <c r="J56">
        <f t="shared" ca="1" si="0"/>
        <v>17</v>
      </c>
      <c r="K56">
        <f t="shared" ca="1" si="1"/>
        <v>21066</v>
      </c>
    </row>
    <row r="57" spans="1:11" x14ac:dyDescent="0.3">
      <c r="A57">
        <v>57</v>
      </c>
      <c r="B57" s="27">
        <v>52046</v>
      </c>
      <c r="I57" t="s">
        <v>4216</v>
      </c>
      <c r="J57">
        <f t="shared" ca="1" si="0"/>
        <v>51</v>
      </c>
      <c r="K57">
        <f t="shared" ca="1" si="1"/>
        <v>44056</v>
      </c>
    </row>
    <row r="58" spans="1:11" x14ac:dyDescent="0.3">
      <c r="A58">
        <v>58</v>
      </c>
      <c r="B58" s="29">
        <v>52056</v>
      </c>
      <c r="I58" t="s">
        <v>4216</v>
      </c>
      <c r="J58">
        <f t="shared" ca="1" si="0"/>
        <v>58</v>
      </c>
      <c r="K58">
        <f t="shared" ca="1" si="1"/>
        <v>52056</v>
      </c>
    </row>
    <row r="59" spans="1:11" x14ac:dyDescent="0.3">
      <c r="A59">
        <v>59</v>
      </c>
      <c r="B59" s="29">
        <v>53026</v>
      </c>
      <c r="I59">
        <v>31076</v>
      </c>
      <c r="J59">
        <f t="shared" ca="1" si="0"/>
        <v>22</v>
      </c>
      <c r="K59">
        <f t="shared" ca="1" si="1"/>
        <v>23036</v>
      </c>
    </row>
    <row r="60" spans="1:11" x14ac:dyDescent="0.3">
      <c r="A60">
        <v>60</v>
      </c>
      <c r="B60" s="17">
        <v>55016</v>
      </c>
      <c r="I60" t="s">
        <v>4216</v>
      </c>
      <c r="J60">
        <f t="shared" ca="1" si="0"/>
        <v>49</v>
      </c>
      <c r="K60">
        <f t="shared" ca="1" si="1"/>
        <v>43086</v>
      </c>
    </row>
    <row r="61" spans="1:11" x14ac:dyDescent="0.3">
      <c r="A61">
        <v>61</v>
      </c>
      <c r="B61" s="27">
        <v>55026</v>
      </c>
      <c r="I61" t="s">
        <v>4216</v>
      </c>
      <c r="J61">
        <f t="shared" ca="1" si="0"/>
        <v>44</v>
      </c>
      <c r="K61">
        <f t="shared" ca="1" si="1"/>
        <v>41076</v>
      </c>
    </row>
    <row r="62" spans="1:11" x14ac:dyDescent="0.3">
      <c r="A62">
        <v>62</v>
      </c>
      <c r="B62" s="27">
        <v>61026</v>
      </c>
      <c r="I62">
        <v>31076</v>
      </c>
      <c r="J62">
        <f t="shared" ca="1" si="0"/>
        <v>22</v>
      </c>
      <c r="K62">
        <f t="shared" ca="1" si="1"/>
        <v>23036</v>
      </c>
    </row>
    <row r="63" spans="1:11" x14ac:dyDescent="0.3">
      <c r="A63">
        <v>63</v>
      </c>
      <c r="B63" s="29">
        <v>62026</v>
      </c>
      <c r="I63" t="s">
        <v>4221</v>
      </c>
      <c r="J63">
        <f t="shared" ca="1" si="0"/>
        <v>29</v>
      </c>
      <c r="K63">
        <f t="shared" ca="1" si="1"/>
        <v>31086</v>
      </c>
    </row>
    <row r="64" spans="1:11" x14ac:dyDescent="0.3">
      <c r="A64">
        <v>64</v>
      </c>
      <c r="B64" s="27">
        <v>63026</v>
      </c>
      <c r="I64" t="s">
        <v>4222</v>
      </c>
      <c r="J64">
        <f t="shared" ca="1" si="0"/>
        <v>18</v>
      </c>
      <c r="K64">
        <f t="shared" ca="1" si="1"/>
        <v>22046</v>
      </c>
    </row>
    <row r="65" spans="1:11" x14ac:dyDescent="0.3">
      <c r="A65">
        <v>65</v>
      </c>
      <c r="B65" s="27">
        <v>63036</v>
      </c>
      <c r="I65" t="s">
        <v>4223</v>
      </c>
      <c r="J65">
        <f t="shared" ca="1" si="0"/>
        <v>27</v>
      </c>
      <c r="K65">
        <f t="shared" ca="1" si="1"/>
        <v>25086</v>
      </c>
    </row>
    <row r="66" spans="1:11" x14ac:dyDescent="0.3">
      <c r="A66">
        <v>66</v>
      </c>
      <c r="B66" s="31">
        <v>64026</v>
      </c>
      <c r="I66" t="s">
        <v>4223</v>
      </c>
      <c r="J66">
        <f t="shared" ref="J66:J90" ca="1" si="4">RANDBETWEEN(1,70)</f>
        <v>53</v>
      </c>
      <c r="K66">
        <f t="shared" ref="K66:K90" ca="1" si="5">VLOOKUP(J66,A:B,2,0)</f>
        <v>45056</v>
      </c>
    </row>
    <row r="67" spans="1:11" x14ac:dyDescent="0.3">
      <c r="A67">
        <v>67</v>
      </c>
      <c r="B67" s="27">
        <v>65016</v>
      </c>
      <c r="I67" t="s">
        <v>4224</v>
      </c>
      <c r="J67">
        <f t="shared" ca="1" si="4"/>
        <v>39</v>
      </c>
      <c r="K67">
        <f t="shared" ca="1" si="5"/>
        <v>35036</v>
      </c>
    </row>
    <row r="68" spans="1:11" x14ac:dyDescent="0.3">
      <c r="A68">
        <v>68</v>
      </c>
      <c r="B68" s="17">
        <v>55036</v>
      </c>
      <c r="I68" t="s">
        <v>4224</v>
      </c>
      <c r="J68">
        <f t="shared" ca="1" si="4"/>
        <v>29</v>
      </c>
      <c r="K68">
        <f t="shared" ca="1" si="5"/>
        <v>31086</v>
      </c>
    </row>
    <row r="69" spans="1:11" x14ac:dyDescent="0.3">
      <c r="A69">
        <v>69</v>
      </c>
      <c r="B69" s="27">
        <v>61036</v>
      </c>
      <c r="I69" t="s">
        <v>4224</v>
      </c>
      <c r="J69">
        <f t="shared" ca="1" si="4"/>
        <v>48</v>
      </c>
      <c r="K69">
        <f t="shared" ca="1" si="5"/>
        <v>43076</v>
      </c>
    </row>
    <row r="70" spans="1:11" x14ac:dyDescent="0.3">
      <c r="A70">
        <v>70</v>
      </c>
      <c r="B70" s="27">
        <v>33046</v>
      </c>
      <c r="I70" t="s">
        <v>4224</v>
      </c>
      <c r="J70">
        <f t="shared" ca="1" si="4"/>
        <v>36</v>
      </c>
      <c r="K70">
        <f t="shared" ca="1" si="5"/>
        <v>33036</v>
      </c>
    </row>
    <row r="71" spans="1:11" x14ac:dyDescent="0.3">
      <c r="B71" s="27"/>
      <c r="I71" t="s">
        <v>4225</v>
      </c>
      <c r="J71">
        <f t="shared" ca="1" si="4"/>
        <v>68</v>
      </c>
      <c r="K71">
        <f t="shared" ca="1" si="5"/>
        <v>55036</v>
      </c>
    </row>
    <row r="72" spans="1:11" x14ac:dyDescent="0.3">
      <c r="B72" s="27"/>
      <c r="I72" t="s">
        <v>4226</v>
      </c>
      <c r="J72">
        <f t="shared" ca="1" si="4"/>
        <v>63</v>
      </c>
      <c r="K72">
        <f t="shared" ca="1" si="5"/>
        <v>62026</v>
      </c>
    </row>
    <row r="73" spans="1:11" x14ac:dyDescent="0.3">
      <c r="B73" s="27"/>
      <c r="I73" t="s">
        <v>4216</v>
      </c>
      <c r="J73">
        <f t="shared" ca="1" si="4"/>
        <v>45</v>
      </c>
      <c r="K73">
        <f t="shared" ca="1" si="5"/>
        <v>42016</v>
      </c>
    </row>
    <row r="74" spans="1:11" x14ac:dyDescent="0.3">
      <c r="B74" s="29"/>
      <c r="I74" t="s">
        <v>4227</v>
      </c>
      <c r="J74">
        <f t="shared" ca="1" si="4"/>
        <v>42</v>
      </c>
      <c r="K74">
        <f t="shared" ca="1" si="5"/>
        <v>41056</v>
      </c>
    </row>
    <row r="75" spans="1:11" x14ac:dyDescent="0.3">
      <c r="B75" s="27"/>
      <c r="I75" t="s">
        <v>4228</v>
      </c>
      <c r="J75">
        <f t="shared" ca="1" si="4"/>
        <v>9</v>
      </c>
      <c r="K75">
        <f t="shared" ca="1" si="5"/>
        <v>14036</v>
      </c>
    </row>
    <row r="76" spans="1:11" x14ac:dyDescent="0.3">
      <c r="B76" s="27"/>
      <c r="I76" t="s">
        <v>4219</v>
      </c>
      <c r="J76">
        <f t="shared" ca="1" si="4"/>
        <v>55</v>
      </c>
      <c r="K76">
        <f t="shared" ca="1" si="5"/>
        <v>51016</v>
      </c>
    </row>
    <row r="77" spans="1:11" x14ac:dyDescent="0.3">
      <c r="B77" s="17"/>
      <c r="I77" t="s">
        <v>4229</v>
      </c>
      <c r="J77">
        <f t="shared" ca="1" si="4"/>
        <v>27</v>
      </c>
      <c r="K77">
        <f t="shared" ca="1" si="5"/>
        <v>25086</v>
      </c>
    </row>
    <row r="78" spans="1:11" x14ac:dyDescent="0.3">
      <c r="B78" s="27"/>
      <c r="I78" t="s">
        <v>4218</v>
      </c>
      <c r="J78">
        <f t="shared" ca="1" si="4"/>
        <v>15</v>
      </c>
      <c r="K78">
        <f t="shared" ca="1" si="5"/>
        <v>21046</v>
      </c>
    </row>
    <row r="79" spans="1:11" x14ac:dyDescent="0.3">
      <c r="B79" s="27"/>
      <c r="I79" t="s">
        <v>4216</v>
      </c>
      <c r="J79">
        <f t="shared" ca="1" si="4"/>
        <v>16</v>
      </c>
      <c r="K79">
        <f t="shared" ca="1" si="5"/>
        <v>21056</v>
      </c>
    </row>
    <row r="80" spans="1:11" x14ac:dyDescent="0.3">
      <c r="B80" s="30"/>
      <c r="I80" t="s">
        <v>4217</v>
      </c>
      <c r="J80">
        <f t="shared" ca="1" si="4"/>
        <v>49</v>
      </c>
      <c r="K80">
        <f t="shared" ca="1" si="5"/>
        <v>43086</v>
      </c>
    </row>
    <row r="81" spans="2:11" x14ac:dyDescent="0.3">
      <c r="B81" s="27"/>
      <c r="I81" t="s">
        <v>4213</v>
      </c>
      <c r="J81">
        <f t="shared" ca="1" si="4"/>
        <v>57</v>
      </c>
      <c r="K81">
        <f t="shared" ca="1" si="5"/>
        <v>52046</v>
      </c>
    </row>
    <row r="82" spans="2:11" x14ac:dyDescent="0.3">
      <c r="I82" t="s">
        <v>4210</v>
      </c>
      <c r="J82">
        <f t="shared" ca="1" si="4"/>
        <v>51</v>
      </c>
      <c r="K82">
        <f t="shared" ca="1" si="5"/>
        <v>44056</v>
      </c>
    </row>
    <row r="83" spans="2:11" x14ac:dyDescent="0.3">
      <c r="B83" s="17"/>
      <c r="I83" t="s">
        <v>4217</v>
      </c>
      <c r="J83">
        <f t="shared" ca="1" si="4"/>
        <v>47</v>
      </c>
      <c r="K83">
        <f t="shared" ca="1" si="5"/>
        <v>43066</v>
      </c>
    </row>
    <row r="84" spans="2:11" x14ac:dyDescent="0.3">
      <c r="B84" s="46"/>
      <c r="I84" t="s">
        <v>4219</v>
      </c>
      <c r="J84">
        <f t="shared" ca="1" si="4"/>
        <v>7</v>
      </c>
      <c r="K84">
        <f t="shared" ca="1" si="5"/>
        <v>13046</v>
      </c>
    </row>
    <row r="85" spans="2:11" x14ac:dyDescent="0.3">
      <c r="B85"/>
      <c r="I85" t="s">
        <v>4222</v>
      </c>
      <c r="J85">
        <f t="shared" ca="1" si="4"/>
        <v>21</v>
      </c>
      <c r="K85">
        <f t="shared" ca="1" si="5"/>
        <v>22076</v>
      </c>
    </row>
    <row r="86" spans="2:11" x14ac:dyDescent="0.3">
      <c r="B86"/>
      <c r="I86" t="s">
        <v>4222</v>
      </c>
      <c r="J86">
        <f t="shared" ca="1" si="4"/>
        <v>9</v>
      </c>
      <c r="K86">
        <f t="shared" ca="1" si="5"/>
        <v>14036</v>
      </c>
    </row>
    <row r="87" spans="2:11" x14ac:dyDescent="0.3">
      <c r="B87"/>
      <c r="I87" t="s">
        <v>4224</v>
      </c>
      <c r="J87">
        <f t="shared" ca="1" si="4"/>
        <v>31</v>
      </c>
      <c r="K87">
        <f t="shared" ca="1" si="5"/>
        <v>31106</v>
      </c>
    </row>
    <row r="88" spans="2:11" x14ac:dyDescent="0.3">
      <c r="B88"/>
      <c r="I88" t="s">
        <v>4227</v>
      </c>
      <c r="J88">
        <f t="shared" ca="1" si="4"/>
        <v>6</v>
      </c>
      <c r="K88">
        <f t="shared" ca="1" si="5"/>
        <v>12046</v>
      </c>
    </row>
    <row r="89" spans="2:11" x14ac:dyDescent="0.3">
      <c r="B89"/>
      <c r="I89">
        <v>14066</v>
      </c>
      <c r="J89">
        <f t="shared" ca="1" si="4"/>
        <v>54</v>
      </c>
      <c r="K89">
        <f t="shared" ca="1" si="5"/>
        <v>45066</v>
      </c>
    </row>
    <row r="90" spans="2:11" x14ac:dyDescent="0.3">
      <c r="B90"/>
      <c r="I90">
        <v>14066</v>
      </c>
      <c r="J90">
        <f t="shared" ca="1" si="4"/>
        <v>45</v>
      </c>
      <c r="K90">
        <f t="shared" ca="1" si="5"/>
        <v>42016</v>
      </c>
    </row>
    <row r="91" spans="2:11" x14ac:dyDescent="0.3">
      <c r="B91"/>
    </row>
    <row r="92" spans="2:11" x14ac:dyDescent="0.3">
      <c r="B92"/>
    </row>
    <row r="93" spans="2:11" x14ac:dyDescent="0.3">
      <c r="B93"/>
    </row>
    <row r="94" spans="2:11" x14ac:dyDescent="0.3">
      <c r="B94"/>
    </row>
    <row r="95" spans="2:11" x14ac:dyDescent="0.3">
      <c r="B95"/>
    </row>
    <row r="96" spans="2:11" x14ac:dyDescent="0.3">
      <c r="B96"/>
    </row>
    <row r="97" spans="2:2" x14ac:dyDescent="0.3">
      <c r="B97"/>
    </row>
    <row r="98" spans="2:2" x14ac:dyDescent="0.3">
      <c r="B98"/>
    </row>
    <row r="99" spans="2:2" x14ac:dyDescent="0.3">
      <c r="B99"/>
    </row>
    <row r="100" spans="2:2" x14ac:dyDescent="0.3">
      <c r="B100"/>
    </row>
    <row r="101" spans="2:2" x14ac:dyDescent="0.3">
      <c r="B101"/>
    </row>
    <row r="102" spans="2:2" x14ac:dyDescent="0.3">
      <c r="B102"/>
    </row>
    <row r="103" spans="2:2" x14ac:dyDescent="0.3">
      <c r="B103"/>
    </row>
    <row r="104" spans="2:2" x14ac:dyDescent="0.3">
      <c r="B104"/>
    </row>
    <row r="105" spans="2:2" x14ac:dyDescent="0.3">
      <c r="B105"/>
    </row>
    <row r="106" spans="2:2" x14ac:dyDescent="0.3">
      <c r="B106"/>
    </row>
    <row r="107" spans="2:2" x14ac:dyDescent="0.3">
      <c r="B107"/>
    </row>
    <row r="108" spans="2:2" x14ac:dyDescent="0.3">
      <c r="B108"/>
    </row>
    <row r="109" spans="2:2" x14ac:dyDescent="0.3">
      <c r="B109"/>
    </row>
    <row r="110" spans="2:2" x14ac:dyDescent="0.3">
      <c r="B110"/>
    </row>
    <row r="111" spans="2:2" x14ac:dyDescent="0.3">
      <c r="B111"/>
    </row>
    <row r="112" spans="2:2" x14ac:dyDescent="0.3">
      <c r="B112"/>
    </row>
    <row r="113" spans="2:2" x14ac:dyDescent="0.3">
      <c r="B113"/>
    </row>
    <row r="114" spans="2:2" x14ac:dyDescent="0.3">
      <c r="B114"/>
    </row>
    <row r="115" spans="2:2" x14ac:dyDescent="0.3">
      <c r="B115"/>
    </row>
    <row r="116" spans="2:2" x14ac:dyDescent="0.3">
      <c r="B116"/>
    </row>
    <row r="117" spans="2:2" x14ac:dyDescent="0.3">
      <c r="B117"/>
    </row>
    <row r="118" spans="2:2" x14ac:dyDescent="0.3">
      <c r="B118"/>
    </row>
    <row r="119" spans="2:2" x14ac:dyDescent="0.3">
      <c r="B119"/>
    </row>
    <row r="120" spans="2:2" x14ac:dyDescent="0.3">
      <c r="B120"/>
    </row>
    <row r="121" spans="2:2" x14ac:dyDescent="0.3">
      <c r="B121"/>
    </row>
    <row r="122" spans="2:2" x14ac:dyDescent="0.3">
      <c r="B122"/>
    </row>
    <row r="123" spans="2:2" x14ac:dyDescent="0.3">
      <c r="B123"/>
    </row>
    <row r="124" spans="2:2" x14ac:dyDescent="0.3">
      <c r="B124"/>
    </row>
    <row r="125" spans="2:2" x14ac:dyDescent="0.3">
      <c r="B125"/>
    </row>
    <row r="126" spans="2:2" x14ac:dyDescent="0.3">
      <c r="B126"/>
    </row>
    <row r="127" spans="2:2" x14ac:dyDescent="0.3">
      <c r="B127"/>
    </row>
    <row r="128" spans="2:2" x14ac:dyDescent="0.3">
      <c r="B128"/>
    </row>
    <row r="129" spans="2:2" x14ac:dyDescent="0.3">
      <c r="B129"/>
    </row>
    <row r="130" spans="2:2" x14ac:dyDescent="0.3">
      <c r="B130"/>
    </row>
    <row r="131" spans="2:2" x14ac:dyDescent="0.3">
      <c r="B131"/>
    </row>
    <row r="132" spans="2:2" x14ac:dyDescent="0.3">
      <c r="B132"/>
    </row>
    <row r="133" spans="2:2" x14ac:dyDescent="0.3">
      <c r="B133"/>
    </row>
    <row r="134" spans="2:2" x14ac:dyDescent="0.3">
      <c r="B134"/>
    </row>
    <row r="135" spans="2:2" x14ac:dyDescent="0.3">
      <c r="B135"/>
    </row>
    <row r="136" spans="2:2" x14ac:dyDescent="0.3">
      <c r="B136"/>
    </row>
    <row r="137" spans="2:2" x14ac:dyDescent="0.3">
      <c r="B137"/>
    </row>
    <row r="138" spans="2:2" x14ac:dyDescent="0.3">
      <c r="B138"/>
    </row>
    <row r="139" spans="2:2" x14ac:dyDescent="0.3">
      <c r="B139"/>
    </row>
    <row r="140" spans="2:2" x14ac:dyDescent="0.3">
      <c r="B140"/>
    </row>
    <row r="141" spans="2:2" x14ac:dyDescent="0.3">
      <c r="B141"/>
    </row>
    <row r="142" spans="2:2" x14ac:dyDescent="0.3">
      <c r="B142"/>
    </row>
    <row r="143" spans="2:2" x14ac:dyDescent="0.3">
      <c r="B143"/>
    </row>
    <row r="144" spans="2:2" x14ac:dyDescent="0.3">
      <c r="B144"/>
    </row>
    <row r="145" spans="2:2" x14ac:dyDescent="0.3">
      <c r="B145"/>
    </row>
    <row r="146" spans="2:2" x14ac:dyDescent="0.3">
      <c r="B146"/>
    </row>
    <row r="147" spans="2:2" x14ac:dyDescent="0.3">
      <c r="B147"/>
    </row>
    <row r="148" spans="2:2" x14ac:dyDescent="0.3">
      <c r="B148"/>
    </row>
    <row r="149" spans="2:2" x14ac:dyDescent="0.3">
      <c r="B149"/>
    </row>
    <row r="150" spans="2:2" x14ac:dyDescent="0.3">
      <c r="B150"/>
    </row>
    <row r="151" spans="2:2" x14ac:dyDescent="0.3">
      <c r="B151"/>
    </row>
    <row r="152" spans="2:2" x14ac:dyDescent="0.3">
      <c r="B152"/>
    </row>
    <row r="153" spans="2:2" x14ac:dyDescent="0.3">
      <c r="B153"/>
    </row>
    <row r="154" spans="2:2" x14ac:dyDescent="0.3">
      <c r="B154"/>
    </row>
    <row r="155" spans="2:2" x14ac:dyDescent="0.3">
      <c r="B155"/>
    </row>
    <row r="156" spans="2:2" x14ac:dyDescent="0.3">
      <c r="B156"/>
    </row>
    <row r="157" spans="2:2" x14ac:dyDescent="0.3">
      <c r="B157"/>
    </row>
    <row r="158" spans="2:2" x14ac:dyDescent="0.3">
      <c r="B158"/>
    </row>
    <row r="159" spans="2:2" x14ac:dyDescent="0.3">
      <c r="B159"/>
    </row>
    <row r="160" spans="2:2" x14ac:dyDescent="0.3">
      <c r="B160"/>
    </row>
    <row r="161" spans="2:2" x14ac:dyDescent="0.3">
      <c r="B161"/>
    </row>
    <row r="162" spans="2:2" x14ac:dyDescent="0.3">
      <c r="B162"/>
    </row>
    <row r="163" spans="2:2" x14ac:dyDescent="0.3">
      <c r="B163"/>
    </row>
    <row r="164" spans="2:2" x14ac:dyDescent="0.3">
      <c r="B164"/>
    </row>
    <row r="165" spans="2:2" x14ac:dyDescent="0.3">
      <c r="B165"/>
    </row>
    <row r="166" spans="2:2" x14ac:dyDescent="0.3">
      <c r="B166"/>
    </row>
    <row r="167" spans="2:2" x14ac:dyDescent="0.3">
      <c r="B167"/>
    </row>
    <row r="168" spans="2:2" x14ac:dyDescent="0.3">
      <c r="B168"/>
    </row>
    <row r="169" spans="2:2" x14ac:dyDescent="0.3">
      <c r="B169"/>
    </row>
    <row r="170" spans="2:2" x14ac:dyDescent="0.3">
      <c r="B170"/>
    </row>
    <row r="171" spans="2:2" x14ac:dyDescent="0.3">
      <c r="B171"/>
    </row>
    <row r="172" spans="2:2" x14ac:dyDescent="0.3">
      <c r="B172"/>
    </row>
    <row r="173" spans="2:2" x14ac:dyDescent="0.3">
      <c r="B173"/>
    </row>
    <row r="174" spans="2:2" x14ac:dyDescent="0.3">
      <c r="B174"/>
    </row>
    <row r="175" spans="2:2" x14ac:dyDescent="0.3">
      <c r="B175"/>
    </row>
    <row r="176" spans="2:2" x14ac:dyDescent="0.3">
      <c r="B176"/>
    </row>
    <row r="177" spans="2:2" x14ac:dyDescent="0.3">
      <c r="B177"/>
    </row>
    <row r="178" spans="2:2" x14ac:dyDescent="0.3">
      <c r="B178"/>
    </row>
    <row r="179" spans="2:2" x14ac:dyDescent="0.3">
      <c r="B179"/>
    </row>
    <row r="180" spans="2:2" x14ac:dyDescent="0.3">
      <c r="B180"/>
    </row>
    <row r="181" spans="2:2" x14ac:dyDescent="0.3">
      <c r="B181"/>
    </row>
    <row r="182" spans="2:2" x14ac:dyDescent="0.3">
      <c r="B182"/>
    </row>
    <row r="183" spans="2:2" x14ac:dyDescent="0.3">
      <c r="B183"/>
    </row>
    <row r="184" spans="2:2" x14ac:dyDescent="0.3">
      <c r="B184"/>
    </row>
    <row r="185" spans="2:2" x14ac:dyDescent="0.3">
      <c r="B185"/>
    </row>
    <row r="186" spans="2:2" x14ac:dyDescent="0.3">
      <c r="B186"/>
    </row>
    <row r="187" spans="2:2" x14ac:dyDescent="0.3">
      <c r="B187"/>
    </row>
    <row r="188" spans="2:2" x14ac:dyDescent="0.3">
      <c r="B188"/>
    </row>
    <row r="189" spans="2:2" x14ac:dyDescent="0.3">
      <c r="B189"/>
    </row>
    <row r="190" spans="2:2" x14ac:dyDescent="0.3">
      <c r="B190"/>
    </row>
    <row r="191" spans="2:2" x14ac:dyDescent="0.3">
      <c r="B191"/>
    </row>
    <row r="192" spans="2:2" x14ac:dyDescent="0.3">
      <c r="B192"/>
    </row>
    <row r="193" spans="2:2" x14ac:dyDescent="0.3">
      <c r="B193"/>
    </row>
    <row r="194" spans="2:2" x14ac:dyDescent="0.3">
      <c r="B194"/>
    </row>
    <row r="195" spans="2:2" x14ac:dyDescent="0.3">
      <c r="B195"/>
    </row>
    <row r="196" spans="2:2" x14ac:dyDescent="0.3">
      <c r="B196"/>
    </row>
    <row r="197" spans="2:2" x14ac:dyDescent="0.3">
      <c r="B197"/>
    </row>
    <row r="198" spans="2:2" x14ac:dyDescent="0.3">
      <c r="B198"/>
    </row>
    <row r="199" spans="2:2" x14ac:dyDescent="0.3">
      <c r="B199"/>
    </row>
    <row r="200" spans="2:2" x14ac:dyDescent="0.3">
      <c r="B200"/>
    </row>
    <row r="201" spans="2:2" x14ac:dyDescent="0.3">
      <c r="B201"/>
    </row>
    <row r="202" spans="2:2" x14ac:dyDescent="0.3">
      <c r="B202"/>
    </row>
    <row r="203" spans="2:2" x14ac:dyDescent="0.3">
      <c r="B203"/>
    </row>
    <row r="204" spans="2:2" x14ac:dyDescent="0.3">
      <c r="B204"/>
    </row>
    <row r="205" spans="2:2" x14ac:dyDescent="0.3">
      <c r="B205"/>
    </row>
    <row r="206" spans="2:2" x14ac:dyDescent="0.3">
      <c r="B206"/>
    </row>
    <row r="207" spans="2:2" x14ac:dyDescent="0.3">
      <c r="B207"/>
    </row>
    <row r="208" spans="2:2" x14ac:dyDescent="0.3">
      <c r="B208"/>
    </row>
    <row r="209" spans="2:2" x14ac:dyDescent="0.3">
      <c r="B209"/>
    </row>
    <row r="210" spans="2:2" x14ac:dyDescent="0.3">
      <c r="B210"/>
    </row>
    <row r="211" spans="2:2" x14ac:dyDescent="0.3">
      <c r="B211"/>
    </row>
    <row r="212" spans="2:2" x14ac:dyDescent="0.3">
      <c r="B212"/>
    </row>
    <row r="213" spans="2:2" x14ac:dyDescent="0.3">
      <c r="B213"/>
    </row>
    <row r="214" spans="2:2" x14ac:dyDescent="0.3">
      <c r="B214"/>
    </row>
    <row r="215" spans="2:2" x14ac:dyDescent="0.3">
      <c r="B215"/>
    </row>
    <row r="216" spans="2:2" x14ac:dyDescent="0.3">
      <c r="B216"/>
    </row>
    <row r="217" spans="2:2" x14ac:dyDescent="0.3">
      <c r="B217"/>
    </row>
    <row r="218" spans="2:2" x14ac:dyDescent="0.3">
      <c r="B218"/>
    </row>
    <row r="219" spans="2:2" x14ac:dyDescent="0.3">
      <c r="B219"/>
    </row>
    <row r="220" spans="2:2" x14ac:dyDescent="0.3">
      <c r="B220"/>
    </row>
    <row r="221" spans="2:2" x14ac:dyDescent="0.3">
      <c r="B221"/>
    </row>
    <row r="222" spans="2:2" x14ac:dyDescent="0.3">
      <c r="B222"/>
    </row>
    <row r="223" spans="2:2" x14ac:dyDescent="0.3">
      <c r="B223"/>
    </row>
    <row r="224" spans="2:2" x14ac:dyDescent="0.3">
      <c r="B224"/>
    </row>
    <row r="225" spans="2:2" x14ac:dyDescent="0.3">
      <c r="B225"/>
    </row>
    <row r="226" spans="2:2" x14ac:dyDescent="0.3">
      <c r="B226"/>
    </row>
    <row r="227" spans="2:2" x14ac:dyDescent="0.3">
      <c r="B227"/>
    </row>
    <row r="228" spans="2:2" x14ac:dyDescent="0.3">
      <c r="B228"/>
    </row>
    <row r="229" spans="2:2" x14ac:dyDescent="0.3">
      <c r="B229"/>
    </row>
    <row r="230" spans="2:2" x14ac:dyDescent="0.3">
      <c r="B230"/>
    </row>
    <row r="231" spans="2:2" x14ac:dyDescent="0.3">
      <c r="B231"/>
    </row>
    <row r="232" spans="2:2" x14ac:dyDescent="0.3">
      <c r="B232"/>
    </row>
    <row r="233" spans="2:2" x14ac:dyDescent="0.3">
      <c r="B233"/>
    </row>
    <row r="234" spans="2:2" x14ac:dyDescent="0.3">
      <c r="B234"/>
    </row>
    <row r="235" spans="2:2" x14ac:dyDescent="0.3">
      <c r="B235"/>
    </row>
    <row r="236" spans="2:2" x14ac:dyDescent="0.3">
      <c r="B236"/>
    </row>
    <row r="237" spans="2:2" x14ac:dyDescent="0.3">
      <c r="B237"/>
    </row>
    <row r="238" spans="2:2" x14ac:dyDescent="0.3">
      <c r="B238"/>
    </row>
    <row r="239" spans="2:2" x14ac:dyDescent="0.3">
      <c r="B239"/>
    </row>
    <row r="240" spans="2:2" x14ac:dyDescent="0.3">
      <c r="B240"/>
    </row>
    <row r="241" spans="2:2" x14ac:dyDescent="0.3">
      <c r="B241"/>
    </row>
    <row r="242" spans="2:2" x14ac:dyDescent="0.3">
      <c r="B242"/>
    </row>
    <row r="243" spans="2:2" x14ac:dyDescent="0.3">
      <c r="B243"/>
    </row>
    <row r="244" spans="2:2" x14ac:dyDescent="0.3">
      <c r="B244"/>
    </row>
    <row r="245" spans="2:2" x14ac:dyDescent="0.3">
      <c r="B245"/>
    </row>
    <row r="246" spans="2:2" x14ac:dyDescent="0.3">
      <c r="B246"/>
    </row>
    <row r="247" spans="2:2" x14ac:dyDescent="0.3">
      <c r="B247"/>
    </row>
    <row r="248" spans="2:2" x14ac:dyDescent="0.3">
      <c r="B248"/>
    </row>
    <row r="249" spans="2:2" x14ac:dyDescent="0.3">
      <c r="B249"/>
    </row>
    <row r="250" spans="2:2" x14ac:dyDescent="0.3">
      <c r="B250"/>
    </row>
    <row r="251" spans="2:2" x14ac:dyDescent="0.3">
      <c r="B251"/>
    </row>
    <row r="252" spans="2:2" x14ac:dyDescent="0.3">
      <c r="B252"/>
    </row>
    <row r="253" spans="2:2" x14ac:dyDescent="0.3">
      <c r="B253"/>
    </row>
    <row r="254" spans="2:2" x14ac:dyDescent="0.3">
      <c r="B254"/>
    </row>
    <row r="255" spans="2:2" x14ac:dyDescent="0.3">
      <c r="B255"/>
    </row>
    <row r="256" spans="2:2" x14ac:dyDescent="0.3">
      <c r="B256"/>
    </row>
    <row r="257" spans="2:2" x14ac:dyDescent="0.3">
      <c r="B257"/>
    </row>
    <row r="258" spans="2:2" x14ac:dyDescent="0.3">
      <c r="B258"/>
    </row>
    <row r="259" spans="2:2" x14ac:dyDescent="0.3">
      <c r="B259"/>
    </row>
    <row r="260" spans="2:2" x14ac:dyDescent="0.3">
      <c r="B260"/>
    </row>
    <row r="261" spans="2:2" x14ac:dyDescent="0.3">
      <c r="B261"/>
    </row>
    <row r="262" spans="2:2" x14ac:dyDescent="0.3">
      <c r="B262"/>
    </row>
    <row r="263" spans="2:2" x14ac:dyDescent="0.3">
      <c r="B263"/>
    </row>
    <row r="264" spans="2:2" x14ac:dyDescent="0.3">
      <c r="B264"/>
    </row>
    <row r="265" spans="2:2" x14ac:dyDescent="0.3">
      <c r="B265"/>
    </row>
    <row r="266" spans="2:2" x14ac:dyDescent="0.3">
      <c r="B266"/>
    </row>
    <row r="267" spans="2:2" x14ac:dyDescent="0.3">
      <c r="B267"/>
    </row>
    <row r="268" spans="2:2" x14ac:dyDescent="0.3">
      <c r="B268"/>
    </row>
    <row r="269" spans="2:2" x14ac:dyDescent="0.3">
      <c r="B269"/>
    </row>
    <row r="270" spans="2:2" x14ac:dyDescent="0.3">
      <c r="B270"/>
    </row>
    <row r="271" spans="2:2" x14ac:dyDescent="0.3">
      <c r="B271"/>
    </row>
    <row r="272" spans="2:2" x14ac:dyDescent="0.3">
      <c r="B272"/>
    </row>
    <row r="273" spans="2:2" x14ac:dyDescent="0.3">
      <c r="B273"/>
    </row>
    <row r="274" spans="2:2" x14ac:dyDescent="0.3">
      <c r="B274"/>
    </row>
    <row r="275" spans="2:2" x14ac:dyDescent="0.3">
      <c r="B275"/>
    </row>
    <row r="276" spans="2:2" x14ac:dyDescent="0.3">
      <c r="B276"/>
    </row>
    <row r="277" spans="2:2" x14ac:dyDescent="0.3">
      <c r="B277"/>
    </row>
    <row r="278" spans="2:2" x14ac:dyDescent="0.3">
      <c r="B278"/>
    </row>
    <row r="279" spans="2:2" x14ac:dyDescent="0.3">
      <c r="B279"/>
    </row>
    <row r="280" spans="2:2" x14ac:dyDescent="0.3">
      <c r="B280"/>
    </row>
    <row r="281" spans="2:2" x14ac:dyDescent="0.3">
      <c r="B281"/>
    </row>
    <row r="282" spans="2:2" x14ac:dyDescent="0.3">
      <c r="B282"/>
    </row>
    <row r="283" spans="2:2" x14ac:dyDescent="0.3">
      <c r="B283"/>
    </row>
    <row r="284" spans="2:2" x14ac:dyDescent="0.3">
      <c r="B284"/>
    </row>
    <row r="285" spans="2:2" x14ac:dyDescent="0.3">
      <c r="B285"/>
    </row>
    <row r="286" spans="2:2" x14ac:dyDescent="0.3">
      <c r="B286"/>
    </row>
    <row r="287" spans="2:2" x14ac:dyDescent="0.3">
      <c r="B287"/>
    </row>
    <row r="288" spans="2:2" x14ac:dyDescent="0.3">
      <c r="B288"/>
    </row>
    <row r="289" spans="2:2" x14ac:dyDescent="0.3">
      <c r="B289"/>
    </row>
    <row r="290" spans="2:2" x14ac:dyDescent="0.3">
      <c r="B290"/>
    </row>
    <row r="291" spans="2:2" x14ac:dyDescent="0.3">
      <c r="B291"/>
    </row>
    <row r="292" spans="2:2" x14ac:dyDescent="0.3">
      <c r="B292"/>
    </row>
    <row r="293" spans="2:2" x14ac:dyDescent="0.3">
      <c r="B293"/>
    </row>
    <row r="294" spans="2:2" x14ac:dyDescent="0.3">
      <c r="B294"/>
    </row>
    <row r="295" spans="2:2" x14ac:dyDescent="0.3">
      <c r="B295"/>
    </row>
    <row r="296" spans="2:2" x14ac:dyDescent="0.3">
      <c r="B296"/>
    </row>
    <row r="297" spans="2:2" x14ac:dyDescent="0.3">
      <c r="B297"/>
    </row>
    <row r="298" spans="2:2" x14ac:dyDescent="0.3">
      <c r="B298"/>
    </row>
    <row r="299" spans="2:2" x14ac:dyDescent="0.3">
      <c r="B299"/>
    </row>
    <row r="300" spans="2:2" x14ac:dyDescent="0.3">
      <c r="B300"/>
    </row>
    <row r="301" spans="2:2" x14ac:dyDescent="0.3">
      <c r="B301"/>
    </row>
    <row r="302" spans="2:2" x14ac:dyDescent="0.3">
      <c r="B302"/>
    </row>
    <row r="303" spans="2:2" x14ac:dyDescent="0.3">
      <c r="B303"/>
    </row>
    <row r="304" spans="2:2" x14ac:dyDescent="0.3">
      <c r="B304"/>
    </row>
    <row r="305" spans="2:2" x14ac:dyDescent="0.3">
      <c r="B305"/>
    </row>
    <row r="306" spans="2:2" x14ac:dyDescent="0.3">
      <c r="B306"/>
    </row>
    <row r="307" spans="2:2" x14ac:dyDescent="0.3">
      <c r="B307"/>
    </row>
    <row r="308" spans="2:2" x14ac:dyDescent="0.3">
      <c r="B308"/>
    </row>
    <row r="309" spans="2:2" x14ac:dyDescent="0.3">
      <c r="B309"/>
    </row>
    <row r="310" spans="2:2" x14ac:dyDescent="0.3">
      <c r="B310"/>
    </row>
    <row r="311" spans="2:2" x14ac:dyDescent="0.3">
      <c r="B311"/>
    </row>
    <row r="312" spans="2:2" x14ac:dyDescent="0.3">
      <c r="B312"/>
    </row>
    <row r="313" spans="2:2" x14ac:dyDescent="0.3">
      <c r="B313"/>
    </row>
    <row r="314" spans="2:2" x14ac:dyDescent="0.3">
      <c r="B314"/>
    </row>
    <row r="315" spans="2:2" x14ac:dyDescent="0.3">
      <c r="B315"/>
    </row>
    <row r="316" spans="2:2" x14ac:dyDescent="0.3">
      <c r="B316"/>
    </row>
    <row r="317" spans="2:2" x14ac:dyDescent="0.3">
      <c r="B317"/>
    </row>
    <row r="318" spans="2:2" x14ac:dyDescent="0.3">
      <c r="B318"/>
    </row>
    <row r="319" spans="2:2" x14ac:dyDescent="0.3">
      <c r="B319"/>
    </row>
    <row r="320" spans="2:2" x14ac:dyDescent="0.3">
      <c r="B320"/>
    </row>
    <row r="321" spans="2:2" x14ac:dyDescent="0.3">
      <c r="B321"/>
    </row>
    <row r="322" spans="2:2" x14ac:dyDescent="0.3">
      <c r="B322"/>
    </row>
    <row r="323" spans="2:2" x14ac:dyDescent="0.3">
      <c r="B323"/>
    </row>
    <row r="324" spans="2:2" x14ac:dyDescent="0.3">
      <c r="B324"/>
    </row>
    <row r="325" spans="2:2" x14ac:dyDescent="0.3">
      <c r="B325"/>
    </row>
    <row r="326" spans="2:2" x14ac:dyDescent="0.3">
      <c r="B326"/>
    </row>
    <row r="327" spans="2:2" x14ac:dyDescent="0.3">
      <c r="B327"/>
    </row>
    <row r="328" spans="2:2" x14ac:dyDescent="0.3">
      <c r="B328"/>
    </row>
    <row r="329" spans="2:2" x14ac:dyDescent="0.3">
      <c r="B329"/>
    </row>
    <row r="330" spans="2:2" x14ac:dyDescent="0.3">
      <c r="B330"/>
    </row>
    <row r="331" spans="2:2" x14ac:dyDescent="0.3">
      <c r="B331"/>
    </row>
    <row r="332" spans="2:2" x14ac:dyDescent="0.3">
      <c r="B332"/>
    </row>
    <row r="333" spans="2:2" x14ac:dyDescent="0.3">
      <c r="B333"/>
    </row>
    <row r="334" spans="2:2" x14ac:dyDescent="0.3">
      <c r="B334"/>
    </row>
    <row r="335" spans="2:2" x14ac:dyDescent="0.3">
      <c r="B335"/>
    </row>
    <row r="336" spans="2:2" x14ac:dyDescent="0.3">
      <c r="B336"/>
    </row>
    <row r="337" spans="2:2" x14ac:dyDescent="0.3">
      <c r="B337"/>
    </row>
    <row r="338" spans="2:2" x14ac:dyDescent="0.3">
      <c r="B338"/>
    </row>
    <row r="339" spans="2:2" x14ac:dyDescent="0.3">
      <c r="B339"/>
    </row>
    <row r="340" spans="2:2" x14ac:dyDescent="0.3">
      <c r="B340"/>
    </row>
    <row r="341" spans="2:2" x14ac:dyDescent="0.3">
      <c r="B341"/>
    </row>
    <row r="342" spans="2:2" x14ac:dyDescent="0.3">
      <c r="B342"/>
    </row>
    <row r="343" spans="2:2" x14ac:dyDescent="0.3">
      <c r="B343"/>
    </row>
    <row r="344" spans="2:2" x14ac:dyDescent="0.3">
      <c r="B344"/>
    </row>
    <row r="345" spans="2:2" x14ac:dyDescent="0.3">
      <c r="B345"/>
    </row>
    <row r="346" spans="2:2" x14ac:dyDescent="0.3">
      <c r="B346"/>
    </row>
    <row r="347" spans="2:2" x14ac:dyDescent="0.3">
      <c r="B347"/>
    </row>
    <row r="348" spans="2:2" x14ac:dyDescent="0.3">
      <c r="B348"/>
    </row>
    <row r="349" spans="2:2" x14ac:dyDescent="0.3">
      <c r="B349"/>
    </row>
    <row r="350" spans="2:2" x14ac:dyDescent="0.3">
      <c r="B350"/>
    </row>
    <row r="351" spans="2:2" x14ac:dyDescent="0.3">
      <c r="B351"/>
    </row>
    <row r="352" spans="2:2" x14ac:dyDescent="0.3">
      <c r="B352"/>
    </row>
    <row r="353" spans="2:2" x14ac:dyDescent="0.3">
      <c r="B353"/>
    </row>
    <row r="354" spans="2:2" x14ac:dyDescent="0.3">
      <c r="B354"/>
    </row>
    <row r="355" spans="2:2" x14ac:dyDescent="0.3">
      <c r="B355"/>
    </row>
    <row r="356" spans="2:2" x14ac:dyDescent="0.3">
      <c r="B356"/>
    </row>
    <row r="357" spans="2:2" x14ac:dyDescent="0.3">
      <c r="B357"/>
    </row>
    <row r="358" spans="2:2" x14ac:dyDescent="0.3">
      <c r="B358"/>
    </row>
    <row r="359" spans="2:2" x14ac:dyDescent="0.3">
      <c r="B359"/>
    </row>
    <row r="360" spans="2:2" x14ac:dyDescent="0.3">
      <c r="B360"/>
    </row>
    <row r="361" spans="2:2" x14ac:dyDescent="0.3">
      <c r="B361"/>
    </row>
    <row r="362" spans="2:2" x14ac:dyDescent="0.3">
      <c r="B362"/>
    </row>
    <row r="363" spans="2:2" x14ac:dyDescent="0.3">
      <c r="B363"/>
    </row>
    <row r="364" spans="2:2" x14ac:dyDescent="0.3">
      <c r="B364"/>
    </row>
    <row r="365" spans="2:2" x14ac:dyDescent="0.3">
      <c r="B365"/>
    </row>
    <row r="366" spans="2:2" x14ac:dyDescent="0.3">
      <c r="B366"/>
    </row>
    <row r="367" spans="2:2" x14ac:dyDescent="0.3">
      <c r="B367"/>
    </row>
    <row r="368" spans="2:2" x14ac:dyDescent="0.3">
      <c r="B368"/>
    </row>
    <row r="369" spans="2:2" x14ac:dyDescent="0.3">
      <c r="B369"/>
    </row>
    <row r="370" spans="2:2" x14ac:dyDescent="0.3">
      <c r="B370"/>
    </row>
    <row r="371" spans="2:2" x14ac:dyDescent="0.3">
      <c r="B371"/>
    </row>
    <row r="372" spans="2:2" x14ac:dyDescent="0.3">
      <c r="B372"/>
    </row>
    <row r="373" spans="2:2" x14ac:dyDescent="0.3">
      <c r="B373"/>
    </row>
    <row r="374" spans="2:2" x14ac:dyDescent="0.3">
      <c r="B374"/>
    </row>
    <row r="375" spans="2:2" x14ac:dyDescent="0.3">
      <c r="B375"/>
    </row>
    <row r="376" spans="2:2" x14ac:dyDescent="0.3">
      <c r="B376"/>
    </row>
    <row r="377" spans="2:2" x14ac:dyDescent="0.3">
      <c r="B377"/>
    </row>
    <row r="378" spans="2:2" x14ac:dyDescent="0.3">
      <c r="B378"/>
    </row>
    <row r="379" spans="2:2" x14ac:dyDescent="0.3">
      <c r="B379"/>
    </row>
    <row r="380" spans="2:2" x14ac:dyDescent="0.3">
      <c r="B380"/>
    </row>
    <row r="381" spans="2:2" x14ac:dyDescent="0.3">
      <c r="B381"/>
    </row>
    <row r="382" spans="2:2" x14ac:dyDescent="0.3">
      <c r="B382"/>
    </row>
    <row r="383" spans="2:2" x14ac:dyDescent="0.3">
      <c r="B383"/>
    </row>
    <row r="384" spans="2:2" x14ac:dyDescent="0.3">
      <c r="B384"/>
    </row>
    <row r="385" spans="2:2" x14ac:dyDescent="0.3">
      <c r="B385"/>
    </row>
    <row r="386" spans="2:2" x14ac:dyDescent="0.3">
      <c r="B386"/>
    </row>
    <row r="387" spans="2:2" x14ac:dyDescent="0.3">
      <c r="B387"/>
    </row>
    <row r="388" spans="2:2" x14ac:dyDescent="0.3">
      <c r="B388"/>
    </row>
    <row r="389" spans="2:2" x14ac:dyDescent="0.3">
      <c r="B389"/>
    </row>
    <row r="390" spans="2:2" x14ac:dyDescent="0.3">
      <c r="B390"/>
    </row>
    <row r="391" spans="2:2" x14ac:dyDescent="0.3">
      <c r="B391"/>
    </row>
    <row r="392" spans="2:2" x14ac:dyDescent="0.3">
      <c r="B392"/>
    </row>
    <row r="393" spans="2:2" x14ac:dyDescent="0.3">
      <c r="B393"/>
    </row>
    <row r="394" spans="2:2" x14ac:dyDescent="0.3">
      <c r="B394"/>
    </row>
    <row r="395" spans="2:2" x14ac:dyDescent="0.3">
      <c r="B395"/>
    </row>
    <row r="396" spans="2:2" x14ac:dyDescent="0.3">
      <c r="B396"/>
    </row>
    <row r="397" spans="2:2" x14ac:dyDescent="0.3">
      <c r="B397"/>
    </row>
    <row r="398" spans="2:2" x14ac:dyDescent="0.3">
      <c r="B398"/>
    </row>
    <row r="399" spans="2:2" x14ac:dyDescent="0.3">
      <c r="B399"/>
    </row>
    <row r="400" spans="2:2" x14ac:dyDescent="0.3">
      <c r="B400"/>
    </row>
    <row r="401" spans="2:2" x14ac:dyDescent="0.3">
      <c r="B401"/>
    </row>
    <row r="402" spans="2:2" x14ac:dyDescent="0.3">
      <c r="B402"/>
    </row>
    <row r="403" spans="2:2" x14ac:dyDescent="0.3">
      <c r="B403"/>
    </row>
    <row r="404" spans="2:2" x14ac:dyDescent="0.3">
      <c r="B404"/>
    </row>
    <row r="405" spans="2:2" x14ac:dyDescent="0.3">
      <c r="B405"/>
    </row>
    <row r="406" spans="2:2" x14ac:dyDescent="0.3">
      <c r="B406"/>
    </row>
    <row r="407" spans="2:2" x14ac:dyDescent="0.3">
      <c r="B407"/>
    </row>
    <row r="408" spans="2:2" x14ac:dyDescent="0.3">
      <c r="B408"/>
    </row>
    <row r="409" spans="2:2" x14ac:dyDescent="0.3">
      <c r="B409"/>
    </row>
    <row r="410" spans="2:2" x14ac:dyDescent="0.3">
      <c r="B410"/>
    </row>
    <row r="411" spans="2:2" x14ac:dyDescent="0.3">
      <c r="B411"/>
    </row>
    <row r="412" spans="2:2" x14ac:dyDescent="0.3">
      <c r="B412"/>
    </row>
    <row r="413" spans="2:2" x14ac:dyDescent="0.3">
      <c r="B413"/>
    </row>
    <row r="414" spans="2:2" x14ac:dyDescent="0.3">
      <c r="B414"/>
    </row>
    <row r="415" spans="2:2" x14ac:dyDescent="0.3">
      <c r="B415"/>
    </row>
    <row r="416" spans="2:2" x14ac:dyDescent="0.3">
      <c r="B416"/>
    </row>
    <row r="417" spans="2:2" x14ac:dyDescent="0.3">
      <c r="B417"/>
    </row>
    <row r="418" spans="2:2" x14ac:dyDescent="0.3">
      <c r="B418"/>
    </row>
    <row r="419" spans="2:2" x14ac:dyDescent="0.3">
      <c r="B419"/>
    </row>
    <row r="420" spans="2:2" x14ac:dyDescent="0.3">
      <c r="B420"/>
    </row>
    <row r="421" spans="2:2" x14ac:dyDescent="0.3">
      <c r="B421"/>
    </row>
    <row r="422" spans="2:2" x14ac:dyDescent="0.3">
      <c r="B422"/>
    </row>
    <row r="423" spans="2:2" x14ac:dyDescent="0.3">
      <c r="B423"/>
    </row>
    <row r="424" spans="2:2" x14ac:dyDescent="0.3">
      <c r="B424"/>
    </row>
    <row r="425" spans="2:2" x14ac:dyDescent="0.3">
      <c r="B425"/>
    </row>
    <row r="426" spans="2:2" x14ac:dyDescent="0.3">
      <c r="B426"/>
    </row>
    <row r="427" spans="2:2" x14ac:dyDescent="0.3">
      <c r="B427"/>
    </row>
    <row r="428" spans="2:2" x14ac:dyDescent="0.3">
      <c r="B428"/>
    </row>
    <row r="429" spans="2:2" x14ac:dyDescent="0.3">
      <c r="B429"/>
    </row>
    <row r="430" spans="2:2" x14ac:dyDescent="0.3">
      <c r="B430"/>
    </row>
    <row r="431" spans="2:2" x14ac:dyDescent="0.3">
      <c r="B431"/>
    </row>
    <row r="432" spans="2:2" x14ac:dyDescent="0.3">
      <c r="B432"/>
    </row>
    <row r="433" spans="2:2" x14ac:dyDescent="0.3">
      <c r="B433"/>
    </row>
    <row r="434" spans="2:2" x14ac:dyDescent="0.3">
      <c r="B434"/>
    </row>
    <row r="435" spans="2:2" x14ac:dyDescent="0.3">
      <c r="B435"/>
    </row>
    <row r="436" spans="2:2" x14ac:dyDescent="0.3">
      <c r="B436"/>
    </row>
    <row r="437" spans="2:2" x14ac:dyDescent="0.3">
      <c r="B437"/>
    </row>
    <row r="438" spans="2:2" x14ac:dyDescent="0.3">
      <c r="B438"/>
    </row>
    <row r="439" spans="2:2" x14ac:dyDescent="0.3">
      <c r="B439"/>
    </row>
    <row r="440" spans="2:2" x14ac:dyDescent="0.3">
      <c r="B440"/>
    </row>
    <row r="441" spans="2:2" x14ac:dyDescent="0.3">
      <c r="B441"/>
    </row>
    <row r="442" spans="2:2" x14ac:dyDescent="0.3">
      <c r="B442"/>
    </row>
    <row r="443" spans="2:2" x14ac:dyDescent="0.3">
      <c r="B443"/>
    </row>
    <row r="444" spans="2:2" x14ac:dyDescent="0.3">
      <c r="B444"/>
    </row>
    <row r="445" spans="2:2" x14ac:dyDescent="0.3">
      <c r="B445"/>
    </row>
    <row r="446" spans="2:2" x14ac:dyDescent="0.3">
      <c r="B446"/>
    </row>
    <row r="447" spans="2:2" x14ac:dyDescent="0.3">
      <c r="B447"/>
    </row>
    <row r="448" spans="2:2" x14ac:dyDescent="0.3">
      <c r="B448"/>
    </row>
    <row r="449" spans="2:2" x14ac:dyDescent="0.3">
      <c r="B449"/>
    </row>
    <row r="450" spans="2:2" x14ac:dyDescent="0.3">
      <c r="B450"/>
    </row>
    <row r="451" spans="2:2" x14ac:dyDescent="0.3">
      <c r="B451"/>
    </row>
    <row r="452" spans="2:2" x14ac:dyDescent="0.3">
      <c r="B452"/>
    </row>
    <row r="453" spans="2:2" x14ac:dyDescent="0.3">
      <c r="B453"/>
    </row>
    <row r="454" spans="2:2" x14ac:dyDescent="0.3">
      <c r="B454"/>
    </row>
    <row r="455" spans="2:2" x14ac:dyDescent="0.3">
      <c r="B455"/>
    </row>
    <row r="456" spans="2:2" x14ac:dyDescent="0.3">
      <c r="B456"/>
    </row>
    <row r="457" spans="2:2" x14ac:dyDescent="0.3">
      <c r="B457"/>
    </row>
    <row r="458" spans="2:2" x14ac:dyDescent="0.3">
      <c r="B458"/>
    </row>
    <row r="459" spans="2:2" x14ac:dyDescent="0.3">
      <c r="B459"/>
    </row>
    <row r="460" spans="2:2" x14ac:dyDescent="0.3">
      <c r="B460"/>
    </row>
    <row r="461" spans="2:2" x14ac:dyDescent="0.3">
      <c r="B461"/>
    </row>
    <row r="462" spans="2:2" x14ac:dyDescent="0.3">
      <c r="B462"/>
    </row>
    <row r="463" spans="2:2" x14ac:dyDescent="0.3">
      <c r="B463"/>
    </row>
    <row r="464" spans="2:2" x14ac:dyDescent="0.3">
      <c r="B464"/>
    </row>
    <row r="465" spans="2:2" x14ac:dyDescent="0.3">
      <c r="B465"/>
    </row>
    <row r="466" spans="2:2" x14ac:dyDescent="0.3">
      <c r="B466"/>
    </row>
    <row r="467" spans="2:2" x14ac:dyDescent="0.3">
      <c r="B467"/>
    </row>
    <row r="468" spans="2:2" x14ac:dyDescent="0.3">
      <c r="B468"/>
    </row>
    <row r="469" spans="2:2" x14ac:dyDescent="0.3">
      <c r="B469"/>
    </row>
    <row r="470" spans="2:2" x14ac:dyDescent="0.3">
      <c r="B470"/>
    </row>
    <row r="471" spans="2:2" x14ac:dyDescent="0.3">
      <c r="B471"/>
    </row>
    <row r="472" spans="2:2" x14ac:dyDescent="0.3">
      <c r="B472"/>
    </row>
    <row r="473" spans="2:2" x14ac:dyDescent="0.3">
      <c r="B473"/>
    </row>
    <row r="474" spans="2:2" x14ac:dyDescent="0.3">
      <c r="B474"/>
    </row>
    <row r="475" spans="2:2" x14ac:dyDescent="0.3">
      <c r="B475"/>
    </row>
    <row r="476" spans="2:2" x14ac:dyDescent="0.3">
      <c r="B476"/>
    </row>
    <row r="477" spans="2:2" x14ac:dyDescent="0.3">
      <c r="B477"/>
    </row>
    <row r="478" spans="2:2" x14ac:dyDescent="0.3">
      <c r="B478"/>
    </row>
    <row r="479" spans="2:2" x14ac:dyDescent="0.3">
      <c r="B479"/>
    </row>
    <row r="480" spans="2:2" x14ac:dyDescent="0.3">
      <c r="B480"/>
    </row>
    <row r="481" spans="2:2" x14ac:dyDescent="0.3">
      <c r="B481"/>
    </row>
    <row r="482" spans="2:2" x14ac:dyDescent="0.3">
      <c r="B482"/>
    </row>
    <row r="483" spans="2:2" x14ac:dyDescent="0.3">
      <c r="B483"/>
    </row>
    <row r="484" spans="2:2" x14ac:dyDescent="0.3">
      <c r="B484"/>
    </row>
    <row r="485" spans="2:2" x14ac:dyDescent="0.3">
      <c r="B485"/>
    </row>
    <row r="486" spans="2:2" x14ac:dyDescent="0.3">
      <c r="B486"/>
    </row>
    <row r="487" spans="2:2" x14ac:dyDescent="0.3">
      <c r="B487"/>
    </row>
    <row r="488" spans="2:2" x14ac:dyDescent="0.3">
      <c r="B488"/>
    </row>
    <row r="489" spans="2:2" x14ac:dyDescent="0.3">
      <c r="B489"/>
    </row>
    <row r="490" spans="2:2" x14ac:dyDescent="0.3">
      <c r="B490"/>
    </row>
    <row r="491" spans="2:2" x14ac:dyDescent="0.3">
      <c r="B491"/>
    </row>
    <row r="492" spans="2:2" x14ac:dyDescent="0.3">
      <c r="B492"/>
    </row>
    <row r="493" spans="2:2" x14ac:dyDescent="0.3">
      <c r="B493"/>
    </row>
    <row r="494" spans="2:2" x14ac:dyDescent="0.3">
      <c r="B494"/>
    </row>
    <row r="495" spans="2:2" x14ac:dyDescent="0.3">
      <c r="B495"/>
    </row>
    <row r="496" spans="2:2" x14ac:dyDescent="0.3">
      <c r="B496"/>
    </row>
    <row r="497" spans="2:2" x14ac:dyDescent="0.3">
      <c r="B497"/>
    </row>
    <row r="498" spans="2:2" x14ac:dyDescent="0.3">
      <c r="B498"/>
    </row>
    <row r="499" spans="2:2" x14ac:dyDescent="0.3">
      <c r="B499"/>
    </row>
    <row r="500" spans="2:2" x14ac:dyDescent="0.3">
      <c r="B500"/>
    </row>
    <row r="501" spans="2:2" x14ac:dyDescent="0.3">
      <c r="B501"/>
    </row>
    <row r="502" spans="2:2" x14ac:dyDescent="0.3">
      <c r="B502"/>
    </row>
    <row r="503" spans="2:2" x14ac:dyDescent="0.3">
      <c r="B503"/>
    </row>
    <row r="504" spans="2:2" x14ac:dyDescent="0.3">
      <c r="B504"/>
    </row>
    <row r="505" spans="2:2" x14ac:dyDescent="0.3">
      <c r="B505"/>
    </row>
    <row r="506" spans="2:2" x14ac:dyDescent="0.3">
      <c r="B506"/>
    </row>
    <row r="507" spans="2:2" x14ac:dyDescent="0.3">
      <c r="B507"/>
    </row>
    <row r="508" spans="2:2" x14ac:dyDescent="0.3">
      <c r="B508"/>
    </row>
    <row r="509" spans="2:2" x14ac:dyDescent="0.3">
      <c r="B509"/>
    </row>
    <row r="510" spans="2:2" x14ac:dyDescent="0.3">
      <c r="B510"/>
    </row>
    <row r="511" spans="2:2" x14ac:dyDescent="0.3">
      <c r="B511"/>
    </row>
    <row r="512" spans="2:2" x14ac:dyDescent="0.3">
      <c r="B512"/>
    </row>
    <row r="513" spans="2:2" x14ac:dyDescent="0.3">
      <c r="B513"/>
    </row>
    <row r="514" spans="2:2" x14ac:dyDescent="0.3">
      <c r="B514"/>
    </row>
    <row r="515" spans="2:2" x14ac:dyDescent="0.3">
      <c r="B515"/>
    </row>
    <row r="516" spans="2:2" x14ac:dyDescent="0.3">
      <c r="B516"/>
    </row>
    <row r="517" spans="2:2" x14ac:dyDescent="0.3">
      <c r="B517"/>
    </row>
    <row r="518" spans="2:2" x14ac:dyDescent="0.3">
      <c r="B518"/>
    </row>
    <row r="519" spans="2:2" x14ac:dyDescent="0.3">
      <c r="B519"/>
    </row>
    <row r="520" spans="2:2" x14ac:dyDescent="0.3">
      <c r="B520"/>
    </row>
    <row r="521" spans="2:2" x14ac:dyDescent="0.3">
      <c r="B521"/>
    </row>
    <row r="522" spans="2:2" x14ac:dyDescent="0.3">
      <c r="B522"/>
    </row>
    <row r="523" spans="2:2" x14ac:dyDescent="0.3">
      <c r="B523"/>
    </row>
    <row r="524" spans="2:2" x14ac:dyDescent="0.3">
      <c r="B524"/>
    </row>
    <row r="525" spans="2:2" x14ac:dyDescent="0.3">
      <c r="B525"/>
    </row>
    <row r="526" spans="2:2" x14ac:dyDescent="0.3">
      <c r="B526"/>
    </row>
    <row r="527" spans="2:2" x14ac:dyDescent="0.3">
      <c r="B527"/>
    </row>
    <row r="528" spans="2:2" x14ac:dyDescent="0.3">
      <c r="B528"/>
    </row>
    <row r="529" spans="2:2" x14ac:dyDescent="0.3">
      <c r="B529"/>
    </row>
    <row r="530" spans="2:2" x14ac:dyDescent="0.3">
      <c r="B530"/>
    </row>
    <row r="531" spans="2:2" x14ac:dyDescent="0.3">
      <c r="B531"/>
    </row>
    <row r="532" spans="2:2" x14ac:dyDescent="0.3">
      <c r="B532"/>
    </row>
    <row r="533" spans="2:2" x14ac:dyDescent="0.3">
      <c r="B533"/>
    </row>
    <row r="534" spans="2:2" x14ac:dyDescent="0.3">
      <c r="B534"/>
    </row>
    <row r="535" spans="2:2" x14ac:dyDescent="0.3">
      <c r="B535"/>
    </row>
    <row r="536" spans="2:2" x14ac:dyDescent="0.3">
      <c r="B536"/>
    </row>
    <row r="537" spans="2:2" x14ac:dyDescent="0.3">
      <c r="B537"/>
    </row>
    <row r="538" spans="2:2" x14ac:dyDescent="0.3">
      <c r="B538"/>
    </row>
    <row r="539" spans="2:2" x14ac:dyDescent="0.3">
      <c r="B539"/>
    </row>
    <row r="540" spans="2:2" x14ac:dyDescent="0.3">
      <c r="B540"/>
    </row>
    <row r="541" spans="2:2" x14ac:dyDescent="0.3">
      <c r="B541"/>
    </row>
    <row r="542" spans="2:2" x14ac:dyDescent="0.3">
      <c r="B542"/>
    </row>
    <row r="543" spans="2:2" x14ac:dyDescent="0.3">
      <c r="B543"/>
    </row>
    <row r="544" spans="2:2" x14ac:dyDescent="0.3">
      <c r="B544"/>
    </row>
    <row r="545" spans="2:2" x14ac:dyDescent="0.3">
      <c r="B545"/>
    </row>
    <row r="546" spans="2:2" x14ac:dyDescent="0.3">
      <c r="B546"/>
    </row>
    <row r="547" spans="2:2" x14ac:dyDescent="0.3">
      <c r="B547"/>
    </row>
    <row r="548" spans="2:2" x14ac:dyDescent="0.3">
      <c r="B548"/>
    </row>
    <row r="549" spans="2:2" x14ac:dyDescent="0.3">
      <c r="B549"/>
    </row>
    <row r="550" spans="2:2" x14ac:dyDescent="0.3">
      <c r="B550"/>
    </row>
    <row r="551" spans="2:2" x14ac:dyDescent="0.3">
      <c r="B551"/>
    </row>
    <row r="552" spans="2:2" x14ac:dyDescent="0.3">
      <c r="B552"/>
    </row>
    <row r="553" spans="2:2" x14ac:dyDescent="0.3">
      <c r="B553"/>
    </row>
    <row r="554" spans="2:2" x14ac:dyDescent="0.3">
      <c r="B554"/>
    </row>
    <row r="555" spans="2:2" x14ac:dyDescent="0.3">
      <c r="B555"/>
    </row>
    <row r="556" spans="2:2" x14ac:dyDescent="0.3">
      <c r="B556"/>
    </row>
    <row r="557" spans="2:2" x14ac:dyDescent="0.3">
      <c r="B557"/>
    </row>
    <row r="558" spans="2:2" x14ac:dyDescent="0.3">
      <c r="B558"/>
    </row>
    <row r="559" spans="2:2" x14ac:dyDescent="0.3">
      <c r="B559"/>
    </row>
    <row r="560" spans="2:2" x14ac:dyDescent="0.3">
      <c r="B560"/>
    </row>
    <row r="561" spans="2:2" x14ac:dyDescent="0.3">
      <c r="B561"/>
    </row>
    <row r="562" spans="2:2" x14ac:dyDescent="0.3">
      <c r="B562"/>
    </row>
    <row r="563" spans="2:2" x14ac:dyDescent="0.3">
      <c r="B563"/>
    </row>
    <row r="564" spans="2:2" x14ac:dyDescent="0.3">
      <c r="B564"/>
    </row>
    <row r="565" spans="2:2" x14ac:dyDescent="0.3">
      <c r="B565"/>
    </row>
    <row r="566" spans="2:2" x14ac:dyDescent="0.3">
      <c r="B566"/>
    </row>
    <row r="567" spans="2:2" x14ac:dyDescent="0.3">
      <c r="B567"/>
    </row>
    <row r="568" spans="2:2" x14ac:dyDescent="0.3">
      <c r="B568"/>
    </row>
    <row r="569" spans="2:2" x14ac:dyDescent="0.3">
      <c r="B569"/>
    </row>
    <row r="570" spans="2:2" x14ac:dyDescent="0.3">
      <c r="B570"/>
    </row>
    <row r="571" spans="2:2" x14ac:dyDescent="0.3">
      <c r="B571"/>
    </row>
    <row r="572" spans="2:2" x14ac:dyDescent="0.3">
      <c r="B572"/>
    </row>
    <row r="573" spans="2:2" x14ac:dyDescent="0.3">
      <c r="B573"/>
    </row>
    <row r="574" spans="2:2" x14ac:dyDescent="0.3">
      <c r="B574"/>
    </row>
    <row r="575" spans="2:2" x14ac:dyDescent="0.3">
      <c r="B575"/>
    </row>
    <row r="576" spans="2:2" x14ac:dyDescent="0.3">
      <c r="B576"/>
    </row>
    <row r="577" spans="2:2" x14ac:dyDescent="0.3">
      <c r="B577"/>
    </row>
    <row r="578" spans="2:2" x14ac:dyDescent="0.3">
      <c r="B578"/>
    </row>
    <row r="579" spans="2:2" x14ac:dyDescent="0.3">
      <c r="B579"/>
    </row>
    <row r="580" spans="2:2" x14ac:dyDescent="0.3">
      <c r="B580"/>
    </row>
    <row r="581" spans="2:2" x14ac:dyDescent="0.3">
      <c r="B581"/>
    </row>
    <row r="582" spans="2:2" x14ac:dyDescent="0.3">
      <c r="B582"/>
    </row>
    <row r="583" spans="2:2" x14ac:dyDescent="0.3">
      <c r="B583"/>
    </row>
    <row r="584" spans="2:2" x14ac:dyDescent="0.3">
      <c r="B584"/>
    </row>
    <row r="585" spans="2:2" x14ac:dyDescent="0.3">
      <c r="B585"/>
    </row>
    <row r="586" spans="2:2" x14ac:dyDescent="0.3">
      <c r="B586"/>
    </row>
    <row r="587" spans="2:2" x14ac:dyDescent="0.3">
      <c r="B587"/>
    </row>
    <row r="588" spans="2:2" x14ac:dyDescent="0.3">
      <c r="B588"/>
    </row>
    <row r="589" spans="2:2" x14ac:dyDescent="0.3">
      <c r="B589"/>
    </row>
    <row r="590" spans="2:2" x14ac:dyDescent="0.3">
      <c r="B590"/>
    </row>
    <row r="591" spans="2:2" x14ac:dyDescent="0.3">
      <c r="B591"/>
    </row>
    <row r="592" spans="2:2" x14ac:dyDescent="0.3">
      <c r="B592"/>
    </row>
    <row r="593" spans="2:2" x14ac:dyDescent="0.3">
      <c r="B593"/>
    </row>
    <row r="594" spans="2:2" x14ac:dyDescent="0.3">
      <c r="B594"/>
    </row>
    <row r="595" spans="2:2" x14ac:dyDescent="0.3">
      <c r="B595"/>
    </row>
    <row r="596" spans="2:2" x14ac:dyDescent="0.3">
      <c r="B596"/>
    </row>
    <row r="597" spans="2:2" x14ac:dyDescent="0.3">
      <c r="B597"/>
    </row>
    <row r="598" spans="2:2" x14ac:dyDescent="0.3">
      <c r="B598"/>
    </row>
    <row r="599" spans="2:2" x14ac:dyDescent="0.3">
      <c r="B599"/>
    </row>
    <row r="600" spans="2:2" x14ac:dyDescent="0.3">
      <c r="B600"/>
    </row>
    <row r="601" spans="2:2" x14ac:dyDescent="0.3">
      <c r="B601"/>
    </row>
    <row r="602" spans="2:2" x14ac:dyDescent="0.3">
      <c r="B602"/>
    </row>
    <row r="603" spans="2:2" x14ac:dyDescent="0.3">
      <c r="B603"/>
    </row>
    <row r="604" spans="2:2" x14ac:dyDescent="0.3">
      <c r="B604"/>
    </row>
    <row r="605" spans="2:2" x14ac:dyDescent="0.3">
      <c r="B605"/>
    </row>
    <row r="606" spans="2:2" x14ac:dyDescent="0.3">
      <c r="B606"/>
    </row>
    <row r="607" spans="2:2" x14ac:dyDescent="0.3">
      <c r="B607"/>
    </row>
    <row r="608" spans="2:2" x14ac:dyDescent="0.3">
      <c r="B608"/>
    </row>
    <row r="609" spans="2:2" x14ac:dyDescent="0.3">
      <c r="B609"/>
    </row>
    <row r="610" spans="2:2" x14ac:dyDescent="0.3">
      <c r="B610"/>
    </row>
    <row r="611" spans="2:2" x14ac:dyDescent="0.3">
      <c r="B611"/>
    </row>
    <row r="612" spans="2:2" x14ac:dyDescent="0.3">
      <c r="B612"/>
    </row>
    <row r="613" spans="2:2" x14ac:dyDescent="0.3">
      <c r="B613"/>
    </row>
    <row r="614" spans="2:2" x14ac:dyDescent="0.3">
      <c r="B614"/>
    </row>
    <row r="615" spans="2:2" x14ac:dyDescent="0.3">
      <c r="B615"/>
    </row>
    <row r="616" spans="2:2" x14ac:dyDescent="0.3">
      <c r="B616"/>
    </row>
    <row r="617" spans="2:2" x14ac:dyDescent="0.3">
      <c r="B617"/>
    </row>
    <row r="618" spans="2:2" x14ac:dyDescent="0.3">
      <c r="B618"/>
    </row>
    <row r="619" spans="2:2" x14ac:dyDescent="0.3">
      <c r="B619"/>
    </row>
    <row r="620" spans="2:2" x14ac:dyDescent="0.3">
      <c r="B620"/>
    </row>
    <row r="621" spans="2:2" x14ac:dyDescent="0.3">
      <c r="B621"/>
    </row>
    <row r="622" spans="2:2" x14ac:dyDescent="0.3">
      <c r="B622"/>
    </row>
    <row r="623" spans="2:2" x14ac:dyDescent="0.3">
      <c r="B623"/>
    </row>
    <row r="624" spans="2:2" x14ac:dyDescent="0.3">
      <c r="B624"/>
    </row>
    <row r="625" spans="2:2" x14ac:dyDescent="0.3">
      <c r="B625"/>
    </row>
    <row r="626" spans="2:2" x14ac:dyDescent="0.3">
      <c r="B626"/>
    </row>
    <row r="627" spans="2:2" x14ac:dyDescent="0.3">
      <c r="B627"/>
    </row>
    <row r="628" spans="2:2" x14ac:dyDescent="0.3">
      <c r="B628"/>
    </row>
    <row r="629" spans="2:2" x14ac:dyDescent="0.3">
      <c r="B629"/>
    </row>
    <row r="630" spans="2:2" x14ac:dyDescent="0.3">
      <c r="B630"/>
    </row>
    <row r="631" spans="2:2" x14ac:dyDescent="0.3">
      <c r="B631"/>
    </row>
    <row r="632" spans="2:2" x14ac:dyDescent="0.3">
      <c r="B632"/>
    </row>
    <row r="633" spans="2:2" x14ac:dyDescent="0.3">
      <c r="B633"/>
    </row>
    <row r="634" spans="2:2" x14ac:dyDescent="0.3">
      <c r="B634"/>
    </row>
    <row r="635" spans="2:2" x14ac:dyDescent="0.3">
      <c r="B635"/>
    </row>
    <row r="636" spans="2:2" x14ac:dyDescent="0.3">
      <c r="B636"/>
    </row>
    <row r="637" spans="2:2" x14ac:dyDescent="0.3">
      <c r="B637"/>
    </row>
    <row r="638" spans="2:2" x14ac:dyDescent="0.3">
      <c r="B638"/>
    </row>
    <row r="639" spans="2:2" x14ac:dyDescent="0.3">
      <c r="B639"/>
    </row>
    <row r="640" spans="2:2" x14ac:dyDescent="0.3">
      <c r="B640"/>
    </row>
    <row r="641" spans="2:2" x14ac:dyDescent="0.3">
      <c r="B641"/>
    </row>
    <row r="642" spans="2:2" x14ac:dyDescent="0.3">
      <c r="B642"/>
    </row>
    <row r="643" spans="2:2" x14ac:dyDescent="0.3">
      <c r="B643"/>
    </row>
    <row r="644" spans="2:2" x14ac:dyDescent="0.3">
      <c r="B644"/>
    </row>
    <row r="645" spans="2:2" x14ac:dyDescent="0.3">
      <c r="B645"/>
    </row>
    <row r="646" spans="2:2" x14ac:dyDescent="0.3">
      <c r="B646"/>
    </row>
    <row r="647" spans="2:2" x14ac:dyDescent="0.3">
      <c r="B647"/>
    </row>
    <row r="648" spans="2:2" x14ac:dyDescent="0.3">
      <c r="B648"/>
    </row>
    <row r="649" spans="2:2" x14ac:dyDescent="0.3">
      <c r="B649"/>
    </row>
    <row r="650" spans="2:2" x14ac:dyDescent="0.3">
      <c r="B650"/>
    </row>
    <row r="651" spans="2:2" x14ac:dyDescent="0.3">
      <c r="B651"/>
    </row>
    <row r="652" spans="2:2" x14ac:dyDescent="0.3">
      <c r="B652"/>
    </row>
    <row r="653" spans="2:2" x14ac:dyDescent="0.3">
      <c r="B653"/>
    </row>
    <row r="654" spans="2:2" x14ac:dyDescent="0.3">
      <c r="B654"/>
    </row>
    <row r="655" spans="2:2" x14ac:dyDescent="0.3">
      <c r="B655"/>
    </row>
    <row r="656" spans="2:2" x14ac:dyDescent="0.3">
      <c r="B656"/>
    </row>
    <row r="657" spans="2:2" x14ac:dyDescent="0.3">
      <c r="B657"/>
    </row>
    <row r="658" spans="2:2" x14ac:dyDescent="0.3">
      <c r="B658"/>
    </row>
    <row r="659" spans="2:2" x14ac:dyDescent="0.3">
      <c r="B659"/>
    </row>
    <row r="660" spans="2:2" x14ac:dyDescent="0.3">
      <c r="B660"/>
    </row>
    <row r="661" spans="2:2" x14ac:dyDescent="0.3">
      <c r="B661"/>
    </row>
    <row r="662" spans="2:2" x14ac:dyDescent="0.3">
      <c r="B662"/>
    </row>
    <row r="663" spans="2:2" x14ac:dyDescent="0.3">
      <c r="B663"/>
    </row>
    <row r="664" spans="2:2" x14ac:dyDescent="0.3">
      <c r="B664"/>
    </row>
    <row r="665" spans="2:2" x14ac:dyDescent="0.3">
      <c r="B665"/>
    </row>
    <row r="666" spans="2:2" x14ac:dyDescent="0.3">
      <c r="B666"/>
    </row>
    <row r="667" spans="2:2" x14ac:dyDescent="0.3">
      <c r="B667"/>
    </row>
    <row r="668" spans="2:2" x14ac:dyDescent="0.3">
      <c r="B668"/>
    </row>
    <row r="669" spans="2:2" x14ac:dyDescent="0.3">
      <c r="B669"/>
    </row>
    <row r="670" spans="2:2" x14ac:dyDescent="0.3">
      <c r="B670"/>
    </row>
    <row r="671" spans="2:2" x14ac:dyDescent="0.3">
      <c r="B671"/>
    </row>
    <row r="672" spans="2:2" x14ac:dyDescent="0.3">
      <c r="B672"/>
    </row>
  </sheetData>
  <phoneticPr fontId="1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I265"/>
  <sheetViews>
    <sheetView workbookViewId="0">
      <pane ySplit="1" topLeftCell="A81" activePane="bottomLeft" state="frozen"/>
      <selection activeCell="C1" sqref="C1"/>
      <selection pane="bottomLeft" activeCell="A83" sqref="A83"/>
    </sheetView>
  </sheetViews>
  <sheetFormatPr defaultColWidth="158.77734375" defaultRowHeight="17.25" x14ac:dyDescent="0.3"/>
  <cols>
    <col min="1" max="1" width="7.109375" style="8" customWidth="1"/>
    <col min="2" max="3" width="12.44140625" style="8" customWidth="1"/>
    <col min="4" max="4" width="9.5546875" style="8" customWidth="1"/>
    <col min="5" max="5" width="11.5546875" style="8" customWidth="1"/>
    <col min="6" max="6" width="162.88671875" style="9" customWidth="1"/>
    <col min="7" max="7" width="58.77734375" style="8" customWidth="1"/>
    <col min="8" max="8" width="11.5546875" style="8" customWidth="1"/>
    <col min="9" max="9" width="120" style="9" customWidth="1"/>
    <col min="10" max="10" width="55.109375" style="8" customWidth="1"/>
    <col min="11" max="11" width="11.5546875" style="8" customWidth="1"/>
    <col min="12" max="12" width="131.44140625" style="9" customWidth="1"/>
    <col min="13" max="13" width="33.109375" style="8" customWidth="1"/>
    <col min="14" max="14" width="9.77734375" style="8" customWidth="1"/>
    <col min="15" max="15" width="135.77734375" style="9" customWidth="1"/>
    <col min="16" max="16384" width="158.77734375" style="8"/>
  </cols>
  <sheetData>
    <row r="1" spans="1:15" s="20" customFormat="1" ht="18" x14ac:dyDescent="0.3">
      <c r="A1" s="20" t="s">
        <v>0</v>
      </c>
      <c r="B1" s="20" t="s">
        <v>1</v>
      </c>
      <c r="C1" s="20" t="s">
        <v>92</v>
      </c>
      <c r="D1" s="20" t="s">
        <v>23</v>
      </c>
      <c r="E1" s="20" t="s">
        <v>22</v>
      </c>
      <c r="F1" s="21" t="s">
        <v>24</v>
      </c>
      <c r="G1" s="20" t="s">
        <v>14</v>
      </c>
      <c r="H1" s="20" t="s">
        <v>13</v>
      </c>
      <c r="I1" s="21" t="s">
        <v>15</v>
      </c>
      <c r="J1" s="20" t="s">
        <v>17</v>
      </c>
      <c r="K1" s="20" t="s">
        <v>16</v>
      </c>
      <c r="L1" s="21" t="s">
        <v>18</v>
      </c>
      <c r="M1" s="20" t="s">
        <v>20</v>
      </c>
      <c r="N1" s="20" t="s">
        <v>19</v>
      </c>
      <c r="O1" s="21" t="s">
        <v>21</v>
      </c>
    </row>
    <row r="2" spans="1:15" x14ac:dyDescent="0.3">
      <c r="A2" s="8">
        <v>11011</v>
      </c>
      <c r="B2" s="8" t="s">
        <v>93</v>
      </c>
      <c r="C2" s="8" t="s">
        <v>94</v>
      </c>
      <c r="D2" s="8" t="s">
        <v>95</v>
      </c>
      <c r="E2" s="8" t="s">
        <v>96</v>
      </c>
      <c r="F2" s="7" t="s">
        <v>97</v>
      </c>
      <c r="G2" s="8" t="s">
        <v>98</v>
      </c>
      <c r="I2" s="7"/>
      <c r="J2" s="8" t="s">
        <v>98</v>
      </c>
      <c r="L2" s="7"/>
      <c r="M2" s="8" t="s">
        <v>98</v>
      </c>
      <c r="O2" s="7"/>
    </row>
    <row r="3" spans="1:15" x14ac:dyDescent="0.3">
      <c r="A3" s="8">
        <v>11023</v>
      </c>
      <c r="B3" s="8" t="s">
        <v>99</v>
      </c>
      <c r="C3" s="8" t="s">
        <v>100</v>
      </c>
      <c r="D3" s="8" t="s">
        <v>101</v>
      </c>
      <c r="E3" s="8" t="s">
        <v>102</v>
      </c>
      <c r="F3" s="7" t="s">
        <v>103</v>
      </c>
      <c r="G3" s="8" t="s">
        <v>104</v>
      </c>
      <c r="H3" s="8" t="s">
        <v>105</v>
      </c>
      <c r="I3" s="7" t="s">
        <v>106</v>
      </c>
      <c r="J3" s="8" t="s">
        <v>98</v>
      </c>
      <c r="L3" s="7"/>
      <c r="M3" s="8" t="s">
        <v>98</v>
      </c>
      <c r="O3" s="7"/>
    </row>
    <row r="4" spans="1:15" x14ac:dyDescent="0.3">
      <c r="A4" s="8">
        <v>11033</v>
      </c>
      <c r="B4" s="8" t="s">
        <v>107</v>
      </c>
      <c r="C4" s="8" t="s">
        <v>108</v>
      </c>
      <c r="D4" s="8" t="s">
        <v>109</v>
      </c>
      <c r="E4" s="8" t="s">
        <v>110</v>
      </c>
      <c r="F4" s="7" t="s">
        <v>111</v>
      </c>
      <c r="G4" s="8" t="s">
        <v>112</v>
      </c>
      <c r="H4" s="8" t="s">
        <v>113</v>
      </c>
      <c r="I4" s="7" t="s">
        <v>114</v>
      </c>
      <c r="J4" s="8" t="s">
        <v>98</v>
      </c>
      <c r="L4" s="7" t="s">
        <v>115</v>
      </c>
      <c r="M4" s="8" t="s">
        <v>98</v>
      </c>
      <c r="O4" s="7"/>
    </row>
    <row r="5" spans="1:15" x14ac:dyDescent="0.3">
      <c r="A5" s="8">
        <v>11044</v>
      </c>
      <c r="B5" s="8" t="s">
        <v>116</v>
      </c>
      <c r="C5" s="8" t="s">
        <v>117</v>
      </c>
      <c r="D5" s="8" t="s">
        <v>118</v>
      </c>
      <c r="E5" s="8" t="s">
        <v>119</v>
      </c>
      <c r="F5" s="7" t="s">
        <v>120</v>
      </c>
      <c r="G5" s="8" t="s">
        <v>121</v>
      </c>
      <c r="H5" s="8" t="s">
        <v>122</v>
      </c>
      <c r="I5" s="7" t="s">
        <v>123</v>
      </c>
      <c r="J5" s="8" t="s">
        <v>124</v>
      </c>
      <c r="K5" s="8" t="s">
        <v>125</v>
      </c>
      <c r="L5" s="7" t="s">
        <v>126</v>
      </c>
      <c r="M5" s="8" t="s">
        <v>98</v>
      </c>
      <c r="O5" s="7"/>
    </row>
    <row r="6" spans="1:15" x14ac:dyDescent="0.3">
      <c r="A6" s="8">
        <v>11045</v>
      </c>
      <c r="B6" s="8" t="s">
        <v>116</v>
      </c>
      <c r="C6" s="8" t="s">
        <v>117</v>
      </c>
      <c r="D6" s="8" t="s">
        <v>127</v>
      </c>
      <c r="E6" s="8" t="s">
        <v>119</v>
      </c>
      <c r="F6" s="7" t="s">
        <v>128</v>
      </c>
      <c r="G6" s="8" t="s">
        <v>129</v>
      </c>
      <c r="H6" s="8" t="s">
        <v>122</v>
      </c>
      <c r="I6" s="7" t="s">
        <v>130</v>
      </c>
      <c r="J6" s="8" t="s">
        <v>131</v>
      </c>
      <c r="K6" s="8" t="s">
        <v>125</v>
      </c>
      <c r="L6" s="7" t="s">
        <v>132</v>
      </c>
      <c r="M6" s="8" t="s">
        <v>98</v>
      </c>
      <c r="O6" s="7"/>
    </row>
    <row r="7" spans="1:15" x14ac:dyDescent="0.3">
      <c r="A7" s="8">
        <v>11054</v>
      </c>
      <c r="B7" s="8" t="s">
        <v>133</v>
      </c>
      <c r="C7" s="8" t="s">
        <v>134</v>
      </c>
      <c r="D7" s="8" t="s">
        <v>135</v>
      </c>
      <c r="E7" s="8" t="s">
        <v>136</v>
      </c>
      <c r="F7" s="7" t="s">
        <v>137</v>
      </c>
      <c r="G7" s="8" t="s">
        <v>138</v>
      </c>
      <c r="H7" s="8" t="s">
        <v>139</v>
      </c>
      <c r="I7" s="7" t="s">
        <v>140</v>
      </c>
      <c r="J7" s="8" t="s">
        <v>141</v>
      </c>
      <c r="K7" s="8" t="s">
        <v>142</v>
      </c>
      <c r="L7" s="7" t="s">
        <v>143</v>
      </c>
      <c r="M7" s="8" t="s">
        <v>98</v>
      </c>
      <c r="O7" s="7"/>
    </row>
    <row r="8" spans="1:15" x14ac:dyDescent="0.3">
      <c r="A8" s="8">
        <v>11055</v>
      </c>
      <c r="B8" s="8" t="s">
        <v>133</v>
      </c>
      <c r="C8" s="8" t="s">
        <v>134</v>
      </c>
      <c r="D8" s="8" t="s">
        <v>144</v>
      </c>
      <c r="E8" s="8" t="s">
        <v>136</v>
      </c>
      <c r="F8" s="7" t="s">
        <v>145</v>
      </c>
      <c r="G8" s="8" t="s">
        <v>146</v>
      </c>
      <c r="H8" s="8" t="s">
        <v>139</v>
      </c>
      <c r="I8" s="7" t="s">
        <v>147</v>
      </c>
      <c r="J8" s="8" t="s">
        <v>148</v>
      </c>
      <c r="K8" s="8" t="s">
        <v>142</v>
      </c>
      <c r="L8" s="7" t="s">
        <v>149</v>
      </c>
      <c r="M8" s="8" t="s">
        <v>98</v>
      </c>
      <c r="O8" s="7"/>
    </row>
    <row r="9" spans="1:15" x14ac:dyDescent="0.3">
      <c r="A9" s="8">
        <v>11064</v>
      </c>
      <c r="B9" s="8" t="s">
        <v>150</v>
      </c>
      <c r="C9" s="8" t="s">
        <v>151</v>
      </c>
      <c r="D9" s="8" t="s">
        <v>152</v>
      </c>
      <c r="E9" s="8" t="s">
        <v>153</v>
      </c>
      <c r="F9" s="7" t="s">
        <v>154</v>
      </c>
      <c r="G9" s="8" t="s">
        <v>155</v>
      </c>
      <c r="H9" s="8" t="s">
        <v>156</v>
      </c>
      <c r="I9" s="7" t="s">
        <v>157</v>
      </c>
      <c r="J9" s="8" t="s">
        <v>158</v>
      </c>
      <c r="K9" s="8" t="s">
        <v>159</v>
      </c>
      <c r="L9" s="7" t="s">
        <v>160</v>
      </c>
      <c r="M9" s="8" t="s">
        <v>98</v>
      </c>
      <c r="O9" s="7"/>
    </row>
    <row r="10" spans="1:15" x14ac:dyDescent="0.3">
      <c r="A10" s="8">
        <v>11065</v>
      </c>
      <c r="B10" s="8" t="s">
        <v>150</v>
      </c>
      <c r="C10" s="8" t="s">
        <v>151</v>
      </c>
      <c r="D10" s="8" t="s">
        <v>161</v>
      </c>
      <c r="E10" s="8" t="s">
        <v>153</v>
      </c>
      <c r="F10" s="7" t="s">
        <v>162</v>
      </c>
      <c r="G10" s="8" t="s">
        <v>163</v>
      </c>
      <c r="H10" s="8" t="s">
        <v>156</v>
      </c>
      <c r="I10" s="7" t="s">
        <v>164</v>
      </c>
      <c r="J10" s="8" t="s">
        <v>165</v>
      </c>
      <c r="K10" s="8" t="s">
        <v>159</v>
      </c>
      <c r="L10" s="7" t="s">
        <v>166</v>
      </c>
      <c r="M10" s="8" t="s">
        <v>98</v>
      </c>
      <c r="O10" s="7"/>
    </row>
    <row r="11" spans="1:15" x14ac:dyDescent="0.3">
      <c r="A11" s="8">
        <v>11075</v>
      </c>
      <c r="B11" s="8" t="s">
        <v>167</v>
      </c>
      <c r="C11" s="8" t="s">
        <v>25</v>
      </c>
      <c r="D11" s="8" t="s">
        <v>168</v>
      </c>
      <c r="E11" s="8" t="s">
        <v>169</v>
      </c>
      <c r="F11" s="7" t="s">
        <v>170</v>
      </c>
      <c r="G11" s="8" t="s">
        <v>171</v>
      </c>
      <c r="H11" s="8" t="s">
        <v>172</v>
      </c>
      <c r="I11" s="7" t="s">
        <v>173</v>
      </c>
      <c r="J11" s="8" t="s">
        <v>174</v>
      </c>
      <c r="K11" s="8" t="s">
        <v>175</v>
      </c>
      <c r="L11" s="7" t="s">
        <v>176</v>
      </c>
      <c r="M11" s="8" t="s">
        <v>177</v>
      </c>
      <c r="N11" s="8" t="s">
        <v>178</v>
      </c>
      <c r="O11" s="7" t="s">
        <v>179</v>
      </c>
    </row>
    <row r="12" spans="1:15" x14ac:dyDescent="0.3">
      <c r="A12" s="8">
        <v>11076</v>
      </c>
      <c r="B12" s="8" t="s">
        <v>167</v>
      </c>
      <c r="C12" s="8" t="s">
        <v>25</v>
      </c>
      <c r="D12" s="8" t="s">
        <v>180</v>
      </c>
      <c r="E12" s="8" t="s">
        <v>181</v>
      </c>
      <c r="F12" s="7" t="s">
        <v>182</v>
      </c>
      <c r="G12" s="8" t="s">
        <v>183</v>
      </c>
      <c r="H12" s="8" t="s">
        <v>184</v>
      </c>
      <c r="I12" s="7" t="s">
        <v>185</v>
      </c>
      <c r="J12" s="8" t="s">
        <v>186</v>
      </c>
      <c r="K12" s="8" t="s">
        <v>187</v>
      </c>
      <c r="L12" s="7" t="s">
        <v>188</v>
      </c>
      <c r="M12" s="8" t="s">
        <v>189</v>
      </c>
      <c r="N12" s="8" t="s">
        <v>190</v>
      </c>
      <c r="O12" s="7" t="s">
        <v>191</v>
      </c>
    </row>
    <row r="13" spans="1:15" x14ac:dyDescent="0.3">
      <c r="A13" s="8">
        <v>11085</v>
      </c>
      <c r="B13" s="8" t="s">
        <v>192</v>
      </c>
      <c r="C13" s="8" t="s">
        <v>26</v>
      </c>
      <c r="D13" s="8" t="s">
        <v>193</v>
      </c>
      <c r="E13" s="9" t="s">
        <v>194</v>
      </c>
      <c r="F13" s="9" t="s">
        <v>195</v>
      </c>
      <c r="G13" s="9" t="s">
        <v>196</v>
      </c>
      <c r="H13" s="9" t="s">
        <v>172</v>
      </c>
      <c r="I13" s="9" t="s">
        <v>197</v>
      </c>
      <c r="J13" s="9" t="s">
        <v>198</v>
      </c>
      <c r="K13" s="9" t="s">
        <v>199</v>
      </c>
      <c r="L13" s="9" t="s">
        <v>200</v>
      </c>
      <c r="M13" s="9" t="s">
        <v>201</v>
      </c>
      <c r="N13" s="15" t="s">
        <v>202</v>
      </c>
      <c r="O13" s="15" t="s">
        <v>203</v>
      </c>
    </row>
    <row r="14" spans="1:15" x14ac:dyDescent="0.3">
      <c r="A14" s="8">
        <v>11086</v>
      </c>
      <c r="B14" s="8" t="s">
        <v>192</v>
      </c>
      <c r="C14" s="8" t="s">
        <v>26</v>
      </c>
      <c r="D14" s="8" t="s">
        <v>204</v>
      </c>
      <c r="E14" s="9" t="s">
        <v>205</v>
      </c>
      <c r="F14" s="9" t="s">
        <v>206</v>
      </c>
      <c r="G14" s="9" t="s">
        <v>207</v>
      </c>
      <c r="H14" s="9" t="s">
        <v>184</v>
      </c>
      <c r="I14" s="9" t="s">
        <v>208</v>
      </c>
      <c r="J14" s="9" t="s">
        <v>209</v>
      </c>
      <c r="K14" s="9" t="s">
        <v>210</v>
      </c>
      <c r="L14" s="9" t="s">
        <v>211</v>
      </c>
      <c r="M14" s="9" t="s">
        <v>212</v>
      </c>
      <c r="N14" s="9" t="s">
        <v>213</v>
      </c>
      <c r="O14" s="9" t="s">
        <v>214</v>
      </c>
    </row>
    <row r="15" spans="1:15" x14ac:dyDescent="0.3">
      <c r="A15" s="8">
        <v>11095</v>
      </c>
      <c r="B15" s="8" t="s">
        <v>215</v>
      </c>
      <c r="C15" s="8" t="s">
        <v>27</v>
      </c>
      <c r="D15" s="8">
        <v>11095012</v>
      </c>
      <c r="E15" s="9" t="s">
        <v>216</v>
      </c>
      <c r="F15" s="9" t="s">
        <v>217</v>
      </c>
      <c r="G15" s="9" t="s">
        <v>218</v>
      </c>
      <c r="H15" s="9" t="s">
        <v>219</v>
      </c>
      <c r="I15" s="9" t="s">
        <v>220</v>
      </c>
      <c r="J15" s="9" t="s">
        <v>221</v>
      </c>
      <c r="K15" s="9" t="s">
        <v>222</v>
      </c>
      <c r="L15" s="9" t="s">
        <v>223</v>
      </c>
      <c r="M15" s="9" t="s">
        <v>224</v>
      </c>
      <c r="N15" s="9" t="s">
        <v>172</v>
      </c>
      <c r="O15" s="9" t="s">
        <v>225</v>
      </c>
    </row>
    <row r="16" spans="1:15" x14ac:dyDescent="0.3">
      <c r="A16" s="8">
        <v>11096</v>
      </c>
      <c r="B16" s="8" t="s">
        <v>215</v>
      </c>
      <c r="C16" s="8" t="s">
        <v>27</v>
      </c>
      <c r="D16" s="8">
        <v>11096012</v>
      </c>
      <c r="E16" s="9" t="s">
        <v>226</v>
      </c>
      <c r="F16" s="9" t="s">
        <v>227</v>
      </c>
      <c r="G16" s="9" t="s">
        <v>228</v>
      </c>
      <c r="H16" s="9" t="s">
        <v>229</v>
      </c>
      <c r="I16" s="9" t="s">
        <v>230</v>
      </c>
      <c r="J16" s="9" t="s">
        <v>231</v>
      </c>
      <c r="K16" s="9" t="s">
        <v>232</v>
      </c>
      <c r="L16" s="9" t="s">
        <v>233</v>
      </c>
      <c r="M16" s="9" t="s">
        <v>234</v>
      </c>
      <c r="N16" s="9" t="s">
        <v>184</v>
      </c>
      <c r="O16" s="9" t="s">
        <v>235</v>
      </c>
    </row>
    <row r="17" spans="1:15" ht="34.5" x14ac:dyDescent="0.3">
      <c r="A17" s="8">
        <v>11105</v>
      </c>
      <c r="B17" s="8" t="s">
        <v>3625</v>
      </c>
      <c r="C17" s="8" t="s">
        <v>3626</v>
      </c>
      <c r="D17" s="8">
        <v>11105012</v>
      </c>
      <c r="E17" s="9" t="s">
        <v>3627</v>
      </c>
      <c r="F17" s="9" t="s">
        <v>3628</v>
      </c>
      <c r="G17" s="9" t="s">
        <v>3629</v>
      </c>
      <c r="H17" s="9" t="s">
        <v>3630</v>
      </c>
      <c r="I17" s="9" t="s">
        <v>3631</v>
      </c>
      <c r="J17" s="9" t="s">
        <v>3658</v>
      </c>
      <c r="K17" s="9" t="s">
        <v>3632</v>
      </c>
      <c r="L17" s="9" t="s">
        <v>3633</v>
      </c>
      <c r="M17" s="9" t="s">
        <v>3634</v>
      </c>
      <c r="N17" s="9" t="s">
        <v>3635</v>
      </c>
      <c r="O17" s="9" t="s">
        <v>3636</v>
      </c>
    </row>
    <row r="18" spans="1:15" ht="34.5" x14ac:dyDescent="0.3">
      <c r="A18" s="8">
        <v>11106</v>
      </c>
      <c r="B18" s="8" t="s">
        <v>3625</v>
      </c>
      <c r="C18" s="8" t="s">
        <v>3626</v>
      </c>
      <c r="D18" s="8">
        <v>11106012</v>
      </c>
      <c r="E18" s="9" t="s">
        <v>3637</v>
      </c>
      <c r="F18" s="9" t="s">
        <v>3638</v>
      </c>
      <c r="G18" s="9" t="s">
        <v>3639</v>
      </c>
      <c r="H18" s="9" t="s">
        <v>3640</v>
      </c>
      <c r="I18" s="9" t="s">
        <v>3641</v>
      </c>
      <c r="J18" s="9" t="s">
        <v>3659</v>
      </c>
      <c r="K18" s="9" t="s">
        <v>3642</v>
      </c>
      <c r="L18" s="9" t="s">
        <v>3643</v>
      </c>
      <c r="M18" s="9" t="s">
        <v>3644</v>
      </c>
      <c r="N18" s="9" t="s">
        <v>3645</v>
      </c>
      <c r="O18" s="9" t="s">
        <v>3646</v>
      </c>
    </row>
    <row r="19" spans="1:15" x14ac:dyDescent="0.3">
      <c r="A19" s="8">
        <v>12013</v>
      </c>
      <c r="B19" s="8" t="s">
        <v>236</v>
      </c>
      <c r="C19" s="8" t="s">
        <v>237</v>
      </c>
      <c r="D19" s="8" t="s">
        <v>238</v>
      </c>
      <c r="E19" s="8" t="s">
        <v>239</v>
      </c>
      <c r="F19" s="7" t="s">
        <v>240</v>
      </c>
      <c r="G19" s="8" t="s">
        <v>241</v>
      </c>
      <c r="H19" s="8" t="s">
        <v>242</v>
      </c>
      <c r="I19" s="7" t="s">
        <v>243</v>
      </c>
      <c r="J19" s="8" t="s">
        <v>244</v>
      </c>
      <c r="K19" s="8" t="s">
        <v>245</v>
      </c>
      <c r="L19" s="7"/>
      <c r="M19" s="8" t="s">
        <v>98</v>
      </c>
      <c r="O19" s="7"/>
    </row>
    <row r="20" spans="1:15" x14ac:dyDescent="0.3">
      <c r="A20" s="8">
        <v>12024</v>
      </c>
      <c r="B20" s="8" t="s">
        <v>246</v>
      </c>
      <c r="C20" s="8" t="s">
        <v>28</v>
      </c>
      <c r="D20" s="8" t="s">
        <v>247</v>
      </c>
      <c r="E20" s="8" t="s">
        <v>248</v>
      </c>
      <c r="F20" s="7" t="s">
        <v>249</v>
      </c>
      <c r="G20" s="8" t="s">
        <v>250</v>
      </c>
      <c r="H20" s="8" t="s">
        <v>251</v>
      </c>
      <c r="I20" s="7" t="s">
        <v>252</v>
      </c>
      <c r="J20" s="8" t="s">
        <v>253</v>
      </c>
      <c r="K20" s="8" t="s">
        <v>254</v>
      </c>
      <c r="L20" s="7" t="s">
        <v>255</v>
      </c>
      <c r="M20" s="8" t="s">
        <v>98</v>
      </c>
      <c r="O20" s="7"/>
    </row>
    <row r="21" spans="1:15" x14ac:dyDescent="0.3">
      <c r="A21" s="8">
        <v>12025</v>
      </c>
      <c r="B21" s="8" t="s">
        <v>246</v>
      </c>
      <c r="C21" s="8" t="s">
        <v>28</v>
      </c>
      <c r="D21" s="8" t="s">
        <v>256</v>
      </c>
      <c r="E21" s="8" t="s">
        <v>248</v>
      </c>
      <c r="F21" s="7" t="s">
        <v>257</v>
      </c>
      <c r="G21" s="8" t="s">
        <v>258</v>
      </c>
      <c r="H21" s="8" t="s">
        <v>251</v>
      </c>
      <c r="I21" s="7" t="s">
        <v>259</v>
      </c>
      <c r="J21" s="8" t="s">
        <v>260</v>
      </c>
      <c r="K21" s="8" t="s">
        <v>254</v>
      </c>
      <c r="L21" s="7" t="s">
        <v>261</v>
      </c>
      <c r="M21" s="8" t="s">
        <v>98</v>
      </c>
      <c r="O21" s="7"/>
    </row>
    <row r="22" spans="1:15" x14ac:dyDescent="0.3">
      <c r="A22" s="8">
        <v>12026</v>
      </c>
      <c r="B22" s="8" t="s">
        <v>246</v>
      </c>
      <c r="C22" s="8" t="s">
        <v>28</v>
      </c>
      <c r="D22" s="8" t="s">
        <v>262</v>
      </c>
      <c r="E22" s="8" t="s">
        <v>263</v>
      </c>
      <c r="F22" s="7" t="s">
        <v>264</v>
      </c>
      <c r="G22" s="8" t="s">
        <v>265</v>
      </c>
      <c r="H22" s="8" t="s">
        <v>266</v>
      </c>
      <c r="I22" s="7" t="s">
        <v>267</v>
      </c>
      <c r="J22" s="8" t="s">
        <v>268</v>
      </c>
      <c r="K22" s="8" t="s">
        <v>269</v>
      </c>
      <c r="L22" s="7" t="s">
        <v>270</v>
      </c>
      <c r="M22" s="8" t="s">
        <v>271</v>
      </c>
      <c r="N22" s="8" t="s">
        <v>272</v>
      </c>
      <c r="O22" s="7" t="s">
        <v>273</v>
      </c>
    </row>
    <row r="23" spans="1:15" x14ac:dyDescent="0.3">
      <c r="A23" s="8">
        <v>12035</v>
      </c>
      <c r="B23" s="8" t="s">
        <v>274</v>
      </c>
      <c r="C23" s="8" t="s">
        <v>29</v>
      </c>
      <c r="D23" s="8" t="s">
        <v>275</v>
      </c>
      <c r="E23" s="8" t="s">
        <v>276</v>
      </c>
      <c r="F23" s="7" t="s">
        <v>277</v>
      </c>
      <c r="G23" s="8" t="s">
        <v>278</v>
      </c>
      <c r="H23" s="8" t="s">
        <v>279</v>
      </c>
      <c r="I23" s="7" t="s">
        <v>280</v>
      </c>
      <c r="J23" s="8" t="s">
        <v>281</v>
      </c>
      <c r="K23" s="8" t="s">
        <v>282</v>
      </c>
      <c r="L23" s="7" t="s">
        <v>283</v>
      </c>
      <c r="M23" s="8" t="s">
        <v>98</v>
      </c>
      <c r="O23" s="7"/>
    </row>
    <row r="24" spans="1:15" x14ac:dyDescent="0.3">
      <c r="A24" s="8">
        <v>12036</v>
      </c>
      <c r="B24" s="8" t="s">
        <v>274</v>
      </c>
      <c r="C24" s="8" t="s">
        <v>29</v>
      </c>
      <c r="D24" s="8" t="s">
        <v>284</v>
      </c>
      <c r="E24" s="8" t="s">
        <v>285</v>
      </c>
      <c r="F24" s="7" t="s">
        <v>286</v>
      </c>
      <c r="G24" s="8" t="s">
        <v>287</v>
      </c>
      <c r="H24" s="8" t="s">
        <v>288</v>
      </c>
      <c r="I24" s="7" t="s">
        <v>289</v>
      </c>
      <c r="J24" s="8" t="s">
        <v>290</v>
      </c>
      <c r="K24" s="8" t="s">
        <v>291</v>
      </c>
      <c r="L24" s="7" t="s">
        <v>283</v>
      </c>
      <c r="M24" s="8" t="s">
        <v>292</v>
      </c>
      <c r="N24" s="8" t="s">
        <v>293</v>
      </c>
      <c r="O24" s="7" t="s">
        <v>294</v>
      </c>
    </row>
    <row r="25" spans="1:15" x14ac:dyDescent="0.3">
      <c r="A25" s="8">
        <v>12045</v>
      </c>
      <c r="B25" s="8" t="s">
        <v>30</v>
      </c>
      <c r="C25" s="8" t="s">
        <v>295</v>
      </c>
      <c r="D25" s="8">
        <v>12045012</v>
      </c>
      <c r="E25" s="8" t="s">
        <v>296</v>
      </c>
      <c r="F25" s="22" t="s">
        <v>297</v>
      </c>
      <c r="G25" s="8" t="s">
        <v>298</v>
      </c>
      <c r="H25" s="8" t="s">
        <v>299</v>
      </c>
      <c r="I25" s="7" t="s">
        <v>300</v>
      </c>
      <c r="J25" s="8" t="s">
        <v>301</v>
      </c>
      <c r="K25" s="8" t="s">
        <v>302</v>
      </c>
      <c r="L25" s="7" t="s">
        <v>303</v>
      </c>
      <c r="M25" s="8" t="s">
        <v>304</v>
      </c>
      <c r="N25" s="8" t="s">
        <v>305</v>
      </c>
      <c r="O25" s="7" t="s">
        <v>306</v>
      </c>
    </row>
    <row r="26" spans="1:15" x14ac:dyDescent="0.3">
      <c r="A26" s="8">
        <v>12046</v>
      </c>
      <c r="B26" s="8" t="s">
        <v>30</v>
      </c>
      <c r="C26" s="8" t="s">
        <v>295</v>
      </c>
      <c r="D26" s="8">
        <v>12046012</v>
      </c>
      <c r="E26" s="8" t="s">
        <v>307</v>
      </c>
      <c r="F26" s="22" t="s">
        <v>308</v>
      </c>
      <c r="G26" s="8" t="s">
        <v>309</v>
      </c>
      <c r="H26" s="8" t="s">
        <v>310</v>
      </c>
      <c r="I26" s="7" t="s">
        <v>311</v>
      </c>
      <c r="J26" s="8" t="s">
        <v>312</v>
      </c>
      <c r="K26" s="8" t="s">
        <v>313</v>
      </c>
      <c r="L26" s="7" t="s">
        <v>314</v>
      </c>
      <c r="M26" s="8" t="s">
        <v>315</v>
      </c>
      <c r="N26" s="8" t="s">
        <v>316</v>
      </c>
      <c r="O26" s="7" t="s">
        <v>317</v>
      </c>
    </row>
    <row r="27" spans="1:15" x14ac:dyDescent="0.3">
      <c r="A27" s="8">
        <v>13012</v>
      </c>
      <c r="B27" s="8" t="s">
        <v>318</v>
      </c>
      <c r="C27" s="8" t="s">
        <v>319</v>
      </c>
      <c r="D27" s="8" t="s">
        <v>320</v>
      </c>
      <c r="E27" s="8" t="s">
        <v>321</v>
      </c>
      <c r="F27" s="7" t="s">
        <v>322</v>
      </c>
      <c r="G27" s="8" t="s">
        <v>323</v>
      </c>
      <c r="H27" s="8" t="s">
        <v>324</v>
      </c>
      <c r="I27" s="7" t="s">
        <v>325</v>
      </c>
      <c r="J27" s="8" t="s">
        <v>98</v>
      </c>
      <c r="L27" s="7"/>
      <c r="M27" s="8" t="s">
        <v>98</v>
      </c>
      <c r="O27" s="7"/>
    </row>
    <row r="28" spans="1:15" x14ac:dyDescent="0.3">
      <c r="A28" s="8">
        <v>13023</v>
      </c>
      <c r="B28" s="8" t="s">
        <v>326</v>
      </c>
      <c r="C28" s="8" t="s">
        <v>327</v>
      </c>
      <c r="D28" s="8" t="s">
        <v>328</v>
      </c>
      <c r="E28" s="8" t="s">
        <v>329</v>
      </c>
      <c r="F28" s="7" t="s">
        <v>330</v>
      </c>
      <c r="G28" s="8" t="s">
        <v>331</v>
      </c>
      <c r="H28" s="8" t="s">
        <v>332</v>
      </c>
      <c r="I28" s="7" t="s">
        <v>333</v>
      </c>
      <c r="J28" s="8" t="s">
        <v>98</v>
      </c>
      <c r="L28" s="7"/>
      <c r="M28" s="8" t="s">
        <v>98</v>
      </c>
      <c r="O28" s="7"/>
    </row>
    <row r="29" spans="1:15" x14ac:dyDescent="0.3">
      <c r="A29" s="8">
        <v>13034</v>
      </c>
      <c r="B29" s="8" t="s">
        <v>334</v>
      </c>
      <c r="C29" s="8" t="s">
        <v>31</v>
      </c>
      <c r="D29" s="8" t="s">
        <v>335</v>
      </c>
      <c r="E29" s="8" t="s">
        <v>336</v>
      </c>
      <c r="F29" s="7" t="s">
        <v>337</v>
      </c>
      <c r="G29" s="8" t="s">
        <v>338</v>
      </c>
      <c r="H29" s="8" t="s">
        <v>172</v>
      </c>
      <c r="I29" s="7" t="s">
        <v>339</v>
      </c>
      <c r="J29" s="8" t="s">
        <v>340</v>
      </c>
      <c r="K29" s="8" t="s">
        <v>341</v>
      </c>
      <c r="L29" s="7" t="s">
        <v>342</v>
      </c>
      <c r="M29" s="8" t="s">
        <v>98</v>
      </c>
      <c r="O29" s="7"/>
    </row>
    <row r="30" spans="1:15" x14ac:dyDescent="0.3">
      <c r="A30" s="8">
        <v>13035</v>
      </c>
      <c r="B30" s="8" t="s">
        <v>334</v>
      </c>
      <c r="C30" s="8" t="s">
        <v>31</v>
      </c>
      <c r="D30" s="8" t="s">
        <v>343</v>
      </c>
      <c r="E30" s="8" t="s">
        <v>336</v>
      </c>
      <c r="F30" s="7" t="s">
        <v>344</v>
      </c>
      <c r="G30" s="8" t="s">
        <v>345</v>
      </c>
      <c r="H30" s="8" t="s">
        <v>172</v>
      </c>
      <c r="I30" s="7" t="s">
        <v>346</v>
      </c>
      <c r="J30" s="8" t="s">
        <v>347</v>
      </c>
      <c r="K30" s="8" t="s">
        <v>341</v>
      </c>
      <c r="L30" s="7" t="s">
        <v>348</v>
      </c>
      <c r="M30" s="8" t="s">
        <v>98</v>
      </c>
      <c r="O30" s="7"/>
    </row>
    <row r="31" spans="1:15" x14ac:dyDescent="0.3">
      <c r="A31" s="8">
        <v>13036</v>
      </c>
      <c r="B31" s="8" t="s">
        <v>334</v>
      </c>
      <c r="C31" s="8" t="s">
        <v>31</v>
      </c>
      <c r="D31" s="8" t="s">
        <v>349</v>
      </c>
      <c r="E31" s="8" t="s">
        <v>350</v>
      </c>
      <c r="F31" s="7" t="s">
        <v>351</v>
      </c>
      <c r="G31" s="8" t="s">
        <v>352</v>
      </c>
      <c r="H31" s="8" t="s">
        <v>184</v>
      </c>
      <c r="I31" s="7" t="s">
        <v>353</v>
      </c>
      <c r="J31" s="8" t="s">
        <v>354</v>
      </c>
      <c r="K31" s="8" t="s">
        <v>355</v>
      </c>
      <c r="L31" s="7" t="s">
        <v>356</v>
      </c>
      <c r="M31" s="8" t="s">
        <v>357</v>
      </c>
      <c r="N31" s="8" t="s">
        <v>358</v>
      </c>
      <c r="O31" s="7" t="s">
        <v>359</v>
      </c>
    </row>
    <row r="32" spans="1:15" x14ac:dyDescent="0.3">
      <c r="A32" s="8">
        <v>13045</v>
      </c>
      <c r="B32" s="8" t="s">
        <v>360</v>
      </c>
      <c r="C32" s="8" t="s">
        <v>32</v>
      </c>
      <c r="D32" s="8" t="s">
        <v>361</v>
      </c>
      <c r="E32" s="8" t="s">
        <v>362</v>
      </c>
      <c r="F32" s="7" t="s">
        <v>363</v>
      </c>
      <c r="G32" s="8" t="s">
        <v>364</v>
      </c>
      <c r="H32" s="8" t="s">
        <v>365</v>
      </c>
      <c r="I32" s="7" t="s">
        <v>366</v>
      </c>
      <c r="J32" s="8" t="s">
        <v>367</v>
      </c>
      <c r="K32" s="8" t="s">
        <v>368</v>
      </c>
      <c r="L32" s="7" t="s">
        <v>369</v>
      </c>
      <c r="M32" s="8" t="s">
        <v>370</v>
      </c>
      <c r="N32" s="8" t="s">
        <v>371</v>
      </c>
      <c r="O32" s="7" t="s">
        <v>372</v>
      </c>
    </row>
    <row r="33" spans="1:15" x14ac:dyDescent="0.3">
      <c r="A33" s="8">
        <v>13046</v>
      </c>
      <c r="B33" s="8" t="s">
        <v>360</v>
      </c>
      <c r="C33" s="8" t="s">
        <v>32</v>
      </c>
      <c r="D33" s="8" t="s">
        <v>373</v>
      </c>
      <c r="E33" s="8" t="s">
        <v>374</v>
      </c>
      <c r="F33" s="7" t="s">
        <v>375</v>
      </c>
      <c r="G33" s="8" t="s">
        <v>376</v>
      </c>
      <c r="H33" s="8" t="s">
        <v>377</v>
      </c>
      <c r="I33" s="7" t="s">
        <v>378</v>
      </c>
      <c r="J33" s="8" t="s">
        <v>379</v>
      </c>
      <c r="K33" s="8" t="s">
        <v>380</v>
      </c>
      <c r="L33" s="7" t="s">
        <v>381</v>
      </c>
      <c r="M33" s="8" t="s">
        <v>382</v>
      </c>
      <c r="N33" s="8" t="s">
        <v>213</v>
      </c>
      <c r="O33" s="7" t="s">
        <v>383</v>
      </c>
    </row>
    <row r="34" spans="1:15" ht="34.5" x14ac:dyDescent="0.3">
      <c r="A34" s="8">
        <v>13055</v>
      </c>
      <c r="B34" s="8" t="s">
        <v>3788</v>
      </c>
      <c r="C34" s="8" t="s">
        <v>3789</v>
      </c>
      <c r="D34" s="8">
        <v>13055012</v>
      </c>
      <c r="E34" s="8" t="s">
        <v>3790</v>
      </c>
      <c r="F34" s="22" t="s">
        <v>3824</v>
      </c>
      <c r="G34" s="8" t="s">
        <v>3791</v>
      </c>
      <c r="H34" s="8" t="s">
        <v>3792</v>
      </c>
      <c r="I34" s="7" t="s">
        <v>3793</v>
      </c>
      <c r="J34" s="8" t="s">
        <v>3794</v>
      </c>
      <c r="K34" s="8" t="s">
        <v>3795</v>
      </c>
      <c r="L34" s="7" t="s">
        <v>3796</v>
      </c>
      <c r="M34" s="8" t="s">
        <v>3797</v>
      </c>
      <c r="N34" s="8" t="s">
        <v>3798</v>
      </c>
      <c r="O34" s="7" t="s">
        <v>3799</v>
      </c>
    </row>
    <row r="35" spans="1:15" ht="34.5" x14ac:dyDescent="0.3">
      <c r="A35" s="8">
        <v>13056</v>
      </c>
      <c r="B35" s="8" t="s">
        <v>3788</v>
      </c>
      <c r="C35" s="8" t="s">
        <v>3789</v>
      </c>
      <c r="D35" s="8">
        <v>13056012</v>
      </c>
      <c r="E35" s="8" t="s">
        <v>3800</v>
      </c>
      <c r="F35" s="22" t="s">
        <v>3825</v>
      </c>
      <c r="G35" s="8" t="s">
        <v>3801</v>
      </c>
      <c r="H35" s="8" t="s">
        <v>3802</v>
      </c>
      <c r="I35" s="7" t="s">
        <v>3803</v>
      </c>
      <c r="J35" s="8" t="s">
        <v>3804</v>
      </c>
      <c r="K35" s="8" t="s">
        <v>3805</v>
      </c>
      <c r="L35" s="7" t="s">
        <v>3806</v>
      </c>
      <c r="M35" s="8" t="s">
        <v>3807</v>
      </c>
      <c r="N35" s="8" t="s">
        <v>3808</v>
      </c>
      <c r="O35" s="7" t="s">
        <v>3809</v>
      </c>
    </row>
    <row r="36" spans="1:15" x14ac:dyDescent="0.3">
      <c r="A36" s="8">
        <v>14013</v>
      </c>
      <c r="B36" s="8" t="s">
        <v>384</v>
      </c>
      <c r="C36" s="8" t="s">
        <v>385</v>
      </c>
      <c r="D36" s="8" t="s">
        <v>386</v>
      </c>
      <c r="E36" s="8" t="s">
        <v>387</v>
      </c>
      <c r="F36" s="7" t="s">
        <v>388</v>
      </c>
      <c r="G36" s="8" t="s">
        <v>389</v>
      </c>
      <c r="H36" s="8" t="s">
        <v>242</v>
      </c>
      <c r="I36" s="7" t="s">
        <v>390</v>
      </c>
      <c r="J36" s="8" t="s">
        <v>98</v>
      </c>
      <c r="L36" s="7"/>
      <c r="M36" s="8" t="s">
        <v>98</v>
      </c>
      <c r="O36" s="7"/>
    </row>
    <row r="37" spans="1:15" x14ac:dyDescent="0.3">
      <c r="A37" s="8">
        <v>14024</v>
      </c>
      <c r="B37" s="8" t="s">
        <v>391</v>
      </c>
      <c r="C37" s="8" t="s">
        <v>33</v>
      </c>
      <c r="D37" s="8" t="s">
        <v>392</v>
      </c>
      <c r="E37" s="8" t="s">
        <v>393</v>
      </c>
      <c r="F37" s="7" t="s">
        <v>394</v>
      </c>
      <c r="G37" s="8" t="s">
        <v>395</v>
      </c>
      <c r="H37" s="8" t="s">
        <v>396</v>
      </c>
      <c r="I37" s="7" t="s">
        <v>397</v>
      </c>
      <c r="J37" s="8" t="s">
        <v>398</v>
      </c>
      <c r="K37" s="8" t="s">
        <v>399</v>
      </c>
      <c r="L37" s="7" t="s">
        <v>400</v>
      </c>
      <c r="M37" s="8" t="s">
        <v>98</v>
      </c>
      <c r="O37" s="7"/>
    </row>
    <row r="38" spans="1:15" x14ac:dyDescent="0.3">
      <c r="A38" s="8">
        <v>14025</v>
      </c>
      <c r="B38" s="8" t="s">
        <v>391</v>
      </c>
      <c r="C38" s="8" t="s">
        <v>33</v>
      </c>
      <c r="D38" s="8">
        <v>14025012</v>
      </c>
      <c r="E38" s="8" t="s">
        <v>393</v>
      </c>
      <c r="F38" s="7" t="s">
        <v>401</v>
      </c>
      <c r="G38" s="8" t="s">
        <v>402</v>
      </c>
      <c r="H38" s="8" t="s">
        <v>396</v>
      </c>
      <c r="I38" s="7" t="s">
        <v>403</v>
      </c>
      <c r="J38" s="8" t="s">
        <v>404</v>
      </c>
      <c r="K38" s="8" t="s">
        <v>399</v>
      </c>
      <c r="L38" s="7" t="s">
        <v>405</v>
      </c>
      <c r="M38" s="8" t="s">
        <v>98</v>
      </c>
      <c r="O38" s="7"/>
    </row>
    <row r="39" spans="1:15" x14ac:dyDescent="0.3">
      <c r="A39" s="8">
        <v>14026</v>
      </c>
      <c r="B39" s="8" t="s">
        <v>391</v>
      </c>
      <c r="C39" s="8" t="s">
        <v>33</v>
      </c>
      <c r="D39" s="8" t="s">
        <v>406</v>
      </c>
      <c r="E39" s="8" t="s">
        <v>407</v>
      </c>
      <c r="F39" s="7" t="s">
        <v>408</v>
      </c>
      <c r="G39" s="8" t="s">
        <v>409</v>
      </c>
      <c r="H39" s="8" t="s">
        <v>410</v>
      </c>
      <c r="I39" s="7" t="s">
        <v>411</v>
      </c>
      <c r="J39" s="8" t="s">
        <v>412</v>
      </c>
      <c r="K39" s="8" t="s">
        <v>413</v>
      </c>
      <c r="L39" s="7" t="s">
        <v>414</v>
      </c>
      <c r="M39" s="8" t="s">
        <v>415</v>
      </c>
      <c r="N39" s="8" t="s">
        <v>416</v>
      </c>
      <c r="O39" s="7" t="s">
        <v>417</v>
      </c>
    </row>
    <row r="40" spans="1:15" x14ac:dyDescent="0.3">
      <c r="A40" s="8">
        <v>14035</v>
      </c>
      <c r="B40" s="8" t="s">
        <v>418</v>
      </c>
      <c r="C40" s="8" t="s">
        <v>34</v>
      </c>
      <c r="D40" s="8" t="s">
        <v>419</v>
      </c>
      <c r="E40" s="8" t="s">
        <v>420</v>
      </c>
      <c r="F40" s="7" t="s">
        <v>421</v>
      </c>
      <c r="G40" s="8" t="s">
        <v>422</v>
      </c>
      <c r="H40" s="8" t="s">
        <v>423</v>
      </c>
      <c r="I40" s="7" t="s">
        <v>424</v>
      </c>
      <c r="J40" s="8" t="s">
        <v>425</v>
      </c>
      <c r="K40" s="8" t="s">
        <v>426</v>
      </c>
      <c r="L40" s="7" t="s">
        <v>427</v>
      </c>
      <c r="O40" s="7"/>
    </row>
    <row r="41" spans="1:15" x14ac:dyDescent="0.3">
      <c r="A41" s="8">
        <v>14036</v>
      </c>
      <c r="B41" s="8" t="s">
        <v>418</v>
      </c>
      <c r="C41" s="8" t="s">
        <v>34</v>
      </c>
      <c r="D41" s="8" t="s">
        <v>428</v>
      </c>
      <c r="E41" s="8" t="s">
        <v>429</v>
      </c>
      <c r="F41" s="7" t="s">
        <v>430</v>
      </c>
      <c r="G41" s="8" t="s">
        <v>431</v>
      </c>
      <c r="H41" s="8" t="s">
        <v>432</v>
      </c>
      <c r="I41" s="7" t="s">
        <v>433</v>
      </c>
      <c r="J41" s="8" t="s">
        <v>434</v>
      </c>
      <c r="K41" s="8" t="s">
        <v>435</v>
      </c>
      <c r="L41" s="7" t="s">
        <v>436</v>
      </c>
      <c r="M41" s="8" t="s">
        <v>437</v>
      </c>
      <c r="N41" s="8" t="s">
        <v>438</v>
      </c>
      <c r="O41" s="7" t="s">
        <v>439</v>
      </c>
    </row>
    <row r="42" spans="1:15" s="15" customFormat="1" x14ac:dyDescent="0.3">
      <c r="A42" s="14">
        <v>14045</v>
      </c>
      <c r="B42" s="14" t="s">
        <v>440</v>
      </c>
      <c r="C42" s="23" t="s">
        <v>35</v>
      </c>
      <c r="D42" s="15">
        <v>14045012</v>
      </c>
      <c r="E42" s="15" t="s">
        <v>441</v>
      </c>
      <c r="F42" s="14" t="s">
        <v>442</v>
      </c>
      <c r="G42" s="15" t="s">
        <v>443</v>
      </c>
      <c r="H42" s="15" t="s">
        <v>444</v>
      </c>
      <c r="I42" s="13" t="s">
        <v>445</v>
      </c>
      <c r="J42" s="15" t="s">
        <v>446</v>
      </c>
      <c r="K42" s="15" t="s">
        <v>447</v>
      </c>
      <c r="L42" s="13" t="s">
        <v>448</v>
      </c>
      <c r="M42" s="15" t="s">
        <v>449</v>
      </c>
      <c r="N42" s="15" t="s">
        <v>450</v>
      </c>
      <c r="O42" s="13" t="s">
        <v>451</v>
      </c>
    </row>
    <row r="43" spans="1:15" s="15" customFormat="1" x14ac:dyDescent="0.3">
      <c r="A43" s="14">
        <v>14046</v>
      </c>
      <c r="B43" s="14" t="s">
        <v>440</v>
      </c>
      <c r="C43" s="23" t="s">
        <v>35</v>
      </c>
      <c r="D43" s="15">
        <v>14046012</v>
      </c>
      <c r="E43" s="15" t="s">
        <v>452</v>
      </c>
      <c r="F43" s="14" t="s">
        <v>453</v>
      </c>
      <c r="G43" s="15" t="s">
        <v>454</v>
      </c>
      <c r="H43" s="15" t="s">
        <v>455</v>
      </c>
      <c r="I43" s="13" t="s">
        <v>456</v>
      </c>
      <c r="J43" s="15" t="s">
        <v>457</v>
      </c>
      <c r="K43" s="15" t="s">
        <v>458</v>
      </c>
      <c r="L43" s="13" t="s">
        <v>459</v>
      </c>
      <c r="M43" s="15" t="s">
        <v>460</v>
      </c>
      <c r="N43" s="15" t="s">
        <v>461</v>
      </c>
      <c r="O43" s="13" t="s">
        <v>462</v>
      </c>
    </row>
    <row r="44" spans="1:15" s="15" customFormat="1" x14ac:dyDescent="0.3">
      <c r="A44" s="14">
        <v>14055</v>
      </c>
      <c r="B44" s="14" t="s">
        <v>463</v>
      </c>
      <c r="C44" s="23" t="s">
        <v>36</v>
      </c>
      <c r="D44" s="14">
        <v>14055012</v>
      </c>
      <c r="E44" s="14" t="s">
        <v>464</v>
      </c>
      <c r="F44" s="14" t="s">
        <v>465</v>
      </c>
      <c r="G44" s="14" t="s">
        <v>466</v>
      </c>
      <c r="H44" s="14" t="s">
        <v>467</v>
      </c>
      <c r="I44" s="14" t="s">
        <v>468</v>
      </c>
      <c r="J44" s="14" t="s">
        <v>469</v>
      </c>
      <c r="K44" s="14" t="s">
        <v>470</v>
      </c>
      <c r="L44" s="14" t="s">
        <v>471</v>
      </c>
      <c r="M44" s="14" t="s">
        <v>472</v>
      </c>
      <c r="N44" s="14" t="s">
        <v>473</v>
      </c>
      <c r="O44" s="14" t="s">
        <v>474</v>
      </c>
    </row>
    <row r="45" spans="1:15" s="15" customFormat="1" x14ac:dyDescent="0.3">
      <c r="A45" s="14">
        <v>14056</v>
      </c>
      <c r="B45" s="14" t="s">
        <v>463</v>
      </c>
      <c r="C45" s="23" t="s">
        <v>36</v>
      </c>
      <c r="D45" s="14">
        <v>14056012</v>
      </c>
      <c r="E45" s="14" t="s">
        <v>475</v>
      </c>
      <c r="F45" s="14" t="s">
        <v>476</v>
      </c>
      <c r="G45" s="14" t="s">
        <v>477</v>
      </c>
      <c r="H45" s="14" t="s">
        <v>478</v>
      </c>
      <c r="I45" s="14" t="s">
        <v>479</v>
      </c>
      <c r="J45" s="14" t="s">
        <v>480</v>
      </c>
      <c r="K45" s="14" t="s">
        <v>481</v>
      </c>
      <c r="L45" s="14" t="s">
        <v>482</v>
      </c>
      <c r="M45" s="14" t="s">
        <v>483</v>
      </c>
      <c r="N45" s="14" t="s">
        <v>484</v>
      </c>
      <c r="O45" s="14" t="s">
        <v>485</v>
      </c>
    </row>
    <row r="46" spans="1:15" s="49" customFormat="1" x14ac:dyDescent="0.3">
      <c r="A46" s="49">
        <v>14065</v>
      </c>
      <c r="B46" s="54" t="s">
        <v>4199</v>
      </c>
      <c r="C46" s="54" t="s">
        <v>4193</v>
      </c>
      <c r="D46" s="54">
        <v>14065012</v>
      </c>
      <c r="E46" s="54" t="s">
        <v>4170</v>
      </c>
      <c r="F46" s="54" t="s">
        <v>4203</v>
      </c>
      <c r="G46" s="52" t="s">
        <v>4201</v>
      </c>
      <c r="H46" s="50" t="s">
        <v>4171</v>
      </c>
      <c r="I46" s="50" t="s">
        <v>4172</v>
      </c>
      <c r="J46" s="50" t="s">
        <v>4191</v>
      </c>
      <c r="K46" s="50" t="s">
        <v>4173</v>
      </c>
      <c r="L46" s="50" t="s">
        <v>4174</v>
      </c>
      <c r="M46" s="50" t="s">
        <v>4196</v>
      </c>
      <c r="N46" s="50" t="s">
        <v>4175</v>
      </c>
      <c r="O46" s="50" t="s">
        <v>4176</v>
      </c>
    </row>
    <row r="47" spans="1:15" s="49" customFormat="1" x14ac:dyDescent="0.3">
      <c r="A47" s="49">
        <v>14066</v>
      </c>
      <c r="B47" s="54" t="s">
        <v>4199</v>
      </c>
      <c r="C47" s="54" t="s">
        <v>4193</v>
      </c>
      <c r="D47" s="54">
        <v>14066012</v>
      </c>
      <c r="E47" s="54" t="s">
        <v>4177</v>
      </c>
      <c r="F47" s="54" t="s">
        <v>4204</v>
      </c>
      <c r="G47" s="52" t="s">
        <v>4202</v>
      </c>
      <c r="H47" s="50" t="s">
        <v>4178</v>
      </c>
      <c r="I47" s="50" t="s">
        <v>4179</v>
      </c>
      <c r="J47" s="50" t="s">
        <v>4192</v>
      </c>
      <c r="K47" s="50" t="s">
        <v>4180</v>
      </c>
      <c r="L47" s="50" t="s">
        <v>4181</v>
      </c>
      <c r="M47" s="50" t="s">
        <v>4197</v>
      </c>
      <c r="N47" s="50" t="s">
        <v>4182</v>
      </c>
      <c r="O47" s="50" t="s">
        <v>4183</v>
      </c>
    </row>
    <row r="48" spans="1:15" x14ac:dyDescent="0.3">
      <c r="A48" s="8">
        <v>15014</v>
      </c>
      <c r="B48" s="8" t="s">
        <v>486</v>
      </c>
      <c r="C48" s="8" t="s">
        <v>487</v>
      </c>
      <c r="D48" s="8" t="s">
        <v>488</v>
      </c>
      <c r="E48" s="8" t="s">
        <v>489</v>
      </c>
      <c r="F48" s="7" t="s">
        <v>490</v>
      </c>
      <c r="G48" s="8" t="s">
        <v>491</v>
      </c>
      <c r="H48" s="8" t="s">
        <v>492</v>
      </c>
      <c r="I48" s="7" t="s">
        <v>493</v>
      </c>
      <c r="J48" s="8" t="s">
        <v>494</v>
      </c>
      <c r="K48" s="8" t="s">
        <v>495</v>
      </c>
      <c r="L48" s="7" t="s">
        <v>496</v>
      </c>
      <c r="M48" s="8" t="s">
        <v>98</v>
      </c>
      <c r="O48" s="7"/>
    </row>
    <row r="49" spans="1:15" x14ac:dyDescent="0.3">
      <c r="A49" s="8">
        <v>15015</v>
      </c>
      <c r="B49" s="8" t="s">
        <v>486</v>
      </c>
      <c r="C49" s="8" t="s">
        <v>487</v>
      </c>
      <c r="D49" s="8" t="s">
        <v>497</v>
      </c>
      <c r="E49" s="8" t="s">
        <v>489</v>
      </c>
      <c r="F49" s="7" t="s">
        <v>498</v>
      </c>
      <c r="G49" s="8" t="s">
        <v>499</v>
      </c>
      <c r="H49" s="8" t="s">
        <v>492</v>
      </c>
      <c r="I49" s="7" t="s">
        <v>493</v>
      </c>
      <c r="J49" s="8" t="s">
        <v>500</v>
      </c>
      <c r="K49" s="8" t="s">
        <v>495</v>
      </c>
      <c r="L49" s="7" t="s">
        <v>496</v>
      </c>
      <c r="O49" s="7"/>
    </row>
    <row r="50" spans="1:15" x14ac:dyDescent="0.3">
      <c r="A50" s="8">
        <v>15024</v>
      </c>
      <c r="B50" s="8" t="s">
        <v>501</v>
      </c>
      <c r="C50" s="8" t="s">
        <v>502</v>
      </c>
      <c r="D50" s="8" t="s">
        <v>503</v>
      </c>
      <c r="E50" s="8" t="s">
        <v>504</v>
      </c>
      <c r="F50" s="7" t="s">
        <v>505</v>
      </c>
      <c r="G50" s="8" t="s">
        <v>506</v>
      </c>
      <c r="H50" s="8" t="s">
        <v>507</v>
      </c>
      <c r="I50" s="7" t="s">
        <v>508</v>
      </c>
      <c r="J50" s="8" t="s">
        <v>509</v>
      </c>
      <c r="K50" s="8" t="s">
        <v>510</v>
      </c>
      <c r="L50" s="7" t="s">
        <v>511</v>
      </c>
      <c r="M50" s="8" t="s">
        <v>98</v>
      </c>
      <c r="O50" s="7"/>
    </row>
    <row r="51" spans="1:15" x14ac:dyDescent="0.3">
      <c r="A51" s="8">
        <v>15025</v>
      </c>
      <c r="B51" s="8" t="s">
        <v>501</v>
      </c>
      <c r="C51" s="8" t="s">
        <v>502</v>
      </c>
      <c r="D51" s="8" t="s">
        <v>512</v>
      </c>
      <c r="E51" s="8" t="s">
        <v>504</v>
      </c>
      <c r="F51" s="7" t="s">
        <v>513</v>
      </c>
      <c r="G51" s="8" t="s">
        <v>514</v>
      </c>
      <c r="H51" s="8" t="s">
        <v>507</v>
      </c>
      <c r="I51" s="7" t="s">
        <v>508</v>
      </c>
      <c r="J51" s="8" t="s">
        <v>515</v>
      </c>
      <c r="K51" s="8" t="s">
        <v>510</v>
      </c>
      <c r="L51" s="7" t="s">
        <v>511</v>
      </c>
      <c r="M51" s="8" t="s">
        <v>98</v>
      </c>
      <c r="O51" s="7"/>
    </row>
    <row r="52" spans="1:15" x14ac:dyDescent="0.3">
      <c r="A52" s="8">
        <v>15035</v>
      </c>
      <c r="B52" s="8" t="s">
        <v>516</v>
      </c>
      <c r="C52" s="8" t="s">
        <v>37</v>
      </c>
      <c r="D52" s="8" t="s">
        <v>517</v>
      </c>
      <c r="E52" s="8" t="s">
        <v>518</v>
      </c>
      <c r="F52" s="7" t="s">
        <v>519</v>
      </c>
      <c r="G52" s="8" t="s">
        <v>520</v>
      </c>
      <c r="H52" s="8" t="s">
        <v>521</v>
      </c>
      <c r="I52" s="7" t="s">
        <v>522</v>
      </c>
      <c r="J52" s="8" t="s">
        <v>523</v>
      </c>
      <c r="K52" s="8" t="s">
        <v>524</v>
      </c>
      <c r="L52" s="7" t="s">
        <v>525</v>
      </c>
      <c r="M52" s="8" t="s">
        <v>526</v>
      </c>
      <c r="N52" s="8" t="s">
        <v>507</v>
      </c>
      <c r="O52" s="7" t="s">
        <v>527</v>
      </c>
    </row>
    <row r="53" spans="1:15" x14ac:dyDescent="0.3">
      <c r="A53" s="8">
        <v>15036</v>
      </c>
      <c r="B53" s="8" t="s">
        <v>516</v>
      </c>
      <c r="C53" s="8" t="s">
        <v>37</v>
      </c>
      <c r="D53" s="8" t="s">
        <v>528</v>
      </c>
      <c r="E53" s="8" t="s">
        <v>529</v>
      </c>
      <c r="F53" s="7" t="s">
        <v>530</v>
      </c>
      <c r="G53" s="8" t="s">
        <v>531</v>
      </c>
      <c r="H53" s="8" t="s">
        <v>532</v>
      </c>
      <c r="I53" s="7" t="s">
        <v>533</v>
      </c>
      <c r="J53" s="8" t="s">
        <v>534</v>
      </c>
      <c r="K53" s="8" t="s">
        <v>535</v>
      </c>
      <c r="L53" s="7" t="s">
        <v>536</v>
      </c>
      <c r="M53" s="8" t="s">
        <v>537</v>
      </c>
      <c r="N53" s="8" t="s">
        <v>538</v>
      </c>
      <c r="O53" s="7" t="s">
        <v>539</v>
      </c>
    </row>
    <row r="54" spans="1:15" x14ac:dyDescent="0.3">
      <c r="A54" s="8">
        <v>15045</v>
      </c>
      <c r="B54" s="8" t="s">
        <v>38</v>
      </c>
      <c r="C54" s="8" t="s">
        <v>540</v>
      </c>
      <c r="D54" s="8">
        <v>15045012</v>
      </c>
      <c r="E54" s="8" t="s">
        <v>541</v>
      </c>
      <c r="F54" s="7" t="s">
        <v>542</v>
      </c>
      <c r="G54" s="8" t="s">
        <v>543</v>
      </c>
      <c r="H54" s="8" t="s">
        <v>544</v>
      </c>
      <c r="I54" s="7" t="s">
        <v>545</v>
      </c>
      <c r="J54" s="8" t="s">
        <v>546</v>
      </c>
      <c r="K54" s="8" t="s">
        <v>547</v>
      </c>
      <c r="L54" s="7" t="s">
        <v>548</v>
      </c>
      <c r="M54" s="8" t="s">
        <v>549</v>
      </c>
      <c r="N54" s="8" t="s">
        <v>550</v>
      </c>
      <c r="O54" s="7" t="s">
        <v>551</v>
      </c>
    </row>
    <row r="55" spans="1:15" x14ac:dyDescent="0.3">
      <c r="A55" s="8">
        <v>15046</v>
      </c>
      <c r="B55" s="8" t="s">
        <v>38</v>
      </c>
      <c r="C55" s="8" t="s">
        <v>540</v>
      </c>
      <c r="D55" s="8">
        <v>15046012</v>
      </c>
      <c r="E55" s="8" t="s">
        <v>552</v>
      </c>
      <c r="F55" s="7" t="s">
        <v>553</v>
      </c>
      <c r="G55" s="8" t="s">
        <v>554</v>
      </c>
      <c r="H55" s="8" t="s">
        <v>555</v>
      </c>
      <c r="I55" s="7" t="s">
        <v>556</v>
      </c>
      <c r="J55" s="8" t="s">
        <v>557</v>
      </c>
      <c r="K55" s="8" t="s">
        <v>558</v>
      </c>
      <c r="L55" s="7" t="s">
        <v>559</v>
      </c>
      <c r="M55" s="8" t="s">
        <v>560</v>
      </c>
      <c r="N55" s="8" t="s">
        <v>561</v>
      </c>
      <c r="O55" s="7" t="s">
        <v>562</v>
      </c>
    </row>
    <row r="56" spans="1:15" x14ac:dyDescent="0.3">
      <c r="A56" s="8">
        <v>21014</v>
      </c>
      <c r="B56" s="8" t="s">
        <v>563</v>
      </c>
      <c r="C56" s="8" t="s">
        <v>564</v>
      </c>
      <c r="D56" s="8" t="s">
        <v>565</v>
      </c>
      <c r="E56" s="8" t="s">
        <v>566</v>
      </c>
      <c r="F56" s="7" t="s">
        <v>567</v>
      </c>
      <c r="G56" s="8" t="s">
        <v>568</v>
      </c>
      <c r="H56" s="8" t="s">
        <v>113</v>
      </c>
      <c r="I56" s="7" t="s">
        <v>569</v>
      </c>
      <c r="J56" s="8" t="s">
        <v>570</v>
      </c>
      <c r="K56" s="8" t="s">
        <v>571</v>
      </c>
      <c r="L56" s="7" t="s">
        <v>572</v>
      </c>
      <c r="M56" s="8" t="s">
        <v>98</v>
      </c>
      <c r="O56" s="7"/>
    </row>
    <row r="57" spans="1:15" x14ac:dyDescent="0.3">
      <c r="A57" s="8">
        <v>21015</v>
      </c>
      <c r="B57" s="8" t="s">
        <v>563</v>
      </c>
      <c r="C57" s="8" t="s">
        <v>564</v>
      </c>
      <c r="D57" s="8" t="s">
        <v>573</v>
      </c>
      <c r="E57" s="8" t="s">
        <v>566</v>
      </c>
      <c r="F57" s="7" t="s">
        <v>574</v>
      </c>
      <c r="G57" s="8" t="s">
        <v>575</v>
      </c>
      <c r="H57" s="8" t="s">
        <v>113</v>
      </c>
      <c r="I57" s="7" t="s">
        <v>569</v>
      </c>
      <c r="J57" s="8" t="s">
        <v>576</v>
      </c>
      <c r="K57" s="8" t="s">
        <v>571</v>
      </c>
      <c r="L57" s="7" t="s">
        <v>572</v>
      </c>
      <c r="M57" s="8" t="s">
        <v>98</v>
      </c>
      <c r="O57" s="7"/>
    </row>
    <row r="58" spans="1:15" x14ac:dyDescent="0.3">
      <c r="A58" s="8">
        <v>21024</v>
      </c>
      <c r="B58" s="8" t="s">
        <v>577</v>
      </c>
      <c r="C58" s="8" t="s">
        <v>578</v>
      </c>
      <c r="D58" s="8" t="s">
        <v>579</v>
      </c>
      <c r="E58" s="8" t="s">
        <v>580</v>
      </c>
      <c r="F58" s="7" t="s">
        <v>581</v>
      </c>
      <c r="G58" s="8" t="s">
        <v>582</v>
      </c>
      <c r="H58" s="8" t="s">
        <v>113</v>
      </c>
      <c r="I58" s="7" t="s">
        <v>583</v>
      </c>
      <c r="J58" s="8" t="s">
        <v>584</v>
      </c>
      <c r="K58" s="8" t="s">
        <v>585</v>
      </c>
      <c r="L58" s="7" t="s">
        <v>586</v>
      </c>
      <c r="M58" s="8" t="s">
        <v>98</v>
      </c>
      <c r="O58" s="7"/>
    </row>
    <row r="59" spans="1:15" x14ac:dyDescent="0.3">
      <c r="A59" s="8">
        <v>21025</v>
      </c>
      <c r="B59" s="8" t="s">
        <v>577</v>
      </c>
      <c r="C59" s="8" t="s">
        <v>578</v>
      </c>
      <c r="D59" s="8" t="s">
        <v>587</v>
      </c>
      <c r="E59" s="8" t="s">
        <v>580</v>
      </c>
      <c r="F59" s="7" t="s">
        <v>588</v>
      </c>
      <c r="G59" s="8" t="s">
        <v>589</v>
      </c>
      <c r="H59" s="8" t="s">
        <v>113</v>
      </c>
      <c r="I59" s="7" t="s">
        <v>590</v>
      </c>
      <c r="J59" s="8" t="s">
        <v>591</v>
      </c>
      <c r="K59" s="8" t="s">
        <v>585</v>
      </c>
      <c r="L59" s="7" t="s">
        <v>592</v>
      </c>
      <c r="M59" s="8" t="s">
        <v>98</v>
      </c>
      <c r="O59" s="7"/>
    </row>
    <row r="60" spans="1:15" x14ac:dyDescent="0.3">
      <c r="A60" s="8">
        <v>21034</v>
      </c>
      <c r="B60" s="8" t="s">
        <v>593</v>
      </c>
      <c r="C60" s="8" t="s">
        <v>39</v>
      </c>
      <c r="D60" s="8" t="s">
        <v>594</v>
      </c>
      <c r="E60" s="8" t="s">
        <v>595</v>
      </c>
      <c r="F60" s="7" t="s">
        <v>596</v>
      </c>
      <c r="G60" s="8" t="s">
        <v>597</v>
      </c>
      <c r="H60" s="8" t="s">
        <v>598</v>
      </c>
      <c r="I60" s="7" t="s">
        <v>599</v>
      </c>
      <c r="J60" s="8" t="s">
        <v>600</v>
      </c>
      <c r="K60" s="8" t="s">
        <v>332</v>
      </c>
      <c r="L60" s="7" t="s">
        <v>601</v>
      </c>
      <c r="M60" s="8" t="s">
        <v>98</v>
      </c>
      <c r="O60" s="7"/>
    </row>
    <row r="61" spans="1:15" x14ac:dyDescent="0.3">
      <c r="A61" s="8">
        <v>21035</v>
      </c>
      <c r="B61" s="8" t="s">
        <v>593</v>
      </c>
      <c r="C61" s="8" t="s">
        <v>39</v>
      </c>
      <c r="D61" s="8" t="s">
        <v>602</v>
      </c>
      <c r="E61" s="8" t="s">
        <v>595</v>
      </c>
      <c r="F61" s="7" t="s">
        <v>603</v>
      </c>
      <c r="G61" s="8" t="s">
        <v>604</v>
      </c>
      <c r="H61" s="8" t="s">
        <v>598</v>
      </c>
      <c r="I61" s="7" t="s">
        <v>605</v>
      </c>
      <c r="J61" s="8" t="s">
        <v>606</v>
      </c>
      <c r="K61" s="8" t="s">
        <v>332</v>
      </c>
      <c r="L61" s="7" t="s">
        <v>607</v>
      </c>
      <c r="M61" s="8" t="s">
        <v>98</v>
      </c>
      <c r="O61" s="7"/>
    </row>
    <row r="62" spans="1:15" x14ac:dyDescent="0.3">
      <c r="A62" s="8">
        <v>21036</v>
      </c>
      <c r="B62" s="8" t="s">
        <v>593</v>
      </c>
      <c r="C62" s="8" t="s">
        <v>39</v>
      </c>
      <c r="D62" s="8" t="s">
        <v>608</v>
      </c>
      <c r="E62" s="8" t="s">
        <v>609</v>
      </c>
      <c r="F62" s="7" t="s">
        <v>610</v>
      </c>
      <c r="G62" s="8" t="s">
        <v>611</v>
      </c>
      <c r="H62" s="8" t="s">
        <v>612</v>
      </c>
      <c r="I62" s="7" t="s">
        <v>613</v>
      </c>
      <c r="J62" s="8" t="s">
        <v>614</v>
      </c>
      <c r="K62" s="8" t="s">
        <v>615</v>
      </c>
      <c r="L62" s="7" t="s">
        <v>616</v>
      </c>
      <c r="M62" s="8" t="s">
        <v>617</v>
      </c>
      <c r="N62" s="8" t="s">
        <v>618</v>
      </c>
      <c r="O62" s="7" t="s">
        <v>619</v>
      </c>
    </row>
    <row r="63" spans="1:15" x14ac:dyDescent="0.3">
      <c r="A63" s="8">
        <v>21045</v>
      </c>
      <c r="B63" s="8" t="s">
        <v>620</v>
      </c>
      <c r="C63" s="8" t="s">
        <v>40</v>
      </c>
      <c r="D63" s="8">
        <v>21045012</v>
      </c>
      <c r="E63" s="8" t="s">
        <v>621</v>
      </c>
      <c r="F63" s="7" t="s">
        <v>622</v>
      </c>
      <c r="G63" s="8" t="s">
        <v>623</v>
      </c>
      <c r="H63" s="8" t="s">
        <v>598</v>
      </c>
      <c r="I63" s="7" t="s">
        <v>624</v>
      </c>
      <c r="J63" s="8" t="s">
        <v>625</v>
      </c>
      <c r="K63" s="8" t="s">
        <v>105</v>
      </c>
      <c r="L63" s="7" t="s">
        <v>626</v>
      </c>
      <c r="M63" s="8" t="s">
        <v>98</v>
      </c>
      <c r="O63" s="7"/>
    </row>
    <row r="64" spans="1:15" x14ac:dyDescent="0.3">
      <c r="A64" s="8">
        <v>21046</v>
      </c>
      <c r="B64" s="8" t="s">
        <v>620</v>
      </c>
      <c r="C64" s="8" t="s">
        <v>40</v>
      </c>
      <c r="D64" s="8" t="s">
        <v>627</v>
      </c>
      <c r="E64" s="8" t="s">
        <v>628</v>
      </c>
      <c r="F64" s="7" t="s">
        <v>629</v>
      </c>
      <c r="G64" s="8" t="s">
        <v>630</v>
      </c>
      <c r="H64" s="8" t="s">
        <v>612</v>
      </c>
      <c r="I64" s="7" t="s">
        <v>631</v>
      </c>
      <c r="J64" s="8" t="s">
        <v>632</v>
      </c>
      <c r="K64" s="8" t="s">
        <v>633</v>
      </c>
      <c r="L64" s="7" t="s">
        <v>634</v>
      </c>
      <c r="M64" s="8" t="s">
        <v>635</v>
      </c>
      <c r="N64" s="8" t="s">
        <v>636</v>
      </c>
      <c r="O64" s="7" t="s">
        <v>637</v>
      </c>
    </row>
    <row r="65" spans="1:15" s="15" customFormat="1" ht="34.5" x14ac:dyDescent="0.3">
      <c r="A65" s="15">
        <v>21055</v>
      </c>
      <c r="B65" s="15" t="s">
        <v>638</v>
      </c>
      <c r="C65" s="15" t="s">
        <v>41</v>
      </c>
      <c r="D65" s="15">
        <v>21055012</v>
      </c>
      <c r="E65" s="15" t="s">
        <v>639</v>
      </c>
      <c r="F65" s="14" t="s">
        <v>640</v>
      </c>
      <c r="G65" s="15" t="s">
        <v>641</v>
      </c>
      <c r="H65" s="15" t="s">
        <v>642</v>
      </c>
      <c r="I65" s="13" t="s">
        <v>643</v>
      </c>
      <c r="J65" s="15" t="s">
        <v>644</v>
      </c>
      <c r="K65" s="15" t="s">
        <v>645</v>
      </c>
      <c r="L65" s="14" t="s">
        <v>646</v>
      </c>
      <c r="M65" s="14" t="s">
        <v>647</v>
      </c>
      <c r="N65" s="15" t="s">
        <v>648</v>
      </c>
      <c r="O65" s="14" t="s">
        <v>649</v>
      </c>
    </row>
    <row r="66" spans="1:15" s="15" customFormat="1" ht="34.5" x14ac:dyDescent="0.3">
      <c r="A66" s="15">
        <v>21056</v>
      </c>
      <c r="B66" s="15" t="s">
        <v>638</v>
      </c>
      <c r="C66" s="15" t="s">
        <v>41</v>
      </c>
      <c r="D66" s="15">
        <v>21056012</v>
      </c>
      <c r="E66" s="15" t="s">
        <v>650</v>
      </c>
      <c r="F66" s="14" t="s">
        <v>651</v>
      </c>
      <c r="G66" s="15" t="s">
        <v>652</v>
      </c>
      <c r="H66" s="15" t="s">
        <v>653</v>
      </c>
      <c r="I66" s="13" t="s">
        <v>654</v>
      </c>
      <c r="J66" s="15" t="s">
        <v>655</v>
      </c>
      <c r="K66" s="15" t="s">
        <v>656</v>
      </c>
      <c r="L66" s="14" t="s">
        <v>657</v>
      </c>
      <c r="M66" s="14" t="s">
        <v>658</v>
      </c>
      <c r="N66" s="15" t="s">
        <v>659</v>
      </c>
      <c r="O66" s="14" t="s">
        <v>660</v>
      </c>
    </row>
    <row r="67" spans="1:15" s="25" customFormat="1" ht="34.5" x14ac:dyDescent="0.3">
      <c r="A67" s="25">
        <v>21065</v>
      </c>
      <c r="B67" s="25" t="s">
        <v>3934</v>
      </c>
      <c r="C67" s="25" t="s">
        <v>3935</v>
      </c>
      <c r="D67" s="25">
        <v>21065012</v>
      </c>
      <c r="E67" s="25" t="s">
        <v>3936</v>
      </c>
      <c r="F67" s="25" t="s">
        <v>3937</v>
      </c>
      <c r="G67" s="25" t="s">
        <v>3938</v>
      </c>
      <c r="H67" s="25" t="s">
        <v>3939</v>
      </c>
      <c r="I67" s="25" t="s">
        <v>3940</v>
      </c>
      <c r="J67" s="25" t="s">
        <v>3962</v>
      </c>
      <c r="K67" s="25" t="s">
        <v>3941</v>
      </c>
      <c r="L67" s="14" t="s">
        <v>3967</v>
      </c>
      <c r="M67" s="38" t="s">
        <v>3965</v>
      </c>
      <c r="N67" s="25" t="s">
        <v>3942</v>
      </c>
      <c r="O67" s="25" t="s">
        <v>3943</v>
      </c>
    </row>
    <row r="68" spans="1:15" s="25" customFormat="1" ht="34.5" x14ac:dyDescent="0.3">
      <c r="A68" s="25">
        <v>21066</v>
      </c>
      <c r="B68" s="25" t="s">
        <v>3934</v>
      </c>
      <c r="C68" s="25" t="s">
        <v>3935</v>
      </c>
      <c r="D68" s="25">
        <v>21066012</v>
      </c>
      <c r="E68" s="25" t="s">
        <v>3944</v>
      </c>
      <c r="F68" s="25" t="s">
        <v>3945</v>
      </c>
      <c r="G68" s="25" t="s">
        <v>3946</v>
      </c>
      <c r="H68" s="25" t="s">
        <v>3947</v>
      </c>
      <c r="I68" s="25" t="s">
        <v>3948</v>
      </c>
      <c r="J68" s="38" t="s">
        <v>3963</v>
      </c>
      <c r="K68" s="25" t="s">
        <v>3949</v>
      </c>
      <c r="L68" s="14" t="s">
        <v>3968</v>
      </c>
      <c r="M68" s="38" t="s">
        <v>3964</v>
      </c>
      <c r="N68" s="25" t="s">
        <v>3950</v>
      </c>
      <c r="O68" s="25" t="s">
        <v>3951</v>
      </c>
    </row>
    <row r="69" spans="1:15" x14ac:dyDescent="0.3">
      <c r="A69" s="8">
        <v>22012</v>
      </c>
      <c r="B69" s="8" t="s">
        <v>661</v>
      </c>
      <c r="C69" s="8" t="s">
        <v>662</v>
      </c>
      <c r="D69" s="8" t="s">
        <v>663</v>
      </c>
      <c r="E69" s="8" t="s">
        <v>664</v>
      </c>
      <c r="F69" s="7" t="s">
        <v>665</v>
      </c>
      <c r="G69" s="8" t="s">
        <v>666</v>
      </c>
      <c r="H69" s="8" t="s">
        <v>245</v>
      </c>
      <c r="I69" s="7" t="s">
        <v>667</v>
      </c>
      <c r="J69" s="8" t="s">
        <v>98</v>
      </c>
      <c r="L69" s="7"/>
      <c r="M69" s="8" t="s">
        <v>98</v>
      </c>
      <c r="O69" s="7"/>
    </row>
    <row r="70" spans="1:15" x14ac:dyDescent="0.3">
      <c r="A70" s="8">
        <v>22024</v>
      </c>
      <c r="B70" s="8" t="s">
        <v>668</v>
      </c>
      <c r="C70" s="8" t="s">
        <v>669</v>
      </c>
      <c r="D70" s="8" t="s">
        <v>670</v>
      </c>
      <c r="E70" s="8" t="s">
        <v>671</v>
      </c>
      <c r="F70" s="7" t="s">
        <v>672</v>
      </c>
      <c r="G70" s="8" t="s">
        <v>673</v>
      </c>
      <c r="H70" s="8" t="s">
        <v>674</v>
      </c>
      <c r="I70" s="7" t="s">
        <v>675</v>
      </c>
      <c r="J70" s="8" t="s">
        <v>98</v>
      </c>
      <c r="L70" s="7" t="s">
        <v>676</v>
      </c>
      <c r="M70" s="8" t="s">
        <v>98</v>
      </c>
      <c r="O70" s="7"/>
    </row>
    <row r="71" spans="1:15" x14ac:dyDescent="0.3">
      <c r="A71" s="8">
        <v>22025</v>
      </c>
      <c r="B71" s="8" t="s">
        <v>668</v>
      </c>
      <c r="C71" s="8" t="s">
        <v>669</v>
      </c>
      <c r="D71" s="8" t="s">
        <v>677</v>
      </c>
      <c r="E71" s="8" t="s">
        <v>671</v>
      </c>
      <c r="F71" s="7" t="s">
        <v>678</v>
      </c>
      <c r="G71" s="8" t="s">
        <v>679</v>
      </c>
      <c r="H71" s="8" t="s">
        <v>674</v>
      </c>
      <c r="I71" s="7" t="s">
        <v>675</v>
      </c>
      <c r="J71" s="8" t="s">
        <v>680</v>
      </c>
      <c r="K71" s="8" t="s">
        <v>681</v>
      </c>
      <c r="L71" s="7" t="s">
        <v>676</v>
      </c>
      <c r="M71" s="8" t="s">
        <v>98</v>
      </c>
      <c r="O71" s="7"/>
    </row>
    <row r="72" spans="1:15" x14ac:dyDescent="0.3">
      <c r="A72" s="8">
        <v>22034</v>
      </c>
      <c r="B72" s="8" t="s">
        <v>682</v>
      </c>
      <c r="C72" s="8" t="s">
        <v>42</v>
      </c>
      <c r="D72" s="8" t="s">
        <v>683</v>
      </c>
      <c r="E72" s="8" t="s">
        <v>684</v>
      </c>
      <c r="F72" s="7" t="s">
        <v>685</v>
      </c>
      <c r="G72" s="8" t="s">
        <v>686</v>
      </c>
      <c r="H72" s="8" t="s">
        <v>674</v>
      </c>
      <c r="I72" s="7" t="s">
        <v>687</v>
      </c>
      <c r="J72" s="8" t="s">
        <v>688</v>
      </c>
      <c r="K72" s="8" t="s">
        <v>242</v>
      </c>
      <c r="L72" s="7" t="s">
        <v>689</v>
      </c>
      <c r="M72" s="8" t="s">
        <v>98</v>
      </c>
      <c r="O72" s="7"/>
    </row>
    <row r="73" spans="1:15" x14ac:dyDescent="0.3">
      <c r="A73" s="8">
        <v>22035</v>
      </c>
      <c r="B73" s="8" t="s">
        <v>682</v>
      </c>
      <c r="C73" s="8" t="s">
        <v>42</v>
      </c>
      <c r="D73" s="8" t="s">
        <v>690</v>
      </c>
      <c r="E73" s="8" t="s">
        <v>684</v>
      </c>
      <c r="F73" s="7" t="s">
        <v>691</v>
      </c>
      <c r="G73" s="8" t="s">
        <v>692</v>
      </c>
      <c r="H73" s="8" t="s">
        <v>674</v>
      </c>
      <c r="I73" s="7" t="s">
        <v>693</v>
      </c>
      <c r="J73" s="8" t="s">
        <v>694</v>
      </c>
      <c r="K73" s="8" t="s">
        <v>242</v>
      </c>
      <c r="L73" s="7" t="s">
        <v>695</v>
      </c>
      <c r="M73" s="8" t="s">
        <v>98</v>
      </c>
      <c r="O73" s="7"/>
    </row>
    <row r="74" spans="1:15" x14ac:dyDescent="0.3">
      <c r="A74" s="8">
        <v>22036</v>
      </c>
      <c r="B74" s="8" t="s">
        <v>682</v>
      </c>
      <c r="C74" s="8" t="s">
        <v>42</v>
      </c>
      <c r="D74" s="8" t="s">
        <v>696</v>
      </c>
      <c r="E74" s="8" t="s">
        <v>697</v>
      </c>
      <c r="F74" s="7" t="s">
        <v>698</v>
      </c>
      <c r="G74" s="8" t="s">
        <v>699</v>
      </c>
      <c r="H74" s="8" t="s">
        <v>700</v>
      </c>
      <c r="I74" s="7" t="s">
        <v>693</v>
      </c>
      <c r="J74" s="8" t="s">
        <v>701</v>
      </c>
      <c r="K74" s="8" t="s">
        <v>702</v>
      </c>
      <c r="L74" s="7" t="s">
        <v>695</v>
      </c>
      <c r="M74" s="8" t="s">
        <v>703</v>
      </c>
      <c r="N74" s="8" t="s">
        <v>704</v>
      </c>
      <c r="O74" s="7" t="s">
        <v>705</v>
      </c>
    </row>
    <row r="75" spans="1:15" x14ac:dyDescent="0.3">
      <c r="A75" s="8">
        <v>22045</v>
      </c>
      <c r="B75" s="8" t="s">
        <v>706</v>
      </c>
      <c r="C75" s="8" t="s">
        <v>43</v>
      </c>
      <c r="D75" s="8" t="s">
        <v>707</v>
      </c>
      <c r="E75" s="8" t="s">
        <v>708</v>
      </c>
      <c r="F75" s="7" t="s">
        <v>709</v>
      </c>
      <c r="G75" s="8" t="s">
        <v>710</v>
      </c>
      <c r="H75" s="8" t="s">
        <v>674</v>
      </c>
      <c r="I75" s="7" t="s">
        <v>711</v>
      </c>
      <c r="J75" s="8" t="s">
        <v>712</v>
      </c>
      <c r="K75" s="8" t="s">
        <v>713</v>
      </c>
      <c r="L75" s="7" t="s">
        <v>714</v>
      </c>
      <c r="M75" s="8" t="s">
        <v>98</v>
      </c>
      <c r="O75" s="7"/>
    </row>
    <row r="76" spans="1:15" x14ac:dyDescent="0.3">
      <c r="A76" s="8">
        <v>22046</v>
      </c>
      <c r="B76" s="8" t="s">
        <v>706</v>
      </c>
      <c r="C76" s="8" t="s">
        <v>43</v>
      </c>
      <c r="D76" s="8" t="s">
        <v>715</v>
      </c>
      <c r="E76" s="8" t="s">
        <v>716</v>
      </c>
      <c r="F76" s="7" t="s">
        <v>717</v>
      </c>
      <c r="G76" s="8" t="s">
        <v>718</v>
      </c>
      <c r="H76" s="8" t="s">
        <v>700</v>
      </c>
      <c r="I76" s="7" t="s">
        <v>719</v>
      </c>
      <c r="J76" s="8" t="s">
        <v>720</v>
      </c>
      <c r="K76" s="8" t="s">
        <v>721</v>
      </c>
      <c r="L76" s="7" t="s">
        <v>722</v>
      </c>
      <c r="M76" s="8" t="s">
        <v>723</v>
      </c>
      <c r="N76" s="8" t="s">
        <v>532</v>
      </c>
      <c r="O76" s="7" t="s">
        <v>724</v>
      </c>
    </row>
    <row r="77" spans="1:15" x14ac:dyDescent="0.3">
      <c r="A77" s="8">
        <v>22055</v>
      </c>
      <c r="B77" s="8" t="s">
        <v>725</v>
      </c>
      <c r="C77" s="8" t="s">
        <v>44</v>
      </c>
      <c r="D77" s="8" t="s">
        <v>726</v>
      </c>
      <c r="E77" s="8" t="s">
        <v>727</v>
      </c>
      <c r="F77" s="7" t="s">
        <v>728</v>
      </c>
      <c r="G77" s="8" t="s">
        <v>729</v>
      </c>
      <c r="H77" s="8" t="s">
        <v>730</v>
      </c>
      <c r="I77" s="7" t="s">
        <v>731</v>
      </c>
      <c r="J77" s="8" t="s">
        <v>732</v>
      </c>
      <c r="K77" s="8" t="s">
        <v>733</v>
      </c>
      <c r="L77" s="7" t="s">
        <v>734</v>
      </c>
      <c r="M77" s="8" t="s">
        <v>735</v>
      </c>
      <c r="N77" s="8" t="s">
        <v>736</v>
      </c>
      <c r="O77" s="7" t="s">
        <v>737</v>
      </c>
    </row>
    <row r="78" spans="1:15" x14ac:dyDescent="0.3">
      <c r="A78" s="8">
        <v>22056</v>
      </c>
      <c r="B78" s="8" t="s">
        <v>725</v>
      </c>
      <c r="C78" s="8" t="s">
        <v>44</v>
      </c>
      <c r="D78" s="8" t="s">
        <v>738</v>
      </c>
      <c r="E78" s="8" t="s">
        <v>739</v>
      </c>
      <c r="F78" s="7" t="s">
        <v>740</v>
      </c>
      <c r="G78" s="8" t="s">
        <v>741</v>
      </c>
      <c r="H78" s="8" t="s">
        <v>742</v>
      </c>
      <c r="I78" s="7" t="s">
        <v>743</v>
      </c>
      <c r="J78" s="8" t="s">
        <v>744</v>
      </c>
      <c r="K78" s="8" t="s">
        <v>745</v>
      </c>
      <c r="L78" s="7" t="s">
        <v>746</v>
      </c>
      <c r="M78" s="8" t="s">
        <v>747</v>
      </c>
      <c r="N78" s="8" t="s">
        <v>748</v>
      </c>
      <c r="O78" s="7" t="s">
        <v>749</v>
      </c>
    </row>
    <row r="79" spans="1:15" s="15" customFormat="1" x14ac:dyDescent="0.3">
      <c r="A79" s="14">
        <v>22065</v>
      </c>
      <c r="B79" s="14" t="s">
        <v>750</v>
      </c>
      <c r="C79" s="23" t="s">
        <v>45</v>
      </c>
      <c r="D79" s="14">
        <v>22065012</v>
      </c>
      <c r="E79" s="14" t="s">
        <v>751</v>
      </c>
      <c r="F79" s="14" t="s">
        <v>752</v>
      </c>
      <c r="G79" s="14" t="s">
        <v>753</v>
      </c>
      <c r="H79" s="14" t="s">
        <v>754</v>
      </c>
      <c r="I79" s="14" t="s">
        <v>755</v>
      </c>
      <c r="J79" s="14" t="s">
        <v>756</v>
      </c>
      <c r="K79" s="14" t="s">
        <v>757</v>
      </c>
      <c r="L79" s="14" t="s">
        <v>758</v>
      </c>
      <c r="M79" s="14" t="s">
        <v>759</v>
      </c>
      <c r="N79" s="14" t="s">
        <v>760</v>
      </c>
      <c r="O79" s="14" t="s">
        <v>761</v>
      </c>
    </row>
    <row r="80" spans="1:15" s="15" customFormat="1" x14ac:dyDescent="0.3">
      <c r="A80" s="14">
        <v>22066</v>
      </c>
      <c r="B80" s="14" t="s">
        <v>750</v>
      </c>
      <c r="C80" s="23" t="s">
        <v>45</v>
      </c>
      <c r="D80" s="14">
        <v>22066012</v>
      </c>
      <c r="E80" s="14" t="s">
        <v>762</v>
      </c>
      <c r="F80" s="14" t="s">
        <v>763</v>
      </c>
      <c r="G80" s="14" t="s">
        <v>764</v>
      </c>
      <c r="H80" s="14" t="s">
        <v>765</v>
      </c>
      <c r="I80" s="14" t="s">
        <v>766</v>
      </c>
      <c r="J80" s="14" t="s">
        <v>767</v>
      </c>
      <c r="K80" s="14" t="s">
        <v>768</v>
      </c>
      <c r="L80" s="14" t="s">
        <v>769</v>
      </c>
      <c r="M80" s="14" t="s">
        <v>770</v>
      </c>
      <c r="N80" s="14" t="s">
        <v>771</v>
      </c>
      <c r="O80" s="14" t="s">
        <v>772</v>
      </c>
    </row>
    <row r="81" spans="1:15" s="15" customFormat="1" x14ac:dyDescent="0.3">
      <c r="A81" s="14">
        <v>22075</v>
      </c>
      <c r="B81" s="14" t="s">
        <v>46</v>
      </c>
      <c r="C81" s="23" t="s">
        <v>773</v>
      </c>
      <c r="D81" s="10">
        <v>22075012</v>
      </c>
      <c r="E81" s="14" t="s">
        <v>774</v>
      </c>
      <c r="F81" s="10" t="s">
        <v>775</v>
      </c>
      <c r="G81" s="14" t="s">
        <v>776</v>
      </c>
      <c r="H81" s="14" t="s">
        <v>777</v>
      </c>
      <c r="I81" s="14" t="s">
        <v>778</v>
      </c>
      <c r="J81" s="14" t="s">
        <v>779</v>
      </c>
      <c r="K81" s="14" t="s">
        <v>780</v>
      </c>
      <c r="L81" s="14" t="s">
        <v>781</v>
      </c>
      <c r="M81" s="14" t="s">
        <v>782</v>
      </c>
      <c r="N81" s="14" t="s">
        <v>783</v>
      </c>
      <c r="O81" s="14" t="s">
        <v>784</v>
      </c>
    </row>
    <row r="82" spans="1:15" s="15" customFormat="1" x14ac:dyDescent="0.3">
      <c r="A82" s="14">
        <v>22076</v>
      </c>
      <c r="B82" s="14" t="s">
        <v>46</v>
      </c>
      <c r="C82" s="23" t="s">
        <v>773</v>
      </c>
      <c r="D82" s="10">
        <v>22076012</v>
      </c>
      <c r="E82" s="14" t="s">
        <v>785</v>
      </c>
      <c r="F82" s="10" t="s">
        <v>786</v>
      </c>
      <c r="G82" s="14" t="s">
        <v>787</v>
      </c>
      <c r="H82" s="14" t="s">
        <v>788</v>
      </c>
      <c r="I82" s="14" t="s">
        <v>789</v>
      </c>
      <c r="J82" s="14" t="s">
        <v>790</v>
      </c>
      <c r="K82" s="14" t="s">
        <v>791</v>
      </c>
      <c r="L82" s="14" t="s">
        <v>792</v>
      </c>
      <c r="M82" s="14" t="s">
        <v>793</v>
      </c>
      <c r="N82" s="14" t="s">
        <v>794</v>
      </c>
      <c r="O82" s="14" t="s">
        <v>795</v>
      </c>
    </row>
    <row r="83" spans="1:15" s="15" customFormat="1" ht="34.5" x14ac:dyDescent="0.3">
      <c r="A83" s="14">
        <v>22085</v>
      </c>
      <c r="B83" s="14" t="s">
        <v>4286</v>
      </c>
      <c r="C83" s="23" t="s">
        <v>4287</v>
      </c>
      <c r="D83" s="10">
        <v>22085012</v>
      </c>
      <c r="E83" s="14" t="s">
        <v>736</v>
      </c>
      <c r="F83" s="10" t="s">
        <v>4288</v>
      </c>
      <c r="G83" s="14" t="s">
        <v>4308</v>
      </c>
      <c r="H83" s="14" t="s">
        <v>4289</v>
      </c>
      <c r="I83" s="14" t="s">
        <v>4290</v>
      </c>
      <c r="J83" s="14" t="s">
        <v>4311</v>
      </c>
      <c r="K83" s="14" t="s">
        <v>4291</v>
      </c>
      <c r="L83" s="14" t="s">
        <v>4315</v>
      </c>
      <c r="M83" s="14" t="s">
        <v>4304</v>
      </c>
      <c r="N83" s="14" t="s">
        <v>4292</v>
      </c>
      <c r="O83" s="14" t="s">
        <v>4293</v>
      </c>
    </row>
    <row r="84" spans="1:15" s="15" customFormat="1" ht="34.5" x14ac:dyDescent="0.3">
      <c r="A84" s="14">
        <v>22086</v>
      </c>
      <c r="B84" s="14" t="s">
        <v>4286</v>
      </c>
      <c r="C84" s="23" t="s">
        <v>4287</v>
      </c>
      <c r="D84" s="10">
        <v>22086012</v>
      </c>
      <c r="E84" s="14" t="s">
        <v>736</v>
      </c>
      <c r="F84" s="10" t="s">
        <v>4294</v>
      </c>
      <c r="G84" s="14" t="s">
        <v>4309</v>
      </c>
      <c r="H84" s="14" t="s">
        <v>4289</v>
      </c>
      <c r="I84" s="14" t="s">
        <v>4295</v>
      </c>
      <c r="J84" s="14" t="s">
        <v>4312</v>
      </c>
      <c r="K84" s="14" t="s">
        <v>4291</v>
      </c>
      <c r="L84" s="14" t="s">
        <v>4307</v>
      </c>
      <c r="M84" s="14" t="s">
        <v>4305</v>
      </c>
      <c r="N84" s="14" t="s">
        <v>4292</v>
      </c>
      <c r="O84" s="14" t="s">
        <v>4296</v>
      </c>
    </row>
    <row r="85" spans="1:15" x14ac:dyDescent="0.3">
      <c r="A85" s="8">
        <v>23013</v>
      </c>
      <c r="B85" s="8" t="s">
        <v>796</v>
      </c>
      <c r="C85" s="8" t="s">
        <v>797</v>
      </c>
      <c r="D85" s="8">
        <v>23013012</v>
      </c>
      <c r="E85" s="8" t="s">
        <v>798</v>
      </c>
      <c r="F85" s="7" t="s">
        <v>799</v>
      </c>
      <c r="G85" s="8" t="s">
        <v>800</v>
      </c>
      <c r="H85" s="8" t="s">
        <v>801</v>
      </c>
      <c r="I85" s="7" t="s">
        <v>802</v>
      </c>
      <c r="J85" s="8" t="s">
        <v>98</v>
      </c>
      <c r="L85" s="7"/>
      <c r="M85" s="8" t="s">
        <v>98</v>
      </c>
      <c r="O85" s="7"/>
    </row>
    <row r="86" spans="1:15" x14ac:dyDescent="0.3">
      <c r="A86" s="8">
        <v>23023</v>
      </c>
      <c r="B86" s="8" t="s">
        <v>803</v>
      </c>
      <c r="C86" s="8" t="s">
        <v>804</v>
      </c>
      <c r="D86" s="8" t="s">
        <v>805</v>
      </c>
      <c r="E86" s="8" t="s">
        <v>806</v>
      </c>
      <c r="F86" s="7" t="s">
        <v>807</v>
      </c>
      <c r="G86" s="8" t="s">
        <v>808</v>
      </c>
      <c r="H86" s="8" t="s">
        <v>809</v>
      </c>
      <c r="I86" s="7" t="s">
        <v>810</v>
      </c>
      <c r="J86" s="8" t="s">
        <v>811</v>
      </c>
      <c r="K86" s="8" t="s">
        <v>812</v>
      </c>
      <c r="L86" s="7"/>
      <c r="M86" s="8" t="s">
        <v>98</v>
      </c>
      <c r="O86" s="7"/>
    </row>
    <row r="87" spans="1:15" x14ac:dyDescent="0.3">
      <c r="A87" s="8">
        <v>23035</v>
      </c>
      <c r="B87" s="8" t="s">
        <v>813</v>
      </c>
      <c r="C87" s="8" t="s">
        <v>47</v>
      </c>
      <c r="D87" s="8" t="s">
        <v>814</v>
      </c>
      <c r="E87" s="8" t="s">
        <v>815</v>
      </c>
      <c r="F87" s="7" t="s">
        <v>816</v>
      </c>
      <c r="G87" s="8" t="s">
        <v>817</v>
      </c>
      <c r="H87" s="8" t="s">
        <v>818</v>
      </c>
      <c r="I87" s="7" t="s">
        <v>819</v>
      </c>
      <c r="J87" s="8" t="s">
        <v>820</v>
      </c>
      <c r="K87" s="8" t="s">
        <v>821</v>
      </c>
      <c r="L87" s="7" t="s">
        <v>822</v>
      </c>
      <c r="M87" s="8" t="s">
        <v>823</v>
      </c>
      <c r="N87" s="8" t="s">
        <v>824</v>
      </c>
      <c r="O87" s="7" t="s">
        <v>825</v>
      </c>
    </row>
    <row r="88" spans="1:15" x14ac:dyDescent="0.3">
      <c r="A88" s="8">
        <v>23036</v>
      </c>
      <c r="B88" s="8" t="s">
        <v>813</v>
      </c>
      <c r="C88" s="8" t="s">
        <v>47</v>
      </c>
      <c r="D88" s="8" t="s">
        <v>826</v>
      </c>
      <c r="E88" s="8" t="s">
        <v>827</v>
      </c>
      <c r="F88" s="7" t="s">
        <v>828</v>
      </c>
      <c r="G88" s="8" t="s">
        <v>829</v>
      </c>
      <c r="H88" s="8" t="s">
        <v>830</v>
      </c>
      <c r="I88" s="7" t="s">
        <v>831</v>
      </c>
      <c r="J88" s="8" t="s">
        <v>832</v>
      </c>
      <c r="K88" s="8" t="s">
        <v>833</v>
      </c>
      <c r="L88" s="7" t="s">
        <v>834</v>
      </c>
      <c r="M88" s="8" t="s">
        <v>835</v>
      </c>
      <c r="N88" s="8" t="s">
        <v>836</v>
      </c>
      <c r="O88" s="7" t="s">
        <v>837</v>
      </c>
    </row>
    <row r="89" spans="1:15" x14ac:dyDescent="0.3">
      <c r="A89" s="8">
        <v>24013</v>
      </c>
      <c r="B89" s="8" t="s">
        <v>838</v>
      </c>
      <c r="C89" s="8" t="s">
        <v>839</v>
      </c>
      <c r="D89" s="8" t="s">
        <v>840</v>
      </c>
      <c r="E89" s="8" t="s">
        <v>841</v>
      </c>
      <c r="F89" s="7" t="s">
        <v>842</v>
      </c>
      <c r="G89" s="8" t="s">
        <v>843</v>
      </c>
      <c r="H89" s="8" t="s">
        <v>844</v>
      </c>
      <c r="I89" s="7" t="s">
        <v>845</v>
      </c>
      <c r="J89" s="8" t="s">
        <v>98</v>
      </c>
      <c r="L89" s="7"/>
      <c r="M89" s="8" t="s">
        <v>98</v>
      </c>
      <c r="O89" s="7"/>
    </row>
    <row r="90" spans="1:15" x14ac:dyDescent="0.3">
      <c r="A90" s="8">
        <v>24024</v>
      </c>
      <c r="B90" s="8" t="s">
        <v>846</v>
      </c>
      <c r="C90" s="8" t="s">
        <v>48</v>
      </c>
      <c r="D90" s="8" t="s">
        <v>847</v>
      </c>
      <c r="E90" s="8" t="s">
        <v>848</v>
      </c>
      <c r="F90" s="7" t="s">
        <v>849</v>
      </c>
      <c r="G90" s="8" t="s">
        <v>850</v>
      </c>
      <c r="H90" s="8" t="s">
        <v>851</v>
      </c>
      <c r="I90" s="7" t="s">
        <v>852</v>
      </c>
      <c r="J90" s="8" t="s">
        <v>98</v>
      </c>
      <c r="L90" s="7"/>
      <c r="M90" s="8" t="s">
        <v>98</v>
      </c>
      <c r="O90" s="7"/>
    </row>
    <row r="91" spans="1:15" x14ac:dyDescent="0.3">
      <c r="A91" s="8">
        <v>24025</v>
      </c>
      <c r="B91" s="8" t="s">
        <v>846</v>
      </c>
      <c r="C91" s="8" t="s">
        <v>48</v>
      </c>
      <c r="D91" s="8" t="s">
        <v>853</v>
      </c>
      <c r="E91" s="8" t="s">
        <v>848</v>
      </c>
      <c r="F91" s="7" t="s">
        <v>854</v>
      </c>
      <c r="G91" s="8" t="s">
        <v>855</v>
      </c>
      <c r="H91" s="8" t="s">
        <v>851</v>
      </c>
      <c r="I91" s="7" t="s">
        <v>856</v>
      </c>
      <c r="J91" s="8" t="s">
        <v>857</v>
      </c>
      <c r="K91" s="8" t="s">
        <v>495</v>
      </c>
      <c r="L91" s="7" t="s">
        <v>858</v>
      </c>
      <c r="M91" s="8" t="s">
        <v>98</v>
      </c>
      <c r="O91" s="7"/>
    </row>
    <row r="92" spans="1:15" x14ac:dyDescent="0.3">
      <c r="A92" s="8">
        <v>24026</v>
      </c>
      <c r="B92" s="8" t="s">
        <v>846</v>
      </c>
      <c r="C92" s="8" t="s">
        <v>48</v>
      </c>
      <c r="D92" s="8" t="s">
        <v>859</v>
      </c>
      <c r="E92" s="8" t="s">
        <v>860</v>
      </c>
      <c r="F92" s="7" t="s">
        <v>861</v>
      </c>
      <c r="G92" s="8" t="s">
        <v>862</v>
      </c>
      <c r="H92" s="8" t="s">
        <v>863</v>
      </c>
      <c r="I92" s="7" t="s">
        <v>864</v>
      </c>
      <c r="J92" s="8" t="s">
        <v>865</v>
      </c>
      <c r="K92" s="8" t="s">
        <v>866</v>
      </c>
      <c r="L92" s="7" t="s">
        <v>867</v>
      </c>
      <c r="M92" s="8" t="s">
        <v>868</v>
      </c>
      <c r="N92" s="8" t="s">
        <v>869</v>
      </c>
      <c r="O92" s="7" t="s">
        <v>870</v>
      </c>
    </row>
    <row r="93" spans="1:15" x14ac:dyDescent="0.3">
      <c r="A93" s="8">
        <v>24035</v>
      </c>
      <c r="B93" s="8" t="s">
        <v>871</v>
      </c>
      <c r="C93" s="8" t="s">
        <v>49</v>
      </c>
      <c r="D93" s="8" t="s">
        <v>872</v>
      </c>
      <c r="E93" s="8" t="s">
        <v>873</v>
      </c>
      <c r="F93" s="7" t="s">
        <v>874</v>
      </c>
      <c r="G93" s="8" t="s">
        <v>875</v>
      </c>
      <c r="H93" s="8" t="s">
        <v>495</v>
      </c>
      <c r="I93" s="7" t="s">
        <v>876</v>
      </c>
      <c r="J93" s="8" t="s">
        <v>877</v>
      </c>
      <c r="K93" s="8" t="s">
        <v>878</v>
      </c>
      <c r="L93" s="7" t="s">
        <v>879</v>
      </c>
      <c r="M93" s="8" t="s">
        <v>98</v>
      </c>
      <c r="O93" s="7"/>
    </row>
    <row r="94" spans="1:15" x14ac:dyDescent="0.3">
      <c r="A94" s="8">
        <v>24036</v>
      </c>
      <c r="B94" s="8" t="s">
        <v>871</v>
      </c>
      <c r="C94" s="8" t="s">
        <v>49</v>
      </c>
      <c r="D94" s="8" t="s">
        <v>880</v>
      </c>
      <c r="E94" s="8" t="s">
        <v>881</v>
      </c>
      <c r="F94" s="7" t="s">
        <v>882</v>
      </c>
      <c r="G94" s="8" t="s">
        <v>883</v>
      </c>
      <c r="H94" s="8" t="s">
        <v>866</v>
      </c>
      <c r="I94" s="7" t="s">
        <v>884</v>
      </c>
      <c r="J94" s="8" t="s">
        <v>885</v>
      </c>
      <c r="K94" s="8" t="s">
        <v>886</v>
      </c>
      <c r="L94" s="7" t="s">
        <v>887</v>
      </c>
      <c r="M94" s="8" t="s">
        <v>888</v>
      </c>
      <c r="N94" s="8" t="s">
        <v>889</v>
      </c>
      <c r="O94" s="7" t="s">
        <v>890</v>
      </c>
    </row>
    <row r="95" spans="1:15" ht="34.5" x14ac:dyDescent="0.3">
      <c r="A95" s="8">
        <v>24045</v>
      </c>
      <c r="B95" s="8" t="s">
        <v>3559</v>
      </c>
      <c r="C95" s="8" t="s">
        <v>3560</v>
      </c>
      <c r="D95" s="8">
        <v>24045012</v>
      </c>
      <c r="E95" s="8" t="s">
        <v>3561</v>
      </c>
      <c r="F95" s="7" t="s">
        <v>3562</v>
      </c>
      <c r="G95" s="8" t="s">
        <v>3563</v>
      </c>
      <c r="H95" s="8" t="s">
        <v>3564</v>
      </c>
      <c r="I95" s="7" t="s">
        <v>3565</v>
      </c>
      <c r="J95" s="8" t="s">
        <v>3566</v>
      </c>
      <c r="K95" s="8" t="s">
        <v>3567</v>
      </c>
      <c r="L95" s="7" t="s">
        <v>3568</v>
      </c>
      <c r="M95" s="8" t="s">
        <v>3569</v>
      </c>
      <c r="N95" s="8" t="s">
        <v>3570</v>
      </c>
      <c r="O95" s="22" t="s">
        <v>3704</v>
      </c>
    </row>
    <row r="96" spans="1:15" ht="34.5" x14ac:dyDescent="0.3">
      <c r="A96" s="8">
        <v>24046</v>
      </c>
      <c r="B96" s="8" t="s">
        <v>3559</v>
      </c>
      <c r="C96" s="8" t="s">
        <v>3560</v>
      </c>
      <c r="D96" s="8">
        <v>24046012</v>
      </c>
      <c r="E96" s="8" t="s">
        <v>3571</v>
      </c>
      <c r="F96" s="7" t="s">
        <v>3572</v>
      </c>
      <c r="G96" s="8" t="s">
        <v>3573</v>
      </c>
      <c r="H96" s="8" t="s">
        <v>3574</v>
      </c>
      <c r="I96" s="7" t="s">
        <v>3575</v>
      </c>
      <c r="J96" s="8" t="s">
        <v>3576</v>
      </c>
      <c r="K96" s="8" t="s">
        <v>3577</v>
      </c>
      <c r="L96" s="7" t="s">
        <v>3578</v>
      </c>
      <c r="M96" s="8" t="s">
        <v>3579</v>
      </c>
      <c r="N96" s="8" t="s">
        <v>3580</v>
      </c>
      <c r="O96" s="22" t="s">
        <v>3705</v>
      </c>
    </row>
    <row r="97" spans="1:15" x14ac:dyDescent="0.3">
      <c r="A97" s="8">
        <v>25011</v>
      </c>
      <c r="B97" s="8" t="s">
        <v>891</v>
      </c>
      <c r="C97" s="8" t="s">
        <v>892</v>
      </c>
      <c r="D97" s="8" t="s">
        <v>893</v>
      </c>
      <c r="E97" s="8" t="s">
        <v>894</v>
      </c>
      <c r="F97" s="7" t="s">
        <v>895</v>
      </c>
      <c r="G97" s="8" t="s">
        <v>98</v>
      </c>
      <c r="I97" s="7"/>
      <c r="J97" s="8" t="s">
        <v>98</v>
      </c>
      <c r="L97" s="7"/>
      <c r="M97" s="8" t="s">
        <v>98</v>
      </c>
      <c r="O97" s="7"/>
    </row>
    <row r="98" spans="1:15" x14ac:dyDescent="0.3">
      <c r="A98" s="8">
        <v>25023</v>
      </c>
      <c r="B98" s="8" t="s">
        <v>896</v>
      </c>
      <c r="C98" s="8" t="s">
        <v>897</v>
      </c>
      <c r="D98" s="8" t="s">
        <v>898</v>
      </c>
      <c r="E98" s="8" t="s">
        <v>899</v>
      </c>
      <c r="F98" s="7" t="s">
        <v>900</v>
      </c>
      <c r="G98" s="8" t="s">
        <v>901</v>
      </c>
      <c r="H98" s="8" t="s">
        <v>902</v>
      </c>
      <c r="I98" s="7" t="s">
        <v>845</v>
      </c>
      <c r="J98" s="8" t="s">
        <v>903</v>
      </c>
      <c r="K98" s="8" t="s">
        <v>904</v>
      </c>
      <c r="L98" s="7"/>
      <c r="M98" s="8" t="s">
        <v>98</v>
      </c>
      <c r="O98" s="7"/>
    </row>
    <row r="99" spans="1:15" x14ac:dyDescent="0.3">
      <c r="A99" s="8">
        <v>25033</v>
      </c>
      <c r="B99" s="8" t="s">
        <v>905</v>
      </c>
      <c r="C99" s="8" t="s">
        <v>906</v>
      </c>
      <c r="D99" s="8" t="s">
        <v>907</v>
      </c>
      <c r="E99" s="8" t="s">
        <v>908</v>
      </c>
      <c r="F99" s="7" t="s">
        <v>909</v>
      </c>
      <c r="G99" s="8" t="s">
        <v>910</v>
      </c>
      <c r="H99" s="8" t="s">
        <v>911</v>
      </c>
      <c r="I99" s="7" t="s">
        <v>912</v>
      </c>
      <c r="J99" s="8" t="s">
        <v>98</v>
      </c>
      <c r="L99" s="7"/>
      <c r="M99" s="8" t="s">
        <v>98</v>
      </c>
      <c r="O99" s="7"/>
    </row>
    <row r="100" spans="1:15" x14ac:dyDescent="0.3">
      <c r="A100" s="8">
        <v>25044</v>
      </c>
      <c r="B100" s="8" t="s">
        <v>913</v>
      </c>
      <c r="C100" s="8" t="s">
        <v>914</v>
      </c>
      <c r="D100" s="8" t="s">
        <v>915</v>
      </c>
      <c r="E100" s="8" t="s">
        <v>916</v>
      </c>
      <c r="F100" s="7" t="s">
        <v>917</v>
      </c>
      <c r="G100" s="8" t="s">
        <v>918</v>
      </c>
      <c r="H100" s="8" t="s">
        <v>919</v>
      </c>
      <c r="I100" s="7" t="s">
        <v>920</v>
      </c>
      <c r="J100" s="8" t="s">
        <v>921</v>
      </c>
      <c r="K100" s="8" t="s">
        <v>922</v>
      </c>
      <c r="L100" s="7" t="s">
        <v>923</v>
      </c>
      <c r="M100" s="8" t="s">
        <v>98</v>
      </c>
      <c r="O100" s="7"/>
    </row>
    <row r="101" spans="1:15" x14ac:dyDescent="0.3">
      <c r="A101" s="8">
        <v>25045</v>
      </c>
      <c r="B101" s="8" t="s">
        <v>913</v>
      </c>
      <c r="C101" s="8" t="s">
        <v>914</v>
      </c>
      <c r="D101" s="8" t="s">
        <v>924</v>
      </c>
      <c r="E101" s="8" t="s">
        <v>916</v>
      </c>
      <c r="F101" s="7" t="s">
        <v>925</v>
      </c>
      <c r="G101" s="8" t="s">
        <v>926</v>
      </c>
      <c r="H101" s="8" t="s">
        <v>919</v>
      </c>
      <c r="I101" s="7" t="s">
        <v>927</v>
      </c>
      <c r="J101" s="8" t="s">
        <v>928</v>
      </c>
      <c r="K101" s="8" t="s">
        <v>922</v>
      </c>
      <c r="L101" s="7" t="s">
        <v>929</v>
      </c>
      <c r="M101" s="8" t="s">
        <v>98</v>
      </c>
      <c r="O101" s="7"/>
    </row>
    <row r="102" spans="1:15" x14ac:dyDescent="0.3">
      <c r="A102" s="8">
        <v>25054</v>
      </c>
      <c r="B102" s="8" t="s">
        <v>930</v>
      </c>
      <c r="C102" s="8" t="s">
        <v>931</v>
      </c>
      <c r="D102" s="8" t="s">
        <v>932</v>
      </c>
      <c r="E102" s="8" t="s">
        <v>933</v>
      </c>
      <c r="F102" s="7" t="s">
        <v>934</v>
      </c>
      <c r="G102" s="8" t="s">
        <v>935</v>
      </c>
      <c r="H102" s="8" t="s">
        <v>936</v>
      </c>
      <c r="I102" s="7" t="s">
        <v>937</v>
      </c>
      <c r="J102" s="8" t="s">
        <v>938</v>
      </c>
      <c r="K102" s="8" t="s">
        <v>105</v>
      </c>
      <c r="L102" s="7" t="s">
        <v>939</v>
      </c>
      <c r="M102" s="8" t="s">
        <v>98</v>
      </c>
      <c r="O102" s="7"/>
    </row>
    <row r="103" spans="1:15" x14ac:dyDescent="0.3">
      <c r="A103" s="8">
        <v>25055</v>
      </c>
      <c r="B103" s="8" t="s">
        <v>930</v>
      </c>
      <c r="C103" s="8" t="s">
        <v>931</v>
      </c>
      <c r="D103" s="8" t="s">
        <v>940</v>
      </c>
      <c r="E103" s="8" t="s">
        <v>933</v>
      </c>
      <c r="F103" s="7" t="s">
        <v>941</v>
      </c>
      <c r="G103" s="8" t="s">
        <v>942</v>
      </c>
      <c r="H103" s="8" t="s">
        <v>936</v>
      </c>
      <c r="I103" s="7" t="s">
        <v>943</v>
      </c>
      <c r="J103" s="8" t="s">
        <v>944</v>
      </c>
      <c r="K103" s="8" t="s">
        <v>105</v>
      </c>
      <c r="L103" s="7" t="s">
        <v>939</v>
      </c>
      <c r="M103" s="8" t="s">
        <v>98</v>
      </c>
      <c r="O103" s="7"/>
    </row>
    <row r="104" spans="1:15" x14ac:dyDescent="0.3">
      <c r="A104" s="8">
        <v>25065</v>
      </c>
      <c r="B104" s="8" t="s">
        <v>945</v>
      </c>
      <c r="C104" s="8" t="s">
        <v>50</v>
      </c>
      <c r="D104" s="8" t="s">
        <v>946</v>
      </c>
      <c r="E104" s="8" t="s">
        <v>947</v>
      </c>
      <c r="F104" s="7" t="s">
        <v>948</v>
      </c>
      <c r="G104" s="8" t="s">
        <v>949</v>
      </c>
      <c r="H104" s="8" t="s">
        <v>950</v>
      </c>
      <c r="I104" s="7" t="s">
        <v>951</v>
      </c>
      <c r="J104" s="8" t="s">
        <v>952</v>
      </c>
      <c r="K104" s="8" t="s">
        <v>953</v>
      </c>
      <c r="L104" s="7" t="s">
        <v>954</v>
      </c>
      <c r="M104" s="8" t="s">
        <v>955</v>
      </c>
      <c r="N104" s="8" t="s">
        <v>956</v>
      </c>
      <c r="O104" s="7" t="s">
        <v>957</v>
      </c>
    </row>
    <row r="105" spans="1:15" x14ac:dyDescent="0.3">
      <c r="A105" s="8">
        <v>25066</v>
      </c>
      <c r="B105" s="8" t="s">
        <v>945</v>
      </c>
      <c r="C105" s="8" t="s">
        <v>50</v>
      </c>
      <c r="D105" s="8" t="s">
        <v>958</v>
      </c>
      <c r="E105" s="8" t="s">
        <v>959</v>
      </c>
      <c r="F105" s="7" t="s">
        <v>960</v>
      </c>
      <c r="G105" s="8" t="s">
        <v>961</v>
      </c>
      <c r="H105" s="8" t="s">
        <v>962</v>
      </c>
      <c r="I105" s="7" t="s">
        <v>963</v>
      </c>
      <c r="J105" s="8" t="s">
        <v>964</v>
      </c>
      <c r="K105" s="8" t="s">
        <v>965</v>
      </c>
      <c r="L105" s="7" t="s">
        <v>966</v>
      </c>
      <c r="M105" s="8" t="s">
        <v>967</v>
      </c>
      <c r="N105" s="8" t="s">
        <v>968</v>
      </c>
      <c r="O105" s="7" t="s">
        <v>969</v>
      </c>
    </row>
    <row r="106" spans="1:15" x14ac:dyDescent="0.3">
      <c r="A106" s="8">
        <v>25075</v>
      </c>
      <c r="B106" s="8" t="s">
        <v>970</v>
      </c>
      <c r="C106" s="8" t="s">
        <v>51</v>
      </c>
      <c r="D106" s="8" t="s">
        <v>971</v>
      </c>
      <c r="E106" s="8" t="s">
        <v>972</v>
      </c>
      <c r="F106" s="7" t="s">
        <v>973</v>
      </c>
      <c r="G106" s="8" t="s">
        <v>974</v>
      </c>
      <c r="H106" s="8" t="s">
        <v>975</v>
      </c>
      <c r="I106" s="7" t="s">
        <v>976</v>
      </c>
      <c r="J106" s="8" t="s">
        <v>977</v>
      </c>
      <c r="K106" s="8" t="s">
        <v>978</v>
      </c>
      <c r="L106" s="7" t="s">
        <v>979</v>
      </c>
      <c r="M106" s="8" t="s">
        <v>980</v>
      </c>
      <c r="N106" s="8" t="s">
        <v>981</v>
      </c>
      <c r="O106" s="7" t="s">
        <v>982</v>
      </c>
    </row>
    <row r="107" spans="1:15" x14ac:dyDescent="0.3">
      <c r="A107" s="8">
        <v>25076</v>
      </c>
      <c r="B107" s="8" t="s">
        <v>970</v>
      </c>
      <c r="C107" s="8" t="s">
        <v>51</v>
      </c>
      <c r="D107" s="8" t="s">
        <v>983</v>
      </c>
      <c r="E107" s="8" t="s">
        <v>984</v>
      </c>
      <c r="F107" s="7" t="s">
        <v>985</v>
      </c>
      <c r="G107" s="8" t="s">
        <v>986</v>
      </c>
      <c r="H107" s="8" t="s">
        <v>987</v>
      </c>
      <c r="I107" s="7" t="s">
        <v>988</v>
      </c>
      <c r="J107" s="8" t="s">
        <v>989</v>
      </c>
      <c r="K107" s="8" t="s">
        <v>990</v>
      </c>
      <c r="L107" s="7" t="s">
        <v>991</v>
      </c>
      <c r="M107" s="8" t="s">
        <v>992</v>
      </c>
      <c r="N107" s="8" t="s">
        <v>993</v>
      </c>
      <c r="O107" s="7" t="s">
        <v>994</v>
      </c>
    </row>
    <row r="108" spans="1:15" ht="34.5" x14ac:dyDescent="0.3">
      <c r="A108" s="8">
        <v>25085</v>
      </c>
      <c r="B108" s="8" t="s">
        <v>3752</v>
      </c>
      <c r="C108" s="8" t="s">
        <v>3753</v>
      </c>
      <c r="D108" s="8">
        <v>25085012</v>
      </c>
      <c r="E108" s="8" t="s">
        <v>3754</v>
      </c>
      <c r="F108" s="7" t="s">
        <v>3755</v>
      </c>
      <c r="G108" s="8" t="s">
        <v>3756</v>
      </c>
      <c r="H108" s="8" t="s">
        <v>3757</v>
      </c>
      <c r="I108" s="7" t="s">
        <v>3758</v>
      </c>
      <c r="J108" s="8" t="s">
        <v>3759</v>
      </c>
      <c r="K108" s="8" t="s">
        <v>3760</v>
      </c>
      <c r="L108" s="7" t="s">
        <v>3761</v>
      </c>
      <c r="M108" s="8" t="s">
        <v>3762</v>
      </c>
      <c r="N108" s="8" t="s">
        <v>3763</v>
      </c>
      <c r="O108" s="7" t="s">
        <v>3764</v>
      </c>
    </row>
    <row r="109" spans="1:15" ht="34.5" x14ac:dyDescent="0.3">
      <c r="A109" s="8">
        <v>25086</v>
      </c>
      <c r="B109" s="8" t="s">
        <v>3752</v>
      </c>
      <c r="C109" s="8" t="s">
        <v>3753</v>
      </c>
      <c r="D109" s="8">
        <v>25086012</v>
      </c>
      <c r="E109" s="8" t="s">
        <v>3765</v>
      </c>
      <c r="F109" s="7" t="s">
        <v>3766</v>
      </c>
      <c r="G109" s="8" t="s">
        <v>3767</v>
      </c>
      <c r="H109" s="8" t="s">
        <v>3768</v>
      </c>
      <c r="I109" s="7" t="s">
        <v>3769</v>
      </c>
      <c r="J109" s="8" t="s">
        <v>3770</v>
      </c>
      <c r="K109" s="8" t="s">
        <v>3771</v>
      </c>
      <c r="L109" s="7" t="s">
        <v>3772</v>
      </c>
      <c r="M109" s="8" t="s">
        <v>3773</v>
      </c>
      <c r="N109" s="8" t="s">
        <v>3774</v>
      </c>
      <c r="O109" s="7" t="s">
        <v>3775</v>
      </c>
    </row>
    <row r="110" spans="1:15" x14ac:dyDescent="0.3">
      <c r="A110" s="8">
        <v>31012</v>
      </c>
      <c r="B110" s="8" t="s">
        <v>995</v>
      </c>
      <c r="C110" s="8" t="s">
        <v>996</v>
      </c>
      <c r="D110" s="8" t="s">
        <v>997</v>
      </c>
      <c r="E110" s="8" t="s">
        <v>998</v>
      </c>
      <c r="F110" s="7" t="s">
        <v>999</v>
      </c>
      <c r="G110" s="8" t="s">
        <v>1000</v>
      </c>
      <c r="H110" s="8" t="s">
        <v>113</v>
      </c>
      <c r="I110" s="7" t="s">
        <v>1001</v>
      </c>
      <c r="J110" s="8" t="s">
        <v>98</v>
      </c>
      <c r="L110" s="7"/>
      <c r="M110" s="8" t="s">
        <v>98</v>
      </c>
      <c r="O110" s="7"/>
    </row>
    <row r="111" spans="1:15" x14ac:dyDescent="0.3">
      <c r="A111" s="8">
        <v>31023</v>
      </c>
      <c r="B111" s="8" t="s">
        <v>1002</v>
      </c>
      <c r="C111" s="8" t="s">
        <v>1003</v>
      </c>
      <c r="D111" s="8" t="s">
        <v>1004</v>
      </c>
      <c r="E111" s="8" t="s">
        <v>1005</v>
      </c>
      <c r="F111" s="7" t="s">
        <v>1006</v>
      </c>
      <c r="G111" s="8" t="s">
        <v>1007</v>
      </c>
      <c r="H111" s="8" t="s">
        <v>1008</v>
      </c>
      <c r="I111" s="7" t="s">
        <v>164</v>
      </c>
      <c r="J111" s="8" t="s">
        <v>98</v>
      </c>
      <c r="L111" s="7"/>
      <c r="M111" s="8" t="s">
        <v>98</v>
      </c>
      <c r="O111" s="7"/>
    </row>
    <row r="112" spans="1:15" x14ac:dyDescent="0.3">
      <c r="A112" s="8">
        <v>31033</v>
      </c>
      <c r="B112" s="8" t="s">
        <v>1009</v>
      </c>
      <c r="C112" s="8" t="s">
        <v>1010</v>
      </c>
      <c r="D112" s="8" t="s">
        <v>1011</v>
      </c>
      <c r="E112" s="8" t="s">
        <v>1012</v>
      </c>
      <c r="F112" s="7" t="s">
        <v>1013</v>
      </c>
      <c r="G112" s="8" t="s">
        <v>1014</v>
      </c>
      <c r="H112" s="8" t="s">
        <v>105</v>
      </c>
      <c r="I112" s="7" t="s">
        <v>1015</v>
      </c>
      <c r="J112" s="8" t="s">
        <v>98</v>
      </c>
      <c r="L112" s="7"/>
      <c r="M112" s="8" t="s">
        <v>98</v>
      </c>
      <c r="O112" s="7"/>
    </row>
    <row r="113" spans="1:15" x14ac:dyDescent="0.3">
      <c r="A113" s="8">
        <v>31044</v>
      </c>
      <c r="B113" s="8" t="s">
        <v>1016</v>
      </c>
      <c r="C113" s="8" t="s">
        <v>1017</v>
      </c>
      <c r="D113" s="8" t="s">
        <v>1018</v>
      </c>
      <c r="E113" s="8" t="s">
        <v>1019</v>
      </c>
      <c r="F113" s="7" t="s">
        <v>1020</v>
      </c>
      <c r="G113" s="8" t="s">
        <v>1021</v>
      </c>
      <c r="H113" s="8" t="s">
        <v>1008</v>
      </c>
      <c r="I113" s="7" t="s">
        <v>1022</v>
      </c>
      <c r="J113" s="8" t="s">
        <v>1023</v>
      </c>
      <c r="K113" s="8" t="s">
        <v>1024</v>
      </c>
      <c r="L113" s="7" t="s">
        <v>1025</v>
      </c>
      <c r="M113" s="8" t="s">
        <v>98</v>
      </c>
      <c r="O113" s="7"/>
    </row>
    <row r="114" spans="1:15" x14ac:dyDescent="0.3">
      <c r="A114" s="8">
        <v>31045</v>
      </c>
      <c r="B114" s="8" t="s">
        <v>1016</v>
      </c>
      <c r="C114" s="8" t="s">
        <v>1017</v>
      </c>
      <c r="D114" s="8" t="s">
        <v>1026</v>
      </c>
      <c r="E114" s="8" t="s">
        <v>1019</v>
      </c>
      <c r="F114" s="7" t="s">
        <v>1027</v>
      </c>
      <c r="G114" s="8" t="s">
        <v>1028</v>
      </c>
      <c r="H114" s="8" t="s">
        <v>1008</v>
      </c>
      <c r="I114" s="7" t="s">
        <v>1029</v>
      </c>
      <c r="J114" s="8" t="s">
        <v>1030</v>
      </c>
      <c r="K114" s="8" t="s">
        <v>1024</v>
      </c>
      <c r="L114" s="7" t="s">
        <v>1031</v>
      </c>
      <c r="M114" s="8" t="s">
        <v>98</v>
      </c>
      <c r="O114" s="7"/>
    </row>
    <row r="115" spans="1:15" x14ac:dyDescent="0.3">
      <c r="A115" s="8">
        <v>31054</v>
      </c>
      <c r="B115" s="8" t="s">
        <v>1032</v>
      </c>
      <c r="C115" s="8" t="s">
        <v>1033</v>
      </c>
      <c r="D115" s="8" t="s">
        <v>1034</v>
      </c>
      <c r="E115" s="8" t="s">
        <v>1035</v>
      </c>
      <c r="F115" s="7" t="s">
        <v>1036</v>
      </c>
      <c r="G115" s="8" t="s">
        <v>1037</v>
      </c>
      <c r="H115" s="8" t="s">
        <v>1038</v>
      </c>
      <c r="I115" s="7" t="s">
        <v>1039</v>
      </c>
      <c r="J115" s="8" t="s">
        <v>1040</v>
      </c>
      <c r="K115" s="8" t="s">
        <v>1041</v>
      </c>
      <c r="L115" s="7" t="s">
        <v>1042</v>
      </c>
      <c r="M115" s="8" t="s">
        <v>98</v>
      </c>
      <c r="O115" s="7"/>
    </row>
    <row r="116" spans="1:15" x14ac:dyDescent="0.3">
      <c r="A116" s="8">
        <v>31055</v>
      </c>
      <c r="B116" s="8" t="s">
        <v>1032</v>
      </c>
      <c r="C116" s="8" t="s">
        <v>1033</v>
      </c>
      <c r="D116" s="8" t="s">
        <v>1043</v>
      </c>
      <c r="E116" s="8" t="s">
        <v>1035</v>
      </c>
      <c r="F116" s="7" t="s">
        <v>1044</v>
      </c>
      <c r="G116" s="8" t="s">
        <v>1045</v>
      </c>
      <c r="H116" s="8" t="s">
        <v>1038</v>
      </c>
      <c r="I116" s="7" t="s">
        <v>1039</v>
      </c>
      <c r="J116" s="8" t="s">
        <v>1046</v>
      </c>
      <c r="K116" s="8" t="s">
        <v>1041</v>
      </c>
      <c r="L116" s="7" t="s">
        <v>1042</v>
      </c>
      <c r="M116" s="8" t="s">
        <v>98</v>
      </c>
      <c r="O116" s="7"/>
    </row>
    <row r="117" spans="1:15" x14ac:dyDescent="0.3">
      <c r="A117" s="8">
        <v>31064</v>
      </c>
      <c r="B117" s="8" t="s">
        <v>1047</v>
      </c>
      <c r="C117" s="8" t="s">
        <v>1048</v>
      </c>
      <c r="D117" s="8" t="s">
        <v>1049</v>
      </c>
      <c r="E117" s="8" t="s">
        <v>1050</v>
      </c>
      <c r="F117" s="7" t="s">
        <v>1051</v>
      </c>
      <c r="G117" s="8" t="s">
        <v>1052</v>
      </c>
      <c r="H117" s="8" t="s">
        <v>125</v>
      </c>
      <c r="I117" s="7" t="s">
        <v>1053</v>
      </c>
      <c r="J117" s="8" t="s">
        <v>1054</v>
      </c>
      <c r="K117" s="8" t="s">
        <v>1055</v>
      </c>
      <c r="L117" s="7" t="s">
        <v>1056</v>
      </c>
      <c r="M117" s="8" t="s">
        <v>98</v>
      </c>
      <c r="O117" s="7"/>
    </row>
    <row r="118" spans="1:15" x14ac:dyDescent="0.3">
      <c r="A118" s="8">
        <v>31065</v>
      </c>
      <c r="B118" s="8" t="s">
        <v>1047</v>
      </c>
      <c r="C118" s="8" t="s">
        <v>1048</v>
      </c>
      <c r="D118" s="8" t="s">
        <v>1057</v>
      </c>
      <c r="E118" s="8" t="s">
        <v>1050</v>
      </c>
      <c r="F118" s="7" t="s">
        <v>1058</v>
      </c>
      <c r="G118" s="8" t="s">
        <v>1059</v>
      </c>
      <c r="H118" s="8" t="s">
        <v>125</v>
      </c>
      <c r="I118" s="7" t="s">
        <v>1060</v>
      </c>
      <c r="J118" s="8" t="s">
        <v>1061</v>
      </c>
      <c r="K118" s="8" t="s">
        <v>1055</v>
      </c>
      <c r="L118" s="7" t="s">
        <v>1056</v>
      </c>
      <c r="M118" s="8" t="s">
        <v>98</v>
      </c>
      <c r="O118" s="7"/>
    </row>
    <row r="119" spans="1:15" x14ac:dyDescent="0.3">
      <c r="A119" s="8">
        <v>31075</v>
      </c>
      <c r="B119" s="8" t="s">
        <v>1062</v>
      </c>
      <c r="C119" s="8" t="s">
        <v>52</v>
      </c>
      <c r="D119" s="8" t="s">
        <v>1063</v>
      </c>
      <c r="E119" s="8" t="s">
        <v>1064</v>
      </c>
      <c r="F119" s="7" t="s">
        <v>1065</v>
      </c>
      <c r="G119" s="8" t="s">
        <v>1066</v>
      </c>
      <c r="H119" s="8" t="s">
        <v>1067</v>
      </c>
      <c r="I119" s="7" t="s">
        <v>1068</v>
      </c>
      <c r="J119" s="8" t="s">
        <v>1069</v>
      </c>
      <c r="K119" s="8" t="s">
        <v>1008</v>
      </c>
      <c r="L119" s="7" t="s">
        <v>1070</v>
      </c>
      <c r="M119" s="8" t="s">
        <v>1071</v>
      </c>
      <c r="N119" s="8" t="s">
        <v>1072</v>
      </c>
      <c r="O119" s="7" t="s">
        <v>1073</v>
      </c>
    </row>
    <row r="120" spans="1:15" x14ac:dyDescent="0.3">
      <c r="A120" s="8">
        <v>31076</v>
      </c>
      <c r="B120" s="8" t="s">
        <v>1062</v>
      </c>
      <c r="C120" s="8" t="s">
        <v>52</v>
      </c>
      <c r="D120" s="8" t="s">
        <v>1074</v>
      </c>
      <c r="E120" s="8" t="s">
        <v>1075</v>
      </c>
      <c r="F120" s="7" t="s">
        <v>1076</v>
      </c>
      <c r="G120" s="8" t="s">
        <v>1077</v>
      </c>
      <c r="H120" s="8" t="s">
        <v>1078</v>
      </c>
      <c r="I120" s="7" t="s">
        <v>1079</v>
      </c>
      <c r="J120" s="8" t="s">
        <v>1080</v>
      </c>
      <c r="K120" s="8" t="s">
        <v>1081</v>
      </c>
      <c r="L120" s="7" t="s">
        <v>1082</v>
      </c>
      <c r="M120" s="8" t="s">
        <v>1083</v>
      </c>
      <c r="N120" s="8" t="s">
        <v>1084</v>
      </c>
      <c r="O120" s="7" t="s">
        <v>1085</v>
      </c>
    </row>
    <row r="121" spans="1:15" x14ac:dyDescent="0.3">
      <c r="A121" s="8">
        <v>31085</v>
      </c>
      <c r="B121" s="8" t="s">
        <v>1086</v>
      </c>
      <c r="C121" s="8" t="s">
        <v>53</v>
      </c>
      <c r="D121" s="8" t="s">
        <v>1087</v>
      </c>
      <c r="E121" s="8" t="s">
        <v>1088</v>
      </c>
      <c r="F121" s="7" t="s">
        <v>1089</v>
      </c>
      <c r="G121" s="8" t="s">
        <v>1090</v>
      </c>
      <c r="H121" s="8" t="s">
        <v>1008</v>
      </c>
      <c r="I121" s="7" t="s">
        <v>1091</v>
      </c>
      <c r="J121" s="8" t="s">
        <v>1092</v>
      </c>
      <c r="K121" s="8" t="s">
        <v>105</v>
      </c>
      <c r="L121" s="7" t="s">
        <v>1093</v>
      </c>
      <c r="M121" s="8" t="s">
        <v>98</v>
      </c>
      <c r="O121" s="7"/>
    </row>
    <row r="122" spans="1:15" x14ac:dyDescent="0.3">
      <c r="A122" s="8">
        <v>31086</v>
      </c>
      <c r="B122" s="8" t="s">
        <v>1086</v>
      </c>
      <c r="C122" s="8" t="s">
        <v>53</v>
      </c>
      <c r="D122" s="8" t="s">
        <v>1094</v>
      </c>
      <c r="E122" s="8" t="s">
        <v>1095</v>
      </c>
      <c r="F122" s="7" t="s">
        <v>1096</v>
      </c>
      <c r="G122" s="8" t="s">
        <v>1097</v>
      </c>
      <c r="H122" s="8" t="s">
        <v>1081</v>
      </c>
      <c r="I122" s="7" t="s">
        <v>1098</v>
      </c>
      <c r="J122" s="8" t="s">
        <v>1099</v>
      </c>
      <c r="K122" s="8" t="s">
        <v>633</v>
      </c>
      <c r="L122" s="7" t="s">
        <v>1100</v>
      </c>
      <c r="M122" s="8" t="s">
        <v>1101</v>
      </c>
      <c r="N122" s="8" t="s">
        <v>1102</v>
      </c>
      <c r="O122" s="7" t="s">
        <v>1103</v>
      </c>
    </row>
    <row r="123" spans="1:15" s="15" customFormat="1" x14ac:dyDescent="0.3">
      <c r="A123" s="15">
        <v>31095</v>
      </c>
      <c r="B123" s="15" t="s">
        <v>1104</v>
      </c>
      <c r="C123" s="15" t="s">
        <v>54</v>
      </c>
      <c r="D123" s="15">
        <v>31095012</v>
      </c>
      <c r="E123" s="13" t="s">
        <v>1105</v>
      </c>
      <c r="F123" s="15" t="s">
        <v>1106</v>
      </c>
      <c r="G123" s="13" t="s">
        <v>1107</v>
      </c>
      <c r="H123" s="15" t="s">
        <v>1108</v>
      </c>
      <c r="I123" s="13" t="s">
        <v>1109</v>
      </c>
      <c r="J123" s="15" t="s">
        <v>1110</v>
      </c>
      <c r="K123" s="15" t="s">
        <v>1111</v>
      </c>
      <c r="L123" s="13" t="s">
        <v>1112</v>
      </c>
      <c r="M123" s="15" t="s">
        <v>1113</v>
      </c>
      <c r="N123" s="15" t="s">
        <v>1114</v>
      </c>
      <c r="O123" s="13" t="s">
        <v>1115</v>
      </c>
    </row>
    <row r="124" spans="1:15" s="15" customFormat="1" x14ac:dyDescent="0.3">
      <c r="A124" s="15">
        <v>31096</v>
      </c>
      <c r="B124" s="15" t="s">
        <v>1104</v>
      </c>
      <c r="C124" s="15" t="s">
        <v>54</v>
      </c>
      <c r="D124" s="15">
        <v>31096012</v>
      </c>
      <c r="E124" s="13" t="s">
        <v>1116</v>
      </c>
      <c r="F124" s="15" t="s">
        <v>1117</v>
      </c>
      <c r="G124" s="13" t="s">
        <v>1118</v>
      </c>
      <c r="H124" s="15" t="s">
        <v>1119</v>
      </c>
      <c r="I124" s="13" t="s">
        <v>1120</v>
      </c>
      <c r="J124" s="15" t="s">
        <v>1121</v>
      </c>
      <c r="K124" s="15" t="s">
        <v>1122</v>
      </c>
      <c r="L124" s="13" t="s">
        <v>1123</v>
      </c>
      <c r="M124" s="15" t="s">
        <v>1124</v>
      </c>
      <c r="N124" s="15" t="s">
        <v>1125</v>
      </c>
      <c r="O124" s="13" t="s">
        <v>1126</v>
      </c>
    </row>
    <row r="125" spans="1:15" s="15" customFormat="1" x14ac:dyDescent="0.3">
      <c r="A125" s="15">
        <v>31105</v>
      </c>
      <c r="B125" s="15" t="s">
        <v>1127</v>
      </c>
      <c r="C125" s="15" t="s">
        <v>55</v>
      </c>
      <c r="D125" s="14">
        <v>31105012</v>
      </c>
      <c r="E125" s="14" t="s">
        <v>1128</v>
      </c>
      <c r="F125" s="15" t="s">
        <v>1129</v>
      </c>
      <c r="G125" s="14" t="s">
        <v>1130</v>
      </c>
      <c r="H125" s="15" t="s">
        <v>1131</v>
      </c>
      <c r="I125" s="15" t="s">
        <v>1132</v>
      </c>
      <c r="J125" s="14" t="s">
        <v>1133</v>
      </c>
      <c r="K125" s="15" t="s">
        <v>1134</v>
      </c>
      <c r="L125" s="15" t="s">
        <v>1135</v>
      </c>
      <c r="M125" s="14" t="s">
        <v>1136</v>
      </c>
      <c r="N125" s="15" t="s">
        <v>1137</v>
      </c>
      <c r="O125" s="15" t="s">
        <v>1138</v>
      </c>
    </row>
    <row r="126" spans="1:15" s="15" customFormat="1" x14ac:dyDescent="0.3">
      <c r="A126" s="15">
        <v>31106</v>
      </c>
      <c r="B126" s="15" t="s">
        <v>1127</v>
      </c>
      <c r="C126" s="15" t="s">
        <v>55</v>
      </c>
      <c r="D126" s="14">
        <v>31106012</v>
      </c>
      <c r="E126" s="14" t="s">
        <v>1139</v>
      </c>
      <c r="F126" s="15" t="s">
        <v>1140</v>
      </c>
      <c r="G126" s="14" t="s">
        <v>1141</v>
      </c>
      <c r="H126" s="15" t="s">
        <v>1142</v>
      </c>
      <c r="I126" s="15" t="s">
        <v>1143</v>
      </c>
      <c r="J126" s="14" t="s">
        <v>1144</v>
      </c>
      <c r="K126" s="15" t="s">
        <v>1145</v>
      </c>
      <c r="L126" s="15" t="s">
        <v>1146</v>
      </c>
      <c r="M126" s="14" t="s">
        <v>1147</v>
      </c>
      <c r="N126" s="15" t="s">
        <v>1148</v>
      </c>
      <c r="O126" s="15" t="s">
        <v>1149</v>
      </c>
    </row>
    <row r="127" spans="1:15" s="15" customFormat="1" x14ac:dyDescent="0.3">
      <c r="A127" s="15">
        <v>31115</v>
      </c>
      <c r="B127" s="15" t="s">
        <v>1150</v>
      </c>
      <c r="C127" s="15" t="s">
        <v>56</v>
      </c>
      <c r="D127" s="14">
        <v>31115012</v>
      </c>
      <c r="E127" s="14" t="s">
        <v>1151</v>
      </c>
      <c r="F127" s="15" t="s">
        <v>1152</v>
      </c>
      <c r="G127" s="14" t="s">
        <v>1153</v>
      </c>
      <c r="H127" s="15" t="s">
        <v>1154</v>
      </c>
      <c r="I127" s="15" t="s">
        <v>1155</v>
      </c>
      <c r="J127" s="14" t="s">
        <v>1156</v>
      </c>
      <c r="K127" s="15" t="s">
        <v>1157</v>
      </c>
      <c r="L127" s="15" t="s">
        <v>1158</v>
      </c>
      <c r="M127" s="14" t="s">
        <v>1159</v>
      </c>
      <c r="N127" s="15" t="s">
        <v>1160</v>
      </c>
      <c r="O127" s="15" t="s">
        <v>1161</v>
      </c>
    </row>
    <row r="128" spans="1:15" s="15" customFormat="1" x14ac:dyDescent="0.3">
      <c r="A128" s="15">
        <v>31116</v>
      </c>
      <c r="B128" s="15" t="s">
        <v>1150</v>
      </c>
      <c r="C128" s="15" t="s">
        <v>56</v>
      </c>
      <c r="D128" s="14">
        <v>31116012</v>
      </c>
      <c r="E128" s="14" t="s">
        <v>1162</v>
      </c>
      <c r="F128" s="15" t="s">
        <v>1163</v>
      </c>
      <c r="G128" s="14" t="s">
        <v>1164</v>
      </c>
      <c r="H128" s="15" t="s">
        <v>1165</v>
      </c>
      <c r="I128" s="15" t="s">
        <v>1166</v>
      </c>
      <c r="J128" s="14" t="s">
        <v>1167</v>
      </c>
      <c r="K128" s="15" t="s">
        <v>1168</v>
      </c>
      <c r="L128" s="15" t="s">
        <v>1169</v>
      </c>
      <c r="M128" s="14" t="s">
        <v>1170</v>
      </c>
      <c r="N128" s="15" t="s">
        <v>1171</v>
      </c>
      <c r="O128" s="15" t="s">
        <v>1172</v>
      </c>
    </row>
    <row r="129" spans="1:15" x14ac:dyDescent="0.3">
      <c r="A129" s="8">
        <v>32011</v>
      </c>
      <c r="B129" s="8" t="s">
        <v>1173</v>
      </c>
      <c r="C129" s="8" t="s">
        <v>1174</v>
      </c>
      <c r="D129" s="8" t="s">
        <v>1175</v>
      </c>
      <c r="E129" s="8" t="s">
        <v>1176</v>
      </c>
      <c r="F129" s="7" t="s">
        <v>1177</v>
      </c>
      <c r="G129" s="8" t="s">
        <v>98</v>
      </c>
      <c r="I129" s="7"/>
      <c r="J129" s="8" t="s">
        <v>98</v>
      </c>
      <c r="L129" s="7"/>
      <c r="M129" s="8" t="s">
        <v>98</v>
      </c>
      <c r="O129" s="7"/>
    </row>
    <row r="130" spans="1:15" x14ac:dyDescent="0.3">
      <c r="A130" s="8">
        <v>32023</v>
      </c>
      <c r="B130" s="8" t="s">
        <v>1178</v>
      </c>
      <c r="C130" s="8" t="s">
        <v>1179</v>
      </c>
      <c r="D130" s="8" t="s">
        <v>1180</v>
      </c>
      <c r="E130" s="8" t="s">
        <v>1181</v>
      </c>
      <c r="F130" s="7" t="s">
        <v>1182</v>
      </c>
      <c r="G130" s="8" t="s">
        <v>1183</v>
      </c>
      <c r="H130" s="8" t="s">
        <v>1184</v>
      </c>
      <c r="I130" s="7" t="s">
        <v>1185</v>
      </c>
      <c r="J130" s="8" t="s">
        <v>98</v>
      </c>
      <c r="L130" s="7"/>
      <c r="M130" s="8" t="s">
        <v>98</v>
      </c>
      <c r="O130" s="7"/>
    </row>
    <row r="131" spans="1:15" x14ac:dyDescent="0.3">
      <c r="A131" s="8">
        <v>32034</v>
      </c>
      <c r="B131" s="8" t="s">
        <v>1186</v>
      </c>
      <c r="C131" s="8" t="s">
        <v>57</v>
      </c>
      <c r="D131" s="8" t="s">
        <v>1187</v>
      </c>
      <c r="E131" s="8" t="s">
        <v>1188</v>
      </c>
      <c r="F131" s="7" t="s">
        <v>1189</v>
      </c>
      <c r="G131" s="8" t="s">
        <v>1190</v>
      </c>
      <c r="H131" s="8" t="s">
        <v>1191</v>
      </c>
      <c r="I131" s="7" t="s">
        <v>1192</v>
      </c>
      <c r="J131" s="8" t="s">
        <v>98</v>
      </c>
      <c r="L131" s="7"/>
      <c r="M131" s="8" t="s">
        <v>98</v>
      </c>
      <c r="O131" s="7"/>
    </row>
    <row r="132" spans="1:15" x14ac:dyDescent="0.3">
      <c r="A132" s="8">
        <v>32035</v>
      </c>
      <c r="B132" s="8" t="s">
        <v>1186</v>
      </c>
      <c r="C132" s="8" t="s">
        <v>57</v>
      </c>
      <c r="D132" s="8" t="s">
        <v>1193</v>
      </c>
      <c r="E132" s="8" t="s">
        <v>1188</v>
      </c>
      <c r="F132" s="7" t="s">
        <v>1194</v>
      </c>
      <c r="G132" s="8" t="s">
        <v>1195</v>
      </c>
      <c r="H132" s="8" t="s">
        <v>1191</v>
      </c>
      <c r="I132" s="7" t="s">
        <v>1192</v>
      </c>
      <c r="J132" s="8" t="s">
        <v>1196</v>
      </c>
      <c r="K132" s="8" t="s">
        <v>1197</v>
      </c>
      <c r="L132" s="7" t="s">
        <v>1198</v>
      </c>
      <c r="M132" s="8" t="s">
        <v>98</v>
      </c>
      <c r="O132" s="7"/>
    </row>
    <row r="133" spans="1:15" x14ac:dyDescent="0.3">
      <c r="A133" s="8">
        <v>32036</v>
      </c>
      <c r="B133" s="8" t="s">
        <v>1186</v>
      </c>
      <c r="C133" s="8" t="s">
        <v>57</v>
      </c>
      <c r="D133" s="8" t="s">
        <v>1199</v>
      </c>
      <c r="E133" s="8" t="s">
        <v>1200</v>
      </c>
      <c r="F133" s="7" t="s">
        <v>1201</v>
      </c>
      <c r="G133" s="8" t="s">
        <v>1202</v>
      </c>
      <c r="H133" s="8" t="s">
        <v>416</v>
      </c>
      <c r="I133" s="7" t="s">
        <v>1203</v>
      </c>
      <c r="J133" s="8" t="s">
        <v>1204</v>
      </c>
      <c r="K133" s="8" t="s">
        <v>1205</v>
      </c>
      <c r="L133" s="7" t="s">
        <v>1206</v>
      </c>
      <c r="M133" s="8" t="s">
        <v>1207</v>
      </c>
      <c r="N133" s="8" t="s">
        <v>1208</v>
      </c>
      <c r="O133" s="7" t="s">
        <v>1209</v>
      </c>
    </row>
    <row r="134" spans="1:15" x14ac:dyDescent="0.3">
      <c r="A134" s="8">
        <v>32044</v>
      </c>
      <c r="B134" s="8" t="s">
        <v>1210</v>
      </c>
      <c r="C134" s="8" t="s">
        <v>58</v>
      </c>
      <c r="D134" s="8" t="s">
        <v>1211</v>
      </c>
      <c r="E134" s="8" t="s">
        <v>1212</v>
      </c>
      <c r="F134" s="7" t="s">
        <v>1213</v>
      </c>
      <c r="G134" s="8" t="s">
        <v>1214</v>
      </c>
      <c r="H134" s="8" t="s">
        <v>1215</v>
      </c>
      <c r="I134" s="7" t="s">
        <v>1216</v>
      </c>
      <c r="J134" s="8" t="s">
        <v>98</v>
      </c>
      <c r="L134" s="7"/>
      <c r="M134" s="8" t="s">
        <v>98</v>
      </c>
      <c r="O134" s="7"/>
    </row>
    <row r="135" spans="1:15" x14ac:dyDescent="0.3">
      <c r="A135" s="8">
        <v>32045</v>
      </c>
      <c r="B135" s="8" t="s">
        <v>1210</v>
      </c>
      <c r="C135" s="8" t="s">
        <v>58</v>
      </c>
      <c r="D135" s="8" t="s">
        <v>1217</v>
      </c>
      <c r="E135" s="8" t="s">
        <v>1212</v>
      </c>
      <c r="F135" s="7" t="s">
        <v>1218</v>
      </c>
      <c r="G135" s="8" t="s">
        <v>1219</v>
      </c>
      <c r="H135" s="8" t="s">
        <v>1215</v>
      </c>
      <c r="I135" s="7" t="s">
        <v>1220</v>
      </c>
      <c r="J135" s="8" t="s">
        <v>1221</v>
      </c>
      <c r="K135" s="8" t="s">
        <v>1222</v>
      </c>
      <c r="L135" s="7" t="s">
        <v>1223</v>
      </c>
      <c r="M135" s="8" t="s">
        <v>98</v>
      </c>
      <c r="O135" s="7"/>
    </row>
    <row r="136" spans="1:15" x14ac:dyDescent="0.3">
      <c r="A136" s="8">
        <v>32046</v>
      </c>
      <c r="B136" s="8" t="s">
        <v>1210</v>
      </c>
      <c r="C136" s="8" t="s">
        <v>58</v>
      </c>
      <c r="D136" s="8" t="s">
        <v>1224</v>
      </c>
      <c r="E136" s="8" t="s">
        <v>1225</v>
      </c>
      <c r="F136" s="7" t="s">
        <v>1226</v>
      </c>
      <c r="G136" s="8" t="s">
        <v>1227</v>
      </c>
      <c r="H136" s="8" t="s">
        <v>1228</v>
      </c>
      <c r="I136" s="7" t="s">
        <v>1220</v>
      </c>
      <c r="J136" s="8" t="s">
        <v>1229</v>
      </c>
      <c r="K136" s="8" t="s">
        <v>1230</v>
      </c>
      <c r="L136" s="7" t="s">
        <v>1231</v>
      </c>
      <c r="M136" s="8" t="s">
        <v>1232</v>
      </c>
      <c r="N136" s="8" t="s">
        <v>1233</v>
      </c>
      <c r="O136" s="7" t="s">
        <v>1234</v>
      </c>
    </row>
    <row r="137" spans="1:15" x14ac:dyDescent="0.3">
      <c r="A137" s="8">
        <v>32055</v>
      </c>
      <c r="B137" s="8" t="s">
        <v>1235</v>
      </c>
      <c r="C137" s="8" t="s">
        <v>59</v>
      </c>
      <c r="D137" s="8" t="s">
        <v>1236</v>
      </c>
      <c r="E137" s="8" t="s">
        <v>1237</v>
      </c>
      <c r="F137" s="7" t="s">
        <v>1238</v>
      </c>
      <c r="G137" s="8" t="s">
        <v>1239</v>
      </c>
      <c r="H137" s="8" t="s">
        <v>1240</v>
      </c>
      <c r="I137" s="7" t="s">
        <v>1241</v>
      </c>
      <c r="J137" s="8" t="s">
        <v>1242</v>
      </c>
      <c r="K137" s="8" t="s">
        <v>1243</v>
      </c>
      <c r="L137" s="7" t="s">
        <v>1244</v>
      </c>
      <c r="M137" s="8" t="s">
        <v>98</v>
      </c>
      <c r="O137" s="7"/>
    </row>
    <row r="138" spans="1:15" x14ac:dyDescent="0.3">
      <c r="A138" s="8">
        <v>32056</v>
      </c>
      <c r="B138" s="8" t="s">
        <v>1235</v>
      </c>
      <c r="C138" s="8" t="s">
        <v>59</v>
      </c>
      <c r="D138" s="8" t="s">
        <v>1245</v>
      </c>
      <c r="E138" s="8" t="s">
        <v>1246</v>
      </c>
      <c r="F138" s="7" t="s">
        <v>1247</v>
      </c>
      <c r="G138" s="8" t="s">
        <v>1248</v>
      </c>
      <c r="H138" s="8" t="s">
        <v>1249</v>
      </c>
      <c r="I138" s="7" t="s">
        <v>1250</v>
      </c>
      <c r="J138" s="8" t="s">
        <v>1251</v>
      </c>
      <c r="K138" s="8" t="s">
        <v>1252</v>
      </c>
      <c r="L138" s="7" t="s">
        <v>1253</v>
      </c>
      <c r="M138" s="8" t="s">
        <v>1254</v>
      </c>
      <c r="N138" s="8" t="s">
        <v>1255</v>
      </c>
      <c r="O138" s="7" t="s">
        <v>1256</v>
      </c>
    </row>
    <row r="139" spans="1:15" ht="34.5" x14ac:dyDescent="0.3">
      <c r="A139" s="8">
        <v>32065</v>
      </c>
      <c r="B139" s="8" t="s">
        <v>60</v>
      </c>
      <c r="C139" s="8" t="s">
        <v>1257</v>
      </c>
      <c r="D139" s="8">
        <v>32065012</v>
      </c>
      <c r="E139" s="8" t="s">
        <v>1258</v>
      </c>
      <c r="F139" s="7" t="s">
        <v>1259</v>
      </c>
      <c r="G139" s="8" t="s">
        <v>1260</v>
      </c>
      <c r="H139" s="8" t="s">
        <v>1261</v>
      </c>
      <c r="I139" s="7" t="s">
        <v>1262</v>
      </c>
      <c r="J139" s="8" t="s">
        <v>1263</v>
      </c>
      <c r="K139" s="8" t="s">
        <v>1264</v>
      </c>
      <c r="L139" s="7" t="s">
        <v>1265</v>
      </c>
      <c r="M139" s="8" t="s">
        <v>1266</v>
      </c>
      <c r="N139" s="8" t="s">
        <v>1267</v>
      </c>
      <c r="O139" s="7" t="s">
        <v>1268</v>
      </c>
    </row>
    <row r="140" spans="1:15" ht="34.5" x14ac:dyDescent="0.3">
      <c r="A140" s="8">
        <v>32066</v>
      </c>
      <c r="B140" s="8" t="s">
        <v>60</v>
      </c>
      <c r="C140" s="8" t="s">
        <v>1257</v>
      </c>
      <c r="D140" s="8">
        <v>32066012</v>
      </c>
      <c r="E140" s="8" t="s">
        <v>1269</v>
      </c>
      <c r="F140" s="7" t="s">
        <v>1270</v>
      </c>
      <c r="G140" s="8" t="s">
        <v>1271</v>
      </c>
      <c r="H140" s="8" t="s">
        <v>1272</v>
      </c>
      <c r="I140" s="7" t="s">
        <v>1273</v>
      </c>
      <c r="J140" s="8" t="s">
        <v>1274</v>
      </c>
      <c r="K140" s="8" t="s">
        <v>1275</v>
      </c>
      <c r="L140" s="7" t="s">
        <v>1276</v>
      </c>
      <c r="M140" s="8" t="s">
        <v>1277</v>
      </c>
      <c r="N140" s="8" t="s">
        <v>1278</v>
      </c>
      <c r="O140" s="7" t="s">
        <v>1279</v>
      </c>
    </row>
    <row r="141" spans="1:15" x14ac:dyDescent="0.3">
      <c r="A141" s="8">
        <v>32075</v>
      </c>
      <c r="B141" s="8" t="s">
        <v>4006</v>
      </c>
      <c r="C141" s="8" t="s">
        <v>4007</v>
      </c>
      <c r="D141" s="8">
        <v>32075012</v>
      </c>
      <c r="E141" s="8" t="s">
        <v>4008</v>
      </c>
      <c r="F141" s="22" t="s">
        <v>4036</v>
      </c>
      <c r="G141" s="8" t="s">
        <v>4009</v>
      </c>
      <c r="H141" s="8" t="s">
        <v>4010</v>
      </c>
      <c r="I141" s="7" t="s">
        <v>4011</v>
      </c>
      <c r="J141" s="8" t="s">
        <v>4039</v>
      </c>
      <c r="K141" s="8" t="s">
        <v>4012</v>
      </c>
      <c r="L141" s="7" t="s">
        <v>4013</v>
      </c>
      <c r="M141" s="8" t="s">
        <v>4014</v>
      </c>
      <c r="N141" s="8" t="s">
        <v>4015</v>
      </c>
      <c r="O141" s="7" t="s">
        <v>4016</v>
      </c>
    </row>
    <row r="142" spans="1:15" x14ac:dyDescent="0.3">
      <c r="A142" s="8">
        <v>32076</v>
      </c>
      <c r="B142" s="8" t="s">
        <v>4006</v>
      </c>
      <c r="C142" s="8" t="s">
        <v>4007</v>
      </c>
      <c r="D142" s="8">
        <v>32076012</v>
      </c>
      <c r="E142" s="8" t="s">
        <v>4017</v>
      </c>
      <c r="F142" s="22" t="s">
        <v>4037</v>
      </c>
      <c r="G142" s="8" t="s">
        <v>4018</v>
      </c>
      <c r="H142" s="8" t="s">
        <v>4019</v>
      </c>
      <c r="I142" s="7" t="s">
        <v>4020</v>
      </c>
      <c r="J142" s="8" t="s">
        <v>4040</v>
      </c>
      <c r="K142" s="8" t="s">
        <v>4021</v>
      </c>
      <c r="L142" s="7" t="s">
        <v>4022</v>
      </c>
      <c r="M142" s="8" t="s">
        <v>4023</v>
      </c>
      <c r="N142" s="8" t="s">
        <v>4024</v>
      </c>
      <c r="O142" s="7" t="s">
        <v>4025</v>
      </c>
    </row>
    <row r="143" spans="1:15" x14ac:dyDescent="0.3">
      <c r="A143" s="8">
        <v>33014</v>
      </c>
      <c r="B143" s="8" t="s">
        <v>1280</v>
      </c>
      <c r="C143" s="8" t="s">
        <v>1281</v>
      </c>
      <c r="D143" s="8" t="s">
        <v>1282</v>
      </c>
      <c r="E143" s="8" t="s">
        <v>1283</v>
      </c>
      <c r="F143" s="7" t="s">
        <v>1284</v>
      </c>
      <c r="G143" s="8" t="s">
        <v>1285</v>
      </c>
      <c r="H143" s="8" t="s">
        <v>245</v>
      </c>
      <c r="I143" s="7" t="s">
        <v>1286</v>
      </c>
      <c r="J143" s="8" t="s">
        <v>1287</v>
      </c>
      <c r="K143" s="8" t="s">
        <v>1288</v>
      </c>
      <c r="L143" s="7" t="s">
        <v>1289</v>
      </c>
      <c r="M143" s="8" t="s">
        <v>98</v>
      </c>
      <c r="O143" s="7"/>
    </row>
    <row r="144" spans="1:15" x14ac:dyDescent="0.3">
      <c r="A144" s="8">
        <v>33015</v>
      </c>
      <c r="B144" s="8" t="s">
        <v>1280</v>
      </c>
      <c r="C144" s="8" t="s">
        <v>1281</v>
      </c>
      <c r="D144" s="8" t="s">
        <v>1290</v>
      </c>
      <c r="E144" s="8" t="s">
        <v>1283</v>
      </c>
      <c r="F144" s="7" t="s">
        <v>1291</v>
      </c>
      <c r="G144" s="8" t="s">
        <v>1292</v>
      </c>
      <c r="H144" s="8" t="s">
        <v>245</v>
      </c>
      <c r="I144" s="7" t="s">
        <v>1293</v>
      </c>
      <c r="J144" s="8" t="s">
        <v>1294</v>
      </c>
      <c r="K144" s="8" t="s">
        <v>1288</v>
      </c>
      <c r="L144" s="7" t="s">
        <v>1289</v>
      </c>
      <c r="M144" s="8" t="s">
        <v>98</v>
      </c>
      <c r="O144" s="7"/>
    </row>
    <row r="145" spans="1:15" x14ac:dyDescent="0.3">
      <c r="A145" s="8">
        <v>33024</v>
      </c>
      <c r="B145" s="8" t="s">
        <v>1295</v>
      </c>
      <c r="C145" s="8" t="s">
        <v>61</v>
      </c>
      <c r="D145" s="8" t="s">
        <v>1296</v>
      </c>
      <c r="E145" s="8" t="s">
        <v>1297</v>
      </c>
      <c r="F145" s="7" t="s">
        <v>1298</v>
      </c>
      <c r="G145" s="8" t="s">
        <v>1299</v>
      </c>
      <c r="H145" s="8" t="s">
        <v>1300</v>
      </c>
      <c r="I145" s="7" t="s">
        <v>1301</v>
      </c>
      <c r="J145" s="8" t="s">
        <v>1302</v>
      </c>
      <c r="K145" s="8" t="s">
        <v>1303</v>
      </c>
      <c r="L145" s="7" t="s">
        <v>1304</v>
      </c>
      <c r="M145" s="8" t="s">
        <v>98</v>
      </c>
      <c r="O145" s="7"/>
    </row>
    <row r="146" spans="1:15" x14ac:dyDescent="0.3">
      <c r="A146" s="8">
        <v>33025</v>
      </c>
      <c r="B146" s="8" t="s">
        <v>1295</v>
      </c>
      <c r="C146" s="8" t="s">
        <v>61</v>
      </c>
      <c r="D146" s="8" t="s">
        <v>1305</v>
      </c>
      <c r="E146" s="8" t="s">
        <v>1297</v>
      </c>
      <c r="F146" s="7" t="s">
        <v>1306</v>
      </c>
      <c r="G146" s="8" t="s">
        <v>1307</v>
      </c>
      <c r="H146" s="8" t="s">
        <v>1300</v>
      </c>
      <c r="I146" s="7" t="s">
        <v>1308</v>
      </c>
      <c r="J146" s="8" t="s">
        <v>1309</v>
      </c>
      <c r="K146" s="8" t="s">
        <v>1303</v>
      </c>
      <c r="L146" s="7" t="s">
        <v>1310</v>
      </c>
      <c r="M146" s="8" t="s">
        <v>98</v>
      </c>
      <c r="O146" s="7"/>
    </row>
    <row r="147" spans="1:15" x14ac:dyDescent="0.3">
      <c r="A147" s="8">
        <v>33026</v>
      </c>
      <c r="B147" s="8" t="s">
        <v>1295</v>
      </c>
      <c r="C147" s="8" t="s">
        <v>61</v>
      </c>
      <c r="D147" s="8" t="s">
        <v>1311</v>
      </c>
      <c r="E147" s="8" t="s">
        <v>1312</v>
      </c>
      <c r="F147" s="7" t="s">
        <v>1313</v>
      </c>
      <c r="G147" s="8" t="s">
        <v>1314</v>
      </c>
      <c r="H147" s="8" t="s">
        <v>1315</v>
      </c>
      <c r="I147" s="7" t="s">
        <v>1316</v>
      </c>
      <c r="J147" s="8" t="s">
        <v>1317</v>
      </c>
      <c r="K147" s="8" t="s">
        <v>1318</v>
      </c>
      <c r="L147" s="7" t="s">
        <v>1319</v>
      </c>
      <c r="M147" s="8" t="s">
        <v>1320</v>
      </c>
      <c r="N147" s="8" t="s">
        <v>1321</v>
      </c>
      <c r="O147" s="7" t="s">
        <v>1322</v>
      </c>
    </row>
    <row r="148" spans="1:15" x14ac:dyDescent="0.3">
      <c r="A148" s="8">
        <v>33035</v>
      </c>
      <c r="B148" s="8" t="s">
        <v>1323</v>
      </c>
      <c r="C148" s="8" t="s">
        <v>62</v>
      </c>
      <c r="D148" s="8">
        <v>33035012</v>
      </c>
      <c r="E148" s="8" t="s">
        <v>1324</v>
      </c>
      <c r="F148" s="7" t="s">
        <v>1325</v>
      </c>
      <c r="G148" s="8" t="s">
        <v>1326</v>
      </c>
      <c r="H148" s="8" t="s">
        <v>1327</v>
      </c>
      <c r="I148" s="7" t="s">
        <v>1328</v>
      </c>
      <c r="J148" s="8" t="s">
        <v>1329</v>
      </c>
      <c r="K148" s="8" t="s">
        <v>1330</v>
      </c>
      <c r="L148" s="7" t="s">
        <v>1331</v>
      </c>
      <c r="M148" s="8" t="s">
        <v>1332</v>
      </c>
      <c r="N148" s="8" t="s">
        <v>1333</v>
      </c>
      <c r="O148" s="7" t="s">
        <v>1334</v>
      </c>
    </row>
    <row r="149" spans="1:15" x14ac:dyDescent="0.3">
      <c r="A149" s="8">
        <v>33036</v>
      </c>
      <c r="B149" s="8" t="s">
        <v>1323</v>
      </c>
      <c r="C149" s="8" t="s">
        <v>62</v>
      </c>
      <c r="D149" s="8">
        <v>33036012</v>
      </c>
      <c r="E149" s="8" t="s">
        <v>1335</v>
      </c>
      <c r="F149" s="7" t="s">
        <v>1336</v>
      </c>
      <c r="G149" s="8" t="s">
        <v>1337</v>
      </c>
      <c r="H149" s="8" t="s">
        <v>1338</v>
      </c>
      <c r="I149" s="7" t="s">
        <v>1339</v>
      </c>
      <c r="J149" s="8" t="s">
        <v>1340</v>
      </c>
      <c r="K149" s="8" t="s">
        <v>1341</v>
      </c>
      <c r="L149" s="7" t="s">
        <v>1342</v>
      </c>
      <c r="M149" s="8" t="s">
        <v>1343</v>
      </c>
      <c r="N149" s="8" t="s">
        <v>1344</v>
      </c>
      <c r="O149" s="7" t="s">
        <v>1345</v>
      </c>
    </row>
    <row r="150" spans="1:15" x14ac:dyDescent="0.3">
      <c r="A150" s="8">
        <v>34014</v>
      </c>
      <c r="B150" s="8" t="s">
        <v>1346</v>
      </c>
      <c r="C150" s="8" t="s">
        <v>1347</v>
      </c>
      <c r="D150" s="8" t="s">
        <v>1348</v>
      </c>
      <c r="E150" s="8" t="s">
        <v>1349</v>
      </c>
      <c r="F150" s="7" t="s">
        <v>1350</v>
      </c>
      <c r="G150" s="8" t="s">
        <v>1351</v>
      </c>
      <c r="H150" s="8" t="s">
        <v>1352</v>
      </c>
      <c r="I150" s="7" t="s">
        <v>1353</v>
      </c>
      <c r="J150" s="8" t="s">
        <v>1354</v>
      </c>
      <c r="K150" s="8" t="s">
        <v>1355</v>
      </c>
      <c r="L150" s="7" t="s">
        <v>1356</v>
      </c>
      <c r="M150" s="8" t="s">
        <v>98</v>
      </c>
      <c r="O150" s="7"/>
    </row>
    <row r="151" spans="1:15" x14ac:dyDescent="0.3">
      <c r="A151" s="8">
        <v>34015</v>
      </c>
      <c r="B151" s="8" t="s">
        <v>1346</v>
      </c>
      <c r="C151" s="8" t="s">
        <v>1347</v>
      </c>
      <c r="D151" s="8" t="s">
        <v>1357</v>
      </c>
      <c r="E151" s="8" t="s">
        <v>1349</v>
      </c>
      <c r="F151" s="7" t="s">
        <v>1358</v>
      </c>
      <c r="G151" s="8" t="s">
        <v>1359</v>
      </c>
      <c r="H151" s="8" t="s">
        <v>1352</v>
      </c>
      <c r="I151" s="7" t="s">
        <v>1360</v>
      </c>
      <c r="J151" s="8" t="s">
        <v>1361</v>
      </c>
      <c r="K151" s="8" t="s">
        <v>1355</v>
      </c>
      <c r="L151" s="7" t="s">
        <v>1356</v>
      </c>
      <c r="M151" s="8" t="s">
        <v>98</v>
      </c>
      <c r="O151" s="7"/>
    </row>
    <row r="152" spans="1:15" x14ac:dyDescent="0.3">
      <c r="A152" s="8">
        <v>34025</v>
      </c>
      <c r="B152" s="8" t="s">
        <v>1362</v>
      </c>
      <c r="C152" s="8" t="s">
        <v>63</v>
      </c>
      <c r="D152" s="8" t="s">
        <v>1363</v>
      </c>
      <c r="E152" s="8" t="s">
        <v>1364</v>
      </c>
      <c r="F152" s="7" t="s">
        <v>1365</v>
      </c>
      <c r="G152" s="8" t="s">
        <v>1366</v>
      </c>
      <c r="H152" s="8" t="s">
        <v>1352</v>
      </c>
      <c r="I152" s="7" t="s">
        <v>1367</v>
      </c>
      <c r="J152" s="8" t="s">
        <v>1368</v>
      </c>
      <c r="K152" s="8" t="s">
        <v>1369</v>
      </c>
      <c r="L152" s="7" t="s">
        <v>1370</v>
      </c>
      <c r="M152" s="8" t="s">
        <v>98</v>
      </c>
      <c r="O152" s="7"/>
    </row>
    <row r="153" spans="1:15" x14ac:dyDescent="0.3">
      <c r="A153" s="8">
        <v>34026</v>
      </c>
      <c r="B153" s="8" t="s">
        <v>1362</v>
      </c>
      <c r="C153" s="8" t="s">
        <v>63</v>
      </c>
      <c r="D153" s="8" t="s">
        <v>1371</v>
      </c>
      <c r="E153" s="8" t="s">
        <v>1372</v>
      </c>
      <c r="F153" s="7" t="s">
        <v>1373</v>
      </c>
      <c r="G153" s="8" t="s">
        <v>1374</v>
      </c>
      <c r="H153" s="8" t="s">
        <v>1375</v>
      </c>
      <c r="I153" s="7" t="s">
        <v>1376</v>
      </c>
      <c r="J153" s="8" t="s">
        <v>1377</v>
      </c>
      <c r="K153" s="8" t="s">
        <v>889</v>
      </c>
      <c r="L153" s="7" t="s">
        <v>1378</v>
      </c>
      <c r="M153" s="8" t="s">
        <v>1379</v>
      </c>
      <c r="N153" s="8" t="s">
        <v>1380</v>
      </c>
      <c r="O153" s="7" t="s">
        <v>1381</v>
      </c>
    </row>
    <row r="154" spans="1:15" s="40" customFormat="1" x14ac:dyDescent="0.3">
      <c r="A154" s="40">
        <v>34035</v>
      </c>
      <c r="B154" s="40" t="s">
        <v>3897</v>
      </c>
      <c r="C154" s="40" t="s">
        <v>3898</v>
      </c>
      <c r="D154" s="40">
        <v>34035012</v>
      </c>
      <c r="E154" s="40" t="s">
        <v>3899</v>
      </c>
      <c r="F154" s="42" t="s">
        <v>3927</v>
      </c>
      <c r="G154" s="40" t="s">
        <v>3918</v>
      </c>
      <c r="H154" s="40" t="s">
        <v>3900</v>
      </c>
      <c r="I154" s="41" t="s">
        <v>3929</v>
      </c>
      <c r="J154" s="40" t="s">
        <v>3919</v>
      </c>
      <c r="K154" s="40" t="s">
        <v>3901</v>
      </c>
      <c r="L154" s="41" t="s">
        <v>3902</v>
      </c>
      <c r="M154" s="40" t="s">
        <v>3920</v>
      </c>
      <c r="N154" s="40" t="s">
        <v>3903</v>
      </c>
      <c r="O154" s="42" t="s">
        <v>3928</v>
      </c>
    </row>
    <row r="155" spans="1:15" s="40" customFormat="1" ht="34.5" x14ac:dyDescent="0.3">
      <c r="A155" s="40">
        <v>34036</v>
      </c>
      <c r="B155" s="40" t="s">
        <v>3897</v>
      </c>
      <c r="C155" s="40" t="s">
        <v>3898</v>
      </c>
      <c r="D155" s="40">
        <v>34036012</v>
      </c>
      <c r="E155" s="40" t="s">
        <v>3904</v>
      </c>
      <c r="F155" s="41" t="s">
        <v>3905</v>
      </c>
      <c r="G155" s="40" t="s">
        <v>3921</v>
      </c>
      <c r="H155" s="40" t="s">
        <v>3906</v>
      </c>
      <c r="I155" s="41" t="s">
        <v>3930</v>
      </c>
      <c r="J155" s="40" t="s">
        <v>3922</v>
      </c>
      <c r="K155" s="40" t="s">
        <v>3907</v>
      </c>
      <c r="L155" s="41" t="s">
        <v>3908</v>
      </c>
      <c r="M155" s="40" t="s">
        <v>3923</v>
      </c>
      <c r="N155" s="40" t="s">
        <v>3909</v>
      </c>
      <c r="O155" s="42" t="s">
        <v>3932</v>
      </c>
    </row>
    <row r="156" spans="1:15" x14ac:dyDescent="0.3">
      <c r="A156" s="8">
        <v>35013</v>
      </c>
      <c r="B156" s="8" t="s">
        <v>1382</v>
      </c>
      <c r="C156" s="8" t="s">
        <v>1383</v>
      </c>
      <c r="D156" s="8" t="s">
        <v>1384</v>
      </c>
      <c r="E156" s="8" t="s">
        <v>1385</v>
      </c>
      <c r="F156" s="7" t="s">
        <v>1386</v>
      </c>
      <c r="G156" s="8" t="s">
        <v>1387</v>
      </c>
      <c r="H156" s="8" t="s">
        <v>245</v>
      </c>
      <c r="I156" s="7" t="s">
        <v>845</v>
      </c>
      <c r="J156" s="8" t="s">
        <v>1388</v>
      </c>
      <c r="K156" s="8" t="s">
        <v>1389</v>
      </c>
      <c r="L156" s="7" t="s">
        <v>1390</v>
      </c>
      <c r="M156" s="8" t="s">
        <v>98</v>
      </c>
      <c r="O156" s="7"/>
    </row>
    <row r="157" spans="1:15" x14ac:dyDescent="0.3">
      <c r="A157" s="8">
        <v>35023</v>
      </c>
      <c r="B157" s="8" t="s">
        <v>1391</v>
      </c>
      <c r="C157" s="8" t="s">
        <v>1392</v>
      </c>
      <c r="D157" s="8" t="s">
        <v>1393</v>
      </c>
      <c r="E157" s="8" t="s">
        <v>1394</v>
      </c>
      <c r="F157" s="7" t="s">
        <v>1395</v>
      </c>
      <c r="G157" s="8" t="s">
        <v>1396</v>
      </c>
      <c r="H157" s="8" t="s">
        <v>245</v>
      </c>
      <c r="I157" s="7" t="s">
        <v>1397</v>
      </c>
      <c r="J157" s="8" t="s">
        <v>1398</v>
      </c>
      <c r="K157" s="8" t="s">
        <v>1399</v>
      </c>
      <c r="L157" s="7"/>
      <c r="M157" s="8" t="s">
        <v>98</v>
      </c>
      <c r="O157" s="7"/>
    </row>
    <row r="158" spans="1:15" x14ac:dyDescent="0.3">
      <c r="A158" s="8">
        <v>35035</v>
      </c>
      <c r="B158" s="8" t="s">
        <v>1400</v>
      </c>
      <c r="C158" s="8" t="s">
        <v>64</v>
      </c>
      <c r="D158" s="8" t="s">
        <v>1401</v>
      </c>
      <c r="E158" s="8" t="s">
        <v>1402</v>
      </c>
      <c r="F158" s="7" t="s">
        <v>1403</v>
      </c>
      <c r="G158" s="8" t="s">
        <v>1404</v>
      </c>
      <c r="H158" s="8" t="s">
        <v>1405</v>
      </c>
      <c r="I158" s="7" t="s">
        <v>1406</v>
      </c>
      <c r="J158" s="8" t="s">
        <v>1407</v>
      </c>
      <c r="K158" s="8" t="s">
        <v>507</v>
      </c>
      <c r="L158" s="7" t="s">
        <v>1408</v>
      </c>
      <c r="M158" s="8" t="s">
        <v>1409</v>
      </c>
      <c r="N158" s="8" t="s">
        <v>105</v>
      </c>
      <c r="O158" s="7" t="s">
        <v>1410</v>
      </c>
    </row>
    <row r="159" spans="1:15" x14ac:dyDescent="0.3">
      <c r="A159" s="8">
        <v>35036</v>
      </c>
      <c r="B159" s="8" t="s">
        <v>1400</v>
      </c>
      <c r="C159" s="8" t="s">
        <v>64</v>
      </c>
      <c r="D159" s="8" t="s">
        <v>1411</v>
      </c>
      <c r="E159" s="8" t="s">
        <v>1412</v>
      </c>
      <c r="F159" s="7" t="s">
        <v>1413</v>
      </c>
      <c r="G159" s="8" t="s">
        <v>1414</v>
      </c>
      <c r="H159" s="8" t="s">
        <v>1415</v>
      </c>
      <c r="I159" s="7" t="s">
        <v>1416</v>
      </c>
      <c r="J159" s="8" t="s">
        <v>1417</v>
      </c>
      <c r="K159" s="8" t="s">
        <v>538</v>
      </c>
      <c r="L159" s="7" t="s">
        <v>1418</v>
      </c>
      <c r="M159" s="8" t="s">
        <v>1419</v>
      </c>
      <c r="N159" s="8" t="s">
        <v>633</v>
      </c>
      <c r="O159" s="7" t="s">
        <v>1420</v>
      </c>
    </row>
    <row r="160" spans="1:15" x14ac:dyDescent="0.3">
      <c r="A160" s="8">
        <v>35045</v>
      </c>
      <c r="B160" s="8" t="s">
        <v>1421</v>
      </c>
      <c r="C160" s="8" t="s">
        <v>65</v>
      </c>
      <c r="D160" s="8" t="s">
        <v>1422</v>
      </c>
      <c r="E160" s="8" t="s">
        <v>1423</v>
      </c>
      <c r="F160" s="7" t="s">
        <v>1424</v>
      </c>
      <c r="G160" s="8" t="s">
        <v>1425</v>
      </c>
      <c r="H160" s="8" t="s">
        <v>1352</v>
      </c>
      <c r="I160" s="7" t="s">
        <v>1426</v>
      </c>
      <c r="J160" s="8" t="s">
        <v>1427</v>
      </c>
      <c r="K160" s="8" t="s">
        <v>1355</v>
      </c>
      <c r="L160" s="7" t="s">
        <v>1428</v>
      </c>
      <c r="M160" s="8" t="s">
        <v>98</v>
      </c>
      <c r="O160" s="7"/>
    </row>
    <row r="161" spans="1:15" x14ac:dyDescent="0.3">
      <c r="A161" s="8">
        <v>35046</v>
      </c>
      <c r="B161" s="8" t="s">
        <v>1421</v>
      </c>
      <c r="C161" s="8" t="s">
        <v>65</v>
      </c>
      <c r="D161" s="8" t="s">
        <v>1429</v>
      </c>
      <c r="E161" s="8" t="s">
        <v>1430</v>
      </c>
      <c r="F161" s="7" t="s">
        <v>1431</v>
      </c>
      <c r="G161" s="8" t="s">
        <v>1432</v>
      </c>
      <c r="H161" s="8" t="s">
        <v>1375</v>
      </c>
      <c r="I161" s="7" t="s">
        <v>1433</v>
      </c>
      <c r="J161" s="8" t="s">
        <v>1434</v>
      </c>
      <c r="K161" s="8" t="s">
        <v>1435</v>
      </c>
      <c r="L161" s="7" t="s">
        <v>1436</v>
      </c>
      <c r="M161" s="8" t="s">
        <v>1437</v>
      </c>
      <c r="N161" s="8" t="s">
        <v>1438</v>
      </c>
      <c r="O161" s="7" t="s">
        <v>1439</v>
      </c>
    </row>
    <row r="162" spans="1:15" x14ac:dyDescent="0.3">
      <c r="A162" s="8">
        <v>35055</v>
      </c>
      <c r="B162" s="8" t="s">
        <v>3592</v>
      </c>
      <c r="C162" s="8" t="s">
        <v>3593</v>
      </c>
      <c r="D162" s="8">
        <v>35055012</v>
      </c>
      <c r="E162" s="8" t="s">
        <v>3594</v>
      </c>
      <c r="F162" s="7" t="s">
        <v>3595</v>
      </c>
      <c r="G162" s="8" t="s">
        <v>3596</v>
      </c>
      <c r="H162" s="8" t="s">
        <v>3597</v>
      </c>
      <c r="I162" s="7" t="s">
        <v>3598</v>
      </c>
      <c r="J162" s="8" t="s">
        <v>3599</v>
      </c>
      <c r="K162" s="8" t="s">
        <v>3600</v>
      </c>
      <c r="L162" s="22" t="s">
        <v>3821</v>
      </c>
      <c r="M162" s="8" t="s">
        <v>3601</v>
      </c>
      <c r="N162" s="8" t="s">
        <v>3602</v>
      </c>
      <c r="O162" s="7" t="s">
        <v>3603</v>
      </c>
    </row>
    <row r="163" spans="1:15" x14ac:dyDescent="0.3">
      <c r="A163" s="8">
        <v>35056</v>
      </c>
      <c r="B163" s="8" t="s">
        <v>3592</v>
      </c>
      <c r="C163" s="8" t="s">
        <v>3593</v>
      </c>
      <c r="D163" s="8">
        <v>35056012</v>
      </c>
      <c r="E163" s="8" t="s">
        <v>3604</v>
      </c>
      <c r="F163" s="7" t="s">
        <v>3605</v>
      </c>
      <c r="G163" s="8" t="s">
        <v>3623</v>
      </c>
      <c r="H163" s="8" t="s">
        <v>3606</v>
      </c>
      <c r="I163" s="7" t="s">
        <v>3607</v>
      </c>
      <c r="J163" s="8" t="s">
        <v>3608</v>
      </c>
      <c r="K163" s="8" t="s">
        <v>3609</v>
      </c>
      <c r="L163" s="22" t="s">
        <v>3822</v>
      </c>
      <c r="M163" s="8" t="s">
        <v>3610</v>
      </c>
      <c r="N163" s="8" t="s">
        <v>3611</v>
      </c>
      <c r="O163" s="7" t="s">
        <v>3612</v>
      </c>
    </row>
    <row r="164" spans="1:15" x14ac:dyDescent="0.3">
      <c r="A164" s="8">
        <v>41013</v>
      </c>
      <c r="B164" s="8" t="s">
        <v>1440</v>
      </c>
      <c r="C164" s="8" t="s">
        <v>1441</v>
      </c>
      <c r="D164" s="8" t="s">
        <v>1442</v>
      </c>
      <c r="E164" s="8" t="s">
        <v>1443</v>
      </c>
      <c r="F164" s="7" t="s">
        <v>1444</v>
      </c>
      <c r="G164" s="8" t="s">
        <v>1445</v>
      </c>
      <c r="H164" s="8" t="s">
        <v>1446</v>
      </c>
      <c r="I164" s="7" t="s">
        <v>1447</v>
      </c>
      <c r="J164" s="8" t="s">
        <v>98</v>
      </c>
      <c r="L164" s="7"/>
      <c r="M164" s="8" t="s">
        <v>98</v>
      </c>
      <c r="O164" s="7"/>
    </row>
    <row r="165" spans="1:15" x14ac:dyDescent="0.3">
      <c r="A165" s="8">
        <v>41023</v>
      </c>
      <c r="B165" s="8" t="s">
        <v>1448</v>
      </c>
      <c r="C165" s="8" t="s">
        <v>1449</v>
      </c>
      <c r="D165" s="8" t="s">
        <v>1450</v>
      </c>
      <c r="E165" s="8" t="s">
        <v>1451</v>
      </c>
      <c r="F165" s="7" t="s">
        <v>1452</v>
      </c>
      <c r="G165" s="8" t="s">
        <v>1453</v>
      </c>
      <c r="H165" s="8" t="s">
        <v>495</v>
      </c>
      <c r="I165" s="7" t="s">
        <v>1454</v>
      </c>
      <c r="J165" s="8" t="s">
        <v>98</v>
      </c>
      <c r="L165" s="7"/>
      <c r="M165" s="8" t="s">
        <v>98</v>
      </c>
      <c r="O165" s="7"/>
    </row>
    <row r="166" spans="1:15" x14ac:dyDescent="0.3">
      <c r="A166" s="8">
        <v>41034</v>
      </c>
      <c r="B166" s="8" t="s">
        <v>1455</v>
      </c>
      <c r="C166" s="8" t="s">
        <v>1456</v>
      </c>
      <c r="D166" s="8" t="s">
        <v>1457</v>
      </c>
      <c r="E166" s="8" t="s">
        <v>1458</v>
      </c>
      <c r="F166" s="7" t="s">
        <v>1459</v>
      </c>
      <c r="G166" s="8" t="s">
        <v>1460</v>
      </c>
      <c r="H166" s="8" t="s">
        <v>1461</v>
      </c>
      <c r="I166" s="7" t="s">
        <v>1462</v>
      </c>
      <c r="J166" s="8" t="s">
        <v>1463</v>
      </c>
      <c r="K166" s="8" t="s">
        <v>1464</v>
      </c>
      <c r="L166" s="7" t="s">
        <v>1465</v>
      </c>
      <c r="M166" s="8" t="s">
        <v>98</v>
      </c>
      <c r="O166" s="7"/>
    </row>
    <row r="167" spans="1:15" x14ac:dyDescent="0.3">
      <c r="A167" s="8">
        <v>41035</v>
      </c>
      <c r="B167" s="8" t="s">
        <v>1455</v>
      </c>
      <c r="C167" s="8" t="s">
        <v>1456</v>
      </c>
      <c r="D167" s="8" t="s">
        <v>1466</v>
      </c>
      <c r="E167" s="8" t="s">
        <v>1458</v>
      </c>
      <c r="F167" s="7" t="s">
        <v>1467</v>
      </c>
      <c r="G167" s="8" t="s">
        <v>1468</v>
      </c>
      <c r="H167" s="8" t="s">
        <v>1461</v>
      </c>
      <c r="I167" s="7" t="s">
        <v>1462</v>
      </c>
      <c r="J167" s="8" t="s">
        <v>1469</v>
      </c>
      <c r="K167" s="8" t="s">
        <v>1464</v>
      </c>
      <c r="L167" s="7" t="s">
        <v>1465</v>
      </c>
      <c r="M167" s="8" t="s">
        <v>98</v>
      </c>
      <c r="O167" s="7"/>
    </row>
    <row r="168" spans="1:15" x14ac:dyDescent="0.3">
      <c r="A168" s="8">
        <v>41044</v>
      </c>
      <c r="B168" s="8" t="s">
        <v>1470</v>
      </c>
      <c r="C168" s="8" t="s">
        <v>1471</v>
      </c>
      <c r="D168" s="8" t="s">
        <v>1472</v>
      </c>
      <c r="E168" s="8" t="s">
        <v>1473</v>
      </c>
      <c r="F168" s="7" t="s">
        <v>1474</v>
      </c>
      <c r="G168" s="8" t="s">
        <v>1475</v>
      </c>
      <c r="H168" s="8" t="s">
        <v>1476</v>
      </c>
      <c r="I168" s="7" t="s">
        <v>1477</v>
      </c>
      <c r="J168" s="8" t="s">
        <v>1478</v>
      </c>
      <c r="K168" s="8" t="s">
        <v>521</v>
      </c>
      <c r="L168" s="7" t="s">
        <v>1479</v>
      </c>
      <c r="M168" s="8" t="s">
        <v>98</v>
      </c>
      <c r="O168" s="7"/>
    </row>
    <row r="169" spans="1:15" x14ac:dyDescent="0.3">
      <c r="A169" s="8">
        <v>41045</v>
      </c>
      <c r="B169" s="8" t="s">
        <v>1470</v>
      </c>
      <c r="C169" s="8" t="s">
        <v>1471</v>
      </c>
      <c r="D169" s="8" t="s">
        <v>1480</v>
      </c>
      <c r="E169" s="8" t="s">
        <v>1473</v>
      </c>
      <c r="F169" s="7" t="s">
        <v>1481</v>
      </c>
      <c r="G169" s="8" t="s">
        <v>1482</v>
      </c>
      <c r="H169" s="8" t="s">
        <v>1476</v>
      </c>
      <c r="I169" s="7" t="s">
        <v>1477</v>
      </c>
      <c r="J169" s="8" t="s">
        <v>1483</v>
      </c>
      <c r="K169" s="8" t="s">
        <v>521</v>
      </c>
      <c r="L169" s="7" t="s">
        <v>1484</v>
      </c>
      <c r="M169" s="8" t="s">
        <v>98</v>
      </c>
      <c r="O169" s="7"/>
    </row>
    <row r="170" spans="1:15" x14ac:dyDescent="0.3">
      <c r="A170" s="8">
        <v>41055</v>
      </c>
      <c r="B170" s="8" t="s">
        <v>1485</v>
      </c>
      <c r="C170" s="8" t="s">
        <v>66</v>
      </c>
      <c r="D170" s="8" t="s">
        <v>1486</v>
      </c>
      <c r="E170" s="8" t="s">
        <v>1487</v>
      </c>
      <c r="F170" s="7" t="s">
        <v>1488</v>
      </c>
      <c r="G170" s="8" t="s">
        <v>1489</v>
      </c>
      <c r="H170" s="8" t="s">
        <v>1490</v>
      </c>
      <c r="I170" s="7" t="s">
        <v>1491</v>
      </c>
      <c r="J170" s="8" t="s">
        <v>1492</v>
      </c>
      <c r="K170" s="8" t="s">
        <v>1493</v>
      </c>
      <c r="L170" s="7" t="s">
        <v>1494</v>
      </c>
      <c r="M170" s="8" t="s">
        <v>1495</v>
      </c>
      <c r="N170" s="8" t="s">
        <v>1496</v>
      </c>
      <c r="O170" s="7" t="s">
        <v>1497</v>
      </c>
    </row>
    <row r="171" spans="1:15" x14ac:dyDescent="0.3">
      <c r="A171" s="8">
        <v>41056</v>
      </c>
      <c r="B171" s="8" t="s">
        <v>1485</v>
      </c>
      <c r="C171" s="8" t="s">
        <v>66</v>
      </c>
      <c r="D171" s="8" t="s">
        <v>1498</v>
      </c>
      <c r="E171" s="8" t="s">
        <v>1499</v>
      </c>
      <c r="F171" s="7" t="s">
        <v>1500</v>
      </c>
      <c r="G171" s="8" t="s">
        <v>1501</v>
      </c>
      <c r="H171" s="8" t="s">
        <v>1502</v>
      </c>
      <c r="I171" s="7" t="s">
        <v>1503</v>
      </c>
      <c r="J171" s="8" t="s">
        <v>1504</v>
      </c>
      <c r="K171" s="8" t="s">
        <v>1505</v>
      </c>
      <c r="L171" s="7" t="s">
        <v>1506</v>
      </c>
      <c r="M171" s="8" t="s">
        <v>1507</v>
      </c>
      <c r="N171" s="8" t="s">
        <v>1508</v>
      </c>
      <c r="O171" s="7" t="s">
        <v>1509</v>
      </c>
    </row>
    <row r="172" spans="1:15" x14ac:dyDescent="0.3">
      <c r="A172" s="8">
        <v>41065</v>
      </c>
      <c r="B172" s="8" t="s">
        <v>1510</v>
      </c>
      <c r="C172" s="8" t="s">
        <v>67</v>
      </c>
      <c r="D172" s="8" t="s">
        <v>1511</v>
      </c>
      <c r="E172" s="8" t="s">
        <v>1512</v>
      </c>
      <c r="F172" s="7" t="s">
        <v>1513</v>
      </c>
      <c r="G172" s="8" t="s">
        <v>1514</v>
      </c>
      <c r="H172" s="8" t="s">
        <v>1515</v>
      </c>
      <c r="I172" s="7" t="s">
        <v>1516</v>
      </c>
      <c r="J172" s="8" t="s">
        <v>1517</v>
      </c>
      <c r="K172" s="8" t="s">
        <v>1518</v>
      </c>
      <c r="L172" s="7" t="s">
        <v>1519</v>
      </c>
      <c r="M172" s="8" t="s">
        <v>1520</v>
      </c>
      <c r="N172" s="8" t="s">
        <v>105</v>
      </c>
      <c r="O172" s="7" t="s">
        <v>1521</v>
      </c>
    </row>
    <row r="173" spans="1:15" x14ac:dyDescent="0.3">
      <c r="A173" s="8">
        <v>41066</v>
      </c>
      <c r="B173" s="8" t="s">
        <v>1510</v>
      </c>
      <c r="C173" s="8" t="s">
        <v>67</v>
      </c>
      <c r="D173" s="8" t="s">
        <v>1522</v>
      </c>
      <c r="E173" s="8" t="s">
        <v>1523</v>
      </c>
      <c r="F173" s="7" t="s">
        <v>1524</v>
      </c>
      <c r="G173" s="8" t="s">
        <v>1525</v>
      </c>
      <c r="H173" s="8" t="s">
        <v>1526</v>
      </c>
      <c r="I173" s="7" t="s">
        <v>1527</v>
      </c>
      <c r="J173" s="8" t="s">
        <v>1528</v>
      </c>
      <c r="K173" s="8" t="s">
        <v>1529</v>
      </c>
      <c r="L173" s="7" t="s">
        <v>1530</v>
      </c>
      <c r="M173" s="8" t="s">
        <v>1531</v>
      </c>
      <c r="N173" s="8" t="s">
        <v>633</v>
      </c>
      <c r="O173" s="7" t="s">
        <v>1532</v>
      </c>
    </row>
    <row r="174" spans="1:15" s="25" customFormat="1" x14ac:dyDescent="0.3">
      <c r="A174" s="25">
        <v>41075</v>
      </c>
      <c r="B174" s="25" t="s">
        <v>3827</v>
      </c>
      <c r="C174" s="25" t="s">
        <v>3828</v>
      </c>
      <c r="D174" s="25">
        <v>41075012</v>
      </c>
      <c r="E174" s="25" t="s">
        <v>3830</v>
      </c>
      <c r="F174" s="25" t="s">
        <v>3831</v>
      </c>
      <c r="G174" s="25" t="s">
        <v>3832</v>
      </c>
      <c r="H174" s="25" t="s">
        <v>3833</v>
      </c>
      <c r="I174" s="25" t="s">
        <v>3834</v>
      </c>
      <c r="J174" s="25" t="s">
        <v>3835</v>
      </c>
      <c r="K174" s="25" t="s">
        <v>3836</v>
      </c>
      <c r="L174" s="38" t="s">
        <v>4231</v>
      </c>
      <c r="M174" s="38" t="s">
        <v>3853</v>
      </c>
      <c r="N174" s="25" t="s">
        <v>3837</v>
      </c>
      <c r="O174" s="25" t="s">
        <v>3854</v>
      </c>
    </row>
    <row r="175" spans="1:15" s="25" customFormat="1" x14ac:dyDescent="0.3">
      <c r="A175" s="25">
        <v>41076</v>
      </c>
      <c r="B175" s="25" t="s">
        <v>3827</v>
      </c>
      <c r="C175" s="25" t="s">
        <v>3828</v>
      </c>
      <c r="D175" s="25">
        <v>41076012</v>
      </c>
      <c r="E175" s="25" t="s">
        <v>3838</v>
      </c>
      <c r="F175" s="38" t="s">
        <v>4230</v>
      </c>
      <c r="G175" s="25" t="s">
        <v>3839</v>
      </c>
      <c r="H175" s="25" t="s">
        <v>3840</v>
      </c>
      <c r="I175" s="25" t="s">
        <v>3841</v>
      </c>
      <c r="J175" s="25" t="s">
        <v>3842</v>
      </c>
      <c r="K175" s="25" t="s">
        <v>3843</v>
      </c>
      <c r="L175" s="38" t="s">
        <v>4232</v>
      </c>
      <c r="M175" s="38" t="s">
        <v>3855</v>
      </c>
      <c r="N175" s="25" t="s">
        <v>3844</v>
      </c>
      <c r="O175" s="25" t="s">
        <v>3856</v>
      </c>
    </row>
    <row r="176" spans="1:15" x14ac:dyDescent="0.3">
      <c r="A176" s="8">
        <v>42015</v>
      </c>
      <c r="B176" s="8" t="s">
        <v>1533</v>
      </c>
      <c r="C176" s="8" t="s">
        <v>68</v>
      </c>
      <c r="D176" s="8" t="s">
        <v>1534</v>
      </c>
      <c r="E176" s="8" t="s">
        <v>1535</v>
      </c>
      <c r="F176" s="7" t="s">
        <v>1536</v>
      </c>
      <c r="G176" s="8" t="s">
        <v>1537</v>
      </c>
      <c r="H176" s="8" t="s">
        <v>1538</v>
      </c>
      <c r="I176" s="7" t="s">
        <v>1539</v>
      </c>
      <c r="J176" s="8" t="s">
        <v>1540</v>
      </c>
      <c r="K176" s="8" t="s">
        <v>1541</v>
      </c>
      <c r="L176" s="7" t="s">
        <v>1542</v>
      </c>
      <c r="M176" s="8" t="s">
        <v>98</v>
      </c>
      <c r="O176" s="7"/>
    </row>
    <row r="177" spans="1:35" x14ac:dyDescent="0.3">
      <c r="A177" s="8">
        <v>42016</v>
      </c>
      <c r="B177" s="8" t="s">
        <v>1533</v>
      </c>
      <c r="C177" s="8" t="s">
        <v>68</v>
      </c>
      <c r="D177" s="8" t="s">
        <v>1543</v>
      </c>
      <c r="E177" s="8" t="s">
        <v>1544</v>
      </c>
      <c r="F177" s="7" t="s">
        <v>1545</v>
      </c>
      <c r="G177" s="8" t="s">
        <v>1546</v>
      </c>
      <c r="H177" s="8" t="s">
        <v>1547</v>
      </c>
      <c r="I177" s="7" t="s">
        <v>1548</v>
      </c>
      <c r="J177" s="8" t="s">
        <v>1549</v>
      </c>
      <c r="K177" s="8" t="s">
        <v>1550</v>
      </c>
      <c r="L177" s="7" t="s">
        <v>1551</v>
      </c>
      <c r="M177" s="8" t="s">
        <v>1552</v>
      </c>
      <c r="N177" s="8" t="s">
        <v>1553</v>
      </c>
      <c r="O177" s="7" t="s">
        <v>1554</v>
      </c>
    </row>
    <row r="178" spans="1:35" ht="34.5" x14ac:dyDescent="0.3">
      <c r="A178" s="8">
        <v>42025</v>
      </c>
      <c r="B178" s="8" t="s">
        <v>3709</v>
      </c>
      <c r="C178" s="8" t="s">
        <v>3710</v>
      </c>
      <c r="D178" s="8">
        <v>42025012</v>
      </c>
      <c r="E178" s="8" t="s">
        <v>3711</v>
      </c>
      <c r="F178" s="7" t="s">
        <v>3712</v>
      </c>
      <c r="G178" s="8" t="s">
        <v>3713</v>
      </c>
      <c r="H178" s="8" t="s">
        <v>3714</v>
      </c>
      <c r="I178" s="7" t="s">
        <v>3746</v>
      </c>
      <c r="J178" s="8" t="s">
        <v>3715</v>
      </c>
      <c r="K178" s="8" t="s">
        <v>3716</v>
      </c>
      <c r="L178" s="7" t="s">
        <v>3717</v>
      </c>
      <c r="M178" s="8" t="s">
        <v>3718</v>
      </c>
      <c r="N178" s="8" t="s">
        <v>3719</v>
      </c>
      <c r="O178" s="7" t="s">
        <v>3747</v>
      </c>
    </row>
    <row r="179" spans="1:35" ht="34.5" x14ac:dyDescent="0.3">
      <c r="A179" s="8">
        <v>42026</v>
      </c>
      <c r="B179" s="8" t="s">
        <v>3709</v>
      </c>
      <c r="C179" s="8" t="s">
        <v>3710</v>
      </c>
      <c r="D179" s="8">
        <v>42026012</v>
      </c>
      <c r="E179" s="8" t="s">
        <v>3720</v>
      </c>
      <c r="F179" s="7" t="s">
        <v>3721</v>
      </c>
      <c r="G179" s="8" t="s">
        <v>3722</v>
      </c>
      <c r="H179" s="8" t="s">
        <v>3723</v>
      </c>
      <c r="I179" s="7" t="s">
        <v>3748</v>
      </c>
      <c r="J179" s="8" t="s">
        <v>3724</v>
      </c>
      <c r="K179" s="8" t="s">
        <v>3725</v>
      </c>
      <c r="L179" s="7" t="s">
        <v>3726</v>
      </c>
      <c r="M179" s="8" t="s">
        <v>3727</v>
      </c>
      <c r="N179" s="8" t="s">
        <v>3728</v>
      </c>
      <c r="O179" s="7" t="s">
        <v>3749</v>
      </c>
    </row>
    <row r="180" spans="1:35" x14ac:dyDescent="0.3">
      <c r="A180" s="8">
        <v>43012</v>
      </c>
      <c r="B180" s="8" t="s">
        <v>1555</v>
      </c>
      <c r="C180" s="8" t="s">
        <v>1556</v>
      </c>
      <c r="D180" s="8" t="s">
        <v>1557</v>
      </c>
      <c r="E180" s="8" t="s">
        <v>1558</v>
      </c>
      <c r="F180" s="7" t="s">
        <v>1559</v>
      </c>
      <c r="G180" s="8" t="s">
        <v>1560</v>
      </c>
      <c r="H180" s="8" t="s">
        <v>1184</v>
      </c>
      <c r="I180" s="7" t="s">
        <v>1561</v>
      </c>
      <c r="J180" s="8" t="s">
        <v>98</v>
      </c>
      <c r="L180" s="7"/>
      <c r="M180" s="8" t="s">
        <v>98</v>
      </c>
      <c r="O180" s="7"/>
    </row>
    <row r="181" spans="1:35" x14ac:dyDescent="0.3">
      <c r="A181" s="8">
        <v>43023</v>
      </c>
      <c r="B181" s="8" t="s">
        <v>1562</v>
      </c>
      <c r="C181" s="8" t="s">
        <v>1563</v>
      </c>
      <c r="D181" s="8" t="s">
        <v>1564</v>
      </c>
      <c r="E181" s="8" t="s">
        <v>1565</v>
      </c>
      <c r="F181" s="7" t="s">
        <v>1566</v>
      </c>
      <c r="G181" s="8" t="s">
        <v>1567</v>
      </c>
      <c r="H181" s="8" t="s">
        <v>1303</v>
      </c>
      <c r="I181" s="7" t="s">
        <v>1568</v>
      </c>
      <c r="J181" s="8" t="s">
        <v>98</v>
      </c>
      <c r="L181" s="7"/>
      <c r="M181" s="8" t="s">
        <v>98</v>
      </c>
      <c r="O181" s="7"/>
    </row>
    <row r="182" spans="1:35" x14ac:dyDescent="0.3">
      <c r="A182" s="8">
        <v>43034</v>
      </c>
      <c r="B182" s="8" t="s">
        <v>1569</v>
      </c>
      <c r="C182" s="8" t="s">
        <v>1570</v>
      </c>
      <c r="D182" s="8" t="s">
        <v>1571</v>
      </c>
      <c r="E182" s="8" t="s">
        <v>1572</v>
      </c>
      <c r="F182" s="7" t="s">
        <v>1573</v>
      </c>
      <c r="G182" s="8" t="s">
        <v>1574</v>
      </c>
      <c r="H182" s="8" t="s">
        <v>1575</v>
      </c>
      <c r="I182" s="7" t="s">
        <v>1576</v>
      </c>
      <c r="J182" s="8" t="s">
        <v>1577</v>
      </c>
      <c r="K182" s="8" t="s">
        <v>1303</v>
      </c>
      <c r="L182" s="7" t="s">
        <v>1578</v>
      </c>
      <c r="M182" s="8" t="s">
        <v>98</v>
      </c>
      <c r="O182" s="7"/>
    </row>
    <row r="183" spans="1:35" x14ac:dyDescent="0.3">
      <c r="A183" s="8">
        <v>43035</v>
      </c>
      <c r="B183" s="8" t="s">
        <v>1569</v>
      </c>
      <c r="C183" s="8" t="s">
        <v>1570</v>
      </c>
      <c r="D183" s="8" t="s">
        <v>1579</v>
      </c>
      <c r="E183" s="8" t="s">
        <v>1572</v>
      </c>
      <c r="F183" s="7" t="s">
        <v>1580</v>
      </c>
      <c r="G183" s="8" t="s">
        <v>1581</v>
      </c>
      <c r="H183" s="8" t="s">
        <v>1575</v>
      </c>
      <c r="I183" s="7" t="s">
        <v>1576</v>
      </c>
      <c r="J183" s="8" t="s">
        <v>1582</v>
      </c>
      <c r="K183" s="8" t="s">
        <v>1303</v>
      </c>
      <c r="L183" s="7" t="s">
        <v>1578</v>
      </c>
      <c r="M183" s="8" t="s">
        <v>98</v>
      </c>
      <c r="O183" s="7"/>
    </row>
    <row r="184" spans="1:35" x14ac:dyDescent="0.3">
      <c r="A184" s="8">
        <v>43044</v>
      </c>
      <c r="B184" s="8" t="s">
        <v>1583</v>
      </c>
      <c r="C184" s="8" t="s">
        <v>69</v>
      </c>
      <c r="D184" s="8" t="s">
        <v>1584</v>
      </c>
      <c r="E184" s="8" t="s">
        <v>1585</v>
      </c>
      <c r="F184" s="7" t="s">
        <v>1586</v>
      </c>
      <c r="G184" s="8" t="s">
        <v>1587</v>
      </c>
      <c r="H184" s="8" t="s">
        <v>1588</v>
      </c>
      <c r="I184" s="7" t="s">
        <v>1589</v>
      </c>
      <c r="J184" s="8" t="s">
        <v>98</v>
      </c>
      <c r="L184" s="7"/>
      <c r="M184" s="8" t="s">
        <v>98</v>
      </c>
      <c r="O184" s="7"/>
    </row>
    <row r="185" spans="1:35" x14ac:dyDescent="0.3">
      <c r="A185" s="8">
        <v>43045</v>
      </c>
      <c r="B185" s="8" t="s">
        <v>1583</v>
      </c>
      <c r="C185" s="8" t="s">
        <v>69</v>
      </c>
      <c r="D185" s="8" t="s">
        <v>1590</v>
      </c>
      <c r="E185" s="8" t="s">
        <v>1585</v>
      </c>
      <c r="F185" s="7" t="s">
        <v>1591</v>
      </c>
      <c r="G185" s="8" t="s">
        <v>1592</v>
      </c>
      <c r="H185" s="8" t="s">
        <v>1588</v>
      </c>
      <c r="I185" s="7" t="s">
        <v>1589</v>
      </c>
      <c r="J185" s="8" t="s">
        <v>1593</v>
      </c>
      <c r="K185" s="8" t="s">
        <v>1594</v>
      </c>
      <c r="L185" s="7" t="s">
        <v>1595</v>
      </c>
      <c r="M185" s="8" t="s">
        <v>98</v>
      </c>
      <c r="O185" s="7"/>
    </row>
    <row r="186" spans="1:35" x14ac:dyDescent="0.3">
      <c r="A186" s="8">
        <v>43046</v>
      </c>
      <c r="B186" s="8" t="s">
        <v>1583</v>
      </c>
      <c r="C186" s="8" t="s">
        <v>69</v>
      </c>
      <c r="D186" s="8" t="s">
        <v>1596</v>
      </c>
      <c r="E186" s="8" t="s">
        <v>1597</v>
      </c>
      <c r="F186" s="7" t="s">
        <v>1598</v>
      </c>
      <c r="G186" s="8" t="s">
        <v>1599</v>
      </c>
      <c r="H186" s="8" t="s">
        <v>1600</v>
      </c>
      <c r="I186" s="7" t="s">
        <v>1589</v>
      </c>
      <c r="J186" s="8" t="s">
        <v>1601</v>
      </c>
      <c r="K186" s="8" t="s">
        <v>1602</v>
      </c>
      <c r="L186" s="7" t="s">
        <v>1603</v>
      </c>
      <c r="M186" s="8" t="s">
        <v>1604</v>
      </c>
      <c r="N186" s="8" t="s">
        <v>1605</v>
      </c>
      <c r="O186" s="7" t="s">
        <v>1606</v>
      </c>
    </row>
    <row r="187" spans="1:35" x14ac:dyDescent="0.3">
      <c r="A187" s="8">
        <v>43054</v>
      </c>
      <c r="B187" s="8" t="s">
        <v>1607</v>
      </c>
      <c r="C187" s="8" t="s">
        <v>70</v>
      </c>
      <c r="D187" s="8" t="s">
        <v>1608</v>
      </c>
      <c r="E187" s="8" t="s">
        <v>1609</v>
      </c>
      <c r="F187" s="7" t="s">
        <v>1610</v>
      </c>
      <c r="G187" s="8" t="s">
        <v>1611</v>
      </c>
      <c r="H187" s="8" t="s">
        <v>818</v>
      </c>
      <c r="I187" s="7" t="s">
        <v>1612</v>
      </c>
      <c r="J187" s="8" t="s">
        <v>1613</v>
      </c>
      <c r="K187" s="8" t="s">
        <v>1614</v>
      </c>
      <c r="L187" s="7" t="s">
        <v>1615</v>
      </c>
      <c r="M187" s="8" t="s">
        <v>98</v>
      </c>
      <c r="O187" s="7"/>
    </row>
    <row r="188" spans="1:35" x14ac:dyDescent="0.3">
      <c r="A188" s="8">
        <v>43055</v>
      </c>
      <c r="B188" s="8" t="s">
        <v>1607</v>
      </c>
      <c r="C188" s="8" t="s">
        <v>70</v>
      </c>
      <c r="D188" s="8" t="s">
        <v>1616</v>
      </c>
      <c r="E188" s="8" t="s">
        <v>1609</v>
      </c>
      <c r="F188" s="7" t="s">
        <v>1617</v>
      </c>
      <c r="G188" s="8" t="s">
        <v>1618</v>
      </c>
      <c r="H188" s="8" t="s">
        <v>818</v>
      </c>
      <c r="I188" s="7" t="s">
        <v>1619</v>
      </c>
      <c r="J188" s="8" t="s">
        <v>1620</v>
      </c>
      <c r="K188" s="8" t="s">
        <v>1614</v>
      </c>
      <c r="L188" s="7" t="s">
        <v>1621</v>
      </c>
      <c r="M188" s="8" t="s">
        <v>98</v>
      </c>
      <c r="O188" s="7"/>
    </row>
    <row r="189" spans="1:35" x14ac:dyDescent="0.3">
      <c r="A189" s="8">
        <v>43056</v>
      </c>
      <c r="B189" s="8" t="s">
        <v>1607</v>
      </c>
      <c r="C189" s="8" t="s">
        <v>70</v>
      </c>
      <c r="D189" s="8" t="s">
        <v>1622</v>
      </c>
      <c r="E189" s="8" t="s">
        <v>1623</v>
      </c>
      <c r="F189" s="7" t="s">
        <v>1624</v>
      </c>
      <c r="G189" s="8" t="s">
        <v>1625</v>
      </c>
      <c r="H189" s="8" t="s">
        <v>830</v>
      </c>
      <c r="I189" s="7" t="s">
        <v>1626</v>
      </c>
      <c r="J189" s="8" t="s">
        <v>1627</v>
      </c>
      <c r="K189" s="8" t="s">
        <v>1628</v>
      </c>
      <c r="L189" s="7" t="s">
        <v>1629</v>
      </c>
      <c r="M189" s="8" t="s">
        <v>1630</v>
      </c>
      <c r="N189" s="8" t="s">
        <v>1631</v>
      </c>
      <c r="O189" s="7" t="s">
        <v>1632</v>
      </c>
    </row>
    <row r="190" spans="1:35" s="14" customFormat="1" ht="34.5" x14ac:dyDescent="0.3">
      <c r="A190" s="14">
        <v>43065</v>
      </c>
      <c r="B190" s="14" t="s">
        <v>1633</v>
      </c>
      <c r="C190" s="23" t="s">
        <v>71</v>
      </c>
      <c r="D190" s="24">
        <v>43065012</v>
      </c>
      <c r="E190" s="14" t="s">
        <v>1634</v>
      </c>
      <c r="F190" s="14" t="s">
        <v>1635</v>
      </c>
      <c r="G190" s="14" t="s">
        <v>1636</v>
      </c>
      <c r="H190" s="13" t="s">
        <v>1637</v>
      </c>
      <c r="I190" s="14" t="s">
        <v>1638</v>
      </c>
      <c r="J190" s="14" t="s">
        <v>1639</v>
      </c>
      <c r="K190" s="13" t="s">
        <v>1640</v>
      </c>
      <c r="L190" s="14" t="s">
        <v>1641</v>
      </c>
      <c r="M190" s="13" t="s">
        <v>1642</v>
      </c>
      <c r="N190" s="13" t="s">
        <v>1643</v>
      </c>
      <c r="O190" s="13" t="s">
        <v>1644</v>
      </c>
      <c r="P190" s="13"/>
      <c r="Q190" s="13"/>
      <c r="R190" s="13"/>
      <c r="U190" s="13"/>
      <c r="V190" s="13"/>
      <c r="W190" s="13"/>
      <c r="X190" s="13"/>
      <c r="Y190" s="13"/>
      <c r="AA190" s="13"/>
      <c r="AB190" s="13"/>
      <c r="AC190" s="13"/>
      <c r="AD190" s="13"/>
      <c r="AF190" s="13"/>
      <c r="AG190" s="13"/>
      <c r="AH190" s="13"/>
      <c r="AI190" s="13"/>
    </row>
    <row r="191" spans="1:35" s="14" customFormat="1" ht="34.5" x14ac:dyDescent="0.3">
      <c r="A191" s="14">
        <v>43066</v>
      </c>
      <c r="B191" s="14" t="s">
        <v>1633</v>
      </c>
      <c r="C191" s="23" t="s">
        <v>71</v>
      </c>
      <c r="D191" s="24">
        <v>43066012</v>
      </c>
      <c r="E191" s="14" t="s">
        <v>1645</v>
      </c>
      <c r="F191" s="14" t="s">
        <v>1646</v>
      </c>
      <c r="G191" s="14" t="s">
        <v>1647</v>
      </c>
      <c r="H191" s="13" t="s">
        <v>1648</v>
      </c>
      <c r="I191" s="14" t="s">
        <v>1649</v>
      </c>
      <c r="J191" s="14" t="s">
        <v>1650</v>
      </c>
      <c r="K191" s="13" t="s">
        <v>1651</v>
      </c>
      <c r="L191" s="14" t="s">
        <v>1652</v>
      </c>
      <c r="M191" s="13" t="s">
        <v>1653</v>
      </c>
      <c r="N191" s="13" t="s">
        <v>1654</v>
      </c>
      <c r="O191" s="13" t="s">
        <v>1655</v>
      </c>
      <c r="P191" s="13"/>
      <c r="Q191" s="13"/>
      <c r="R191" s="13"/>
      <c r="U191" s="13"/>
      <c r="V191" s="13"/>
      <c r="W191" s="13"/>
      <c r="X191" s="13"/>
      <c r="Y191" s="13"/>
      <c r="AA191" s="13"/>
      <c r="AB191" s="13"/>
      <c r="AC191" s="13"/>
      <c r="AD191" s="13"/>
      <c r="AF191" s="13"/>
      <c r="AG191" s="13"/>
      <c r="AH191" s="13"/>
      <c r="AI191" s="13"/>
    </row>
    <row r="192" spans="1:35" s="14" customFormat="1" x14ac:dyDescent="0.3">
      <c r="A192" s="14">
        <v>43075</v>
      </c>
      <c r="B192" s="14" t="s">
        <v>1656</v>
      </c>
      <c r="C192" s="23" t="s">
        <v>72</v>
      </c>
      <c r="D192" s="14">
        <v>43075012</v>
      </c>
      <c r="E192" s="14" t="s">
        <v>1657</v>
      </c>
      <c r="F192" s="14" t="s">
        <v>1658</v>
      </c>
      <c r="G192" s="14" t="s">
        <v>1659</v>
      </c>
      <c r="H192" s="14" t="s">
        <v>1660</v>
      </c>
      <c r="I192" s="14" t="s">
        <v>1661</v>
      </c>
      <c r="J192" s="14" t="s">
        <v>1662</v>
      </c>
      <c r="K192" s="14" t="s">
        <v>1663</v>
      </c>
      <c r="L192" s="14" t="s">
        <v>1664</v>
      </c>
      <c r="M192" s="14" t="s">
        <v>1665</v>
      </c>
      <c r="N192" s="14" t="s">
        <v>1666</v>
      </c>
      <c r="O192" s="14" t="s">
        <v>1667</v>
      </c>
      <c r="P192" s="13"/>
      <c r="Q192" s="13"/>
      <c r="R192" s="13"/>
      <c r="U192" s="13"/>
      <c r="V192" s="13"/>
      <c r="W192" s="13"/>
      <c r="X192" s="13"/>
      <c r="Y192" s="13"/>
      <c r="AA192" s="13"/>
      <c r="AB192" s="13"/>
      <c r="AC192" s="13"/>
      <c r="AD192" s="13"/>
      <c r="AF192" s="13"/>
      <c r="AG192" s="13"/>
      <c r="AH192" s="13"/>
      <c r="AI192" s="13"/>
    </row>
    <row r="193" spans="1:35" s="14" customFormat="1" x14ac:dyDescent="0.3">
      <c r="A193" s="14">
        <v>43076</v>
      </c>
      <c r="B193" s="14" t="s">
        <v>1656</v>
      </c>
      <c r="C193" s="23" t="s">
        <v>72</v>
      </c>
      <c r="D193" s="14">
        <v>43076012</v>
      </c>
      <c r="E193" s="14" t="s">
        <v>1668</v>
      </c>
      <c r="F193" s="14" t="s">
        <v>1669</v>
      </c>
      <c r="G193" s="14" t="s">
        <v>1670</v>
      </c>
      <c r="H193" s="14" t="s">
        <v>1671</v>
      </c>
      <c r="I193" s="14" t="s">
        <v>1672</v>
      </c>
      <c r="J193" s="14" t="s">
        <v>1673</v>
      </c>
      <c r="K193" s="14" t="s">
        <v>1674</v>
      </c>
      <c r="L193" s="14" t="s">
        <v>1675</v>
      </c>
      <c r="M193" s="14" t="s">
        <v>1676</v>
      </c>
      <c r="N193" s="14" t="s">
        <v>1677</v>
      </c>
      <c r="O193" s="14" t="s">
        <v>1678</v>
      </c>
      <c r="P193" s="13"/>
      <c r="Q193" s="13"/>
      <c r="R193" s="13"/>
      <c r="U193" s="13"/>
      <c r="V193" s="13"/>
      <c r="W193" s="13"/>
      <c r="X193" s="13"/>
      <c r="Y193" s="13"/>
      <c r="AA193" s="13"/>
      <c r="AB193" s="13"/>
      <c r="AC193" s="13"/>
      <c r="AD193" s="13"/>
      <c r="AF193" s="13"/>
      <c r="AG193" s="13"/>
      <c r="AH193" s="13"/>
      <c r="AI193" s="13"/>
    </row>
    <row r="194" spans="1:35" s="25" customFormat="1" x14ac:dyDescent="0.3">
      <c r="A194" s="25">
        <v>43085</v>
      </c>
      <c r="B194" s="25" t="s">
        <v>3970</v>
      </c>
      <c r="C194" s="25" t="s">
        <v>3971</v>
      </c>
      <c r="D194" s="25">
        <v>43085012</v>
      </c>
      <c r="E194" s="25" t="s">
        <v>3972</v>
      </c>
      <c r="F194" s="25" t="s">
        <v>3973</v>
      </c>
      <c r="G194" s="25" t="s">
        <v>3974</v>
      </c>
      <c r="H194" s="25" t="s">
        <v>3975</v>
      </c>
      <c r="I194" s="25" t="s">
        <v>3976</v>
      </c>
      <c r="J194" s="25" t="s">
        <v>3977</v>
      </c>
      <c r="K194" s="25" t="s">
        <v>3978</v>
      </c>
      <c r="L194" s="38" t="s">
        <v>4003</v>
      </c>
      <c r="M194" s="25" t="s">
        <v>3979</v>
      </c>
      <c r="N194" s="25" t="s">
        <v>3980</v>
      </c>
      <c r="O194" s="25" t="s">
        <v>3981</v>
      </c>
    </row>
    <row r="195" spans="1:35" s="25" customFormat="1" x14ac:dyDescent="0.3">
      <c r="A195" s="25">
        <v>43086</v>
      </c>
      <c r="B195" s="25" t="s">
        <v>3970</v>
      </c>
      <c r="C195" s="25" t="s">
        <v>3971</v>
      </c>
      <c r="D195" s="25">
        <v>43086012</v>
      </c>
      <c r="E195" s="25" t="s">
        <v>3982</v>
      </c>
      <c r="F195" s="25" t="s">
        <v>3983</v>
      </c>
      <c r="G195" s="25" t="s">
        <v>3984</v>
      </c>
      <c r="H195" s="25" t="s">
        <v>3985</v>
      </c>
      <c r="I195" s="25" t="s">
        <v>3986</v>
      </c>
      <c r="J195" s="25" t="s">
        <v>3987</v>
      </c>
      <c r="K195" s="25" t="s">
        <v>3988</v>
      </c>
      <c r="L195" s="38" t="s">
        <v>4004</v>
      </c>
      <c r="M195" s="25" t="s">
        <v>3989</v>
      </c>
      <c r="N195" s="25" t="s">
        <v>3990</v>
      </c>
      <c r="O195" s="25" t="s">
        <v>3991</v>
      </c>
    </row>
    <row r="196" spans="1:35" x14ac:dyDescent="0.3">
      <c r="A196" s="8">
        <v>44011</v>
      </c>
      <c r="B196" s="8" t="s">
        <v>1679</v>
      </c>
      <c r="C196" s="8" t="s">
        <v>1680</v>
      </c>
      <c r="D196" s="8" t="s">
        <v>1681</v>
      </c>
      <c r="E196" s="8" t="s">
        <v>1682</v>
      </c>
      <c r="F196" s="7" t="s">
        <v>1683</v>
      </c>
      <c r="G196" s="8" t="s">
        <v>98</v>
      </c>
      <c r="I196" s="7"/>
      <c r="J196" s="8" t="s">
        <v>98</v>
      </c>
      <c r="L196" s="7"/>
      <c r="M196" s="8" t="s">
        <v>98</v>
      </c>
      <c r="O196" s="7"/>
    </row>
    <row r="197" spans="1:35" x14ac:dyDescent="0.3">
      <c r="A197" s="8">
        <v>44024</v>
      </c>
      <c r="B197" s="8" t="s">
        <v>1684</v>
      </c>
      <c r="C197" s="8" t="s">
        <v>1685</v>
      </c>
      <c r="D197" s="8" t="s">
        <v>1686</v>
      </c>
      <c r="E197" s="8" t="s">
        <v>1687</v>
      </c>
      <c r="F197" s="7" t="s">
        <v>1688</v>
      </c>
      <c r="G197" s="8" t="s">
        <v>1689</v>
      </c>
      <c r="H197" s="8" t="s">
        <v>1690</v>
      </c>
      <c r="I197" s="7" t="s">
        <v>1691</v>
      </c>
      <c r="J197" s="8" t="s">
        <v>1692</v>
      </c>
      <c r="K197" s="8" t="s">
        <v>1693</v>
      </c>
      <c r="L197" s="7" t="s">
        <v>1694</v>
      </c>
      <c r="M197" s="8" t="s">
        <v>98</v>
      </c>
      <c r="O197" s="7"/>
    </row>
    <row r="198" spans="1:35" x14ac:dyDescent="0.3">
      <c r="A198" s="8">
        <v>44025</v>
      </c>
      <c r="B198" s="8" t="s">
        <v>1684</v>
      </c>
      <c r="C198" s="8" t="s">
        <v>1685</v>
      </c>
      <c r="D198" s="8" t="s">
        <v>1695</v>
      </c>
      <c r="E198" s="8" t="s">
        <v>1687</v>
      </c>
      <c r="F198" s="7" t="s">
        <v>1696</v>
      </c>
      <c r="G198" s="8" t="s">
        <v>1697</v>
      </c>
      <c r="H198" s="8" t="s">
        <v>1690</v>
      </c>
      <c r="I198" s="7" t="s">
        <v>1691</v>
      </c>
      <c r="J198" s="8" t="s">
        <v>1698</v>
      </c>
      <c r="K198" s="8" t="s">
        <v>1693</v>
      </c>
      <c r="L198" s="7" t="s">
        <v>1699</v>
      </c>
      <c r="M198" s="8" t="s">
        <v>98</v>
      </c>
      <c r="O198" s="7"/>
    </row>
    <row r="199" spans="1:35" x14ac:dyDescent="0.3">
      <c r="A199" s="8">
        <v>44034</v>
      </c>
      <c r="B199" s="8" t="s">
        <v>1700</v>
      </c>
      <c r="C199" s="8" t="s">
        <v>73</v>
      </c>
      <c r="D199" s="8" t="s">
        <v>1701</v>
      </c>
      <c r="E199" s="8" t="s">
        <v>1702</v>
      </c>
      <c r="F199" s="7" t="s">
        <v>1703</v>
      </c>
      <c r="G199" s="8" t="s">
        <v>1704</v>
      </c>
      <c r="H199" s="8" t="s">
        <v>1705</v>
      </c>
      <c r="I199" s="7" t="s">
        <v>1706</v>
      </c>
      <c r="J199" s="8" t="s">
        <v>1707</v>
      </c>
      <c r="K199" s="8" t="s">
        <v>1708</v>
      </c>
      <c r="L199" s="7" t="s">
        <v>1709</v>
      </c>
      <c r="M199" s="8" t="s">
        <v>98</v>
      </c>
      <c r="O199" s="7"/>
    </row>
    <row r="200" spans="1:35" x14ac:dyDescent="0.3">
      <c r="A200" s="8">
        <v>44035</v>
      </c>
      <c r="B200" s="8" t="s">
        <v>1700</v>
      </c>
      <c r="C200" s="8" t="s">
        <v>73</v>
      </c>
      <c r="D200" s="8" t="s">
        <v>1710</v>
      </c>
      <c r="E200" s="8" t="s">
        <v>1702</v>
      </c>
      <c r="F200" s="7" t="s">
        <v>1711</v>
      </c>
      <c r="G200" s="8" t="s">
        <v>1712</v>
      </c>
      <c r="H200" s="8" t="s">
        <v>1705</v>
      </c>
      <c r="I200" s="7" t="s">
        <v>1713</v>
      </c>
      <c r="J200" s="8" t="s">
        <v>1714</v>
      </c>
      <c r="K200" s="8" t="s">
        <v>1708</v>
      </c>
      <c r="L200" s="7" t="s">
        <v>1709</v>
      </c>
      <c r="M200" s="8" t="s">
        <v>1715</v>
      </c>
      <c r="N200" s="8" t="s">
        <v>1716</v>
      </c>
      <c r="O200" s="7" t="s">
        <v>1717</v>
      </c>
    </row>
    <row r="201" spans="1:35" x14ac:dyDescent="0.3">
      <c r="A201" s="8">
        <v>44036</v>
      </c>
      <c r="B201" s="8" t="s">
        <v>1700</v>
      </c>
      <c r="C201" s="8" t="s">
        <v>73</v>
      </c>
      <c r="D201" s="8" t="s">
        <v>1718</v>
      </c>
      <c r="E201" s="8" t="s">
        <v>1719</v>
      </c>
      <c r="F201" s="7" t="s">
        <v>1720</v>
      </c>
      <c r="G201" s="8" t="s">
        <v>1721</v>
      </c>
      <c r="H201" s="8" t="s">
        <v>1722</v>
      </c>
      <c r="I201" s="7" t="s">
        <v>1723</v>
      </c>
      <c r="J201" s="8" t="s">
        <v>1724</v>
      </c>
      <c r="K201" s="8" t="s">
        <v>1725</v>
      </c>
      <c r="L201" s="7" t="s">
        <v>1726</v>
      </c>
      <c r="M201" s="8" t="s">
        <v>1727</v>
      </c>
      <c r="N201" s="8" t="s">
        <v>1728</v>
      </c>
      <c r="O201" s="7" t="s">
        <v>1729</v>
      </c>
    </row>
    <row r="202" spans="1:35" x14ac:dyDescent="0.3">
      <c r="A202" s="8">
        <v>44045</v>
      </c>
      <c r="B202" s="8" t="s">
        <v>1730</v>
      </c>
      <c r="C202" s="8" t="s">
        <v>74</v>
      </c>
      <c r="D202" s="8" t="s">
        <v>1731</v>
      </c>
      <c r="E202" s="8" t="s">
        <v>1732</v>
      </c>
      <c r="F202" s="7" t="s">
        <v>1733</v>
      </c>
      <c r="G202" s="8" t="s">
        <v>1734</v>
      </c>
      <c r="H202" s="8" t="s">
        <v>851</v>
      </c>
      <c r="I202" s="7" t="s">
        <v>1735</v>
      </c>
      <c r="J202" s="8" t="s">
        <v>1736</v>
      </c>
      <c r="K202" s="8" t="s">
        <v>1693</v>
      </c>
      <c r="L202" s="7" t="s">
        <v>1737</v>
      </c>
      <c r="M202" s="8" t="s">
        <v>98</v>
      </c>
      <c r="O202" s="7"/>
    </row>
    <row r="203" spans="1:35" x14ac:dyDescent="0.3">
      <c r="A203" s="8">
        <v>44046</v>
      </c>
      <c r="B203" s="8" t="s">
        <v>1730</v>
      </c>
      <c r="C203" s="8" t="s">
        <v>74</v>
      </c>
      <c r="D203" s="8" t="s">
        <v>1738</v>
      </c>
      <c r="E203" s="8" t="s">
        <v>1739</v>
      </c>
      <c r="F203" s="7" t="s">
        <v>1740</v>
      </c>
      <c r="G203" s="8" t="s">
        <v>1741</v>
      </c>
      <c r="H203" s="8" t="s">
        <v>863</v>
      </c>
      <c r="I203" s="7" t="s">
        <v>1742</v>
      </c>
      <c r="J203" s="8" t="s">
        <v>1743</v>
      </c>
      <c r="K203" s="8" t="s">
        <v>1380</v>
      </c>
      <c r="L203" s="7" t="s">
        <v>1744</v>
      </c>
      <c r="M203" s="8" t="s">
        <v>1745</v>
      </c>
      <c r="N203" s="8" t="s">
        <v>1746</v>
      </c>
      <c r="O203" s="7" t="s">
        <v>1747</v>
      </c>
    </row>
    <row r="204" spans="1:35" ht="34.5" x14ac:dyDescent="0.3">
      <c r="A204" s="8">
        <v>44055</v>
      </c>
      <c r="B204" s="8" t="s">
        <v>1748</v>
      </c>
      <c r="C204" s="8" t="s">
        <v>75</v>
      </c>
      <c r="D204" s="8">
        <v>44055012</v>
      </c>
      <c r="E204" s="8" t="s">
        <v>1749</v>
      </c>
      <c r="F204" s="7" t="s">
        <v>1750</v>
      </c>
      <c r="G204" s="8" t="s">
        <v>1751</v>
      </c>
      <c r="H204" s="8" t="s">
        <v>1752</v>
      </c>
      <c r="I204" s="7" t="s">
        <v>1753</v>
      </c>
      <c r="J204" s="8" t="s">
        <v>1754</v>
      </c>
      <c r="K204" s="8" t="s">
        <v>1755</v>
      </c>
      <c r="L204" s="7" t="s">
        <v>1756</v>
      </c>
      <c r="M204" s="8" t="s">
        <v>1757</v>
      </c>
      <c r="N204" s="8" t="s">
        <v>1758</v>
      </c>
      <c r="O204" s="7" t="s">
        <v>1759</v>
      </c>
    </row>
    <row r="205" spans="1:35" ht="34.5" x14ac:dyDescent="0.3">
      <c r="A205" s="8">
        <v>44056</v>
      </c>
      <c r="B205" s="8" t="s">
        <v>1748</v>
      </c>
      <c r="C205" s="8" t="s">
        <v>75</v>
      </c>
      <c r="D205" s="8">
        <v>44056012</v>
      </c>
      <c r="E205" s="8" t="s">
        <v>1760</v>
      </c>
      <c r="F205" s="7" t="s">
        <v>1761</v>
      </c>
      <c r="G205" s="8" t="s">
        <v>1762</v>
      </c>
      <c r="H205" s="8" t="s">
        <v>1763</v>
      </c>
      <c r="I205" s="7" t="s">
        <v>1764</v>
      </c>
      <c r="J205" s="8" t="s">
        <v>1765</v>
      </c>
      <c r="K205" s="8" t="s">
        <v>1766</v>
      </c>
      <c r="L205" s="7" t="s">
        <v>1767</v>
      </c>
      <c r="M205" s="8" t="s">
        <v>1768</v>
      </c>
      <c r="N205" s="8" t="s">
        <v>1769</v>
      </c>
      <c r="O205" s="7" t="s">
        <v>1770</v>
      </c>
    </row>
    <row r="206" spans="1:35" x14ac:dyDescent="0.3">
      <c r="A206" s="8">
        <v>44065</v>
      </c>
      <c r="B206" s="8" t="s">
        <v>4236</v>
      </c>
      <c r="C206" s="8" t="s">
        <v>4237</v>
      </c>
      <c r="D206" s="8">
        <v>44065012</v>
      </c>
      <c r="E206" s="8" t="s">
        <v>4238</v>
      </c>
      <c r="F206" s="8" t="s">
        <v>4239</v>
      </c>
      <c r="G206" s="39" t="s">
        <v>4283</v>
      </c>
      <c r="H206" s="8" t="s">
        <v>4240</v>
      </c>
      <c r="I206" s="8" t="s">
        <v>4241</v>
      </c>
      <c r="J206" s="8" t="s">
        <v>4269</v>
      </c>
      <c r="K206" s="8" t="s">
        <v>4242</v>
      </c>
      <c r="L206" s="8" t="s">
        <v>4243</v>
      </c>
      <c r="M206" s="39" t="s">
        <v>4272</v>
      </c>
      <c r="N206" s="8" t="s">
        <v>4244</v>
      </c>
      <c r="O206" s="39" t="s">
        <v>4274</v>
      </c>
    </row>
    <row r="207" spans="1:35" x14ac:dyDescent="0.3">
      <c r="A207" s="8">
        <v>44066</v>
      </c>
      <c r="B207" s="8" t="s">
        <v>4236</v>
      </c>
      <c r="C207" s="8" t="s">
        <v>4237</v>
      </c>
      <c r="D207" s="8">
        <v>44066012</v>
      </c>
      <c r="E207" s="8" t="s">
        <v>4245</v>
      </c>
      <c r="F207" s="8" t="s">
        <v>4246</v>
      </c>
      <c r="G207" s="39" t="s">
        <v>4284</v>
      </c>
      <c r="H207" s="8" t="s">
        <v>4247</v>
      </c>
      <c r="I207" s="8" t="s">
        <v>4248</v>
      </c>
      <c r="J207" s="8" t="s">
        <v>4270</v>
      </c>
      <c r="K207" s="8" t="s">
        <v>4242</v>
      </c>
      <c r="L207" s="8" t="s">
        <v>4249</v>
      </c>
      <c r="M207" s="39" t="s">
        <v>4273</v>
      </c>
      <c r="N207" s="8" t="s">
        <v>4244</v>
      </c>
      <c r="O207" s="39" t="s">
        <v>4275</v>
      </c>
    </row>
    <row r="208" spans="1:35" x14ac:dyDescent="0.3">
      <c r="A208" s="8">
        <v>45013</v>
      </c>
      <c r="B208" s="8" t="s">
        <v>1771</v>
      </c>
      <c r="C208" s="8" t="s">
        <v>1772</v>
      </c>
      <c r="D208" s="8" t="s">
        <v>1773</v>
      </c>
      <c r="E208" s="8" t="s">
        <v>1774</v>
      </c>
      <c r="F208" s="7" t="s">
        <v>1775</v>
      </c>
      <c r="G208" s="8" t="s">
        <v>1776</v>
      </c>
      <c r="H208" s="8" t="s">
        <v>1777</v>
      </c>
      <c r="I208" s="7" t="s">
        <v>1778</v>
      </c>
      <c r="J208" s="8" t="s">
        <v>1779</v>
      </c>
      <c r="K208" s="8" t="s">
        <v>1780</v>
      </c>
      <c r="L208" s="7"/>
      <c r="M208" s="8" t="s">
        <v>98</v>
      </c>
      <c r="O208" s="7"/>
    </row>
    <row r="209" spans="1:15" x14ac:dyDescent="0.3">
      <c r="A209" s="8">
        <v>45023</v>
      </c>
      <c r="B209" s="8" t="s">
        <v>891</v>
      </c>
      <c r="C209" s="8" t="s">
        <v>1781</v>
      </c>
      <c r="D209" s="8" t="s">
        <v>1782</v>
      </c>
      <c r="E209" s="8" t="s">
        <v>1783</v>
      </c>
      <c r="F209" s="7" t="s">
        <v>1784</v>
      </c>
      <c r="G209" s="8" t="s">
        <v>1785</v>
      </c>
      <c r="H209" s="8" t="s">
        <v>332</v>
      </c>
      <c r="I209" s="7" t="s">
        <v>1786</v>
      </c>
      <c r="J209" s="8" t="s">
        <v>98</v>
      </c>
      <c r="L209" s="7"/>
      <c r="M209" s="8" t="s">
        <v>98</v>
      </c>
      <c r="O209" s="7"/>
    </row>
    <row r="210" spans="1:15" x14ac:dyDescent="0.3">
      <c r="A210" s="8">
        <v>45034</v>
      </c>
      <c r="B210" s="8" t="s">
        <v>1787</v>
      </c>
      <c r="C210" s="8" t="s">
        <v>1788</v>
      </c>
      <c r="D210" s="8" t="s">
        <v>1789</v>
      </c>
      <c r="E210" s="8" t="s">
        <v>1790</v>
      </c>
      <c r="F210" s="7" t="s">
        <v>1791</v>
      </c>
      <c r="G210" s="8" t="s">
        <v>1792</v>
      </c>
      <c r="H210" s="8" t="s">
        <v>1777</v>
      </c>
      <c r="I210" s="7" t="s">
        <v>1793</v>
      </c>
      <c r="J210" s="8" t="s">
        <v>1794</v>
      </c>
      <c r="K210" s="8" t="s">
        <v>1795</v>
      </c>
      <c r="L210" s="7" t="s">
        <v>1796</v>
      </c>
      <c r="M210" s="8" t="s">
        <v>98</v>
      </c>
      <c r="O210" s="7"/>
    </row>
    <row r="211" spans="1:15" x14ac:dyDescent="0.3">
      <c r="A211" s="8">
        <v>45035</v>
      </c>
      <c r="B211" s="8" t="s">
        <v>1787</v>
      </c>
      <c r="C211" s="8" t="s">
        <v>1788</v>
      </c>
      <c r="D211" s="8" t="s">
        <v>1797</v>
      </c>
      <c r="E211" s="8" t="s">
        <v>1790</v>
      </c>
      <c r="F211" s="7" t="s">
        <v>1798</v>
      </c>
      <c r="G211" s="8" t="s">
        <v>1799</v>
      </c>
      <c r="H211" s="8" t="s">
        <v>1777</v>
      </c>
      <c r="I211" s="7" t="s">
        <v>1793</v>
      </c>
      <c r="J211" s="8" t="s">
        <v>1800</v>
      </c>
      <c r="K211" s="8" t="s">
        <v>1795</v>
      </c>
      <c r="L211" s="7" t="s">
        <v>1801</v>
      </c>
      <c r="M211" s="8" t="s">
        <v>98</v>
      </c>
      <c r="O211" s="7"/>
    </row>
    <row r="212" spans="1:15" x14ac:dyDescent="0.3">
      <c r="A212" s="8">
        <v>45045</v>
      </c>
      <c r="B212" s="8" t="s">
        <v>1802</v>
      </c>
      <c r="C212" s="8" t="s">
        <v>76</v>
      </c>
      <c r="D212" s="8" t="s">
        <v>1803</v>
      </c>
      <c r="E212" s="8" t="s">
        <v>1804</v>
      </c>
      <c r="F212" s="7" t="s">
        <v>1805</v>
      </c>
      <c r="G212" s="19" t="s">
        <v>1806</v>
      </c>
      <c r="H212" s="8" t="s">
        <v>1807</v>
      </c>
      <c r="I212" s="7" t="s">
        <v>1808</v>
      </c>
      <c r="J212" s="8" t="s">
        <v>1809</v>
      </c>
      <c r="K212" s="8" t="s">
        <v>1810</v>
      </c>
      <c r="L212" s="7" t="s">
        <v>1811</v>
      </c>
      <c r="M212" s="8" t="s">
        <v>1812</v>
      </c>
      <c r="N212" s="8" t="s">
        <v>1813</v>
      </c>
      <c r="O212" s="7" t="s">
        <v>1814</v>
      </c>
    </row>
    <row r="213" spans="1:15" x14ac:dyDescent="0.3">
      <c r="A213" s="8">
        <v>45046</v>
      </c>
      <c r="B213" s="8" t="s">
        <v>1802</v>
      </c>
      <c r="C213" s="8" t="s">
        <v>76</v>
      </c>
      <c r="D213" s="8" t="s">
        <v>1815</v>
      </c>
      <c r="E213" s="8" t="s">
        <v>1816</v>
      </c>
      <c r="F213" s="7" t="s">
        <v>1817</v>
      </c>
      <c r="G213" s="19" t="s">
        <v>1818</v>
      </c>
      <c r="H213" s="8" t="s">
        <v>1819</v>
      </c>
      <c r="I213" s="7" t="s">
        <v>1820</v>
      </c>
      <c r="J213" s="8" t="s">
        <v>1821</v>
      </c>
      <c r="K213" s="8" t="s">
        <v>1822</v>
      </c>
      <c r="L213" s="7" t="s">
        <v>1823</v>
      </c>
      <c r="M213" s="8" t="s">
        <v>1824</v>
      </c>
      <c r="N213" s="8" t="s">
        <v>1825</v>
      </c>
      <c r="O213" s="7" t="s">
        <v>1826</v>
      </c>
    </row>
    <row r="214" spans="1:15" x14ac:dyDescent="0.3">
      <c r="A214" s="8">
        <v>45055</v>
      </c>
      <c r="B214" s="8" t="s">
        <v>1827</v>
      </c>
      <c r="C214" s="8" t="s">
        <v>77</v>
      </c>
      <c r="D214" s="8" t="s">
        <v>1828</v>
      </c>
      <c r="E214" s="8" t="s">
        <v>1829</v>
      </c>
      <c r="F214" s="7" t="s">
        <v>1830</v>
      </c>
      <c r="G214" s="8" t="s">
        <v>1831</v>
      </c>
      <c r="H214" s="8" t="s">
        <v>1832</v>
      </c>
      <c r="I214" s="7" t="s">
        <v>1833</v>
      </c>
      <c r="J214" s="8" t="s">
        <v>1834</v>
      </c>
      <c r="K214" s="8" t="s">
        <v>1835</v>
      </c>
      <c r="L214" s="7" t="s">
        <v>1836</v>
      </c>
      <c r="M214" s="8" t="s">
        <v>1837</v>
      </c>
      <c r="N214" s="8" t="s">
        <v>1838</v>
      </c>
      <c r="O214" s="7" t="s">
        <v>1839</v>
      </c>
    </row>
    <row r="215" spans="1:15" x14ac:dyDescent="0.3">
      <c r="A215" s="8">
        <v>45056</v>
      </c>
      <c r="B215" s="8" t="s">
        <v>1827</v>
      </c>
      <c r="C215" s="8" t="s">
        <v>77</v>
      </c>
      <c r="D215" s="8" t="s">
        <v>1840</v>
      </c>
      <c r="E215" s="8" t="s">
        <v>1841</v>
      </c>
      <c r="F215" s="7" t="s">
        <v>1842</v>
      </c>
      <c r="G215" s="8" t="s">
        <v>1843</v>
      </c>
      <c r="H215" s="8" t="s">
        <v>1844</v>
      </c>
      <c r="I215" s="7" t="s">
        <v>1845</v>
      </c>
      <c r="J215" s="8" t="s">
        <v>1846</v>
      </c>
      <c r="K215" s="8" t="s">
        <v>1847</v>
      </c>
      <c r="L215" s="7" t="s">
        <v>1848</v>
      </c>
      <c r="M215" s="8" t="s">
        <v>1849</v>
      </c>
      <c r="N215" s="8" t="s">
        <v>1850</v>
      </c>
      <c r="O215" s="7" t="s">
        <v>1851</v>
      </c>
    </row>
    <row r="216" spans="1:15" x14ac:dyDescent="0.3">
      <c r="A216" s="8">
        <v>45065</v>
      </c>
      <c r="B216" s="8" t="s">
        <v>78</v>
      </c>
      <c r="C216" s="8" t="s">
        <v>1852</v>
      </c>
      <c r="D216" s="8">
        <v>45065012</v>
      </c>
      <c r="E216" s="8" t="s">
        <v>1853</v>
      </c>
      <c r="F216" s="7" t="s">
        <v>1854</v>
      </c>
      <c r="G216" s="8" t="s">
        <v>1855</v>
      </c>
      <c r="H216" s="8" t="s">
        <v>1856</v>
      </c>
      <c r="I216" s="7" t="s">
        <v>1857</v>
      </c>
      <c r="J216" s="8" t="s">
        <v>1858</v>
      </c>
      <c r="K216" s="8" t="s">
        <v>1859</v>
      </c>
      <c r="L216" s="7" t="s">
        <v>1860</v>
      </c>
      <c r="M216" s="8" t="s">
        <v>1861</v>
      </c>
      <c r="N216" s="8" t="s">
        <v>1862</v>
      </c>
      <c r="O216" s="7" t="s">
        <v>1863</v>
      </c>
    </row>
    <row r="217" spans="1:15" x14ac:dyDescent="0.3">
      <c r="A217" s="8">
        <v>45066</v>
      </c>
      <c r="B217" s="8" t="s">
        <v>78</v>
      </c>
      <c r="C217" s="8" t="s">
        <v>1852</v>
      </c>
      <c r="D217" s="8">
        <v>45066012</v>
      </c>
      <c r="E217" s="8" t="s">
        <v>1864</v>
      </c>
      <c r="F217" s="7" t="s">
        <v>1865</v>
      </c>
      <c r="G217" s="8" t="s">
        <v>1866</v>
      </c>
      <c r="H217" s="8" t="s">
        <v>1867</v>
      </c>
      <c r="I217" s="7" t="s">
        <v>1868</v>
      </c>
      <c r="J217" s="8" t="s">
        <v>1869</v>
      </c>
      <c r="K217" s="8" t="s">
        <v>1870</v>
      </c>
      <c r="L217" s="7" t="s">
        <v>1871</v>
      </c>
      <c r="M217" s="8" t="s">
        <v>1872</v>
      </c>
      <c r="N217" s="8" t="s">
        <v>1873</v>
      </c>
      <c r="O217" s="7" t="s">
        <v>1874</v>
      </c>
    </row>
    <row r="218" spans="1:15" x14ac:dyDescent="0.3">
      <c r="A218" s="8">
        <v>51015</v>
      </c>
      <c r="B218" s="8" t="s">
        <v>1875</v>
      </c>
      <c r="C218" s="8" t="s">
        <v>79</v>
      </c>
      <c r="D218" s="8" t="s">
        <v>1876</v>
      </c>
      <c r="E218" s="8" t="s">
        <v>1877</v>
      </c>
      <c r="F218" s="9" t="s">
        <v>1878</v>
      </c>
      <c r="G218" s="8" t="s">
        <v>1879</v>
      </c>
      <c r="H218" s="8" t="s">
        <v>1880</v>
      </c>
      <c r="I218" s="7" t="s">
        <v>1881</v>
      </c>
      <c r="J218" s="8" t="s">
        <v>1882</v>
      </c>
      <c r="K218" s="8" t="s">
        <v>1883</v>
      </c>
      <c r="L218" s="7" t="s">
        <v>1884</v>
      </c>
      <c r="M218" s="8" t="s">
        <v>1885</v>
      </c>
      <c r="N218" s="8" t="s">
        <v>1886</v>
      </c>
      <c r="O218" s="7" t="s">
        <v>1887</v>
      </c>
    </row>
    <row r="219" spans="1:15" x14ac:dyDescent="0.3">
      <c r="A219" s="8">
        <v>51016</v>
      </c>
      <c r="B219" s="8" t="s">
        <v>1875</v>
      </c>
      <c r="C219" s="8" t="s">
        <v>79</v>
      </c>
      <c r="D219" s="8" t="s">
        <v>1888</v>
      </c>
      <c r="E219" s="8" t="s">
        <v>1877</v>
      </c>
      <c r="F219" s="9" t="s">
        <v>1889</v>
      </c>
      <c r="G219" s="8" t="s">
        <v>1890</v>
      </c>
      <c r="H219" s="8" t="s">
        <v>1891</v>
      </c>
      <c r="I219" s="7" t="s">
        <v>1892</v>
      </c>
      <c r="J219" s="8" t="s">
        <v>1893</v>
      </c>
      <c r="K219" s="8" t="s">
        <v>1894</v>
      </c>
      <c r="L219" s="7" t="s">
        <v>1895</v>
      </c>
      <c r="M219" s="8" t="s">
        <v>1896</v>
      </c>
      <c r="N219" s="8" t="s">
        <v>1897</v>
      </c>
      <c r="O219" s="7" t="s">
        <v>1898</v>
      </c>
    </row>
    <row r="220" spans="1:15" ht="34.5" x14ac:dyDescent="0.3">
      <c r="A220" s="8">
        <v>51025</v>
      </c>
      <c r="B220" s="8" t="s">
        <v>80</v>
      </c>
      <c r="C220" s="8" t="s">
        <v>1899</v>
      </c>
      <c r="D220" s="8">
        <v>51025012</v>
      </c>
      <c r="E220" s="8" t="s">
        <v>1900</v>
      </c>
      <c r="F220" s="36" t="s">
        <v>3695</v>
      </c>
      <c r="G220" s="8" t="s">
        <v>1901</v>
      </c>
      <c r="H220" s="8" t="s">
        <v>1902</v>
      </c>
      <c r="I220" s="7" t="s">
        <v>1903</v>
      </c>
      <c r="J220" s="8" t="s">
        <v>1904</v>
      </c>
      <c r="K220" s="8" t="s">
        <v>1905</v>
      </c>
      <c r="L220" s="22" t="s">
        <v>3697</v>
      </c>
      <c r="M220" s="8" t="s">
        <v>1906</v>
      </c>
      <c r="N220" s="8" t="s">
        <v>1907</v>
      </c>
      <c r="O220" s="22" t="s">
        <v>3699</v>
      </c>
    </row>
    <row r="221" spans="1:15" ht="34.5" x14ac:dyDescent="0.3">
      <c r="A221" s="8">
        <v>51026</v>
      </c>
      <c r="B221" s="8" t="s">
        <v>80</v>
      </c>
      <c r="C221" s="8" t="s">
        <v>1899</v>
      </c>
      <c r="D221" s="8">
        <v>51026012</v>
      </c>
      <c r="E221" s="8" t="s">
        <v>1908</v>
      </c>
      <c r="F221" s="36" t="s">
        <v>3696</v>
      </c>
      <c r="G221" s="8" t="s">
        <v>1909</v>
      </c>
      <c r="H221" s="8" t="s">
        <v>1910</v>
      </c>
      <c r="I221" s="7" t="s">
        <v>1911</v>
      </c>
      <c r="J221" s="8" t="s">
        <v>1912</v>
      </c>
      <c r="K221" s="8" t="s">
        <v>1913</v>
      </c>
      <c r="L221" s="22" t="s">
        <v>3698</v>
      </c>
      <c r="M221" s="8" t="s">
        <v>1914</v>
      </c>
      <c r="N221" s="8" t="s">
        <v>1915</v>
      </c>
      <c r="O221" s="22" t="s">
        <v>3700</v>
      </c>
    </row>
    <row r="222" spans="1:15" x14ac:dyDescent="0.3">
      <c r="A222" s="8">
        <v>52013</v>
      </c>
      <c r="B222" s="8" t="s">
        <v>1916</v>
      </c>
      <c r="C222" s="8" t="s">
        <v>1917</v>
      </c>
      <c r="D222" s="8" t="s">
        <v>1918</v>
      </c>
      <c r="E222" s="8" t="s">
        <v>1919</v>
      </c>
      <c r="F222" s="7" t="s">
        <v>1920</v>
      </c>
      <c r="G222" s="8" t="s">
        <v>1921</v>
      </c>
      <c r="H222" s="8" t="s">
        <v>1922</v>
      </c>
      <c r="I222" s="7" t="s">
        <v>1923</v>
      </c>
      <c r="J222" s="8" t="s">
        <v>1924</v>
      </c>
      <c r="K222" s="8" t="s">
        <v>1925</v>
      </c>
      <c r="L222" s="7" t="s">
        <v>1926</v>
      </c>
      <c r="M222" s="8" t="s">
        <v>98</v>
      </c>
      <c r="O222" s="7"/>
    </row>
    <row r="223" spans="1:15" x14ac:dyDescent="0.3">
      <c r="A223" s="8">
        <v>52024</v>
      </c>
      <c r="B223" s="8" t="s">
        <v>1927</v>
      </c>
      <c r="C223" s="8" t="s">
        <v>1928</v>
      </c>
      <c r="D223" s="8" t="s">
        <v>1929</v>
      </c>
      <c r="E223" s="8" t="s">
        <v>1930</v>
      </c>
      <c r="F223" s="7" t="s">
        <v>1931</v>
      </c>
      <c r="G223" s="8" t="s">
        <v>1932</v>
      </c>
      <c r="H223" s="8" t="s">
        <v>1922</v>
      </c>
      <c r="I223" s="7" t="s">
        <v>1933</v>
      </c>
      <c r="J223" s="8" t="s">
        <v>1934</v>
      </c>
      <c r="K223" s="8" t="s">
        <v>1191</v>
      </c>
      <c r="L223" s="7" t="s">
        <v>1935</v>
      </c>
      <c r="M223" s="8" t="s">
        <v>98</v>
      </c>
      <c r="O223" s="7"/>
    </row>
    <row r="224" spans="1:15" x14ac:dyDescent="0.3">
      <c r="A224" s="8">
        <v>52025</v>
      </c>
      <c r="B224" s="8" t="s">
        <v>1927</v>
      </c>
      <c r="C224" s="8" t="s">
        <v>1928</v>
      </c>
      <c r="D224" s="8" t="s">
        <v>1936</v>
      </c>
      <c r="E224" s="8" t="s">
        <v>1930</v>
      </c>
      <c r="F224" s="7" t="s">
        <v>1937</v>
      </c>
      <c r="G224" s="8" t="s">
        <v>1938</v>
      </c>
      <c r="H224" s="8" t="s">
        <v>1922</v>
      </c>
      <c r="I224" s="7" t="s">
        <v>1939</v>
      </c>
      <c r="J224" s="8" t="s">
        <v>1940</v>
      </c>
      <c r="K224" s="8" t="s">
        <v>1191</v>
      </c>
      <c r="L224" s="7" t="s">
        <v>1935</v>
      </c>
      <c r="M224" s="8" t="s">
        <v>98</v>
      </c>
      <c r="O224" s="7"/>
    </row>
    <row r="225" spans="1:15" x14ac:dyDescent="0.3">
      <c r="A225" s="8">
        <v>52034</v>
      </c>
      <c r="B225" s="8" t="s">
        <v>1941</v>
      </c>
      <c r="C225" s="8" t="s">
        <v>1942</v>
      </c>
      <c r="D225" s="8" t="s">
        <v>1943</v>
      </c>
      <c r="E225" s="8" t="s">
        <v>1944</v>
      </c>
      <c r="F225" s="7" t="s">
        <v>1945</v>
      </c>
      <c r="G225" s="8" t="s">
        <v>1946</v>
      </c>
      <c r="H225" s="8" t="s">
        <v>1922</v>
      </c>
      <c r="I225" s="7" t="s">
        <v>1947</v>
      </c>
      <c r="J225" s="8" t="s">
        <v>1948</v>
      </c>
      <c r="K225" s="8" t="s">
        <v>1949</v>
      </c>
      <c r="L225" s="7" t="s">
        <v>1950</v>
      </c>
      <c r="M225" s="8" t="s">
        <v>98</v>
      </c>
      <c r="O225" s="7"/>
    </row>
    <row r="226" spans="1:15" x14ac:dyDescent="0.3">
      <c r="A226" s="8">
        <v>52035</v>
      </c>
      <c r="B226" s="8" t="s">
        <v>1941</v>
      </c>
      <c r="C226" s="8" t="s">
        <v>1942</v>
      </c>
      <c r="D226" s="8" t="s">
        <v>1951</v>
      </c>
      <c r="E226" s="8" t="s">
        <v>1944</v>
      </c>
      <c r="F226" s="7" t="s">
        <v>1952</v>
      </c>
      <c r="G226" s="8" t="s">
        <v>1953</v>
      </c>
      <c r="H226" s="8" t="s">
        <v>1922</v>
      </c>
      <c r="I226" s="7" t="s">
        <v>1947</v>
      </c>
      <c r="J226" s="8" t="s">
        <v>1954</v>
      </c>
      <c r="K226" s="8" t="s">
        <v>1949</v>
      </c>
      <c r="L226" s="7" t="s">
        <v>1950</v>
      </c>
      <c r="M226" s="8" t="s">
        <v>98</v>
      </c>
      <c r="O226" s="7"/>
    </row>
    <row r="227" spans="1:15" x14ac:dyDescent="0.3">
      <c r="A227" s="8">
        <v>52045</v>
      </c>
      <c r="B227" s="8" t="s">
        <v>1955</v>
      </c>
      <c r="C227" s="8" t="s">
        <v>81</v>
      </c>
      <c r="D227" s="8" t="s">
        <v>1956</v>
      </c>
      <c r="E227" s="8" t="s">
        <v>1957</v>
      </c>
      <c r="F227" s="7" t="s">
        <v>1958</v>
      </c>
      <c r="G227" s="8" t="s">
        <v>1959</v>
      </c>
      <c r="H227" s="8" t="s">
        <v>911</v>
      </c>
      <c r="I227" s="7" t="s">
        <v>1960</v>
      </c>
      <c r="J227" s="8" t="s">
        <v>1961</v>
      </c>
      <c r="K227" s="8" t="s">
        <v>1962</v>
      </c>
      <c r="L227" s="7" t="s">
        <v>1963</v>
      </c>
      <c r="M227" s="8" t="s">
        <v>1964</v>
      </c>
      <c r="N227" s="8" t="s">
        <v>1965</v>
      </c>
      <c r="O227" s="7" t="s">
        <v>1966</v>
      </c>
    </row>
    <row r="228" spans="1:15" x14ac:dyDescent="0.3">
      <c r="A228" s="8">
        <v>52046</v>
      </c>
      <c r="B228" s="8" t="s">
        <v>1955</v>
      </c>
      <c r="C228" s="8" t="s">
        <v>81</v>
      </c>
      <c r="D228" s="8" t="s">
        <v>1967</v>
      </c>
      <c r="E228" s="8" t="s">
        <v>1968</v>
      </c>
      <c r="F228" s="7" t="s">
        <v>1969</v>
      </c>
      <c r="G228" s="8" t="s">
        <v>1970</v>
      </c>
      <c r="H228" s="8" t="s">
        <v>1971</v>
      </c>
      <c r="I228" s="7" t="s">
        <v>1972</v>
      </c>
      <c r="J228" s="8" t="s">
        <v>1973</v>
      </c>
      <c r="K228" s="8" t="s">
        <v>1974</v>
      </c>
      <c r="L228" s="7" t="s">
        <v>1975</v>
      </c>
      <c r="M228" s="8" t="s">
        <v>1976</v>
      </c>
      <c r="N228" s="8" t="s">
        <v>1977</v>
      </c>
      <c r="O228" s="7" t="s">
        <v>1978</v>
      </c>
    </row>
    <row r="229" spans="1:15" s="15" customFormat="1" x14ac:dyDescent="0.3">
      <c r="A229" s="15">
        <v>52055</v>
      </c>
      <c r="B229" s="15" t="s">
        <v>1979</v>
      </c>
      <c r="C229" s="15" t="s">
        <v>82</v>
      </c>
      <c r="D229" s="15">
        <v>52055012</v>
      </c>
      <c r="E229" s="15" t="s">
        <v>1980</v>
      </c>
      <c r="F229" s="13" t="s">
        <v>1981</v>
      </c>
      <c r="G229" s="15" t="s">
        <v>1982</v>
      </c>
      <c r="H229" s="15" t="s">
        <v>1983</v>
      </c>
      <c r="I229" s="13" t="s">
        <v>1984</v>
      </c>
      <c r="J229" s="15" t="s">
        <v>1985</v>
      </c>
      <c r="K229" s="15" t="s">
        <v>1986</v>
      </c>
      <c r="L229" s="15" t="s">
        <v>1987</v>
      </c>
      <c r="M229" s="14" t="s">
        <v>1988</v>
      </c>
      <c r="N229" s="15" t="s">
        <v>1989</v>
      </c>
      <c r="O229" s="15" t="s">
        <v>1990</v>
      </c>
    </row>
    <row r="230" spans="1:15" s="15" customFormat="1" x14ac:dyDescent="0.3">
      <c r="A230" s="15">
        <v>52056</v>
      </c>
      <c r="B230" s="15" t="s">
        <v>1979</v>
      </c>
      <c r="C230" s="15" t="s">
        <v>82</v>
      </c>
      <c r="D230" s="15">
        <v>52056012</v>
      </c>
      <c r="E230" s="15" t="s">
        <v>1991</v>
      </c>
      <c r="F230" s="13" t="s">
        <v>1992</v>
      </c>
      <c r="G230" s="15" t="s">
        <v>1993</v>
      </c>
      <c r="H230" s="15" t="s">
        <v>1994</v>
      </c>
      <c r="I230" s="13" t="s">
        <v>1995</v>
      </c>
      <c r="J230" s="15" t="s">
        <v>1996</v>
      </c>
      <c r="K230" s="15" t="s">
        <v>1997</v>
      </c>
      <c r="L230" s="15" t="s">
        <v>1998</v>
      </c>
      <c r="M230" s="14" t="s">
        <v>1999</v>
      </c>
      <c r="N230" s="15" t="s">
        <v>2000</v>
      </c>
      <c r="O230" s="15" t="s">
        <v>2001</v>
      </c>
    </row>
    <row r="231" spans="1:15" x14ac:dyDescent="0.3">
      <c r="A231" s="8">
        <v>53014</v>
      </c>
      <c r="B231" s="8" t="s">
        <v>2002</v>
      </c>
      <c r="C231" s="8" t="s">
        <v>83</v>
      </c>
      <c r="D231" s="8" t="s">
        <v>2003</v>
      </c>
      <c r="E231" s="8" t="s">
        <v>2004</v>
      </c>
      <c r="F231" s="7" t="s">
        <v>2005</v>
      </c>
      <c r="G231" s="8" t="s">
        <v>2006</v>
      </c>
      <c r="H231" s="8" t="s">
        <v>2007</v>
      </c>
      <c r="I231" s="7" t="s">
        <v>2008</v>
      </c>
      <c r="J231" s="8" t="s">
        <v>2009</v>
      </c>
      <c r="K231" s="8" t="s">
        <v>2010</v>
      </c>
      <c r="L231" s="7" t="s">
        <v>2011</v>
      </c>
      <c r="M231" s="8" t="s">
        <v>98</v>
      </c>
      <c r="O231" s="7"/>
    </row>
    <row r="232" spans="1:15" x14ac:dyDescent="0.3">
      <c r="A232" s="8">
        <v>53015</v>
      </c>
      <c r="B232" s="8" t="s">
        <v>2002</v>
      </c>
      <c r="C232" s="8" t="s">
        <v>83</v>
      </c>
      <c r="D232" s="8" t="s">
        <v>2012</v>
      </c>
      <c r="E232" s="8" t="s">
        <v>2004</v>
      </c>
      <c r="F232" s="7" t="s">
        <v>2013</v>
      </c>
      <c r="G232" s="8" t="s">
        <v>2014</v>
      </c>
      <c r="H232" s="8" t="s">
        <v>2007</v>
      </c>
      <c r="I232" s="7" t="s">
        <v>2015</v>
      </c>
      <c r="J232" s="8" t="s">
        <v>2016</v>
      </c>
      <c r="K232" s="8" t="s">
        <v>2010</v>
      </c>
      <c r="L232" s="7" t="s">
        <v>2017</v>
      </c>
      <c r="M232" s="8" t="s">
        <v>98</v>
      </c>
      <c r="O232" s="7"/>
    </row>
    <row r="233" spans="1:15" x14ac:dyDescent="0.3">
      <c r="A233" s="8">
        <v>53016</v>
      </c>
      <c r="B233" s="8" t="s">
        <v>2002</v>
      </c>
      <c r="C233" s="8" t="s">
        <v>83</v>
      </c>
      <c r="D233" s="8" t="s">
        <v>2018</v>
      </c>
      <c r="E233" s="8" t="s">
        <v>2019</v>
      </c>
      <c r="F233" s="7" t="s">
        <v>2020</v>
      </c>
      <c r="G233" s="8" t="s">
        <v>2021</v>
      </c>
      <c r="H233" s="8" t="s">
        <v>2022</v>
      </c>
      <c r="I233" s="7" t="s">
        <v>2023</v>
      </c>
      <c r="J233" s="8" t="s">
        <v>2024</v>
      </c>
      <c r="K233" s="8" t="s">
        <v>2025</v>
      </c>
      <c r="L233" s="7" t="s">
        <v>2026</v>
      </c>
      <c r="M233" s="8" t="s">
        <v>2027</v>
      </c>
      <c r="N233" s="8" t="s">
        <v>2028</v>
      </c>
      <c r="O233" s="7" t="s">
        <v>2029</v>
      </c>
    </row>
    <row r="234" spans="1:15" x14ac:dyDescent="0.3">
      <c r="A234" s="8">
        <v>53025</v>
      </c>
      <c r="B234" s="8" t="s">
        <v>3862</v>
      </c>
      <c r="C234" s="8" t="s">
        <v>3863</v>
      </c>
      <c r="D234" s="8">
        <v>53025012</v>
      </c>
      <c r="E234" s="8" t="s">
        <v>3864</v>
      </c>
      <c r="F234" s="22" t="s">
        <v>4075</v>
      </c>
      <c r="G234" s="8" t="s">
        <v>3885</v>
      </c>
      <c r="H234" s="8" t="s">
        <v>3865</v>
      </c>
      <c r="I234" s="7" t="s">
        <v>3866</v>
      </c>
      <c r="J234" s="8" t="s">
        <v>3886</v>
      </c>
      <c r="K234" s="8" t="s">
        <v>3867</v>
      </c>
      <c r="L234" s="7" t="s">
        <v>3868</v>
      </c>
      <c r="M234" s="8" t="s">
        <v>3887</v>
      </c>
      <c r="N234" s="8" t="s">
        <v>3869</v>
      </c>
      <c r="O234" s="7" t="s">
        <v>3870</v>
      </c>
    </row>
    <row r="235" spans="1:15" x14ac:dyDescent="0.3">
      <c r="A235" s="8">
        <v>53026</v>
      </c>
      <c r="B235" s="8" t="s">
        <v>3862</v>
      </c>
      <c r="C235" s="8" t="s">
        <v>3863</v>
      </c>
      <c r="D235" s="8">
        <v>53026012</v>
      </c>
      <c r="E235" s="8" t="s">
        <v>3871</v>
      </c>
      <c r="F235" s="22" t="s">
        <v>4076</v>
      </c>
      <c r="G235" s="8" t="s">
        <v>3888</v>
      </c>
      <c r="H235" s="8" t="s">
        <v>3872</v>
      </c>
      <c r="I235" s="7" t="s">
        <v>3873</v>
      </c>
      <c r="J235" s="8" t="s">
        <v>3889</v>
      </c>
      <c r="K235" s="8" t="s">
        <v>3874</v>
      </c>
      <c r="L235" s="7" t="s">
        <v>3875</v>
      </c>
      <c r="M235" s="8" t="s">
        <v>3890</v>
      </c>
      <c r="N235" s="8" t="s">
        <v>3876</v>
      </c>
      <c r="O235" s="7" t="s">
        <v>3877</v>
      </c>
    </row>
    <row r="236" spans="1:15" s="15" customFormat="1" ht="34.5" x14ac:dyDescent="0.3">
      <c r="A236" s="15">
        <v>55015</v>
      </c>
      <c r="B236" s="14" t="s">
        <v>2030</v>
      </c>
      <c r="C236" s="23" t="s">
        <v>84</v>
      </c>
      <c r="D236" s="15">
        <v>55015012</v>
      </c>
      <c r="E236" s="15" t="s">
        <v>2031</v>
      </c>
      <c r="F236" s="14" t="s">
        <v>3894</v>
      </c>
      <c r="G236" s="15" t="s">
        <v>2032</v>
      </c>
      <c r="H236" s="15" t="s">
        <v>2033</v>
      </c>
      <c r="I236" s="13" t="s">
        <v>2034</v>
      </c>
      <c r="J236" s="15" t="s">
        <v>2035</v>
      </c>
      <c r="K236" s="15" t="s">
        <v>2036</v>
      </c>
      <c r="L236" s="13" t="s">
        <v>2037</v>
      </c>
      <c r="M236" s="15" t="s">
        <v>2038</v>
      </c>
      <c r="N236" s="15" t="s">
        <v>2039</v>
      </c>
      <c r="O236" s="13" t="s">
        <v>2040</v>
      </c>
    </row>
    <row r="237" spans="1:15" s="15" customFormat="1" ht="34.5" x14ac:dyDescent="0.3">
      <c r="A237" s="15">
        <v>55016</v>
      </c>
      <c r="B237" s="14" t="s">
        <v>2030</v>
      </c>
      <c r="C237" s="23" t="s">
        <v>84</v>
      </c>
      <c r="D237" s="15">
        <v>55016012</v>
      </c>
      <c r="E237" s="15" t="s">
        <v>2041</v>
      </c>
      <c r="F237" s="14" t="s">
        <v>2042</v>
      </c>
      <c r="G237" s="15" t="s">
        <v>2043</v>
      </c>
      <c r="H237" s="15" t="s">
        <v>2044</v>
      </c>
      <c r="I237" s="13" t="s">
        <v>2045</v>
      </c>
      <c r="J237" s="15" t="s">
        <v>2046</v>
      </c>
      <c r="K237" s="15" t="s">
        <v>2047</v>
      </c>
      <c r="L237" s="13" t="s">
        <v>2048</v>
      </c>
      <c r="M237" s="15" t="s">
        <v>2049</v>
      </c>
      <c r="N237" s="15" t="s">
        <v>2050</v>
      </c>
      <c r="O237" s="13" t="s">
        <v>2051</v>
      </c>
    </row>
    <row r="238" spans="1:15" s="15" customFormat="1" x14ac:dyDescent="0.3">
      <c r="A238" s="15">
        <v>55025</v>
      </c>
      <c r="B238" s="14" t="s">
        <v>2052</v>
      </c>
      <c r="C238" s="23" t="s">
        <v>85</v>
      </c>
      <c r="D238" s="14">
        <v>55025012</v>
      </c>
      <c r="E238" s="14" t="s">
        <v>2053</v>
      </c>
      <c r="F238" s="14" t="s">
        <v>4120</v>
      </c>
      <c r="G238" s="14" t="s">
        <v>2054</v>
      </c>
      <c r="H238" s="14" t="s">
        <v>2055</v>
      </c>
      <c r="I238" s="14" t="s">
        <v>2056</v>
      </c>
      <c r="J238" s="14" t="s">
        <v>2057</v>
      </c>
      <c r="K238" s="14" t="s">
        <v>2058</v>
      </c>
      <c r="L238" s="14" t="s">
        <v>2059</v>
      </c>
      <c r="M238" s="14" t="s">
        <v>2060</v>
      </c>
      <c r="N238" s="14" t="s">
        <v>2061</v>
      </c>
      <c r="O238" s="14" t="s">
        <v>2062</v>
      </c>
    </row>
    <row r="239" spans="1:15" s="15" customFormat="1" x14ac:dyDescent="0.3">
      <c r="A239" s="15">
        <v>55026</v>
      </c>
      <c r="B239" s="14" t="s">
        <v>2052</v>
      </c>
      <c r="C239" s="23" t="s">
        <v>85</v>
      </c>
      <c r="D239" s="14">
        <v>55026012</v>
      </c>
      <c r="E239" s="14" t="s">
        <v>2063</v>
      </c>
      <c r="F239" s="14" t="s">
        <v>4119</v>
      </c>
      <c r="G239" s="14" t="s">
        <v>2064</v>
      </c>
      <c r="H239" s="14" t="s">
        <v>2065</v>
      </c>
      <c r="I239" s="14" t="s">
        <v>2066</v>
      </c>
      <c r="J239" s="14" t="s">
        <v>2067</v>
      </c>
      <c r="K239" s="14" t="s">
        <v>2068</v>
      </c>
      <c r="L239" s="14" t="s">
        <v>2069</v>
      </c>
      <c r="M239" s="14" t="s">
        <v>2070</v>
      </c>
      <c r="N239" s="14" t="s">
        <v>2071</v>
      </c>
      <c r="O239" s="14" t="s">
        <v>2072</v>
      </c>
    </row>
    <row r="240" spans="1:15" x14ac:dyDescent="0.3">
      <c r="A240" s="8">
        <v>61014</v>
      </c>
      <c r="B240" s="8" t="s">
        <v>2073</v>
      </c>
      <c r="C240" s="8" t="s">
        <v>2074</v>
      </c>
      <c r="D240" s="8" t="s">
        <v>2075</v>
      </c>
      <c r="E240" s="8" t="s">
        <v>2076</v>
      </c>
      <c r="F240" s="7" t="s">
        <v>2077</v>
      </c>
      <c r="G240" s="8" t="s">
        <v>2078</v>
      </c>
      <c r="H240" s="8" t="s">
        <v>2079</v>
      </c>
      <c r="I240" s="7" t="s">
        <v>2080</v>
      </c>
      <c r="J240" s="8" t="s">
        <v>2081</v>
      </c>
      <c r="K240" s="8" t="s">
        <v>2082</v>
      </c>
      <c r="L240" s="7" t="s">
        <v>2083</v>
      </c>
      <c r="M240" s="8" t="s">
        <v>98</v>
      </c>
      <c r="O240" s="7"/>
    </row>
    <row r="241" spans="1:15" x14ac:dyDescent="0.3">
      <c r="A241" s="8">
        <v>61015</v>
      </c>
      <c r="B241" s="8" t="s">
        <v>2073</v>
      </c>
      <c r="C241" s="8" t="s">
        <v>2074</v>
      </c>
      <c r="D241" s="8" t="s">
        <v>2084</v>
      </c>
      <c r="E241" s="8" t="s">
        <v>2076</v>
      </c>
      <c r="F241" s="7" t="s">
        <v>2085</v>
      </c>
      <c r="G241" s="8" t="s">
        <v>2086</v>
      </c>
      <c r="H241" s="8" t="s">
        <v>2079</v>
      </c>
      <c r="I241" s="7" t="s">
        <v>2087</v>
      </c>
      <c r="J241" s="8" t="s">
        <v>2088</v>
      </c>
      <c r="K241" s="8" t="s">
        <v>2082</v>
      </c>
      <c r="L241" s="7" t="s">
        <v>2083</v>
      </c>
      <c r="M241" s="8" t="s">
        <v>98</v>
      </c>
      <c r="O241" s="7"/>
    </row>
    <row r="242" spans="1:15" x14ac:dyDescent="0.3">
      <c r="A242" s="8">
        <v>61025</v>
      </c>
      <c r="B242" s="8" t="s">
        <v>2089</v>
      </c>
      <c r="C242" s="8" t="s">
        <v>86</v>
      </c>
      <c r="D242" s="9" t="s">
        <v>2090</v>
      </c>
      <c r="E242" s="9" t="s">
        <v>2091</v>
      </c>
      <c r="F242" s="9" t="s">
        <v>2092</v>
      </c>
      <c r="G242" s="9" t="s">
        <v>2093</v>
      </c>
      <c r="H242" s="9" t="s">
        <v>2094</v>
      </c>
      <c r="I242" s="9" t="s">
        <v>2095</v>
      </c>
      <c r="J242" s="9" t="s">
        <v>2096</v>
      </c>
      <c r="K242" s="9" t="s">
        <v>2097</v>
      </c>
      <c r="L242" s="9" t="s">
        <v>2098</v>
      </c>
      <c r="M242" s="9" t="s">
        <v>2099</v>
      </c>
      <c r="N242" s="9" t="s">
        <v>2100</v>
      </c>
      <c r="O242" s="9" t="s">
        <v>2101</v>
      </c>
    </row>
    <row r="243" spans="1:15" x14ac:dyDescent="0.3">
      <c r="A243" s="8">
        <v>61026</v>
      </c>
      <c r="B243" s="8" t="s">
        <v>2089</v>
      </c>
      <c r="C243" s="8" t="s">
        <v>86</v>
      </c>
      <c r="D243" s="9" t="s">
        <v>2102</v>
      </c>
      <c r="E243" s="9" t="s">
        <v>2103</v>
      </c>
      <c r="F243" s="9" t="s">
        <v>2104</v>
      </c>
      <c r="G243" s="9" t="s">
        <v>2105</v>
      </c>
      <c r="H243" s="9" t="s">
        <v>2106</v>
      </c>
      <c r="I243" s="9" t="s">
        <v>2107</v>
      </c>
      <c r="J243" s="9" t="s">
        <v>2108</v>
      </c>
      <c r="K243" s="9" t="s">
        <v>2109</v>
      </c>
      <c r="L243" s="9" t="s">
        <v>2110</v>
      </c>
      <c r="M243" s="9" t="s">
        <v>2111</v>
      </c>
      <c r="N243" s="9" t="s">
        <v>2112</v>
      </c>
      <c r="O243" s="9" t="s">
        <v>2113</v>
      </c>
    </row>
    <row r="244" spans="1:15" x14ac:dyDescent="0.3">
      <c r="A244" s="8">
        <v>62014</v>
      </c>
      <c r="B244" s="8" t="s">
        <v>2114</v>
      </c>
      <c r="C244" s="8" t="s">
        <v>87</v>
      </c>
      <c r="D244" s="8" t="s">
        <v>2115</v>
      </c>
      <c r="E244" s="8" t="s">
        <v>2116</v>
      </c>
      <c r="F244" s="7" t="s">
        <v>2117</v>
      </c>
      <c r="G244" s="8" t="s">
        <v>2118</v>
      </c>
      <c r="H244" s="8" t="s">
        <v>2119</v>
      </c>
      <c r="I244" s="7" t="s">
        <v>2120</v>
      </c>
      <c r="J244" s="8" t="s">
        <v>2121</v>
      </c>
      <c r="K244" s="8" t="s">
        <v>2122</v>
      </c>
      <c r="L244" s="7" t="s">
        <v>2123</v>
      </c>
      <c r="M244" s="8" t="s">
        <v>98</v>
      </c>
      <c r="O244" s="7"/>
    </row>
    <row r="245" spans="1:15" x14ac:dyDescent="0.3">
      <c r="A245" s="8">
        <v>62015</v>
      </c>
      <c r="B245" s="8" t="s">
        <v>2114</v>
      </c>
      <c r="C245" s="8" t="s">
        <v>87</v>
      </c>
      <c r="D245" s="8" t="s">
        <v>2124</v>
      </c>
      <c r="E245" s="8" t="s">
        <v>2116</v>
      </c>
      <c r="F245" s="7" t="s">
        <v>2125</v>
      </c>
      <c r="G245" s="8" t="s">
        <v>2126</v>
      </c>
      <c r="H245" s="8" t="s">
        <v>2119</v>
      </c>
      <c r="I245" s="7" t="s">
        <v>2127</v>
      </c>
      <c r="J245" s="8" t="s">
        <v>2128</v>
      </c>
      <c r="K245" s="8" t="s">
        <v>2122</v>
      </c>
      <c r="L245" s="7" t="s">
        <v>2129</v>
      </c>
      <c r="M245" s="8" t="s">
        <v>98</v>
      </c>
      <c r="O245" s="7"/>
    </row>
    <row r="246" spans="1:15" x14ac:dyDescent="0.3">
      <c r="A246" s="8">
        <v>62016</v>
      </c>
      <c r="B246" s="8" t="s">
        <v>2114</v>
      </c>
      <c r="C246" s="8" t="s">
        <v>87</v>
      </c>
      <c r="D246" s="8" t="s">
        <v>2130</v>
      </c>
      <c r="E246" s="8" t="s">
        <v>2131</v>
      </c>
      <c r="F246" s="7" t="s">
        <v>2132</v>
      </c>
      <c r="G246" s="8" t="s">
        <v>2133</v>
      </c>
      <c r="H246" s="8" t="s">
        <v>2134</v>
      </c>
      <c r="I246" s="7" t="s">
        <v>2135</v>
      </c>
      <c r="J246" s="8" t="s">
        <v>2136</v>
      </c>
      <c r="K246" s="8" t="s">
        <v>2137</v>
      </c>
      <c r="L246" s="7" t="s">
        <v>2138</v>
      </c>
      <c r="M246" s="8" t="s">
        <v>2139</v>
      </c>
      <c r="N246" s="8" t="s">
        <v>2028</v>
      </c>
      <c r="O246" s="7" t="s">
        <v>2140</v>
      </c>
    </row>
    <row r="247" spans="1:15" ht="34.5" x14ac:dyDescent="0.3">
      <c r="A247" s="8">
        <v>62025</v>
      </c>
      <c r="B247" s="8" t="s">
        <v>3661</v>
      </c>
      <c r="C247" s="8" t="s">
        <v>3662</v>
      </c>
      <c r="D247" s="8">
        <v>62025012</v>
      </c>
      <c r="E247" s="8" t="s">
        <v>3663</v>
      </c>
      <c r="F247" s="7" t="s">
        <v>3691</v>
      </c>
      <c r="G247" s="8" t="s">
        <v>3680</v>
      </c>
      <c r="H247" s="8" t="s">
        <v>3664</v>
      </c>
      <c r="I247" s="7" t="s">
        <v>3665</v>
      </c>
      <c r="J247" s="8" t="s">
        <v>3681</v>
      </c>
      <c r="K247" s="8" t="s">
        <v>3666</v>
      </c>
      <c r="L247" s="7" t="s">
        <v>3692</v>
      </c>
      <c r="M247" s="8" t="s">
        <v>3682</v>
      </c>
      <c r="N247" s="8" t="s">
        <v>3667</v>
      </c>
      <c r="O247" s="7" t="s">
        <v>3668</v>
      </c>
    </row>
    <row r="248" spans="1:15" ht="34.5" x14ac:dyDescent="0.3">
      <c r="A248" s="8">
        <v>62026</v>
      </c>
      <c r="B248" s="8" t="s">
        <v>3661</v>
      </c>
      <c r="C248" s="8" t="s">
        <v>3662</v>
      </c>
      <c r="D248" s="8">
        <v>62026012</v>
      </c>
      <c r="E248" s="8" t="s">
        <v>3669</v>
      </c>
      <c r="F248" s="7" t="s">
        <v>3693</v>
      </c>
      <c r="G248" s="8" t="s">
        <v>3683</v>
      </c>
      <c r="H248" s="8" t="s">
        <v>3670</v>
      </c>
      <c r="I248" s="7" t="s">
        <v>3671</v>
      </c>
      <c r="J248" s="8" t="s">
        <v>3684</v>
      </c>
      <c r="K248" s="8" t="s">
        <v>3672</v>
      </c>
      <c r="L248" s="7" t="s">
        <v>3694</v>
      </c>
      <c r="M248" s="8" t="s">
        <v>3685</v>
      </c>
      <c r="N248" s="8" t="s">
        <v>3673</v>
      </c>
      <c r="O248" s="22" t="s">
        <v>3707</v>
      </c>
    </row>
    <row r="249" spans="1:15" x14ac:dyDescent="0.3">
      <c r="A249" s="8">
        <v>63014</v>
      </c>
      <c r="B249" s="8" t="s">
        <v>87</v>
      </c>
      <c r="C249" s="8" t="s">
        <v>2141</v>
      </c>
      <c r="D249" s="8" t="s">
        <v>2142</v>
      </c>
      <c r="E249" s="8" t="s">
        <v>2143</v>
      </c>
      <c r="F249" s="7" t="s">
        <v>2144</v>
      </c>
      <c r="G249" s="8" t="s">
        <v>2145</v>
      </c>
      <c r="H249" s="8" t="s">
        <v>2079</v>
      </c>
      <c r="I249" s="7" t="s">
        <v>2146</v>
      </c>
      <c r="J249" s="8" t="s">
        <v>2147</v>
      </c>
      <c r="K249" s="8" t="s">
        <v>2148</v>
      </c>
      <c r="L249" s="7" t="s">
        <v>2149</v>
      </c>
      <c r="M249" s="8" t="s">
        <v>98</v>
      </c>
      <c r="O249" s="7"/>
    </row>
    <row r="250" spans="1:15" x14ac:dyDescent="0.3">
      <c r="A250" s="8">
        <v>63015</v>
      </c>
      <c r="B250" s="8" t="s">
        <v>87</v>
      </c>
      <c r="C250" s="8" t="s">
        <v>2141</v>
      </c>
      <c r="D250" s="8" t="s">
        <v>2150</v>
      </c>
      <c r="E250" s="8" t="s">
        <v>2143</v>
      </c>
      <c r="F250" s="7" t="s">
        <v>2151</v>
      </c>
      <c r="G250" s="8" t="s">
        <v>2152</v>
      </c>
      <c r="H250" s="8" t="s">
        <v>2079</v>
      </c>
      <c r="I250" s="7" t="s">
        <v>2153</v>
      </c>
      <c r="J250" s="8" t="s">
        <v>2154</v>
      </c>
      <c r="K250" s="8" t="s">
        <v>2148</v>
      </c>
      <c r="L250" s="7" t="s">
        <v>2155</v>
      </c>
      <c r="M250" s="8" t="s">
        <v>98</v>
      </c>
      <c r="O250" s="7"/>
    </row>
    <row r="251" spans="1:15" x14ac:dyDescent="0.3">
      <c r="A251" s="8">
        <v>63025</v>
      </c>
      <c r="B251" s="8" t="s">
        <v>2156</v>
      </c>
      <c r="C251" s="8" t="s">
        <v>88</v>
      </c>
      <c r="D251" s="8" t="s">
        <v>2157</v>
      </c>
      <c r="E251" s="8" t="s">
        <v>2158</v>
      </c>
      <c r="F251" s="7" t="s">
        <v>2159</v>
      </c>
      <c r="G251" s="8" t="s">
        <v>2160</v>
      </c>
      <c r="H251" s="8" t="s">
        <v>2161</v>
      </c>
      <c r="I251" s="7" t="s">
        <v>2162</v>
      </c>
      <c r="J251" s="8" t="s">
        <v>2163</v>
      </c>
      <c r="K251" s="8" t="s">
        <v>2164</v>
      </c>
      <c r="L251" s="7" t="s">
        <v>2165</v>
      </c>
      <c r="M251" s="8" t="s">
        <v>2166</v>
      </c>
      <c r="N251" s="8" t="s">
        <v>2167</v>
      </c>
      <c r="O251" s="7" t="s">
        <v>2168</v>
      </c>
    </row>
    <row r="252" spans="1:15" x14ac:dyDescent="0.3">
      <c r="A252" s="8">
        <v>63026</v>
      </c>
      <c r="B252" s="8" t="s">
        <v>2156</v>
      </c>
      <c r="C252" s="8" t="s">
        <v>88</v>
      </c>
      <c r="D252" s="8" t="s">
        <v>2169</v>
      </c>
      <c r="E252" s="8" t="s">
        <v>2170</v>
      </c>
      <c r="F252" s="7" t="s">
        <v>2171</v>
      </c>
      <c r="G252" s="8" t="s">
        <v>2172</v>
      </c>
      <c r="H252" s="8" t="s">
        <v>2173</v>
      </c>
      <c r="I252" s="7" t="s">
        <v>2174</v>
      </c>
      <c r="J252" s="8" t="s">
        <v>2175</v>
      </c>
      <c r="K252" s="8" t="s">
        <v>2176</v>
      </c>
      <c r="L252" s="7" t="s">
        <v>2177</v>
      </c>
      <c r="M252" s="8" t="s">
        <v>2178</v>
      </c>
      <c r="N252" s="8" t="s">
        <v>2179</v>
      </c>
      <c r="O252" s="7" t="s">
        <v>2180</v>
      </c>
    </row>
    <row r="253" spans="1:15" x14ac:dyDescent="0.3">
      <c r="A253" s="8">
        <v>63035</v>
      </c>
      <c r="B253" s="8" t="s">
        <v>89</v>
      </c>
      <c r="C253" s="8" t="s">
        <v>2181</v>
      </c>
      <c r="D253" s="8">
        <v>63035012</v>
      </c>
      <c r="E253" s="8" t="s">
        <v>2182</v>
      </c>
      <c r="F253" s="7" t="s">
        <v>2183</v>
      </c>
      <c r="G253" s="8" t="s">
        <v>2184</v>
      </c>
      <c r="H253" s="8" t="s">
        <v>2185</v>
      </c>
      <c r="I253" s="7" t="s">
        <v>2186</v>
      </c>
      <c r="J253" s="8" t="s">
        <v>2187</v>
      </c>
      <c r="K253" s="8" t="s">
        <v>2188</v>
      </c>
      <c r="L253" s="7" t="s">
        <v>2189</v>
      </c>
      <c r="M253" s="8" t="s">
        <v>2190</v>
      </c>
      <c r="N253" s="8" t="s">
        <v>2191</v>
      </c>
      <c r="O253" s="7" t="s">
        <v>2192</v>
      </c>
    </row>
    <row r="254" spans="1:15" x14ac:dyDescent="0.3">
      <c r="A254" s="8">
        <v>63036</v>
      </c>
      <c r="B254" s="8" t="s">
        <v>89</v>
      </c>
      <c r="C254" s="8" t="s">
        <v>2181</v>
      </c>
      <c r="D254" s="8">
        <v>63036012</v>
      </c>
      <c r="E254" s="8" t="s">
        <v>2193</v>
      </c>
      <c r="F254" s="7" t="s">
        <v>2194</v>
      </c>
      <c r="G254" s="8" t="s">
        <v>2195</v>
      </c>
      <c r="H254" s="8" t="s">
        <v>2196</v>
      </c>
      <c r="I254" s="7" t="s">
        <v>2197</v>
      </c>
      <c r="J254" s="8" t="s">
        <v>2198</v>
      </c>
      <c r="K254" s="8" t="s">
        <v>2199</v>
      </c>
      <c r="L254" s="7" t="s">
        <v>2200</v>
      </c>
      <c r="M254" s="8" t="s">
        <v>2201</v>
      </c>
      <c r="N254" s="8" t="s">
        <v>2202</v>
      </c>
      <c r="O254" s="7" t="s">
        <v>2203</v>
      </c>
    </row>
    <row r="255" spans="1:15" x14ac:dyDescent="0.3">
      <c r="A255" s="8">
        <v>64013</v>
      </c>
      <c r="B255" s="8" t="s">
        <v>2204</v>
      </c>
      <c r="C255" s="8" t="s">
        <v>2205</v>
      </c>
      <c r="D255" s="8" t="s">
        <v>2206</v>
      </c>
      <c r="E255" s="8" t="s">
        <v>2207</v>
      </c>
      <c r="F255" s="7" t="s">
        <v>2208</v>
      </c>
      <c r="G255" s="8" t="s">
        <v>2209</v>
      </c>
      <c r="H255" s="8" t="s">
        <v>2079</v>
      </c>
      <c r="I255" s="7" t="s">
        <v>2210</v>
      </c>
      <c r="J255" s="8" t="s">
        <v>98</v>
      </c>
      <c r="L255" s="7"/>
      <c r="M255" s="8" t="s">
        <v>98</v>
      </c>
      <c r="O255" s="7"/>
    </row>
    <row r="256" spans="1:15" x14ac:dyDescent="0.3">
      <c r="A256" s="8">
        <v>64025</v>
      </c>
      <c r="B256" s="8" t="s">
        <v>2211</v>
      </c>
      <c r="C256" s="8" t="s">
        <v>90</v>
      </c>
      <c r="D256" s="8">
        <v>64025012</v>
      </c>
      <c r="E256" s="8" t="s">
        <v>2212</v>
      </c>
      <c r="F256" s="7" t="s">
        <v>2213</v>
      </c>
      <c r="G256" s="8" t="s">
        <v>2214</v>
      </c>
      <c r="H256" s="8" t="s">
        <v>2215</v>
      </c>
      <c r="I256" s="22" t="s">
        <v>4143</v>
      </c>
      <c r="J256" s="8" t="s">
        <v>2216</v>
      </c>
      <c r="K256" s="8" t="s">
        <v>2217</v>
      </c>
      <c r="L256" s="7" t="s">
        <v>2218</v>
      </c>
      <c r="M256" s="8" t="s">
        <v>2219</v>
      </c>
      <c r="N256" s="8" t="s">
        <v>2220</v>
      </c>
      <c r="O256" s="7" t="s">
        <v>2221</v>
      </c>
    </row>
    <row r="257" spans="1:15" x14ac:dyDescent="0.3">
      <c r="A257" s="8">
        <v>64026</v>
      </c>
      <c r="B257" s="8" t="s">
        <v>2211</v>
      </c>
      <c r="C257" s="8" t="s">
        <v>90</v>
      </c>
      <c r="D257" s="8">
        <v>64026012</v>
      </c>
      <c r="E257" s="8" t="s">
        <v>2222</v>
      </c>
      <c r="F257" s="7" t="s">
        <v>2223</v>
      </c>
      <c r="G257" s="8" t="s">
        <v>2224</v>
      </c>
      <c r="H257" s="8" t="s">
        <v>2225</v>
      </c>
      <c r="I257" s="22" t="s">
        <v>4144</v>
      </c>
      <c r="J257" s="8" t="s">
        <v>2226</v>
      </c>
      <c r="K257" s="8" t="s">
        <v>2227</v>
      </c>
      <c r="L257" s="7" t="s">
        <v>2228</v>
      </c>
      <c r="M257" s="8" t="s">
        <v>2229</v>
      </c>
      <c r="N257" s="8" t="s">
        <v>2230</v>
      </c>
      <c r="O257" s="7" t="s">
        <v>2231</v>
      </c>
    </row>
    <row r="258" spans="1:15" x14ac:dyDescent="0.3">
      <c r="A258" s="8">
        <v>65015</v>
      </c>
      <c r="B258" s="8" t="s">
        <v>91</v>
      </c>
      <c r="C258" s="8" t="s">
        <v>2232</v>
      </c>
      <c r="D258" s="8">
        <v>65015012</v>
      </c>
      <c r="E258" s="8" t="s">
        <v>2233</v>
      </c>
      <c r="F258" s="36" t="s">
        <v>4113</v>
      </c>
      <c r="G258" s="8" t="s">
        <v>2234</v>
      </c>
      <c r="H258" s="8" t="s">
        <v>2235</v>
      </c>
      <c r="I258" s="9" t="s">
        <v>2236</v>
      </c>
      <c r="J258" s="39" t="s">
        <v>4140</v>
      </c>
      <c r="K258" s="8" t="s">
        <v>2237</v>
      </c>
      <c r="L258" s="36" t="s">
        <v>4116</v>
      </c>
      <c r="M258" s="39" t="s">
        <v>4139</v>
      </c>
      <c r="N258" s="8" t="s">
        <v>2238</v>
      </c>
      <c r="O258" s="9" t="s">
        <v>2239</v>
      </c>
    </row>
    <row r="259" spans="1:15" x14ac:dyDescent="0.3">
      <c r="A259" s="8">
        <v>65016</v>
      </c>
      <c r="B259" s="8" t="s">
        <v>91</v>
      </c>
      <c r="C259" s="8" t="s">
        <v>2232</v>
      </c>
      <c r="D259" s="8">
        <v>65015012</v>
      </c>
      <c r="E259" s="8" t="s">
        <v>2240</v>
      </c>
      <c r="F259" s="36" t="s">
        <v>4114</v>
      </c>
      <c r="G259" s="8" t="s">
        <v>2241</v>
      </c>
      <c r="H259" s="8" t="s">
        <v>2242</v>
      </c>
      <c r="I259" s="9" t="s">
        <v>2243</v>
      </c>
      <c r="J259" s="39" t="s">
        <v>4141</v>
      </c>
      <c r="K259" s="8" t="s">
        <v>2244</v>
      </c>
      <c r="L259" s="36" t="s">
        <v>4117</v>
      </c>
      <c r="M259" s="8" t="s">
        <v>2245</v>
      </c>
      <c r="N259" s="8" t="s">
        <v>2246</v>
      </c>
      <c r="O259" s="9" t="s">
        <v>2247</v>
      </c>
    </row>
    <row r="260" spans="1:15" s="25" customFormat="1" x14ac:dyDescent="0.3">
      <c r="A260" s="25">
        <v>55035</v>
      </c>
      <c r="B260" s="25" t="s">
        <v>4077</v>
      </c>
      <c r="C260" s="25" t="s">
        <v>4078</v>
      </c>
      <c r="D260" s="25">
        <v>55035012</v>
      </c>
      <c r="E260" s="25" t="s">
        <v>4079</v>
      </c>
      <c r="F260" s="25" t="s">
        <v>4106</v>
      </c>
      <c r="G260" s="25" t="s">
        <v>4091</v>
      </c>
      <c r="H260" s="25" t="s">
        <v>4080</v>
      </c>
      <c r="I260" s="25" t="s">
        <v>4101</v>
      </c>
      <c r="J260" s="25" t="s">
        <v>4092</v>
      </c>
      <c r="K260" s="25" t="s">
        <v>4081</v>
      </c>
      <c r="L260" s="25" t="s">
        <v>4107</v>
      </c>
      <c r="M260" s="25" t="s">
        <v>4093</v>
      </c>
      <c r="N260" s="25" t="s">
        <v>4082</v>
      </c>
      <c r="O260" s="25" t="s">
        <v>4102</v>
      </c>
    </row>
    <row r="261" spans="1:15" s="25" customFormat="1" x14ac:dyDescent="0.3">
      <c r="A261" s="25">
        <v>55036</v>
      </c>
      <c r="B261" s="25" t="s">
        <v>4077</v>
      </c>
      <c r="C261" s="25" t="s">
        <v>4078</v>
      </c>
      <c r="D261" s="25">
        <v>55036012</v>
      </c>
      <c r="E261" s="25" t="s">
        <v>4083</v>
      </c>
      <c r="F261" s="25" t="s">
        <v>4108</v>
      </c>
      <c r="G261" s="25" t="s">
        <v>4094</v>
      </c>
      <c r="H261" s="25" t="s">
        <v>4084</v>
      </c>
      <c r="I261" s="25" t="s">
        <v>4103</v>
      </c>
      <c r="J261" s="25" t="s">
        <v>4095</v>
      </c>
      <c r="K261" s="25" t="s">
        <v>4085</v>
      </c>
      <c r="L261" s="25" t="s">
        <v>4109</v>
      </c>
      <c r="M261" s="25" t="s">
        <v>4096</v>
      </c>
      <c r="N261" s="25" t="s">
        <v>4086</v>
      </c>
      <c r="O261" s="25" t="s">
        <v>4104</v>
      </c>
    </row>
    <row r="262" spans="1:15" ht="34.5" x14ac:dyDescent="0.3">
      <c r="A262" s="8">
        <v>61035</v>
      </c>
      <c r="B262" s="8" t="s">
        <v>4042</v>
      </c>
      <c r="C262" s="8" t="s">
        <v>4043</v>
      </c>
      <c r="D262" s="8">
        <v>61035012</v>
      </c>
      <c r="E262" s="8" t="s">
        <v>4044</v>
      </c>
      <c r="F262" s="36" t="s">
        <v>4302</v>
      </c>
      <c r="G262" s="8" t="s">
        <v>4045</v>
      </c>
      <c r="H262" s="8" t="s">
        <v>4046</v>
      </c>
      <c r="I262" s="9" t="s">
        <v>4047</v>
      </c>
      <c r="J262" s="8" t="s">
        <v>4048</v>
      </c>
      <c r="K262" s="8" t="s">
        <v>4049</v>
      </c>
      <c r="L262" s="9" t="s">
        <v>4050</v>
      </c>
      <c r="M262" s="8" t="s">
        <v>4051</v>
      </c>
      <c r="N262" s="8" t="s">
        <v>4052</v>
      </c>
      <c r="O262" s="9" t="s">
        <v>4053</v>
      </c>
    </row>
    <row r="263" spans="1:15" ht="34.5" x14ac:dyDescent="0.3">
      <c r="A263" s="8">
        <v>61036</v>
      </c>
      <c r="B263" s="8" t="s">
        <v>4042</v>
      </c>
      <c r="C263" s="8" t="s">
        <v>4043</v>
      </c>
      <c r="D263" s="8">
        <v>61036012</v>
      </c>
      <c r="E263" s="8" t="s">
        <v>4054</v>
      </c>
      <c r="F263" s="36" t="s">
        <v>4303</v>
      </c>
      <c r="G263" s="8" t="s">
        <v>4055</v>
      </c>
      <c r="H263" s="8" t="s">
        <v>4056</v>
      </c>
      <c r="I263" s="9" t="s">
        <v>4057</v>
      </c>
      <c r="J263" s="8" t="s">
        <v>4058</v>
      </c>
      <c r="K263" s="8" t="s">
        <v>4059</v>
      </c>
      <c r="L263" s="9" t="s">
        <v>4060</v>
      </c>
      <c r="M263" s="8" t="s">
        <v>4061</v>
      </c>
      <c r="N263" s="8" t="s">
        <v>4062</v>
      </c>
      <c r="O263" s="9" t="s">
        <v>4063</v>
      </c>
    </row>
    <row r="264" spans="1:15" x14ac:dyDescent="0.3">
      <c r="A264" s="8">
        <v>33045</v>
      </c>
      <c r="B264" s="8" t="s">
        <v>4158</v>
      </c>
      <c r="C264" s="8" t="s">
        <v>4123</v>
      </c>
      <c r="D264" s="8">
        <v>33045012</v>
      </c>
      <c r="E264" s="39" t="s">
        <v>4146</v>
      </c>
      <c r="F264" s="9" t="s">
        <v>4159</v>
      </c>
      <c r="G264" s="39" t="s">
        <v>4282</v>
      </c>
      <c r="H264" s="39" t="s">
        <v>4148</v>
      </c>
      <c r="I264" s="9" t="s">
        <v>4124</v>
      </c>
      <c r="J264" s="8" t="s">
        <v>4125</v>
      </c>
      <c r="K264" s="39" t="s">
        <v>4150</v>
      </c>
      <c r="L264" s="9" t="s">
        <v>4160</v>
      </c>
      <c r="M264" s="8" t="s">
        <v>4126</v>
      </c>
      <c r="N264" s="39" t="s">
        <v>4152</v>
      </c>
      <c r="O264" s="9" t="s">
        <v>4127</v>
      </c>
    </row>
    <row r="265" spans="1:15" x14ac:dyDescent="0.3">
      <c r="A265" s="8">
        <v>33046</v>
      </c>
      <c r="B265" s="8" t="s">
        <v>4158</v>
      </c>
      <c r="C265" s="8" t="s">
        <v>4123</v>
      </c>
      <c r="D265" s="8">
        <v>33046012</v>
      </c>
      <c r="E265" s="39" t="s">
        <v>4147</v>
      </c>
      <c r="F265" s="9" t="s">
        <v>4161</v>
      </c>
      <c r="G265" s="8" t="s">
        <v>4128</v>
      </c>
      <c r="H265" s="39" t="s">
        <v>4149</v>
      </c>
      <c r="I265" s="9" t="s">
        <v>4129</v>
      </c>
      <c r="J265" s="8" t="s">
        <v>4130</v>
      </c>
      <c r="K265" s="39" t="s">
        <v>4151</v>
      </c>
      <c r="L265" s="9" t="s">
        <v>4162</v>
      </c>
      <c r="M265" s="8" t="s">
        <v>4131</v>
      </c>
      <c r="N265" s="39" t="s">
        <v>4153</v>
      </c>
      <c r="O265" s="9" t="s">
        <v>4132</v>
      </c>
    </row>
  </sheetData>
  <phoneticPr fontId="8" type="noConversion"/>
  <pageMargins left="0.69930555555555596" right="0.69930555555555596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08"/>
  <sheetViews>
    <sheetView topLeftCell="I1" workbookViewId="0">
      <pane ySplit="1" topLeftCell="A74" activePane="bottomLeft" state="frozen"/>
      <selection pane="bottomLeft" activeCell="I93" sqref="I93"/>
    </sheetView>
  </sheetViews>
  <sheetFormatPr defaultColWidth="100.77734375" defaultRowHeight="17.25" x14ac:dyDescent="0.3"/>
  <cols>
    <col min="1" max="1" width="7.109375" style="1" customWidth="1"/>
    <col min="2" max="2" width="10.44140625" style="1" customWidth="1"/>
    <col min="3" max="3" width="9.109375" style="1" customWidth="1"/>
    <col min="4" max="4" width="13.5546875" style="1" customWidth="1"/>
    <col min="5" max="5" width="74.44140625" style="1" customWidth="1"/>
    <col min="6" max="6" width="124.6640625" style="11" customWidth="1"/>
    <col min="7" max="7" width="9.77734375" style="1" customWidth="1"/>
    <col min="8" max="8" width="59.6640625" style="1" customWidth="1"/>
    <col min="9" max="9" width="133.5546875" style="1" customWidth="1"/>
    <col min="10" max="10" width="10.77734375" style="1" customWidth="1"/>
    <col min="11" max="11" width="33.109375" style="1" customWidth="1"/>
    <col min="12" max="12" width="159.44140625" style="1" customWidth="1"/>
    <col min="13" max="13" width="11.5546875" style="1" customWidth="1"/>
    <col min="14" max="14" width="9.5546875" style="1" customWidth="1"/>
    <col min="15" max="15" width="174.77734375" style="1" customWidth="1"/>
    <col min="16" max="16384" width="100.77734375" style="1"/>
  </cols>
  <sheetData>
    <row r="1" spans="1:15" s="6" customFormat="1" ht="18" x14ac:dyDescent="0.3">
      <c r="A1" s="6" t="s">
        <v>0</v>
      </c>
      <c r="B1" s="6" t="s">
        <v>1</v>
      </c>
      <c r="C1" s="6" t="s">
        <v>2248</v>
      </c>
      <c r="D1" s="6" t="s">
        <v>13</v>
      </c>
      <c r="E1" s="6" t="s">
        <v>14</v>
      </c>
      <c r="F1" s="6" t="s">
        <v>15</v>
      </c>
      <c r="G1" s="6" t="s">
        <v>16</v>
      </c>
      <c r="H1" s="6" t="s">
        <v>17</v>
      </c>
      <c r="I1" s="6" t="s">
        <v>18</v>
      </c>
      <c r="J1" s="6" t="s">
        <v>19</v>
      </c>
      <c r="K1" s="6" t="s">
        <v>20</v>
      </c>
      <c r="L1" s="6" t="s">
        <v>21</v>
      </c>
      <c r="M1" s="6" t="s">
        <v>22</v>
      </c>
      <c r="N1" s="6" t="s">
        <v>23</v>
      </c>
      <c r="O1" s="6" t="s">
        <v>24</v>
      </c>
    </row>
    <row r="2" spans="1:15" x14ac:dyDescent="0.3">
      <c r="A2" s="1">
        <v>11076</v>
      </c>
      <c r="B2" s="1" t="s">
        <v>167</v>
      </c>
      <c r="C2" s="1" t="s">
        <v>2249</v>
      </c>
      <c r="D2" s="7" t="s">
        <v>2250</v>
      </c>
      <c r="E2" s="1" t="s">
        <v>2251</v>
      </c>
      <c r="F2" s="12" t="s">
        <v>2252</v>
      </c>
      <c r="G2" s="7" t="s">
        <v>2253</v>
      </c>
      <c r="H2" s="1" t="s">
        <v>2254</v>
      </c>
      <c r="I2" s="7" t="s">
        <v>2255</v>
      </c>
      <c r="J2" s="7" t="s">
        <v>2256</v>
      </c>
      <c r="K2" s="1" t="s">
        <v>2257</v>
      </c>
      <c r="L2" s="7" t="s">
        <v>2258</v>
      </c>
      <c r="M2" s="7" t="s">
        <v>2259</v>
      </c>
      <c r="N2" s="1" t="s">
        <v>2260</v>
      </c>
      <c r="O2" s="3" t="s">
        <v>2261</v>
      </c>
    </row>
    <row r="3" spans="1:15" x14ac:dyDescent="0.3">
      <c r="A3" s="1">
        <v>11086</v>
      </c>
      <c r="B3" s="1" t="s">
        <v>192</v>
      </c>
      <c r="C3" s="1" t="s">
        <v>2249</v>
      </c>
      <c r="D3" s="7" t="s">
        <v>2250</v>
      </c>
      <c r="E3" s="3" t="s">
        <v>2262</v>
      </c>
      <c r="F3" s="12" t="s">
        <v>2263</v>
      </c>
      <c r="G3" s="7" t="s">
        <v>2264</v>
      </c>
      <c r="H3" s="1" t="s">
        <v>2265</v>
      </c>
      <c r="I3" s="7" t="s">
        <v>2266</v>
      </c>
      <c r="J3" s="7" t="s">
        <v>2267</v>
      </c>
      <c r="K3" s="1" t="s">
        <v>2268</v>
      </c>
      <c r="L3" s="7" t="s">
        <v>2269</v>
      </c>
      <c r="M3" s="7" t="s">
        <v>2270</v>
      </c>
      <c r="N3" s="1" t="s">
        <v>2271</v>
      </c>
      <c r="O3" s="3" t="s">
        <v>2272</v>
      </c>
    </row>
    <row r="4" spans="1:15" x14ac:dyDescent="0.3">
      <c r="A4" s="1">
        <v>11096</v>
      </c>
      <c r="B4" s="1" t="s">
        <v>215</v>
      </c>
      <c r="C4" s="1">
        <v>1</v>
      </c>
      <c r="D4" s="7" t="s">
        <v>2273</v>
      </c>
      <c r="E4" s="3" t="s">
        <v>2274</v>
      </c>
      <c r="F4" s="12" t="s">
        <v>2275</v>
      </c>
      <c r="G4" s="7" t="s">
        <v>2276</v>
      </c>
      <c r="H4" s="1" t="s">
        <v>2277</v>
      </c>
      <c r="I4" s="7" t="s">
        <v>2278</v>
      </c>
      <c r="J4" s="7" t="s">
        <v>2250</v>
      </c>
      <c r="K4" s="1" t="s">
        <v>2279</v>
      </c>
      <c r="L4" s="7" t="s">
        <v>2280</v>
      </c>
      <c r="M4" s="7" t="s">
        <v>2281</v>
      </c>
      <c r="N4" s="1" t="s">
        <v>2282</v>
      </c>
      <c r="O4" s="3" t="s">
        <v>2283</v>
      </c>
    </row>
    <row r="5" spans="1:15" x14ac:dyDescent="0.3">
      <c r="A5" s="1">
        <v>11106</v>
      </c>
      <c r="B5" s="1" t="s">
        <v>3625</v>
      </c>
      <c r="C5" s="1">
        <v>1</v>
      </c>
      <c r="D5" s="7" t="s">
        <v>3647</v>
      </c>
      <c r="E5" s="3" t="s">
        <v>3648</v>
      </c>
      <c r="F5" s="12" t="s">
        <v>3649</v>
      </c>
      <c r="G5" s="7" t="s">
        <v>3650</v>
      </c>
      <c r="H5" s="1" t="s">
        <v>3660</v>
      </c>
      <c r="I5" s="7" t="s">
        <v>3651</v>
      </c>
      <c r="J5" s="7" t="s">
        <v>3652</v>
      </c>
      <c r="K5" s="1" t="s">
        <v>3653</v>
      </c>
      <c r="L5" s="7" t="s">
        <v>3654</v>
      </c>
      <c r="M5" s="7" t="s">
        <v>3655</v>
      </c>
      <c r="N5" s="1" t="s">
        <v>3656</v>
      </c>
      <c r="O5" s="3" t="s">
        <v>3657</v>
      </c>
    </row>
    <row r="6" spans="1:15" x14ac:dyDescent="0.3">
      <c r="A6" s="1">
        <v>12026</v>
      </c>
      <c r="B6" s="1" t="s">
        <v>246</v>
      </c>
      <c r="C6" s="1" t="s">
        <v>2284</v>
      </c>
      <c r="D6" s="7" t="s">
        <v>2285</v>
      </c>
      <c r="E6" s="1" t="s">
        <v>2286</v>
      </c>
      <c r="F6" s="12" t="s">
        <v>2287</v>
      </c>
      <c r="G6" s="7" t="s">
        <v>2288</v>
      </c>
      <c r="H6" s="1" t="s">
        <v>2289</v>
      </c>
      <c r="I6" s="7" t="s">
        <v>2290</v>
      </c>
      <c r="J6" s="7" t="s">
        <v>2291</v>
      </c>
      <c r="K6" s="1" t="s">
        <v>2292</v>
      </c>
      <c r="L6" s="7" t="s">
        <v>2293</v>
      </c>
      <c r="M6" s="7"/>
    </row>
    <row r="7" spans="1:15" x14ac:dyDescent="0.3">
      <c r="A7" s="1">
        <v>12036</v>
      </c>
      <c r="B7" s="1" t="s">
        <v>274</v>
      </c>
      <c r="C7" s="1" t="s">
        <v>2249</v>
      </c>
      <c r="D7" s="7" t="s">
        <v>2294</v>
      </c>
      <c r="E7" s="1" t="s">
        <v>2295</v>
      </c>
      <c r="F7" s="12" t="s">
        <v>2296</v>
      </c>
      <c r="G7" s="7" t="s">
        <v>2297</v>
      </c>
      <c r="H7" s="1" t="s">
        <v>2298</v>
      </c>
      <c r="I7" s="7" t="s">
        <v>2299</v>
      </c>
      <c r="J7" s="7" t="s">
        <v>2300</v>
      </c>
      <c r="K7" s="1" t="s">
        <v>2301</v>
      </c>
      <c r="L7" s="7" t="s">
        <v>2302</v>
      </c>
      <c r="M7" s="7" t="s">
        <v>2303</v>
      </c>
      <c r="N7" s="1" t="s">
        <v>2304</v>
      </c>
      <c r="O7" s="1" t="s">
        <v>2305</v>
      </c>
    </row>
    <row r="8" spans="1:15" x14ac:dyDescent="0.3">
      <c r="A8" s="1">
        <v>12046</v>
      </c>
      <c r="B8" s="1" t="s">
        <v>30</v>
      </c>
      <c r="C8" s="1">
        <v>1</v>
      </c>
      <c r="D8" s="7" t="s">
        <v>2306</v>
      </c>
      <c r="E8" s="1" t="s">
        <v>2307</v>
      </c>
      <c r="F8" s="12" t="s">
        <v>2308</v>
      </c>
      <c r="G8" s="7" t="s">
        <v>2309</v>
      </c>
      <c r="H8" s="1" t="s">
        <v>2310</v>
      </c>
      <c r="I8" s="7" t="s">
        <v>2311</v>
      </c>
      <c r="J8" s="7" t="s">
        <v>2312</v>
      </c>
      <c r="K8" s="1" t="s">
        <v>2313</v>
      </c>
      <c r="L8" s="7" t="s">
        <v>2314</v>
      </c>
      <c r="M8" s="7" t="s">
        <v>2315</v>
      </c>
      <c r="N8" s="1" t="s">
        <v>2316</v>
      </c>
      <c r="O8" s="17" t="s">
        <v>2317</v>
      </c>
    </row>
    <row r="9" spans="1:15" x14ac:dyDescent="0.3">
      <c r="A9" s="1">
        <v>13036</v>
      </c>
      <c r="B9" s="1" t="s">
        <v>334</v>
      </c>
      <c r="C9" s="1" t="s">
        <v>2284</v>
      </c>
      <c r="D9" s="7" t="s">
        <v>2250</v>
      </c>
      <c r="E9" s="1" t="s">
        <v>2318</v>
      </c>
      <c r="F9" s="12" t="s">
        <v>2319</v>
      </c>
      <c r="G9" s="7" t="s">
        <v>2320</v>
      </c>
      <c r="H9" s="1" t="s">
        <v>2321</v>
      </c>
      <c r="I9" s="7" t="s">
        <v>2322</v>
      </c>
      <c r="J9" s="7" t="s">
        <v>2323</v>
      </c>
      <c r="K9" s="1" t="s">
        <v>2324</v>
      </c>
      <c r="L9" s="7" t="s">
        <v>2325</v>
      </c>
      <c r="M9" s="7"/>
    </row>
    <row r="10" spans="1:15" x14ac:dyDescent="0.3">
      <c r="A10" s="1">
        <v>13046</v>
      </c>
      <c r="B10" s="1" t="s">
        <v>360</v>
      </c>
      <c r="C10" s="1" t="s">
        <v>2249</v>
      </c>
      <c r="D10" s="7" t="s">
        <v>2326</v>
      </c>
      <c r="E10" s="1" t="s">
        <v>2327</v>
      </c>
      <c r="F10" s="12" t="s">
        <v>2328</v>
      </c>
      <c r="G10" s="7" t="s">
        <v>2329</v>
      </c>
      <c r="H10" s="3" t="s">
        <v>2330</v>
      </c>
      <c r="I10" s="7" t="s">
        <v>2331</v>
      </c>
      <c r="J10" s="7" t="s">
        <v>2267</v>
      </c>
      <c r="K10" s="1" t="s">
        <v>2332</v>
      </c>
      <c r="L10" s="7" t="s">
        <v>2333</v>
      </c>
      <c r="M10" s="7" t="s">
        <v>2334</v>
      </c>
      <c r="N10" s="1" t="s">
        <v>2335</v>
      </c>
      <c r="O10" s="1" t="s">
        <v>2336</v>
      </c>
    </row>
    <row r="11" spans="1:15" x14ac:dyDescent="0.3">
      <c r="A11" s="1">
        <v>13056</v>
      </c>
      <c r="B11" s="1" t="s">
        <v>3788</v>
      </c>
      <c r="C11" s="1">
        <v>1</v>
      </c>
      <c r="D11" s="7" t="s">
        <v>3810</v>
      </c>
      <c r="E11" s="1" t="s">
        <v>3811</v>
      </c>
      <c r="F11" s="12" t="s">
        <v>3812</v>
      </c>
      <c r="G11" s="7" t="s">
        <v>3813</v>
      </c>
      <c r="H11" s="3" t="s">
        <v>3814</v>
      </c>
      <c r="I11" s="7" t="s">
        <v>3815</v>
      </c>
      <c r="J11" s="7" t="s">
        <v>3816</v>
      </c>
      <c r="K11" s="1" t="s">
        <v>3817</v>
      </c>
      <c r="L11" s="7" t="s">
        <v>3818</v>
      </c>
      <c r="M11" s="7" t="s">
        <v>3819</v>
      </c>
      <c r="N11" s="1" t="s">
        <v>3820</v>
      </c>
      <c r="O11" s="17" t="s">
        <v>3826</v>
      </c>
    </row>
    <row r="12" spans="1:15" x14ac:dyDescent="0.3">
      <c r="A12" s="1">
        <v>14026</v>
      </c>
      <c r="B12" s="1" t="s">
        <v>391</v>
      </c>
      <c r="C12" s="1" t="s">
        <v>2284</v>
      </c>
      <c r="D12" s="7" t="s">
        <v>2337</v>
      </c>
      <c r="E12" s="1" t="s">
        <v>2338</v>
      </c>
      <c r="F12" s="12" t="s">
        <v>2339</v>
      </c>
      <c r="G12" s="7" t="s">
        <v>2340</v>
      </c>
      <c r="H12" s="1" t="s">
        <v>2341</v>
      </c>
      <c r="I12" s="7" t="s">
        <v>2342</v>
      </c>
      <c r="J12" s="7" t="s">
        <v>2343</v>
      </c>
      <c r="K12" s="1" t="s">
        <v>2344</v>
      </c>
      <c r="L12" s="7" t="s">
        <v>2345</v>
      </c>
      <c r="M12" s="7"/>
    </row>
    <row r="13" spans="1:15" x14ac:dyDescent="0.3">
      <c r="A13" s="1">
        <v>14036</v>
      </c>
      <c r="B13" s="1" t="s">
        <v>418</v>
      </c>
      <c r="C13" s="1" t="s">
        <v>2249</v>
      </c>
      <c r="D13" s="7" t="s">
        <v>2346</v>
      </c>
      <c r="E13" s="1" t="s">
        <v>2347</v>
      </c>
      <c r="F13" s="12" t="s">
        <v>2348</v>
      </c>
      <c r="G13" s="7" t="s">
        <v>2349</v>
      </c>
      <c r="H13" s="1" t="s">
        <v>2350</v>
      </c>
      <c r="I13" s="7" t="s">
        <v>2351</v>
      </c>
      <c r="J13" s="7" t="s">
        <v>2352</v>
      </c>
      <c r="K13" s="1" t="s">
        <v>2353</v>
      </c>
      <c r="L13" s="7" t="s">
        <v>2354</v>
      </c>
      <c r="M13" s="7" t="s">
        <v>2355</v>
      </c>
      <c r="N13" s="1" t="s">
        <v>2356</v>
      </c>
      <c r="O13" s="1" t="s">
        <v>2357</v>
      </c>
    </row>
    <row r="14" spans="1:15" s="10" customFormat="1" x14ac:dyDescent="0.3">
      <c r="A14" s="10">
        <v>14046</v>
      </c>
      <c r="B14" s="10" t="s">
        <v>440</v>
      </c>
      <c r="C14" s="10">
        <v>1</v>
      </c>
      <c r="D14" s="13" t="s">
        <v>2358</v>
      </c>
      <c r="E14" s="13" t="s">
        <v>2359</v>
      </c>
      <c r="F14" s="13" t="s">
        <v>2360</v>
      </c>
      <c r="G14" s="13" t="s">
        <v>2361</v>
      </c>
      <c r="H14" s="13" t="s">
        <v>2362</v>
      </c>
      <c r="I14" s="13" t="s">
        <v>2363</v>
      </c>
      <c r="J14" s="13" t="s">
        <v>2364</v>
      </c>
      <c r="K14" s="13" t="s">
        <v>2365</v>
      </c>
      <c r="L14" s="13" t="s">
        <v>2366</v>
      </c>
      <c r="M14" s="13" t="s">
        <v>2367</v>
      </c>
      <c r="N14" s="10" t="s">
        <v>2368</v>
      </c>
      <c r="O14" s="15" t="s">
        <v>2369</v>
      </c>
    </row>
    <row r="15" spans="1:15" s="10" customFormat="1" x14ac:dyDescent="0.3">
      <c r="A15" s="14">
        <v>14056</v>
      </c>
      <c r="B15" s="14" t="s">
        <v>463</v>
      </c>
      <c r="C15" s="10">
        <v>1</v>
      </c>
      <c r="D15" s="15" t="s">
        <v>2370</v>
      </c>
      <c r="E15" s="14" t="s">
        <v>2371</v>
      </c>
      <c r="F15" s="15" t="s">
        <v>2372</v>
      </c>
      <c r="G15" s="15" t="s">
        <v>2373</v>
      </c>
      <c r="H15" s="14" t="s">
        <v>2374</v>
      </c>
      <c r="I15" s="18" t="s">
        <v>2375</v>
      </c>
      <c r="J15" s="15" t="s">
        <v>2376</v>
      </c>
      <c r="K15" s="14" t="s">
        <v>2377</v>
      </c>
      <c r="L15" s="15" t="s">
        <v>2378</v>
      </c>
      <c r="M15" s="15" t="s">
        <v>2379</v>
      </c>
      <c r="N15" s="14" t="s">
        <v>2380</v>
      </c>
      <c r="O15" s="15" t="s">
        <v>2381</v>
      </c>
    </row>
    <row r="16" spans="1:15" s="50" customFormat="1" x14ac:dyDescent="0.3">
      <c r="A16" s="49">
        <v>14066</v>
      </c>
      <c r="B16" s="54" t="s">
        <v>4199</v>
      </c>
      <c r="C16" s="50">
        <v>1</v>
      </c>
      <c r="D16" s="51" t="s">
        <v>4184</v>
      </c>
      <c r="E16" s="52" t="s">
        <v>4200</v>
      </c>
      <c r="F16" s="51" t="s">
        <v>4185</v>
      </c>
      <c r="G16" s="51" t="s">
        <v>4186</v>
      </c>
      <c r="H16" s="53" t="s">
        <v>4194</v>
      </c>
      <c r="I16" s="51" t="s">
        <v>4187</v>
      </c>
      <c r="J16" s="51" t="s">
        <v>4188</v>
      </c>
      <c r="K16" s="53" t="s">
        <v>4198</v>
      </c>
      <c r="L16" s="51" t="s">
        <v>4189</v>
      </c>
      <c r="M16" s="51" t="s">
        <v>4190</v>
      </c>
      <c r="N16" s="52" t="s">
        <v>4195</v>
      </c>
      <c r="O16" s="51" t="s">
        <v>4205</v>
      </c>
    </row>
    <row r="17" spans="1:15" x14ac:dyDescent="0.3">
      <c r="A17" s="1">
        <v>15036</v>
      </c>
      <c r="B17" s="1" t="s">
        <v>516</v>
      </c>
      <c r="C17" s="1" t="s">
        <v>2249</v>
      </c>
      <c r="D17" s="7" t="s">
        <v>2382</v>
      </c>
      <c r="E17" s="1" t="s">
        <v>2383</v>
      </c>
      <c r="F17" s="12" t="s">
        <v>2384</v>
      </c>
      <c r="G17" s="7" t="s">
        <v>2385</v>
      </c>
      <c r="H17" s="1" t="s">
        <v>2386</v>
      </c>
      <c r="I17" s="7" t="s">
        <v>2387</v>
      </c>
      <c r="J17" s="7" t="s">
        <v>2388</v>
      </c>
      <c r="K17" s="1" t="s">
        <v>2389</v>
      </c>
      <c r="L17" s="7" t="s">
        <v>2390</v>
      </c>
      <c r="M17" s="7" t="s">
        <v>2391</v>
      </c>
      <c r="N17" s="1" t="s">
        <v>2392</v>
      </c>
      <c r="O17" s="3" t="s">
        <v>2393</v>
      </c>
    </row>
    <row r="18" spans="1:15" x14ac:dyDescent="0.3">
      <c r="A18" s="1">
        <v>15046</v>
      </c>
      <c r="B18" s="1" t="s">
        <v>38</v>
      </c>
      <c r="C18" s="1">
        <v>1</v>
      </c>
      <c r="D18" s="7" t="s">
        <v>2394</v>
      </c>
      <c r="E18" s="1" t="s">
        <v>2395</v>
      </c>
      <c r="F18" s="12" t="s">
        <v>2396</v>
      </c>
      <c r="G18" s="7" t="s">
        <v>2397</v>
      </c>
      <c r="H18" s="1" t="s">
        <v>2398</v>
      </c>
      <c r="I18" s="7" t="s">
        <v>2399</v>
      </c>
      <c r="J18" s="7" t="s">
        <v>2400</v>
      </c>
      <c r="K18" s="1" t="s">
        <v>2401</v>
      </c>
      <c r="L18" s="7" t="s">
        <v>2402</v>
      </c>
      <c r="M18" s="7" t="s">
        <v>2403</v>
      </c>
      <c r="N18" s="1" t="s">
        <v>2404</v>
      </c>
      <c r="O18" s="3" t="s">
        <v>2405</v>
      </c>
    </row>
    <row r="19" spans="1:15" x14ac:dyDescent="0.3">
      <c r="A19" s="1">
        <v>21036</v>
      </c>
      <c r="B19" s="9" t="s">
        <v>593</v>
      </c>
      <c r="C19" s="1" t="s">
        <v>2284</v>
      </c>
      <c r="D19" s="7" t="s">
        <v>2406</v>
      </c>
      <c r="E19" s="1" t="s">
        <v>2407</v>
      </c>
      <c r="F19" s="12" t="s">
        <v>2408</v>
      </c>
      <c r="G19" s="7" t="s">
        <v>2409</v>
      </c>
      <c r="H19" s="1" t="s">
        <v>2410</v>
      </c>
      <c r="I19" s="7" t="s">
        <v>2411</v>
      </c>
      <c r="J19" s="7" t="s">
        <v>2412</v>
      </c>
      <c r="K19" s="1" t="s">
        <v>2413</v>
      </c>
      <c r="L19" s="7" t="s">
        <v>2414</v>
      </c>
      <c r="M19" s="7"/>
    </row>
    <row r="20" spans="1:15" x14ac:dyDescent="0.3">
      <c r="A20" s="1">
        <v>21046</v>
      </c>
      <c r="B20" s="9" t="s">
        <v>620</v>
      </c>
      <c r="C20" s="1" t="s">
        <v>2249</v>
      </c>
      <c r="D20" s="7" t="s">
        <v>2406</v>
      </c>
      <c r="E20" s="1" t="s">
        <v>2415</v>
      </c>
      <c r="F20" s="12" t="s">
        <v>2416</v>
      </c>
      <c r="G20" s="7" t="s">
        <v>2417</v>
      </c>
      <c r="H20" s="1" t="s">
        <v>2418</v>
      </c>
      <c r="I20" s="7" t="s">
        <v>2419</v>
      </c>
      <c r="J20" s="7" t="s">
        <v>2420</v>
      </c>
      <c r="K20" s="1" t="s">
        <v>2421</v>
      </c>
      <c r="L20" s="7" t="s">
        <v>2422</v>
      </c>
      <c r="M20" s="7" t="s">
        <v>2423</v>
      </c>
      <c r="N20" s="1" t="s">
        <v>2424</v>
      </c>
      <c r="O20" s="1" t="s">
        <v>2425</v>
      </c>
    </row>
    <row r="21" spans="1:15" s="10" customFormat="1" ht="34.5" x14ac:dyDescent="0.3">
      <c r="A21" s="10">
        <v>21056</v>
      </c>
      <c r="B21" s="14" t="s">
        <v>638</v>
      </c>
      <c r="C21" s="10">
        <v>1</v>
      </c>
      <c r="D21" s="13" t="s">
        <v>2426</v>
      </c>
      <c r="E21" s="10" t="s">
        <v>2427</v>
      </c>
      <c r="F21" s="13" t="s">
        <v>2428</v>
      </c>
      <c r="G21" s="13" t="s">
        <v>2429</v>
      </c>
      <c r="H21" s="10" t="s">
        <v>2430</v>
      </c>
      <c r="I21" s="13" t="s">
        <v>2431</v>
      </c>
      <c r="J21" s="13" t="s">
        <v>2432</v>
      </c>
      <c r="K21" s="10" t="s">
        <v>2433</v>
      </c>
      <c r="L21" s="13" t="s">
        <v>2434</v>
      </c>
      <c r="M21" s="13" t="s">
        <v>2435</v>
      </c>
      <c r="N21" s="10" t="s">
        <v>2436</v>
      </c>
      <c r="O21" s="10" t="s">
        <v>2437</v>
      </c>
    </row>
    <row r="22" spans="1:15" s="25" customFormat="1" x14ac:dyDescent="0.3">
      <c r="A22" s="25">
        <v>21066</v>
      </c>
      <c r="B22" s="25" t="s">
        <v>3934</v>
      </c>
      <c r="C22" s="25">
        <v>1</v>
      </c>
      <c r="D22" s="25" t="s">
        <v>3952</v>
      </c>
      <c r="E22" s="25" t="s">
        <v>3953</v>
      </c>
      <c r="F22" s="25" t="s">
        <v>3954</v>
      </c>
      <c r="G22" s="25" t="s">
        <v>3955</v>
      </c>
      <c r="H22" s="38" t="s">
        <v>3966</v>
      </c>
      <c r="I22" s="38" t="s">
        <v>3969</v>
      </c>
      <c r="J22" s="25" t="s">
        <v>3956</v>
      </c>
      <c r="K22" s="25" t="s">
        <v>3957</v>
      </c>
      <c r="L22" s="25" t="s">
        <v>3958</v>
      </c>
      <c r="M22" s="25" t="s">
        <v>3959</v>
      </c>
      <c r="N22" s="25" t="s">
        <v>3960</v>
      </c>
      <c r="O22" s="25" t="s">
        <v>3961</v>
      </c>
    </row>
    <row r="23" spans="1:15" x14ac:dyDescent="0.3">
      <c r="A23" s="1">
        <v>22036</v>
      </c>
      <c r="B23" s="9" t="s">
        <v>682</v>
      </c>
      <c r="C23" s="1" t="s">
        <v>2284</v>
      </c>
      <c r="D23" s="7" t="s">
        <v>2438</v>
      </c>
      <c r="E23" s="1" t="s">
        <v>2439</v>
      </c>
      <c r="F23" s="12" t="s">
        <v>2440</v>
      </c>
      <c r="G23" s="7" t="s">
        <v>2441</v>
      </c>
      <c r="H23" s="1" t="s">
        <v>2442</v>
      </c>
      <c r="I23" s="7" t="s">
        <v>2443</v>
      </c>
      <c r="J23" s="7" t="s">
        <v>2444</v>
      </c>
      <c r="K23" s="1" t="s">
        <v>2445</v>
      </c>
      <c r="L23" s="7" t="s">
        <v>2446</v>
      </c>
      <c r="M23" s="7"/>
    </row>
    <row r="24" spans="1:15" x14ac:dyDescent="0.3">
      <c r="A24" s="1">
        <v>22046</v>
      </c>
      <c r="B24" s="9" t="s">
        <v>706</v>
      </c>
      <c r="C24" s="1" t="s">
        <v>2249</v>
      </c>
      <c r="D24" s="7" t="s">
        <v>2438</v>
      </c>
      <c r="E24" s="1" t="s">
        <v>2447</v>
      </c>
      <c r="F24" s="12" t="s">
        <v>2448</v>
      </c>
      <c r="G24" s="7" t="s">
        <v>2449</v>
      </c>
      <c r="H24" s="1" t="s">
        <v>2450</v>
      </c>
      <c r="I24" s="7" t="s">
        <v>2451</v>
      </c>
      <c r="J24" s="7" t="s">
        <v>2452</v>
      </c>
      <c r="K24" s="1" t="s">
        <v>2453</v>
      </c>
      <c r="L24" s="7" t="s">
        <v>2454</v>
      </c>
      <c r="M24" s="7" t="s">
        <v>2455</v>
      </c>
      <c r="N24" s="1" t="s">
        <v>2456</v>
      </c>
      <c r="O24" s="1" t="s">
        <v>2457</v>
      </c>
    </row>
    <row r="25" spans="1:15" x14ac:dyDescent="0.3">
      <c r="A25" s="1">
        <v>22056</v>
      </c>
      <c r="B25" s="9" t="s">
        <v>725</v>
      </c>
      <c r="C25" s="1" t="s">
        <v>2249</v>
      </c>
      <c r="D25" s="7" t="s">
        <v>2458</v>
      </c>
      <c r="E25" s="1" t="s">
        <v>2459</v>
      </c>
      <c r="F25" s="12" t="s">
        <v>2460</v>
      </c>
      <c r="G25" s="7" t="s">
        <v>2461</v>
      </c>
      <c r="H25" s="1" t="s">
        <v>2462</v>
      </c>
      <c r="I25" s="7" t="s">
        <v>2463</v>
      </c>
      <c r="J25" s="7" t="s">
        <v>2464</v>
      </c>
      <c r="K25" s="1" t="s">
        <v>2465</v>
      </c>
      <c r="L25" s="7" t="s">
        <v>2466</v>
      </c>
      <c r="M25" s="7" t="s">
        <v>2467</v>
      </c>
      <c r="N25" s="1" t="s">
        <v>2468</v>
      </c>
      <c r="O25" s="3" t="s">
        <v>2469</v>
      </c>
    </row>
    <row r="26" spans="1:15" s="10" customFormat="1" x14ac:dyDescent="0.3">
      <c r="A26" s="10">
        <v>22066</v>
      </c>
      <c r="B26" s="14" t="s">
        <v>750</v>
      </c>
      <c r="C26" s="10">
        <v>1</v>
      </c>
      <c r="D26" s="15" t="s">
        <v>2470</v>
      </c>
      <c r="E26" s="10" t="s">
        <v>2471</v>
      </c>
      <c r="F26" s="15" t="s">
        <v>2472</v>
      </c>
      <c r="G26" s="15" t="s">
        <v>2473</v>
      </c>
      <c r="H26" s="10" t="s">
        <v>2474</v>
      </c>
      <c r="I26" s="15" t="s">
        <v>2475</v>
      </c>
      <c r="J26" s="13" t="s">
        <v>2476</v>
      </c>
      <c r="K26" s="10" t="s">
        <v>2477</v>
      </c>
      <c r="L26" s="10" t="s">
        <v>2478</v>
      </c>
      <c r="M26" s="13" t="s">
        <v>2479</v>
      </c>
      <c r="N26" s="10" t="s">
        <v>2480</v>
      </c>
      <c r="O26" s="10" t="s">
        <v>2481</v>
      </c>
    </row>
    <row r="27" spans="1:15" s="10" customFormat="1" x14ac:dyDescent="0.3">
      <c r="A27" s="10">
        <v>22076</v>
      </c>
      <c r="B27" s="14" t="s">
        <v>46</v>
      </c>
      <c r="C27" s="10">
        <v>1</v>
      </c>
      <c r="D27" s="15" t="s">
        <v>2482</v>
      </c>
      <c r="E27" s="10" t="s">
        <v>2483</v>
      </c>
      <c r="F27" s="15" t="s">
        <v>2484</v>
      </c>
      <c r="G27" s="15" t="s">
        <v>2485</v>
      </c>
      <c r="H27" s="10" t="s">
        <v>2486</v>
      </c>
      <c r="I27" s="15" t="s">
        <v>2487</v>
      </c>
      <c r="J27" s="13" t="s">
        <v>2488</v>
      </c>
      <c r="K27" s="10" t="s">
        <v>2489</v>
      </c>
      <c r="L27" s="10" t="s">
        <v>2490</v>
      </c>
      <c r="M27" s="13" t="s">
        <v>2491</v>
      </c>
      <c r="N27" s="35" t="s">
        <v>2492</v>
      </c>
      <c r="O27" s="10" t="s">
        <v>2493</v>
      </c>
    </row>
    <row r="28" spans="1:15" x14ac:dyDescent="0.3">
      <c r="A28" s="1">
        <v>23036</v>
      </c>
      <c r="B28" s="9" t="s">
        <v>813</v>
      </c>
      <c r="C28" s="1" t="s">
        <v>2249</v>
      </c>
      <c r="D28" s="7" t="s">
        <v>2494</v>
      </c>
      <c r="E28" s="1" t="s">
        <v>2495</v>
      </c>
      <c r="F28" s="12" t="s">
        <v>2496</v>
      </c>
      <c r="G28" s="7" t="s">
        <v>2497</v>
      </c>
      <c r="H28" s="1" t="s">
        <v>2498</v>
      </c>
      <c r="I28" s="7" t="s">
        <v>2499</v>
      </c>
      <c r="J28" s="7" t="s">
        <v>2500</v>
      </c>
      <c r="K28" s="1" t="s">
        <v>2501</v>
      </c>
      <c r="L28" s="7" t="s">
        <v>2502</v>
      </c>
      <c r="M28" s="7" t="s">
        <v>2503</v>
      </c>
      <c r="N28" s="1" t="s">
        <v>2504</v>
      </c>
      <c r="O28" s="3" t="s">
        <v>2505</v>
      </c>
    </row>
    <row r="29" spans="1:15" x14ac:dyDescent="0.3">
      <c r="A29" s="1">
        <v>24026</v>
      </c>
      <c r="B29" s="9" t="s">
        <v>846</v>
      </c>
      <c r="C29" s="1" t="s">
        <v>2284</v>
      </c>
      <c r="D29" s="7" t="s">
        <v>2506</v>
      </c>
      <c r="E29" s="1" t="s">
        <v>2507</v>
      </c>
      <c r="F29" s="12" t="s">
        <v>2508</v>
      </c>
      <c r="G29" s="7" t="s">
        <v>2509</v>
      </c>
      <c r="H29" s="1" t="s">
        <v>2510</v>
      </c>
      <c r="I29" s="7" t="s">
        <v>2511</v>
      </c>
      <c r="J29" s="7" t="s">
        <v>2512</v>
      </c>
      <c r="K29" s="1" t="s">
        <v>2513</v>
      </c>
      <c r="L29" s="7" t="s">
        <v>2514</v>
      </c>
      <c r="M29" s="7"/>
    </row>
    <row r="30" spans="1:15" x14ac:dyDescent="0.3">
      <c r="A30" s="1">
        <v>24036</v>
      </c>
      <c r="B30" s="9" t="s">
        <v>871</v>
      </c>
      <c r="C30" s="1" t="s">
        <v>2249</v>
      </c>
      <c r="D30" s="7" t="s">
        <v>2509</v>
      </c>
      <c r="E30" s="1" t="s">
        <v>2515</v>
      </c>
      <c r="F30" s="12" t="s">
        <v>2516</v>
      </c>
      <c r="G30" s="7" t="s">
        <v>2517</v>
      </c>
      <c r="H30" s="3" t="s">
        <v>2518</v>
      </c>
      <c r="I30" s="7" t="s">
        <v>2519</v>
      </c>
      <c r="J30" s="7" t="s">
        <v>2520</v>
      </c>
      <c r="K30" s="1" t="s">
        <v>2521</v>
      </c>
      <c r="L30" s="7" t="s">
        <v>2522</v>
      </c>
      <c r="M30" s="7" t="s">
        <v>2523</v>
      </c>
      <c r="N30" s="1" t="s">
        <v>2524</v>
      </c>
      <c r="O30" s="1" t="s">
        <v>2525</v>
      </c>
    </row>
    <row r="31" spans="1:15" ht="34.5" x14ac:dyDescent="0.3">
      <c r="A31" s="1">
        <v>24046</v>
      </c>
      <c r="B31" s="9" t="s">
        <v>3559</v>
      </c>
      <c r="C31" s="1">
        <v>1</v>
      </c>
      <c r="D31" s="7" t="s">
        <v>3581</v>
      </c>
      <c r="E31" s="1" t="s">
        <v>3582</v>
      </c>
      <c r="F31" s="12" t="s">
        <v>3583</v>
      </c>
      <c r="G31" s="7" t="s">
        <v>3584</v>
      </c>
      <c r="H31" s="3" t="s">
        <v>3585</v>
      </c>
      <c r="I31" s="7" t="s">
        <v>3586</v>
      </c>
      <c r="J31" s="7" t="s">
        <v>3587</v>
      </c>
      <c r="K31" s="1" t="s">
        <v>3588</v>
      </c>
      <c r="L31" s="22" t="s">
        <v>3706</v>
      </c>
      <c r="M31" s="7" t="s">
        <v>3589</v>
      </c>
      <c r="N31" s="1" t="s">
        <v>3590</v>
      </c>
      <c r="O31" s="1" t="s">
        <v>3591</v>
      </c>
    </row>
    <row r="32" spans="1:15" x14ac:dyDescent="0.3">
      <c r="A32" s="1">
        <v>25066</v>
      </c>
      <c r="B32" s="9" t="s">
        <v>945</v>
      </c>
      <c r="C32" s="1" t="s">
        <v>2249</v>
      </c>
      <c r="D32" s="7" t="s">
        <v>2526</v>
      </c>
      <c r="E32" s="10" t="s">
        <v>2527</v>
      </c>
      <c r="F32" s="12" t="s">
        <v>2528</v>
      </c>
      <c r="G32" s="7" t="s">
        <v>2529</v>
      </c>
      <c r="H32" s="1" t="s">
        <v>2530</v>
      </c>
      <c r="I32" s="7" t="s">
        <v>2531</v>
      </c>
      <c r="J32" s="7" t="s">
        <v>2532</v>
      </c>
      <c r="K32" s="1" t="s">
        <v>2533</v>
      </c>
      <c r="L32" s="7" t="s">
        <v>2534</v>
      </c>
      <c r="M32" s="7" t="s">
        <v>2535</v>
      </c>
      <c r="N32" s="1" t="s">
        <v>2536</v>
      </c>
      <c r="O32" s="3" t="s">
        <v>2537</v>
      </c>
    </row>
    <row r="33" spans="1:15" x14ac:dyDescent="0.3">
      <c r="A33" s="1">
        <v>25076</v>
      </c>
      <c r="B33" s="9" t="s">
        <v>970</v>
      </c>
      <c r="C33" s="1" t="s">
        <v>2249</v>
      </c>
      <c r="D33" s="7" t="s">
        <v>2538</v>
      </c>
      <c r="E33" s="1" t="s">
        <v>2539</v>
      </c>
      <c r="F33" s="12" t="s">
        <v>2540</v>
      </c>
      <c r="G33" s="7" t="s">
        <v>2541</v>
      </c>
      <c r="H33" s="1" t="s">
        <v>2542</v>
      </c>
      <c r="I33" s="7" t="s">
        <v>2543</v>
      </c>
      <c r="J33" s="7" t="s">
        <v>2544</v>
      </c>
      <c r="K33" s="1" t="s">
        <v>2545</v>
      </c>
      <c r="L33" s="7" t="s">
        <v>2546</v>
      </c>
      <c r="M33" s="7" t="s">
        <v>2547</v>
      </c>
      <c r="N33" s="1" t="s">
        <v>2548</v>
      </c>
      <c r="O33" s="1" t="s">
        <v>2549</v>
      </c>
    </row>
    <row r="34" spans="1:15" ht="34.5" x14ac:dyDescent="0.3">
      <c r="A34" s="1">
        <v>25086</v>
      </c>
      <c r="B34" s="9" t="s">
        <v>3752</v>
      </c>
      <c r="C34" s="1">
        <v>1</v>
      </c>
      <c r="D34" s="7" t="s">
        <v>3776</v>
      </c>
      <c r="E34" s="1" t="s">
        <v>3777</v>
      </c>
      <c r="F34" s="12" t="s">
        <v>3778</v>
      </c>
      <c r="G34" s="7" t="s">
        <v>3779</v>
      </c>
      <c r="H34" s="1" t="s">
        <v>3780</v>
      </c>
      <c r="I34" s="7" t="s">
        <v>3781</v>
      </c>
      <c r="J34" s="7" t="s">
        <v>3782</v>
      </c>
      <c r="K34" s="1" t="s">
        <v>3783</v>
      </c>
      <c r="L34" s="7" t="s">
        <v>3784</v>
      </c>
      <c r="M34" s="7" t="s">
        <v>3785</v>
      </c>
      <c r="N34" s="1" t="s">
        <v>3786</v>
      </c>
      <c r="O34" s="17" t="s">
        <v>3787</v>
      </c>
    </row>
    <row r="35" spans="1:15" x14ac:dyDescent="0.3">
      <c r="A35" s="1">
        <v>31076</v>
      </c>
      <c r="B35" s="9" t="s">
        <v>1062</v>
      </c>
      <c r="C35" s="1" t="s">
        <v>2249</v>
      </c>
      <c r="D35" s="7" t="s">
        <v>2550</v>
      </c>
      <c r="E35" s="1" t="s">
        <v>2551</v>
      </c>
      <c r="F35" s="12" t="s">
        <v>2552</v>
      </c>
      <c r="G35" s="7" t="s">
        <v>2553</v>
      </c>
      <c r="H35" s="1" t="s">
        <v>2554</v>
      </c>
      <c r="I35" s="7" t="s">
        <v>2555</v>
      </c>
      <c r="J35" s="7" t="s">
        <v>2556</v>
      </c>
      <c r="K35" s="1" t="s">
        <v>2557</v>
      </c>
      <c r="L35" s="7" t="s">
        <v>2558</v>
      </c>
      <c r="M35" s="7" t="s">
        <v>2559</v>
      </c>
      <c r="N35" s="1" t="s">
        <v>2560</v>
      </c>
      <c r="O35" s="1" t="s">
        <v>2561</v>
      </c>
    </row>
    <row r="36" spans="1:15" x14ac:dyDescent="0.3">
      <c r="A36" s="1">
        <v>31086</v>
      </c>
      <c r="B36" s="9" t="s">
        <v>1086</v>
      </c>
      <c r="C36" s="1" t="s">
        <v>2249</v>
      </c>
      <c r="D36" s="7" t="s">
        <v>2553</v>
      </c>
      <c r="E36" s="1" t="s">
        <v>2562</v>
      </c>
      <c r="F36" s="12" t="s">
        <v>2563</v>
      </c>
      <c r="G36" s="7" t="s">
        <v>2417</v>
      </c>
      <c r="H36" s="1" t="s">
        <v>2564</v>
      </c>
      <c r="I36" s="7" t="s">
        <v>2565</v>
      </c>
      <c r="J36" s="7" t="s">
        <v>2566</v>
      </c>
      <c r="K36" s="1" t="s">
        <v>2567</v>
      </c>
      <c r="L36" s="7" t="s">
        <v>2568</v>
      </c>
      <c r="M36" s="7" t="s">
        <v>2569</v>
      </c>
      <c r="N36" s="1" t="s">
        <v>2570</v>
      </c>
      <c r="O36" s="1" t="s">
        <v>2571</v>
      </c>
    </row>
    <row r="37" spans="1:15" s="10" customFormat="1" x14ac:dyDescent="0.3">
      <c r="A37" s="10">
        <v>31096</v>
      </c>
      <c r="B37" s="14" t="s">
        <v>2572</v>
      </c>
      <c r="C37" s="10">
        <v>1</v>
      </c>
      <c r="D37" s="13" t="s">
        <v>2573</v>
      </c>
      <c r="E37" s="14" t="s">
        <v>2574</v>
      </c>
      <c r="F37" s="15" t="s">
        <v>2575</v>
      </c>
      <c r="G37" s="13" t="s">
        <v>2576</v>
      </c>
      <c r="H37" s="10" t="s">
        <v>2577</v>
      </c>
      <c r="I37" s="10" t="s">
        <v>2578</v>
      </c>
      <c r="J37" s="13" t="s">
        <v>2579</v>
      </c>
      <c r="K37" s="10" t="s">
        <v>2580</v>
      </c>
      <c r="L37" s="10" t="s">
        <v>2581</v>
      </c>
      <c r="M37" s="13" t="s">
        <v>2582</v>
      </c>
      <c r="N37" s="10" t="s">
        <v>2583</v>
      </c>
      <c r="O37" s="10" t="s">
        <v>2584</v>
      </c>
    </row>
    <row r="38" spans="1:15" s="10" customFormat="1" x14ac:dyDescent="0.3">
      <c r="A38" s="10">
        <v>31106</v>
      </c>
      <c r="B38" s="14" t="s">
        <v>1127</v>
      </c>
      <c r="C38" s="10">
        <v>1</v>
      </c>
      <c r="D38" s="15" t="s">
        <v>2585</v>
      </c>
      <c r="E38" s="14" t="s">
        <v>2586</v>
      </c>
      <c r="F38" s="16" t="s">
        <v>2587</v>
      </c>
      <c r="G38" s="15" t="s">
        <v>2588</v>
      </c>
      <c r="H38" s="14" t="s">
        <v>2589</v>
      </c>
      <c r="I38" s="16" t="s">
        <v>2590</v>
      </c>
      <c r="J38" s="15" t="s">
        <v>2591</v>
      </c>
      <c r="K38" s="14" t="s">
        <v>2592</v>
      </c>
      <c r="L38" s="16" t="s">
        <v>2593</v>
      </c>
      <c r="M38" s="14" t="s">
        <v>2594</v>
      </c>
      <c r="N38" s="14" t="s">
        <v>2595</v>
      </c>
      <c r="O38" s="16" t="s">
        <v>2596</v>
      </c>
    </row>
    <row r="39" spans="1:15" s="10" customFormat="1" x14ac:dyDescent="0.3">
      <c r="A39" s="10">
        <v>31116</v>
      </c>
      <c r="B39" s="14" t="s">
        <v>1150</v>
      </c>
      <c r="C39" s="10">
        <v>1</v>
      </c>
      <c r="D39" s="15" t="s">
        <v>2597</v>
      </c>
      <c r="E39" s="14" t="s">
        <v>2598</v>
      </c>
      <c r="F39" s="16" t="s">
        <v>2599</v>
      </c>
      <c r="G39" s="15" t="s">
        <v>2600</v>
      </c>
      <c r="H39" s="14" t="s">
        <v>2601</v>
      </c>
      <c r="I39" s="16" t="s">
        <v>2602</v>
      </c>
      <c r="J39" s="15" t="s">
        <v>2603</v>
      </c>
      <c r="K39" s="14" t="s">
        <v>2604</v>
      </c>
      <c r="L39" s="15" t="s">
        <v>3858</v>
      </c>
      <c r="M39" s="14" t="s">
        <v>2605</v>
      </c>
      <c r="N39" s="14" t="s">
        <v>2606</v>
      </c>
      <c r="O39" s="16" t="s">
        <v>2607</v>
      </c>
    </row>
    <row r="40" spans="1:15" x14ac:dyDescent="0.3">
      <c r="A40" s="1">
        <v>32036</v>
      </c>
      <c r="B40" s="9" t="s">
        <v>1186</v>
      </c>
      <c r="C40" s="1" t="s">
        <v>2284</v>
      </c>
      <c r="D40" s="7" t="s">
        <v>2343</v>
      </c>
      <c r="E40" s="1" t="s">
        <v>2608</v>
      </c>
      <c r="F40" s="12" t="s">
        <v>2609</v>
      </c>
      <c r="G40" s="7" t="s">
        <v>2610</v>
      </c>
      <c r="H40" s="1" t="s">
        <v>2611</v>
      </c>
      <c r="I40" s="7" t="s">
        <v>2612</v>
      </c>
      <c r="J40" s="7" t="s">
        <v>2613</v>
      </c>
      <c r="K40" s="1" t="s">
        <v>2614</v>
      </c>
      <c r="L40" s="7" t="s">
        <v>2615</v>
      </c>
      <c r="M40" s="7"/>
    </row>
    <row r="41" spans="1:15" x14ac:dyDescent="0.3">
      <c r="A41" s="1">
        <v>32046</v>
      </c>
      <c r="B41" s="9" t="s">
        <v>1210</v>
      </c>
      <c r="C41" s="1" t="s">
        <v>2284</v>
      </c>
      <c r="D41" s="7" t="s">
        <v>2616</v>
      </c>
      <c r="E41" s="1" t="s">
        <v>2617</v>
      </c>
      <c r="F41" s="12" t="s">
        <v>2618</v>
      </c>
      <c r="G41" s="7" t="s">
        <v>2619</v>
      </c>
      <c r="H41" s="1" t="s">
        <v>2620</v>
      </c>
      <c r="I41" s="7" t="s">
        <v>2621</v>
      </c>
      <c r="J41" s="7" t="s">
        <v>2622</v>
      </c>
      <c r="K41" s="1" t="s">
        <v>2623</v>
      </c>
      <c r="L41" s="7" t="s">
        <v>2624</v>
      </c>
      <c r="M41" s="7"/>
    </row>
    <row r="42" spans="1:15" x14ac:dyDescent="0.3">
      <c r="A42" s="1">
        <v>32056</v>
      </c>
      <c r="B42" s="9" t="s">
        <v>1235</v>
      </c>
      <c r="C42" s="1" t="s">
        <v>2249</v>
      </c>
      <c r="D42" s="7" t="s">
        <v>2625</v>
      </c>
      <c r="E42" s="1" t="s">
        <v>2626</v>
      </c>
      <c r="F42" s="12" t="s">
        <v>2627</v>
      </c>
      <c r="G42" s="7" t="s">
        <v>2628</v>
      </c>
      <c r="H42" s="1" t="s">
        <v>2629</v>
      </c>
      <c r="I42" s="7" t="s">
        <v>2630</v>
      </c>
      <c r="J42" s="7" t="s">
        <v>2631</v>
      </c>
      <c r="K42" s="1" t="s">
        <v>2632</v>
      </c>
      <c r="L42" s="7" t="s">
        <v>2633</v>
      </c>
      <c r="M42" s="7" t="s">
        <v>2634</v>
      </c>
      <c r="N42" s="1" t="s">
        <v>2635</v>
      </c>
      <c r="O42" s="1" t="s">
        <v>2636</v>
      </c>
    </row>
    <row r="43" spans="1:15" ht="34.5" x14ac:dyDescent="0.3">
      <c r="A43" s="1">
        <v>32066</v>
      </c>
      <c r="B43" s="9" t="s">
        <v>60</v>
      </c>
      <c r="C43" s="1">
        <v>1</v>
      </c>
      <c r="D43" s="7" t="s">
        <v>2637</v>
      </c>
      <c r="E43" s="1" t="s">
        <v>2638</v>
      </c>
      <c r="F43" s="12" t="s">
        <v>2639</v>
      </c>
      <c r="G43" s="7" t="s">
        <v>2640</v>
      </c>
      <c r="H43" s="1" t="s">
        <v>2641</v>
      </c>
      <c r="I43" s="7" t="s">
        <v>2642</v>
      </c>
      <c r="J43" s="7" t="s">
        <v>2417</v>
      </c>
      <c r="K43" s="1" t="s">
        <v>2643</v>
      </c>
      <c r="L43" s="7" t="s">
        <v>2644</v>
      </c>
      <c r="M43" s="7" t="s">
        <v>2645</v>
      </c>
      <c r="N43" s="1" t="s">
        <v>2646</v>
      </c>
      <c r="O43" s="1" t="s">
        <v>2647</v>
      </c>
    </row>
    <row r="44" spans="1:15" s="25" customFormat="1" x14ac:dyDescent="0.3">
      <c r="A44" s="25">
        <v>32076</v>
      </c>
      <c r="B44" s="25" t="s">
        <v>4006</v>
      </c>
      <c r="C44" s="25">
        <v>1</v>
      </c>
      <c r="D44" s="25" t="s">
        <v>4026</v>
      </c>
      <c r="E44" s="25" t="s">
        <v>4027</v>
      </c>
      <c r="F44" s="25" t="s">
        <v>4028</v>
      </c>
      <c r="G44" s="25" t="s">
        <v>4029</v>
      </c>
      <c r="H44" s="25" t="s">
        <v>4041</v>
      </c>
      <c r="I44" s="25" t="s">
        <v>4030</v>
      </c>
      <c r="J44" s="25" t="s">
        <v>4031</v>
      </c>
      <c r="K44" s="25" t="s">
        <v>4032</v>
      </c>
      <c r="L44" s="25" t="s">
        <v>4033</v>
      </c>
      <c r="M44" s="25" t="s">
        <v>4034</v>
      </c>
      <c r="N44" s="25" t="s">
        <v>4035</v>
      </c>
      <c r="O44" s="38" t="s">
        <v>4038</v>
      </c>
    </row>
    <row r="45" spans="1:15" x14ac:dyDescent="0.3">
      <c r="A45" s="1">
        <v>33026</v>
      </c>
      <c r="B45" s="9" t="s">
        <v>1295</v>
      </c>
      <c r="C45" s="1" t="s">
        <v>2284</v>
      </c>
      <c r="D45" s="7" t="s">
        <v>2648</v>
      </c>
      <c r="E45" s="1" t="s">
        <v>2649</v>
      </c>
      <c r="F45" s="12" t="s">
        <v>2650</v>
      </c>
      <c r="G45" s="7" t="s">
        <v>2323</v>
      </c>
      <c r="H45" s="1" t="s">
        <v>2651</v>
      </c>
      <c r="I45" s="7" t="s">
        <v>2652</v>
      </c>
      <c r="J45" s="7" t="s">
        <v>2653</v>
      </c>
      <c r="K45" s="1" t="s">
        <v>2654</v>
      </c>
      <c r="L45" s="7" t="s">
        <v>2655</v>
      </c>
      <c r="M45" s="7"/>
    </row>
    <row r="46" spans="1:15" x14ac:dyDescent="0.3">
      <c r="A46" s="1">
        <v>33036</v>
      </c>
      <c r="B46" s="9" t="s">
        <v>1323</v>
      </c>
      <c r="C46" s="1">
        <v>1</v>
      </c>
      <c r="D46" s="7" t="s">
        <v>2656</v>
      </c>
      <c r="E46" s="1" t="s">
        <v>2657</v>
      </c>
      <c r="F46" s="12" t="s">
        <v>2658</v>
      </c>
      <c r="G46" s="7" t="s">
        <v>2659</v>
      </c>
      <c r="H46" s="1" t="s">
        <v>2660</v>
      </c>
      <c r="I46" s="7" t="s">
        <v>2661</v>
      </c>
      <c r="J46" s="7" t="s">
        <v>2662</v>
      </c>
      <c r="K46" s="1" t="s">
        <v>2663</v>
      </c>
      <c r="L46" s="7" t="s">
        <v>2664</v>
      </c>
      <c r="M46" s="7" t="s">
        <v>2665</v>
      </c>
      <c r="N46" s="1" t="s">
        <v>2666</v>
      </c>
      <c r="O46" s="3" t="s">
        <v>2667</v>
      </c>
    </row>
    <row r="47" spans="1:15" x14ac:dyDescent="0.3">
      <c r="A47" s="1">
        <v>34026</v>
      </c>
      <c r="B47" s="9" t="s">
        <v>1362</v>
      </c>
      <c r="C47" s="1" t="s">
        <v>2249</v>
      </c>
      <c r="D47" s="7" t="s">
        <v>2668</v>
      </c>
      <c r="E47" s="1" t="s">
        <v>2669</v>
      </c>
      <c r="F47" s="12" t="s">
        <v>2670</v>
      </c>
      <c r="G47" s="7" t="s">
        <v>2520</v>
      </c>
      <c r="H47" s="1" t="s">
        <v>2671</v>
      </c>
      <c r="I47" s="7" t="s">
        <v>2672</v>
      </c>
      <c r="J47" s="7" t="s">
        <v>2673</v>
      </c>
      <c r="K47" s="1" t="s">
        <v>2674</v>
      </c>
      <c r="L47" s="7" t="s">
        <v>2675</v>
      </c>
      <c r="M47" s="7" t="s">
        <v>2676</v>
      </c>
      <c r="N47" s="1" t="s">
        <v>2677</v>
      </c>
      <c r="O47" s="3" t="s">
        <v>2678</v>
      </c>
    </row>
    <row r="48" spans="1:15" s="43" customFormat="1" x14ac:dyDescent="0.3">
      <c r="A48" s="43">
        <v>34036</v>
      </c>
      <c r="B48" s="41" t="s">
        <v>3897</v>
      </c>
      <c r="C48" s="43">
        <v>1</v>
      </c>
      <c r="D48" s="41" t="s">
        <v>3910</v>
      </c>
      <c r="E48" s="43" t="s">
        <v>3924</v>
      </c>
      <c r="F48" s="44" t="s">
        <v>3931</v>
      </c>
      <c r="G48" s="41" t="s">
        <v>3911</v>
      </c>
      <c r="H48" s="43" t="s">
        <v>3925</v>
      </c>
      <c r="I48" s="41" t="s">
        <v>3912</v>
      </c>
      <c r="J48" s="41" t="s">
        <v>3913</v>
      </c>
      <c r="K48" s="43" t="s">
        <v>3926</v>
      </c>
      <c r="L48" s="42" t="s">
        <v>3933</v>
      </c>
      <c r="M48" s="41" t="s">
        <v>3914</v>
      </c>
      <c r="N48" s="43" t="s">
        <v>3915</v>
      </c>
      <c r="O48" s="45" t="s">
        <v>3916</v>
      </c>
    </row>
    <row r="49" spans="1:15" x14ac:dyDescent="0.3">
      <c r="A49" s="1">
        <v>35036</v>
      </c>
      <c r="B49" s="9" t="s">
        <v>1400</v>
      </c>
      <c r="C49" s="1" t="s">
        <v>2249</v>
      </c>
      <c r="D49" s="7" t="s">
        <v>2679</v>
      </c>
      <c r="E49" s="1" t="s">
        <v>2680</v>
      </c>
      <c r="F49" s="12" t="s">
        <v>2681</v>
      </c>
      <c r="G49" s="7" t="s">
        <v>2388</v>
      </c>
      <c r="H49" s="1" t="s">
        <v>2682</v>
      </c>
      <c r="I49" s="7" t="s">
        <v>2683</v>
      </c>
      <c r="J49" s="7" t="s">
        <v>2417</v>
      </c>
      <c r="K49" s="1" t="s">
        <v>2684</v>
      </c>
      <c r="L49" s="7" t="s">
        <v>2685</v>
      </c>
      <c r="M49" s="7" t="s">
        <v>2686</v>
      </c>
      <c r="N49" s="1" t="s">
        <v>2687</v>
      </c>
      <c r="O49" s="3" t="s">
        <v>2688</v>
      </c>
    </row>
    <row r="50" spans="1:15" x14ac:dyDescent="0.3">
      <c r="A50" s="1">
        <v>35046</v>
      </c>
      <c r="B50" s="9" t="s">
        <v>1421</v>
      </c>
      <c r="C50" s="1" t="s">
        <v>2249</v>
      </c>
      <c r="D50" s="7" t="s">
        <v>2689</v>
      </c>
      <c r="E50" s="1" t="s">
        <v>2690</v>
      </c>
      <c r="F50" s="12" t="s">
        <v>2691</v>
      </c>
      <c r="G50" s="7" t="s">
        <v>2692</v>
      </c>
      <c r="H50" s="1" t="s">
        <v>2693</v>
      </c>
      <c r="I50" s="7" t="s">
        <v>2694</v>
      </c>
      <c r="J50" s="7" t="s">
        <v>2695</v>
      </c>
      <c r="K50" s="1" t="s">
        <v>2696</v>
      </c>
      <c r="L50" s="7" t="s">
        <v>2697</v>
      </c>
      <c r="M50" s="7" t="s">
        <v>2698</v>
      </c>
      <c r="N50" s="1" t="s">
        <v>2699</v>
      </c>
      <c r="O50" s="1" t="s">
        <v>2700</v>
      </c>
    </row>
    <row r="51" spans="1:15" x14ac:dyDescent="0.3">
      <c r="A51" s="1">
        <v>35056</v>
      </c>
      <c r="B51" s="9" t="s">
        <v>3592</v>
      </c>
      <c r="C51" s="1">
        <v>1</v>
      </c>
      <c r="D51" s="7" t="s">
        <v>3613</v>
      </c>
      <c r="E51" s="1" t="s">
        <v>3624</v>
      </c>
      <c r="F51" s="12" t="s">
        <v>3614</v>
      </c>
      <c r="G51" s="7" t="s">
        <v>3615</v>
      </c>
      <c r="H51" s="1" t="s">
        <v>3616</v>
      </c>
      <c r="I51" s="22" t="s">
        <v>3823</v>
      </c>
      <c r="J51" s="7" t="s">
        <v>3617</v>
      </c>
      <c r="K51" s="1" t="s">
        <v>3618</v>
      </c>
      <c r="L51" s="7" t="s">
        <v>3619</v>
      </c>
      <c r="M51" s="7" t="s">
        <v>3620</v>
      </c>
      <c r="N51" s="1" t="s">
        <v>3621</v>
      </c>
      <c r="O51" s="1" t="s">
        <v>3622</v>
      </c>
    </row>
    <row r="52" spans="1:15" x14ac:dyDescent="0.3">
      <c r="A52" s="1">
        <v>41056</v>
      </c>
      <c r="B52" s="9" t="s">
        <v>1485</v>
      </c>
      <c r="C52" s="1" t="s">
        <v>2249</v>
      </c>
      <c r="D52" s="7" t="s">
        <v>2701</v>
      </c>
      <c r="E52" s="1" t="s">
        <v>2702</v>
      </c>
      <c r="F52" s="12" t="s">
        <v>2703</v>
      </c>
      <c r="G52" s="7" t="s">
        <v>2704</v>
      </c>
      <c r="H52" s="1" t="s">
        <v>2705</v>
      </c>
      <c r="I52" s="7" t="s">
        <v>2706</v>
      </c>
      <c r="J52" s="7" t="s">
        <v>2707</v>
      </c>
      <c r="K52" s="1" t="s">
        <v>2708</v>
      </c>
      <c r="L52" s="7" t="s">
        <v>2709</v>
      </c>
      <c r="M52" s="7" t="s">
        <v>2710</v>
      </c>
      <c r="N52" s="1" t="s">
        <v>2711</v>
      </c>
      <c r="O52" s="1" t="s">
        <v>2712</v>
      </c>
    </row>
    <row r="53" spans="1:15" x14ac:dyDescent="0.3">
      <c r="A53" s="1">
        <v>41066</v>
      </c>
      <c r="B53" s="9" t="s">
        <v>1510</v>
      </c>
      <c r="C53" s="1" t="s">
        <v>2249</v>
      </c>
      <c r="D53" s="7" t="s">
        <v>2713</v>
      </c>
      <c r="E53" s="1" t="s">
        <v>2714</v>
      </c>
      <c r="F53" s="12" t="s">
        <v>2715</v>
      </c>
      <c r="G53" s="7" t="s">
        <v>2716</v>
      </c>
      <c r="H53" s="1" t="s">
        <v>2717</v>
      </c>
      <c r="I53" s="7" t="s">
        <v>2718</v>
      </c>
      <c r="J53" s="7" t="s">
        <v>2417</v>
      </c>
      <c r="K53" s="1" t="s">
        <v>2719</v>
      </c>
      <c r="L53" s="7" t="s">
        <v>2720</v>
      </c>
      <c r="M53" s="7" t="s">
        <v>2721</v>
      </c>
      <c r="N53" s="1" t="s">
        <v>2722</v>
      </c>
      <c r="O53" s="1" t="s">
        <v>2723</v>
      </c>
    </row>
    <row r="54" spans="1:15" ht="34.5" x14ac:dyDescent="0.3">
      <c r="A54" s="1">
        <v>41076</v>
      </c>
      <c r="B54" s="9" t="s">
        <v>3827</v>
      </c>
      <c r="C54" s="1">
        <v>1</v>
      </c>
      <c r="D54" s="7" t="s">
        <v>3845</v>
      </c>
      <c r="E54" s="1" t="s">
        <v>3846</v>
      </c>
      <c r="F54" s="12" t="s">
        <v>3847</v>
      </c>
      <c r="G54" s="7" t="s">
        <v>3848</v>
      </c>
      <c r="H54" s="1" t="s">
        <v>3849</v>
      </c>
      <c r="I54" s="22" t="s">
        <v>4234</v>
      </c>
      <c r="J54" s="7" t="s">
        <v>3850</v>
      </c>
      <c r="K54" s="17" t="s">
        <v>3857</v>
      </c>
      <c r="L54" s="22" t="s">
        <v>4235</v>
      </c>
      <c r="M54" s="7" t="s">
        <v>3851</v>
      </c>
      <c r="N54" s="1" t="s">
        <v>3852</v>
      </c>
      <c r="O54" s="17" t="s">
        <v>4233</v>
      </c>
    </row>
    <row r="55" spans="1:15" x14ac:dyDescent="0.3">
      <c r="A55" s="1">
        <v>42016</v>
      </c>
      <c r="B55" s="9" t="s">
        <v>1533</v>
      </c>
      <c r="C55" s="1" t="s">
        <v>2249</v>
      </c>
      <c r="D55" s="7" t="s">
        <v>2724</v>
      </c>
      <c r="E55" s="1" t="s">
        <v>2725</v>
      </c>
      <c r="F55" s="12" t="s">
        <v>2726</v>
      </c>
      <c r="G55" s="7" t="s">
        <v>2727</v>
      </c>
      <c r="H55" s="1" t="s">
        <v>2728</v>
      </c>
      <c r="I55" s="7" t="s">
        <v>2729</v>
      </c>
      <c r="J55" s="7" t="s">
        <v>2730</v>
      </c>
      <c r="K55" s="1" t="s">
        <v>2731</v>
      </c>
      <c r="L55" s="7" t="s">
        <v>2732</v>
      </c>
      <c r="M55" s="7" t="s">
        <v>2733</v>
      </c>
      <c r="N55" s="1" t="s">
        <v>2734</v>
      </c>
      <c r="O55" s="1" t="s">
        <v>2735</v>
      </c>
    </row>
    <row r="56" spans="1:15" x14ac:dyDescent="0.3">
      <c r="A56" s="1">
        <v>42026</v>
      </c>
      <c r="B56" s="9" t="s">
        <v>3709</v>
      </c>
      <c r="C56" s="1">
        <v>1</v>
      </c>
      <c r="D56" s="7" t="s">
        <v>3729</v>
      </c>
      <c r="E56" s="1" t="s">
        <v>3730</v>
      </c>
      <c r="F56" s="12" t="s">
        <v>3750</v>
      </c>
      <c r="G56" s="7" t="s">
        <v>3731</v>
      </c>
      <c r="H56" s="1" t="s">
        <v>3732</v>
      </c>
      <c r="I56" s="7" t="s">
        <v>3733</v>
      </c>
      <c r="J56" s="7" t="s">
        <v>3734</v>
      </c>
      <c r="K56" s="1" t="s">
        <v>3735</v>
      </c>
      <c r="L56" s="7" t="s">
        <v>3751</v>
      </c>
      <c r="M56" s="7" t="s">
        <v>3736</v>
      </c>
      <c r="N56" s="1" t="s">
        <v>3737</v>
      </c>
      <c r="O56" s="1" t="s">
        <v>3738</v>
      </c>
    </row>
    <row r="57" spans="1:15" x14ac:dyDescent="0.3">
      <c r="A57" s="1">
        <v>43046</v>
      </c>
      <c r="B57" s="7" t="s">
        <v>1583</v>
      </c>
      <c r="C57" s="1" t="s">
        <v>2284</v>
      </c>
      <c r="D57" s="7" t="s">
        <v>2736</v>
      </c>
      <c r="E57" s="1" t="s">
        <v>2737</v>
      </c>
      <c r="F57" s="12" t="s">
        <v>2738</v>
      </c>
      <c r="G57" s="7" t="s">
        <v>2739</v>
      </c>
      <c r="H57" s="1" t="s">
        <v>2740</v>
      </c>
      <c r="I57" s="7" t="s">
        <v>2741</v>
      </c>
      <c r="J57" s="7" t="s">
        <v>2742</v>
      </c>
      <c r="K57" s="1" t="s">
        <v>2743</v>
      </c>
      <c r="L57" s="7" t="s">
        <v>2744</v>
      </c>
      <c r="M57" s="7"/>
    </row>
    <row r="58" spans="1:15" x14ac:dyDescent="0.3">
      <c r="A58" s="1">
        <v>43056</v>
      </c>
      <c r="B58" s="9" t="s">
        <v>1607</v>
      </c>
      <c r="C58" s="1" t="s">
        <v>2284</v>
      </c>
      <c r="D58" s="7" t="s">
        <v>2494</v>
      </c>
      <c r="E58" s="1" t="s">
        <v>2745</v>
      </c>
      <c r="F58" s="12" t="s">
        <v>2746</v>
      </c>
      <c r="G58" s="7" t="s">
        <v>2747</v>
      </c>
      <c r="H58" s="1" t="s">
        <v>2748</v>
      </c>
      <c r="I58" s="7" t="s">
        <v>2749</v>
      </c>
      <c r="J58" s="7" t="s">
        <v>2750</v>
      </c>
      <c r="K58" s="1" t="s">
        <v>2751</v>
      </c>
      <c r="L58" s="7" t="s">
        <v>2752</v>
      </c>
      <c r="M58" s="7"/>
    </row>
    <row r="59" spans="1:15" s="10" customFormat="1" x14ac:dyDescent="0.3">
      <c r="A59" s="10">
        <v>43066</v>
      </c>
      <c r="B59" s="14" t="s">
        <v>1633</v>
      </c>
      <c r="C59" s="10">
        <v>1</v>
      </c>
      <c r="D59" s="15" t="s">
        <v>2753</v>
      </c>
      <c r="E59" s="10" t="s">
        <v>2754</v>
      </c>
      <c r="F59" s="14" t="s">
        <v>2755</v>
      </c>
      <c r="G59" s="15" t="s">
        <v>2756</v>
      </c>
      <c r="H59" s="10" t="s">
        <v>2757</v>
      </c>
      <c r="I59" s="14" t="s">
        <v>2758</v>
      </c>
      <c r="J59" s="15" t="s">
        <v>2759</v>
      </c>
      <c r="K59" s="3" t="s">
        <v>2760</v>
      </c>
      <c r="L59" s="13" t="s">
        <v>2761</v>
      </c>
      <c r="M59" s="15" t="s">
        <v>2762</v>
      </c>
      <c r="N59" s="10" t="s">
        <v>2763</v>
      </c>
      <c r="O59" s="14" t="s">
        <v>2764</v>
      </c>
    </row>
    <row r="60" spans="1:15" s="10" customFormat="1" ht="34.5" x14ac:dyDescent="0.3">
      <c r="A60" s="10">
        <v>43076</v>
      </c>
      <c r="B60" s="14" t="s">
        <v>72</v>
      </c>
      <c r="C60" s="10">
        <v>1</v>
      </c>
      <c r="D60" s="15" t="s">
        <v>2765</v>
      </c>
      <c r="E60" s="14" t="s">
        <v>2766</v>
      </c>
      <c r="F60" s="10" t="s">
        <v>2767</v>
      </c>
      <c r="G60" s="15" t="s">
        <v>2768</v>
      </c>
      <c r="H60" s="10" t="s">
        <v>2769</v>
      </c>
      <c r="I60" s="10" t="s">
        <v>2770</v>
      </c>
      <c r="J60" s="15" t="s">
        <v>2771</v>
      </c>
      <c r="K60" s="14" t="s">
        <v>2772</v>
      </c>
      <c r="L60" s="10" t="s">
        <v>2773</v>
      </c>
      <c r="M60" s="15" t="s">
        <v>2774</v>
      </c>
      <c r="N60" s="10" t="s">
        <v>2775</v>
      </c>
      <c r="O60" s="10" t="s">
        <v>2776</v>
      </c>
    </row>
    <row r="61" spans="1:15" s="25" customFormat="1" x14ac:dyDescent="0.3">
      <c r="A61" s="25">
        <v>43086</v>
      </c>
      <c r="B61" s="25" t="s">
        <v>3970</v>
      </c>
      <c r="C61" s="25">
        <v>1</v>
      </c>
      <c r="D61" s="25" t="s">
        <v>3992</v>
      </c>
      <c r="E61" s="25" t="s">
        <v>3993</v>
      </c>
      <c r="F61" s="25" t="s">
        <v>3994</v>
      </c>
      <c r="G61" s="25" t="s">
        <v>3995</v>
      </c>
      <c r="H61" s="25" t="s">
        <v>3996</v>
      </c>
      <c r="I61" s="38" t="s">
        <v>4005</v>
      </c>
      <c r="J61" s="25" t="s">
        <v>3997</v>
      </c>
      <c r="K61" s="25" t="s">
        <v>3998</v>
      </c>
      <c r="L61" s="25" t="s">
        <v>3999</v>
      </c>
      <c r="M61" s="25" t="s">
        <v>4000</v>
      </c>
      <c r="N61" s="25" t="s">
        <v>4001</v>
      </c>
      <c r="O61" s="25" t="s">
        <v>4002</v>
      </c>
    </row>
    <row r="62" spans="1:15" x14ac:dyDescent="0.3">
      <c r="A62" s="1">
        <v>44036</v>
      </c>
      <c r="B62" s="9" t="s">
        <v>1700</v>
      </c>
      <c r="C62" s="1" t="s">
        <v>2284</v>
      </c>
      <c r="D62" s="7" t="s">
        <v>2777</v>
      </c>
      <c r="E62" s="1" t="s">
        <v>2778</v>
      </c>
      <c r="F62" s="12" t="s">
        <v>2779</v>
      </c>
      <c r="G62" s="7" t="s">
        <v>2780</v>
      </c>
      <c r="H62" s="1" t="s">
        <v>2781</v>
      </c>
      <c r="I62" s="7" t="s">
        <v>2782</v>
      </c>
      <c r="J62" s="7" t="s">
        <v>2783</v>
      </c>
      <c r="K62" s="1" t="s">
        <v>2784</v>
      </c>
      <c r="L62" s="7" t="s">
        <v>2785</v>
      </c>
      <c r="M62" s="7"/>
    </row>
    <row r="63" spans="1:15" x14ac:dyDescent="0.3">
      <c r="A63" s="1">
        <v>44046</v>
      </c>
      <c r="B63" s="9" t="s">
        <v>1730</v>
      </c>
      <c r="C63" s="1" t="s">
        <v>2249</v>
      </c>
      <c r="D63" s="7" t="s">
        <v>2506</v>
      </c>
      <c r="E63" s="1" t="s">
        <v>2786</v>
      </c>
      <c r="F63" s="12" t="s">
        <v>2787</v>
      </c>
      <c r="G63" s="7" t="s">
        <v>2788</v>
      </c>
      <c r="H63" s="1" t="s">
        <v>2789</v>
      </c>
      <c r="I63" s="7" t="s">
        <v>2790</v>
      </c>
      <c r="J63" s="7" t="s">
        <v>2791</v>
      </c>
      <c r="K63" s="1" t="s">
        <v>2792</v>
      </c>
      <c r="L63" s="12" t="s">
        <v>2793</v>
      </c>
      <c r="M63" s="7" t="s">
        <v>2794</v>
      </c>
      <c r="N63" s="1" t="s">
        <v>2795</v>
      </c>
      <c r="O63" s="3" t="s">
        <v>2796</v>
      </c>
    </row>
    <row r="64" spans="1:15" x14ac:dyDescent="0.3">
      <c r="A64" s="1">
        <v>44056</v>
      </c>
      <c r="B64" s="9" t="s">
        <v>1748</v>
      </c>
      <c r="C64" s="1">
        <v>1</v>
      </c>
      <c r="D64" s="7" t="s">
        <v>2797</v>
      </c>
      <c r="E64" s="1" t="s">
        <v>2798</v>
      </c>
      <c r="F64" s="12" t="s">
        <v>2799</v>
      </c>
      <c r="G64" s="7" t="s">
        <v>2800</v>
      </c>
      <c r="H64" s="1" t="s">
        <v>2801</v>
      </c>
      <c r="I64" s="7" t="s">
        <v>2802</v>
      </c>
      <c r="J64" s="7" t="s">
        <v>2803</v>
      </c>
      <c r="K64" s="1" t="s">
        <v>2804</v>
      </c>
      <c r="L64" s="12" t="s">
        <v>2805</v>
      </c>
      <c r="M64" s="7" t="s">
        <v>2806</v>
      </c>
      <c r="N64" s="1" t="s">
        <v>2807</v>
      </c>
      <c r="O64" s="3" t="s">
        <v>2808</v>
      </c>
    </row>
    <row r="65" spans="1:15" s="8" customFormat="1" x14ac:dyDescent="0.3">
      <c r="A65" s="8">
        <v>44066</v>
      </c>
      <c r="B65" s="8" t="s">
        <v>4236</v>
      </c>
      <c r="C65" s="8">
        <v>1</v>
      </c>
      <c r="D65" s="8" t="s">
        <v>4250</v>
      </c>
      <c r="E65" s="39" t="s">
        <v>4285</v>
      </c>
      <c r="F65" s="8" t="s">
        <v>4251</v>
      </c>
      <c r="G65" s="8" t="s">
        <v>4242</v>
      </c>
      <c r="H65" s="8" t="s">
        <v>4271</v>
      </c>
      <c r="I65" s="8" t="s">
        <v>4252</v>
      </c>
      <c r="J65" s="8" t="s">
        <v>4244</v>
      </c>
      <c r="K65" s="39" t="s">
        <v>4276</v>
      </c>
      <c r="L65" s="39" t="s">
        <v>4279</v>
      </c>
      <c r="M65" s="8" t="s">
        <v>4253</v>
      </c>
      <c r="N65" s="8" t="s">
        <v>4254</v>
      </c>
      <c r="O65" s="8" t="s">
        <v>4255</v>
      </c>
    </row>
    <row r="66" spans="1:15" x14ac:dyDescent="0.3">
      <c r="A66" s="1">
        <v>45046</v>
      </c>
      <c r="B66" s="9" t="s">
        <v>1802</v>
      </c>
      <c r="C66" s="1" t="s">
        <v>2249</v>
      </c>
      <c r="D66" s="7" t="s">
        <v>2809</v>
      </c>
      <c r="E66" s="3" t="s">
        <v>2810</v>
      </c>
      <c r="F66" s="12" t="s">
        <v>2811</v>
      </c>
      <c r="G66" s="7" t="s">
        <v>2812</v>
      </c>
      <c r="H66" s="1" t="s">
        <v>2813</v>
      </c>
      <c r="I66" s="7" t="s">
        <v>2814</v>
      </c>
      <c r="J66" s="7" t="s">
        <v>2815</v>
      </c>
      <c r="K66" s="1" t="s">
        <v>2816</v>
      </c>
      <c r="L66" s="7" t="s">
        <v>2817</v>
      </c>
      <c r="M66" s="7" t="s">
        <v>2818</v>
      </c>
      <c r="N66" s="1" t="s">
        <v>2819</v>
      </c>
      <c r="O66" s="3" t="s">
        <v>2820</v>
      </c>
    </row>
    <row r="67" spans="1:15" x14ac:dyDescent="0.3">
      <c r="A67" s="1">
        <v>45056</v>
      </c>
      <c r="B67" s="9" t="s">
        <v>1827</v>
      </c>
      <c r="C67" s="1" t="s">
        <v>2249</v>
      </c>
      <c r="D67" s="7" t="s">
        <v>2821</v>
      </c>
      <c r="E67" s="1" t="s">
        <v>2822</v>
      </c>
      <c r="F67" s="12" t="s">
        <v>2823</v>
      </c>
      <c r="G67" s="7" t="s">
        <v>2824</v>
      </c>
      <c r="H67" s="1" t="s">
        <v>2825</v>
      </c>
      <c r="I67" s="7" t="s">
        <v>2826</v>
      </c>
      <c r="J67" s="7" t="s">
        <v>2827</v>
      </c>
      <c r="K67" s="1" t="s">
        <v>2828</v>
      </c>
      <c r="L67" s="7" t="s">
        <v>2829</v>
      </c>
      <c r="M67" s="7" t="s">
        <v>2830</v>
      </c>
      <c r="N67" s="1" t="s">
        <v>2831</v>
      </c>
      <c r="O67" s="3" t="s">
        <v>2832</v>
      </c>
    </row>
    <row r="68" spans="1:15" x14ac:dyDescent="0.3">
      <c r="A68" s="1">
        <v>45066</v>
      </c>
      <c r="B68" s="9" t="s">
        <v>78</v>
      </c>
      <c r="C68" s="1">
        <v>1</v>
      </c>
      <c r="D68" s="7" t="s">
        <v>2833</v>
      </c>
      <c r="E68" s="1" t="s">
        <v>2834</v>
      </c>
      <c r="F68" s="12" t="s">
        <v>2835</v>
      </c>
      <c r="G68" s="7" t="s">
        <v>2836</v>
      </c>
      <c r="H68" s="1" t="s">
        <v>2837</v>
      </c>
      <c r="I68" s="7" t="s">
        <v>2838</v>
      </c>
      <c r="J68" s="7" t="s">
        <v>2839</v>
      </c>
      <c r="K68" s="1" t="s">
        <v>2840</v>
      </c>
      <c r="L68" s="7" t="s">
        <v>2841</v>
      </c>
      <c r="M68" s="7" t="s">
        <v>2842</v>
      </c>
      <c r="N68" s="1" t="s">
        <v>2843</v>
      </c>
      <c r="O68" s="3" t="s">
        <v>2844</v>
      </c>
    </row>
    <row r="69" spans="1:15" x14ac:dyDescent="0.3">
      <c r="A69" s="1">
        <v>51016</v>
      </c>
      <c r="B69" s="9" t="s">
        <v>1875</v>
      </c>
      <c r="C69" s="1">
        <v>1</v>
      </c>
      <c r="D69" s="7" t="s">
        <v>2845</v>
      </c>
      <c r="E69" s="3" t="s">
        <v>2846</v>
      </c>
      <c r="F69" s="12" t="s">
        <v>2847</v>
      </c>
      <c r="G69" s="7" t="s">
        <v>2848</v>
      </c>
      <c r="H69" s="3" t="s">
        <v>2849</v>
      </c>
      <c r="I69" s="7" t="s">
        <v>2850</v>
      </c>
      <c r="J69" s="7" t="s">
        <v>2851</v>
      </c>
      <c r="K69" s="3" t="s">
        <v>2852</v>
      </c>
      <c r="L69" s="7" t="s">
        <v>2853</v>
      </c>
      <c r="M69" s="12" t="s">
        <v>2854</v>
      </c>
      <c r="N69" s="1" t="s">
        <v>2855</v>
      </c>
      <c r="O69" s="3" t="s">
        <v>2856</v>
      </c>
    </row>
    <row r="70" spans="1:15" ht="34.5" x14ac:dyDescent="0.3">
      <c r="A70" s="1">
        <v>51026</v>
      </c>
      <c r="B70" s="9" t="s">
        <v>80</v>
      </c>
      <c r="C70" s="1">
        <v>1</v>
      </c>
      <c r="D70" s="7" t="s">
        <v>2857</v>
      </c>
      <c r="E70" s="3" t="s">
        <v>2858</v>
      </c>
      <c r="F70" s="12" t="s">
        <v>2859</v>
      </c>
      <c r="G70" s="7" t="s">
        <v>2860</v>
      </c>
      <c r="H70" s="3" t="s">
        <v>2861</v>
      </c>
      <c r="I70" s="22" t="s">
        <v>3701</v>
      </c>
      <c r="J70" s="7" t="s">
        <v>2862</v>
      </c>
      <c r="K70" s="3" t="s">
        <v>2863</v>
      </c>
      <c r="L70" s="22" t="s">
        <v>3702</v>
      </c>
      <c r="M70" s="12" t="s">
        <v>2864</v>
      </c>
      <c r="N70" s="1" t="s">
        <v>2865</v>
      </c>
      <c r="O70" s="17" t="s">
        <v>3703</v>
      </c>
    </row>
    <row r="71" spans="1:15" x14ac:dyDescent="0.3">
      <c r="A71" s="1">
        <v>52046</v>
      </c>
      <c r="B71" s="9" t="s">
        <v>1955</v>
      </c>
      <c r="C71" s="1" t="s">
        <v>2249</v>
      </c>
      <c r="D71" s="7" t="s">
        <v>2866</v>
      </c>
      <c r="E71" s="1" t="s">
        <v>2867</v>
      </c>
      <c r="F71" s="12" t="s">
        <v>3859</v>
      </c>
      <c r="G71" s="7" t="s">
        <v>2868</v>
      </c>
      <c r="H71" s="1" t="s">
        <v>2869</v>
      </c>
      <c r="I71" s="7" t="s">
        <v>2870</v>
      </c>
      <c r="J71" s="7" t="s">
        <v>2871</v>
      </c>
      <c r="K71" s="1" t="s">
        <v>2872</v>
      </c>
      <c r="L71" s="7" t="s">
        <v>2873</v>
      </c>
      <c r="M71" s="7" t="s">
        <v>2874</v>
      </c>
      <c r="N71" s="1" t="s">
        <v>2875</v>
      </c>
      <c r="O71" s="17" t="s">
        <v>3860</v>
      </c>
    </row>
    <row r="72" spans="1:15" x14ac:dyDescent="0.3">
      <c r="A72" s="1">
        <v>52056</v>
      </c>
      <c r="B72" s="9" t="s">
        <v>1979</v>
      </c>
      <c r="C72" s="1">
        <v>1</v>
      </c>
      <c r="D72" s="7" t="s">
        <v>2876</v>
      </c>
      <c r="E72" s="1" t="s">
        <v>2877</v>
      </c>
      <c r="F72" s="12" t="s">
        <v>2878</v>
      </c>
      <c r="G72" s="7" t="s">
        <v>2879</v>
      </c>
      <c r="H72" s="1" t="s">
        <v>2880</v>
      </c>
      <c r="I72" s="7" t="s">
        <v>2881</v>
      </c>
      <c r="J72" s="7" t="s">
        <v>2882</v>
      </c>
      <c r="K72" s="3" t="s">
        <v>2883</v>
      </c>
      <c r="L72" s="7" t="s">
        <v>2884</v>
      </c>
      <c r="M72" s="7" t="s">
        <v>2885</v>
      </c>
      <c r="N72" s="1" t="s">
        <v>2886</v>
      </c>
      <c r="O72" s="3" t="s">
        <v>2887</v>
      </c>
    </row>
    <row r="73" spans="1:15" x14ac:dyDescent="0.3">
      <c r="A73" s="1">
        <v>53016</v>
      </c>
      <c r="B73" s="9" t="s">
        <v>2002</v>
      </c>
      <c r="C73" s="1" t="s">
        <v>2284</v>
      </c>
      <c r="D73" s="7" t="s">
        <v>2888</v>
      </c>
      <c r="E73" s="1" t="s">
        <v>2889</v>
      </c>
      <c r="F73" s="12" t="s">
        <v>2890</v>
      </c>
      <c r="G73" s="7" t="s">
        <v>2891</v>
      </c>
      <c r="H73" s="1" t="s">
        <v>2892</v>
      </c>
      <c r="I73" s="7" t="s">
        <v>2893</v>
      </c>
      <c r="J73" s="7" t="s">
        <v>2894</v>
      </c>
      <c r="K73" s="1" t="s">
        <v>2895</v>
      </c>
      <c r="L73" s="7" t="s">
        <v>2896</v>
      </c>
      <c r="M73" s="7"/>
    </row>
    <row r="74" spans="1:15" x14ac:dyDescent="0.3">
      <c r="A74" s="1">
        <v>53026</v>
      </c>
      <c r="B74" s="1" t="s">
        <v>3862</v>
      </c>
      <c r="C74" s="1">
        <v>1</v>
      </c>
      <c r="D74" s="1" t="s">
        <v>3878</v>
      </c>
      <c r="E74" s="1" t="s">
        <v>3891</v>
      </c>
      <c r="F74" s="1" t="s">
        <v>3879</v>
      </c>
      <c r="G74" s="1" t="s">
        <v>3880</v>
      </c>
      <c r="H74" s="1" t="s">
        <v>3892</v>
      </c>
      <c r="I74" s="17" t="s">
        <v>3895</v>
      </c>
      <c r="J74" s="1" t="s">
        <v>3881</v>
      </c>
      <c r="K74" s="1" t="s">
        <v>3893</v>
      </c>
      <c r="L74" s="1" t="s">
        <v>3882</v>
      </c>
      <c r="M74" s="1" t="s">
        <v>3883</v>
      </c>
      <c r="N74" s="1" t="s">
        <v>3884</v>
      </c>
      <c r="O74" s="17" t="s">
        <v>3896</v>
      </c>
    </row>
    <row r="75" spans="1:15" s="10" customFormat="1" x14ac:dyDescent="0.3">
      <c r="A75" s="14">
        <v>55016</v>
      </c>
      <c r="B75" s="14" t="s">
        <v>2030</v>
      </c>
      <c r="C75" s="10">
        <v>1</v>
      </c>
      <c r="D75" s="15" t="s">
        <v>2897</v>
      </c>
      <c r="E75" s="10" t="s">
        <v>2898</v>
      </c>
      <c r="F75" s="15" t="s">
        <v>2899</v>
      </c>
      <c r="G75" s="15" t="s">
        <v>2900</v>
      </c>
      <c r="H75" s="10" t="s">
        <v>2901</v>
      </c>
      <c r="I75" s="15" t="s">
        <v>4167</v>
      </c>
      <c r="J75" s="15" t="s">
        <v>2902</v>
      </c>
      <c r="K75" s="10" t="s">
        <v>2903</v>
      </c>
      <c r="L75" s="15" t="s">
        <v>4166</v>
      </c>
      <c r="M75" s="15" t="s">
        <v>2904</v>
      </c>
      <c r="N75" s="15" t="s">
        <v>2905</v>
      </c>
      <c r="O75" s="15" t="s">
        <v>4165</v>
      </c>
    </row>
    <row r="76" spans="1:15" s="10" customFormat="1" x14ac:dyDescent="0.3">
      <c r="A76" s="15">
        <v>55026</v>
      </c>
      <c r="B76" s="14" t="s">
        <v>2052</v>
      </c>
      <c r="C76" s="10">
        <v>1</v>
      </c>
      <c r="D76" s="15" t="s">
        <v>2906</v>
      </c>
      <c r="E76" s="14" t="s">
        <v>2907</v>
      </c>
      <c r="F76" s="10" t="s">
        <v>2908</v>
      </c>
      <c r="G76" s="15" t="s">
        <v>2909</v>
      </c>
      <c r="H76" s="14" t="s">
        <v>2910</v>
      </c>
      <c r="I76" s="10" t="s">
        <v>2911</v>
      </c>
      <c r="J76" s="15" t="s">
        <v>2912</v>
      </c>
      <c r="K76" s="14" t="s">
        <v>2913</v>
      </c>
      <c r="L76" s="10" t="s">
        <v>3861</v>
      </c>
      <c r="M76" s="10" t="s">
        <v>2914</v>
      </c>
      <c r="N76" s="14" t="s">
        <v>2915</v>
      </c>
      <c r="O76" s="15" t="s">
        <v>4121</v>
      </c>
    </row>
    <row r="77" spans="1:15" x14ac:dyDescent="0.3">
      <c r="A77" s="1">
        <v>61026</v>
      </c>
      <c r="B77" s="9" t="s">
        <v>2089</v>
      </c>
      <c r="C77" s="1" t="s">
        <v>2249</v>
      </c>
      <c r="D77" s="7" t="s">
        <v>2916</v>
      </c>
      <c r="E77" s="1" t="s">
        <v>2917</v>
      </c>
      <c r="F77" s="12" t="s">
        <v>2918</v>
      </c>
      <c r="G77" s="7" t="s">
        <v>2919</v>
      </c>
      <c r="H77" s="1" t="s">
        <v>2920</v>
      </c>
      <c r="I77" s="7" t="s">
        <v>2921</v>
      </c>
      <c r="J77" s="7" t="s">
        <v>2922</v>
      </c>
      <c r="K77" s="1" t="s">
        <v>2923</v>
      </c>
      <c r="L77" s="7" t="s">
        <v>2924</v>
      </c>
      <c r="M77" s="7" t="s">
        <v>2925</v>
      </c>
      <c r="N77" s="1" t="s">
        <v>2926</v>
      </c>
      <c r="O77" s="3" t="s">
        <v>2927</v>
      </c>
    </row>
    <row r="78" spans="1:15" x14ac:dyDescent="0.3">
      <c r="A78" s="1">
        <v>62016</v>
      </c>
      <c r="B78" s="9" t="s">
        <v>87</v>
      </c>
      <c r="C78" s="1" t="s">
        <v>2284</v>
      </c>
      <c r="D78" s="7" t="s">
        <v>2928</v>
      </c>
      <c r="E78" s="1" t="s">
        <v>2929</v>
      </c>
      <c r="F78" s="12" t="s">
        <v>2930</v>
      </c>
      <c r="G78" s="7" t="s">
        <v>2931</v>
      </c>
      <c r="H78" s="1" t="s">
        <v>2932</v>
      </c>
      <c r="I78" s="7" t="s">
        <v>2933</v>
      </c>
      <c r="J78" s="7" t="s">
        <v>2894</v>
      </c>
      <c r="K78" s="1" t="s">
        <v>2934</v>
      </c>
      <c r="L78" s="7" t="s">
        <v>2935</v>
      </c>
      <c r="M78" s="7"/>
    </row>
    <row r="79" spans="1:15" x14ac:dyDescent="0.3">
      <c r="A79" s="1">
        <v>62026</v>
      </c>
      <c r="B79" s="9" t="s">
        <v>3661</v>
      </c>
      <c r="C79" s="1">
        <v>1</v>
      </c>
      <c r="D79" s="7" t="s">
        <v>3674</v>
      </c>
      <c r="E79" s="1" t="s">
        <v>3686</v>
      </c>
      <c r="F79" s="12" t="s">
        <v>3675</v>
      </c>
      <c r="G79" s="7" t="s">
        <v>3676</v>
      </c>
      <c r="H79" s="1" t="s">
        <v>3687</v>
      </c>
      <c r="I79" s="7" t="s">
        <v>3689</v>
      </c>
      <c r="J79" s="7" t="s">
        <v>3677</v>
      </c>
      <c r="K79" s="1" t="s">
        <v>3688</v>
      </c>
      <c r="L79" s="22" t="s">
        <v>3708</v>
      </c>
      <c r="M79" s="7" t="s">
        <v>3678</v>
      </c>
      <c r="N79" s="1" t="s">
        <v>3679</v>
      </c>
      <c r="O79" s="1" t="s">
        <v>3690</v>
      </c>
    </row>
    <row r="80" spans="1:15" x14ac:dyDescent="0.3">
      <c r="A80" s="1">
        <v>63026</v>
      </c>
      <c r="B80" s="9" t="s">
        <v>2156</v>
      </c>
      <c r="C80" s="1" t="s">
        <v>2249</v>
      </c>
      <c r="D80" s="7" t="s">
        <v>2936</v>
      </c>
      <c r="E80" s="1" t="s">
        <v>2937</v>
      </c>
      <c r="F80" s="12" t="s">
        <v>2938</v>
      </c>
      <c r="G80" s="7" t="s">
        <v>2939</v>
      </c>
      <c r="H80" s="1" t="s">
        <v>2940</v>
      </c>
      <c r="I80" s="7" t="s">
        <v>2941</v>
      </c>
      <c r="J80" s="7" t="s">
        <v>2942</v>
      </c>
      <c r="K80" s="1" t="s">
        <v>2943</v>
      </c>
      <c r="L80" s="7" t="s">
        <v>2944</v>
      </c>
      <c r="M80" s="7" t="s">
        <v>2945</v>
      </c>
      <c r="N80" s="1" t="s">
        <v>2946</v>
      </c>
      <c r="O80" s="3" t="s">
        <v>2947</v>
      </c>
    </row>
    <row r="81" spans="1:15" x14ac:dyDescent="0.3">
      <c r="A81" s="1">
        <v>63036</v>
      </c>
      <c r="B81" s="9" t="s">
        <v>89</v>
      </c>
      <c r="C81" s="1">
        <v>1</v>
      </c>
      <c r="D81" s="7" t="s">
        <v>2948</v>
      </c>
      <c r="E81" s="1" t="s">
        <v>2949</v>
      </c>
      <c r="F81" s="12" t="s">
        <v>2950</v>
      </c>
      <c r="G81" s="7" t="s">
        <v>2951</v>
      </c>
      <c r="H81" s="1" t="s">
        <v>2952</v>
      </c>
      <c r="I81" s="7" t="s">
        <v>2953</v>
      </c>
      <c r="J81" s="7" t="s">
        <v>2954</v>
      </c>
      <c r="K81" s="1" t="s">
        <v>2955</v>
      </c>
      <c r="L81" s="7" t="s">
        <v>2956</v>
      </c>
      <c r="M81" s="7" t="s">
        <v>2957</v>
      </c>
      <c r="N81" s="1" t="s">
        <v>2958</v>
      </c>
      <c r="O81" s="3" t="s">
        <v>2959</v>
      </c>
    </row>
    <row r="82" spans="1:15" ht="21.75" customHeight="1" x14ac:dyDescent="0.3">
      <c r="A82" s="1">
        <v>64026</v>
      </c>
      <c r="B82" s="9" t="s">
        <v>2211</v>
      </c>
      <c r="C82" s="1">
        <v>1</v>
      </c>
      <c r="D82" s="7" t="s">
        <v>2960</v>
      </c>
      <c r="E82" s="1" t="s">
        <v>2961</v>
      </c>
      <c r="F82" s="12" t="s">
        <v>4145</v>
      </c>
      <c r="G82" s="7" t="s">
        <v>2962</v>
      </c>
      <c r="H82" s="1" t="s">
        <v>2963</v>
      </c>
      <c r="I82" s="7" t="s">
        <v>2964</v>
      </c>
      <c r="J82" s="7" t="s">
        <v>2965</v>
      </c>
      <c r="K82" s="1" t="s">
        <v>2966</v>
      </c>
      <c r="L82" s="7" t="s">
        <v>2967</v>
      </c>
      <c r="M82" s="7" t="s">
        <v>2968</v>
      </c>
      <c r="N82" s="1" t="s">
        <v>2969</v>
      </c>
      <c r="O82" s="17" t="s">
        <v>4168</v>
      </c>
    </row>
    <row r="83" spans="1:15" x14ac:dyDescent="0.3">
      <c r="A83" s="1">
        <v>65016</v>
      </c>
      <c r="B83" s="9" t="s">
        <v>91</v>
      </c>
      <c r="C83" s="1" t="s">
        <v>2249</v>
      </c>
      <c r="D83" s="8" t="s">
        <v>2970</v>
      </c>
      <c r="E83" s="9" t="s">
        <v>2971</v>
      </c>
      <c r="F83" s="19" t="s">
        <v>2972</v>
      </c>
      <c r="G83" s="8" t="s">
        <v>2973</v>
      </c>
      <c r="H83" s="36" t="s">
        <v>4142</v>
      </c>
      <c r="I83" s="39" t="s">
        <v>4118</v>
      </c>
      <c r="J83" s="8" t="s">
        <v>2974</v>
      </c>
      <c r="K83" s="9" t="s">
        <v>2975</v>
      </c>
      <c r="L83" s="19" t="s">
        <v>2976</v>
      </c>
      <c r="M83" s="8" t="s">
        <v>2977</v>
      </c>
      <c r="N83" s="9" t="s">
        <v>2978</v>
      </c>
      <c r="O83" s="39" t="s">
        <v>4115</v>
      </c>
    </row>
    <row r="84" spans="1:15" s="25" customFormat="1" x14ac:dyDescent="0.3">
      <c r="A84" s="25">
        <v>55036</v>
      </c>
      <c r="B84" s="25" t="s">
        <v>4077</v>
      </c>
      <c r="C84" s="1">
        <v>1</v>
      </c>
      <c r="D84" s="25" t="s">
        <v>4087</v>
      </c>
      <c r="E84" s="25" t="s">
        <v>4097</v>
      </c>
      <c r="F84" s="25" t="s">
        <v>4105</v>
      </c>
      <c r="G84" s="25" t="s">
        <v>4088</v>
      </c>
      <c r="H84" s="25" t="s">
        <v>4098</v>
      </c>
      <c r="I84" s="25" t="s">
        <v>4110</v>
      </c>
      <c r="J84" s="25" t="s">
        <v>4089</v>
      </c>
      <c r="K84" s="25" t="s">
        <v>4099</v>
      </c>
      <c r="L84" s="25" t="s">
        <v>4111</v>
      </c>
      <c r="M84" s="25" t="s">
        <v>4090</v>
      </c>
      <c r="N84" s="25" t="s">
        <v>4100</v>
      </c>
      <c r="O84" s="25" t="s">
        <v>4112</v>
      </c>
    </row>
    <row r="85" spans="1:15" x14ac:dyDescent="0.3">
      <c r="A85" s="1">
        <v>61036</v>
      </c>
      <c r="B85" s="1" t="s">
        <v>4042</v>
      </c>
      <c r="C85" s="1">
        <v>1</v>
      </c>
      <c r="D85" s="1" t="s">
        <v>4064</v>
      </c>
      <c r="E85" s="1" t="s">
        <v>4065</v>
      </c>
      <c r="F85" s="11" t="s">
        <v>4066</v>
      </c>
      <c r="G85" s="1" t="s">
        <v>4067</v>
      </c>
      <c r="H85" s="1" t="s">
        <v>4068</v>
      </c>
      <c r="I85" s="1" t="s">
        <v>4069</v>
      </c>
      <c r="J85" s="1" t="s">
        <v>4070</v>
      </c>
      <c r="K85" s="1" t="s">
        <v>4071</v>
      </c>
      <c r="L85" s="1" t="s">
        <v>4072</v>
      </c>
      <c r="M85" s="1" t="s">
        <v>4073</v>
      </c>
      <c r="N85" s="1" t="s">
        <v>4074</v>
      </c>
      <c r="O85" s="17" t="s">
        <v>4301</v>
      </c>
    </row>
    <row r="86" spans="1:15" x14ac:dyDescent="0.3">
      <c r="A86" s="1">
        <v>33046</v>
      </c>
      <c r="B86" s="1" t="s">
        <v>4158</v>
      </c>
      <c r="C86" s="1">
        <v>1</v>
      </c>
      <c r="D86" s="17" t="s">
        <v>4154</v>
      </c>
      <c r="E86" s="1" t="s">
        <v>4133</v>
      </c>
      <c r="F86" s="11" t="s">
        <v>4134</v>
      </c>
      <c r="G86" s="17" t="s">
        <v>4155</v>
      </c>
      <c r="H86" s="1" t="s">
        <v>4135</v>
      </c>
      <c r="I86" s="1" t="s">
        <v>4163</v>
      </c>
      <c r="J86" s="17" t="s">
        <v>4156</v>
      </c>
      <c r="K86" s="1" t="s">
        <v>4136</v>
      </c>
      <c r="L86" s="1" t="s">
        <v>4137</v>
      </c>
      <c r="M86" s="17" t="s">
        <v>4157</v>
      </c>
      <c r="N86" s="1" t="s">
        <v>4138</v>
      </c>
      <c r="O86" s="1" t="s">
        <v>4164</v>
      </c>
    </row>
    <row r="87" spans="1:15" x14ac:dyDescent="0.3">
      <c r="A87" s="1">
        <v>71016</v>
      </c>
      <c r="B87" s="1" t="s">
        <v>4256</v>
      </c>
      <c r="C87" s="1">
        <v>1</v>
      </c>
      <c r="D87" s="1" t="s">
        <v>4260</v>
      </c>
      <c r="E87" s="1" t="s">
        <v>4259</v>
      </c>
      <c r="F87" s="11" t="s">
        <v>4264</v>
      </c>
      <c r="G87" s="1" t="s">
        <v>2097</v>
      </c>
      <c r="H87" s="1" t="s">
        <v>4262</v>
      </c>
      <c r="I87" s="17" t="s">
        <v>4265</v>
      </c>
      <c r="J87" s="1" t="s">
        <v>4263</v>
      </c>
      <c r="K87" s="17" t="s">
        <v>4278</v>
      </c>
      <c r="L87" s="17" t="s">
        <v>4277</v>
      </c>
      <c r="M87" s="1" t="s">
        <v>4258</v>
      </c>
      <c r="N87" s="1" t="s">
        <v>4257</v>
      </c>
      <c r="O87" s="17" t="s">
        <v>4266</v>
      </c>
    </row>
    <row r="88" spans="1:15" x14ac:dyDescent="0.3">
      <c r="A88" s="1">
        <v>22086</v>
      </c>
      <c r="B88" s="1" t="s">
        <v>4286</v>
      </c>
      <c r="C88" s="1">
        <v>1</v>
      </c>
      <c r="D88" s="1" t="s">
        <v>4289</v>
      </c>
      <c r="E88" s="17" t="s">
        <v>4310</v>
      </c>
      <c r="F88" s="11" t="s">
        <v>4297</v>
      </c>
      <c r="G88" s="1" t="s">
        <v>4291</v>
      </c>
      <c r="H88" s="1" t="s">
        <v>4313</v>
      </c>
      <c r="I88" s="1" t="s">
        <v>4314</v>
      </c>
      <c r="J88" s="1" t="s">
        <v>4292</v>
      </c>
      <c r="K88" s="1" t="s">
        <v>4306</v>
      </c>
      <c r="L88" s="1" t="s">
        <v>4298</v>
      </c>
      <c r="M88" s="1" t="s">
        <v>736</v>
      </c>
      <c r="N88" s="1" t="s">
        <v>4299</v>
      </c>
      <c r="O88" s="1" t="s">
        <v>4300</v>
      </c>
    </row>
    <row r="108" spans="9:9" x14ac:dyDescent="0.3">
      <c r="I108" s="3" t="s">
        <v>2979</v>
      </c>
    </row>
  </sheetData>
  <phoneticPr fontId="8" type="noConversion"/>
  <pageMargins left="0.69930555555555596" right="0.69930555555555596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45"/>
  <sheetViews>
    <sheetView topLeftCell="A9" workbookViewId="0">
      <selection activeCell="B25" sqref="B25"/>
    </sheetView>
  </sheetViews>
  <sheetFormatPr defaultColWidth="8.88671875" defaultRowHeight="17.25" x14ac:dyDescent="0.3"/>
  <cols>
    <col min="1" max="1" width="7.109375" style="1" customWidth="1"/>
    <col min="2" max="2" width="12.33203125" style="1" customWidth="1"/>
    <col min="3" max="3" width="11.88671875" style="1" customWidth="1"/>
    <col min="4" max="4" width="177.77734375" style="1" customWidth="1"/>
    <col min="5" max="5" width="10.33203125" style="1" customWidth="1"/>
    <col min="6" max="6" width="113.6640625" style="1" customWidth="1"/>
    <col min="7" max="7" width="10.33203125" style="1" customWidth="1"/>
    <col min="8" max="8" width="116.5546875" style="1" customWidth="1"/>
    <col min="9" max="9" width="10.33203125" style="1" customWidth="1"/>
    <col min="10" max="10" width="116.5546875" style="1" customWidth="1"/>
    <col min="11" max="11" width="9.6640625" style="1" customWidth="1"/>
    <col min="12" max="12" width="9.88671875" style="1" customWidth="1"/>
    <col min="13" max="14" width="46" style="1" customWidth="1"/>
    <col min="15" max="15" width="34.44140625" style="1" customWidth="1"/>
    <col min="16" max="16384" width="8.88671875" style="1"/>
  </cols>
  <sheetData>
    <row r="1" spans="1:15" s="6" customFormat="1" ht="18" x14ac:dyDescent="0.3">
      <c r="A1" s="6" t="s">
        <v>0</v>
      </c>
      <c r="B1" s="6" t="s">
        <v>1</v>
      </c>
      <c r="C1" s="6" t="s">
        <v>22</v>
      </c>
      <c r="D1" s="6" t="s">
        <v>24</v>
      </c>
      <c r="E1" s="6" t="s">
        <v>13</v>
      </c>
      <c r="F1" s="6" t="s">
        <v>15</v>
      </c>
      <c r="G1" s="6" t="s">
        <v>16</v>
      </c>
      <c r="H1" s="6" t="s">
        <v>18</v>
      </c>
      <c r="I1" s="6" t="s">
        <v>19</v>
      </c>
      <c r="J1" s="6" t="s">
        <v>21</v>
      </c>
      <c r="K1" s="6" t="s">
        <v>2248</v>
      </c>
      <c r="L1" s="6" t="s">
        <v>23</v>
      </c>
      <c r="M1" s="6" t="s">
        <v>14</v>
      </c>
      <c r="N1" s="6" t="s">
        <v>17</v>
      </c>
      <c r="O1" s="6" t="s">
        <v>20</v>
      </c>
    </row>
    <row r="2" spans="1:15" x14ac:dyDescent="0.3">
      <c r="A2" s="1">
        <v>11076</v>
      </c>
      <c r="B2" s="1" t="s">
        <v>167</v>
      </c>
      <c r="C2" s="7" t="s">
        <v>2259</v>
      </c>
      <c r="D2" s="1" t="s">
        <v>2980</v>
      </c>
      <c r="E2" s="7" t="s">
        <v>2250</v>
      </c>
      <c r="F2" s="1" t="s">
        <v>2981</v>
      </c>
      <c r="G2" s="7" t="s">
        <v>2982</v>
      </c>
      <c r="H2" s="1" t="s">
        <v>2983</v>
      </c>
      <c r="I2" s="7" t="s">
        <v>2256</v>
      </c>
      <c r="J2" s="1" t="s">
        <v>2984</v>
      </c>
      <c r="K2" s="1" t="s">
        <v>2249</v>
      </c>
      <c r="L2" s="1" t="s">
        <v>2260</v>
      </c>
      <c r="M2" s="1" t="s">
        <v>2251</v>
      </c>
      <c r="N2" s="1" t="s">
        <v>2254</v>
      </c>
      <c r="O2" s="1" t="s">
        <v>2257</v>
      </c>
    </row>
    <row r="3" spans="1:15" x14ac:dyDescent="0.3">
      <c r="A3" s="1">
        <v>11086</v>
      </c>
      <c r="B3" s="1" t="s">
        <v>192</v>
      </c>
      <c r="C3" s="7" t="s">
        <v>2270</v>
      </c>
      <c r="D3" s="1" t="s">
        <v>2985</v>
      </c>
      <c r="E3" s="7" t="s">
        <v>2250</v>
      </c>
      <c r="F3" s="1" t="s">
        <v>2986</v>
      </c>
      <c r="G3" s="7" t="s">
        <v>2264</v>
      </c>
      <c r="H3" s="1" t="s">
        <v>2987</v>
      </c>
      <c r="I3" s="7" t="s">
        <v>2267</v>
      </c>
      <c r="J3" s="1" t="s">
        <v>2988</v>
      </c>
      <c r="K3" s="1" t="s">
        <v>2249</v>
      </c>
      <c r="L3" s="1" t="s">
        <v>2271</v>
      </c>
      <c r="M3" s="1" t="s">
        <v>2989</v>
      </c>
      <c r="N3" s="1" t="s">
        <v>2265</v>
      </c>
      <c r="O3" s="1" t="s">
        <v>2268</v>
      </c>
    </row>
    <row r="4" spans="1:15" x14ac:dyDescent="0.3">
      <c r="A4" s="1">
        <v>12026</v>
      </c>
      <c r="B4" s="1" t="s">
        <v>246</v>
      </c>
      <c r="C4" s="7"/>
      <c r="E4" s="7" t="s">
        <v>2285</v>
      </c>
      <c r="F4" s="1" t="s">
        <v>2990</v>
      </c>
      <c r="G4" s="7" t="s">
        <v>2991</v>
      </c>
      <c r="H4" s="1" t="s">
        <v>2992</v>
      </c>
      <c r="I4" s="7" t="s">
        <v>2291</v>
      </c>
      <c r="J4" s="1" t="s">
        <v>2993</v>
      </c>
      <c r="K4" s="1" t="s">
        <v>2284</v>
      </c>
      <c r="M4" s="1" t="s">
        <v>2286</v>
      </c>
      <c r="N4" s="1" t="s">
        <v>2289</v>
      </c>
      <c r="O4" s="1" t="s">
        <v>2292</v>
      </c>
    </row>
    <row r="5" spans="1:15" x14ac:dyDescent="0.3">
      <c r="A5" s="1">
        <v>12036</v>
      </c>
      <c r="B5" s="1" t="s">
        <v>274</v>
      </c>
      <c r="C5" s="7" t="s">
        <v>2303</v>
      </c>
      <c r="D5" s="1" t="s">
        <v>2994</v>
      </c>
      <c r="E5" s="7" t="s">
        <v>2294</v>
      </c>
      <c r="F5" s="1" t="s">
        <v>2995</v>
      </c>
      <c r="G5" s="7" t="s">
        <v>2996</v>
      </c>
      <c r="H5" s="1" t="s">
        <v>2997</v>
      </c>
      <c r="I5" s="7" t="s">
        <v>2300</v>
      </c>
      <c r="J5" s="1" t="s">
        <v>2998</v>
      </c>
      <c r="K5" s="1" t="s">
        <v>2249</v>
      </c>
      <c r="L5" s="1" t="s">
        <v>2304</v>
      </c>
      <c r="M5" s="1" t="s">
        <v>2295</v>
      </c>
      <c r="N5" s="1" t="s">
        <v>2298</v>
      </c>
      <c r="O5" s="1" t="s">
        <v>2301</v>
      </c>
    </row>
    <row r="6" spans="1:15" x14ac:dyDescent="0.3">
      <c r="A6" s="1">
        <v>13036</v>
      </c>
      <c r="B6" s="1" t="s">
        <v>334</v>
      </c>
      <c r="C6" s="7"/>
      <c r="E6" s="7" t="s">
        <v>2250</v>
      </c>
      <c r="F6" s="1" t="s">
        <v>2999</v>
      </c>
      <c r="G6" s="7" t="s">
        <v>2320</v>
      </c>
      <c r="H6" s="1" t="s">
        <v>3000</v>
      </c>
      <c r="I6" s="7" t="s">
        <v>3001</v>
      </c>
      <c r="J6" s="1" t="s">
        <v>3002</v>
      </c>
      <c r="K6" s="1" t="s">
        <v>2284</v>
      </c>
      <c r="M6" s="1" t="s">
        <v>2318</v>
      </c>
      <c r="N6" s="1" t="s">
        <v>2321</v>
      </c>
      <c r="O6" s="1" t="s">
        <v>2324</v>
      </c>
    </row>
    <row r="7" spans="1:15" x14ac:dyDescent="0.3">
      <c r="A7" s="1">
        <v>13046</v>
      </c>
      <c r="B7" s="1" t="s">
        <v>360</v>
      </c>
      <c r="C7" s="7" t="s">
        <v>2334</v>
      </c>
      <c r="D7" s="1" t="s">
        <v>3003</v>
      </c>
      <c r="E7" s="7" t="s">
        <v>3004</v>
      </c>
      <c r="F7" s="1" t="s">
        <v>3005</v>
      </c>
      <c r="G7" s="7" t="s">
        <v>3006</v>
      </c>
      <c r="H7" s="1" t="s">
        <v>3007</v>
      </c>
      <c r="I7" s="7" t="s">
        <v>2267</v>
      </c>
      <c r="J7" s="1" t="s">
        <v>2988</v>
      </c>
      <c r="K7" s="1" t="s">
        <v>2249</v>
      </c>
      <c r="L7" s="1" t="s">
        <v>2335</v>
      </c>
      <c r="M7" s="1" t="s">
        <v>2327</v>
      </c>
      <c r="N7" s="1" t="s">
        <v>3008</v>
      </c>
      <c r="O7" s="1" t="s">
        <v>2332</v>
      </c>
    </row>
    <row r="8" spans="1:15" x14ac:dyDescent="0.3">
      <c r="A8" s="1">
        <v>14026</v>
      </c>
      <c r="B8" s="1" t="s">
        <v>391</v>
      </c>
      <c r="C8" s="7"/>
      <c r="E8" s="7" t="s">
        <v>3009</v>
      </c>
      <c r="F8" s="1" t="s">
        <v>3010</v>
      </c>
      <c r="G8" s="7" t="s">
        <v>3011</v>
      </c>
      <c r="H8" s="1" t="s">
        <v>3012</v>
      </c>
      <c r="I8" s="7" t="s">
        <v>2343</v>
      </c>
      <c r="J8" s="1" t="s">
        <v>3013</v>
      </c>
      <c r="K8" s="1" t="s">
        <v>2284</v>
      </c>
      <c r="M8" s="1" t="s">
        <v>2338</v>
      </c>
      <c r="N8" s="1" t="s">
        <v>2341</v>
      </c>
      <c r="O8" s="1" t="s">
        <v>2344</v>
      </c>
    </row>
    <row r="9" spans="1:15" x14ac:dyDescent="0.3">
      <c r="A9" s="1">
        <v>14036</v>
      </c>
      <c r="B9" s="1" t="s">
        <v>418</v>
      </c>
      <c r="C9" s="7" t="s">
        <v>2355</v>
      </c>
      <c r="D9" s="1" t="s">
        <v>3014</v>
      </c>
      <c r="E9" s="7" t="s">
        <v>2346</v>
      </c>
      <c r="F9" s="1" t="s">
        <v>3015</v>
      </c>
      <c r="G9" s="7" t="s">
        <v>3016</v>
      </c>
      <c r="H9" s="1" t="s">
        <v>3017</v>
      </c>
      <c r="I9" s="7" t="s">
        <v>2352</v>
      </c>
      <c r="J9" s="1" t="s">
        <v>3018</v>
      </c>
      <c r="K9" s="1" t="s">
        <v>2249</v>
      </c>
      <c r="L9" s="1" t="s">
        <v>2356</v>
      </c>
      <c r="M9" s="1" t="s">
        <v>2347</v>
      </c>
      <c r="N9" s="1" t="s">
        <v>2350</v>
      </c>
      <c r="O9" s="1" t="s">
        <v>2353</v>
      </c>
    </row>
    <row r="10" spans="1:15" x14ac:dyDescent="0.3">
      <c r="A10" s="1">
        <v>14046</v>
      </c>
      <c r="B10" s="1" t="s">
        <v>440</v>
      </c>
      <c r="C10" s="8" t="s">
        <v>2367</v>
      </c>
      <c r="D10" s="8" t="s">
        <v>3019</v>
      </c>
      <c r="E10" s="8" t="s">
        <v>2358</v>
      </c>
      <c r="F10" s="8" t="s">
        <v>3020</v>
      </c>
      <c r="G10" s="8" t="s">
        <v>2361</v>
      </c>
      <c r="H10" s="8" t="s">
        <v>3021</v>
      </c>
      <c r="I10" s="8" t="s">
        <v>3022</v>
      </c>
      <c r="J10" s="8" t="s">
        <v>3023</v>
      </c>
      <c r="K10" s="1">
        <v>1</v>
      </c>
      <c r="L10" s="1" t="s">
        <v>2368</v>
      </c>
      <c r="M10" s="7" t="s">
        <v>3024</v>
      </c>
      <c r="N10" s="7" t="s">
        <v>3025</v>
      </c>
      <c r="O10" s="7" t="s">
        <v>3026</v>
      </c>
    </row>
    <row r="11" spans="1:15" x14ac:dyDescent="0.3">
      <c r="A11" s="1">
        <v>15036</v>
      </c>
      <c r="B11" s="1" t="s">
        <v>516</v>
      </c>
      <c r="C11" s="7" t="s">
        <v>2391</v>
      </c>
      <c r="D11" s="1" t="s">
        <v>3027</v>
      </c>
      <c r="E11" s="7" t="s">
        <v>3028</v>
      </c>
      <c r="F11" s="1" t="s">
        <v>3029</v>
      </c>
      <c r="G11" s="7" t="s">
        <v>2385</v>
      </c>
      <c r="H11" s="1" t="s">
        <v>3030</v>
      </c>
      <c r="I11" s="7" t="s">
        <v>2388</v>
      </c>
      <c r="J11" s="1" t="s">
        <v>3031</v>
      </c>
      <c r="K11" s="1" t="s">
        <v>2249</v>
      </c>
      <c r="L11" s="1" t="s">
        <v>2392</v>
      </c>
      <c r="M11" s="1" t="s">
        <v>2383</v>
      </c>
      <c r="N11" s="1" t="s">
        <v>2386</v>
      </c>
      <c r="O11" s="1" t="s">
        <v>2389</v>
      </c>
    </row>
    <row r="12" spans="1:15" x14ac:dyDescent="0.3">
      <c r="A12" s="1">
        <v>21036</v>
      </c>
      <c r="B12" s="9" t="s">
        <v>593</v>
      </c>
      <c r="C12" s="7"/>
      <c r="E12" s="7" t="s">
        <v>2406</v>
      </c>
      <c r="F12" s="1" t="s">
        <v>3032</v>
      </c>
      <c r="G12" s="7" t="s">
        <v>3033</v>
      </c>
      <c r="H12" s="1" t="s">
        <v>3034</v>
      </c>
      <c r="I12" s="7" t="s">
        <v>3035</v>
      </c>
      <c r="J12" s="1" t="s">
        <v>3036</v>
      </c>
      <c r="K12" s="1" t="s">
        <v>2284</v>
      </c>
      <c r="M12" s="1" t="s">
        <v>2407</v>
      </c>
      <c r="N12" s="1" t="s">
        <v>2410</v>
      </c>
      <c r="O12" s="1" t="s">
        <v>2413</v>
      </c>
    </row>
    <row r="13" spans="1:15" x14ac:dyDescent="0.3">
      <c r="A13" s="1">
        <v>21046</v>
      </c>
      <c r="B13" s="9" t="s">
        <v>620</v>
      </c>
      <c r="C13" s="7" t="s">
        <v>2423</v>
      </c>
      <c r="D13" s="1" t="s">
        <v>3037</v>
      </c>
      <c r="E13" s="7" t="s">
        <v>2406</v>
      </c>
      <c r="F13" s="1" t="s">
        <v>3038</v>
      </c>
      <c r="G13" s="7" t="s">
        <v>3039</v>
      </c>
      <c r="H13" s="1" t="s">
        <v>3040</v>
      </c>
      <c r="I13" s="7" t="s">
        <v>2420</v>
      </c>
      <c r="J13" s="1" t="s">
        <v>3041</v>
      </c>
      <c r="K13" s="1" t="s">
        <v>2249</v>
      </c>
      <c r="L13" s="1" t="s">
        <v>2424</v>
      </c>
      <c r="M13" s="1" t="s">
        <v>2415</v>
      </c>
      <c r="N13" s="1" t="s">
        <v>2418</v>
      </c>
      <c r="O13" s="1" t="s">
        <v>2421</v>
      </c>
    </row>
    <row r="14" spans="1:15" x14ac:dyDescent="0.3">
      <c r="A14" s="1">
        <v>22036</v>
      </c>
      <c r="B14" s="9" t="s">
        <v>682</v>
      </c>
      <c r="C14" s="7"/>
      <c r="E14" s="7" t="s">
        <v>3042</v>
      </c>
      <c r="F14" s="1" t="s">
        <v>3043</v>
      </c>
      <c r="G14" s="7" t="s">
        <v>3044</v>
      </c>
      <c r="H14" s="1" t="s">
        <v>3045</v>
      </c>
      <c r="I14" s="7" t="s">
        <v>2444</v>
      </c>
      <c r="J14" s="1" t="s">
        <v>3046</v>
      </c>
      <c r="K14" s="1" t="s">
        <v>2284</v>
      </c>
      <c r="M14" s="1" t="s">
        <v>2439</v>
      </c>
      <c r="N14" s="1" t="s">
        <v>2442</v>
      </c>
      <c r="O14" s="1" t="s">
        <v>2445</v>
      </c>
    </row>
    <row r="15" spans="1:15" x14ac:dyDescent="0.3">
      <c r="A15" s="1">
        <v>22046</v>
      </c>
      <c r="B15" s="9" t="s">
        <v>706</v>
      </c>
      <c r="C15" s="7" t="s">
        <v>2455</v>
      </c>
      <c r="D15" s="1" t="s">
        <v>3047</v>
      </c>
      <c r="E15" s="7" t="s">
        <v>3042</v>
      </c>
      <c r="F15" s="1" t="s">
        <v>3048</v>
      </c>
      <c r="G15" s="7" t="s">
        <v>2449</v>
      </c>
      <c r="H15" s="1" t="s">
        <v>3049</v>
      </c>
      <c r="I15" s="7" t="s">
        <v>3028</v>
      </c>
      <c r="J15" s="1" t="s">
        <v>3050</v>
      </c>
      <c r="K15" s="1" t="s">
        <v>2249</v>
      </c>
      <c r="L15" s="1" t="s">
        <v>2456</v>
      </c>
      <c r="M15" s="1" t="s">
        <v>2447</v>
      </c>
      <c r="N15" s="1" t="s">
        <v>2450</v>
      </c>
      <c r="O15" s="1" t="s">
        <v>2453</v>
      </c>
    </row>
    <row r="16" spans="1:15" x14ac:dyDescent="0.3">
      <c r="A16" s="1">
        <v>22056</v>
      </c>
      <c r="B16" s="9" t="s">
        <v>725</v>
      </c>
      <c r="C16" s="7" t="s">
        <v>2467</v>
      </c>
      <c r="D16" s="1" t="s">
        <v>3051</v>
      </c>
      <c r="E16" s="7" t="s">
        <v>2458</v>
      </c>
      <c r="F16" s="1" t="s">
        <v>3052</v>
      </c>
      <c r="G16" s="7" t="s">
        <v>2461</v>
      </c>
      <c r="H16" s="1" t="s">
        <v>3053</v>
      </c>
      <c r="I16" s="7" t="s">
        <v>2464</v>
      </c>
      <c r="J16" s="1" t="s">
        <v>3054</v>
      </c>
      <c r="K16" s="1" t="s">
        <v>2249</v>
      </c>
      <c r="L16" s="1" t="s">
        <v>2468</v>
      </c>
      <c r="M16" s="1" t="s">
        <v>2459</v>
      </c>
      <c r="N16" s="1" t="s">
        <v>2462</v>
      </c>
      <c r="O16" s="1" t="s">
        <v>2465</v>
      </c>
    </row>
    <row r="17" spans="1:15" x14ac:dyDescent="0.3">
      <c r="A17" s="1">
        <v>23036</v>
      </c>
      <c r="B17" s="9" t="s">
        <v>813</v>
      </c>
      <c r="C17" s="7" t="s">
        <v>2503</v>
      </c>
      <c r="D17" s="1" t="s">
        <v>3055</v>
      </c>
      <c r="E17" s="7" t="s">
        <v>2494</v>
      </c>
      <c r="F17" s="1" t="s">
        <v>3056</v>
      </c>
      <c r="G17" s="7" t="s">
        <v>2497</v>
      </c>
      <c r="H17" s="1" t="s">
        <v>3057</v>
      </c>
      <c r="I17" s="7" t="s">
        <v>2500</v>
      </c>
      <c r="J17" s="1" t="s">
        <v>3058</v>
      </c>
      <c r="K17" s="1" t="s">
        <v>2249</v>
      </c>
      <c r="L17" s="1" t="s">
        <v>2504</v>
      </c>
      <c r="M17" s="1" t="s">
        <v>2495</v>
      </c>
      <c r="N17" s="1" t="s">
        <v>2498</v>
      </c>
      <c r="O17" s="1" t="s">
        <v>2501</v>
      </c>
    </row>
    <row r="18" spans="1:15" x14ac:dyDescent="0.3">
      <c r="A18" s="1">
        <v>24026</v>
      </c>
      <c r="B18" s="9" t="s">
        <v>846</v>
      </c>
      <c r="C18" s="7"/>
      <c r="E18" s="7" t="s">
        <v>2506</v>
      </c>
      <c r="F18" s="1" t="s">
        <v>3059</v>
      </c>
      <c r="G18" s="7" t="s">
        <v>3060</v>
      </c>
      <c r="H18" s="1" t="s">
        <v>3061</v>
      </c>
      <c r="I18" s="7" t="s">
        <v>2512</v>
      </c>
      <c r="J18" s="1" t="s">
        <v>3062</v>
      </c>
      <c r="K18" s="1" t="s">
        <v>2284</v>
      </c>
      <c r="M18" s="1" t="s">
        <v>2507</v>
      </c>
      <c r="N18" s="1" t="s">
        <v>2510</v>
      </c>
      <c r="O18" s="1" t="s">
        <v>2513</v>
      </c>
    </row>
    <row r="19" spans="1:15" x14ac:dyDescent="0.3">
      <c r="A19" s="1">
        <v>24036</v>
      </c>
      <c r="B19" s="9" t="s">
        <v>871</v>
      </c>
      <c r="C19" s="7" t="s">
        <v>2523</v>
      </c>
      <c r="D19" s="1" t="s">
        <v>3063</v>
      </c>
      <c r="E19" s="7" t="s">
        <v>3060</v>
      </c>
      <c r="F19" s="1" t="s">
        <v>3064</v>
      </c>
      <c r="G19" s="7" t="s">
        <v>2517</v>
      </c>
      <c r="H19" s="1" t="s">
        <v>3065</v>
      </c>
      <c r="I19" s="7" t="s">
        <v>2520</v>
      </c>
      <c r="J19" s="1" t="s">
        <v>3066</v>
      </c>
      <c r="K19" s="1" t="s">
        <v>2249</v>
      </c>
      <c r="L19" s="1" t="s">
        <v>2524</v>
      </c>
      <c r="M19" s="1" t="s">
        <v>2515</v>
      </c>
      <c r="N19" s="1" t="s">
        <v>3067</v>
      </c>
      <c r="O19" s="1" t="s">
        <v>2521</v>
      </c>
    </row>
    <row r="20" spans="1:15" x14ac:dyDescent="0.3">
      <c r="A20" s="1">
        <v>25066</v>
      </c>
      <c r="B20" s="9" t="s">
        <v>945</v>
      </c>
      <c r="C20" s="7" t="s">
        <v>2535</v>
      </c>
      <c r="D20" s="1" t="s">
        <v>3068</v>
      </c>
      <c r="E20" s="7" t="s">
        <v>2526</v>
      </c>
      <c r="F20" s="1" t="s">
        <v>3069</v>
      </c>
      <c r="G20" s="7" t="s">
        <v>2529</v>
      </c>
      <c r="H20" s="1" t="s">
        <v>3070</v>
      </c>
      <c r="I20" s="7" t="s">
        <v>2532</v>
      </c>
      <c r="J20" s="1" t="s">
        <v>3071</v>
      </c>
      <c r="K20" s="1" t="s">
        <v>2249</v>
      </c>
      <c r="L20" s="1" t="s">
        <v>2536</v>
      </c>
      <c r="M20" s="1" t="s">
        <v>3072</v>
      </c>
      <c r="N20" s="1" t="s">
        <v>2530</v>
      </c>
      <c r="O20" s="1" t="s">
        <v>2533</v>
      </c>
    </row>
    <row r="21" spans="1:15" x14ac:dyDescent="0.3">
      <c r="A21" s="1">
        <v>25076</v>
      </c>
      <c r="B21" s="9" t="s">
        <v>970</v>
      </c>
      <c r="C21" s="7" t="s">
        <v>2547</v>
      </c>
      <c r="D21" s="1" t="s">
        <v>3073</v>
      </c>
      <c r="E21" s="7" t="s">
        <v>2538</v>
      </c>
      <c r="F21" s="1" t="s">
        <v>3074</v>
      </c>
      <c r="G21" s="7" t="s">
        <v>2541</v>
      </c>
      <c r="H21" s="1" t="s">
        <v>3075</v>
      </c>
      <c r="I21" s="7" t="s">
        <v>3076</v>
      </c>
      <c r="J21" s="1" t="s">
        <v>3077</v>
      </c>
      <c r="K21" s="1" t="s">
        <v>2249</v>
      </c>
      <c r="L21" s="1" t="s">
        <v>2548</v>
      </c>
      <c r="M21" s="1" t="s">
        <v>2539</v>
      </c>
      <c r="N21" s="1" t="s">
        <v>2542</v>
      </c>
      <c r="O21" s="1" t="s">
        <v>2545</v>
      </c>
    </row>
    <row r="22" spans="1:15" x14ac:dyDescent="0.3">
      <c r="A22" s="1">
        <v>31076</v>
      </c>
      <c r="B22" s="9" t="s">
        <v>1062</v>
      </c>
      <c r="C22" s="7" t="s">
        <v>2559</v>
      </c>
      <c r="D22" s="1" t="s">
        <v>3078</v>
      </c>
      <c r="E22" s="7" t="s">
        <v>3079</v>
      </c>
      <c r="F22" s="1" t="s">
        <v>3080</v>
      </c>
      <c r="G22" s="7" t="s">
        <v>3081</v>
      </c>
      <c r="H22" s="1" t="s">
        <v>3082</v>
      </c>
      <c r="I22" s="7" t="s">
        <v>3083</v>
      </c>
      <c r="J22" s="1" t="s">
        <v>3084</v>
      </c>
      <c r="K22" s="1" t="s">
        <v>2249</v>
      </c>
      <c r="L22" s="1" t="s">
        <v>2560</v>
      </c>
      <c r="M22" s="1" t="s">
        <v>2551</v>
      </c>
      <c r="N22" s="1" t="s">
        <v>2554</v>
      </c>
      <c r="O22" s="1" t="s">
        <v>2557</v>
      </c>
    </row>
    <row r="23" spans="1:15" x14ac:dyDescent="0.3">
      <c r="A23" s="1">
        <v>31086</v>
      </c>
      <c r="B23" s="9" t="s">
        <v>1086</v>
      </c>
      <c r="C23" s="7" t="s">
        <v>2569</v>
      </c>
      <c r="D23" s="1" t="s">
        <v>3085</v>
      </c>
      <c r="E23" s="7" t="s">
        <v>3081</v>
      </c>
      <c r="F23" s="1" t="s">
        <v>3082</v>
      </c>
      <c r="G23" s="7" t="s">
        <v>3039</v>
      </c>
      <c r="H23" s="1" t="s">
        <v>3086</v>
      </c>
      <c r="I23" s="7" t="s">
        <v>2566</v>
      </c>
      <c r="J23" s="1" t="s">
        <v>3087</v>
      </c>
      <c r="K23" s="1" t="s">
        <v>2249</v>
      </c>
      <c r="L23" s="1" t="s">
        <v>2570</v>
      </c>
      <c r="M23" s="1" t="s">
        <v>2562</v>
      </c>
      <c r="N23" s="1" t="s">
        <v>2564</v>
      </c>
      <c r="O23" s="1" t="s">
        <v>2567</v>
      </c>
    </row>
    <row r="24" spans="1:15" x14ac:dyDescent="0.3">
      <c r="A24" s="1">
        <v>32036</v>
      </c>
      <c r="B24" s="9" t="s">
        <v>1186</v>
      </c>
      <c r="C24" s="7"/>
      <c r="E24" s="7" t="s">
        <v>2343</v>
      </c>
      <c r="F24" s="1" t="s">
        <v>3088</v>
      </c>
      <c r="G24" s="7" t="s">
        <v>3089</v>
      </c>
      <c r="H24" s="1" t="s">
        <v>3090</v>
      </c>
      <c r="I24" s="7" t="s">
        <v>2613</v>
      </c>
      <c r="J24" s="7" t="s">
        <v>3091</v>
      </c>
      <c r="K24" s="1" t="s">
        <v>2284</v>
      </c>
      <c r="M24" s="1" t="s">
        <v>2608</v>
      </c>
      <c r="N24" s="1" t="s">
        <v>2611</v>
      </c>
      <c r="O24" s="1" t="s">
        <v>2614</v>
      </c>
    </row>
    <row r="25" spans="1:15" x14ac:dyDescent="0.3">
      <c r="A25" s="1">
        <v>32046</v>
      </c>
      <c r="B25" s="9" t="s">
        <v>1210</v>
      </c>
      <c r="C25" s="7"/>
      <c r="E25" s="7" t="s">
        <v>3092</v>
      </c>
      <c r="F25" s="1" t="s">
        <v>3093</v>
      </c>
      <c r="G25" s="7" t="s">
        <v>3094</v>
      </c>
      <c r="H25" s="1" t="s">
        <v>3095</v>
      </c>
      <c r="I25" s="7" t="s">
        <v>2622</v>
      </c>
      <c r="J25" s="1" t="s">
        <v>3096</v>
      </c>
      <c r="K25" s="1" t="s">
        <v>2284</v>
      </c>
      <c r="M25" s="1" t="s">
        <v>2617</v>
      </c>
      <c r="N25" s="1" t="s">
        <v>2620</v>
      </c>
      <c r="O25" s="1" t="s">
        <v>2623</v>
      </c>
    </row>
    <row r="26" spans="1:15" x14ac:dyDescent="0.3">
      <c r="A26" s="1">
        <v>32056</v>
      </c>
      <c r="B26" s="9" t="s">
        <v>1235</v>
      </c>
      <c r="C26" s="7" t="s">
        <v>2634</v>
      </c>
      <c r="D26" s="1" t="s">
        <v>3097</v>
      </c>
      <c r="E26" s="7" t="s">
        <v>2625</v>
      </c>
      <c r="F26" s="1" t="s">
        <v>3098</v>
      </c>
      <c r="G26" s="7" t="s">
        <v>2628</v>
      </c>
      <c r="H26" s="1" t="s">
        <v>3099</v>
      </c>
      <c r="I26" s="7" t="s">
        <v>3100</v>
      </c>
      <c r="J26" s="1" t="s">
        <v>3101</v>
      </c>
      <c r="K26" s="1" t="s">
        <v>2249</v>
      </c>
      <c r="L26" s="1" t="s">
        <v>2635</v>
      </c>
      <c r="M26" s="1" t="s">
        <v>2626</v>
      </c>
      <c r="N26" s="1" t="s">
        <v>2629</v>
      </c>
      <c r="O26" s="1" t="s">
        <v>2632</v>
      </c>
    </row>
    <row r="27" spans="1:15" x14ac:dyDescent="0.3">
      <c r="A27" s="1">
        <v>33026</v>
      </c>
      <c r="B27" s="9" t="s">
        <v>1295</v>
      </c>
      <c r="C27" s="7"/>
      <c r="E27" s="7" t="s">
        <v>2648</v>
      </c>
      <c r="F27" s="1" t="s">
        <v>3102</v>
      </c>
      <c r="G27" s="7" t="s">
        <v>3103</v>
      </c>
      <c r="H27" s="1" t="s">
        <v>3104</v>
      </c>
      <c r="I27" s="7" t="s">
        <v>2653</v>
      </c>
      <c r="J27" s="1" t="s">
        <v>3105</v>
      </c>
      <c r="K27" s="1" t="s">
        <v>2284</v>
      </c>
      <c r="M27" s="1" t="s">
        <v>2649</v>
      </c>
      <c r="N27" s="1" t="s">
        <v>2651</v>
      </c>
      <c r="O27" s="1" t="s">
        <v>2654</v>
      </c>
    </row>
    <row r="28" spans="1:15" x14ac:dyDescent="0.3">
      <c r="A28" s="1">
        <v>34026</v>
      </c>
      <c r="B28" s="9" t="s">
        <v>1362</v>
      </c>
      <c r="C28" s="7" t="s">
        <v>2676</v>
      </c>
      <c r="D28" s="1" t="s">
        <v>3106</v>
      </c>
      <c r="E28" s="7" t="s">
        <v>2689</v>
      </c>
      <c r="F28" s="1" t="s">
        <v>3107</v>
      </c>
      <c r="G28" s="7" t="s">
        <v>2520</v>
      </c>
      <c r="H28" s="1" t="s">
        <v>3108</v>
      </c>
      <c r="I28" s="7" t="s">
        <v>3109</v>
      </c>
      <c r="J28" s="1" t="s">
        <v>3110</v>
      </c>
      <c r="K28" s="1" t="s">
        <v>2249</v>
      </c>
      <c r="L28" s="1" t="s">
        <v>2677</v>
      </c>
      <c r="M28" s="1" t="s">
        <v>2669</v>
      </c>
      <c r="N28" s="1" t="s">
        <v>2671</v>
      </c>
      <c r="O28" s="1" t="s">
        <v>2674</v>
      </c>
    </row>
    <row r="29" spans="1:15" x14ac:dyDescent="0.3">
      <c r="A29" s="1">
        <v>35036</v>
      </c>
      <c r="B29" s="9" t="s">
        <v>1400</v>
      </c>
      <c r="C29" s="7" t="s">
        <v>2686</v>
      </c>
      <c r="D29" s="1" t="s">
        <v>3111</v>
      </c>
      <c r="E29" s="7" t="s">
        <v>3112</v>
      </c>
      <c r="F29" s="1" t="s">
        <v>3113</v>
      </c>
      <c r="G29" s="7" t="s">
        <v>2388</v>
      </c>
      <c r="H29" s="1" t="s">
        <v>3114</v>
      </c>
      <c r="I29" s="7" t="s">
        <v>3039</v>
      </c>
      <c r="J29" s="1" t="s">
        <v>3115</v>
      </c>
      <c r="K29" s="1" t="s">
        <v>2249</v>
      </c>
      <c r="L29" s="1" t="s">
        <v>2687</v>
      </c>
      <c r="M29" s="1" t="s">
        <v>2680</v>
      </c>
      <c r="N29" s="1" t="s">
        <v>2682</v>
      </c>
      <c r="O29" s="1" t="s">
        <v>2684</v>
      </c>
    </row>
    <row r="30" spans="1:15" x14ac:dyDescent="0.3">
      <c r="A30" s="1">
        <v>35046</v>
      </c>
      <c r="B30" s="9" t="s">
        <v>1421</v>
      </c>
      <c r="C30" s="7" t="s">
        <v>2698</v>
      </c>
      <c r="D30" s="1" t="s">
        <v>3116</v>
      </c>
      <c r="E30" s="7" t="s">
        <v>2689</v>
      </c>
      <c r="F30" s="1" t="s">
        <v>3117</v>
      </c>
      <c r="G30" s="7" t="s">
        <v>3118</v>
      </c>
      <c r="H30" s="1" t="s">
        <v>3119</v>
      </c>
      <c r="I30" s="7" t="s">
        <v>3120</v>
      </c>
      <c r="J30" s="1" t="s">
        <v>3121</v>
      </c>
      <c r="K30" s="1" t="s">
        <v>2249</v>
      </c>
      <c r="L30" s="1" t="s">
        <v>2699</v>
      </c>
      <c r="M30" s="1" t="s">
        <v>2690</v>
      </c>
      <c r="N30" s="1" t="s">
        <v>2693</v>
      </c>
      <c r="O30" s="1" t="s">
        <v>2696</v>
      </c>
    </row>
    <row r="31" spans="1:15" x14ac:dyDescent="0.3">
      <c r="A31" s="1">
        <v>41056</v>
      </c>
      <c r="B31" s="9" t="s">
        <v>1485</v>
      </c>
      <c r="C31" s="7" t="s">
        <v>2710</v>
      </c>
      <c r="D31" s="1" t="s">
        <v>3122</v>
      </c>
      <c r="E31" s="7" t="s">
        <v>3123</v>
      </c>
      <c r="F31" s="1" t="s">
        <v>3124</v>
      </c>
      <c r="G31" s="7" t="s">
        <v>2704</v>
      </c>
      <c r="H31" s="1" t="s">
        <v>3125</v>
      </c>
      <c r="I31" s="7" t="s">
        <v>2707</v>
      </c>
      <c r="J31" s="1" t="s">
        <v>3126</v>
      </c>
      <c r="K31" s="1" t="s">
        <v>2249</v>
      </c>
      <c r="L31" s="1" t="s">
        <v>2711</v>
      </c>
      <c r="M31" s="1" t="s">
        <v>2702</v>
      </c>
      <c r="N31" s="1" t="s">
        <v>2705</v>
      </c>
      <c r="O31" s="1" t="s">
        <v>2708</v>
      </c>
    </row>
    <row r="32" spans="1:15" x14ac:dyDescent="0.3">
      <c r="A32" s="1">
        <v>41066</v>
      </c>
      <c r="B32" s="9" t="s">
        <v>1510</v>
      </c>
      <c r="C32" s="7" t="s">
        <v>2721</v>
      </c>
      <c r="D32" s="1" t="s">
        <v>3127</v>
      </c>
      <c r="E32" s="7" t="s">
        <v>2713</v>
      </c>
      <c r="F32" s="1" t="s">
        <v>3128</v>
      </c>
      <c r="G32" s="7" t="s">
        <v>2716</v>
      </c>
      <c r="H32" s="1" t="s">
        <v>3129</v>
      </c>
      <c r="I32" s="7" t="s">
        <v>3039</v>
      </c>
      <c r="J32" s="1" t="s">
        <v>3130</v>
      </c>
      <c r="K32" s="1" t="s">
        <v>2249</v>
      </c>
      <c r="L32" s="1" t="s">
        <v>2722</v>
      </c>
      <c r="M32" s="1" t="s">
        <v>2714</v>
      </c>
      <c r="N32" s="1" t="s">
        <v>2717</v>
      </c>
      <c r="O32" s="1" t="s">
        <v>2719</v>
      </c>
    </row>
    <row r="33" spans="1:15" x14ac:dyDescent="0.3">
      <c r="A33" s="1">
        <v>42016</v>
      </c>
      <c r="B33" s="9" t="s">
        <v>1533</v>
      </c>
      <c r="C33" s="7" t="s">
        <v>2733</v>
      </c>
      <c r="D33" s="1" t="s">
        <v>3131</v>
      </c>
      <c r="E33" s="7" t="s">
        <v>2724</v>
      </c>
      <c r="F33" s="1" t="s">
        <v>3132</v>
      </c>
      <c r="G33" s="7" t="s">
        <v>2727</v>
      </c>
      <c r="H33" s="1" t="s">
        <v>3133</v>
      </c>
      <c r="I33" s="7" t="s">
        <v>3134</v>
      </c>
      <c r="J33" s="1" t="s">
        <v>3135</v>
      </c>
      <c r="K33" s="1" t="s">
        <v>2249</v>
      </c>
      <c r="L33" s="1" t="s">
        <v>2734</v>
      </c>
      <c r="M33" s="1" t="s">
        <v>2725</v>
      </c>
      <c r="N33" s="1" t="s">
        <v>2728</v>
      </c>
      <c r="O33" s="1" t="s">
        <v>2731</v>
      </c>
    </row>
    <row r="34" spans="1:15" x14ac:dyDescent="0.3">
      <c r="A34" s="1">
        <v>43046</v>
      </c>
      <c r="B34" s="7" t="s">
        <v>1583</v>
      </c>
      <c r="C34" s="7"/>
      <c r="E34" s="7" t="s">
        <v>2736</v>
      </c>
      <c r="F34" s="1" t="s">
        <v>3136</v>
      </c>
      <c r="G34" s="7" t="s">
        <v>3137</v>
      </c>
      <c r="H34" s="1" t="s">
        <v>3138</v>
      </c>
      <c r="I34" s="7" t="s">
        <v>2742</v>
      </c>
      <c r="J34" s="1" t="s">
        <v>3139</v>
      </c>
      <c r="K34" s="1" t="s">
        <v>2284</v>
      </c>
      <c r="M34" s="1" t="s">
        <v>2737</v>
      </c>
      <c r="N34" s="1" t="s">
        <v>2740</v>
      </c>
      <c r="O34" s="1" t="s">
        <v>2743</v>
      </c>
    </row>
    <row r="35" spans="1:15" x14ac:dyDescent="0.3">
      <c r="A35" s="1">
        <v>43056</v>
      </c>
      <c r="B35" s="9" t="s">
        <v>1607</v>
      </c>
      <c r="C35" s="7"/>
      <c r="E35" s="7" t="s">
        <v>2494</v>
      </c>
      <c r="F35" s="1" t="s">
        <v>3140</v>
      </c>
      <c r="G35" s="7" t="s">
        <v>2747</v>
      </c>
      <c r="H35" s="1" t="s">
        <v>3141</v>
      </c>
      <c r="I35" s="7" t="s">
        <v>2750</v>
      </c>
      <c r="J35" s="1" t="s">
        <v>3142</v>
      </c>
      <c r="K35" s="1" t="s">
        <v>2284</v>
      </c>
      <c r="M35" s="1" t="s">
        <v>2745</v>
      </c>
      <c r="N35" s="1" t="s">
        <v>2748</v>
      </c>
      <c r="O35" s="1" t="s">
        <v>2751</v>
      </c>
    </row>
    <row r="36" spans="1:15" x14ac:dyDescent="0.3">
      <c r="A36" s="1">
        <v>44036</v>
      </c>
      <c r="B36" s="9" t="s">
        <v>1700</v>
      </c>
      <c r="C36" s="7"/>
      <c r="E36" s="7" t="s">
        <v>3143</v>
      </c>
      <c r="F36" s="1" t="s">
        <v>3144</v>
      </c>
      <c r="G36" s="7" t="s">
        <v>3145</v>
      </c>
      <c r="H36" s="1" t="s">
        <v>3146</v>
      </c>
      <c r="I36" s="7" t="s">
        <v>3147</v>
      </c>
      <c r="J36" s="1" t="s">
        <v>3148</v>
      </c>
      <c r="K36" s="1" t="s">
        <v>2284</v>
      </c>
      <c r="M36" s="1" t="s">
        <v>2778</v>
      </c>
      <c r="N36" s="1" t="s">
        <v>2781</v>
      </c>
      <c r="O36" s="1" t="s">
        <v>2784</v>
      </c>
    </row>
    <row r="37" spans="1:15" x14ac:dyDescent="0.3">
      <c r="A37" s="1">
        <v>44046</v>
      </c>
      <c r="B37" s="9" t="s">
        <v>1730</v>
      </c>
      <c r="C37" s="7" t="s">
        <v>2794</v>
      </c>
      <c r="D37" s="1" t="s">
        <v>3149</v>
      </c>
      <c r="E37" s="7" t="s">
        <v>2506</v>
      </c>
      <c r="F37" s="1" t="s">
        <v>3150</v>
      </c>
      <c r="G37" s="7" t="s">
        <v>3109</v>
      </c>
      <c r="H37" s="1" t="s">
        <v>3151</v>
      </c>
      <c r="I37" s="7" t="s">
        <v>3152</v>
      </c>
      <c r="J37" s="1" t="s">
        <v>3153</v>
      </c>
      <c r="K37" s="1" t="s">
        <v>2249</v>
      </c>
      <c r="L37" s="1" t="s">
        <v>2795</v>
      </c>
      <c r="M37" s="1" t="s">
        <v>2786</v>
      </c>
      <c r="N37" s="1" t="s">
        <v>2789</v>
      </c>
      <c r="O37" s="1" t="s">
        <v>2792</v>
      </c>
    </row>
    <row r="38" spans="1:15" x14ac:dyDescent="0.3">
      <c r="A38" s="1">
        <v>45046</v>
      </c>
      <c r="B38" s="9" t="s">
        <v>1802</v>
      </c>
      <c r="C38" s="7" t="s">
        <v>2818</v>
      </c>
      <c r="D38" s="1" t="s">
        <v>3154</v>
      </c>
      <c r="E38" s="7" t="s">
        <v>2809</v>
      </c>
      <c r="F38" s="1" t="s">
        <v>3155</v>
      </c>
      <c r="G38" s="7" t="s">
        <v>2812</v>
      </c>
      <c r="H38" s="1" t="s">
        <v>3156</v>
      </c>
      <c r="I38" s="7" t="s">
        <v>2815</v>
      </c>
      <c r="J38" s="1" t="s">
        <v>3157</v>
      </c>
      <c r="K38" s="1" t="s">
        <v>2249</v>
      </c>
      <c r="L38" s="1" t="s">
        <v>2819</v>
      </c>
      <c r="M38" s="1" t="s">
        <v>3158</v>
      </c>
      <c r="N38" s="1" t="s">
        <v>2813</v>
      </c>
      <c r="O38" s="1" t="s">
        <v>2816</v>
      </c>
    </row>
    <row r="39" spans="1:15" x14ac:dyDescent="0.3">
      <c r="A39" s="1">
        <v>45056</v>
      </c>
      <c r="B39" s="9" t="s">
        <v>1827</v>
      </c>
      <c r="C39" s="7" t="s">
        <v>2830</v>
      </c>
      <c r="D39" s="1" t="s">
        <v>3159</v>
      </c>
      <c r="E39" s="7" t="s">
        <v>2821</v>
      </c>
      <c r="F39" s="1" t="s">
        <v>3160</v>
      </c>
      <c r="G39" s="7" t="s">
        <v>2824</v>
      </c>
      <c r="H39" s="1" t="s">
        <v>3161</v>
      </c>
      <c r="I39" s="7" t="s">
        <v>2827</v>
      </c>
      <c r="J39" s="1" t="s">
        <v>3162</v>
      </c>
      <c r="K39" s="1" t="s">
        <v>2249</v>
      </c>
      <c r="L39" s="1" t="s">
        <v>2831</v>
      </c>
      <c r="M39" s="1" t="s">
        <v>2822</v>
      </c>
      <c r="N39" s="1" t="s">
        <v>2825</v>
      </c>
      <c r="O39" s="1" t="s">
        <v>2828</v>
      </c>
    </row>
    <row r="40" spans="1:15" x14ac:dyDescent="0.3">
      <c r="A40" s="1">
        <v>51016</v>
      </c>
      <c r="B40" s="9" t="s">
        <v>1875</v>
      </c>
      <c r="C40" s="7" t="s">
        <v>2854</v>
      </c>
      <c r="D40" s="1" t="s">
        <v>3163</v>
      </c>
      <c r="E40" s="7" t="s">
        <v>2845</v>
      </c>
      <c r="F40" s="1" t="s">
        <v>3164</v>
      </c>
      <c r="G40" s="7" t="s">
        <v>2848</v>
      </c>
      <c r="H40" s="1" t="s">
        <v>3165</v>
      </c>
      <c r="I40" s="7" t="s">
        <v>3166</v>
      </c>
      <c r="J40" s="1" t="s">
        <v>3167</v>
      </c>
      <c r="K40" s="1" t="s">
        <v>2249</v>
      </c>
      <c r="L40" s="1" t="s">
        <v>2855</v>
      </c>
      <c r="M40" s="1" t="s">
        <v>2846</v>
      </c>
      <c r="N40" s="1" t="s">
        <v>2849</v>
      </c>
      <c r="O40" s="1" t="s">
        <v>3168</v>
      </c>
    </row>
    <row r="41" spans="1:15" x14ac:dyDescent="0.3">
      <c r="A41" s="1">
        <v>52046</v>
      </c>
      <c r="B41" s="9" t="s">
        <v>1955</v>
      </c>
      <c r="C41" s="7" t="s">
        <v>3169</v>
      </c>
      <c r="D41" s="1" t="s">
        <v>3170</v>
      </c>
      <c r="E41" s="7" t="s">
        <v>3171</v>
      </c>
      <c r="F41" s="1" t="s">
        <v>3172</v>
      </c>
      <c r="G41" s="7" t="s">
        <v>2868</v>
      </c>
      <c r="H41" s="1" t="s">
        <v>3173</v>
      </c>
      <c r="I41" s="7" t="s">
        <v>3174</v>
      </c>
      <c r="J41" s="1" t="s">
        <v>3175</v>
      </c>
      <c r="K41" s="1" t="s">
        <v>2249</v>
      </c>
      <c r="L41" s="1" t="s">
        <v>2875</v>
      </c>
      <c r="M41" s="1" t="s">
        <v>2867</v>
      </c>
      <c r="N41" s="1" t="s">
        <v>2869</v>
      </c>
      <c r="O41" s="1" t="s">
        <v>2872</v>
      </c>
    </row>
    <row r="42" spans="1:15" x14ac:dyDescent="0.3">
      <c r="A42" s="1">
        <v>53016</v>
      </c>
      <c r="B42" s="9" t="s">
        <v>2002</v>
      </c>
      <c r="C42" s="7"/>
      <c r="E42" s="7" t="s">
        <v>2888</v>
      </c>
      <c r="F42" s="1" t="s">
        <v>3176</v>
      </c>
      <c r="G42" s="7" t="s">
        <v>2891</v>
      </c>
      <c r="H42" s="1" t="s">
        <v>3177</v>
      </c>
      <c r="I42" s="7" t="s">
        <v>3178</v>
      </c>
      <c r="J42" s="1" t="s">
        <v>3088</v>
      </c>
      <c r="K42" s="1" t="s">
        <v>2284</v>
      </c>
      <c r="M42" s="1" t="s">
        <v>2889</v>
      </c>
      <c r="N42" s="1" t="s">
        <v>2892</v>
      </c>
      <c r="O42" s="1" t="s">
        <v>2895</v>
      </c>
    </row>
    <row r="43" spans="1:15" x14ac:dyDescent="0.3">
      <c r="A43" s="1">
        <v>61026</v>
      </c>
      <c r="B43" s="9" t="s">
        <v>2089</v>
      </c>
      <c r="C43" s="7" t="s">
        <v>2925</v>
      </c>
      <c r="D43" s="1" t="s">
        <v>3179</v>
      </c>
      <c r="E43" s="7" t="s">
        <v>2916</v>
      </c>
      <c r="F43" s="1" t="s">
        <v>3180</v>
      </c>
      <c r="G43" s="7" t="s">
        <v>2919</v>
      </c>
      <c r="H43" s="1" t="s">
        <v>3181</v>
      </c>
      <c r="I43" s="7" t="s">
        <v>2922</v>
      </c>
      <c r="J43" s="1" t="s">
        <v>3182</v>
      </c>
      <c r="K43" s="1" t="s">
        <v>2249</v>
      </c>
      <c r="L43" s="1" t="s">
        <v>2926</v>
      </c>
      <c r="M43" s="1" t="s">
        <v>2917</v>
      </c>
      <c r="N43" s="1" t="s">
        <v>2920</v>
      </c>
      <c r="O43" s="1" t="s">
        <v>2923</v>
      </c>
    </row>
    <row r="44" spans="1:15" x14ac:dyDescent="0.3">
      <c r="A44" s="1">
        <v>62016</v>
      </c>
      <c r="B44" s="9" t="s">
        <v>87</v>
      </c>
      <c r="C44" s="7"/>
      <c r="E44" s="7" t="s">
        <v>3183</v>
      </c>
      <c r="F44" s="1" t="s">
        <v>3184</v>
      </c>
      <c r="G44" s="7" t="s">
        <v>2931</v>
      </c>
      <c r="H44" s="1" t="s">
        <v>3185</v>
      </c>
      <c r="I44" s="7" t="s">
        <v>3178</v>
      </c>
      <c r="J44" s="1" t="s">
        <v>3088</v>
      </c>
      <c r="K44" s="1" t="s">
        <v>2284</v>
      </c>
      <c r="M44" s="1" t="s">
        <v>2929</v>
      </c>
      <c r="N44" s="1" t="s">
        <v>2932</v>
      </c>
      <c r="O44" s="1" t="s">
        <v>2934</v>
      </c>
    </row>
    <row r="45" spans="1:15" x14ac:dyDescent="0.3">
      <c r="A45" s="1">
        <v>63026</v>
      </c>
      <c r="B45" s="9" t="s">
        <v>2156</v>
      </c>
      <c r="C45" s="7" t="s">
        <v>2945</v>
      </c>
      <c r="D45" s="1" t="s">
        <v>3186</v>
      </c>
      <c r="E45" s="7" t="s">
        <v>3187</v>
      </c>
      <c r="F45" s="1" t="s">
        <v>3188</v>
      </c>
      <c r="G45" s="7" t="s">
        <v>2939</v>
      </c>
      <c r="H45" s="1" t="s">
        <v>3189</v>
      </c>
      <c r="I45" s="7" t="s">
        <v>2942</v>
      </c>
      <c r="J45" s="1" t="s">
        <v>3190</v>
      </c>
      <c r="K45" s="1" t="s">
        <v>2249</v>
      </c>
      <c r="L45" s="1" t="s">
        <v>2946</v>
      </c>
      <c r="M45" s="1" t="s">
        <v>2937</v>
      </c>
      <c r="N45" s="1" t="s">
        <v>2940</v>
      </c>
      <c r="O45" s="1" t="s">
        <v>2943</v>
      </c>
    </row>
  </sheetData>
  <phoneticPr fontId="8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45"/>
  <sheetViews>
    <sheetView topLeftCell="A15" zoomScaleNormal="100" workbookViewId="0">
      <selection activeCell="B34" sqref="B34"/>
    </sheetView>
  </sheetViews>
  <sheetFormatPr defaultColWidth="8.88671875" defaultRowHeight="17.25" x14ac:dyDescent="0.3"/>
  <cols>
    <col min="1" max="1" width="7.109375" style="1" customWidth="1"/>
    <col min="2" max="2" width="12.33203125" style="1" customWidth="1"/>
    <col min="3" max="3" width="9.6640625" style="1" customWidth="1"/>
    <col min="4" max="4" width="10.33203125" style="1" customWidth="1"/>
    <col min="5" max="5" width="46" style="1" customWidth="1"/>
    <col min="6" max="6" width="113.6640625" style="1" customWidth="1"/>
    <col min="7" max="7" width="10.33203125" style="1" customWidth="1"/>
    <col min="8" max="8" width="46" style="1" customWidth="1"/>
    <col min="9" max="9" width="116.5546875" style="1" customWidth="1"/>
    <col min="10" max="10" width="10.33203125" style="1" customWidth="1"/>
    <col min="11" max="11" width="34.44140625" style="1" customWidth="1"/>
    <col min="12" max="12" width="116.5546875" style="1" customWidth="1"/>
    <col min="13" max="13" width="11.88671875" style="1" customWidth="1"/>
    <col min="14" max="14" width="9.88671875" style="1" customWidth="1"/>
    <col min="15" max="15" width="177.77734375" style="1" customWidth="1"/>
    <col min="16" max="16384" width="8.88671875" style="1"/>
  </cols>
  <sheetData>
    <row r="1" spans="1:15" s="6" customFormat="1" ht="18" x14ac:dyDescent="0.3">
      <c r="A1" s="6" t="s">
        <v>0</v>
      </c>
      <c r="B1" s="6" t="s">
        <v>1</v>
      </c>
      <c r="C1" s="6" t="s">
        <v>2248</v>
      </c>
      <c r="D1" s="6" t="s">
        <v>13</v>
      </c>
      <c r="E1" s="6" t="s">
        <v>14</v>
      </c>
      <c r="F1" s="6" t="s">
        <v>15</v>
      </c>
      <c r="G1" s="6" t="s">
        <v>16</v>
      </c>
      <c r="H1" s="6" t="s">
        <v>17</v>
      </c>
      <c r="I1" s="6" t="s">
        <v>18</v>
      </c>
      <c r="J1" s="6" t="s">
        <v>19</v>
      </c>
      <c r="K1" s="6" t="s">
        <v>20</v>
      </c>
      <c r="L1" s="6" t="s">
        <v>21</v>
      </c>
      <c r="M1" s="6" t="s">
        <v>22</v>
      </c>
      <c r="N1" s="6" t="s">
        <v>23</v>
      </c>
      <c r="O1" s="6" t="s">
        <v>24</v>
      </c>
    </row>
    <row r="2" spans="1:15" x14ac:dyDescent="0.3">
      <c r="A2" s="1">
        <v>11076</v>
      </c>
      <c r="B2" s="1" t="s">
        <v>167</v>
      </c>
      <c r="C2" s="1" t="s">
        <v>2249</v>
      </c>
      <c r="D2" s="7" t="s">
        <v>2250</v>
      </c>
      <c r="E2" s="1" t="s">
        <v>2251</v>
      </c>
      <c r="F2" s="1" t="s">
        <v>2981</v>
      </c>
      <c r="G2" s="7" t="s">
        <v>2982</v>
      </c>
      <c r="H2" s="1" t="s">
        <v>2254</v>
      </c>
      <c r="I2" s="1" t="s">
        <v>2983</v>
      </c>
      <c r="J2" s="7" t="s">
        <v>2256</v>
      </c>
      <c r="K2" s="1" t="s">
        <v>2257</v>
      </c>
      <c r="L2" s="1" t="s">
        <v>2984</v>
      </c>
      <c r="M2" s="7" t="s">
        <v>2259</v>
      </c>
      <c r="N2" s="1" t="s">
        <v>2260</v>
      </c>
      <c r="O2" s="3" t="s">
        <v>3191</v>
      </c>
    </row>
    <row r="3" spans="1:15" x14ac:dyDescent="0.3">
      <c r="A3" s="1">
        <v>11086</v>
      </c>
      <c r="B3" s="1" t="s">
        <v>192</v>
      </c>
      <c r="C3" s="1" t="s">
        <v>2249</v>
      </c>
      <c r="D3" s="7" t="s">
        <v>2250</v>
      </c>
      <c r="E3" s="1" t="s">
        <v>2989</v>
      </c>
      <c r="F3" s="1" t="s">
        <v>2986</v>
      </c>
      <c r="G3" s="7" t="s">
        <v>2264</v>
      </c>
      <c r="H3" s="1" t="s">
        <v>2265</v>
      </c>
      <c r="I3" s="1" t="s">
        <v>2987</v>
      </c>
      <c r="J3" s="7" t="s">
        <v>2267</v>
      </c>
      <c r="K3" s="1" t="s">
        <v>2268</v>
      </c>
      <c r="L3" s="1" t="s">
        <v>2988</v>
      </c>
      <c r="M3" s="7" t="s">
        <v>2270</v>
      </c>
      <c r="N3" s="1" t="s">
        <v>2271</v>
      </c>
      <c r="O3" s="1" t="s">
        <v>2985</v>
      </c>
    </row>
    <row r="4" spans="1:15" x14ac:dyDescent="0.3">
      <c r="A4" s="1">
        <v>12026</v>
      </c>
      <c r="B4" s="1" t="s">
        <v>246</v>
      </c>
      <c r="C4" s="1" t="s">
        <v>2284</v>
      </c>
      <c r="D4" s="7" t="s">
        <v>2285</v>
      </c>
      <c r="E4" s="1" t="s">
        <v>2286</v>
      </c>
      <c r="F4" s="1" t="s">
        <v>2990</v>
      </c>
      <c r="G4" s="7" t="s">
        <v>2991</v>
      </c>
      <c r="H4" s="1" t="s">
        <v>2289</v>
      </c>
      <c r="I4" s="1" t="s">
        <v>2992</v>
      </c>
      <c r="J4" s="7" t="s">
        <v>2291</v>
      </c>
      <c r="K4" s="1" t="s">
        <v>2292</v>
      </c>
      <c r="L4" s="1" t="s">
        <v>2993</v>
      </c>
      <c r="M4" s="7"/>
    </row>
    <row r="5" spans="1:15" x14ac:dyDescent="0.3">
      <c r="A5" s="1">
        <v>12036</v>
      </c>
      <c r="B5" s="1" t="s">
        <v>274</v>
      </c>
      <c r="C5" s="1" t="s">
        <v>2249</v>
      </c>
      <c r="D5" s="7" t="s">
        <v>2294</v>
      </c>
      <c r="E5" s="1" t="s">
        <v>2295</v>
      </c>
      <c r="F5" s="1" t="s">
        <v>2995</v>
      </c>
      <c r="G5" s="7" t="s">
        <v>2996</v>
      </c>
      <c r="H5" s="1" t="s">
        <v>2298</v>
      </c>
      <c r="I5" s="1" t="s">
        <v>2997</v>
      </c>
      <c r="J5" s="7" t="s">
        <v>2300</v>
      </c>
      <c r="K5" s="1" t="s">
        <v>2301</v>
      </c>
      <c r="L5" s="1" t="s">
        <v>2998</v>
      </c>
      <c r="M5" s="7" t="s">
        <v>2303</v>
      </c>
      <c r="N5" s="1" t="s">
        <v>2304</v>
      </c>
      <c r="O5" s="1" t="s">
        <v>2994</v>
      </c>
    </row>
    <row r="6" spans="1:15" x14ac:dyDescent="0.3">
      <c r="A6" s="1">
        <v>13036</v>
      </c>
      <c r="B6" s="1" t="s">
        <v>334</v>
      </c>
      <c r="C6" s="1" t="s">
        <v>2284</v>
      </c>
      <c r="D6" s="7" t="s">
        <v>2250</v>
      </c>
      <c r="E6" s="1" t="s">
        <v>2318</v>
      </c>
      <c r="F6" s="1" t="s">
        <v>2999</v>
      </c>
      <c r="G6" s="7" t="s">
        <v>2320</v>
      </c>
      <c r="H6" s="1" t="s">
        <v>2321</v>
      </c>
      <c r="I6" s="1" t="s">
        <v>3000</v>
      </c>
      <c r="J6" s="7" t="s">
        <v>3001</v>
      </c>
      <c r="K6" s="1" t="s">
        <v>2324</v>
      </c>
      <c r="L6" s="1" t="s">
        <v>3002</v>
      </c>
      <c r="M6" s="7"/>
    </row>
    <row r="7" spans="1:15" x14ac:dyDescent="0.3">
      <c r="A7" s="1">
        <v>13046</v>
      </c>
      <c r="B7" s="1" t="s">
        <v>360</v>
      </c>
      <c r="C7" s="1" t="s">
        <v>2249</v>
      </c>
      <c r="D7" s="7" t="s">
        <v>3004</v>
      </c>
      <c r="E7" s="1" t="s">
        <v>2327</v>
      </c>
      <c r="F7" s="1" t="s">
        <v>3005</v>
      </c>
      <c r="G7" s="7" t="s">
        <v>3006</v>
      </c>
      <c r="H7" s="3" t="s">
        <v>2330</v>
      </c>
      <c r="I7" s="1" t="s">
        <v>3007</v>
      </c>
      <c r="J7" s="7" t="s">
        <v>2267</v>
      </c>
      <c r="K7" s="1" t="s">
        <v>2332</v>
      </c>
      <c r="L7" s="1" t="s">
        <v>2988</v>
      </c>
      <c r="M7" s="7" t="s">
        <v>2334</v>
      </c>
      <c r="N7" s="1" t="s">
        <v>2335</v>
      </c>
      <c r="O7" s="1" t="s">
        <v>3003</v>
      </c>
    </row>
    <row r="8" spans="1:15" x14ac:dyDescent="0.3">
      <c r="A8" s="1">
        <v>14026</v>
      </c>
      <c r="B8" s="1" t="s">
        <v>391</v>
      </c>
      <c r="C8" s="1" t="s">
        <v>2284</v>
      </c>
      <c r="D8" s="7" t="s">
        <v>3009</v>
      </c>
      <c r="E8" s="1" t="s">
        <v>2338</v>
      </c>
      <c r="F8" s="1" t="s">
        <v>3010</v>
      </c>
      <c r="G8" s="7" t="s">
        <v>3011</v>
      </c>
      <c r="H8" s="1" t="s">
        <v>2341</v>
      </c>
      <c r="I8" s="1" t="s">
        <v>3012</v>
      </c>
      <c r="J8" s="7" t="s">
        <v>2343</v>
      </c>
      <c r="K8" s="1" t="s">
        <v>2344</v>
      </c>
      <c r="L8" s="1" t="s">
        <v>3013</v>
      </c>
      <c r="M8" s="7"/>
    </row>
    <row r="9" spans="1:15" x14ac:dyDescent="0.3">
      <c r="A9" s="1">
        <v>14036</v>
      </c>
      <c r="B9" s="1" t="s">
        <v>418</v>
      </c>
      <c r="C9" s="1" t="s">
        <v>2249</v>
      </c>
      <c r="D9" s="7" t="s">
        <v>2346</v>
      </c>
      <c r="E9" s="1" t="s">
        <v>2347</v>
      </c>
      <c r="F9" s="1" t="s">
        <v>3015</v>
      </c>
      <c r="G9" s="7" t="s">
        <v>3016</v>
      </c>
      <c r="H9" s="1" t="s">
        <v>2350</v>
      </c>
      <c r="I9" s="1" t="s">
        <v>3017</v>
      </c>
      <c r="J9" s="7" t="s">
        <v>2352</v>
      </c>
      <c r="K9" s="1" t="s">
        <v>2353</v>
      </c>
      <c r="L9" s="1" t="s">
        <v>3018</v>
      </c>
      <c r="M9" s="7" t="s">
        <v>2355</v>
      </c>
      <c r="N9" s="1" t="s">
        <v>2356</v>
      </c>
      <c r="O9" s="1" t="s">
        <v>3014</v>
      </c>
    </row>
    <row r="10" spans="1:15" x14ac:dyDescent="0.3">
      <c r="A10" s="1">
        <v>14046</v>
      </c>
      <c r="B10" s="1" t="s">
        <v>440</v>
      </c>
      <c r="C10" s="1">
        <v>1</v>
      </c>
      <c r="D10" s="8" t="s">
        <v>2358</v>
      </c>
      <c r="E10" s="7" t="s">
        <v>3024</v>
      </c>
      <c r="F10" s="8" t="s">
        <v>3020</v>
      </c>
      <c r="G10" s="8" t="s">
        <v>2361</v>
      </c>
      <c r="H10" s="7" t="s">
        <v>3025</v>
      </c>
      <c r="I10" s="8" t="s">
        <v>3021</v>
      </c>
      <c r="J10" s="8" t="s">
        <v>3022</v>
      </c>
      <c r="K10" s="7" t="s">
        <v>3026</v>
      </c>
      <c r="L10" s="8" t="s">
        <v>3023</v>
      </c>
      <c r="M10" s="8" t="s">
        <v>2367</v>
      </c>
      <c r="N10" s="1" t="s">
        <v>2368</v>
      </c>
      <c r="O10" s="8" t="s">
        <v>3019</v>
      </c>
    </row>
    <row r="11" spans="1:15" x14ac:dyDescent="0.3">
      <c r="A11" s="1">
        <v>15036</v>
      </c>
      <c r="B11" s="1" t="s">
        <v>516</v>
      </c>
      <c r="C11" s="1" t="s">
        <v>2249</v>
      </c>
      <c r="D11" s="7" t="s">
        <v>3028</v>
      </c>
      <c r="E11" s="1" t="s">
        <v>2383</v>
      </c>
      <c r="F11" s="1" t="s">
        <v>3029</v>
      </c>
      <c r="G11" s="7" t="s">
        <v>2385</v>
      </c>
      <c r="H11" s="1" t="s">
        <v>2386</v>
      </c>
      <c r="I11" s="1" t="s">
        <v>3030</v>
      </c>
      <c r="J11" s="7" t="s">
        <v>2388</v>
      </c>
      <c r="K11" s="1" t="s">
        <v>2389</v>
      </c>
      <c r="L11" s="1" t="s">
        <v>3031</v>
      </c>
      <c r="M11" s="7" t="s">
        <v>2391</v>
      </c>
      <c r="N11" s="1" t="s">
        <v>2392</v>
      </c>
      <c r="O11" s="1" t="s">
        <v>3027</v>
      </c>
    </row>
    <row r="12" spans="1:15" x14ac:dyDescent="0.3">
      <c r="A12" s="1">
        <v>21036</v>
      </c>
      <c r="B12" s="9" t="s">
        <v>593</v>
      </c>
      <c r="C12" s="1" t="s">
        <v>2284</v>
      </c>
      <c r="D12" s="7" t="s">
        <v>2406</v>
      </c>
      <c r="E12" s="1" t="s">
        <v>2407</v>
      </c>
      <c r="F12" s="1" t="s">
        <v>3032</v>
      </c>
      <c r="G12" s="7" t="s">
        <v>3033</v>
      </c>
      <c r="H12" s="1" t="s">
        <v>2410</v>
      </c>
      <c r="I12" s="1" t="s">
        <v>3034</v>
      </c>
      <c r="J12" s="7" t="s">
        <v>3035</v>
      </c>
      <c r="K12" s="1" t="s">
        <v>2413</v>
      </c>
      <c r="L12" s="1" t="s">
        <v>3036</v>
      </c>
      <c r="M12" s="7"/>
    </row>
    <row r="13" spans="1:15" x14ac:dyDescent="0.3">
      <c r="A13" s="1">
        <v>21046</v>
      </c>
      <c r="B13" s="9" t="s">
        <v>620</v>
      </c>
      <c r="C13" s="1" t="s">
        <v>2249</v>
      </c>
      <c r="D13" s="7" t="s">
        <v>2406</v>
      </c>
      <c r="E13" s="1" t="s">
        <v>2415</v>
      </c>
      <c r="F13" s="1" t="s">
        <v>3038</v>
      </c>
      <c r="G13" s="7" t="s">
        <v>3039</v>
      </c>
      <c r="H13" s="1" t="s">
        <v>2418</v>
      </c>
      <c r="I13" s="1" t="s">
        <v>3040</v>
      </c>
      <c r="J13" s="7" t="s">
        <v>2420</v>
      </c>
      <c r="K13" s="1" t="s">
        <v>2421</v>
      </c>
      <c r="L13" s="1" t="s">
        <v>3041</v>
      </c>
      <c r="M13" s="7" t="s">
        <v>2423</v>
      </c>
      <c r="N13" s="1" t="s">
        <v>2424</v>
      </c>
      <c r="O13" s="1" t="s">
        <v>3037</v>
      </c>
    </row>
    <row r="14" spans="1:15" x14ac:dyDescent="0.3">
      <c r="A14" s="1">
        <v>22036</v>
      </c>
      <c r="B14" s="9" t="s">
        <v>682</v>
      </c>
      <c r="C14" s="1" t="s">
        <v>2284</v>
      </c>
      <c r="D14" s="7" t="s">
        <v>3042</v>
      </c>
      <c r="E14" s="1" t="s">
        <v>2439</v>
      </c>
      <c r="F14" s="1" t="s">
        <v>3043</v>
      </c>
      <c r="G14" s="7" t="s">
        <v>3044</v>
      </c>
      <c r="H14" s="1" t="s">
        <v>2442</v>
      </c>
      <c r="I14" s="1" t="s">
        <v>3045</v>
      </c>
      <c r="J14" s="7" t="s">
        <v>2444</v>
      </c>
      <c r="K14" s="1" t="s">
        <v>2445</v>
      </c>
      <c r="L14" s="1" t="s">
        <v>3046</v>
      </c>
      <c r="M14" s="7"/>
    </row>
    <row r="15" spans="1:15" x14ac:dyDescent="0.3">
      <c r="A15" s="1">
        <v>22046</v>
      </c>
      <c r="B15" s="9" t="s">
        <v>706</v>
      </c>
      <c r="C15" s="1" t="s">
        <v>2249</v>
      </c>
      <c r="D15" s="7" t="s">
        <v>3042</v>
      </c>
      <c r="E15" s="1" t="s">
        <v>2447</v>
      </c>
      <c r="F15" s="1" t="s">
        <v>3048</v>
      </c>
      <c r="G15" s="7" t="s">
        <v>2449</v>
      </c>
      <c r="H15" s="1" t="s">
        <v>2450</v>
      </c>
      <c r="I15" s="1" t="s">
        <v>3049</v>
      </c>
      <c r="J15" s="7" t="s">
        <v>3028</v>
      </c>
      <c r="K15" s="1" t="s">
        <v>2453</v>
      </c>
      <c r="L15" s="1" t="s">
        <v>3050</v>
      </c>
      <c r="M15" s="7" t="s">
        <v>2455</v>
      </c>
      <c r="N15" s="1" t="s">
        <v>2456</v>
      </c>
      <c r="O15" s="1" t="s">
        <v>3047</v>
      </c>
    </row>
    <row r="16" spans="1:15" x14ac:dyDescent="0.3">
      <c r="A16" s="1">
        <v>22056</v>
      </c>
      <c r="B16" s="9" t="s">
        <v>725</v>
      </c>
      <c r="C16" s="1" t="s">
        <v>2249</v>
      </c>
      <c r="D16" s="7" t="s">
        <v>2458</v>
      </c>
      <c r="E16" s="1" t="s">
        <v>2459</v>
      </c>
      <c r="F16" s="1" t="s">
        <v>3052</v>
      </c>
      <c r="G16" s="7" t="s">
        <v>2461</v>
      </c>
      <c r="H16" s="1" t="s">
        <v>2462</v>
      </c>
      <c r="I16" s="1" t="s">
        <v>3053</v>
      </c>
      <c r="J16" s="7" t="s">
        <v>2464</v>
      </c>
      <c r="K16" s="1" t="s">
        <v>2465</v>
      </c>
      <c r="L16" s="1" t="s">
        <v>3054</v>
      </c>
      <c r="M16" s="7" t="s">
        <v>2467</v>
      </c>
      <c r="N16" s="1" t="s">
        <v>2468</v>
      </c>
      <c r="O16" s="1" t="s">
        <v>3051</v>
      </c>
    </row>
    <row r="17" spans="1:15" x14ac:dyDescent="0.3">
      <c r="A17" s="1">
        <v>23036</v>
      </c>
      <c r="B17" s="9" t="s">
        <v>813</v>
      </c>
      <c r="C17" s="1" t="s">
        <v>2249</v>
      </c>
      <c r="D17" s="7" t="s">
        <v>2494</v>
      </c>
      <c r="E17" s="1" t="s">
        <v>2495</v>
      </c>
      <c r="F17" s="1" t="s">
        <v>3056</v>
      </c>
      <c r="G17" s="7" t="s">
        <v>2497</v>
      </c>
      <c r="H17" s="1" t="s">
        <v>2498</v>
      </c>
      <c r="I17" s="1" t="s">
        <v>3057</v>
      </c>
      <c r="J17" s="7" t="s">
        <v>2500</v>
      </c>
      <c r="K17" s="1" t="s">
        <v>2501</v>
      </c>
      <c r="L17" s="1" t="s">
        <v>3058</v>
      </c>
      <c r="M17" s="7" t="s">
        <v>2503</v>
      </c>
      <c r="N17" s="1" t="s">
        <v>2504</v>
      </c>
      <c r="O17" s="1" t="s">
        <v>3055</v>
      </c>
    </row>
    <row r="18" spans="1:15" x14ac:dyDescent="0.3">
      <c r="A18" s="1">
        <v>24026</v>
      </c>
      <c r="B18" s="9" t="s">
        <v>846</v>
      </c>
      <c r="C18" s="1" t="s">
        <v>2284</v>
      </c>
      <c r="D18" s="7" t="s">
        <v>2506</v>
      </c>
      <c r="E18" s="1" t="s">
        <v>2507</v>
      </c>
      <c r="F18" s="1" t="s">
        <v>3059</v>
      </c>
      <c r="G18" s="7" t="s">
        <v>3060</v>
      </c>
      <c r="H18" s="1" t="s">
        <v>2510</v>
      </c>
      <c r="I18" s="1" t="s">
        <v>3061</v>
      </c>
      <c r="J18" s="7" t="s">
        <v>2512</v>
      </c>
      <c r="K18" s="1" t="s">
        <v>2513</v>
      </c>
      <c r="L18" s="1" t="s">
        <v>3062</v>
      </c>
      <c r="M18" s="7"/>
    </row>
    <row r="19" spans="1:15" x14ac:dyDescent="0.3">
      <c r="A19" s="1">
        <v>24036</v>
      </c>
      <c r="B19" s="9" t="s">
        <v>871</v>
      </c>
      <c r="C19" s="1" t="s">
        <v>2249</v>
      </c>
      <c r="D19" s="7" t="s">
        <v>3060</v>
      </c>
      <c r="E19" s="1" t="s">
        <v>2515</v>
      </c>
      <c r="F19" s="1" t="s">
        <v>3064</v>
      </c>
      <c r="G19" s="7" t="s">
        <v>2517</v>
      </c>
      <c r="H19" s="1" t="s">
        <v>3067</v>
      </c>
      <c r="I19" s="1" t="s">
        <v>3065</v>
      </c>
      <c r="J19" s="7" t="s">
        <v>2520</v>
      </c>
      <c r="K19" s="1" t="s">
        <v>2521</v>
      </c>
      <c r="L19" s="1" t="s">
        <v>3066</v>
      </c>
      <c r="M19" s="7" t="s">
        <v>2523</v>
      </c>
      <c r="N19" s="1" t="s">
        <v>2524</v>
      </c>
      <c r="O19" s="1" t="s">
        <v>3063</v>
      </c>
    </row>
    <row r="20" spans="1:15" x14ac:dyDescent="0.3">
      <c r="A20" s="1">
        <v>25066</v>
      </c>
      <c r="B20" s="9" t="s">
        <v>945</v>
      </c>
      <c r="C20" s="1" t="s">
        <v>2249</v>
      </c>
      <c r="D20" s="7" t="s">
        <v>2526</v>
      </c>
      <c r="E20" s="1" t="s">
        <v>3072</v>
      </c>
      <c r="F20" s="1" t="s">
        <v>3069</v>
      </c>
      <c r="G20" s="7" t="s">
        <v>2529</v>
      </c>
      <c r="H20" s="1" t="s">
        <v>2530</v>
      </c>
      <c r="I20" s="1" t="s">
        <v>3070</v>
      </c>
      <c r="J20" s="7" t="s">
        <v>2532</v>
      </c>
      <c r="K20" s="1" t="s">
        <v>2533</v>
      </c>
      <c r="L20" s="1" t="s">
        <v>3071</v>
      </c>
      <c r="M20" s="7" t="s">
        <v>2535</v>
      </c>
      <c r="N20" s="1" t="s">
        <v>2536</v>
      </c>
      <c r="O20" s="1" t="s">
        <v>3068</v>
      </c>
    </row>
    <row r="21" spans="1:15" x14ac:dyDescent="0.3">
      <c r="A21" s="1">
        <v>25076</v>
      </c>
      <c r="B21" s="9" t="s">
        <v>970</v>
      </c>
      <c r="C21" s="1" t="s">
        <v>2249</v>
      </c>
      <c r="D21" s="7" t="s">
        <v>2538</v>
      </c>
      <c r="E21" s="1" t="s">
        <v>2539</v>
      </c>
      <c r="F21" s="1" t="s">
        <v>3074</v>
      </c>
      <c r="G21" s="7" t="s">
        <v>2541</v>
      </c>
      <c r="H21" s="1" t="s">
        <v>2542</v>
      </c>
      <c r="I21" s="1" t="s">
        <v>3075</v>
      </c>
      <c r="J21" s="7" t="s">
        <v>3076</v>
      </c>
      <c r="K21" s="1" t="s">
        <v>2545</v>
      </c>
      <c r="L21" s="1" t="s">
        <v>3077</v>
      </c>
      <c r="M21" s="7" t="s">
        <v>2547</v>
      </c>
      <c r="N21" s="1" t="s">
        <v>2548</v>
      </c>
      <c r="O21" s="1" t="s">
        <v>3073</v>
      </c>
    </row>
    <row r="22" spans="1:15" x14ac:dyDescent="0.3">
      <c r="A22" s="1">
        <v>31076</v>
      </c>
      <c r="B22" s="9" t="s">
        <v>1062</v>
      </c>
      <c r="C22" s="1" t="s">
        <v>2249</v>
      </c>
      <c r="D22" s="7" t="s">
        <v>3079</v>
      </c>
      <c r="E22" s="1" t="s">
        <v>2551</v>
      </c>
      <c r="F22" s="1" t="s">
        <v>3080</v>
      </c>
      <c r="G22" s="7" t="s">
        <v>3081</v>
      </c>
      <c r="H22" s="1" t="s">
        <v>2554</v>
      </c>
      <c r="I22" s="1" t="s">
        <v>3082</v>
      </c>
      <c r="J22" s="7" t="s">
        <v>3083</v>
      </c>
      <c r="K22" s="1" t="s">
        <v>2557</v>
      </c>
      <c r="L22" s="1" t="s">
        <v>3084</v>
      </c>
      <c r="M22" s="7" t="s">
        <v>2559</v>
      </c>
      <c r="N22" s="1" t="s">
        <v>2560</v>
      </c>
      <c r="O22" s="1" t="s">
        <v>3078</v>
      </c>
    </row>
    <row r="23" spans="1:15" x14ac:dyDescent="0.3">
      <c r="A23" s="1">
        <v>31086</v>
      </c>
      <c r="B23" s="9" t="s">
        <v>1086</v>
      </c>
      <c r="C23" s="1" t="s">
        <v>2249</v>
      </c>
      <c r="D23" s="7" t="s">
        <v>3081</v>
      </c>
      <c r="E23" s="1" t="s">
        <v>2562</v>
      </c>
      <c r="F23" s="1" t="s">
        <v>3082</v>
      </c>
      <c r="G23" s="7" t="s">
        <v>3039</v>
      </c>
      <c r="H23" s="1" t="s">
        <v>2564</v>
      </c>
      <c r="I23" s="1" t="s">
        <v>3086</v>
      </c>
      <c r="J23" s="7" t="s">
        <v>2566</v>
      </c>
      <c r="K23" s="1" t="s">
        <v>2567</v>
      </c>
      <c r="L23" s="1" t="s">
        <v>3087</v>
      </c>
      <c r="M23" s="7" t="s">
        <v>2569</v>
      </c>
      <c r="N23" s="1" t="s">
        <v>2570</v>
      </c>
      <c r="O23" s="1" t="s">
        <v>3085</v>
      </c>
    </row>
    <row r="24" spans="1:15" x14ac:dyDescent="0.3">
      <c r="A24" s="1">
        <v>32036</v>
      </c>
      <c r="B24" s="9" t="s">
        <v>1186</v>
      </c>
      <c r="C24" s="1" t="s">
        <v>2284</v>
      </c>
      <c r="D24" s="7" t="s">
        <v>2343</v>
      </c>
      <c r="E24" s="1" t="s">
        <v>2608</v>
      </c>
      <c r="F24" s="1" t="s">
        <v>3088</v>
      </c>
      <c r="G24" s="7" t="s">
        <v>3089</v>
      </c>
      <c r="H24" s="1" t="s">
        <v>2611</v>
      </c>
      <c r="I24" s="1" t="s">
        <v>3090</v>
      </c>
      <c r="J24" s="7" t="s">
        <v>2613</v>
      </c>
      <c r="K24" s="1" t="s">
        <v>2614</v>
      </c>
      <c r="L24" s="7" t="s">
        <v>3091</v>
      </c>
      <c r="M24" s="7"/>
    </row>
    <row r="25" spans="1:15" x14ac:dyDescent="0.3">
      <c r="A25" s="1">
        <v>32046</v>
      </c>
      <c r="B25" s="9" t="s">
        <v>1210</v>
      </c>
      <c r="C25" s="1" t="s">
        <v>2284</v>
      </c>
      <c r="D25" s="7" t="s">
        <v>3092</v>
      </c>
      <c r="E25" s="1" t="s">
        <v>2617</v>
      </c>
      <c r="F25" s="1" t="s">
        <v>3093</v>
      </c>
      <c r="G25" s="7" t="s">
        <v>3094</v>
      </c>
      <c r="H25" s="1" t="s">
        <v>2620</v>
      </c>
      <c r="I25" s="1" t="s">
        <v>3095</v>
      </c>
      <c r="J25" s="7" t="s">
        <v>2622</v>
      </c>
      <c r="K25" s="1" t="s">
        <v>2623</v>
      </c>
      <c r="L25" s="1" t="s">
        <v>3096</v>
      </c>
      <c r="M25" s="7"/>
    </row>
    <row r="26" spans="1:15" x14ac:dyDescent="0.3">
      <c r="A26" s="1">
        <v>32056</v>
      </c>
      <c r="B26" s="9" t="s">
        <v>1235</v>
      </c>
      <c r="C26" s="1" t="s">
        <v>2249</v>
      </c>
      <c r="D26" s="7" t="s">
        <v>2625</v>
      </c>
      <c r="E26" s="1" t="s">
        <v>2626</v>
      </c>
      <c r="F26" s="1" t="s">
        <v>3098</v>
      </c>
      <c r="G26" s="7" t="s">
        <v>2628</v>
      </c>
      <c r="H26" s="1" t="s">
        <v>2629</v>
      </c>
      <c r="I26" s="1" t="s">
        <v>3099</v>
      </c>
      <c r="J26" s="7" t="s">
        <v>3100</v>
      </c>
      <c r="K26" s="1" t="s">
        <v>2632</v>
      </c>
      <c r="L26" s="1" t="s">
        <v>3101</v>
      </c>
      <c r="M26" s="7" t="s">
        <v>2634</v>
      </c>
      <c r="N26" s="1" t="s">
        <v>2635</v>
      </c>
      <c r="O26" s="1" t="s">
        <v>3097</v>
      </c>
    </row>
    <row r="27" spans="1:15" x14ac:dyDescent="0.3">
      <c r="A27" s="1">
        <v>33026</v>
      </c>
      <c r="B27" s="9" t="s">
        <v>1295</v>
      </c>
      <c r="C27" s="1" t="s">
        <v>2284</v>
      </c>
      <c r="D27" s="7" t="s">
        <v>2648</v>
      </c>
      <c r="E27" s="1" t="s">
        <v>2649</v>
      </c>
      <c r="F27" s="1" t="s">
        <v>3102</v>
      </c>
      <c r="G27" s="7" t="s">
        <v>3103</v>
      </c>
      <c r="H27" s="1" t="s">
        <v>2651</v>
      </c>
      <c r="I27" s="1" t="s">
        <v>3104</v>
      </c>
      <c r="J27" s="7" t="s">
        <v>2653</v>
      </c>
      <c r="K27" s="1" t="s">
        <v>2654</v>
      </c>
      <c r="L27" s="1" t="s">
        <v>3105</v>
      </c>
      <c r="M27" s="7"/>
    </row>
    <row r="28" spans="1:15" x14ac:dyDescent="0.3">
      <c r="A28" s="1">
        <v>34026</v>
      </c>
      <c r="B28" s="9" t="s">
        <v>1362</v>
      </c>
      <c r="C28" s="1" t="s">
        <v>2249</v>
      </c>
      <c r="D28" s="7" t="s">
        <v>2689</v>
      </c>
      <c r="E28" s="1" t="s">
        <v>2669</v>
      </c>
      <c r="F28" s="1" t="s">
        <v>3107</v>
      </c>
      <c r="G28" s="7" t="s">
        <v>2520</v>
      </c>
      <c r="H28" s="1" t="s">
        <v>2671</v>
      </c>
      <c r="I28" s="1" t="s">
        <v>3108</v>
      </c>
      <c r="J28" s="7" t="s">
        <v>3109</v>
      </c>
      <c r="K28" s="1" t="s">
        <v>2674</v>
      </c>
      <c r="L28" s="1" t="s">
        <v>3110</v>
      </c>
      <c r="M28" s="7" t="s">
        <v>2676</v>
      </c>
      <c r="N28" s="1" t="s">
        <v>2677</v>
      </c>
      <c r="O28" s="1" t="s">
        <v>3106</v>
      </c>
    </row>
    <row r="29" spans="1:15" x14ac:dyDescent="0.3">
      <c r="A29" s="1">
        <v>35036</v>
      </c>
      <c r="B29" s="9" t="s">
        <v>1400</v>
      </c>
      <c r="C29" s="1" t="s">
        <v>2249</v>
      </c>
      <c r="D29" s="7" t="s">
        <v>3112</v>
      </c>
      <c r="E29" s="1" t="s">
        <v>2680</v>
      </c>
      <c r="F29" s="1" t="s">
        <v>3113</v>
      </c>
      <c r="G29" s="7" t="s">
        <v>2388</v>
      </c>
      <c r="H29" s="1" t="s">
        <v>2682</v>
      </c>
      <c r="I29" s="1" t="s">
        <v>3114</v>
      </c>
      <c r="J29" s="7" t="s">
        <v>3039</v>
      </c>
      <c r="K29" s="1" t="s">
        <v>2684</v>
      </c>
      <c r="L29" s="1" t="s">
        <v>3115</v>
      </c>
      <c r="M29" s="7" t="s">
        <v>2686</v>
      </c>
      <c r="N29" s="1" t="s">
        <v>2687</v>
      </c>
      <c r="O29" s="1" t="s">
        <v>3111</v>
      </c>
    </row>
    <row r="30" spans="1:15" x14ac:dyDescent="0.3">
      <c r="A30" s="1">
        <v>35046</v>
      </c>
      <c r="B30" s="9" t="s">
        <v>1421</v>
      </c>
      <c r="C30" s="1" t="s">
        <v>2249</v>
      </c>
      <c r="D30" s="7" t="s">
        <v>2689</v>
      </c>
      <c r="E30" s="1" t="s">
        <v>2690</v>
      </c>
      <c r="F30" s="1" t="s">
        <v>3117</v>
      </c>
      <c r="G30" s="7" t="s">
        <v>3118</v>
      </c>
      <c r="H30" s="1" t="s">
        <v>2693</v>
      </c>
      <c r="I30" s="1" t="s">
        <v>3119</v>
      </c>
      <c r="J30" s="7" t="s">
        <v>3120</v>
      </c>
      <c r="K30" s="1" t="s">
        <v>2696</v>
      </c>
      <c r="L30" s="1" t="s">
        <v>3121</v>
      </c>
      <c r="M30" s="7" t="s">
        <v>2698</v>
      </c>
      <c r="N30" s="1" t="s">
        <v>2699</v>
      </c>
      <c r="O30" s="1" t="s">
        <v>3116</v>
      </c>
    </row>
    <row r="31" spans="1:15" x14ac:dyDescent="0.3">
      <c r="A31" s="1">
        <v>41056</v>
      </c>
      <c r="B31" s="9" t="s">
        <v>1485</v>
      </c>
      <c r="C31" s="1" t="s">
        <v>2249</v>
      </c>
      <c r="D31" s="7" t="s">
        <v>3123</v>
      </c>
      <c r="E31" s="1" t="s">
        <v>2702</v>
      </c>
      <c r="F31" s="1" t="s">
        <v>3124</v>
      </c>
      <c r="G31" s="7" t="s">
        <v>2704</v>
      </c>
      <c r="H31" s="1" t="s">
        <v>2705</v>
      </c>
      <c r="I31" s="1" t="s">
        <v>3125</v>
      </c>
      <c r="J31" s="7" t="s">
        <v>2707</v>
      </c>
      <c r="K31" s="1" t="s">
        <v>2708</v>
      </c>
      <c r="L31" s="1" t="s">
        <v>3126</v>
      </c>
      <c r="M31" s="7" t="s">
        <v>2710</v>
      </c>
      <c r="N31" s="1" t="s">
        <v>2711</v>
      </c>
      <c r="O31" s="1" t="s">
        <v>3122</v>
      </c>
    </row>
    <row r="32" spans="1:15" x14ac:dyDescent="0.3">
      <c r="A32" s="1">
        <v>41066</v>
      </c>
      <c r="B32" s="9" t="s">
        <v>1510</v>
      </c>
      <c r="C32" s="1" t="s">
        <v>2249</v>
      </c>
      <c r="D32" s="7" t="s">
        <v>2713</v>
      </c>
      <c r="E32" s="1" t="s">
        <v>2714</v>
      </c>
      <c r="F32" s="1" t="s">
        <v>3128</v>
      </c>
      <c r="G32" s="7" t="s">
        <v>2716</v>
      </c>
      <c r="H32" s="1" t="s">
        <v>2717</v>
      </c>
      <c r="I32" s="1" t="s">
        <v>3129</v>
      </c>
      <c r="J32" s="7" t="s">
        <v>3039</v>
      </c>
      <c r="K32" s="1" t="s">
        <v>2719</v>
      </c>
      <c r="L32" s="1" t="s">
        <v>3130</v>
      </c>
      <c r="M32" s="7" t="s">
        <v>2721</v>
      </c>
      <c r="N32" s="1" t="s">
        <v>2722</v>
      </c>
      <c r="O32" s="1" t="s">
        <v>3127</v>
      </c>
    </row>
    <row r="33" spans="1:15" x14ac:dyDescent="0.3">
      <c r="A33" s="1">
        <v>42016</v>
      </c>
      <c r="B33" s="9" t="s">
        <v>1533</v>
      </c>
      <c r="C33" s="1" t="s">
        <v>2249</v>
      </c>
      <c r="D33" s="7" t="s">
        <v>2724</v>
      </c>
      <c r="E33" s="1" t="s">
        <v>2725</v>
      </c>
      <c r="F33" s="1" t="s">
        <v>3132</v>
      </c>
      <c r="G33" s="7" t="s">
        <v>2727</v>
      </c>
      <c r="H33" s="1" t="s">
        <v>2728</v>
      </c>
      <c r="I33" s="1" t="s">
        <v>3133</v>
      </c>
      <c r="J33" s="7" t="s">
        <v>3134</v>
      </c>
      <c r="K33" s="1" t="s">
        <v>2731</v>
      </c>
      <c r="L33" s="1" t="s">
        <v>3135</v>
      </c>
      <c r="M33" s="7" t="s">
        <v>2733</v>
      </c>
      <c r="N33" s="1" t="s">
        <v>2734</v>
      </c>
      <c r="O33" s="1" t="s">
        <v>3131</v>
      </c>
    </row>
    <row r="34" spans="1:15" x14ac:dyDescent="0.3">
      <c r="A34" s="1">
        <v>43046</v>
      </c>
      <c r="B34" s="7" t="s">
        <v>1583</v>
      </c>
      <c r="C34" s="1" t="s">
        <v>2284</v>
      </c>
      <c r="D34" s="7" t="s">
        <v>2736</v>
      </c>
      <c r="E34" s="1" t="s">
        <v>2737</v>
      </c>
      <c r="F34" s="1" t="s">
        <v>3136</v>
      </c>
      <c r="G34" s="7" t="s">
        <v>3137</v>
      </c>
      <c r="H34" s="1" t="s">
        <v>2740</v>
      </c>
      <c r="I34" s="1" t="s">
        <v>3138</v>
      </c>
      <c r="J34" s="7" t="s">
        <v>2742</v>
      </c>
      <c r="K34" s="1" t="s">
        <v>2743</v>
      </c>
      <c r="L34" s="1" t="s">
        <v>3139</v>
      </c>
      <c r="M34" s="7"/>
    </row>
    <row r="35" spans="1:15" x14ac:dyDescent="0.3">
      <c r="A35" s="1">
        <v>43056</v>
      </c>
      <c r="B35" s="9" t="s">
        <v>1607</v>
      </c>
      <c r="C35" s="1" t="s">
        <v>2284</v>
      </c>
      <c r="D35" s="7" t="s">
        <v>2494</v>
      </c>
      <c r="E35" s="1" t="s">
        <v>2745</v>
      </c>
      <c r="F35" s="1" t="s">
        <v>3140</v>
      </c>
      <c r="G35" s="7" t="s">
        <v>2747</v>
      </c>
      <c r="H35" s="1" t="s">
        <v>2748</v>
      </c>
      <c r="I35" s="1" t="s">
        <v>3141</v>
      </c>
      <c r="J35" s="7" t="s">
        <v>2750</v>
      </c>
      <c r="K35" s="1" t="s">
        <v>2751</v>
      </c>
      <c r="L35" s="1" t="s">
        <v>3142</v>
      </c>
      <c r="M35" s="7"/>
    </row>
    <row r="36" spans="1:15" x14ac:dyDescent="0.3">
      <c r="A36" s="1">
        <v>44036</v>
      </c>
      <c r="B36" s="9" t="s">
        <v>1700</v>
      </c>
      <c r="C36" s="1" t="s">
        <v>2284</v>
      </c>
      <c r="D36" s="7" t="s">
        <v>3143</v>
      </c>
      <c r="E36" s="1" t="s">
        <v>2778</v>
      </c>
      <c r="F36" s="1" t="s">
        <v>3144</v>
      </c>
      <c r="G36" s="7" t="s">
        <v>3145</v>
      </c>
      <c r="H36" s="1" t="s">
        <v>2781</v>
      </c>
      <c r="I36" s="1" t="s">
        <v>3146</v>
      </c>
      <c r="J36" s="7" t="s">
        <v>3147</v>
      </c>
      <c r="K36" s="1" t="s">
        <v>2784</v>
      </c>
      <c r="L36" s="1" t="s">
        <v>3148</v>
      </c>
      <c r="M36" s="7"/>
    </row>
    <row r="37" spans="1:15" x14ac:dyDescent="0.3">
      <c r="A37" s="1">
        <v>44046</v>
      </c>
      <c r="B37" s="9" t="s">
        <v>1730</v>
      </c>
      <c r="C37" s="1" t="s">
        <v>2249</v>
      </c>
      <c r="D37" s="7" t="s">
        <v>2506</v>
      </c>
      <c r="E37" s="1" t="s">
        <v>2786</v>
      </c>
      <c r="F37" s="1" t="s">
        <v>3150</v>
      </c>
      <c r="G37" s="7" t="s">
        <v>3109</v>
      </c>
      <c r="H37" s="1" t="s">
        <v>2789</v>
      </c>
      <c r="I37" s="1" t="s">
        <v>3151</v>
      </c>
      <c r="J37" s="7" t="s">
        <v>3152</v>
      </c>
      <c r="K37" s="1" t="s">
        <v>2792</v>
      </c>
      <c r="L37" s="1" t="s">
        <v>3153</v>
      </c>
      <c r="M37" s="7" t="s">
        <v>2794</v>
      </c>
      <c r="N37" s="1" t="s">
        <v>2795</v>
      </c>
      <c r="O37" s="1" t="s">
        <v>3149</v>
      </c>
    </row>
    <row r="38" spans="1:15" x14ac:dyDescent="0.3">
      <c r="A38" s="1">
        <v>45046</v>
      </c>
      <c r="B38" s="9" t="s">
        <v>1802</v>
      </c>
      <c r="C38" s="1" t="s">
        <v>2249</v>
      </c>
      <c r="D38" s="7" t="s">
        <v>2809</v>
      </c>
      <c r="E38" s="1" t="s">
        <v>3158</v>
      </c>
      <c r="F38" s="1" t="s">
        <v>3155</v>
      </c>
      <c r="G38" s="7" t="s">
        <v>2812</v>
      </c>
      <c r="H38" s="1" t="s">
        <v>2813</v>
      </c>
      <c r="I38" s="1" t="s">
        <v>3156</v>
      </c>
      <c r="J38" s="7" t="s">
        <v>2815</v>
      </c>
      <c r="K38" s="1" t="s">
        <v>2816</v>
      </c>
      <c r="L38" s="1" t="s">
        <v>3157</v>
      </c>
      <c r="M38" s="7" t="s">
        <v>2818</v>
      </c>
      <c r="N38" s="1" t="s">
        <v>2819</v>
      </c>
      <c r="O38" s="1" t="s">
        <v>3154</v>
      </c>
    </row>
    <row r="39" spans="1:15" x14ac:dyDescent="0.3">
      <c r="A39" s="1">
        <v>45056</v>
      </c>
      <c r="B39" s="9" t="s">
        <v>1827</v>
      </c>
      <c r="C39" s="1" t="s">
        <v>2249</v>
      </c>
      <c r="D39" s="7" t="s">
        <v>2821</v>
      </c>
      <c r="E39" s="1" t="s">
        <v>2822</v>
      </c>
      <c r="F39" s="1" t="s">
        <v>3160</v>
      </c>
      <c r="G39" s="7" t="s">
        <v>2824</v>
      </c>
      <c r="H39" s="1" t="s">
        <v>2825</v>
      </c>
      <c r="I39" s="1" t="s">
        <v>3161</v>
      </c>
      <c r="J39" s="7" t="s">
        <v>2827</v>
      </c>
      <c r="K39" s="1" t="s">
        <v>2828</v>
      </c>
      <c r="L39" s="1" t="s">
        <v>3162</v>
      </c>
      <c r="M39" s="7" t="s">
        <v>2830</v>
      </c>
      <c r="N39" s="1" t="s">
        <v>2831</v>
      </c>
      <c r="O39" s="1" t="s">
        <v>3159</v>
      </c>
    </row>
    <row r="40" spans="1:15" x14ac:dyDescent="0.3">
      <c r="A40" s="1">
        <v>51016</v>
      </c>
      <c r="B40" s="9" t="s">
        <v>1875</v>
      </c>
      <c r="C40" s="1" t="s">
        <v>2249</v>
      </c>
      <c r="D40" s="7" t="s">
        <v>2845</v>
      </c>
      <c r="E40" s="1" t="s">
        <v>2846</v>
      </c>
      <c r="F40" s="1" t="s">
        <v>3164</v>
      </c>
      <c r="G40" s="7" t="s">
        <v>2848</v>
      </c>
      <c r="H40" s="1" t="s">
        <v>2849</v>
      </c>
      <c r="I40" s="1" t="s">
        <v>3165</v>
      </c>
      <c r="J40" s="7" t="s">
        <v>3166</v>
      </c>
      <c r="K40" s="1" t="s">
        <v>3168</v>
      </c>
      <c r="L40" s="1" t="s">
        <v>3167</v>
      </c>
      <c r="M40" s="7" t="s">
        <v>2854</v>
      </c>
      <c r="N40" s="1" t="s">
        <v>2855</v>
      </c>
      <c r="O40" s="1" t="s">
        <v>3163</v>
      </c>
    </row>
    <row r="41" spans="1:15" x14ac:dyDescent="0.3">
      <c r="A41" s="1">
        <v>52046</v>
      </c>
      <c r="B41" s="9" t="s">
        <v>1955</v>
      </c>
      <c r="C41" s="1" t="s">
        <v>2249</v>
      </c>
      <c r="D41" s="7" t="s">
        <v>3171</v>
      </c>
      <c r="E41" s="1" t="s">
        <v>2867</v>
      </c>
      <c r="F41" s="1" t="s">
        <v>3172</v>
      </c>
      <c r="G41" s="7" t="s">
        <v>2868</v>
      </c>
      <c r="H41" s="1" t="s">
        <v>2869</v>
      </c>
      <c r="I41" s="1" t="s">
        <v>3173</v>
      </c>
      <c r="J41" s="7" t="s">
        <v>3174</v>
      </c>
      <c r="K41" s="1" t="s">
        <v>2872</v>
      </c>
      <c r="L41" s="1" t="s">
        <v>3175</v>
      </c>
      <c r="M41" s="7" t="s">
        <v>3169</v>
      </c>
      <c r="N41" s="1" t="s">
        <v>2875</v>
      </c>
      <c r="O41" s="1" t="s">
        <v>3170</v>
      </c>
    </row>
    <row r="42" spans="1:15" x14ac:dyDescent="0.3">
      <c r="A42" s="1">
        <v>53016</v>
      </c>
      <c r="B42" s="9" t="s">
        <v>2002</v>
      </c>
      <c r="C42" s="1" t="s">
        <v>2284</v>
      </c>
      <c r="D42" s="7" t="s">
        <v>2888</v>
      </c>
      <c r="E42" s="1" t="s">
        <v>2889</v>
      </c>
      <c r="F42" s="1" t="s">
        <v>3176</v>
      </c>
      <c r="G42" s="7" t="s">
        <v>2891</v>
      </c>
      <c r="H42" s="1" t="s">
        <v>2892</v>
      </c>
      <c r="I42" s="1" t="s">
        <v>3177</v>
      </c>
      <c r="J42" s="7" t="s">
        <v>3178</v>
      </c>
      <c r="K42" s="1" t="s">
        <v>2895</v>
      </c>
      <c r="L42" s="1" t="s">
        <v>3088</v>
      </c>
      <c r="M42" s="7"/>
    </row>
    <row r="43" spans="1:15" x14ac:dyDescent="0.3">
      <c r="A43" s="1">
        <v>61026</v>
      </c>
      <c r="B43" s="9" t="s">
        <v>2089</v>
      </c>
      <c r="C43" s="1" t="s">
        <v>2249</v>
      </c>
      <c r="D43" s="7" t="s">
        <v>2916</v>
      </c>
      <c r="E43" s="1" t="s">
        <v>2917</v>
      </c>
      <c r="F43" s="1" t="s">
        <v>3180</v>
      </c>
      <c r="G43" s="7" t="s">
        <v>2919</v>
      </c>
      <c r="H43" s="1" t="s">
        <v>2920</v>
      </c>
      <c r="I43" s="1" t="s">
        <v>3181</v>
      </c>
      <c r="J43" s="7" t="s">
        <v>2922</v>
      </c>
      <c r="K43" s="1" t="s">
        <v>2923</v>
      </c>
      <c r="L43" s="1" t="s">
        <v>3182</v>
      </c>
      <c r="M43" s="7" t="s">
        <v>2925</v>
      </c>
      <c r="N43" s="1" t="s">
        <v>2926</v>
      </c>
      <c r="O43" s="1" t="s">
        <v>3179</v>
      </c>
    </row>
    <row r="44" spans="1:15" x14ac:dyDescent="0.3">
      <c r="A44" s="1">
        <v>62016</v>
      </c>
      <c r="B44" s="9" t="s">
        <v>87</v>
      </c>
      <c r="C44" s="1" t="s">
        <v>2284</v>
      </c>
      <c r="D44" s="7" t="s">
        <v>3183</v>
      </c>
      <c r="E44" s="1" t="s">
        <v>2929</v>
      </c>
      <c r="F44" s="1" t="s">
        <v>3184</v>
      </c>
      <c r="G44" s="7" t="s">
        <v>2931</v>
      </c>
      <c r="H44" s="1" t="s">
        <v>2932</v>
      </c>
      <c r="I44" s="1" t="s">
        <v>3185</v>
      </c>
      <c r="J44" s="7" t="s">
        <v>3178</v>
      </c>
      <c r="K44" s="1" t="s">
        <v>2934</v>
      </c>
      <c r="L44" s="1" t="s">
        <v>3088</v>
      </c>
      <c r="M44" s="7"/>
    </row>
    <row r="45" spans="1:15" x14ac:dyDescent="0.3">
      <c r="A45" s="1">
        <v>63026</v>
      </c>
      <c r="B45" s="9" t="s">
        <v>2156</v>
      </c>
      <c r="C45" s="1" t="s">
        <v>2249</v>
      </c>
      <c r="D45" s="7" t="s">
        <v>3187</v>
      </c>
      <c r="E45" s="1" t="s">
        <v>2937</v>
      </c>
      <c r="F45" s="1" t="s">
        <v>3188</v>
      </c>
      <c r="G45" s="7" t="s">
        <v>2939</v>
      </c>
      <c r="H45" s="1" t="s">
        <v>2940</v>
      </c>
      <c r="I45" s="1" t="s">
        <v>3189</v>
      </c>
      <c r="J45" s="7" t="s">
        <v>2942</v>
      </c>
      <c r="K45" s="1" t="s">
        <v>2943</v>
      </c>
      <c r="L45" s="1" t="s">
        <v>3190</v>
      </c>
      <c r="M45" s="7" t="s">
        <v>2945</v>
      </c>
      <c r="N45" s="1" t="s">
        <v>2946</v>
      </c>
      <c r="O45" s="1" t="s">
        <v>3186</v>
      </c>
    </row>
  </sheetData>
  <phoneticPr fontId="8" type="noConversion"/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44"/>
  <sheetViews>
    <sheetView topLeftCell="A10" workbookViewId="0">
      <selection activeCell="D29" sqref="A20:D29"/>
    </sheetView>
  </sheetViews>
  <sheetFormatPr defaultColWidth="8.88671875" defaultRowHeight="17.25" x14ac:dyDescent="0.3"/>
  <cols>
    <col min="1" max="1" width="7" style="3" customWidth="1"/>
    <col min="2" max="2" width="10.44140625" style="3" customWidth="1"/>
    <col min="3" max="3" width="33.109375" style="3" customWidth="1"/>
    <col min="4" max="4" width="44.109375" style="3" customWidth="1"/>
    <col min="5" max="5" width="33.109375" style="3" customWidth="1"/>
    <col min="6" max="6" width="12.33203125" style="3" customWidth="1"/>
    <col min="7" max="7" width="110.44140625" style="3" customWidth="1"/>
    <col min="8" max="8" width="22.21875" style="3" customWidth="1"/>
    <col min="9" max="9" width="44.109375" style="3" customWidth="1"/>
    <col min="10" max="10" width="22.21875" style="3" customWidth="1"/>
    <col min="11" max="11" width="12.33203125" style="3" customWidth="1"/>
    <col min="12" max="12" width="112.109375" style="3" customWidth="1"/>
    <col min="13" max="13" width="33.109375" style="3" customWidth="1"/>
    <col min="14" max="14" width="22.21875" style="3" customWidth="1"/>
    <col min="15" max="15" width="33.109375" style="3" customWidth="1"/>
    <col min="16" max="16" width="12.33203125" style="3" customWidth="1"/>
    <col min="17" max="17" width="112.109375" style="3" customWidth="1"/>
    <col min="18" max="18" width="12.44140625" style="3" customWidth="1"/>
    <col min="19" max="19" width="11.21875" style="3" customWidth="1"/>
    <col min="20" max="20" width="55.109375" style="3" customWidth="1"/>
    <col min="21" max="21" width="162.21875" style="3" customWidth="1"/>
    <col min="22" max="16384" width="8.88671875" style="3"/>
  </cols>
  <sheetData>
    <row r="1" spans="1:21" x14ac:dyDescent="0.3">
      <c r="A1" s="3" t="s">
        <v>0</v>
      </c>
      <c r="B1" s="3" t="s">
        <v>1</v>
      </c>
      <c r="C1" s="3" t="s">
        <v>14</v>
      </c>
      <c r="D1" s="3" t="s">
        <v>3192</v>
      </c>
      <c r="E1" s="3" t="s">
        <v>3193</v>
      </c>
      <c r="F1" s="3" t="s">
        <v>3194</v>
      </c>
      <c r="G1" s="3" t="s">
        <v>15</v>
      </c>
      <c r="H1" s="3" t="s">
        <v>17</v>
      </c>
      <c r="I1" s="3" t="s">
        <v>3195</v>
      </c>
      <c r="J1" s="3" t="s">
        <v>3193</v>
      </c>
      <c r="K1" s="3" t="s">
        <v>3194</v>
      </c>
      <c r="L1" s="3" t="s">
        <v>18</v>
      </c>
      <c r="M1" s="3" t="s">
        <v>20</v>
      </c>
      <c r="N1" s="3" t="s">
        <v>3196</v>
      </c>
      <c r="O1" s="3" t="s">
        <v>3193</v>
      </c>
      <c r="P1" s="3" t="s">
        <v>3194</v>
      </c>
      <c r="Q1" s="3" t="s">
        <v>21</v>
      </c>
      <c r="R1" s="3" t="s">
        <v>22</v>
      </c>
      <c r="S1" s="3" t="s">
        <v>23</v>
      </c>
      <c r="T1" s="3" t="s">
        <v>3197</v>
      </c>
      <c r="U1" s="3" t="s">
        <v>24</v>
      </c>
    </row>
    <row r="2" spans="1:21" x14ac:dyDescent="0.3">
      <c r="A2" s="3" t="s">
        <v>3198</v>
      </c>
      <c r="B2" s="3" t="s">
        <v>25</v>
      </c>
      <c r="D2" s="3" t="s">
        <v>2251</v>
      </c>
      <c r="G2" s="3" t="s">
        <v>3199</v>
      </c>
      <c r="H2" s="3" t="s">
        <v>2254</v>
      </c>
      <c r="J2" s="3" t="s">
        <v>3200</v>
      </c>
      <c r="L2" s="3" t="s">
        <v>3201</v>
      </c>
      <c r="M2" s="3" t="s">
        <v>2257</v>
      </c>
      <c r="O2" s="3" t="s">
        <v>3202</v>
      </c>
      <c r="Q2" s="3" t="s">
        <v>3203</v>
      </c>
      <c r="R2" s="3" t="s">
        <v>3204</v>
      </c>
      <c r="S2" s="3" t="s">
        <v>2260</v>
      </c>
      <c r="T2" s="3" t="s">
        <v>3205</v>
      </c>
      <c r="U2" s="3" t="s">
        <v>3206</v>
      </c>
    </row>
    <row r="3" spans="1:21" x14ac:dyDescent="0.3">
      <c r="A3" s="3" t="s">
        <v>3207</v>
      </c>
      <c r="B3" s="3" t="s">
        <v>26</v>
      </c>
      <c r="D3" s="3" t="s">
        <v>2989</v>
      </c>
      <c r="G3" s="3" t="s">
        <v>3208</v>
      </c>
      <c r="H3" s="3" t="s">
        <v>2265</v>
      </c>
      <c r="J3" s="3" t="s">
        <v>3209</v>
      </c>
      <c r="L3" s="3" t="s">
        <v>3210</v>
      </c>
      <c r="M3" s="3" t="s">
        <v>2268</v>
      </c>
      <c r="O3" s="3" t="s">
        <v>3211</v>
      </c>
      <c r="Q3" s="3" t="s">
        <v>3212</v>
      </c>
      <c r="R3" s="3" t="s">
        <v>3213</v>
      </c>
      <c r="S3" s="3" t="s">
        <v>2271</v>
      </c>
      <c r="T3" s="3" t="s">
        <v>3214</v>
      </c>
      <c r="U3" s="3" t="s">
        <v>3215</v>
      </c>
    </row>
    <row r="4" spans="1:21" x14ac:dyDescent="0.3">
      <c r="A4" s="3" t="s">
        <v>3216</v>
      </c>
      <c r="B4" s="3" t="s">
        <v>28</v>
      </c>
      <c r="C4" s="3" t="s">
        <v>2286</v>
      </c>
      <c r="E4" s="3" t="s">
        <v>3217</v>
      </c>
      <c r="G4" s="3" t="s">
        <v>3218</v>
      </c>
      <c r="H4" s="3" t="s">
        <v>2289</v>
      </c>
      <c r="J4" s="3" t="s">
        <v>3219</v>
      </c>
      <c r="L4" s="3" t="s">
        <v>3220</v>
      </c>
      <c r="M4" s="3" t="s">
        <v>2292</v>
      </c>
      <c r="O4" s="3" t="s">
        <v>3221</v>
      </c>
      <c r="Q4" s="3" t="s">
        <v>3222</v>
      </c>
    </row>
    <row r="5" spans="1:21" x14ac:dyDescent="0.3">
      <c r="A5" s="3" t="s">
        <v>3223</v>
      </c>
      <c r="B5" s="3" t="s">
        <v>29</v>
      </c>
      <c r="C5" s="3" t="s">
        <v>2295</v>
      </c>
      <c r="E5" s="3" t="s">
        <v>3224</v>
      </c>
      <c r="G5" s="3" t="s">
        <v>3225</v>
      </c>
      <c r="I5" s="3" t="s">
        <v>2298</v>
      </c>
      <c r="L5" s="3" t="s">
        <v>3226</v>
      </c>
      <c r="M5" s="3" t="s">
        <v>2301</v>
      </c>
      <c r="O5" s="3" t="s">
        <v>3227</v>
      </c>
      <c r="Q5" s="3" t="s">
        <v>3228</v>
      </c>
      <c r="R5" s="3" t="s">
        <v>3229</v>
      </c>
      <c r="S5" s="3" t="s">
        <v>2304</v>
      </c>
      <c r="T5" s="3" t="s">
        <v>3230</v>
      </c>
      <c r="U5" s="3" t="s">
        <v>3231</v>
      </c>
    </row>
    <row r="6" spans="1:21" x14ac:dyDescent="0.3">
      <c r="A6" s="3" t="s">
        <v>3232</v>
      </c>
      <c r="B6" s="3" t="s">
        <v>31</v>
      </c>
      <c r="D6" s="3" t="s">
        <v>2318</v>
      </c>
      <c r="G6" s="3" t="s">
        <v>3233</v>
      </c>
      <c r="H6" s="3" t="s">
        <v>2321</v>
      </c>
      <c r="J6" s="3" t="s">
        <v>3234</v>
      </c>
      <c r="L6" s="3" t="s">
        <v>3235</v>
      </c>
      <c r="M6" s="3" t="s">
        <v>2324</v>
      </c>
      <c r="O6" s="3" t="s">
        <v>3236</v>
      </c>
      <c r="Q6" s="3" t="s">
        <v>3237</v>
      </c>
    </row>
    <row r="7" spans="1:21" x14ac:dyDescent="0.3">
      <c r="A7" s="3" t="s">
        <v>3238</v>
      </c>
      <c r="B7" s="3" t="s">
        <v>32</v>
      </c>
      <c r="C7" s="3" t="s">
        <v>2327</v>
      </c>
      <c r="F7" s="3" t="s">
        <v>3239</v>
      </c>
      <c r="G7" s="3" t="s">
        <v>3240</v>
      </c>
      <c r="I7" s="3" t="s">
        <v>3008</v>
      </c>
      <c r="L7" s="3" t="s">
        <v>3241</v>
      </c>
      <c r="M7" s="3" t="s">
        <v>2332</v>
      </c>
      <c r="O7" s="3" t="s">
        <v>3242</v>
      </c>
      <c r="Q7" s="3" t="s">
        <v>3212</v>
      </c>
      <c r="R7" s="3" t="s">
        <v>3243</v>
      </c>
      <c r="S7" s="3" t="s">
        <v>2335</v>
      </c>
      <c r="T7" s="3" t="s">
        <v>3244</v>
      </c>
      <c r="U7" s="3" t="s">
        <v>3245</v>
      </c>
    </row>
    <row r="8" spans="1:21" x14ac:dyDescent="0.3">
      <c r="A8" s="3" t="s">
        <v>3246</v>
      </c>
      <c r="B8" s="3" t="s">
        <v>33</v>
      </c>
      <c r="D8" s="3" t="s">
        <v>2338</v>
      </c>
      <c r="G8" s="3" t="s">
        <v>3247</v>
      </c>
      <c r="H8" s="3" t="s">
        <v>2341</v>
      </c>
      <c r="J8" s="3" t="s">
        <v>3248</v>
      </c>
      <c r="L8" s="3" t="s">
        <v>3249</v>
      </c>
      <c r="M8" s="3" t="s">
        <v>2344</v>
      </c>
      <c r="O8" s="3" t="s">
        <v>3250</v>
      </c>
      <c r="Q8" s="3" t="s">
        <v>3251</v>
      </c>
    </row>
    <row r="9" spans="1:21" x14ac:dyDescent="0.3">
      <c r="A9" s="3" t="s">
        <v>3252</v>
      </c>
      <c r="B9" s="3" t="s">
        <v>34</v>
      </c>
      <c r="D9" s="3" t="s">
        <v>2347</v>
      </c>
      <c r="G9" s="3" t="s">
        <v>3253</v>
      </c>
      <c r="H9" s="3" t="s">
        <v>2350</v>
      </c>
      <c r="K9" s="3" t="s">
        <v>3254</v>
      </c>
      <c r="L9" s="3" t="s">
        <v>3255</v>
      </c>
      <c r="M9" s="3" t="s">
        <v>2353</v>
      </c>
      <c r="O9" s="3" t="s">
        <v>3256</v>
      </c>
      <c r="Q9" s="3" t="s">
        <v>3257</v>
      </c>
      <c r="R9" s="3" t="s">
        <v>3258</v>
      </c>
      <c r="S9" s="3" t="s">
        <v>2356</v>
      </c>
      <c r="T9" s="3" t="s">
        <v>3259</v>
      </c>
      <c r="U9" s="3" t="s">
        <v>3260</v>
      </c>
    </row>
    <row r="10" spans="1:21" x14ac:dyDescent="0.3">
      <c r="A10" s="3" t="s">
        <v>3261</v>
      </c>
      <c r="B10" s="3" t="s">
        <v>37</v>
      </c>
      <c r="C10" s="3" t="s">
        <v>2383</v>
      </c>
      <c r="E10" s="3" t="s">
        <v>3262</v>
      </c>
      <c r="G10" s="3" t="s">
        <v>3263</v>
      </c>
      <c r="H10" s="3" t="s">
        <v>2386</v>
      </c>
      <c r="J10" s="3" t="s">
        <v>3264</v>
      </c>
      <c r="L10" s="3" t="s">
        <v>3265</v>
      </c>
      <c r="N10" s="3" t="s">
        <v>2389</v>
      </c>
      <c r="Q10" s="3" t="s">
        <v>3266</v>
      </c>
      <c r="R10" s="3" t="s">
        <v>3267</v>
      </c>
      <c r="S10" s="3" t="s">
        <v>2392</v>
      </c>
      <c r="T10" s="3" t="s">
        <v>3268</v>
      </c>
      <c r="U10" s="3" t="s">
        <v>3269</v>
      </c>
    </row>
    <row r="11" spans="1:21" x14ac:dyDescent="0.3">
      <c r="A11" s="3" t="s">
        <v>3270</v>
      </c>
      <c r="B11" s="3" t="s">
        <v>39</v>
      </c>
      <c r="D11" s="3" t="s">
        <v>2407</v>
      </c>
      <c r="G11" s="3" t="s">
        <v>3271</v>
      </c>
      <c r="H11" s="3" t="s">
        <v>2410</v>
      </c>
      <c r="J11" s="3" t="s">
        <v>3272</v>
      </c>
      <c r="L11" s="3" t="s">
        <v>3273</v>
      </c>
      <c r="M11" s="3" t="s">
        <v>2413</v>
      </c>
      <c r="O11" s="3" t="s">
        <v>3274</v>
      </c>
      <c r="Q11" s="3" t="s">
        <v>3275</v>
      </c>
    </row>
    <row r="12" spans="1:21" x14ac:dyDescent="0.3">
      <c r="A12" s="3" t="s">
        <v>3276</v>
      </c>
      <c r="B12" s="3" t="s">
        <v>40</v>
      </c>
      <c r="D12" s="3" t="s">
        <v>2415</v>
      </c>
      <c r="G12" s="3" t="s">
        <v>3277</v>
      </c>
      <c r="H12" s="3" t="s">
        <v>2418</v>
      </c>
      <c r="L12" s="3" t="s">
        <v>3278</v>
      </c>
      <c r="M12" s="3" t="s">
        <v>2421</v>
      </c>
      <c r="O12" s="3" t="s">
        <v>3279</v>
      </c>
      <c r="Q12" s="3" t="s">
        <v>3280</v>
      </c>
      <c r="R12" s="3" t="s">
        <v>3281</v>
      </c>
      <c r="S12" s="3" t="s">
        <v>2424</v>
      </c>
      <c r="T12" s="3" t="s">
        <v>3282</v>
      </c>
      <c r="U12" s="3" t="s">
        <v>3283</v>
      </c>
    </row>
    <row r="13" spans="1:21" x14ac:dyDescent="0.3">
      <c r="A13" s="3" t="s">
        <v>3284</v>
      </c>
      <c r="B13" s="3" t="s">
        <v>42</v>
      </c>
      <c r="D13" s="3" t="s">
        <v>2439</v>
      </c>
      <c r="G13" s="3" t="s">
        <v>3285</v>
      </c>
      <c r="H13" s="3" t="s">
        <v>2442</v>
      </c>
      <c r="J13" s="3" t="s">
        <v>3286</v>
      </c>
      <c r="L13" s="3" t="s">
        <v>3287</v>
      </c>
      <c r="M13" s="3" t="s">
        <v>2445</v>
      </c>
      <c r="O13" s="3" t="s">
        <v>3288</v>
      </c>
      <c r="Q13" s="3" t="s">
        <v>3289</v>
      </c>
    </row>
    <row r="14" spans="1:21" x14ac:dyDescent="0.3">
      <c r="A14" s="3" t="s">
        <v>3290</v>
      </c>
      <c r="B14" s="3" t="s">
        <v>43</v>
      </c>
      <c r="D14" s="3" t="s">
        <v>2447</v>
      </c>
      <c r="G14" s="3" t="s">
        <v>3291</v>
      </c>
      <c r="H14" s="3" t="s">
        <v>2450</v>
      </c>
      <c r="J14" s="3" t="s">
        <v>3292</v>
      </c>
      <c r="L14" s="3" t="s">
        <v>3293</v>
      </c>
      <c r="M14" s="3" t="s">
        <v>2453</v>
      </c>
      <c r="O14" s="3" t="s">
        <v>3294</v>
      </c>
      <c r="Q14" s="3" t="s">
        <v>3295</v>
      </c>
      <c r="R14" s="3" t="s">
        <v>3296</v>
      </c>
      <c r="S14" s="3" t="s">
        <v>2456</v>
      </c>
      <c r="T14" s="3" t="s">
        <v>3297</v>
      </c>
      <c r="U14" s="3" t="s">
        <v>3298</v>
      </c>
    </row>
    <row r="15" spans="1:21" x14ac:dyDescent="0.3">
      <c r="A15" s="3" t="s">
        <v>3299</v>
      </c>
      <c r="B15" s="3" t="s">
        <v>44</v>
      </c>
      <c r="C15" s="3" t="s">
        <v>2459</v>
      </c>
      <c r="E15" s="3" t="s">
        <v>3300</v>
      </c>
      <c r="G15" s="3" t="s">
        <v>3301</v>
      </c>
      <c r="I15" s="3" t="s">
        <v>2462</v>
      </c>
      <c r="L15" s="3" t="s">
        <v>3302</v>
      </c>
      <c r="M15" s="3" t="s">
        <v>2465</v>
      </c>
      <c r="O15" s="3" t="s">
        <v>3303</v>
      </c>
      <c r="Q15" s="3" t="s">
        <v>3304</v>
      </c>
      <c r="R15" s="3" t="s">
        <v>3305</v>
      </c>
      <c r="S15" s="3" t="s">
        <v>2468</v>
      </c>
      <c r="T15" s="3" t="s">
        <v>3306</v>
      </c>
      <c r="U15" s="3" t="s">
        <v>3307</v>
      </c>
    </row>
    <row r="16" spans="1:21" x14ac:dyDescent="0.3">
      <c r="A16" s="3" t="s">
        <v>3308</v>
      </c>
      <c r="B16" s="3" t="s">
        <v>47</v>
      </c>
      <c r="C16" s="3" t="s">
        <v>2495</v>
      </c>
      <c r="E16" s="3" t="s">
        <v>3309</v>
      </c>
      <c r="G16" s="3" t="s">
        <v>3310</v>
      </c>
      <c r="I16" s="3" t="s">
        <v>2498</v>
      </c>
      <c r="L16" s="3" t="s">
        <v>3311</v>
      </c>
      <c r="M16" s="3" t="s">
        <v>2501</v>
      </c>
      <c r="O16" s="3" t="s">
        <v>3312</v>
      </c>
      <c r="Q16" s="3" t="s">
        <v>3313</v>
      </c>
      <c r="R16" s="3" t="s">
        <v>3314</v>
      </c>
      <c r="S16" s="3" t="s">
        <v>2504</v>
      </c>
      <c r="T16" s="3" t="s">
        <v>3315</v>
      </c>
      <c r="U16" s="3" t="s">
        <v>3316</v>
      </c>
    </row>
    <row r="17" spans="1:21" x14ac:dyDescent="0.3">
      <c r="A17" s="3" t="s">
        <v>3317</v>
      </c>
      <c r="B17" s="3" t="s">
        <v>48</v>
      </c>
      <c r="D17" s="3" t="s">
        <v>2507</v>
      </c>
      <c r="G17" s="3" t="s">
        <v>3318</v>
      </c>
      <c r="H17" s="3" t="s">
        <v>2510</v>
      </c>
      <c r="J17" s="3" t="s">
        <v>3319</v>
      </c>
      <c r="L17" s="3" t="s">
        <v>3320</v>
      </c>
      <c r="M17" s="3" t="s">
        <v>2513</v>
      </c>
      <c r="O17" s="3" t="s">
        <v>3321</v>
      </c>
      <c r="Q17" s="3" t="s">
        <v>3322</v>
      </c>
    </row>
    <row r="18" spans="1:21" x14ac:dyDescent="0.3">
      <c r="A18" s="3" t="s">
        <v>3323</v>
      </c>
      <c r="B18" s="3" t="s">
        <v>49</v>
      </c>
      <c r="C18" s="3" t="s">
        <v>2515</v>
      </c>
      <c r="E18" s="3" t="s">
        <v>3324</v>
      </c>
      <c r="G18" s="3" t="s">
        <v>3325</v>
      </c>
      <c r="I18" s="3" t="s">
        <v>3067</v>
      </c>
      <c r="L18" s="3" t="s">
        <v>3326</v>
      </c>
      <c r="M18" s="3" t="s">
        <v>2521</v>
      </c>
      <c r="P18" s="3" t="s">
        <v>3327</v>
      </c>
      <c r="Q18" s="3" t="s">
        <v>3328</v>
      </c>
      <c r="R18" s="3" t="s">
        <v>3329</v>
      </c>
      <c r="S18" s="3" t="s">
        <v>2524</v>
      </c>
      <c r="T18" s="3" t="s">
        <v>3330</v>
      </c>
      <c r="U18" s="3" t="s">
        <v>3331</v>
      </c>
    </row>
    <row r="19" spans="1:21" x14ac:dyDescent="0.3">
      <c r="A19" s="3" t="s">
        <v>3332</v>
      </c>
      <c r="B19" s="3" t="s">
        <v>50</v>
      </c>
      <c r="D19" s="3" t="s">
        <v>3072</v>
      </c>
      <c r="G19" s="3" t="s">
        <v>3333</v>
      </c>
      <c r="H19" s="3" t="s">
        <v>2530</v>
      </c>
      <c r="J19" s="3" t="s">
        <v>3334</v>
      </c>
      <c r="L19" s="3" t="s">
        <v>3335</v>
      </c>
      <c r="M19" s="3" t="s">
        <v>2533</v>
      </c>
      <c r="O19" s="3" t="s">
        <v>3336</v>
      </c>
      <c r="Q19" s="3" t="s">
        <v>3337</v>
      </c>
      <c r="R19" s="3" t="s">
        <v>3338</v>
      </c>
      <c r="S19" s="3" t="s">
        <v>2536</v>
      </c>
      <c r="T19" s="3" t="s">
        <v>3339</v>
      </c>
      <c r="U19" s="3" t="s">
        <v>3340</v>
      </c>
    </row>
    <row r="20" spans="1:21" x14ac:dyDescent="0.3">
      <c r="A20" s="3" t="s">
        <v>3341</v>
      </c>
      <c r="B20" s="3" t="s">
        <v>51</v>
      </c>
      <c r="D20" s="3" t="s">
        <v>2539</v>
      </c>
      <c r="G20" s="3" t="s">
        <v>3342</v>
      </c>
      <c r="H20" s="3" t="s">
        <v>2542</v>
      </c>
      <c r="J20" s="3" t="s">
        <v>3343</v>
      </c>
      <c r="L20" s="3" t="s">
        <v>3344</v>
      </c>
      <c r="M20" s="3" t="s">
        <v>2545</v>
      </c>
      <c r="P20" s="3" t="s">
        <v>3345</v>
      </c>
      <c r="Q20" s="3" t="s">
        <v>3346</v>
      </c>
      <c r="R20" s="3" t="s">
        <v>3347</v>
      </c>
      <c r="S20" s="3" t="s">
        <v>2548</v>
      </c>
      <c r="T20" s="3" t="s">
        <v>3348</v>
      </c>
      <c r="U20" s="3" t="s">
        <v>3349</v>
      </c>
    </row>
    <row r="21" spans="1:21" x14ac:dyDescent="0.3">
      <c r="A21" s="3" t="s">
        <v>3350</v>
      </c>
      <c r="B21" s="3" t="s">
        <v>52</v>
      </c>
      <c r="C21" s="3" t="s">
        <v>2551</v>
      </c>
      <c r="E21" s="3" t="s">
        <v>3351</v>
      </c>
      <c r="G21" s="3" t="s">
        <v>3352</v>
      </c>
      <c r="I21" s="3" t="s">
        <v>2554</v>
      </c>
      <c r="L21" s="3" t="s">
        <v>3353</v>
      </c>
      <c r="M21" s="3" t="s">
        <v>2557</v>
      </c>
      <c r="O21" s="3" t="s">
        <v>3354</v>
      </c>
      <c r="Q21" s="3" t="s">
        <v>3355</v>
      </c>
      <c r="R21" s="3" t="s">
        <v>3356</v>
      </c>
      <c r="S21" s="3" t="s">
        <v>2560</v>
      </c>
      <c r="T21" s="3" t="s">
        <v>3357</v>
      </c>
      <c r="U21" s="3" t="s">
        <v>3358</v>
      </c>
    </row>
    <row r="22" spans="1:21" x14ac:dyDescent="0.3">
      <c r="A22" s="3" t="s">
        <v>3359</v>
      </c>
      <c r="B22" s="3" t="s">
        <v>53</v>
      </c>
      <c r="D22" s="3" t="s">
        <v>2562</v>
      </c>
      <c r="G22" s="3" t="s">
        <v>3353</v>
      </c>
      <c r="H22" s="3" t="s">
        <v>2564</v>
      </c>
      <c r="L22" s="3" t="s">
        <v>3360</v>
      </c>
      <c r="M22" s="3" t="s">
        <v>2567</v>
      </c>
      <c r="O22" s="3" t="s">
        <v>3361</v>
      </c>
      <c r="Q22" s="3" t="s">
        <v>3362</v>
      </c>
      <c r="R22" s="3" t="s">
        <v>3281</v>
      </c>
      <c r="S22" s="3" t="s">
        <v>2570</v>
      </c>
      <c r="T22" s="3" t="s">
        <v>3363</v>
      </c>
      <c r="U22" s="3" t="s">
        <v>3364</v>
      </c>
    </row>
    <row r="23" spans="1:21" x14ac:dyDescent="0.3">
      <c r="A23" s="3" t="s">
        <v>3365</v>
      </c>
      <c r="B23" s="3" t="s">
        <v>57</v>
      </c>
      <c r="D23" s="3" t="s">
        <v>2608</v>
      </c>
      <c r="G23" s="3" t="s">
        <v>3366</v>
      </c>
      <c r="H23" s="3" t="s">
        <v>2611</v>
      </c>
      <c r="J23" s="3" t="s">
        <v>3367</v>
      </c>
      <c r="L23" s="3" t="s">
        <v>3368</v>
      </c>
      <c r="M23" s="3" t="s">
        <v>2614</v>
      </c>
      <c r="O23" s="3" t="s">
        <v>3369</v>
      </c>
      <c r="Q23" s="3" t="s">
        <v>3370</v>
      </c>
    </row>
    <row r="24" spans="1:21" x14ac:dyDescent="0.3">
      <c r="A24" s="3" t="s">
        <v>3371</v>
      </c>
      <c r="B24" s="3" t="s">
        <v>58</v>
      </c>
      <c r="C24" s="3" t="s">
        <v>2617</v>
      </c>
      <c r="E24" s="3" t="s">
        <v>3372</v>
      </c>
      <c r="G24" s="3" t="s">
        <v>3373</v>
      </c>
      <c r="H24" s="3" t="s">
        <v>2620</v>
      </c>
      <c r="J24" s="3" t="s">
        <v>3374</v>
      </c>
      <c r="L24" s="3" t="s">
        <v>3375</v>
      </c>
      <c r="M24" s="3" t="s">
        <v>2623</v>
      </c>
      <c r="O24" s="3" t="s">
        <v>3376</v>
      </c>
      <c r="Q24" s="3" t="s">
        <v>3377</v>
      </c>
    </row>
    <row r="25" spans="1:21" x14ac:dyDescent="0.3">
      <c r="A25" s="3" t="s">
        <v>3378</v>
      </c>
      <c r="B25" s="3" t="s">
        <v>59</v>
      </c>
      <c r="C25" s="3" t="s">
        <v>2626</v>
      </c>
      <c r="E25" s="3" t="s">
        <v>3379</v>
      </c>
      <c r="G25" s="3" t="s">
        <v>3380</v>
      </c>
      <c r="H25" s="3" t="s">
        <v>2629</v>
      </c>
      <c r="J25" s="3" t="s">
        <v>3381</v>
      </c>
      <c r="L25" s="3" t="s">
        <v>3382</v>
      </c>
      <c r="M25" s="3" t="s">
        <v>2632</v>
      </c>
      <c r="O25" s="3" t="s">
        <v>3383</v>
      </c>
      <c r="Q25" s="3" t="s">
        <v>3384</v>
      </c>
      <c r="R25" s="3" t="s">
        <v>3385</v>
      </c>
      <c r="S25" s="3" t="s">
        <v>2635</v>
      </c>
      <c r="T25" s="3" t="s">
        <v>3386</v>
      </c>
      <c r="U25" s="3" t="s">
        <v>3387</v>
      </c>
    </row>
    <row r="26" spans="1:21" x14ac:dyDescent="0.3">
      <c r="A26" s="3" t="s">
        <v>3388</v>
      </c>
      <c r="B26" s="3" t="s">
        <v>61</v>
      </c>
      <c r="C26" s="3" t="s">
        <v>2649</v>
      </c>
      <c r="E26" s="3" t="s">
        <v>3389</v>
      </c>
      <c r="G26" s="3" t="s">
        <v>3390</v>
      </c>
      <c r="H26" s="3" t="s">
        <v>2651</v>
      </c>
      <c r="J26" s="3" t="s">
        <v>3391</v>
      </c>
      <c r="L26" s="3" t="s">
        <v>3392</v>
      </c>
      <c r="N26" s="3" t="s">
        <v>2654</v>
      </c>
      <c r="Q26" s="3" t="s">
        <v>3393</v>
      </c>
    </row>
    <row r="27" spans="1:21" x14ac:dyDescent="0.3">
      <c r="A27" s="3" t="s">
        <v>3394</v>
      </c>
      <c r="B27" s="3" t="s">
        <v>63</v>
      </c>
      <c r="D27" s="3" t="s">
        <v>2669</v>
      </c>
      <c r="G27" s="3" t="s">
        <v>3395</v>
      </c>
      <c r="H27" s="3" t="s">
        <v>2671</v>
      </c>
      <c r="J27" s="3" t="s">
        <v>3396</v>
      </c>
      <c r="L27" s="3" t="s">
        <v>3397</v>
      </c>
      <c r="M27" s="3" t="s">
        <v>2674</v>
      </c>
      <c r="P27" s="3" t="s">
        <v>3398</v>
      </c>
      <c r="Q27" s="3" t="s">
        <v>3399</v>
      </c>
      <c r="R27" s="3" t="s">
        <v>3400</v>
      </c>
      <c r="S27" s="3" t="s">
        <v>2677</v>
      </c>
      <c r="T27" s="3" t="s">
        <v>3401</v>
      </c>
      <c r="U27" s="3" t="s">
        <v>3402</v>
      </c>
    </row>
    <row r="28" spans="1:21" x14ac:dyDescent="0.3">
      <c r="A28" s="3" t="s">
        <v>3403</v>
      </c>
      <c r="B28" s="3" t="s">
        <v>64</v>
      </c>
      <c r="C28" s="3" t="s">
        <v>2680</v>
      </c>
      <c r="E28" s="3" t="s">
        <v>3404</v>
      </c>
      <c r="G28" s="3" t="s">
        <v>3405</v>
      </c>
      <c r="I28" s="3" t="s">
        <v>2682</v>
      </c>
      <c r="L28" s="3" t="s">
        <v>3406</v>
      </c>
      <c r="M28" s="3" t="s">
        <v>2684</v>
      </c>
      <c r="Q28" s="3" t="s">
        <v>3407</v>
      </c>
      <c r="R28" s="3" t="s">
        <v>3408</v>
      </c>
      <c r="S28" s="3" t="s">
        <v>2687</v>
      </c>
      <c r="T28" s="3" t="s">
        <v>3409</v>
      </c>
      <c r="U28" s="3" t="s">
        <v>3410</v>
      </c>
    </row>
    <row r="29" spans="1:21" x14ac:dyDescent="0.3">
      <c r="A29" s="3" t="s">
        <v>3411</v>
      </c>
      <c r="B29" s="3" t="s">
        <v>65</v>
      </c>
      <c r="D29" s="3" t="s">
        <v>2690</v>
      </c>
      <c r="G29" s="3" t="s">
        <v>3412</v>
      </c>
      <c r="H29" s="3" t="s">
        <v>2693</v>
      </c>
      <c r="J29" s="3" t="s">
        <v>3413</v>
      </c>
      <c r="L29" s="3" t="s">
        <v>3414</v>
      </c>
      <c r="M29" s="3" t="s">
        <v>2696</v>
      </c>
      <c r="O29" s="3" t="s">
        <v>3415</v>
      </c>
      <c r="Q29" s="3" t="s">
        <v>3416</v>
      </c>
      <c r="R29" s="3" t="s">
        <v>3417</v>
      </c>
      <c r="S29" s="3" t="s">
        <v>2699</v>
      </c>
      <c r="T29" s="3" t="s">
        <v>3418</v>
      </c>
      <c r="U29" s="3" t="s">
        <v>3419</v>
      </c>
    </row>
    <row r="30" spans="1:21" x14ac:dyDescent="0.3">
      <c r="A30" s="3" t="s">
        <v>3420</v>
      </c>
      <c r="B30" s="3" t="s">
        <v>66</v>
      </c>
      <c r="D30" s="3" t="s">
        <v>2702</v>
      </c>
      <c r="G30" s="3" t="s">
        <v>3421</v>
      </c>
      <c r="H30" s="3" t="s">
        <v>2705</v>
      </c>
      <c r="J30" s="3" t="s">
        <v>3422</v>
      </c>
      <c r="L30" s="3" t="s">
        <v>3423</v>
      </c>
      <c r="M30" s="3" t="s">
        <v>2708</v>
      </c>
      <c r="O30" s="3" t="s">
        <v>3424</v>
      </c>
      <c r="Q30" s="3" t="s">
        <v>3425</v>
      </c>
      <c r="R30" s="3" t="s">
        <v>3426</v>
      </c>
      <c r="S30" s="3" t="s">
        <v>2711</v>
      </c>
      <c r="T30" s="3" t="s">
        <v>3427</v>
      </c>
      <c r="U30" s="3" t="s">
        <v>3428</v>
      </c>
    </row>
    <row r="31" spans="1:21" x14ac:dyDescent="0.3">
      <c r="A31" s="3" t="s">
        <v>3429</v>
      </c>
      <c r="B31" s="3" t="s">
        <v>67</v>
      </c>
      <c r="C31" s="3" t="s">
        <v>2714</v>
      </c>
      <c r="E31" s="3" t="s">
        <v>3430</v>
      </c>
      <c r="G31" s="3" t="s">
        <v>3431</v>
      </c>
      <c r="I31" s="3" t="s">
        <v>2717</v>
      </c>
      <c r="L31" s="3" t="s">
        <v>3432</v>
      </c>
      <c r="M31" s="3" t="s">
        <v>2719</v>
      </c>
      <c r="Q31" s="3" t="s">
        <v>3433</v>
      </c>
      <c r="R31" s="3" t="s">
        <v>3434</v>
      </c>
      <c r="S31" s="3" t="s">
        <v>2722</v>
      </c>
      <c r="T31" s="3" t="s">
        <v>3435</v>
      </c>
      <c r="U31" s="3" t="s">
        <v>3436</v>
      </c>
    </row>
    <row r="32" spans="1:21" x14ac:dyDescent="0.3">
      <c r="A32" s="3" t="s">
        <v>3437</v>
      </c>
      <c r="B32" s="3" t="s">
        <v>68</v>
      </c>
      <c r="C32" s="3" t="s">
        <v>2725</v>
      </c>
      <c r="F32" s="3" t="s">
        <v>3438</v>
      </c>
      <c r="G32" s="3" t="s">
        <v>3439</v>
      </c>
      <c r="I32" s="3" t="s">
        <v>2728</v>
      </c>
      <c r="L32" s="3" t="s">
        <v>3440</v>
      </c>
      <c r="M32" s="3" t="s">
        <v>2731</v>
      </c>
      <c r="O32" s="3" t="s">
        <v>3441</v>
      </c>
      <c r="Q32" s="3" t="s">
        <v>3442</v>
      </c>
      <c r="R32" s="3" t="s">
        <v>3443</v>
      </c>
      <c r="S32" s="3" t="s">
        <v>2734</v>
      </c>
      <c r="T32" s="3" t="s">
        <v>3444</v>
      </c>
      <c r="U32" s="3" t="s">
        <v>3445</v>
      </c>
    </row>
    <row r="33" spans="1:21" x14ac:dyDescent="0.3">
      <c r="A33" s="3" t="s">
        <v>3446</v>
      </c>
      <c r="B33" s="3" t="s">
        <v>69</v>
      </c>
      <c r="D33" s="3" t="s">
        <v>2737</v>
      </c>
      <c r="G33" s="3" t="s">
        <v>3447</v>
      </c>
      <c r="H33" s="3" t="s">
        <v>2740</v>
      </c>
      <c r="J33" s="3" t="s">
        <v>3448</v>
      </c>
      <c r="L33" s="3" t="s">
        <v>3449</v>
      </c>
      <c r="M33" s="3" t="s">
        <v>2743</v>
      </c>
      <c r="O33" s="3" t="s">
        <v>3450</v>
      </c>
      <c r="Q33" s="3" t="s">
        <v>3451</v>
      </c>
    </row>
    <row r="34" spans="1:21" x14ac:dyDescent="0.3">
      <c r="A34" s="3" t="s">
        <v>3452</v>
      </c>
      <c r="B34" s="3" t="s">
        <v>70</v>
      </c>
      <c r="C34" s="3" t="s">
        <v>2745</v>
      </c>
      <c r="E34" s="3" t="s">
        <v>3453</v>
      </c>
      <c r="G34" s="3" t="s">
        <v>3454</v>
      </c>
      <c r="H34" s="3" t="s">
        <v>2748</v>
      </c>
      <c r="J34" s="3" t="s">
        <v>3455</v>
      </c>
      <c r="L34" s="3" t="s">
        <v>3456</v>
      </c>
      <c r="N34" s="3" t="s">
        <v>2751</v>
      </c>
      <c r="Q34" s="3" t="s">
        <v>3457</v>
      </c>
    </row>
    <row r="35" spans="1:21" x14ac:dyDescent="0.3">
      <c r="A35" s="3" t="s">
        <v>3458</v>
      </c>
      <c r="B35" s="3" t="s">
        <v>73</v>
      </c>
      <c r="C35" s="3" t="s">
        <v>2778</v>
      </c>
      <c r="E35" s="3" t="s">
        <v>3459</v>
      </c>
      <c r="G35" s="3" t="s">
        <v>3460</v>
      </c>
      <c r="H35" s="3" t="s">
        <v>2781</v>
      </c>
      <c r="K35" s="3" t="s">
        <v>3461</v>
      </c>
      <c r="L35" s="3" t="s">
        <v>3462</v>
      </c>
      <c r="N35" s="3" t="s">
        <v>2784</v>
      </c>
      <c r="Q35" s="3" t="s">
        <v>3463</v>
      </c>
    </row>
    <row r="36" spans="1:21" x14ac:dyDescent="0.3">
      <c r="A36" s="3" t="s">
        <v>3464</v>
      </c>
      <c r="B36" s="3" t="s">
        <v>74</v>
      </c>
      <c r="D36" s="3" t="s">
        <v>2786</v>
      </c>
      <c r="G36" s="3" t="s">
        <v>3465</v>
      </c>
      <c r="H36" s="3" t="s">
        <v>2789</v>
      </c>
      <c r="K36" s="3" t="s">
        <v>3466</v>
      </c>
      <c r="L36" s="3" t="s">
        <v>3467</v>
      </c>
      <c r="M36" s="3" t="s">
        <v>2792</v>
      </c>
      <c r="O36" s="3" t="s">
        <v>3468</v>
      </c>
      <c r="Q36" s="3" t="s">
        <v>3469</v>
      </c>
      <c r="R36" s="3" t="s">
        <v>3213</v>
      </c>
      <c r="S36" s="3" t="s">
        <v>2795</v>
      </c>
      <c r="T36" s="3" t="s">
        <v>3470</v>
      </c>
      <c r="U36" s="3" t="s">
        <v>3471</v>
      </c>
    </row>
    <row r="37" spans="1:21" x14ac:dyDescent="0.3">
      <c r="A37" s="3" t="s">
        <v>3472</v>
      </c>
      <c r="B37" s="3" t="s">
        <v>76</v>
      </c>
      <c r="D37" s="3" t="s">
        <v>3158</v>
      </c>
      <c r="G37" s="3" t="s">
        <v>3473</v>
      </c>
      <c r="H37" s="3" t="s">
        <v>2813</v>
      </c>
      <c r="J37" s="3" t="s">
        <v>3474</v>
      </c>
      <c r="L37" s="3" t="s">
        <v>3475</v>
      </c>
      <c r="M37" s="3" t="s">
        <v>2816</v>
      </c>
      <c r="O37" s="3" t="s">
        <v>3476</v>
      </c>
      <c r="Q37" s="3" t="s">
        <v>3477</v>
      </c>
      <c r="R37" s="3" t="s">
        <v>3478</v>
      </c>
      <c r="S37" s="3" t="s">
        <v>2819</v>
      </c>
      <c r="T37" s="3" t="s">
        <v>3479</v>
      </c>
      <c r="U37" s="3" t="s">
        <v>3480</v>
      </c>
    </row>
    <row r="38" spans="1:21" x14ac:dyDescent="0.3">
      <c r="A38" s="3" t="s">
        <v>3481</v>
      </c>
      <c r="B38" s="3" t="s">
        <v>77</v>
      </c>
      <c r="D38" s="3" t="s">
        <v>2822</v>
      </c>
      <c r="G38" s="3" t="s">
        <v>3482</v>
      </c>
      <c r="H38" s="3" t="s">
        <v>2825</v>
      </c>
      <c r="J38" s="3" t="s">
        <v>3483</v>
      </c>
      <c r="L38" s="3" t="s">
        <v>3484</v>
      </c>
      <c r="M38" s="3" t="s">
        <v>2828</v>
      </c>
      <c r="O38" s="3" t="s">
        <v>3485</v>
      </c>
      <c r="Q38" s="3" t="s">
        <v>3486</v>
      </c>
      <c r="R38" s="3" t="s">
        <v>3487</v>
      </c>
      <c r="S38" s="3" t="s">
        <v>2831</v>
      </c>
      <c r="T38" s="3" t="s">
        <v>3488</v>
      </c>
      <c r="U38" s="3" t="s">
        <v>3489</v>
      </c>
    </row>
    <row r="39" spans="1:21" x14ac:dyDescent="0.3">
      <c r="A39" s="3" t="s">
        <v>3490</v>
      </c>
      <c r="B39" s="3" t="s">
        <v>79</v>
      </c>
      <c r="C39" s="3" t="s">
        <v>2846</v>
      </c>
      <c r="E39" s="3" t="s">
        <v>3491</v>
      </c>
      <c r="G39" s="3" t="s">
        <v>3492</v>
      </c>
      <c r="H39" s="3" t="s">
        <v>2849</v>
      </c>
      <c r="J39" s="3" t="s">
        <v>3493</v>
      </c>
      <c r="L39" s="3" t="s">
        <v>3494</v>
      </c>
      <c r="M39" s="3" t="s">
        <v>3168</v>
      </c>
      <c r="Q39" s="3" t="s">
        <v>3495</v>
      </c>
      <c r="R39" s="3" t="s">
        <v>3496</v>
      </c>
      <c r="S39" s="3" t="s">
        <v>2855</v>
      </c>
      <c r="T39" s="3" t="s">
        <v>3497</v>
      </c>
      <c r="U39" s="3" t="s">
        <v>3498</v>
      </c>
    </row>
    <row r="40" spans="1:21" x14ac:dyDescent="0.3">
      <c r="A40" s="3" t="s">
        <v>3499</v>
      </c>
      <c r="B40" s="3" t="s">
        <v>81</v>
      </c>
      <c r="C40" s="3" t="s">
        <v>2867</v>
      </c>
      <c r="E40" s="3" t="s">
        <v>3500</v>
      </c>
      <c r="G40" s="3" t="s">
        <v>3501</v>
      </c>
      <c r="I40" s="3" t="s">
        <v>2869</v>
      </c>
      <c r="L40" s="3" t="s">
        <v>3502</v>
      </c>
      <c r="M40" s="3" t="s">
        <v>2872</v>
      </c>
      <c r="O40" s="3" t="s">
        <v>3503</v>
      </c>
      <c r="Q40" s="3" t="s">
        <v>3504</v>
      </c>
      <c r="R40" s="3" t="s">
        <v>3305</v>
      </c>
      <c r="S40" s="3" t="s">
        <v>2875</v>
      </c>
      <c r="T40" s="3" t="s">
        <v>3505</v>
      </c>
      <c r="U40" s="3" t="s">
        <v>3506</v>
      </c>
    </row>
    <row r="41" spans="1:21" x14ac:dyDescent="0.3">
      <c r="A41" s="3" t="s">
        <v>3507</v>
      </c>
      <c r="B41" s="3" t="s">
        <v>83</v>
      </c>
      <c r="C41" s="3" t="s">
        <v>2889</v>
      </c>
      <c r="E41" s="3" t="s">
        <v>3508</v>
      </c>
      <c r="G41" s="3" t="s">
        <v>3509</v>
      </c>
      <c r="H41" s="3" t="s">
        <v>2892</v>
      </c>
      <c r="J41" s="3" t="s">
        <v>3510</v>
      </c>
      <c r="L41" s="3" t="s">
        <v>3511</v>
      </c>
      <c r="N41" s="3" t="s">
        <v>2895</v>
      </c>
      <c r="Q41" s="3" t="s">
        <v>3366</v>
      </c>
    </row>
    <row r="42" spans="1:21" x14ac:dyDescent="0.3">
      <c r="A42" s="3" t="s">
        <v>3512</v>
      </c>
      <c r="B42" s="3" t="s">
        <v>86</v>
      </c>
      <c r="D42" s="3" t="s">
        <v>2917</v>
      </c>
      <c r="G42" s="3" t="s">
        <v>3513</v>
      </c>
      <c r="H42" s="3" t="s">
        <v>2920</v>
      </c>
      <c r="J42" s="3" t="s">
        <v>3514</v>
      </c>
      <c r="L42" s="3" t="s">
        <v>3515</v>
      </c>
      <c r="M42" s="3" t="s">
        <v>2923</v>
      </c>
      <c r="O42" s="3" t="s">
        <v>3516</v>
      </c>
      <c r="Q42" s="3" t="s">
        <v>3517</v>
      </c>
      <c r="R42" s="3" t="s">
        <v>3518</v>
      </c>
      <c r="S42" s="3" t="s">
        <v>2926</v>
      </c>
      <c r="T42" s="3" t="s">
        <v>3519</v>
      </c>
      <c r="U42" s="3" t="s">
        <v>3520</v>
      </c>
    </row>
    <row r="43" spans="1:21" x14ac:dyDescent="0.3">
      <c r="A43" s="3" t="s">
        <v>3521</v>
      </c>
      <c r="B43" s="3" t="s">
        <v>3522</v>
      </c>
      <c r="C43" s="3" t="s">
        <v>2929</v>
      </c>
      <c r="E43" s="3" t="s">
        <v>3523</v>
      </c>
      <c r="G43" s="3" t="s">
        <v>3524</v>
      </c>
      <c r="H43" s="3" t="s">
        <v>2932</v>
      </c>
      <c r="J43" s="3" t="s">
        <v>3525</v>
      </c>
      <c r="L43" s="3" t="s">
        <v>3526</v>
      </c>
      <c r="N43" s="3" t="s">
        <v>2934</v>
      </c>
      <c r="Q43" s="3" t="s">
        <v>3366</v>
      </c>
    </row>
    <row r="44" spans="1:21" x14ac:dyDescent="0.3">
      <c r="A44" s="3" t="s">
        <v>3527</v>
      </c>
      <c r="B44" s="3" t="s">
        <v>88</v>
      </c>
      <c r="C44" s="3" t="s">
        <v>2937</v>
      </c>
      <c r="E44" s="3" t="s">
        <v>3528</v>
      </c>
      <c r="G44" s="3" t="s">
        <v>3529</v>
      </c>
      <c r="I44" s="3" t="s">
        <v>2940</v>
      </c>
      <c r="L44" s="3" t="s">
        <v>3530</v>
      </c>
      <c r="M44" s="3" t="s">
        <v>2943</v>
      </c>
      <c r="O44" s="3" t="s">
        <v>3531</v>
      </c>
      <c r="Q44" s="3" t="s">
        <v>3532</v>
      </c>
      <c r="R44" s="3" t="s">
        <v>3533</v>
      </c>
      <c r="S44" s="3" t="s">
        <v>2946</v>
      </c>
      <c r="T44" s="3" t="s">
        <v>3534</v>
      </c>
      <c r="U44" s="3" t="s">
        <v>3535</v>
      </c>
    </row>
  </sheetData>
  <autoFilter ref="A1:U44" xr:uid="{00000000-0009-0000-0000-000005000000}"/>
  <phoneticPr fontId="8" type="noConversion"/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44"/>
  <sheetViews>
    <sheetView workbookViewId="0">
      <selection activeCell="F8" sqref="F8"/>
    </sheetView>
  </sheetViews>
  <sheetFormatPr defaultColWidth="8.88671875" defaultRowHeight="17.25" x14ac:dyDescent="0.3"/>
  <cols>
    <col min="1" max="5" width="8.88671875" style="1"/>
    <col min="6" max="6" width="52.5546875" style="1" customWidth="1"/>
    <col min="7" max="7" width="82" style="1" customWidth="1"/>
    <col min="8" max="8" width="8.88671875" style="1"/>
    <col min="9" max="9" width="5.109375" style="1" customWidth="1"/>
    <col min="10" max="11" width="10.44140625" style="1" customWidth="1"/>
    <col min="12" max="16384" width="8.88671875" style="1"/>
  </cols>
  <sheetData>
    <row r="1" spans="1:16" x14ac:dyDescent="0.3">
      <c r="A1" s="1" t="s">
        <v>3536</v>
      </c>
      <c r="B1" s="1" t="s">
        <v>3537</v>
      </c>
      <c r="C1" s="1" t="s">
        <v>3538</v>
      </c>
      <c r="D1" s="1" t="s">
        <v>3539</v>
      </c>
      <c r="E1" s="1" t="s">
        <v>3540</v>
      </c>
      <c r="F1" s="1" t="s">
        <v>11</v>
      </c>
      <c r="G1" s="1" t="s">
        <v>12</v>
      </c>
      <c r="H1" s="1" t="s">
        <v>3541</v>
      </c>
      <c r="I1" s="3" t="s">
        <v>3542</v>
      </c>
      <c r="J1" s="3" t="s">
        <v>8</v>
      </c>
      <c r="K1" s="1" t="s">
        <v>9</v>
      </c>
      <c r="L1" s="1" t="s">
        <v>3739</v>
      </c>
    </row>
    <row r="2" spans="1:16" x14ac:dyDescent="0.3">
      <c r="A2" s="1">
        <v>7</v>
      </c>
      <c r="B2" s="1">
        <f>2.2+0.29</f>
        <v>2.4900000000000002</v>
      </c>
      <c r="C2" s="1">
        <v>1</v>
      </c>
      <c r="D2" s="1">
        <f>2.2+1.32*1</f>
        <v>3.5200000000000005</v>
      </c>
      <c r="E2" s="1">
        <v>1.6</v>
      </c>
      <c r="F2" s="1" t="s">
        <v>3543</v>
      </c>
      <c r="G2" s="1" t="s">
        <v>3544</v>
      </c>
      <c r="H2" s="2">
        <v>165</v>
      </c>
      <c r="I2" s="1">
        <v>0</v>
      </c>
      <c r="J2" s="4">
        <v>0</v>
      </c>
      <c r="K2" s="4">
        <v>0</v>
      </c>
      <c r="L2" s="1" t="s">
        <v>3740</v>
      </c>
    </row>
    <row r="3" spans="1:16" x14ac:dyDescent="0.3">
      <c r="A3" s="1">
        <v>8</v>
      </c>
      <c r="B3" s="1">
        <f>2.2+0.29*2</f>
        <v>2.7800000000000002</v>
      </c>
      <c r="C3" s="1">
        <v>1</v>
      </c>
      <c r="D3" s="1">
        <f>2.2+1.32*2</f>
        <v>4.84</v>
      </c>
      <c r="E3" s="1">
        <v>1.6</v>
      </c>
      <c r="F3" s="1" t="s">
        <v>3545</v>
      </c>
      <c r="G3" s="3" t="s">
        <v>3546</v>
      </c>
      <c r="H3" s="2">
        <v>185</v>
      </c>
      <c r="I3" s="1">
        <v>0</v>
      </c>
      <c r="J3" s="4">
        <v>0</v>
      </c>
      <c r="K3" s="4">
        <v>0</v>
      </c>
      <c r="L3" s="3" t="s">
        <v>3741</v>
      </c>
    </row>
    <row r="4" spans="1:16" x14ac:dyDescent="0.3">
      <c r="A4" s="1">
        <v>9</v>
      </c>
      <c r="B4" s="1">
        <f>2.2+0.29*3</f>
        <v>3.0700000000000003</v>
      </c>
      <c r="C4" s="1">
        <v>1</v>
      </c>
      <c r="D4" s="1">
        <f>2.2+1.32*3</f>
        <v>6.16</v>
      </c>
      <c r="E4" s="1">
        <v>1.6</v>
      </c>
      <c r="F4" s="1" t="s">
        <v>3547</v>
      </c>
      <c r="G4" s="1" t="s">
        <v>3548</v>
      </c>
      <c r="H4" s="2">
        <v>205</v>
      </c>
      <c r="I4" s="1">
        <v>0</v>
      </c>
      <c r="J4" s="4">
        <v>0</v>
      </c>
      <c r="K4" s="4">
        <v>0</v>
      </c>
      <c r="L4" s="1" t="s">
        <v>3742</v>
      </c>
    </row>
    <row r="5" spans="1:16" x14ac:dyDescent="0.3">
      <c r="A5" s="1">
        <v>10</v>
      </c>
      <c r="B5" s="1">
        <f t="shared" ref="B5:B10" si="0">2.2+0.29*3+0.44</f>
        <v>3.5100000000000002</v>
      </c>
      <c r="C5" s="1">
        <v>1</v>
      </c>
      <c r="D5" s="1">
        <f t="shared" ref="D5:D10" si="1">2.2+1.32*3+1.98</f>
        <v>8.14</v>
      </c>
      <c r="E5" s="1">
        <v>1.6</v>
      </c>
      <c r="F5" s="1" t="s">
        <v>3549</v>
      </c>
      <c r="G5" s="3" t="s">
        <v>3550</v>
      </c>
      <c r="H5" s="1">
        <v>255</v>
      </c>
      <c r="I5" s="1">
        <v>0</v>
      </c>
      <c r="J5" s="4">
        <v>0</v>
      </c>
      <c r="K5" s="4">
        <v>0</v>
      </c>
      <c r="L5" s="3" t="s">
        <v>3743</v>
      </c>
      <c r="P5" s="1">
        <f>772352/(431940*1.4)</f>
        <v>1.277214427929805</v>
      </c>
    </row>
    <row r="6" spans="1:16" x14ac:dyDescent="0.3">
      <c r="A6" s="1">
        <v>11</v>
      </c>
      <c r="B6" s="1">
        <f t="shared" si="0"/>
        <v>3.5100000000000002</v>
      </c>
      <c r="C6" s="1">
        <v>1</v>
      </c>
      <c r="D6" s="1">
        <f t="shared" si="1"/>
        <v>8.14</v>
      </c>
      <c r="E6" s="1">
        <v>1.6</v>
      </c>
      <c r="F6" s="1" t="s">
        <v>3549</v>
      </c>
      <c r="G6" s="3" t="s">
        <v>3551</v>
      </c>
      <c r="H6" s="1">
        <v>270</v>
      </c>
      <c r="I6" s="1">
        <v>1</v>
      </c>
      <c r="J6" s="5">
        <v>70</v>
      </c>
      <c r="K6" s="4">
        <v>100</v>
      </c>
      <c r="L6" s="3" t="s">
        <v>3551</v>
      </c>
      <c r="P6" s="1">
        <f>8.14*P5</f>
        <v>10.396525443348613</v>
      </c>
    </row>
    <row r="7" spans="1:16" x14ac:dyDescent="0.3">
      <c r="A7" s="1">
        <v>12</v>
      </c>
      <c r="B7" s="1">
        <f t="shared" si="0"/>
        <v>3.5100000000000002</v>
      </c>
      <c r="C7" s="1">
        <v>1</v>
      </c>
      <c r="D7" s="1">
        <f t="shared" si="1"/>
        <v>8.14</v>
      </c>
      <c r="E7" s="1">
        <v>1.6</v>
      </c>
      <c r="F7" s="3" t="s">
        <v>3552</v>
      </c>
      <c r="G7" s="3" t="s">
        <v>3553</v>
      </c>
      <c r="H7" s="1">
        <v>285</v>
      </c>
      <c r="I7" s="1">
        <v>2</v>
      </c>
      <c r="J7" s="4">
        <v>140</v>
      </c>
      <c r="K7" s="4">
        <v>200</v>
      </c>
      <c r="L7" s="3" t="s">
        <v>3744</v>
      </c>
    </row>
    <row r="8" spans="1:16" x14ac:dyDescent="0.3">
      <c r="A8" s="1">
        <v>13</v>
      </c>
      <c r="B8" s="1">
        <f t="shared" si="0"/>
        <v>3.5100000000000002</v>
      </c>
      <c r="C8" s="1">
        <v>1</v>
      </c>
      <c r="D8" s="1">
        <f t="shared" si="1"/>
        <v>8.14</v>
      </c>
      <c r="E8" s="1">
        <v>1.6</v>
      </c>
      <c r="F8" s="3" t="s">
        <v>3554</v>
      </c>
      <c r="G8" s="3" t="s">
        <v>3555</v>
      </c>
      <c r="H8" s="1">
        <v>300</v>
      </c>
      <c r="I8" s="1">
        <v>3</v>
      </c>
      <c r="J8" s="4">
        <v>210</v>
      </c>
      <c r="K8" s="4">
        <v>300</v>
      </c>
      <c r="L8" s="3" t="s">
        <v>3745</v>
      </c>
    </row>
    <row r="9" spans="1:16" x14ac:dyDescent="0.3">
      <c r="A9" s="1">
        <v>14</v>
      </c>
      <c r="B9" s="1">
        <f t="shared" si="0"/>
        <v>3.5100000000000002</v>
      </c>
      <c r="C9" s="1">
        <v>1</v>
      </c>
      <c r="D9" s="1">
        <f t="shared" si="1"/>
        <v>8.14</v>
      </c>
      <c r="E9" s="1">
        <v>1.6</v>
      </c>
      <c r="F9" s="3" t="s">
        <v>3556</v>
      </c>
      <c r="G9" s="3" t="s">
        <v>3557</v>
      </c>
      <c r="H9" s="1">
        <v>300</v>
      </c>
      <c r="I9" s="1">
        <v>4</v>
      </c>
      <c r="J9" s="5">
        <v>330</v>
      </c>
      <c r="K9" s="4">
        <v>500</v>
      </c>
      <c r="L9" s="3" t="s">
        <v>3557</v>
      </c>
    </row>
    <row r="10" spans="1:16" x14ac:dyDescent="0.3">
      <c r="A10" s="1">
        <v>15</v>
      </c>
      <c r="B10" s="1">
        <f t="shared" si="0"/>
        <v>3.5100000000000002</v>
      </c>
      <c r="C10" s="1">
        <v>1</v>
      </c>
      <c r="D10" s="1">
        <f t="shared" si="1"/>
        <v>8.14</v>
      </c>
      <c r="E10" s="1">
        <v>1.6</v>
      </c>
      <c r="F10" s="3" t="s">
        <v>3558</v>
      </c>
      <c r="G10" s="3" t="s">
        <v>3557</v>
      </c>
      <c r="H10" s="1">
        <v>300</v>
      </c>
      <c r="I10" s="1">
        <v>5</v>
      </c>
      <c r="J10" s="4">
        <v>450</v>
      </c>
      <c r="K10" s="4">
        <v>700</v>
      </c>
      <c r="L10" s="3" t="s">
        <v>3557</v>
      </c>
    </row>
    <row r="18" spans="1:2" x14ac:dyDescent="0.3">
      <c r="A18"/>
      <c r="B18"/>
    </row>
    <row r="19" spans="1:2" x14ac:dyDescent="0.3">
      <c r="A19"/>
      <c r="B19"/>
    </row>
    <row r="20" spans="1:2" x14ac:dyDescent="0.3">
      <c r="A20"/>
      <c r="B20"/>
    </row>
    <row r="21" spans="1:2" x14ac:dyDescent="0.3">
      <c r="A21"/>
      <c r="B21"/>
    </row>
    <row r="22" spans="1:2" x14ac:dyDescent="0.3">
      <c r="A22"/>
      <c r="B22"/>
    </row>
    <row r="23" spans="1:2" x14ac:dyDescent="0.3">
      <c r="A23"/>
      <c r="B23"/>
    </row>
    <row r="24" spans="1:2" x14ac:dyDescent="0.3">
      <c r="A24"/>
      <c r="B24"/>
    </row>
    <row r="25" spans="1:2" x14ac:dyDescent="0.3">
      <c r="A25"/>
      <c r="B25"/>
    </row>
    <row r="26" spans="1:2" x14ac:dyDescent="0.3">
      <c r="A26"/>
      <c r="B26"/>
    </row>
    <row r="27" spans="1:2" x14ac:dyDescent="0.3">
      <c r="A27"/>
      <c r="B27"/>
    </row>
    <row r="28" spans="1:2" x14ac:dyDescent="0.3">
      <c r="A28"/>
      <c r="B28"/>
    </row>
    <row r="29" spans="1:2" x14ac:dyDescent="0.3">
      <c r="A29"/>
      <c r="B29"/>
    </row>
    <row r="30" spans="1:2" x14ac:dyDescent="0.3">
      <c r="A30"/>
      <c r="B30"/>
    </row>
    <row r="31" spans="1:2" x14ac:dyDescent="0.3">
      <c r="A31"/>
      <c r="B31"/>
    </row>
    <row r="32" spans="1:2" x14ac:dyDescent="0.3">
      <c r="A32"/>
      <c r="B32"/>
    </row>
    <row r="33" spans="1:2" x14ac:dyDescent="0.3">
      <c r="A33"/>
      <c r="B33"/>
    </row>
    <row r="34" spans="1:2" x14ac:dyDescent="0.3">
      <c r="A34"/>
      <c r="B34"/>
    </row>
    <row r="35" spans="1:2" x14ac:dyDescent="0.3">
      <c r="A35"/>
      <c r="B35"/>
    </row>
    <row r="36" spans="1:2" x14ac:dyDescent="0.3">
      <c r="A36"/>
      <c r="B36"/>
    </row>
    <row r="37" spans="1:2" x14ac:dyDescent="0.3">
      <c r="A37"/>
      <c r="B37"/>
    </row>
    <row r="38" spans="1:2" x14ac:dyDescent="0.3">
      <c r="A38"/>
      <c r="B38"/>
    </row>
    <row r="39" spans="1:2" x14ac:dyDescent="0.3">
      <c r="A39"/>
      <c r="B39"/>
    </row>
    <row r="40" spans="1:2" x14ac:dyDescent="0.3">
      <c r="A40"/>
      <c r="B40"/>
    </row>
    <row r="41" spans="1:2" x14ac:dyDescent="0.3">
      <c r="A41"/>
      <c r="B41"/>
    </row>
    <row r="42" spans="1:2" x14ac:dyDescent="0.3">
      <c r="A42"/>
      <c r="B42"/>
    </row>
    <row r="43" spans="1:2" x14ac:dyDescent="0.3">
      <c r="A43"/>
      <c r="B43"/>
    </row>
    <row r="44" spans="1:2" x14ac:dyDescent="0.3">
      <c r="A44"/>
      <c r="B44"/>
    </row>
  </sheetData>
  <phoneticPr fontId="8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Sheet1</vt:lpstr>
      <vt:lpstr>Sheet3</vt:lpstr>
      <vt:lpstr>基础技能</vt:lpstr>
      <vt:lpstr>升星技能</vt:lpstr>
      <vt:lpstr>Sheet2</vt:lpstr>
      <vt:lpstr>升星技能（真）</vt:lpstr>
      <vt:lpstr>ID测试表</vt:lpstr>
      <vt:lpstr>计算辅助表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Administrator</cp:lastModifiedBy>
  <dcterms:created xsi:type="dcterms:W3CDTF">2018-05-03T09:23:00Z</dcterms:created>
  <dcterms:modified xsi:type="dcterms:W3CDTF">2022-01-21T13:59:12Z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