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and\OneDrive\Área de Trabalho\"/>
    </mc:Choice>
  </mc:AlternateContent>
  <xr:revisionPtr revIDLastSave="0" documentId="13_ncr:1_{103238CC-7E5D-43C2-843B-692E102B6895}" xr6:coauthVersionLast="47" xr6:coauthVersionMax="47" xr10:uidLastSave="{00000000-0000-0000-0000-000000000000}"/>
  <bookViews>
    <workbookView xWindow="25695" yWindow="0" windowWidth="26010" windowHeight="20985" xr2:uid="{24BB5844-5ED6-45AD-980B-5FBBC3B80309}"/>
  </bookViews>
  <sheets>
    <sheet name="Planilha1" sheetId="1" r:id="rId1"/>
    <sheet name="Planilha2" sheetId="2" r:id="rId2"/>
  </sheets>
  <definedNames>
    <definedName name="_xlnm._FilterDatabase" localSheetId="0" hidden="1">Planilha1!$A$1:$A$42</definedName>
    <definedName name="aporte_mensal">Planilha1!$D$9</definedName>
    <definedName name="patrimonio">Planilha1!$D$12</definedName>
    <definedName name="Rendimento_carteira">Planilha1!$D$5</definedName>
    <definedName name="salario">Planilha1!$D$4</definedName>
    <definedName name="sugestao">Planilha1!$D$6</definedName>
    <definedName name="taxa_mensal">Planilha1!$D$11</definedName>
    <definedName name="tempo">Planilha1!$D$10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D28" i="1"/>
  <c r="D29" i="1"/>
  <c r="D30" i="1"/>
  <c r="D31" i="1"/>
  <c r="D32" i="1"/>
  <c r="D27" i="1"/>
  <c r="C27" i="1"/>
  <c r="A17" i="2"/>
  <c r="A18" i="2"/>
  <c r="A19" i="2"/>
  <c r="A20" i="2"/>
  <c r="A21" i="2"/>
  <c r="A16" i="2"/>
  <c r="A11" i="2"/>
  <c r="A12" i="2"/>
  <c r="A13" i="2"/>
  <c r="A14" i="2"/>
  <c r="A15" i="2"/>
  <c r="A10" i="2"/>
  <c r="A5" i="2"/>
  <c r="A6" i="2"/>
  <c r="A7" i="2"/>
  <c r="A8" i="2"/>
  <c r="A9" i="2"/>
  <c r="A4" i="2"/>
  <c r="C28" i="1"/>
  <c r="C29" i="1"/>
  <c r="C30" i="1"/>
  <c r="C31" i="1"/>
  <c r="C32" i="1"/>
  <c r="C16" i="1"/>
  <c r="D16" i="1" s="1"/>
  <c r="D12" i="1"/>
  <c r="D13" i="1" s="1"/>
  <c r="D6" i="1"/>
  <c r="C17" i="1"/>
  <c r="D17" i="1" s="1"/>
  <c r="C18" i="1"/>
  <c r="D18" i="1" s="1"/>
  <c r="C19" i="1"/>
  <c r="D19" i="1" s="1"/>
  <c r="C20" i="1"/>
  <c r="D20" i="1" s="1"/>
  <c r="D33" i="1" l="1"/>
</calcChain>
</file>

<file path=xl/sharedStrings.xml><?xml version="1.0" encoding="utf-8"?>
<sst xmlns="http://schemas.openxmlformats.org/spreadsheetml/2006/main" count="68" uniqueCount="33">
  <si>
    <t>INVESTIMENTO INICIAL</t>
  </si>
  <si>
    <t>Por quantos anos?</t>
  </si>
  <si>
    <t>Taxa de rendimento por mês?</t>
  </si>
  <si>
    <t>Dividendos mensais?</t>
  </si>
  <si>
    <t>Rendimento acumulado?</t>
  </si>
  <si>
    <t>Quanto investir por mês?</t>
  </si>
  <si>
    <t>CENÁRIOS</t>
  </si>
  <si>
    <t>Quanto em 2 anos?</t>
  </si>
  <si>
    <t>Quanto em 20 anos?</t>
  </si>
  <si>
    <t>Quanto em 30 anos?</t>
  </si>
  <si>
    <t>Quanto em 5 anos?</t>
  </si>
  <si>
    <t>Quanto em 10 anos?</t>
  </si>
  <si>
    <t>Dividendo</t>
  </si>
  <si>
    <t>Salário</t>
  </si>
  <si>
    <t>Rendimento da carteira</t>
  </si>
  <si>
    <t>Sugestão de investimento</t>
  </si>
  <si>
    <t>CONFIGURAÇÕES</t>
  </si>
  <si>
    <t>Perfil</t>
  </si>
  <si>
    <t>Valor a ser investido</t>
  </si>
  <si>
    <t>Agressivo</t>
  </si>
  <si>
    <t>TIPO DE FI</t>
  </si>
  <si>
    <t>Percentual Sugerido</t>
  </si>
  <si>
    <t>Valores</t>
  </si>
  <si>
    <t>PAPEL</t>
  </si>
  <si>
    <t>TIJOLO</t>
  </si>
  <si>
    <t>HIBRIDOS</t>
  </si>
  <si>
    <t>FOFs</t>
  </si>
  <si>
    <t>DESENVOLVIMENTO</t>
  </si>
  <si>
    <t>Conservador</t>
  </si>
  <si>
    <t>HOTELARIAS</t>
  </si>
  <si>
    <t>PERFIL</t>
  </si>
  <si>
    <t>Chave</t>
  </si>
  <si>
    <t>Moderado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</si>
</sst>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0"/>
      <name val="Segoe UI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4"/>
      <color theme="0"/>
      <name val="Segoe UI"/>
      <family val="2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1" tint="0.49998474074526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medium">
        <color indexed="64"/>
      </right>
      <top/>
      <bottom style="thin">
        <color theme="2"/>
      </bottom>
      <diagonal/>
    </border>
    <border>
      <left style="medium">
        <color indexed="64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 style="thin">
        <color theme="2"/>
      </right>
      <top style="thin">
        <color theme="2"/>
      </top>
      <bottom style="medium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medium">
        <color indexed="64"/>
      </bottom>
      <diagonal/>
    </border>
    <border>
      <left style="thin">
        <color theme="2"/>
      </left>
      <right style="medium">
        <color indexed="64"/>
      </right>
      <top style="thin">
        <color theme="2"/>
      </top>
      <bottom style="medium">
        <color indexed="64"/>
      </bottom>
      <diagonal/>
    </border>
    <border>
      <left style="medium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/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5" borderId="0" applyNumberFormat="0" applyBorder="0" applyAlignment="0" applyProtection="0"/>
  </cellStyleXfs>
  <cellXfs count="60">
    <xf numFmtId="0" fontId="0" fillId="0" borderId="0" xfId="0"/>
    <xf numFmtId="8" fontId="0" fillId="0" borderId="0" xfId="0" applyNumberFormat="1"/>
    <xf numFmtId="0" fontId="2" fillId="0" borderId="0" xfId="0" applyFont="1"/>
    <xf numFmtId="164" fontId="5" fillId="2" borderId="14" xfId="1" applyNumberFormat="1" applyFont="1" applyFill="1" applyBorder="1" applyAlignment="1">
      <alignment horizontal="center"/>
    </xf>
    <xf numFmtId="10" fontId="5" fillId="2" borderId="17" xfId="2" applyNumberFormat="1" applyFont="1" applyFill="1" applyBorder="1" applyAlignment="1">
      <alignment horizontal="center"/>
    </xf>
    <xf numFmtId="164" fontId="5" fillId="2" borderId="20" xfId="1" applyNumberFormat="1" applyFont="1" applyFill="1" applyBorder="1" applyAlignment="1">
      <alignment horizontal="center"/>
    </xf>
    <xf numFmtId="0" fontId="5" fillId="0" borderId="0" xfId="0" applyFont="1" applyAlignment="1">
      <alignment horizontal="left" indent="3"/>
    </xf>
    <xf numFmtId="0" fontId="5" fillId="0" borderId="0" xfId="0" applyFont="1"/>
    <xf numFmtId="164" fontId="6" fillId="0" borderId="14" xfId="1" applyNumberFormat="1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10" fontId="6" fillId="0" borderId="17" xfId="2" applyNumberFormat="1" applyFont="1" applyBorder="1" applyAlignment="1">
      <alignment horizontal="center"/>
    </xf>
    <xf numFmtId="8" fontId="6" fillId="2" borderId="17" xfId="0" applyNumberFormat="1" applyFont="1" applyFill="1" applyBorder="1" applyAlignment="1">
      <alignment horizontal="center"/>
    </xf>
    <xf numFmtId="8" fontId="6" fillId="2" borderId="20" xfId="0" applyNumberFormat="1" applyFont="1" applyFill="1" applyBorder="1" applyAlignment="1">
      <alignment horizontal="center"/>
    </xf>
    <xf numFmtId="0" fontId="8" fillId="4" borderId="2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left" indent="3"/>
    </xf>
    <xf numFmtId="164" fontId="5" fillId="2" borderId="5" xfId="0" applyNumberFormat="1" applyFont="1" applyFill="1" applyBorder="1" applyAlignment="1">
      <alignment horizontal="center"/>
    </xf>
    <xf numFmtId="164" fontId="5" fillId="2" borderId="6" xfId="0" applyNumberFormat="1" applyFont="1" applyFill="1" applyBorder="1" applyAlignment="1">
      <alignment horizontal="center"/>
    </xf>
    <xf numFmtId="0" fontId="4" fillId="2" borderId="7" xfId="0" applyFont="1" applyFill="1" applyBorder="1" applyAlignment="1">
      <alignment horizontal="left" indent="3"/>
    </xf>
    <xf numFmtId="164" fontId="5" fillId="2" borderId="8" xfId="0" applyNumberFormat="1" applyFont="1" applyFill="1" applyBorder="1" applyAlignment="1">
      <alignment horizontal="center"/>
    </xf>
    <xf numFmtId="0" fontId="4" fillId="2" borderId="9" xfId="0" applyFont="1" applyFill="1" applyBorder="1" applyAlignment="1">
      <alignment horizontal="left" indent="3"/>
    </xf>
    <xf numFmtId="164" fontId="5" fillId="2" borderId="10" xfId="0" applyNumberFormat="1" applyFont="1" applyFill="1" applyBorder="1" applyAlignment="1">
      <alignment horizontal="center"/>
    </xf>
    <xf numFmtId="164" fontId="5" fillId="2" borderId="1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left" indent="3"/>
    </xf>
    <xf numFmtId="0" fontId="4" fillId="0" borderId="16" xfId="0" applyFont="1" applyBorder="1" applyAlignment="1">
      <alignment horizontal="left" indent="3"/>
    </xf>
    <xf numFmtId="0" fontId="7" fillId="2" borderId="15" xfId="0" applyFont="1" applyFill="1" applyBorder="1" applyAlignment="1">
      <alignment horizontal="left" indent="3"/>
    </xf>
    <xf numFmtId="0" fontId="7" fillId="2" borderId="16" xfId="0" applyFont="1" applyFill="1" applyBorder="1" applyAlignment="1">
      <alignment horizontal="left" indent="3"/>
    </xf>
    <xf numFmtId="0" fontId="7" fillId="2" borderId="18" xfId="0" applyFont="1" applyFill="1" applyBorder="1" applyAlignment="1">
      <alignment horizontal="left" indent="3"/>
    </xf>
    <xf numFmtId="0" fontId="7" fillId="2" borderId="19" xfId="0" applyFont="1" applyFill="1" applyBorder="1" applyAlignment="1">
      <alignment horizontal="left" indent="3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left" indent="3"/>
    </xf>
    <xf numFmtId="0" fontId="4" fillId="2" borderId="13" xfId="0" applyFont="1" applyFill="1" applyBorder="1" applyAlignment="1">
      <alignment horizontal="left" indent="3"/>
    </xf>
    <xf numFmtId="0" fontId="4" fillId="2" borderId="15" xfId="0" applyFont="1" applyFill="1" applyBorder="1" applyAlignment="1">
      <alignment horizontal="left" indent="3"/>
    </xf>
    <xf numFmtId="0" fontId="4" fillId="2" borderId="16" xfId="0" applyFont="1" applyFill="1" applyBorder="1" applyAlignment="1">
      <alignment horizontal="left" indent="3"/>
    </xf>
    <xf numFmtId="0" fontId="4" fillId="2" borderId="18" xfId="0" applyFont="1" applyFill="1" applyBorder="1" applyAlignment="1">
      <alignment horizontal="left" indent="3"/>
    </xf>
    <xf numFmtId="0" fontId="4" fillId="2" borderId="19" xfId="0" applyFont="1" applyFill="1" applyBorder="1" applyAlignment="1">
      <alignment horizontal="left" indent="3"/>
    </xf>
    <xf numFmtId="0" fontId="4" fillId="0" borderId="12" xfId="0" applyFont="1" applyBorder="1" applyAlignment="1">
      <alignment horizontal="left" indent="3"/>
    </xf>
    <xf numFmtId="0" fontId="4" fillId="0" borderId="13" xfId="0" applyFont="1" applyBorder="1" applyAlignment="1">
      <alignment horizontal="left" indent="3"/>
    </xf>
    <xf numFmtId="0" fontId="3" fillId="4" borderId="2" xfId="0" applyFont="1" applyFill="1" applyBorder="1" applyAlignment="1">
      <alignment horizontal="center" vertical="center"/>
    </xf>
    <xf numFmtId="0" fontId="9" fillId="5" borderId="0" xfId="3"/>
    <xf numFmtId="0" fontId="9" fillId="5" borderId="0" xfId="3" applyAlignment="1">
      <alignment horizontal="center"/>
    </xf>
    <xf numFmtId="164" fontId="0" fillId="0" borderId="0" xfId="0" applyNumberFormat="1" applyAlignment="1">
      <alignment horizontal="center"/>
    </xf>
    <xf numFmtId="0" fontId="10" fillId="0" borderId="0" xfId="0" applyFont="1"/>
    <xf numFmtId="164" fontId="10" fillId="0" borderId="0" xfId="0" applyNumberFormat="1" applyFont="1" applyAlignment="1">
      <alignment horizontal="center"/>
    </xf>
    <xf numFmtId="9" fontId="0" fillId="0" borderId="0" xfId="2" applyFont="1" applyAlignment="1">
      <alignment horizontal="center"/>
    </xf>
    <xf numFmtId="0" fontId="10" fillId="6" borderId="0" xfId="0" applyFont="1" applyFill="1"/>
    <xf numFmtId="0" fontId="10" fillId="6" borderId="0" xfId="0" applyFont="1" applyFill="1" applyAlignment="1">
      <alignment horizontal="center"/>
    </xf>
    <xf numFmtId="0" fontId="0" fillId="6" borderId="0" xfId="0" applyFill="1"/>
    <xf numFmtId="164" fontId="0" fillId="6" borderId="0" xfId="0" applyNumberFormat="1" applyFill="1" applyAlignment="1">
      <alignment horizontal="center"/>
    </xf>
    <xf numFmtId="9" fontId="0" fillId="0" borderId="0" xfId="2" applyFont="1" applyAlignment="1">
      <alignment horizontal="right"/>
    </xf>
    <xf numFmtId="0" fontId="0" fillId="0" borderId="0" xfId="0" applyAlignment="1">
      <alignment horizontal="right"/>
    </xf>
    <xf numFmtId="0" fontId="0" fillId="0" borderId="21" xfId="0" applyBorder="1" applyAlignment="1">
      <alignment horizontal="right"/>
    </xf>
    <xf numFmtId="0" fontId="0" fillId="0" borderId="21" xfId="0" applyBorder="1"/>
    <xf numFmtId="9" fontId="0" fillId="0" borderId="21" xfId="2" applyFon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/>
    <xf numFmtId="9" fontId="0" fillId="0" borderId="0" xfId="2" applyFont="1" applyFill="1" applyBorder="1" applyAlignment="1">
      <alignment horizont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1" defaultTableStyle="TableStyleMedium2" defaultPivotStyle="PivotStyleLight16">
    <tableStyle name="Invisible" pivot="0" table="0" count="0" xr9:uid="{708B8F5F-25EE-4E63-B7FC-C9A370BD3F4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3B7EF-1FA2-4A30-894E-4FC68A7E6D71}">
  <dimension ref="A1:I54"/>
  <sheetViews>
    <sheetView showGridLines="0" tabSelected="1" workbookViewId="0">
      <selection activeCell="F25" sqref="F25"/>
    </sheetView>
  </sheetViews>
  <sheetFormatPr defaultColWidth="0" defaultRowHeight="15" zeroHeight="1" x14ac:dyDescent="0.25"/>
  <cols>
    <col min="1" max="1" width="9.140625" customWidth="1"/>
    <col min="2" max="2" width="42" customWidth="1"/>
    <col min="3" max="3" width="34" customWidth="1"/>
    <col min="4" max="4" width="16.28515625" customWidth="1"/>
    <col min="5" max="5" width="23.7109375" bestFit="1" customWidth="1"/>
    <col min="6" max="6" width="15.7109375" customWidth="1"/>
    <col min="7" max="9" width="9.140625" customWidth="1"/>
    <col min="10" max="11" width="9.140625" hidden="1" customWidth="1"/>
    <col min="12" max="16384" width="9.140625" hidden="1"/>
  </cols>
  <sheetData>
    <row r="1" spans="1:4" x14ac:dyDescent="0.25"/>
    <row r="2" spans="1:4" ht="15.75" thickBot="1" x14ac:dyDescent="0.3"/>
    <row r="3" spans="1:4" ht="30.75" x14ac:dyDescent="0.25">
      <c r="B3" s="22" t="s">
        <v>16</v>
      </c>
      <c r="C3" s="23"/>
      <c r="D3" s="24"/>
    </row>
    <row r="4" spans="1:4" ht="17.25" x14ac:dyDescent="0.3">
      <c r="B4" s="33" t="s">
        <v>13</v>
      </c>
      <c r="C4" s="34"/>
      <c r="D4" s="3">
        <v>5000</v>
      </c>
    </row>
    <row r="5" spans="1:4" ht="17.25" x14ac:dyDescent="0.3">
      <c r="B5" s="35" t="s">
        <v>14</v>
      </c>
      <c r="C5" s="36"/>
      <c r="D5" s="4">
        <v>6.0000000000000001E-3</v>
      </c>
    </row>
    <row r="6" spans="1:4" ht="18" thickBot="1" x14ac:dyDescent="0.35">
      <c r="B6" s="37" t="s">
        <v>15</v>
      </c>
      <c r="C6" s="38"/>
      <c r="D6" s="5">
        <f>D4*0.3</f>
        <v>1500</v>
      </c>
    </row>
    <row r="7" spans="1:4" ht="17.25" thickBot="1" x14ac:dyDescent="0.35">
      <c r="B7" s="6"/>
      <c r="C7" s="6"/>
      <c r="D7" s="7"/>
    </row>
    <row r="8" spans="1:4" ht="46.5" customHeight="1" x14ac:dyDescent="0.25">
      <c r="B8" s="31" t="s">
        <v>0</v>
      </c>
      <c r="C8" s="32"/>
      <c r="D8" s="41"/>
    </row>
    <row r="9" spans="1:4" ht="17.25" x14ac:dyDescent="0.3">
      <c r="B9" s="39" t="s">
        <v>5</v>
      </c>
      <c r="C9" s="40"/>
      <c r="D9" s="8">
        <v>500</v>
      </c>
    </row>
    <row r="10" spans="1:4" ht="17.25" x14ac:dyDescent="0.3">
      <c r="B10" s="25" t="s">
        <v>1</v>
      </c>
      <c r="C10" s="26"/>
      <c r="D10" s="9">
        <v>5</v>
      </c>
    </row>
    <row r="11" spans="1:4" ht="17.25" x14ac:dyDescent="0.3">
      <c r="B11" s="25" t="s">
        <v>2</v>
      </c>
      <c r="C11" s="26"/>
      <c r="D11" s="10">
        <v>1.0789999999999999E-2</v>
      </c>
    </row>
    <row r="12" spans="1:4" ht="17.25" x14ac:dyDescent="0.3">
      <c r="B12" s="27" t="s">
        <v>4</v>
      </c>
      <c r="C12" s="28"/>
      <c r="D12" s="11">
        <f>FV(D11,D10*12,D9*-1)</f>
        <v>41888.456999243819</v>
      </c>
    </row>
    <row r="13" spans="1:4" ht="18" thickBot="1" x14ac:dyDescent="0.35">
      <c r="B13" s="29" t="s">
        <v>3</v>
      </c>
      <c r="C13" s="30"/>
      <c r="D13" s="12">
        <f>D12*D5</f>
        <v>251.33074199546292</v>
      </c>
    </row>
    <row r="14" spans="1:4" ht="17.25" thickBot="1" x14ac:dyDescent="0.35">
      <c r="B14" s="7"/>
      <c r="C14" s="7"/>
      <c r="D14" s="7"/>
    </row>
    <row r="15" spans="1:4" ht="30.75" x14ac:dyDescent="0.25">
      <c r="B15" s="31" t="s">
        <v>6</v>
      </c>
      <c r="C15" s="32"/>
      <c r="D15" s="13" t="s">
        <v>12</v>
      </c>
    </row>
    <row r="16" spans="1:4" ht="17.25" x14ac:dyDescent="0.3">
      <c r="A16" s="2">
        <v>2</v>
      </c>
      <c r="B16" s="14" t="s">
        <v>7</v>
      </c>
      <c r="C16" s="15">
        <f>FV($D$11,A16*12,$D$9*-1)</f>
        <v>13613.813648822608</v>
      </c>
      <c r="D16" s="16">
        <f>C16*Rendimento_carteira</f>
        <v>81.682881892935654</v>
      </c>
    </row>
    <row r="17" spans="1:4" ht="17.25" x14ac:dyDescent="0.3">
      <c r="A17" s="2">
        <v>5</v>
      </c>
      <c r="B17" s="17" t="s">
        <v>10</v>
      </c>
      <c r="C17" s="18">
        <f>FV($D$11,A17*12,$D$9*-1)</f>
        <v>41888.456999243819</v>
      </c>
      <c r="D17" s="16">
        <f>C17*Rendimento_carteira</f>
        <v>251.33074199546292</v>
      </c>
    </row>
    <row r="18" spans="1:4" ht="17.25" x14ac:dyDescent="0.3">
      <c r="A18" s="2">
        <v>10</v>
      </c>
      <c r="B18" s="17" t="s">
        <v>11</v>
      </c>
      <c r="C18" s="18">
        <f>FV($D$11,A18*12,$D$9*-1)</f>
        <v>121642.1062650861</v>
      </c>
      <c r="D18" s="16">
        <f>C18*Rendimento_carteira</f>
        <v>729.85263759051657</v>
      </c>
    </row>
    <row r="19" spans="1:4" ht="17.25" x14ac:dyDescent="0.3">
      <c r="A19" s="2">
        <v>20</v>
      </c>
      <c r="B19" s="17" t="s">
        <v>8</v>
      </c>
      <c r="C19" s="18">
        <f>FV($D$11,A19*12,$D$9*-1)</f>
        <v>562599.20004854025</v>
      </c>
      <c r="D19" s="16">
        <f>C19*Rendimento_carteira</f>
        <v>3375.5952002912418</v>
      </c>
    </row>
    <row r="20" spans="1:4" ht="18" thickBot="1" x14ac:dyDescent="0.35">
      <c r="A20" s="2">
        <v>30</v>
      </c>
      <c r="B20" s="19" t="s">
        <v>9</v>
      </c>
      <c r="C20" s="20">
        <f>FV($D$11,A20*12,$D$9*-1)</f>
        <v>2161084.8275023573</v>
      </c>
      <c r="D20" s="21">
        <f>C20*Rendimento_carteira</f>
        <v>12966.508965014144</v>
      </c>
    </row>
    <row r="21" spans="1:4" x14ac:dyDescent="0.25">
      <c r="D21" s="1"/>
    </row>
    <row r="22" spans="1:4" x14ac:dyDescent="0.25"/>
    <row r="23" spans="1:4" x14ac:dyDescent="0.25"/>
    <row r="24" spans="1:4" x14ac:dyDescent="0.25">
      <c r="B24" s="42" t="s">
        <v>17</v>
      </c>
      <c r="C24" s="43" t="s">
        <v>28</v>
      </c>
      <c r="D24" s="42"/>
    </row>
    <row r="25" spans="1:4" x14ac:dyDescent="0.25">
      <c r="B25" s="45" t="s">
        <v>18</v>
      </c>
      <c r="C25" s="46">
        <f>aporte_mensal</f>
        <v>500</v>
      </c>
    </row>
    <row r="26" spans="1:4" x14ac:dyDescent="0.25">
      <c r="B26" s="48" t="s">
        <v>20</v>
      </c>
      <c r="C26" s="49" t="s">
        <v>21</v>
      </c>
      <c r="D26" s="49" t="s">
        <v>22</v>
      </c>
    </row>
    <row r="27" spans="1:4" x14ac:dyDescent="0.25">
      <c r="B27" t="s">
        <v>23</v>
      </c>
      <c r="C27" s="52" t="str">
        <f>B27&amp;"-"&amp;$C$24</f>
        <v>PAPEL-Conservador</v>
      </c>
      <c r="D27" s="44">
        <f>VLOOKUP(B27&amp;"-"&amp;$C$24,Planilha2!$A$4:$D$21,4,)*$C$25</f>
        <v>250</v>
      </c>
    </row>
    <row r="28" spans="1:4" x14ac:dyDescent="0.25">
      <c r="B28" t="s">
        <v>24</v>
      </c>
      <c r="C28" s="52" t="str">
        <f t="shared" ref="C28:C32" si="0">B28&amp;"-"&amp;$C$24</f>
        <v>TIJOLO-Conservador</v>
      </c>
      <c r="D28" s="44">
        <f>VLOOKUP(B28&amp;"-"&amp;$C$24,Planilha2!$A$4:$D$21,4,)*$C$25</f>
        <v>150</v>
      </c>
    </row>
    <row r="29" spans="1:4" x14ac:dyDescent="0.25">
      <c r="B29" t="s">
        <v>25</v>
      </c>
      <c r="C29" s="52" t="str">
        <f t="shared" si="0"/>
        <v>HIBRIDOS-Conservador</v>
      </c>
      <c r="D29" s="44">
        <f>VLOOKUP(B29&amp;"-"&amp;$C$24,Planilha2!$A$4:$D$21,4,)*$C$25</f>
        <v>50</v>
      </c>
    </row>
    <row r="30" spans="1:4" x14ac:dyDescent="0.25">
      <c r="B30" t="s">
        <v>26</v>
      </c>
      <c r="C30" s="52" t="str">
        <f t="shared" si="0"/>
        <v>FOFs-Conservador</v>
      </c>
      <c r="D30" s="44">
        <f>VLOOKUP(B30&amp;"-"&amp;$C$24,Planilha2!$A$4:$D$21,4,)*$C$25</f>
        <v>50</v>
      </c>
    </row>
    <row r="31" spans="1:4" x14ac:dyDescent="0.25">
      <c r="B31" t="s">
        <v>27</v>
      </c>
      <c r="C31" s="52" t="str">
        <f t="shared" si="0"/>
        <v>DESENVOLVIMENTO-Conservador</v>
      </c>
      <c r="D31" s="44">
        <f>VLOOKUP(B31&amp;"-"&amp;$C$24,Planilha2!$A$4:$D$21,4,)*$C$25</f>
        <v>0</v>
      </c>
    </row>
    <row r="32" spans="1:4" x14ac:dyDescent="0.25">
      <c r="B32" t="s">
        <v>29</v>
      </c>
      <c r="C32" s="52" t="str">
        <f t="shared" si="0"/>
        <v>HOTELARIAS-Conservador</v>
      </c>
      <c r="D32" s="44">
        <f>VLOOKUP(B32&amp;"-"&amp;$C$24,Planilha2!$A$4:$D$21,4,)*$C$25</f>
        <v>0</v>
      </c>
    </row>
    <row r="33" spans="2:4" x14ac:dyDescent="0.25">
      <c r="B33" s="50"/>
      <c r="C33" s="50"/>
      <c r="D33" s="51">
        <f>SUM(D27:D32)</f>
        <v>500</v>
      </c>
    </row>
    <row r="34" spans="2:4" x14ac:dyDescent="0.25"/>
    <row r="35" spans="2:4" x14ac:dyDescent="0.25"/>
    <row r="36" spans="2:4" x14ac:dyDescent="0.25"/>
    <row r="37" spans="2:4" x14ac:dyDescent="0.25"/>
    <row r="38" spans="2:4" x14ac:dyDescent="0.25"/>
    <row r="39" spans="2:4" x14ac:dyDescent="0.25"/>
    <row r="40" spans="2:4" x14ac:dyDescent="0.25"/>
    <row r="41" spans="2:4" x14ac:dyDescent="0.25"/>
    <row r="42" spans="2:4" x14ac:dyDescent="0.25"/>
    <row r="49" customFormat="1" hidden="1" x14ac:dyDescent="0.25"/>
    <row r="50" customFormat="1" hidden="1" x14ac:dyDescent="0.25"/>
    <row r="51" customFormat="1" hidden="1" x14ac:dyDescent="0.25"/>
    <row r="52" customFormat="1" hidden="1" x14ac:dyDescent="0.25"/>
    <row r="53" customFormat="1" hidden="1" x14ac:dyDescent="0.25"/>
    <row r="54" customFormat="1" hidden="1" x14ac:dyDescent="0.25"/>
  </sheetData>
  <autoFilter ref="A1:A42" xr:uid="{8A63B7EF-1FA2-4A30-894E-4FC68A7E6D71}"/>
  <mergeCells count="11">
    <mergeCell ref="B15:C15"/>
    <mergeCell ref="B4:C4"/>
    <mergeCell ref="B5:C5"/>
    <mergeCell ref="B6:C6"/>
    <mergeCell ref="B9:C9"/>
    <mergeCell ref="B8:D8"/>
    <mergeCell ref="B3:D3"/>
    <mergeCell ref="B10:C10"/>
    <mergeCell ref="B11:C11"/>
    <mergeCell ref="B12:C12"/>
    <mergeCell ref="B13:C13"/>
  </mergeCells>
  <dataValidations count="1">
    <dataValidation type="list" showInputMessage="1" showErrorMessage="1" sqref="C24" xr:uid="{556D3720-0B02-44D0-97DA-35C49415F5E8}">
      <formula1>"Conservador, Moderado, Agressivo"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80E71-233C-4ACC-A295-8F057322E82F}">
  <dimension ref="A3:D21"/>
  <sheetViews>
    <sheetView workbookViewId="0">
      <selection activeCell="D12" sqref="D12"/>
    </sheetView>
  </sheetViews>
  <sheetFormatPr defaultRowHeight="15" x14ac:dyDescent="0.25"/>
  <cols>
    <col min="1" max="1" width="30.85546875" style="53" bestFit="1" customWidth="1"/>
    <col min="2" max="2" width="12.140625" bestFit="1" customWidth="1"/>
    <col min="3" max="3" width="18.5703125" bestFit="1" customWidth="1"/>
  </cols>
  <sheetData>
    <row r="3" spans="1:4" x14ac:dyDescent="0.25">
      <c r="A3" s="53" t="s">
        <v>31</v>
      </c>
      <c r="B3" t="s">
        <v>30</v>
      </c>
      <c r="C3" s="48" t="s">
        <v>20</v>
      </c>
    </row>
    <row r="4" spans="1:4" x14ac:dyDescent="0.25">
      <c r="A4" s="53" t="str">
        <f>C4&amp;"-"&amp;$B$4</f>
        <v>PAPEL-Conservador</v>
      </c>
      <c r="B4" t="s">
        <v>28</v>
      </c>
      <c r="C4" t="s">
        <v>23</v>
      </c>
      <c r="D4" s="47">
        <v>0.5</v>
      </c>
    </row>
    <row r="5" spans="1:4" x14ac:dyDescent="0.25">
      <c r="A5" s="53" t="str">
        <f t="shared" ref="A5:A21" si="0">C5&amp;"-"&amp;$B$4</f>
        <v>TIJOLO-Conservador</v>
      </c>
      <c r="B5" t="s">
        <v>28</v>
      </c>
      <c r="C5" t="s">
        <v>24</v>
      </c>
      <c r="D5" s="47">
        <v>0.3</v>
      </c>
    </row>
    <row r="6" spans="1:4" x14ac:dyDescent="0.25">
      <c r="A6" s="53" t="str">
        <f t="shared" si="0"/>
        <v>HIBRIDOS-Conservador</v>
      </c>
      <c r="B6" t="s">
        <v>28</v>
      </c>
      <c r="C6" t="s">
        <v>25</v>
      </c>
      <c r="D6" s="47">
        <v>0.1</v>
      </c>
    </row>
    <row r="7" spans="1:4" x14ac:dyDescent="0.25">
      <c r="A7" s="53" t="str">
        <f t="shared" si="0"/>
        <v>FOFs-Conservador</v>
      </c>
      <c r="B7" t="s">
        <v>28</v>
      </c>
      <c r="C7" t="s">
        <v>26</v>
      </c>
      <c r="D7" s="47">
        <v>0.1</v>
      </c>
    </row>
    <row r="8" spans="1:4" x14ac:dyDescent="0.25">
      <c r="A8" s="53" t="str">
        <f t="shared" si="0"/>
        <v>DESENVOLVIMENTO-Conservador</v>
      </c>
      <c r="B8" t="s">
        <v>28</v>
      </c>
      <c r="C8" t="s">
        <v>27</v>
      </c>
      <c r="D8" s="47">
        <v>0</v>
      </c>
    </row>
    <row r="9" spans="1:4" x14ac:dyDescent="0.25">
      <c r="A9" s="54" t="str">
        <f t="shared" si="0"/>
        <v>HOTELARIAS-Conservador</v>
      </c>
      <c r="B9" s="55" t="s">
        <v>28</v>
      </c>
      <c r="C9" s="55" t="s">
        <v>29</v>
      </c>
      <c r="D9" s="56">
        <v>0</v>
      </c>
    </row>
    <row r="10" spans="1:4" x14ac:dyDescent="0.25">
      <c r="A10" s="53" t="str">
        <f>C10&amp;"-"&amp;$B$10</f>
        <v>PAPEL-Moderado</v>
      </c>
      <c r="B10" t="s">
        <v>32</v>
      </c>
      <c r="C10" t="s">
        <v>23</v>
      </c>
      <c r="D10" s="59">
        <v>0.32</v>
      </c>
    </row>
    <row r="11" spans="1:4" x14ac:dyDescent="0.25">
      <c r="A11" s="53" t="str">
        <f t="shared" ref="A11:A15" si="1">C11&amp;"-"&amp;$B$10</f>
        <v>TIJOLO-Moderado</v>
      </c>
      <c r="B11" t="s">
        <v>32</v>
      </c>
      <c r="C11" t="s">
        <v>24</v>
      </c>
      <c r="D11" s="59">
        <v>0.35</v>
      </c>
    </row>
    <row r="12" spans="1:4" x14ac:dyDescent="0.25">
      <c r="A12" s="53" t="str">
        <f t="shared" si="1"/>
        <v>HIBRIDOS-Moderado</v>
      </c>
      <c r="B12" t="s">
        <v>32</v>
      </c>
      <c r="C12" t="s">
        <v>25</v>
      </c>
      <c r="D12" s="59">
        <v>0.08</v>
      </c>
    </row>
    <row r="13" spans="1:4" x14ac:dyDescent="0.25">
      <c r="A13" s="53" t="str">
        <f t="shared" si="1"/>
        <v>FOFs-Moderado</v>
      </c>
      <c r="B13" t="s">
        <v>32</v>
      </c>
      <c r="C13" t="s">
        <v>26</v>
      </c>
      <c r="D13" s="59">
        <v>0.05</v>
      </c>
    </row>
    <row r="14" spans="1:4" x14ac:dyDescent="0.25">
      <c r="A14" s="57" t="str">
        <f t="shared" si="1"/>
        <v>DESENVOLVIMENTO-Moderado</v>
      </c>
      <c r="B14" s="58" t="s">
        <v>32</v>
      </c>
      <c r="C14" s="58" t="s">
        <v>27</v>
      </c>
      <c r="D14" s="59">
        <v>0.1</v>
      </c>
    </row>
    <row r="15" spans="1:4" x14ac:dyDescent="0.25">
      <c r="A15" s="54" t="str">
        <f t="shared" si="1"/>
        <v>HOTELARIAS-Moderado</v>
      </c>
      <c r="B15" s="55" t="s">
        <v>32</v>
      </c>
      <c r="C15" s="55" t="s">
        <v>29</v>
      </c>
      <c r="D15" s="56">
        <v>0.1</v>
      </c>
    </row>
    <row r="16" spans="1:4" x14ac:dyDescent="0.25">
      <c r="A16" s="53" t="str">
        <f>C16&amp;"-"&amp;$B$16</f>
        <v>PAPEL-Agressivo</v>
      </c>
      <c r="B16" t="s">
        <v>19</v>
      </c>
      <c r="C16" t="s">
        <v>23</v>
      </c>
      <c r="D16" s="59">
        <v>0.5</v>
      </c>
    </row>
    <row r="17" spans="1:4" x14ac:dyDescent="0.25">
      <c r="A17" s="53" t="str">
        <f t="shared" ref="A17:A21" si="2">C17&amp;"-"&amp;$B$16</f>
        <v>TIJOLO-Agressivo</v>
      </c>
      <c r="B17" t="s">
        <v>19</v>
      </c>
      <c r="C17" t="s">
        <v>24</v>
      </c>
      <c r="D17" s="59">
        <v>0.1</v>
      </c>
    </row>
    <row r="18" spans="1:4" x14ac:dyDescent="0.25">
      <c r="A18" s="53" t="str">
        <f t="shared" si="2"/>
        <v>HIBRIDOS-Agressivo</v>
      </c>
      <c r="B18" t="s">
        <v>19</v>
      </c>
      <c r="C18" t="s">
        <v>25</v>
      </c>
      <c r="D18" s="59">
        <v>0.05</v>
      </c>
    </row>
    <row r="19" spans="1:4" x14ac:dyDescent="0.25">
      <c r="A19" s="53" t="str">
        <f t="shared" si="2"/>
        <v>FOFs-Agressivo</v>
      </c>
      <c r="B19" t="s">
        <v>19</v>
      </c>
      <c r="C19" t="s">
        <v>26</v>
      </c>
      <c r="D19" s="59">
        <v>0.05</v>
      </c>
    </row>
    <row r="20" spans="1:4" x14ac:dyDescent="0.25">
      <c r="A20" s="53" t="str">
        <f t="shared" si="2"/>
        <v>DESENVOLVIMENTO-Agressivo</v>
      </c>
      <c r="B20" t="s">
        <v>19</v>
      </c>
      <c r="C20" t="s">
        <v>27</v>
      </c>
      <c r="D20" s="59">
        <v>0.2</v>
      </c>
    </row>
    <row r="21" spans="1:4" x14ac:dyDescent="0.25">
      <c r="A21" s="53" t="str">
        <f t="shared" si="2"/>
        <v>HOTELARIAS-Agressivo</v>
      </c>
      <c r="B21" t="s">
        <v>19</v>
      </c>
      <c r="C21" t="s">
        <v>29</v>
      </c>
      <c r="D21" s="59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aporte_mensal</vt:lpstr>
      <vt:lpstr>patrimonio</vt:lpstr>
      <vt:lpstr>Rendimento_carteira</vt:lpstr>
      <vt:lpstr>salario</vt:lpstr>
      <vt:lpstr>sugestao</vt:lpstr>
      <vt:lpstr>taxa_mensal</vt:lpstr>
      <vt:lpstr>tempo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Colussi</dc:creator>
  <cp:lastModifiedBy>Leandro Colussi</cp:lastModifiedBy>
  <dcterms:created xsi:type="dcterms:W3CDTF">2025-06-25T03:28:24Z</dcterms:created>
  <dcterms:modified xsi:type="dcterms:W3CDTF">2025-06-25T04:41:32Z</dcterms:modified>
</cp:coreProperties>
</file>