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inhd\Desktop\PRJ3\"/>
    </mc:Choice>
  </mc:AlternateContent>
  <xr:revisionPtr revIDLastSave="0" documentId="13_ncr:1_{7094F9AA-9EE3-4582-95FA-ACFFB8F99EDA}" xr6:coauthVersionLast="45" xr6:coauthVersionMax="45" xr10:uidLastSave="{00000000-0000-0000-0000-000000000000}"/>
  <bookViews>
    <workbookView xWindow="-120" yWindow="330" windowWidth="29040" windowHeight="15990" activeTab="2" xr2:uid="{00000000-000D-0000-FFFF-FFFF00000000}"/>
  </bookViews>
  <sheets>
    <sheet name="Dự toán chi phí dự án_x0009__x0009__x0009__x0009__x0009_" sheetId="1" r:id="rId1"/>
    <sheet name="Dự toán phát triển phần mềm_x0009__x0009__x0009_" sheetId="2" r:id="rId2"/>
    <sheet name="Ước tính chi phí khi kết thú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H9" i="3"/>
  <c r="F9" i="3"/>
  <c r="D9" i="3"/>
  <c r="I8" i="3"/>
  <c r="J8" i="3" s="1"/>
  <c r="K7" i="3"/>
  <c r="J7" i="3"/>
  <c r="I7" i="3"/>
  <c r="J6" i="3"/>
  <c r="K6" i="3" s="1"/>
  <c r="I6" i="3"/>
  <c r="I9" i="3" s="1"/>
  <c r="J5" i="3"/>
  <c r="K5" i="3" s="1"/>
  <c r="E11" i="2"/>
  <c r="E10" i="2"/>
  <c r="E9" i="2"/>
  <c r="E8" i="2"/>
  <c r="E5" i="2"/>
  <c r="E4" i="2"/>
  <c r="E19" i="1"/>
  <c r="E18" i="1"/>
  <c r="F16" i="1"/>
  <c r="F13" i="1"/>
  <c r="E12" i="1"/>
  <c r="E9" i="1"/>
  <c r="E8" i="1"/>
  <c r="E7" i="1"/>
  <c r="F6" i="1" l="1"/>
  <c r="E12" i="2"/>
  <c r="E13" i="2" s="1"/>
  <c r="C15" i="2" s="1"/>
  <c r="E6" i="2"/>
  <c r="F10" i="1"/>
  <c r="E20" i="1"/>
  <c r="G10" i="1" s="1"/>
  <c r="J9" i="3"/>
  <c r="K9" i="3" s="1"/>
  <c r="K8" i="3"/>
  <c r="E22" i="1" l="1"/>
  <c r="G16" i="1"/>
  <c r="G6" i="1"/>
  <c r="G13" i="1"/>
</calcChain>
</file>

<file path=xl/sharedStrings.xml><?xml version="1.0" encoding="utf-8"?>
<sst xmlns="http://schemas.openxmlformats.org/spreadsheetml/2006/main" count="63" uniqueCount="57">
  <si>
    <t>Dự toán chi phí dự án</t>
  </si>
  <si>
    <t>Đơn vị/giờ</t>
  </si>
  <si>
    <t>Chi phí/ đơn vị/giờ</t>
  </si>
  <si>
    <t>Tổng số</t>
  </si>
  <si>
    <t>Tổng cộng WBS cấp độ 2</t>
  </si>
  <si>
    <t>Tổng số %</t>
  </si>
  <si>
    <t>Các hạng mục của WBS</t>
  </si>
  <si>
    <t>1. Quản lý dự án</t>
  </si>
  <si>
    <t>Người quản lý dự án</t>
  </si>
  <si>
    <t>Các thành viên trong nhóm quản lý dự án</t>
  </si>
  <si>
    <t>Nhà thầu(10% phát triển và kiểm thử phần mềm)</t>
  </si>
  <si>
    <t>2.2 Máy chủ</t>
  </si>
  <si>
    <t>3.Xây dựng website</t>
  </si>
  <si>
    <t>3.1 Cấp phép cho website</t>
  </si>
  <si>
    <t>3.2 Phát triển website</t>
  </si>
  <si>
    <t>4.Kiểm thử(10% tổng chi phí phần cứng và website)</t>
  </si>
  <si>
    <t xml:space="preserve">5. Chi phí hỗ trợ </t>
  </si>
  <si>
    <t xml:space="preserve"> Chi phí đi lại</t>
  </si>
  <si>
    <t xml:space="preserve"> Hỗ trợ thành viên nhóm dự án</t>
  </si>
  <si>
    <t>6.Dự trữ</t>
  </si>
  <si>
    <t>Tổng chi phí dự án ước tính</t>
  </si>
  <si>
    <t>Dự toán phát triển phần mềm</t>
  </si>
  <si>
    <t>1.Ước tính nhân công</t>
  </si>
  <si>
    <t>Chi phí/Đơn vị/giờ</t>
  </si>
  <si>
    <t>Ước tính nhân công của đội xây dựng và thiết kế website</t>
  </si>
  <si>
    <t>Ước tính thành viên nhóm dự án</t>
  </si>
  <si>
    <t>Tổng ước tính nhân công</t>
  </si>
  <si>
    <t>2.Uớc tính điểm chức năng</t>
  </si>
  <si>
    <t>Số lượng</t>
  </si>
  <si>
    <t>Hệ số chuyển đổi</t>
  </si>
  <si>
    <t>Điểm chức năng</t>
  </si>
  <si>
    <t>Đầu vào bên ngoài</t>
  </si>
  <si>
    <t>Tệp giao diện bên ngoài</t>
  </si>
  <si>
    <t>Đầu ra bên ngoài</t>
  </si>
  <si>
    <t>Truy vấn bên ngoài</t>
  </si>
  <si>
    <t>Tổng điểm chức năng</t>
  </si>
  <si>
    <t>Tổng số giờ lao động (2 giờ/điểm chức năng)</t>
  </si>
  <si>
    <t>Chi phí/giờ lao động</t>
  </si>
  <si>
    <t>Tổng cộng</t>
  </si>
  <si>
    <t>Ước tính chi phí khi kết thúc dự án sau 3 tháng</t>
  </si>
  <si>
    <t>Hạng mục</t>
  </si>
  <si>
    <t>Ngân sách</t>
  </si>
  <si>
    <t>Chi phí phát sinh</t>
  </si>
  <si>
    <t>Ước tính thêm chi phí</t>
  </si>
  <si>
    <t>EAC</t>
  </si>
  <si>
    <t>CV</t>
  </si>
  <si>
    <t>%</t>
  </si>
  <si>
    <t>Giờ</t>
  </si>
  <si>
    <t>Chi phí</t>
  </si>
  <si>
    <t xml:space="preserve">Giờ </t>
  </si>
  <si>
    <t>Phát triển nội dung</t>
  </si>
  <si>
    <t>Phát triển và bảo trì website</t>
  </si>
  <si>
    <t>Chi phí nhân công</t>
  </si>
  <si>
    <t>Quảng cáo</t>
  </si>
  <si>
    <t>Total</t>
  </si>
  <si>
    <t>2.1 Tên miền</t>
  </si>
  <si>
    <t>2. Chuẩn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</si>
</sst>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[$VND]\ "/>
    <numFmt numFmtId="165" formatCode="#,##0\ [$VND]\ "/>
  </numFmts>
  <fonts count="7" x14ac:knownFonts="1">
    <font>
      <sz val="10"/>
      <color rgb="FF000000"/>
      <name val="Arial"/>
    </font>
    <font>
      <b/>
      <sz val="11"/>
      <color rgb="FF3F3F3F"/>
      <name val="Arial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5" applyNumberFormat="0" applyAlignment="0" applyProtection="0"/>
  </cellStyleXfs>
  <cellXfs count="79">
    <xf numFmtId="0" fontId="0" fillId="0" borderId="0" xfId="0" applyFont="1" applyAlignment="1"/>
    <xf numFmtId="0" fontId="4" fillId="0" borderId="18" xfId="0" applyFont="1" applyBorder="1"/>
    <xf numFmtId="165" fontId="4" fillId="0" borderId="4" xfId="0" applyNumberFormat="1" applyFont="1" applyBorder="1"/>
    <xf numFmtId="0" fontId="4" fillId="0" borderId="21" xfId="0" applyFont="1" applyBorder="1" applyAlignment="1"/>
    <xf numFmtId="0" fontId="4" fillId="0" borderId="2" xfId="0" applyFont="1" applyBorder="1"/>
    <xf numFmtId="165" fontId="4" fillId="0" borderId="3" xfId="0" applyNumberFormat="1" applyFont="1" applyBorder="1"/>
    <xf numFmtId="165" fontId="2" fillId="0" borderId="3" xfId="0" applyNumberFormat="1" applyFont="1" applyBorder="1"/>
    <xf numFmtId="3" fontId="4" fillId="0" borderId="2" xfId="0" applyNumberFormat="1" applyFont="1" applyBorder="1" applyAlignment="1"/>
    <xf numFmtId="165" fontId="4" fillId="0" borderId="3" xfId="0" applyNumberFormat="1" applyFont="1" applyBorder="1" applyAlignment="1"/>
    <xf numFmtId="0" fontId="4" fillId="0" borderId="8" xfId="0" applyFont="1" applyBorder="1"/>
    <xf numFmtId="0" fontId="4" fillId="0" borderId="2" xfId="0" applyFont="1" applyBorder="1" applyAlignment="1"/>
    <xf numFmtId="165" fontId="2" fillId="0" borderId="3" xfId="0" applyNumberFormat="1" applyFont="1" applyBorder="1" applyAlignment="1"/>
    <xf numFmtId="0" fontId="5" fillId="0" borderId="21" xfId="0" applyFont="1" applyBorder="1" applyAlignment="1"/>
    <xf numFmtId="0" fontId="4" fillId="0" borderId="22" xfId="0" applyFont="1" applyBorder="1" applyAlignment="1"/>
    <xf numFmtId="0" fontId="4" fillId="0" borderId="19" xfId="0" applyFont="1" applyBorder="1"/>
    <xf numFmtId="165" fontId="4" fillId="0" borderId="9" xfId="0" applyNumberFormat="1" applyFont="1" applyBorder="1"/>
    <xf numFmtId="165" fontId="2" fillId="0" borderId="9" xfId="0" applyNumberFormat="1" applyFont="1" applyBorder="1"/>
    <xf numFmtId="0" fontId="4" fillId="0" borderId="10" xfId="0" applyFont="1" applyBorder="1"/>
    <xf numFmtId="0" fontId="4" fillId="0" borderId="6" xfId="0" applyFont="1" applyBorder="1" applyAlignment="1"/>
    <xf numFmtId="0" fontId="4" fillId="0" borderId="20" xfId="0" applyFont="1" applyBorder="1" applyAlignment="1"/>
    <xf numFmtId="0" fontId="4" fillId="0" borderId="3" xfId="0" applyFont="1" applyBorder="1"/>
    <xf numFmtId="0" fontId="4" fillId="0" borderId="3" xfId="0" applyFont="1" applyBorder="1" applyAlignment="1"/>
    <xf numFmtId="0" fontId="4" fillId="0" borderId="9" xfId="0" applyFont="1" applyBorder="1"/>
    <xf numFmtId="165" fontId="4" fillId="0" borderId="4" xfId="0" applyNumberFormat="1" applyFont="1" applyBorder="1" applyAlignment="1"/>
    <xf numFmtId="165" fontId="4" fillId="0" borderId="11" xfId="0" applyNumberFormat="1" applyFont="1" applyBorder="1" applyAlignment="1"/>
    <xf numFmtId="165" fontId="4" fillId="0" borderId="8" xfId="0" applyNumberFormat="1" applyFont="1" applyBorder="1" applyAlignment="1"/>
    <xf numFmtId="165" fontId="4" fillId="0" borderId="2" xfId="0" applyNumberFormat="1" applyFont="1" applyBorder="1"/>
    <xf numFmtId="165" fontId="4" fillId="0" borderId="8" xfId="0" applyNumberFormat="1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8" xfId="0" applyNumberFormat="1" applyFont="1" applyBorder="1" applyAlignment="1"/>
    <xf numFmtId="0" fontId="4" fillId="0" borderId="2" xfId="0" applyNumberFormat="1" applyFont="1" applyBorder="1" applyAlignment="1"/>
    <xf numFmtId="0" fontId="6" fillId="0" borderId="0" xfId="0" applyFont="1" applyAlignment="1"/>
    <xf numFmtId="0" fontId="5" fillId="0" borderId="3" xfId="0" applyFont="1" applyBorder="1" applyAlignment="1"/>
    <xf numFmtId="10" fontId="4" fillId="0" borderId="8" xfId="0" applyNumberFormat="1" applyFont="1" applyBorder="1" applyAlignment="1"/>
    <xf numFmtId="10" fontId="4" fillId="0" borderId="10" xfId="0" applyNumberFormat="1" applyFont="1" applyBorder="1" applyAlignment="1"/>
    <xf numFmtId="0" fontId="4" fillId="0" borderId="4" xfId="0" applyFont="1" applyBorder="1"/>
    <xf numFmtId="10" fontId="4" fillId="0" borderId="11" xfId="0" applyNumberFormat="1" applyFont="1" applyBorder="1" applyAlignment="1"/>
    <xf numFmtId="0" fontId="5" fillId="0" borderId="2" xfId="0" applyFont="1" applyBorder="1" applyAlignment="1"/>
    <xf numFmtId="0" fontId="5" fillId="0" borderId="20" xfId="0" applyFont="1" applyBorder="1" applyAlignment="1"/>
    <xf numFmtId="0" fontId="5" fillId="0" borderId="22" xfId="0" applyFont="1" applyBorder="1" applyAlignment="1"/>
    <xf numFmtId="0" fontId="3" fillId="0" borderId="1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5" fontId="5" fillId="0" borderId="4" xfId="0" applyNumberFormat="1" applyFont="1" applyBorder="1" applyAlignment="1"/>
    <xf numFmtId="165" fontId="5" fillId="0" borderId="3" xfId="0" applyNumberFormat="1" applyFont="1" applyBorder="1" applyAlignment="1"/>
    <xf numFmtId="165" fontId="4" fillId="0" borderId="9" xfId="0" applyNumberFormat="1" applyFont="1" applyBorder="1" applyAlignment="1"/>
    <xf numFmtId="0" fontId="4" fillId="0" borderId="17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0" fontId="1" fillId="2" borderId="36" xfId="1" applyNumberFormat="1" applyBorder="1"/>
    <xf numFmtId="165" fontId="2" fillId="0" borderId="4" xfId="0" applyNumberFormat="1" applyFont="1" applyBorder="1"/>
    <xf numFmtId="10" fontId="1" fillId="2" borderId="37" xfId="1" applyNumberFormat="1" applyBorder="1"/>
    <xf numFmtId="0" fontId="2" fillId="0" borderId="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6" fillId="0" borderId="13" xfId="0" applyFont="1" applyBorder="1" applyAlignment="1"/>
    <xf numFmtId="0" fontId="6" fillId="0" borderId="14" xfId="0" applyFont="1" applyBorder="1" applyAlignment="1"/>
    <xf numFmtId="165" fontId="4" fillId="0" borderId="25" xfId="0" applyNumberFormat="1" applyFont="1" applyBorder="1" applyAlignment="1">
      <alignment horizontal="center"/>
    </xf>
    <xf numFmtId="165" fontId="4" fillId="0" borderId="26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165" fontId="4" fillId="0" borderId="28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5" fontId="4" fillId="0" borderId="29" xfId="0" applyNumberFormat="1" applyFont="1" applyBorder="1" applyAlignment="1">
      <alignment horizontal="center"/>
    </xf>
    <xf numFmtId="0" fontId="2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2" fillId="0" borderId="2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3" fillId="0" borderId="33" xfId="0" applyFont="1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G22"/>
  <sheetViews>
    <sheetView zoomScale="115" zoomScaleNormal="115" workbookViewId="0">
      <selection activeCell="A27" sqref="A27"/>
    </sheetView>
  </sheetViews>
  <sheetFormatPr defaultColWidth="14.42578125" defaultRowHeight="15.75" customHeight="1" x14ac:dyDescent="0.2"/>
  <cols>
    <col min="2" max="2" width="51.5703125" customWidth="1"/>
    <col min="3" max="3" width="14.5703125" bestFit="1" customWidth="1"/>
    <col min="4" max="4" width="20.140625" customWidth="1"/>
    <col min="5" max="5" width="17.7109375" bestFit="1" customWidth="1"/>
    <col min="6" max="6" width="26.42578125" bestFit="1" customWidth="1"/>
    <col min="7" max="7" width="14.5703125" bestFit="1" customWidth="1"/>
  </cols>
  <sheetData>
    <row r="3" spans="2:7" ht="15.75" customHeight="1" thickBot="1" x14ac:dyDescent="0.25"/>
    <row r="4" spans="2:7" ht="16.5" thickBot="1" x14ac:dyDescent="0.3">
      <c r="B4" s="57" t="s">
        <v>0</v>
      </c>
      <c r="C4" s="58"/>
      <c r="D4" s="58"/>
      <c r="E4" s="58"/>
      <c r="F4" s="58"/>
      <c r="G4" s="59"/>
    </row>
    <row r="5" spans="2:7" ht="16.5" thickBot="1" x14ac:dyDescent="0.25">
      <c r="B5" s="53" t="s">
        <v>6</v>
      </c>
      <c r="C5" s="54" t="s">
        <v>1</v>
      </c>
      <c r="D5" s="55" t="s">
        <v>2</v>
      </c>
      <c r="E5" s="55" t="s">
        <v>3</v>
      </c>
      <c r="F5" s="55" t="s">
        <v>4</v>
      </c>
      <c r="G5" s="56" t="s">
        <v>5</v>
      </c>
    </row>
    <row r="6" spans="2:7" x14ac:dyDescent="0.25">
      <c r="B6" s="19" t="s">
        <v>7</v>
      </c>
      <c r="C6" s="1"/>
      <c r="D6" s="2"/>
      <c r="E6" s="2"/>
      <c r="F6" s="51">
        <f>E7+E8</f>
        <v>38000000</v>
      </c>
      <c r="G6" s="52">
        <f>(F6/E20)</f>
        <v>0.65922437048409621</v>
      </c>
    </row>
    <row r="7" spans="2:7" x14ac:dyDescent="0.25">
      <c r="B7" s="3" t="s">
        <v>8</v>
      </c>
      <c r="C7" s="7">
        <v>200</v>
      </c>
      <c r="D7" s="8">
        <v>100000</v>
      </c>
      <c r="E7" s="8">
        <f t="shared" ref="E7:E8" si="0">D7*C7</f>
        <v>20000000</v>
      </c>
      <c r="F7" s="5"/>
      <c r="G7" s="9"/>
    </row>
    <row r="8" spans="2:7" x14ac:dyDescent="0.25">
      <c r="B8" s="3" t="s">
        <v>9</v>
      </c>
      <c r="C8" s="10">
        <v>360</v>
      </c>
      <c r="D8" s="8">
        <v>50000</v>
      </c>
      <c r="E8" s="8">
        <f t="shared" si="0"/>
        <v>18000000</v>
      </c>
      <c r="F8" s="5"/>
      <c r="G8" s="9"/>
    </row>
    <row r="9" spans="2:7" x14ac:dyDescent="0.25">
      <c r="B9" s="3" t="s">
        <v>10</v>
      </c>
      <c r="C9" s="4"/>
      <c r="D9" s="5"/>
      <c r="E9" s="8">
        <f>SUM(E15,E16)*10%</f>
        <v>608500</v>
      </c>
      <c r="F9" s="5"/>
      <c r="G9" s="9"/>
    </row>
    <row r="10" spans="2:7" x14ac:dyDescent="0.25">
      <c r="B10" s="3" t="s">
        <v>56</v>
      </c>
      <c r="C10" s="4"/>
      <c r="D10" s="5"/>
      <c r="E10" s="8"/>
      <c r="F10" s="6">
        <f>E11+E12</f>
        <v>10500000</v>
      </c>
      <c r="G10" s="50">
        <f>(F10/E20)</f>
        <v>0.18215410237060553</v>
      </c>
    </row>
    <row r="11" spans="2:7" x14ac:dyDescent="0.25">
      <c r="B11" s="3" t="s">
        <v>55</v>
      </c>
      <c r="C11" s="10">
        <v>1</v>
      </c>
      <c r="D11" s="8">
        <v>500000</v>
      </c>
      <c r="E11" s="8">
        <f>C11*D11</f>
        <v>500000</v>
      </c>
      <c r="F11" s="5"/>
      <c r="G11" s="9"/>
    </row>
    <row r="12" spans="2:7" x14ac:dyDescent="0.25">
      <c r="B12" s="3" t="s">
        <v>11</v>
      </c>
      <c r="C12" s="10">
        <v>1</v>
      </c>
      <c r="D12" s="8">
        <v>10000000</v>
      </c>
      <c r="E12" s="8">
        <f t="shared" ref="E12" si="1">D12*C12</f>
        <v>10000000</v>
      </c>
      <c r="F12" s="5"/>
      <c r="G12" s="9"/>
    </row>
    <row r="13" spans="2:7" x14ac:dyDescent="0.25">
      <c r="B13" s="3" t="s">
        <v>12</v>
      </c>
      <c r="C13" s="4"/>
      <c r="D13" s="5"/>
      <c r="E13" s="5"/>
      <c r="F13" s="6">
        <f>E14+E15</f>
        <v>3850000</v>
      </c>
      <c r="G13" s="50">
        <f>(F13/E20)</f>
        <v>6.6789837535888699E-2</v>
      </c>
    </row>
    <row r="14" spans="2:7" x14ac:dyDescent="0.25">
      <c r="B14" s="3" t="s">
        <v>13</v>
      </c>
      <c r="C14" s="4"/>
      <c r="D14" s="8">
        <v>850000</v>
      </c>
      <c r="E14" s="8">
        <v>850000</v>
      </c>
      <c r="F14" s="5"/>
      <c r="G14" s="9"/>
    </row>
    <row r="15" spans="2:7" x14ac:dyDescent="0.25">
      <c r="B15" s="3" t="s">
        <v>14</v>
      </c>
      <c r="C15" s="4"/>
      <c r="D15" s="8">
        <v>3000000</v>
      </c>
      <c r="E15" s="8">
        <v>3000000</v>
      </c>
      <c r="F15" s="5"/>
      <c r="G15" s="9"/>
    </row>
    <row r="16" spans="2:7" x14ac:dyDescent="0.25">
      <c r="B16" s="3" t="s">
        <v>15</v>
      </c>
      <c r="C16" s="4"/>
      <c r="D16" s="5"/>
      <c r="E16" s="8">
        <v>3085000</v>
      </c>
      <c r="F16" s="11">
        <f>E16</f>
        <v>3085000</v>
      </c>
      <c r="G16" s="50">
        <f>(E16/E20)</f>
        <v>5.3518610077458867E-2</v>
      </c>
    </row>
    <row r="17" spans="2:7" x14ac:dyDescent="0.25">
      <c r="B17" s="3" t="s">
        <v>16</v>
      </c>
      <c r="C17" s="4"/>
      <c r="D17" s="5"/>
      <c r="E17" s="5"/>
      <c r="F17" s="5"/>
      <c r="G17" s="9"/>
    </row>
    <row r="18" spans="2:7" x14ac:dyDescent="0.25">
      <c r="B18" s="3" t="s">
        <v>17</v>
      </c>
      <c r="C18" s="10">
        <v>4</v>
      </c>
      <c r="D18" s="8">
        <v>200000</v>
      </c>
      <c r="E18" s="8">
        <f t="shared" ref="E18:E19" si="2">D18*C18</f>
        <v>800000</v>
      </c>
      <c r="F18" s="5"/>
      <c r="G18" s="9"/>
    </row>
    <row r="19" spans="2:7" x14ac:dyDescent="0.25">
      <c r="B19" s="3" t="s">
        <v>18</v>
      </c>
      <c r="C19" s="10">
        <v>4</v>
      </c>
      <c r="D19" s="8">
        <v>200000</v>
      </c>
      <c r="E19" s="8">
        <f t="shared" si="2"/>
        <v>800000</v>
      </c>
      <c r="F19" s="5"/>
      <c r="G19" s="9"/>
    </row>
    <row r="20" spans="2:7" x14ac:dyDescent="0.25">
      <c r="B20" s="3" t="s">
        <v>3</v>
      </c>
      <c r="C20" s="4"/>
      <c r="D20" s="5"/>
      <c r="E20" s="6">
        <f>SUM(E7:E19)</f>
        <v>57643500</v>
      </c>
      <c r="F20" s="5"/>
      <c r="G20" s="9"/>
    </row>
    <row r="21" spans="2:7" x14ac:dyDescent="0.25">
      <c r="B21" s="12" t="s">
        <v>19</v>
      </c>
      <c r="C21" s="4"/>
      <c r="D21" s="5"/>
      <c r="E21" s="11">
        <v>5000000</v>
      </c>
      <c r="F21" s="5"/>
      <c r="G21" s="9"/>
    </row>
    <row r="22" spans="2:7" ht="16.5" thickBot="1" x14ac:dyDescent="0.3">
      <c r="B22" s="13" t="s">
        <v>20</v>
      </c>
      <c r="C22" s="14"/>
      <c r="D22" s="15"/>
      <c r="E22" s="16">
        <f>SUM(E20,E21)</f>
        <v>62643500</v>
      </c>
      <c r="F22" s="15"/>
      <c r="G22" s="17"/>
    </row>
  </sheetData>
  <mergeCells count="1">
    <mergeCell ref="B4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E15"/>
  <sheetViews>
    <sheetView zoomScale="145" zoomScaleNormal="145" workbookViewId="0">
      <selection activeCell="B2" sqref="B2:E2"/>
    </sheetView>
  </sheetViews>
  <sheetFormatPr defaultColWidth="14.42578125" defaultRowHeight="15.75" customHeight="1" x14ac:dyDescent="0.2"/>
  <cols>
    <col min="2" max="2" width="54" bestFit="1" customWidth="1"/>
    <col min="4" max="4" width="18.28515625" bestFit="1" customWidth="1"/>
    <col min="5" max="5" width="18.42578125" customWidth="1"/>
  </cols>
  <sheetData>
    <row r="1" spans="2:5" ht="15.75" customHeight="1" thickBot="1" x14ac:dyDescent="0.25"/>
    <row r="2" spans="2:5" ht="14.25" customHeight="1" thickBot="1" x14ac:dyDescent="0.3">
      <c r="B2" s="57" t="s">
        <v>21</v>
      </c>
      <c r="C2" s="60"/>
      <c r="D2" s="60"/>
      <c r="E2" s="61"/>
    </row>
    <row r="3" spans="2:5" ht="15.75" customHeight="1" thickBot="1" x14ac:dyDescent="0.3">
      <c r="B3" s="18" t="s">
        <v>22</v>
      </c>
      <c r="C3" s="47" t="s">
        <v>1</v>
      </c>
      <c r="D3" s="48" t="s">
        <v>23</v>
      </c>
      <c r="E3" s="49" t="s">
        <v>3</v>
      </c>
    </row>
    <row r="4" spans="2:5" x14ac:dyDescent="0.25">
      <c r="B4" s="19" t="s">
        <v>24</v>
      </c>
      <c r="C4" s="31">
        <v>308</v>
      </c>
      <c r="D4" s="23">
        <v>50000</v>
      </c>
      <c r="E4" s="24">
        <f t="shared" ref="E4:E5" si="0">D4*C4</f>
        <v>15400000</v>
      </c>
    </row>
    <row r="5" spans="2:5" x14ac:dyDescent="0.25">
      <c r="B5" s="3" t="s">
        <v>25</v>
      </c>
      <c r="C5" s="32">
        <v>360</v>
      </c>
      <c r="D5" s="8">
        <v>50000</v>
      </c>
      <c r="E5" s="25">
        <f t="shared" si="0"/>
        <v>18000000</v>
      </c>
    </row>
    <row r="6" spans="2:5" x14ac:dyDescent="0.25">
      <c r="B6" s="3" t="s">
        <v>26</v>
      </c>
      <c r="C6" s="26"/>
      <c r="D6" s="5"/>
      <c r="E6" s="27">
        <f>E4+E5</f>
        <v>33400000</v>
      </c>
    </row>
    <row r="7" spans="2:5" x14ac:dyDescent="0.25">
      <c r="B7" s="3" t="s">
        <v>27</v>
      </c>
      <c r="C7" s="28" t="s">
        <v>28</v>
      </c>
      <c r="D7" s="29" t="s">
        <v>29</v>
      </c>
      <c r="E7" s="30" t="s">
        <v>30</v>
      </c>
    </row>
    <row r="8" spans="2:5" x14ac:dyDescent="0.25">
      <c r="B8" s="3" t="s">
        <v>31</v>
      </c>
      <c r="C8" s="10">
        <v>5</v>
      </c>
      <c r="D8" s="21">
        <v>3</v>
      </c>
      <c r="E8" s="9">
        <f t="shared" ref="E8:E11" si="1">D8*C8</f>
        <v>15</v>
      </c>
    </row>
    <row r="9" spans="2:5" x14ac:dyDescent="0.25">
      <c r="B9" s="3" t="s">
        <v>32</v>
      </c>
      <c r="C9" s="10">
        <v>2</v>
      </c>
      <c r="D9" s="21">
        <v>5</v>
      </c>
      <c r="E9" s="9">
        <f t="shared" si="1"/>
        <v>10</v>
      </c>
    </row>
    <row r="10" spans="2:5" x14ac:dyDescent="0.25">
      <c r="B10" s="3" t="s">
        <v>33</v>
      </c>
      <c r="C10" s="10">
        <v>3</v>
      </c>
      <c r="D10" s="21">
        <v>4</v>
      </c>
      <c r="E10" s="9">
        <f t="shared" si="1"/>
        <v>12</v>
      </c>
    </row>
    <row r="11" spans="2:5" x14ac:dyDescent="0.25">
      <c r="B11" s="3" t="s">
        <v>34</v>
      </c>
      <c r="C11" s="10">
        <v>6</v>
      </c>
      <c r="D11" s="21">
        <v>3</v>
      </c>
      <c r="E11" s="9">
        <f t="shared" si="1"/>
        <v>18</v>
      </c>
    </row>
    <row r="12" spans="2:5" x14ac:dyDescent="0.25">
      <c r="B12" s="3" t="s">
        <v>35</v>
      </c>
      <c r="C12" s="4"/>
      <c r="D12" s="20"/>
      <c r="E12" s="9">
        <f>SUM(E8:E11)</f>
        <v>55</v>
      </c>
    </row>
    <row r="13" spans="2:5" x14ac:dyDescent="0.25">
      <c r="B13" s="3" t="s">
        <v>36</v>
      </c>
      <c r="C13" s="4"/>
      <c r="D13" s="20"/>
      <c r="E13" s="9">
        <f>E12*2</f>
        <v>110</v>
      </c>
    </row>
    <row r="14" spans="2:5" x14ac:dyDescent="0.25">
      <c r="B14" s="3" t="s">
        <v>37</v>
      </c>
      <c r="C14" s="65">
        <v>100000</v>
      </c>
      <c r="D14" s="66"/>
      <c r="E14" s="67"/>
    </row>
    <row r="15" spans="2:5" ht="16.5" thickBot="1" x14ac:dyDescent="0.3">
      <c r="B15" s="13" t="s">
        <v>38</v>
      </c>
      <c r="C15" s="62">
        <f>C14*E13</f>
        <v>11000000</v>
      </c>
      <c r="D15" s="63"/>
      <c r="E15" s="64"/>
    </row>
  </sheetData>
  <mergeCells count="3">
    <mergeCell ref="B2:E2"/>
    <mergeCell ref="C15:E15"/>
    <mergeCell ref="C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K9"/>
  <sheetViews>
    <sheetView tabSelected="1" zoomScale="145" zoomScaleNormal="145" workbookViewId="0">
      <selection activeCell="G15" sqref="G15"/>
    </sheetView>
  </sheetViews>
  <sheetFormatPr defaultColWidth="14.42578125" defaultRowHeight="15.75" customHeight="1" x14ac:dyDescent="0.25"/>
  <cols>
    <col min="1" max="1" width="14.42578125" style="33"/>
    <col min="2" max="2" width="26.7109375" style="33" bestFit="1" customWidth="1"/>
    <col min="3" max="3" width="8.85546875" style="33" customWidth="1"/>
    <col min="4" max="4" width="17.5703125" style="33" bestFit="1" customWidth="1"/>
    <col min="5" max="5" width="9.28515625" style="33" customWidth="1"/>
    <col min="6" max="6" width="16.28515625" style="33" bestFit="1" customWidth="1"/>
    <col min="7" max="7" width="11.7109375" style="33" customWidth="1"/>
    <col min="8" max="9" width="16.28515625" style="33" bestFit="1" customWidth="1"/>
    <col min="10" max="10" width="17.28515625" style="33" bestFit="1" customWidth="1"/>
    <col min="11" max="16384" width="14.42578125" style="33"/>
  </cols>
  <sheetData>
    <row r="1" spans="2:11" ht="15.75" customHeight="1" thickBot="1" x14ac:dyDescent="0.3"/>
    <row r="2" spans="2:11" ht="16.5" thickBot="1" x14ac:dyDescent="0.3">
      <c r="B2" s="57" t="s">
        <v>39</v>
      </c>
      <c r="C2" s="73"/>
      <c r="D2" s="73"/>
      <c r="E2" s="73"/>
      <c r="F2" s="73"/>
      <c r="G2" s="73"/>
      <c r="H2" s="73"/>
      <c r="I2" s="73"/>
      <c r="J2" s="73"/>
      <c r="K2" s="74"/>
    </row>
    <row r="3" spans="2:11" x14ac:dyDescent="0.25">
      <c r="B3" s="68" t="s">
        <v>40</v>
      </c>
      <c r="C3" s="70" t="s">
        <v>41</v>
      </c>
      <c r="D3" s="71"/>
      <c r="E3" s="72" t="s">
        <v>42</v>
      </c>
      <c r="F3" s="71"/>
      <c r="G3" s="72" t="s">
        <v>43</v>
      </c>
      <c r="H3" s="71"/>
      <c r="I3" s="75" t="s">
        <v>44</v>
      </c>
      <c r="J3" s="75" t="s">
        <v>45</v>
      </c>
      <c r="K3" s="77" t="s">
        <v>46</v>
      </c>
    </row>
    <row r="4" spans="2:11" ht="16.5" thickBot="1" x14ac:dyDescent="0.3">
      <c r="B4" s="69"/>
      <c r="C4" s="42" t="s">
        <v>47</v>
      </c>
      <c r="D4" s="43" t="s">
        <v>48</v>
      </c>
      <c r="E4" s="43" t="s">
        <v>47</v>
      </c>
      <c r="F4" s="43" t="s">
        <v>48</v>
      </c>
      <c r="G4" s="43" t="s">
        <v>49</v>
      </c>
      <c r="H4" s="43" t="s">
        <v>48</v>
      </c>
      <c r="I4" s="76"/>
      <c r="J4" s="76"/>
      <c r="K4" s="78"/>
    </row>
    <row r="5" spans="2:11" x14ac:dyDescent="0.25">
      <c r="B5" s="40" t="s">
        <v>50</v>
      </c>
      <c r="C5" s="1"/>
      <c r="D5" s="44">
        <v>2000000</v>
      </c>
      <c r="E5" s="37"/>
      <c r="F5" s="2"/>
      <c r="G5" s="37"/>
      <c r="H5" s="44">
        <v>2000000</v>
      </c>
      <c r="I5" s="44">
        <v>2000000</v>
      </c>
      <c r="J5" s="2">
        <f t="shared" ref="J5:J8" si="0">D5-I5</f>
        <v>0</v>
      </c>
      <c r="K5" s="38">
        <f t="shared" ref="K5:K9" si="1">J5/D5</f>
        <v>0</v>
      </c>
    </row>
    <row r="6" spans="2:11" x14ac:dyDescent="0.25">
      <c r="B6" s="12" t="s">
        <v>51</v>
      </c>
      <c r="C6" s="4"/>
      <c r="D6" s="45">
        <v>3000000</v>
      </c>
      <c r="E6" s="20"/>
      <c r="F6" s="45">
        <v>2000000</v>
      </c>
      <c r="G6" s="20"/>
      <c r="H6" s="45">
        <v>2000000</v>
      </c>
      <c r="I6" s="5">
        <f t="shared" ref="I6:I7" si="2">H6+F6</f>
        <v>4000000</v>
      </c>
      <c r="J6" s="5">
        <f t="shared" si="0"/>
        <v>-1000000</v>
      </c>
      <c r="K6" s="35">
        <f t="shared" si="1"/>
        <v>-0.33333333333333331</v>
      </c>
    </row>
    <row r="7" spans="2:11" x14ac:dyDescent="0.25">
      <c r="B7" s="12" t="s">
        <v>52</v>
      </c>
      <c r="C7" s="39">
        <v>150</v>
      </c>
      <c r="D7" s="45">
        <v>50000</v>
      </c>
      <c r="E7" s="34">
        <v>130</v>
      </c>
      <c r="F7" s="45">
        <v>40000</v>
      </c>
      <c r="G7" s="34">
        <v>10</v>
      </c>
      <c r="H7" s="45">
        <v>50000</v>
      </c>
      <c r="I7" s="5">
        <f t="shared" si="2"/>
        <v>90000</v>
      </c>
      <c r="J7" s="5">
        <f t="shared" si="0"/>
        <v>-40000</v>
      </c>
      <c r="K7" s="35">
        <f t="shared" si="1"/>
        <v>-0.8</v>
      </c>
    </row>
    <row r="8" spans="2:11" x14ac:dyDescent="0.25">
      <c r="B8" s="12" t="s">
        <v>53</v>
      </c>
      <c r="C8" s="4"/>
      <c r="D8" s="45">
        <v>5000000</v>
      </c>
      <c r="E8" s="20"/>
      <c r="F8" s="45"/>
      <c r="G8" s="20"/>
      <c r="H8" s="45">
        <v>3000000</v>
      </c>
      <c r="I8" s="5">
        <f>H8</f>
        <v>3000000</v>
      </c>
      <c r="J8" s="5">
        <f t="shared" si="0"/>
        <v>2000000</v>
      </c>
      <c r="K8" s="35">
        <f t="shared" si="1"/>
        <v>0.4</v>
      </c>
    </row>
    <row r="9" spans="2:11" ht="16.5" thickBot="1" x14ac:dyDescent="0.3">
      <c r="B9" s="41" t="s">
        <v>54</v>
      </c>
      <c r="C9" s="14"/>
      <c r="D9" s="15">
        <f>SUM(D5:D8)</f>
        <v>10050000</v>
      </c>
      <c r="E9" s="22"/>
      <c r="F9" s="46">
        <f>SUM(F5:F8)</f>
        <v>2040000</v>
      </c>
      <c r="G9" s="22"/>
      <c r="H9" s="15">
        <f t="shared" ref="H9:J9" si="3">SUM(H5:H8)</f>
        <v>7050000</v>
      </c>
      <c r="I9" s="15">
        <f t="shared" si="3"/>
        <v>9090000</v>
      </c>
      <c r="J9" s="15">
        <f t="shared" si="3"/>
        <v>960000</v>
      </c>
      <c r="K9" s="36">
        <f t="shared" si="1"/>
        <v>9.5522388059701493E-2</v>
      </c>
    </row>
  </sheetData>
  <mergeCells count="8">
    <mergeCell ref="B3:B4"/>
    <mergeCell ref="C3:D3"/>
    <mergeCell ref="E3:F3"/>
    <mergeCell ref="G3:H3"/>
    <mergeCell ref="B2:K2"/>
    <mergeCell ref="I3:I4"/>
    <mergeCell ref="K3:K4"/>
    <mergeCell ref="J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Dự toán chi phí dự án					</vt:lpstr>
      <vt:lpstr>Dự toán phát triển phần mềm			</vt:lpstr>
      <vt:lpstr>Ước tính chi phí khi kết thúc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Lê Đình Doanh</cp:lastModifiedBy>
  <dcterms:modified xsi:type="dcterms:W3CDTF">2021-01-19T16:46:29Z</dcterms:modified>
</cp:coreProperties>
</file>