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75" documentId="8_{9D07D5C1-692C-48AC-9616-B30C71E60676}" xr6:coauthVersionLast="47" xr6:coauthVersionMax="47" xr10:uidLastSave="{EFF5A5D8-1AD3-463D-BF47-F82E6B8FEA0D}"/>
  <bookViews>
    <workbookView xWindow="-108" yWindow="-108" windowWidth="23256" windowHeight="12456" xr2:uid="{00000000-000D-0000-FFFF-FFFF00000000}"/>
  </bookViews>
  <sheets>
    <sheet name="Data" sheetId="1" r:id="rId1"/>
    <sheet name="Sheet1" sheetId="6" r:id="rId2"/>
    <sheet name="XLM_BoxPlot1" sheetId="4" state="hidden" r:id="rId3"/>
    <sheet name="XLM_BoxPlot2" sheetId="5" state="hidden" r:id="rId4"/>
  </sheets>
  <definedNames>
    <definedName name="solver_typ" localSheetId="0" hidden="1">2</definedName>
    <definedName name="solver_ver" localSheetId="0" hidden="1">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12" i="1"/>
  <c r="L2" i="1"/>
  <c r="J18" i="1"/>
  <c r="J17" i="1"/>
  <c r="F18" i="1"/>
  <c r="G17" i="1"/>
  <c r="F17" i="1"/>
  <c r="G16" i="1"/>
  <c r="H2" i="1"/>
  <c r="G2" i="1"/>
  <c r="F16" i="1"/>
  <c r="F2" i="1"/>
  <c r="E2" i="1"/>
  <c r="D2" i="1"/>
  <c r="C16" i="1"/>
  <c r="B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E3" i="1"/>
  <c r="H3" i="1"/>
  <c r="E4" i="1"/>
  <c r="H4" i="1"/>
  <c r="E5" i="1"/>
  <c r="H5" i="1"/>
  <c r="E6" i="1"/>
  <c r="H6" i="1"/>
  <c r="E7" i="1"/>
  <c r="H7" i="1"/>
  <c r="E8" i="1"/>
  <c r="H8" i="1"/>
  <c r="E9" i="1"/>
  <c r="H9" i="1"/>
  <c r="E10" i="1"/>
  <c r="H10" i="1"/>
  <c r="E11" i="1"/>
  <c r="H11" i="1"/>
  <c r="E12" i="1"/>
  <c r="H12" i="1"/>
  <c r="E13" i="1"/>
  <c r="H13" i="1"/>
  <c r="E14" i="1"/>
  <c r="H14" i="1"/>
  <c r="E15" i="1"/>
  <c r="H15" i="1"/>
  <c r="H16" i="1"/>
  <c r="H17" i="1"/>
  <c r="M6" i="1" s="1"/>
  <c r="M3" i="1"/>
  <c r="M4" i="1"/>
  <c r="M5" i="1"/>
  <c r="M7" i="1"/>
  <c r="M8" i="1"/>
  <c r="M9" i="1"/>
  <c r="M10" i="1"/>
  <c r="M11" i="1"/>
  <c r="M12" i="1"/>
  <c r="M13" i="1"/>
  <c r="M14" i="1"/>
  <c r="M15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3" i="1"/>
  <c r="L4" i="1"/>
  <c r="L5" i="1"/>
  <c r="L6" i="1"/>
  <c r="L7" i="1"/>
  <c r="L8" i="1"/>
  <c r="L9" i="1"/>
  <c r="L10" i="1"/>
  <c r="L11" i="1"/>
  <c r="L13" i="1"/>
  <c r="L14" i="1"/>
  <c r="L15" i="1"/>
</calcChain>
</file>

<file path=xl/sharedStrings.xml><?xml version="1.0" encoding="utf-8"?>
<sst xmlns="http://schemas.openxmlformats.org/spreadsheetml/2006/main" count="55" uniqueCount="34">
  <si>
    <t>Sales(y)</t>
  </si>
  <si>
    <t>temperature(x)</t>
  </si>
  <si>
    <t>(y-ybar)</t>
  </si>
  <si>
    <t>(x-xbar)</t>
  </si>
  <si>
    <t>(x-xbar)*(y-ybar)</t>
  </si>
  <si>
    <t>(y-ybar)^2</t>
  </si>
  <si>
    <t>(x-xbar)^2</t>
  </si>
  <si>
    <t>Z-score X</t>
  </si>
  <si>
    <t>Z score Y</t>
  </si>
  <si>
    <t>outlier</t>
  </si>
  <si>
    <t>X-Distinct Values</t>
  </si>
  <si>
    <t>Start Row</t>
  </si>
  <si>
    <t>No of Records</t>
  </si>
  <si>
    <t>No of Distinct Values of X</t>
  </si>
  <si>
    <t>Statistical Value Type</t>
  </si>
  <si>
    <t>X1</t>
  </si>
  <si>
    <t>Y1</t>
  </si>
  <si>
    <t>X-Values</t>
  </si>
  <si>
    <t>Y-1-Values</t>
  </si>
  <si>
    <t>q</t>
  </si>
  <si>
    <t>Quartile-1</t>
  </si>
  <si>
    <t>q0.5</t>
  </si>
  <si>
    <t>Median</t>
  </si>
  <si>
    <t>Quartile-3</t>
  </si>
  <si>
    <t>Mean</t>
  </si>
  <si>
    <t>Minimum</t>
  </si>
  <si>
    <t>Maximum</t>
  </si>
  <si>
    <t>Mean plus d</t>
  </si>
  <si>
    <t>Mean minus d</t>
  </si>
  <si>
    <t>No of Outliers</t>
  </si>
  <si>
    <t>Y2</t>
  </si>
  <si>
    <t>Y-2-Values</t>
  </si>
  <si>
    <t>Outlier-1</t>
  </si>
  <si>
    <t>Outlier-2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</si>
</sst>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temperature(x)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Data!$B$2:$B$15</c:f>
              <c:numCache>
                <c:formatCode>General</c:formatCode>
                <c:ptCount val="14"/>
                <c:pt idx="0">
                  <c:v>23</c:v>
                </c:pt>
                <c:pt idx="1">
                  <c:v>22</c:v>
                </c:pt>
                <c:pt idx="2">
                  <c:v>24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25</c:v>
                </c:pt>
                <c:pt idx="8">
                  <c:v>28</c:v>
                </c:pt>
                <c:pt idx="9">
                  <c:v>26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</c:numCache>
            </c:numRef>
          </c:xVal>
          <c:yVal>
            <c:numRef>
              <c:f>Data!$C$2:$C$15</c:f>
              <c:numCache>
                <c:formatCode>General</c:formatCode>
                <c:ptCount val="14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83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87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A-4A6D-8070-ED9440391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1916448"/>
        <c:axId val="-981918080"/>
      </c:scatterChart>
      <c:valAx>
        <c:axId val="-98191644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1918080"/>
        <c:crosses val="autoZero"/>
        <c:crossBetween val="midCat"/>
      </c:valAx>
      <c:valAx>
        <c:axId val="-981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191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Data!$C$1:$C$15</c:f>
              <c:strCache>
                <c:ptCount val="15"/>
                <c:pt idx="0">
                  <c:v>temperature(x)</c:v>
                </c:pt>
                <c:pt idx="1">
                  <c:v>78</c:v>
                </c:pt>
                <c:pt idx="2">
                  <c:v>79</c:v>
                </c:pt>
                <c:pt idx="3">
                  <c:v>80</c:v>
                </c:pt>
                <c:pt idx="4">
                  <c:v>80</c:v>
                </c:pt>
                <c:pt idx="5">
                  <c:v>82</c:v>
                </c:pt>
                <c:pt idx="6">
                  <c:v>83</c:v>
                </c:pt>
                <c:pt idx="7">
                  <c:v>85</c:v>
                </c:pt>
                <c:pt idx="8">
                  <c:v>86</c:v>
                </c:pt>
                <c:pt idx="9">
                  <c:v>87</c:v>
                </c:pt>
                <c:pt idx="10">
                  <c:v>87</c:v>
                </c:pt>
                <c:pt idx="11">
                  <c:v>88</c:v>
                </c:pt>
                <c:pt idx="12">
                  <c:v>88</c:v>
                </c:pt>
                <c:pt idx="13">
                  <c:v>90</c:v>
                </c:pt>
                <c:pt idx="14">
                  <c:v>92</c:v>
                </c:pt>
              </c:strCache>
            </c:strRef>
          </c:xVal>
          <c:yVal>
            <c:numRef>
              <c:f>Data!$B$1:$B$15</c:f>
              <c:numCache>
                <c:formatCode>General</c:formatCode>
                <c:ptCount val="15"/>
                <c:pt idx="0">
                  <c:v>0</c:v>
                </c:pt>
                <c:pt idx="1">
                  <c:v>23</c:v>
                </c:pt>
                <c:pt idx="2">
                  <c:v>22</c:v>
                </c:pt>
                <c:pt idx="3">
                  <c:v>24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27</c:v>
                </c:pt>
                <c:pt idx="8">
                  <c:v>25</c:v>
                </c:pt>
                <c:pt idx="9">
                  <c:v>28</c:v>
                </c:pt>
                <c:pt idx="10">
                  <c:v>26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A-40F7-A2CC-0730B63D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21447"/>
        <c:axId val="1571565575"/>
      </c:scatterChart>
      <c:valAx>
        <c:axId val="410621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65575"/>
        <c:crosses val="autoZero"/>
        <c:crossBetween val="midCat"/>
      </c:valAx>
      <c:valAx>
        <c:axId val="1571565575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21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337458</xdr:colOff>
      <xdr:row>19</xdr:row>
      <xdr:rowOff>38100</xdr:rowOff>
    </xdr:from>
    <xdr:to>
      <xdr:col>6</xdr:col>
      <xdr:colOff>348344</xdr:colOff>
      <xdr:row>34</xdr:row>
      <xdr:rowOff>5443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19</xdr:row>
      <xdr:rowOff>144780</xdr:rowOff>
    </xdr:from>
    <xdr:to>
      <xdr:col>18</xdr:col>
      <xdr:colOff>104775</xdr:colOff>
      <xdr:row>35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9CFA0-1155-E356-C4B0-1066CEC4456C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8"/>
  <sheetViews>
    <sheetView tabSelected="1" topLeftCell="B17" zoomScaleNormal="100" workbookViewId="0">
      <selection activeCell="C16" sqref="C16"/>
    </sheetView>
  </sheetViews>
  <sheetFormatPr defaultRowHeight="15"/>
  <cols>
    <col min="1" max="1" width="0" hidden="1" customWidth="1"/>
    <col min="2" max="2" width="15.42578125" customWidth="1"/>
    <col min="3" max="3" width="24.28515625" customWidth="1"/>
    <col min="6" max="6" width="15" bestFit="1" customWidth="1"/>
    <col min="7" max="7" width="11.28515625" customWidth="1"/>
  </cols>
  <sheetData>
    <row r="1" spans="2:15">
      <c r="B1" s="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L1" t="s">
        <v>7</v>
      </c>
      <c r="M1" t="s">
        <v>8</v>
      </c>
    </row>
    <row r="2" spans="2:15">
      <c r="B2" s="2">
        <v>23</v>
      </c>
      <c r="C2" s="2">
        <v>78</v>
      </c>
      <c r="D2" s="5">
        <f>(B2-$B$16)</f>
        <v>-3.2857142857142847</v>
      </c>
      <c r="E2" s="5">
        <f>C2-$C$16</f>
        <v>-6.6428571428571388</v>
      </c>
      <c r="F2">
        <f>D2*E2</f>
        <v>21.826530612244877</v>
      </c>
      <c r="G2">
        <f>POWER(D2,2)</f>
        <v>10.795918367346932</v>
      </c>
      <c r="H2">
        <f>POWER(E2,2)</f>
        <v>44.127551020408106</v>
      </c>
      <c r="J2" s="5"/>
      <c r="L2">
        <f>STANDARDIZE(B2,$B$16,$G$17)</f>
        <v>-1.0436316067609033</v>
      </c>
      <c r="M2">
        <f>STANDARDIZE(C2,$C$16,$H$17)</f>
        <v>-1.5233153109148396</v>
      </c>
    </row>
    <row r="3" spans="2:15">
      <c r="B3" s="2">
        <v>22</v>
      </c>
      <c r="C3" s="2">
        <v>79</v>
      </c>
      <c r="D3">
        <f t="shared" ref="D3:D15" si="0">(B3-$B$16)</f>
        <v>-4.2857142857142847</v>
      </c>
      <c r="E3" s="5">
        <f t="shared" ref="E3:E15" si="1">C3-$C$16</f>
        <v>-5.6428571428571388</v>
      </c>
      <c r="F3">
        <f t="shared" ref="F3:F15" si="2">D3*E3</f>
        <v>24.183673469387731</v>
      </c>
      <c r="G3">
        <f t="shared" ref="G3:G15" si="3">POWER(D3,2)</f>
        <v>18.367346938775501</v>
      </c>
      <c r="H3">
        <f t="shared" ref="H3:H15" si="4">POWER(E3,2)</f>
        <v>31.841836734693832</v>
      </c>
      <c r="L3">
        <f t="shared" ref="L3:L15" si="5">STANDARDIZE(B3,$B$16,$G$17)</f>
        <v>-1.3612586175142216</v>
      </c>
      <c r="M3">
        <f t="shared" ref="M3:M15" si="6">STANDARDIZE(C3,$C$16,$H$17)</f>
        <v>-1.2939990275513154</v>
      </c>
      <c r="O3" t="s">
        <v>9</v>
      </c>
    </row>
    <row r="4" spans="2:15">
      <c r="B4" s="2">
        <v>24</v>
      </c>
      <c r="C4" s="2">
        <v>80</v>
      </c>
      <c r="D4">
        <f t="shared" si="0"/>
        <v>-2.2857142857142847</v>
      </c>
      <c r="E4" s="5">
        <f t="shared" si="1"/>
        <v>-4.6428571428571388</v>
      </c>
      <c r="F4">
        <f t="shared" si="2"/>
        <v>10.612244897959169</v>
      </c>
      <c r="G4">
        <f t="shared" si="3"/>
        <v>5.2244897959183625</v>
      </c>
      <c r="H4">
        <f t="shared" si="4"/>
        <v>21.556122448979554</v>
      </c>
      <c r="L4">
        <f t="shared" si="5"/>
        <v>-0.72600459600758471</v>
      </c>
      <c r="M4">
        <f t="shared" si="6"/>
        <v>-1.0646827441877909</v>
      </c>
    </row>
    <row r="5" spans="2:15">
      <c r="B5" s="2">
        <v>22</v>
      </c>
      <c r="C5" s="2">
        <v>80</v>
      </c>
      <c r="D5">
        <f t="shared" si="0"/>
        <v>-4.2857142857142847</v>
      </c>
      <c r="E5" s="5">
        <f t="shared" si="1"/>
        <v>-4.6428571428571388</v>
      </c>
      <c r="F5">
        <f t="shared" si="2"/>
        <v>19.897959183673446</v>
      </c>
      <c r="G5">
        <f t="shared" si="3"/>
        <v>18.367346938775501</v>
      </c>
      <c r="H5">
        <f t="shared" si="4"/>
        <v>21.556122448979554</v>
      </c>
      <c r="L5">
        <f t="shared" si="5"/>
        <v>-1.3612586175142216</v>
      </c>
      <c r="M5">
        <f t="shared" si="6"/>
        <v>-1.0646827441877909</v>
      </c>
    </row>
    <row r="6" spans="2:15">
      <c r="B6" s="2">
        <v>24</v>
      </c>
      <c r="C6" s="2">
        <v>82</v>
      </c>
      <c r="D6">
        <f t="shared" si="0"/>
        <v>-2.2857142857142847</v>
      </c>
      <c r="E6" s="5">
        <f t="shared" si="1"/>
        <v>-2.6428571428571388</v>
      </c>
      <c r="F6">
        <f t="shared" si="2"/>
        <v>6.0408163265306003</v>
      </c>
      <c r="G6">
        <f t="shared" si="3"/>
        <v>5.2244897959183625</v>
      </c>
      <c r="H6">
        <f t="shared" si="4"/>
        <v>6.984693877550999</v>
      </c>
      <c r="L6">
        <f t="shared" si="5"/>
        <v>-0.72600459600758471</v>
      </c>
      <c r="M6">
        <f t="shared" si="6"/>
        <v>-0.60605017746074208</v>
      </c>
    </row>
    <row r="7" spans="2:15">
      <c r="B7" s="2">
        <v>26</v>
      </c>
      <c r="C7" s="2">
        <v>83</v>
      </c>
      <c r="D7">
        <f t="shared" si="0"/>
        <v>-0.2857142857142847</v>
      </c>
      <c r="E7" s="5">
        <f t="shared" si="1"/>
        <v>-1.6428571428571388</v>
      </c>
      <c r="F7">
        <f t="shared" si="2"/>
        <v>0.46938775510203801</v>
      </c>
      <c r="G7">
        <f t="shared" si="3"/>
        <v>8.1632653061223914E-2</v>
      </c>
      <c r="H7">
        <f t="shared" si="4"/>
        <v>2.6989795918367214</v>
      </c>
      <c r="L7">
        <f t="shared" si="5"/>
        <v>-9.0750574500947812E-2</v>
      </c>
      <c r="M7">
        <f t="shared" si="6"/>
        <v>-0.37673389409721775</v>
      </c>
    </row>
    <row r="8" spans="2:15">
      <c r="B8" s="2">
        <v>27</v>
      </c>
      <c r="C8" s="2">
        <v>85</v>
      </c>
      <c r="D8">
        <f t="shared" si="0"/>
        <v>0.7142857142857153</v>
      </c>
      <c r="E8" s="5">
        <f t="shared" si="1"/>
        <v>0.3571428571428612</v>
      </c>
      <c r="F8">
        <f t="shared" si="2"/>
        <v>0.25510204081632981</v>
      </c>
      <c r="G8">
        <f t="shared" si="3"/>
        <v>0.51020408163265452</v>
      </c>
      <c r="H8">
        <f t="shared" si="4"/>
        <v>0.12755102040816615</v>
      </c>
      <c r="L8">
        <f t="shared" si="5"/>
        <v>0.22687643625237067</v>
      </c>
      <c r="M8">
        <f t="shared" si="6"/>
        <v>8.1898672629831068E-2</v>
      </c>
    </row>
    <row r="9" spans="2:15">
      <c r="B9" s="2">
        <v>25</v>
      </c>
      <c r="C9" s="2">
        <v>86</v>
      </c>
      <c r="D9">
        <f t="shared" si="0"/>
        <v>-1.2857142857142847</v>
      </c>
      <c r="E9" s="5">
        <f t="shared" si="1"/>
        <v>1.3571428571428612</v>
      </c>
      <c r="F9">
        <f t="shared" si="2"/>
        <v>-1.7448979591836773</v>
      </c>
      <c r="G9">
        <f t="shared" si="3"/>
        <v>1.6530612244897933</v>
      </c>
      <c r="H9">
        <f t="shared" si="4"/>
        <v>1.8418367346938886</v>
      </c>
      <c r="L9">
        <f t="shared" si="5"/>
        <v>-0.40837758525426626</v>
      </c>
      <c r="M9">
        <f t="shared" si="6"/>
        <v>0.31121495599335547</v>
      </c>
    </row>
    <row r="10" spans="2:15">
      <c r="B10" s="2">
        <v>28</v>
      </c>
      <c r="C10" s="2">
        <v>87</v>
      </c>
      <c r="D10">
        <f t="shared" si="0"/>
        <v>1.7142857142857153</v>
      </c>
      <c r="E10" s="5">
        <f t="shared" si="1"/>
        <v>2.3571428571428612</v>
      </c>
      <c r="F10">
        <f t="shared" si="2"/>
        <v>4.0408163265306216</v>
      </c>
      <c r="G10">
        <f t="shared" si="3"/>
        <v>2.9387755102040849</v>
      </c>
      <c r="H10">
        <f t="shared" si="4"/>
        <v>5.5561224489796111</v>
      </c>
      <c r="L10">
        <f t="shared" si="5"/>
        <v>0.54450344700568909</v>
      </c>
      <c r="M10">
        <f t="shared" si="6"/>
        <v>0.54053123935687986</v>
      </c>
    </row>
    <row r="11" spans="2:15">
      <c r="B11" s="2">
        <v>26</v>
      </c>
      <c r="C11" s="2">
        <v>87</v>
      </c>
      <c r="D11">
        <f t="shared" si="0"/>
        <v>-0.2857142857142847</v>
      </c>
      <c r="E11" s="5">
        <f t="shared" si="1"/>
        <v>2.3571428571428612</v>
      </c>
      <c r="F11">
        <f t="shared" si="2"/>
        <v>-0.67346938775510079</v>
      </c>
      <c r="G11">
        <f t="shared" si="3"/>
        <v>8.1632653061223914E-2</v>
      </c>
      <c r="H11">
        <f t="shared" si="4"/>
        <v>5.5561224489796111</v>
      </c>
      <c r="L11">
        <f t="shared" si="5"/>
        <v>-9.0750574500947812E-2</v>
      </c>
      <c r="M11">
        <f t="shared" si="6"/>
        <v>0.54053123935687986</v>
      </c>
    </row>
    <row r="12" spans="2:15">
      <c r="B12" s="2">
        <v>29</v>
      </c>
      <c r="C12" s="2">
        <v>88</v>
      </c>
      <c r="D12">
        <f t="shared" si="0"/>
        <v>2.7142857142857153</v>
      </c>
      <c r="E12" s="5">
        <f t="shared" si="1"/>
        <v>3.3571428571428612</v>
      </c>
      <c r="F12">
        <f t="shared" si="2"/>
        <v>9.1122448979591972</v>
      </c>
      <c r="G12">
        <f t="shared" si="3"/>
        <v>7.3673469387755155</v>
      </c>
      <c r="H12">
        <f t="shared" si="4"/>
        <v>11.270408163265333</v>
      </c>
      <c r="L12">
        <f>STANDARDIZE(B12,$B$16,$G$17)</f>
        <v>0.86213045775900754</v>
      </c>
      <c r="M12">
        <f t="shared" si="6"/>
        <v>0.76984752272040424</v>
      </c>
    </row>
    <row r="13" spans="2:15">
      <c r="B13" s="2">
        <v>30</v>
      </c>
      <c r="C13" s="2">
        <v>88</v>
      </c>
      <c r="D13">
        <f t="shared" si="0"/>
        <v>3.7142857142857153</v>
      </c>
      <c r="E13" s="5">
        <f t="shared" si="1"/>
        <v>3.3571428571428612</v>
      </c>
      <c r="F13">
        <f t="shared" si="2"/>
        <v>12.469387755102058</v>
      </c>
      <c r="G13">
        <f t="shared" si="3"/>
        <v>13.795918367346946</v>
      </c>
      <c r="H13">
        <f t="shared" si="4"/>
        <v>11.270408163265333</v>
      </c>
      <c r="L13">
        <f t="shared" si="5"/>
        <v>1.179757468512326</v>
      </c>
      <c r="M13">
        <f t="shared" si="6"/>
        <v>0.76984752272040424</v>
      </c>
    </row>
    <row r="14" spans="2:15">
      <c r="B14" s="2">
        <v>31</v>
      </c>
      <c r="C14" s="2">
        <v>90</v>
      </c>
      <c r="D14">
        <f t="shared" si="0"/>
        <v>4.7142857142857153</v>
      </c>
      <c r="E14" s="5">
        <f t="shared" si="1"/>
        <v>5.3571428571428612</v>
      </c>
      <c r="F14">
        <f t="shared" si="2"/>
        <v>25.25510204081635</v>
      </c>
      <c r="G14">
        <f t="shared" si="3"/>
        <v>22.224489795918377</v>
      </c>
      <c r="H14">
        <f t="shared" si="4"/>
        <v>28.698979591836778</v>
      </c>
      <c r="L14">
        <f t="shared" si="5"/>
        <v>1.4973844792656446</v>
      </c>
      <c r="M14">
        <f t="shared" si="6"/>
        <v>1.228480089447453</v>
      </c>
    </row>
    <row r="15" spans="2:15">
      <c r="B15" s="2">
        <v>31</v>
      </c>
      <c r="C15" s="2">
        <v>92</v>
      </c>
      <c r="D15">
        <f t="shared" si="0"/>
        <v>4.7142857142857153</v>
      </c>
      <c r="E15" s="5">
        <f t="shared" si="1"/>
        <v>7.3571428571428612</v>
      </c>
      <c r="F15">
        <f t="shared" si="2"/>
        <v>34.683673469387784</v>
      </c>
      <c r="G15">
        <f t="shared" si="3"/>
        <v>22.224489795918377</v>
      </c>
      <c r="H15">
        <f t="shared" si="4"/>
        <v>54.12755102040822</v>
      </c>
      <c r="L15">
        <f t="shared" si="5"/>
        <v>1.4973844792656446</v>
      </c>
      <c r="M15">
        <f t="shared" si="6"/>
        <v>1.6871126561745018</v>
      </c>
    </row>
    <row r="16" spans="2:15">
      <c r="B16" s="4">
        <f>AVERAGE(B2:B15)</f>
        <v>26.285714285714285</v>
      </c>
      <c r="C16" s="4">
        <f>AVERAGE(C2:C15)</f>
        <v>84.642857142857139</v>
      </c>
      <c r="F16">
        <f>SUM(F2:F15)</f>
        <v>166.42857142857144</v>
      </c>
      <c r="G16">
        <f>SUM(G2:G15)</f>
        <v>128.85714285714286</v>
      </c>
      <c r="H16">
        <f t="shared" ref="G16:H16" si="7">SUM(H2:H15)</f>
        <v>247.21428571428567</v>
      </c>
    </row>
    <row r="17" spans="2:10">
      <c r="B17" s="3"/>
      <c r="C17" s="3"/>
      <c r="F17">
        <f>F16/13</f>
        <v>12.802197802197803</v>
      </c>
      <c r="G17">
        <f>SQRT(G16/13)</f>
        <v>3.1483468538405854</v>
      </c>
      <c r="H17">
        <f>SQRT(H16/13)</f>
        <v>4.3607893226437247</v>
      </c>
      <c r="J17">
        <f>CORREL(B2:B15,C2:C15)</f>
        <v>0.93247426512216514</v>
      </c>
    </row>
    <row r="18" spans="2:10">
      <c r="B18" s="3"/>
      <c r="F18">
        <f>_xlfn.COVARIANCE.S(B2:B15,C2:C15)</f>
        <v>12.802197802197803</v>
      </c>
      <c r="J18">
        <f>F18/(G17*H17)</f>
        <v>0.93247426512216514</v>
      </c>
    </row>
  </sheetData>
  <conditionalFormatting sqref="L2:M15">
    <cfRule type="cellIs" dxfId="1" priority="1" operator="lessThan">
      <formula>-3</formula>
    </cfRule>
    <cfRule type="cellIs" dxfId="0" priority="2" operator="greaterThan">
      <formula>3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A259-094E-4A0E-8193-F683F4B7191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8"/>
  <sheetViews>
    <sheetView workbookViewId="0"/>
  </sheetViews>
  <sheetFormatPr defaultRowHeight="15"/>
  <sheetData>
    <row r="1" spans="1:17">
      <c r="A1" t="s">
        <v>10</v>
      </c>
      <c r="B1" t="s">
        <v>11</v>
      </c>
      <c r="C1" t="s">
        <v>12</v>
      </c>
      <c r="D1" t="s">
        <v>13</v>
      </c>
      <c r="F1" t="s">
        <v>14</v>
      </c>
      <c r="G1" t="s">
        <v>15</v>
      </c>
      <c r="H1" t="s">
        <v>16</v>
      </c>
      <c r="J1" t="s">
        <v>17</v>
      </c>
      <c r="K1" t="s">
        <v>18</v>
      </c>
      <c r="O1">
        <v>0</v>
      </c>
      <c r="P1">
        <v>0</v>
      </c>
      <c r="Q1" t="s">
        <v>19</v>
      </c>
    </row>
    <row r="2" spans="1:17">
      <c r="A2">
        <v>0.5</v>
      </c>
      <c r="B2">
        <v>2</v>
      </c>
      <c r="C2">
        <v>12</v>
      </c>
      <c r="D2">
        <v>1</v>
      </c>
      <c r="F2" t="s">
        <v>20</v>
      </c>
      <c r="G2">
        <v>16.5</v>
      </c>
      <c r="H2">
        <v>12</v>
      </c>
      <c r="J2">
        <v>0.5</v>
      </c>
      <c r="K2">
        <v>15</v>
      </c>
      <c r="O2">
        <v>0.52500000000000002</v>
      </c>
      <c r="P2">
        <v>0</v>
      </c>
      <c r="Q2" t="s">
        <v>21</v>
      </c>
    </row>
    <row r="3" spans="1:17">
      <c r="F3" t="s">
        <v>22</v>
      </c>
      <c r="G3">
        <v>19.5</v>
      </c>
      <c r="J3">
        <v>0.5</v>
      </c>
      <c r="K3">
        <v>12</v>
      </c>
    </row>
    <row r="4" spans="1:17">
      <c r="F4" t="s">
        <v>23</v>
      </c>
      <c r="G4">
        <v>22.25</v>
      </c>
      <c r="J4">
        <v>0.5</v>
      </c>
      <c r="K4">
        <v>18</v>
      </c>
    </row>
    <row r="5" spans="1:17">
      <c r="F5" t="s">
        <v>24</v>
      </c>
      <c r="G5">
        <v>19</v>
      </c>
      <c r="J5">
        <v>0.5</v>
      </c>
      <c r="K5">
        <v>22</v>
      </c>
    </row>
    <row r="6" spans="1:17">
      <c r="F6" t="s">
        <v>25</v>
      </c>
      <c r="G6">
        <v>11</v>
      </c>
      <c r="J6">
        <v>0.5</v>
      </c>
      <c r="K6">
        <v>25</v>
      </c>
    </row>
    <row r="7" spans="1:17">
      <c r="F7" t="s">
        <v>26</v>
      </c>
      <c r="G7">
        <v>25</v>
      </c>
      <c r="J7">
        <v>0.5</v>
      </c>
      <c r="K7">
        <v>17</v>
      </c>
    </row>
    <row r="8" spans="1:17">
      <c r="F8" t="s">
        <v>27</v>
      </c>
      <c r="G8">
        <v>19</v>
      </c>
      <c r="J8">
        <v>0.5</v>
      </c>
      <c r="K8">
        <v>11</v>
      </c>
    </row>
    <row r="9" spans="1:17">
      <c r="F9" t="s">
        <v>28</v>
      </c>
      <c r="G9">
        <v>19</v>
      </c>
      <c r="J9">
        <v>0.5</v>
      </c>
      <c r="K9">
        <v>19</v>
      </c>
    </row>
    <row r="10" spans="1:17">
      <c r="F10" t="s">
        <v>29</v>
      </c>
      <c r="G10">
        <v>9999</v>
      </c>
      <c r="J10">
        <v>0.5</v>
      </c>
      <c r="K10">
        <v>20</v>
      </c>
    </row>
    <row r="11" spans="1:17">
      <c r="J11">
        <v>0.5</v>
      </c>
      <c r="K11">
        <v>21</v>
      </c>
    </row>
    <row r="12" spans="1:17">
      <c r="J12">
        <v>0.5</v>
      </c>
      <c r="K12">
        <v>23</v>
      </c>
    </row>
    <row r="13" spans="1:17">
      <c r="G13">
        <v>0.375</v>
      </c>
      <c r="H13">
        <v>25</v>
      </c>
      <c r="J13">
        <v>0.5</v>
      </c>
      <c r="K13">
        <v>25</v>
      </c>
    </row>
    <row r="14" spans="1:17">
      <c r="G14">
        <v>0.625</v>
      </c>
      <c r="H14">
        <v>25</v>
      </c>
    </row>
    <row r="15" spans="1:17">
      <c r="G15">
        <v>0.5</v>
      </c>
      <c r="H15">
        <v>25</v>
      </c>
    </row>
    <row r="16" spans="1:17">
      <c r="G16">
        <v>0.5</v>
      </c>
      <c r="H16">
        <v>22.25</v>
      </c>
    </row>
    <row r="17" spans="7:8">
      <c r="G17">
        <v>0.375</v>
      </c>
      <c r="H17">
        <v>22.25</v>
      </c>
    </row>
    <row r="18" spans="7:8">
      <c r="G18">
        <v>0.375</v>
      </c>
      <c r="H18">
        <v>19</v>
      </c>
    </row>
    <row r="19" spans="7:8">
      <c r="G19">
        <v>0.375</v>
      </c>
      <c r="H19">
        <v>19</v>
      </c>
    </row>
    <row r="20" spans="7:8">
      <c r="G20">
        <v>0.375</v>
      </c>
      <c r="H20">
        <v>19</v>
      </c>
    </row>
    <row r="21" spans="7:8">
      <c r="G21">
        <v>0.375</v>
      </c>
      <c r="H21">
        <v>16.5</v>
      </c>
    </row>
    <row r="22" spans="7:8">
      <c r="G22">
        <v>0.5</v>
      </c>
      <c r="H22">
        <v>16.5</v>
      </c>
    </row>
    <row r="23" spans="7:8">
      <c r="G23">
        <v>0.5</v>
      </c>
      <c r="H23">
        <v>11</v>
      </c>
    </row>
    <row r="24" spans="7:8">
      <c r="G24">
        <v>0.375</v>
      </c>
      <c r="H24">
        <v>11</v>
      </c>
    </row>
    <row r="25" spans="7:8">
      <c r="G25">
        <v>0.625</v>
      </c>
      <c r="H25">
        <v>11</v>
      </c>
    </row>
    <row r="26" spans="7:8">
      <c r="G26">
        <v>0.5</v>
      </c>
      <c r="H26">
        <v>11</v>
      </c>
    </row>
    <row r="27" spans="7:8">
      <c r="G27">
        <v>0.5</v>
      </c>
      <c r="H27">
        <v>16.5</v>
      </c>
    </row>
    <row r="28" spans="7:8">
      <c r="G28">
        <v>0.625</v>
      </c>
      <c r="H28">
        <v>16.5</v>
      </c>
    </row>
    <row r="29" spans="7:8">
      <c r="G29">
        <v>0.625</v>
      </c>
      <c r="H29">
        <v>19</v>
      </c>
    </row>
    <row r="30" spans="7:8">
      <c r="G30">
        <v>0.625</v>
      </c>
      <c r="H30">
        <v>19</v>
      </c>
    </row>
    <row r="31" spans="7:8">
      <c r="G31">
        <v>0.625</v>
      </c>
      <c r="H31">
        <v>19</v>
      </c>
    </row>
    <row r="32" spans="7:8">
      <c r="G32">
        <v>0.625</v>
      </c>
      <c r="H32">
        <v>22.25</v>
      </c>
    </row>
    <row r="33" spans="7:8">
      <c r="G33">
        <v>0.5</v>
      </c>
      <c r="H33">
        <v>22.25</v>
      </c>
    </row>
    <row r="35" spans="7:8">
      <c r="G35">
        <v>0.5</v>
      </c>
      <c r="H35">
        <v>19</v>
      </c>
    </row>
    <row r="37" spans="7:8">
      <c r="G37">
        <v>0.375</v>
      </c>
      <c r="H37">
        <v>19.5</v>
      </c>
    </row>
    <row r="38" spans="7:8">
      <c r="G38">
        <v>0.625</v>
      </c>
      <c r="H38">
        <v>19.5</v>
      </c>
    </row>
  </sheetData>
  <sortState xmlns:xlrd2="http://schemas.microsoft.com/office/spreadsheetml/2017/richdata2" ref="J2:K13">
    <sortCondition ref="J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workbookViewId="0"/>
  </sheetViews>
  <sheetFormatPr defaultRowHeight="15"/>
  <sheetData>
    <row r="1" spans="1:20">
      <c r="A1" t="s">
        <v>10</v>
      </c>
      <c r="B1" t="s">
        <v>11</v>
      </c>
      <c r="C1" t="s">
        <v>12</v>
      </c>
      <c r="D1" t="s">
        <v>13</v>
      </c>
      <c r="F1" t="s">
        <v>14</v>
      </c>
      <c r="G1" t="s">
        <v>15</v>
      </c>
      <c r="H1" t="s">
        <v>16</v>
      </c>
      <c r="I1" t="s">
        <v>15</v>
      </c>
      <c r="J1" t="s">
        <v>30</v>
      </c>
      <c r="L1" t="s">
        <v>17</v>
      </c>
      <c r="M1" t="s">
        <v>18</v>
      </c>
      <c r="N1" t="s">
        <v>31</v>
      </c>
      <c r="R1">
        <v>0</v>
      </c>
      <c r="S1">
        <v>0</v>
      </c>
      <c r="T1" t="s">
        <v>19</v>
      </c>
    </row>
    <row r="2" spans="1:20">
      <c r="A2">
        <v>0.5</v>
      </c>
      <c r="B2">
        <v>2</v>
      </c>
      <c r="C2">
        <v>12</v>
      </c>
      <c r="D2">
        <v>1</v>
      </c>
      <c r="F2" t="s">
        <v>20</v>
      </c>
      <c r="G2">
        <v>16.5</v>
      </c>
      <c r="H2">
        <v>12</v>
      </c>
      <c r="I2">
        <v>19.75</v>
      </c>
      <c r="J2">
        <v>12</v>
      </c>
      <c r="L2">
        <v>0.5</v>
      </c>
      <c r="M2">
        <v>15</v>
      </c>
      <c r="N2">
        <v>12</v>
      </c>
      <c r="R2">
        <v>0.51923076923076927</v>
      </c>
      <c r="S2">
        <v>0</v>
      </c>
      <c r="T2" t="s">
        <v>21</v>
      </c>
    </row>
    <row r="3" spans="1:20">
      <c r="F3" t="s">
        <v>22</v>
      </c>
      <c r="G3">
        <v>19.5</v>
      </c>
      <c r="I3">
        <v>21.5</v>
      </c>
      <c r="L3">
        <v>0.5</v>
      </c>
      <c r="M3">
        <v>12</v>
      </c>
      <c r="N3">
        <v>18</v>
      </c>
    </row>
    <row r="4" spans="1:20">
      <c r="F4" t="s">
        <v>23</v>
      </c>
      <c r="G4">
        <v>22.25</v>
      </c>
      <c r="I4">
        <v>23.25</v>
      </c>
      <c r="L4">
        <v>0.5</v>
      </c>
      <c r="M4">
        <v>18</v>
      </c>
      <c r="N4">
        <v>19</v>
      </c>
    </row>
    <row r="5" spans="1:20">
      <c r="F5" t="s">
        <v>24</v>
      </c>
      <c r="G5">
        <v>19</v>
      </c>
      <c r="I5">
        <v>23.583333333333332</v>
      </c>
      <c r="L5">
        <v>0.5</v>
      </c>
      <c r="M5">
        <v>22</v>
      </c>
      <c r="N5">
        <v>22</v>
      </c>
    </row>
    <row r="6" spans="1:20">
      <c r="F6" t="s">
        <v>25</v>
      </c>
      <c r="G6">
        <v>11</v>
      </c>
      <c r="I6">
        <v>18</v>
      </c>
      <c r="L6">
        <v>0.5</v>
      </c>
      <c r="M6">
        <v>25</v>
      </c>
      <c r="N6">
        <v>25</v>
      </c>
    </row>
    <row r="7" spans="1:20">
      <c r="F7" t="s">
        <v>26</v>
      </c>
      <c r="G7">
        <v>25</v>
      </c>
      <c r="I7">
        <v>25</v>
      </c>
      <c r="L7">
        <v>0.5</v>
      </c>
      <c r="M7">
        <v>17</v>
      </c>
      <c r="N7">
        <v>56</v>
      </c>
    </row>
    <row r="8" spans="1:20">
      <c r="F8" t="s">
        <v>27</v>
      </c>
      <c r="G8">
        <v>19</v>
      </c>
      <c r="I8">
        <v>23.583333333333332</v>
      </c>
      <c r="L8">
        <v>0.5</v>
      </c>
      <c r="M8">
        <v>11</v>
      </c>
      <c r="N8">
        <v>21</v>
      </c>
    </row>
    <row r="9" spans="1:20">
      <c r="F9" t="s">
        <v>28</v>
      </c>
      <c r="G9">
        <v>19</v>
      </c>
      <c r="I9">
        <v>23.583333333333332</v>
      </c>
      <c r="L9">
        <v>0.5</v>
      </c>
      <c r="M9">
        <v>19</v>
      </c>
      <c r="N9">
        <v>24</v>
      </c>
    </row>
    <row r="10" spans="1:20">
      <c r="F10" t="s">
        <v>29</v>
      </c>
      <c r="G10">
        <v>9999</v>
      </c>
      <c r="I10">
        <v>2</v>
      </c>
      <c r="L10">
        <v>0.5</v>
      </c>
      <c r="M10">
        <v>20</v>
      </c>
      <c r="N10">
        <v>23</v>
      </c>
    </row>
    <row r="11" spans="1:20">
      <c r="F11" t="s">
        <v>32</v>
      </c>
      <c r="I11">
        <v>12</v>
      </c>
      <c r="L11">
        <v>0.5</v>
      </c>
      <c r="M11">
        <v>21</v>
      </c>
      <c r="N11">
        <v>22</v>
      </c>
    </row>
    <row r="12" spans="1:20">
      <c r="F12" t="s">
        <v>33</v>
      </c>
      <c r="I12">
        <v>56</v>
      </c>
      <c r="L12">
        <v>0.5</v>
      </c>
      <c r="M12">
        <v>23</v>
      </c>
      <c r="N12">
        <v>21</v>
      </c>
    </row>
    <row r="13" spans="1:20">
      <c r="L13">
        <v>0.5</v>
      </c>
      <c r="M13">
        <v>25</v>
      </c>
      <c r="N13">
        <v>20</v>
      </c>
    </row>
    <row r="15" spans="1:20">
      <c r="G15">
        <v>0.28846153846153849</v>
      </c>
      <c r="H15">
        <v>25</v>
      </c>
      <c r="I15">
        <v>0.51923076923076927</v>
      </c>
      <c r="J15">
        <v>25</v>
      </c>
    </row>
    <row r="16" spans="1:20">
      <c r="G16">
        <v>0.48076923076923084</v>
      </c>
      <c r="H16">
        <v>25</v>
      </c>
      <c r="I16">
        <v>0.71153846153846156</v>
      </c>
      <c r="J16">
        <v>25</v>
      </c>
    </row>
    <row r="17" spans="7:10">
      <c r="G17">
        <v>0.38461538461538464</v>
      </c>
      <c r="H17">
        <v>25</v>
      </c>
      <c r="I17">
        <v>0.61538461538461542</v>
      </c>
      <c r="J17">
        <v>25</v>
      </c>
    </row>
    <row r="18" spans="7:10">
      <c r="G18">
        <v>0.38461538461538464</v>
      </c>
      <c r="H18">
        <v>22.25</v>
      </c>
      <c r="I18">
        <v>0.61538461538461542</v>
      </c>
      <c r="J18">
        <v>23.25</v>
      </c>
    </row>
    <row r="19" spans="7:10">
      <c r="G19">
        <v>0.28846153846153849</v>
      </c>
      <c r="H19">
        <v>22.25</v>
      </c>
      <c r="I19">
        <v>0.51923076923076927</v>
      </c>
      <c r="J19">
        <v>23.25</v>
      </c>
    </row>
    <row r="20" spans="7:10">
      <c r="G20">
        <v>0.28846153846153849</v>
      </c>
      <c r="H20">
        <v>19</v>
      </c>
      <c r="I20">
        <v>0.51923076923076927</v>
      </c>
      <c r="J20">
        <v>23.583333333333332</v>
      </c>
    </row>
    <row r="21" spans="7:10">
      <c r="G21">
        <v>0.28846153846153849</v>
      </c>
      <c r="H21">
        <v>19</v>
      </c>
      <c r="I21">
        <v>0.51923076923076927</v>
      </c>
      <c r="J21">
        <v>23.583333333333332</v>
      </c>
    </row>
    <row r="22" spans="7:10">
      <c r="G22">
        <v>0.28846153846153849</v>
      </c>
      <c r="H22">
        <v>19</v>
      </c>
      <c r="I22">
        <v>0.51923076923076927</v>
      </c>
      <c r="J22">
        <v>23.583333333333332</v>
      </c>
    </row>
    <row r="23" spans="7:10">
      <c r="G23">
        <v>0.28846153846153849</v>
      </c>
      <c r="H23">
        <v>16.5</v>
      </c>
      <c r="I23">
        <v>0.51923076923076927</v>
      </c>
      <c r="J23">
        <v>19.75</v>
      </c>
    </row>
    <row r="24" spans="7:10">
      <c r="G24">
        <v>0.38461538461538464</v>
      </c>
      <c r="H24">
        <v>16.5</v>
      </c>
      <c r="I24">
        <v>0.61538461538461542</v>
      </c>
      <c r="J24">
        <v>19.75</v>
      </c>
    </row>
    <row r="25" spans="7:10">
      <c r="G25">
        <v>0.38461538461538464</v>
      </c>
      <c r="H25">
        <v>11</v>
      </c>
      <c r="I25">
        <v>0.61538461538461542</v>
      </c>
      <c r="J25">
        <v>18</v>
      </c>
    </row>
    <row r="26" spans="7:10">
      <c r="G26">
        <v>0.28846153846153849</v>
      </c>
      <c r="H26">
        <v>11</v>
      </c>
      <c r="I26">
        <v>0.51923076923076927</v>
      </c>
      <c r="J26">
        <v>18</v>
      </c>
    </row>
    <row r="27" spans="7:10">
      <c r="G27">
        <v>0.48076923076923084</v>
      </c>
      <c r="H27">
        <v>11</v>
      </c>
      <c r="I27">
        <v>0.71153846153846156</v>
      </c>
      <c r="J27">
        <v>18</v>
      </c>
    </row>
    <row r="28" spans="7:10">
      <c r="G28">
        <v>0.38461538461538464</v>
      </c>
      <c r="H28">
        <v>11</v>
      </c>
      <c r="I28">
        <v>0.61538461538461542</v>
      </c>
      <c r="J28">
        <v>18</v>
      </c>
    </row>
    <row r="29" spans="7:10">
      <c r="G29">
        <v>0.38461538461538464</v>
      </c>
      <c r="H29">
        <v>16.5</v>
      </c>
      <c r="I29">
        <v>0.61538461538461542</v>
      </c>
      <c r="J29">
        <v>19.75</v>
      </c>
    </row>
    <row r="30" spans="7:10">
      <c r="G30">
        <v>0.48076923076923084</v>
      </c>
      <c r="H30">
        <v>16.5</v>
      </c>
      <c r="I30">
        <v>0.71153846153846156</v>
      </c>
      <c r="J30">
        <v>19.75</v>
      </c>
    </row>
    <row r="31" spans="7:10">
      <c r="G31">
        <v>0.48076923076923084</v>
      </c>
      <c r="H31">
        <v>19</v>
      </c>
      <c r="I31">
        <v>0.71153846153846156</v>
      </c>
      <c r="J31">
        <v>23.583333333333332</v>
      </c>
    </row>
    <row r="32" spans="7:10">
      <c r="G32">
        <v>0.48076923076923084</v>
      </c>
      <c r="H32">
        <v>19</v>
      </c>
      <c r="I32">
        <v>0.71153846153846156</v>
      </c>
      <c r="J32">
        <v>23.583333333333332</v>
      </c>
    </row>
    <row r="33" spans="7:10">
      <c r="G33">
        <v>0.48076923076923084</v>
      </c>
      <c r="H33">
        <v>19</v>
      </c>
      <c r="I33">
        <v>0.71153846153846156</v>
      </c>
      <c r="J33">
        <v>23.583333333333332</v>
      </c>
    </row>
    <row r="34" spans="7:10">
      <c r="G34">
        <v>0.48076923076923084</v>
      </c>
      <c r="H34">
        <v>22.25</v>
      </c>
      <c r="I34">
        <v>0.71153846153846156</v>
      </c>
      <c r="J34">
        <v>23.25</v>
      </c>
    </row>
    <row r="35" spans="7:10">
      <c r="G35">
        <v>0.38461538461538464</v>
      </c>
      <c r="H35">
        <v>22.25</v>
      </c>
      <c r="I35">
        <v>0.61538461538461542</v>
      </c>
      <c r="J35">
        <v>23.25</v>
      </c>
    </row>
    <row r="37" spans="7:10">
      <c r="G37">
        <v>0.38461538461538464</v>
      </c>
      <c r="H37">
        <v>19</v>
      </c>
      <c r="I37">
        <v>0.61538461538461542</v>
      </c>
      <c r="J37">
        <v>23.583333333333332</v>
      </c>
    </row>
    <row r="39" spans="7:10">
      <c r="G39">
        <v>0.28846153846153849</v>
      </c>
      <c r="H39">
        <v>19.5</v>
      </c>
      <c r="I39">
        <v>0.51923076923076927</v>
      </c>
      <c r="J39">
        <v>21.5</v>
      </c>
    </row>
    <row r="40" spans="7:10">
      <c r="G40">
        <v>0.48076923076923084</v>
      </c>
      <c r="H40">
        <v>19.5</v>
      </c>
      <c r="I40">
        <v>0.71153846153846156</v>
      </c>
      <c r="J40">
        <v>21.5</v>
      </c>
    </row>
    <row r="42" spans="7:10">
      <c r="I42">
        <v>0.61538461538461542</v>
      </c>
      <c r="J42">
        <v>12</v>
      </c>
    </row>
    <row r="43" spans="7:10">
      <c r="I43">
        <v>0.61538461538461542</v>
      </c>
      <c r="J43">
        <v>56</v>
      </c>
    </row>
  </sheetData>
  <sortState xmlns:xlrd2="http://schemas.microsoft.com/office/spreadsheetml/2017/richdata2" ref="L2:N13">
    <sortCondition ref="L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DB6CF337A2924E81AEE16C72E46F1F" ma:contentTypeVersion="6" ma:contentTypeDescription="Create a new document." ma:contentTypeScope="" ma:versionID="4fa638ca8fcae77d22f6a0baa35d7e45">
  <xsd:schema xmlns:xsd="http://www.w3.org/2001/XMLSchema" xmlns:xs="http://www.w3.org/2001/XMLSchema" xmlns:p="http://schemas.microsoft.com/office/2006/metadata/properties" xmlns:ns2="9686208d-8d44-49b6-b83d-af4608d2e96a" xmlns:ns3="0f3f1414-19ad-407a-846e-960f443db6a4" targetNamespace="http://schemas.microsoft.com/office/2006/metadata/properties" ma:root="true" ma:fieldsID="4c7159d46d4a7de16d92645347072f74" ns2:_="" ns3:_="">
    <xsd:import namespace="9686208d-8d44-49b6-b83d-af4608d2e96a"/>
    <xsd:import namespace="0f3f1414-19ad-407a-846e-960f443db6a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6208d-8d44-49b6-b83d-af4608d2e96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f1414-19ad-407a-846e-960f443db6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3DE8D6-3A7C-43A4-B4FA-BA06DA6FBDFA}"/>
</file>

<file path=customXml/itemProps2.xml><?xml version="1.0" encoding="utf-8"?>
<ds:datastoreItem xmlns:ds="http://schemas.openxmlformats.org/officeDocument/2006/customXml" ds:itemID="{C0F1B2EA-7FF8-458A-8603-23705DFF13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Fry</dc:creator>
  <cp:keywords/>
  <dc:description/>
  <cp:lastModifiedBy>Earl Jericho G. Sagaral</cp:lastModifiedBy>
  <cp:revision/>
  <dcterms:created xsi:type="dcterms:W3CDTF">2012-03-09T00:06:50Z</dcterms:created>
  <dcterms:modified xsi:type="dcterms:W3CDTF">2024-07-05T12:28:42Z</dcterms:modified>
  <cp:category/>
  <cp:contentStatus/>
</cp:coreProperties>
</file>