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9be20e56d8dc8fd/Documents/GitHub/Projet-HPC/Analyse .out/"/>
    </mc:Choice>
  </mc:AlternateContent>
  <xr:revisionPtr revIDLastSave="1" documentId="13_ncr:1_{07A788C6-E1AB-4A6F-A8A8-DB69971995BC}" xr6:coauthVersionLast="47" xr6:coauthVersionMax="47" xr10:uidLastSave="{5A430AE3-7B8A-4297-B9F4-373EFADAFE21}"/>
  <bookViews>
    <workbookView xWindow="-110" yWindow="-110" windowWidth="22620" windowHeight="13500" activeTab="3" xr2:uid="{F37CA3FF-E8FD-40D0-995D-F29E9880726D}"/>
  </bookViews>
  <sheets>
    <sheet name="Strong OpenMP" sheetId="4" r:id="rId1"/>
    <sheet name="Strong MPI" sheetId="1" r:id="rId2"/>
    <sheet name="Strong Hybrid" sheetId="6" r:id="rId3"/>
    <sheet name="Weak OpenMP" sheetId="7" r:id="rId4"/>
    <sheet name="Weak MPI" sheetId="8" r:id="rId5"/>
    <sheet name="Weak Hybrid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6" l="1"/>
  <c r="E8" i="6"/>
  <c r="E9" i="6"/>
  <c r="D4" i="9"/>
  <c r="D5" i="9"/>
  <c r="H8" i="9"/>
  <c r="F8" i="9"/>
  <c r="D8" i="9"/>
  <c r="F10" i="8"/>
  <c r="D10" i="8"/>
  <c r="H7" i="9"/>
  <c r="H6" i="9"/>
  <c r="H5" i="9"/>
  <c r="H4" i="9"/>
  <c r="F6" i="9"/>
  <c r="F7" i="9"/>
  <c r="F9" i="9"/>
  <c r="F5" i="9"/>
  <c r="F4" i="9"/>
  <c r="D10" i="9"/>
  <c r="D9" i="9"/>
  <c r="D7" i="9"/>
  <c r="D6" i="9"/>
  <c r="D10" i="7"/>
  <c r="D9" i="7"/>
  <c r="D8" i="7"/>
  <c r="D7" i="7"/>
  <c r="D6" i="7"/>
  <c r="D5" i="7"/>
  <c r="D4" i="7"/>
  <c r="M11" i="4"/>
  <c r="L11" i="4"/>
  <c r="N11" i="4" s="1"/>
  <c r="M10" i="4"/>
  <c r="L10" i="4"/>
  <c r="N10" i="4" s="1"/>
  <c r="M9" i="4"/>
  <c r="L9" i="4"/>
  <c r="N9" i="4" s="1"/>
  <c r="M8" i="4"/>
  <c r="L8" i="4"/>
  <c r="N8" i="4" s="1"/>
  <c r="M7" i="4"/>
  <c r="L7" i="4"/>
  <c r="M6" i="4"/>
  <c r="L6" i="4"/>
  <c r="M5" i="4"/>
  <c r="L5" i="4"/>
  <c r="N5" i="4" s="1"/>
  <c r="K5" i="4"/>
  <c r="K6" i="4" s="1"/>
  <c r="K7" i="4" s="1"/>
  <c r="K8" i="4" s="1"/>
  <c r="K9" i="4" s="1"/>
  <c r="K10" i="4" s="1"/>
  <c r="K11" i="4" s="1"/>
  <c r="M12" i="1"/>
  <c r="L12" i="1"/>
  <c r="M11" i="1"/>
  <c r="L11" i="1"/>
  <c r="N11" i="1" s="1"/>
  <c r="M10" i="1"/>
  <c r="L10" i="1"/>
  <c r="N10" i="1" s="1"/>
  <c r="M9" i="1"/>
  <c r="L9" i="1"/>
  <c r="M8" i="1"/>
  <c r="L8" i="1"/>
  <c r="N8" i="1" s="1"/>
  <c r="M7" i="1"/>
  <c r="L7" i="1"/>
  <c r="L6" i="1"/>
  <c r="N6" i="1" s="1"/>
  <c r="M5" i="1"/>
  <c r="K5" i="1"/>
  <c r="K6" i="1" s="1"/>
  <c r="D11" i="8"/>
  <c r="D9" i="8"/>
  <c r="D8" i="8"/>
  <c r="D7" i="8"/>
  <c r="D6" i="8"/>
  <c r="D5" i="8"/>
  <c r="D4" i="8"/>
  <c r="F11" i="8"/>
  <c r="F9" i="8"/>
  <c r="F8" i="8"/>
  <c r="F7" i="8"/>
  <c r="F6" i="8"/>
  <c r="F5" i="8"/>
  <c r="F4" i="8"/>
  <c r="F10" i="7"/>
  <c r="F9" i="7"/>
  <c r="F8" i="7"/>
  <c r="F7" i="7"/>
  <c r="F6" i="7"/>
  <c r="F5" i="7"/>
  <c r="F4" i="7"/>
  <c r="O7" i="6"/>
  <c r="O6" i="6"/>
  <c r="O5" i="6"/>
  <c r="Q5" i="6" s="1"/>
  <c r="O4" i="6"/>
  <c r="P5" i="6"/>
  <c r="P6" i="6"/>
  <c r="P7" i="6"/>
  <c r="P4" i="6"/>
  <c r="N4" i="6"/>
  <c r="N5" i="6" s="1"/>
  <c r="J8" i="6"/>
  <c r="L8" i="6" s="1"/>
  <c r="J7" i="6"/>
  <c r="L7" i="6" s="1"/>
  <c r="J6" i="6"/>
  <c r="L6" i="6" s="1"/>
  <c r="J5" i="6"/>
  <c r="L5" i="6" s="1"/>
  <c r="J4" i="6"/>
  <c r="L4" i="6" s="1"/>
  <c r="K5" i="6"/>
  <c r="K6" i="6"/>
  <c r="K7" i="6"/>
  <c r="K8" i="6"/>
  <c r="K4" i="6"/>
  <c r="I4" i="6"/>
  <c r="I8" i="6" s="1"/>
  <c r="F6" i="6"/>
  <c r="F7" i="6"/>
  <c r="F8" i="6"/>
  <c r="E6" i="6"/>
  <c r="E5" i="6"/>
  <c r="G5" i="6" s="1"/>
  <c r="E4" i="6"/>
  <c r="F9" i="6"/>
  <c r="F5" i="6"/>
  <c r="F4" i="6"/>
  <c r="D4" i="6"/>
  <c r="D10" i="1"/>
  <c r="D9" i="1"/>
  <c r="D8" i="1"/>
  <c r="D7" i="1"/>
  <c r="D6" i="1"/>
  <c r="D11" i="1"/>
  <c r="D5" i="1"/>
  <c r="E10" i="1"/>
  <c r="F10" i="1"/>
  <c r="F11" i="4"/>
  <c r="E11" i="4"/>
  <c r="F10" i="4"/>
  <c r="E10" i="4"/>
  <c r="F9" i="4"/>
  <c r="E9" i="4"/>
  <c r="G9" i="4" s="1"/>
  <c r="F8" i="4"/>
  <c r="E8" i="4"/>
  <c r="G8" i="4" s="1"/>
  <c r="F7" i="4"/>
  <c r="E7" i="4"/>
  <c r="F6" i="4"/>
  <c r="E6" i="4"/>
  <c r="F5" i="4"/>
  <c r="E5" i="4"/>
  <c r="G5" i="4" s="1"/>
  <c r="D5" i="4"/>
  <c r="D6" i="4" s="1"/>
  <c r="D7" i="4" s="1"/>
  <c r="D8" i="4" s="1"/>
  <c r="D9" i="4" s="1"/>
  <c r="D10" i="4" s="1"/>
  <c r="D11" i="4" s="1"/>
  <c r="F11" i="1"/>
  <c r="F9" i="1"/>
  <c r="F8" i="1"/>
  <c r="F7" i="1"/>
  <c r="F6" i="1"/>
  <c r="F5" i="1"/>
  <c r="E11" i="1"/>
  <c r="E9" i="1"/>
  <c r="E8" i="1"/>
  <c r="E7" i="1"/>
  <c r="E6" i="1"/>
  <c r="E5" i="1"/>
  <c r="G10" i="1" l="1"/>
  <c r="N7" i="4"/>
  <c r="N6" i="4"/>
  <c r="N6" i="6"/>
  <c r="N7" i="6"/>
  <c r="K9" i="1"/>
  <c r="N12" i="1"/>
  <c r="N7" i="1"/>
  <c r="N9" i="1"/>
  <c r="I5" i="6"/>
  <c r="I6" i="6"/>
  <c r="I7" i="6"/>
  <c r="G5" i="1"/>
  <c r="K10" i="1"/>
  <c r="K7" i="1"/>
  <c r="K11" i="1"/>
  <c r="K12" i="1"/>
  <c r="K8" i="1"/>
  <c r="L5" i="1"/>
  <c r="N5" i="1" s="1"/>
  <c r="G7" i="4"/>
  <c r="G6" i="4"/>
  <c r="G11" i="4"/>
  <c r="G10" i="4"/>
  <c r="Q7" i="6"/>
  <c r="G7" i="6"/>
  <c r="G6" i="6"/>
  <c r="G8" i="6"/>
  <c r="G9" i="6"/>
  <c r="G4" i="6"/>
  <c r="D9" i="6"/>
  <c r="D5" i="6"/>
  <c r="D6" i="6"/>
  <c r="D7" i="6"/>
  <c r="D8" i="6"/>
  <c r="Q6" i="6"/>
  <c r="Q4" i="6"/>
  <c r="G11" i="1"/>
  <c r="G8" i="1"/>
  <c r="G7" i="1"/>
  <c r="G9" i="1"/>
  <c r="G6" i="1"/>
</calcChain>
</file>

<file path=xl/sharedStrings.xml><?xml version="1.0" encoding="utf-8"?>
<sst xmlns="http://schemas.openxmlformats.org/spreadsheetml/2006/main" count="71" uniqueCount="18">
  <si>
    <t>Speedup</t>
  </si>
  <si>
    <t>Parallel efficiency</t>
  </si>
  <si>
    <t>Exec time (s)</t>
  </si>
  <si>
    <t>Ideal Time (s)</t>
  </si>
  <si>
    <t>Ideal speedup</t>
  </si>
  <si>
    <t>Num threads</t>
  </si>
  <si>
    <t>Num. threads</t>
  </si>
  <si>
    <t>Num. ranks</t>
  </si>
  <si>
    <t>2 threads</t>
  </si>
  <si>
    <t>4 threads</t>
  </si>
  <si>
    <t>8 threads</t>
  </si>
  <si>
    <t>Weak scaling efficiency</t>
  </si>
  <si>
    <t>Close</t>
  </si>
  <si>
    <t>Spread</t>
  </si>
  <si>
    <t>Single node</t>
  </si>
  <si>
    <t>Two nodes</t>
  </si>
  <si>
    <t>Bind close</t>
  </si>
  <si>
    <t>Bind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</si>
</sst>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  <xf numFmtId="10" fontId="2" fillId="0" borderId="0" xfId="0" applyNumberFormat="1" applyFont="1"/>
    <xf numFmtId="0" fontId="2" fillId="0" borderId="1" xfId="0" applyFont="1" applyBorder="1"/>
    <xf numFmtId="164" fontId="2" fillId="0" borderId="1" xfId="0" applyNumberFormat="1" applyFont="1" applyBorder="1"/>
    <xf numFmtId="2" fontId="2" fillId="0" borderId="1" xfId="0" applyNumberFormat="1" applyFont="1" applyBorder="1"/>
    <xf numFmtId="10" fontId="2" fillId="0" borderId="1" xfId="0" applyNumberFormat="1" applyFont="1" applyBorder="1"/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" fillId="2" borderId="6" xfId="0" applyFont="1" applyFill="1" applyBorder="1" applyAlignment="1">
      <alignment horizontal="center" vertical="center" wrapText="1"/>
    </xf>
    <xf numFmtId="0" fontId="0" fillId="0" borderId="6" xfId="0" applyBorder="1"/>
    <xf numFmtId="10" fontId="2" fillId="0" borderId="8" xfId="0" applyNumberFormat="1" applyFont="1" applyBorder="1"/>
    <xf numFmtId="10" fontId="2" fillId="0" borderId="5" xfId="0" applyNumberFormat="1" applyFont="1" applyBorder="1"/>
    <xf numFmtId="10" fontId="2" fillId="0" borderId="6" xfId="0" applyNumberFormat="1" applyFont="1" applyBorder="1"/>
    <xf numFmtId="0" fontId="0" fillId="0" borderId="5" xfId="0" applyBorder="1"/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4" borderId="6" xfId="0" applyFont="1" applyFill="1" applyBorder="1"/>
    <xf numFmtId="164" fontId="2" fillId="4" borderId="0" xfId="0" applyNumberFormat="1" applyFont="1" applyFill="1"/>
    <xf numFmtId="2" fontId="2" fillId="4" borderId="0" xfId="0" applyNumberFormat="1" applyFont="1" applyFill="1"/>
    <xf numFmtId="10" fontId="2" fillId="4" borderId="5" xfId="0" applyNumberFormat="1" applyFont="1" applyFill="1" applyBorder="1"/>
    <xf numFmtId="164" fontId="2" fillId="4" borderId="1" xfId="0" applyNumberFormat="1" applyFont="1" applyFill="1" applyBorder="1"/>
    <xf numFmtId="2" fontId="2" fillId="4" borderId="1" xfId="0" applyNumberFormat="1" applyFont="1" applyFill="1" applyBorder="1"/>
    <xf numFmtId="10" fontId="2" fillId="4" borderId="6" xfId="0" applyNumberFormat="1" applyFont="1" applyFill="1" applyBorder="1"/>
    <xf numFmtId="16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1" fillId="4" borderId="9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64" fontId="2" fillId="0" borderId="13" xfId="0" applyNumberFormat="1" applyFont="1" applyBorder="1"/>
    <xf numFmtId="0" fontId="2" fillId="0" borderId="14" xfId="0" applyFont="1" applyBorder="1"/>
    <xf numFmtId="0" fontId="2" fillId="0" borderId="15" xfId="0" applyFont="1" applyBorder="1"/>
    <xf numFmtId="0" fontId="3" fillId="0" borderId="0" xfId="0" applyFont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164" fontId="3" fillId="2" borderId="7" xfId="0" applyNumberFormat="1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5" xfId="0" applyFont="1" applyFill="1" applyBorder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3" fillId="2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2E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 baseline="0"/>
              <a:t>shallow OpenMP Strong Scaling (bind close) 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Speedup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381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OpenMP'!$E$5:$E$11</c:f>
              <c:numCache>
                <c:formatCode>0.00</c:formatCode>
                <c:ptCount val="7"/>
                <c:pt idx="0">
                  <c:v>1</c:v>
                </c:pt>
                <c:pt idx="1">
                  <c:v>1.6428170918693974</c:v>
                </c:pt>
                <c:pt idx="2">
                  <c:v>2.407159784987114</c:v>
                </c:pt>
                <c:pt idx="3">
                  <c:v>8.4756499951189355</c:v>
                </c:pt>
                <c:pt idx="4">
                  <c:v>15.650454915259941</c:v>
                </c:pt>
                <c:pt idx="5">
                  <c:v>26.001944000668221</c:v>
                </c:pt>
                <c:pt idx="6">
                  <c:v>28.063378915930123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52-4FDA-8A72-1352F8097169}"/>
            </c:ext>
          </c:extLst>
        </c:ser>
        <c:ser>
          <c:idx val="1"/>
          <c:order val="1"/>
          <c:tx>
            <c:v>Ideal Speedup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OpenMP'!$F$5:$F$11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52-4FDA-8A72-1352F8097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2"/>
          <c:tx>
            <c:v>Parallel efficiency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3810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OpenMP'!$G$5:$G$11</c:f>
              <c:numCache>
                <c:formatCode>0.00%</c:formatCode>
                <c:ptCount val="7"/>
                <c:pt idx="0">
                  <c:v>1</c:v>
                </c:pt>
                <c:pt idx="1">
                  <c:v>0.8214085459346987</c:v>
                </c:pt>
                <c:pt idx="2">
                  <c:v>0.60178994624677851</c:v>
                </c:pt>
                <c:pt idx="3">
                  <c:v>1.0594562493898669</c:v>
                </c:pt>
                <c:pt idx="4">
                  <c:v>0.97815343220374629</c:v>
                </c:pt>
                <c:pt idx="5">
                  <c:v>0.81256075002088191</c:v>
                </c:pt>
                <c:pt idx="6">
                  <c:v>0.43849029556140817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52-4FDA-8A72-1352F8097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orientation val="minMax"/>
          <c:max val="6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16"/>
        <c:minorUnit val="8"/>
      </c:valAx>
      <c:valAx>
        <c:axId val="484399263"/>
        <c:scaling>
          <c:orientation val="minMax"/>
          <c:max val="70.40000000000000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Speedup</a:t>
                </a:r>
              </a:p>
            </c:rich>
          </c:tx>
          <c:layout>
            <c:manualLayout>
              <c:xMode val="edge"/>
              <c:yMode val="edge"/>
              <c:x val="3.3605475460907037E-2"/>
              <c:y val="0.35491041190415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  <c:majorUnit val="8"/>
        <c:minorUnit val="4"/>
      </c:valAx>
      <c:valAx>
        <c:axId val="486779375"/>
        <c:scaling>
          <c:orientation val="minMax"/>
          <c:max val="1.1000000000000001"/>
          <c:min val="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Parallel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  <c:majorUnit val="0.2"/>
        <c:minorUnit val="0.1"/>
      </c:valAx>
      <c:valAx>
        <c:axId val="486780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Shallow MPI Strong Scaling - 2</a:t>
            </a:r>
            <a:r>
              <a:rPr lang="fr-BE" sz="1600" b="1" baseline="0"/>
              <a:t>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Hybrid'!$C$4:$C$9</c:f>
              <c:numCache>
                <c:formatCode>General</c:formatCode>
                <c:ptCount val="6"/>
                <c:pt idx="0">
                  <c:v>13.3470333333333</c:v>
                </c:pt>
                <c:pt idx="1">
                  <c:v>7.94969666666666</c:v>
                </c:pt>
                <c:pt idx="2">
                  <c:v>1.6680979999999901</c:v>
                </c:pt>
                <c:pt idx="3">
                  <c:v>0.92075016666666598</c:v>
                </c:pt>
                <c:pt idx="4">
                  <c:v>41.6880666666666</c:v>
                </c:pt>
                <c:pt idx="5">
                  <c:v>75.660216666666599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6A-4DDC-A1F3-A12491A6C69D}"/>
            </c:ext>
          </c:extLst>
        </c:ser>
        <c:ser>
          <c:idx val="1"/>
          <c:order val="1"/>
          <c:tx>
            <c:v>Execution time (ideal)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Hybrid'!$D$4:$D$9</c:f>
              <c:numCache>
                <c:formatCode>0.000</c:formatCode>
                <c:ptCount val="6"/>
                <c:pt idx="0">
                  <c:v>6.5116300000000003</c:v>
                </c:pt>
                <c:pt idx="1">
                  <c:v>3.2558150000000001</c:v>
                </c:pt>
                <c:pt idx="2">
                  <c:v>1.6279075000000001</c:v>
                </c:pt>
                <c:pt idx="3">
                  <c:v>0.81395375000000003</c:v>
                </c:pt>
                <c:pt idx="4">
                  <c:v>0.40697687500000002</c:v>
                </c:pt>
                <c:pt idx="5">
                  <c:v>0.20348843750000001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6A-4DDC-A1F3-A12491A6C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48959"/>
        <c:axId val="270543679"/>
      </c:scatterChart>
      <c:valAx>
        <c:axId val="270548959"/>
        <c:scaling>
          <c:logBase val="2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3679"/>
        <c:crosses val="autoZero"/>
        <c:crossBetween val="midCat"/>
      </c:valAx>
      <c:valAx>
        <c:axId val="270543679"/>
        <c:scaling>
          <c:logBase val="2"/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 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Shallow</a:t>
            </a:r>
            <a:r>
              <a:rPr lang="fr-BE" sz="1600" b="1" baseline="0"/>
              <a:t> Hybrid Strong Scaling - 4 threads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601805163418718"/>
          <c:y val="0.13688442211055277"/>
          <c:w val="0.69250252761517328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Speedup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508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Hybrid'!$J$4:$J$8</c:f>
              <c:numCache>
                <c:formatCode>0.00</c:formatCode>
                <c:ptCount val="5"/>
                <c:pt idx="0">
                  <c:v>0.96110964878833816</c:v>
                </c:pt>
                <c:pt idx="1">
                  <c:v>1.6218441680010884</c:v>
                </c:pt>
                <c:pt idx="2">
                  <c:v>14.399876161104826</c:v>
                </c:pt>
                <c:pt idx="3">
                  <c:v>25.935300785133126</c:v>
                </c:pt>
                <c:pt idx="4">
                  <c:v>0.34371927997135543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CB-492F-8B44-D38F8AF9A7B6}"/>
            </c:ext>
          </c:extLst>
        </c:ser>
        <c:ser>
          <c:idx val="1"/>
          <c:order val="1"/>
          <c:tx>
            <c:v>Ideal Speedup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>
                    <a:alpha val="97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Hybrid'!$K$4:$K$8</c:f>
              <c:numCache>
                <c:formatCode>0.00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CB-492F-8B44-D38F8AF9A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2"/>
          <c:tx>
            <c:v>Parallel efficiency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5080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Hybrid'!$L$4:$L$8</c:f>
              <c:numCache>
                <c:formatCode>0.00%</c:formatCode>
                <c:ptCount val="5"/>
                <c:pt idx="0">
                  <c:v>0.24027741219708454</c:v>
                </c:pt>
                <c:pt idx="1">
                  <c:v>0.20273052100013605</c:v>
                </c:pt>
                <c:pt idx="2">
                  <c:v>0.89999226006905164</c:v>
                </c:pt>
                <c:pt idx="3">
                  <c:v>0.8104781495354102</c:v>
                </c:pt>
                <c:pt idx="4">
                  <c:v>5.3706137495524286E-3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CB-492F-8B44-D38F8AF9A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orientation val="minMax"/>
          <c:max val="1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2"/>
        <c:minorUnit val="1"/>
      </c:valAx>
      <c:valAx>
        <c:axId val="484399263"/>
        <c:scaling>
          <c:orientation val="minMax"/>
          <c:max val="6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Speedup</a:t>
                </a:r>
              </a:p>
            </c:rich>
          </c:tx>
          <c:layout>
            <c:manualLayout>
              <c:xMode val="edge"/>
              <c:yMode val="edge"/>
              <c:x val="3.3605475460907037E-2"/>
              <c:y val="0.35491041190415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  <c:majorUnit val="8"/>
        <c:minorUnit val="4"/>
      </c:valAx>
      <c:valAx>
        <c:axId val="486779375"/>
        <c:scaling>
          <c:orientation val="minMax"/>
          <c:max val="1"/>
          <c:min val="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Parallel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  <c:majorUnit val="0.2"/>
        <c:minorUnit val="0.1"/>
      </c:valAx>
      <c:valAx>
        <c:axId val="486780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 baseline="0"/>
              <a:t>Shallow Hybrid Strong Scaling - 2 threads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601805163418718"/>
          <c:y val="0.13688442211055277"/>
          <c:w val="0.69250252761517328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Speedup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508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Hybrid'!$E$4:$E$9</c:f>
              <c:numCache>
                <c:formatCode>0.00</c:formatCode>
                <c:ptCount val="6"/>
                <c:pt idx="0">
                  <c:v>0.97574192517188829</c:v>
                </c:pt>
                <c:pt idx="1">
                  <c:v>1.6382084180151122</c:v>
                </c:pt>
                <c:pt idx="2">
                  <c:v>7.8072511327272602</c:v>
                </c:pt>
                <c:pt idx="3">
                  <c:v>14.144184243970644</c:v>
                </c:pt>
                <c:pt idx="4">
                  <c:v>0.31239779249377569</c:v>
                </c:pt>
                <c:pt idx="5">
                  <c:v>0.17212824088749432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7E-41CD-8C43-3F2E3A1B8F21}"/>
            </c:ext>
          </c:extLst>
        </c:ser>
        <c:ser>
          <c:idx val="1"/>
          <c:order val="1"/>
          <c:tx>
            <c:v>Ideal Speedup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>
                    <a:alpha val="97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Hybrid'!$F$4:$F$9</c:f>
              <c:numCache>
                <c:formatCode>0.00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7E-41CD-8C43-3F2E3A1B8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2"/>
          <c:tx>
            <c:v>Parallel efficiency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5080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Hybrid'!$G$4:$G$9</c:f>
              <c:numCache>
                <c:formatCode>0.00%</c:formatCode>
                <c:ptCount val="6"/>
                <c:pt idx="0">
                  <c:v>0.48787096258594415</c:v>
                </c:pt>
                <c:pt idx="1">
                  <c:v>0.40955210450377805</c:v>
                </c:pt>
                <c:pt idx="2">
                  <c:v>0.97590639159090753</c:v>
                </c:pt>
                <c:pt idx="3">
                  <c:v>0.88401151524816524</c:v>
                </c:pt>
                <c:pt idx="4">
                  <c:v>9.7624310154304905E-3</c:v>
                </c:pt>
                <c:pt idx="5">
                  <c:v>2.6895037638670987E-3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7E-41CD-8C43-3F2E3A1B8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4"/>
        <c:minorUnit val="2"/>
      </c:valAx>
      <c:valAx>
        <c:axId val="484399263"/>
        <c:scaling>
          <c:orientation val="minMax"/>
          <c:max val="6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Speedup</a:t>
                </a:r>
              </a:p>
            </c:rich>
          </c:tx>
          <c:layout>
            <c:manualLayout>
              <c:xMode val="edge"/>
              <c:yMode val="edge"/>
              <c:x val="3.3605475460907037E-2"/>
              <c:y val="0.35491041190415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  <c:majorUnit val="8"/>
        <c:minorUnit val="4"/>
      </c:valAx>
      <c:valAx>
        <c:axId val="486779375"/>
        <c:scaling>
          <c:orientation val="minMax"/>
          <c:max val="1"/>
          <c:min val="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Parallel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  <c:majorUnit val="0.2"/>
        <c:minorUnit val="0.1"/>
      </c:valAx>
      <c:valAx>
        <c:axId val="486780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Shallow MPI Strong Scaling - 4</a:t>
            </a:r>
            <a:r>
              <a:rPr lang="fr-BE" sz="1600" b="1" baseline="0"/>
              <a:t>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Hybrid'!$H$4:$H$8</c:f>
              <c:numCache>
                <c:formatCode>0.000</c:formatCode>
                <c:ptCount val="5"/>
                <c:pt idx="0">
                  <c:v>13.550233333333299</c:v>
                </c:pt>
                <c:pt idx="1">
                  <c:v>8.0299083333333297</c:v>
                </c:pt>
                <c:pt idx="2">
                  <c:v>0.90440083333333299</c:v>
                </c:pt>
                <c:pt idx="3">
                  <c:v>0.50214416666666595</c:v>
                </c:pt>
                <c:pt idx="4">
                  <c:v>37.889233333333301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1-438B-B7F3-991324EFEEB7}"/>
            </c:ext>
          </c:extLst>
        </c:ser>
        <c:ser>
          <c:idx val="1"/>
          <c:order val="1"/>
          <c:tx>
            <c:v>Execution time (ideal)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Hybrid'!$I$4:$I$8</c:f>
              <c:numCache>
                <c:formatCode>0.000</c:formatCode>
                <c:ptCount val="5"/>
                <c:pt idx="0">
                  <c:v>3.2558150000000001</c:v>
                </c:pt>
                <c:pt idx="1">
                  <c:v>1.6279075000000001</c:v>
                </c:pt>
                <c:pt idx="2">
                  <c:v>0.81395375000000003</c:v>
                </c:pt>
                <c:pt idx="3">
                  <c:v>0.40697687500000002</c:v>
                </c:pt>
                <c:pt idx="4">
                  <c:v>0.20348843750000001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F1-438B-B7F3-991324EFE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48959"/>
        <c:axId val="270543679"/>
      </c:scatterChart>
      <c:valAx>
        <c:axId val="270548959"/>
        <c:scaling>
          <c:logBase val="2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3679"/>
        <c:crosses val="autoZero"/>
        <c:crossBetween val="midCat"/>
      </c:valAx>
      <c:valAx>
        <c:axId val="270543679"/>
        <c:scaling>
          <c:logBase val="2"/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 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Shallow MPI Strong Scaling - 8</a:t>
            </a:r>
            <a:r>
              <a:rPr lang="fr-BE" sz="1600" b="1" baseline="0"/>
              <a:t>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Hybrid'!$M$4:$M$7</c:f>
              <c:numCache>
                <c:formatCode>0.000</c:formatCode>
                <c:ptCount val="4"/>
                <c:pt idx="0">
                  <c:v>13.9047666666666</c:v>
                </c:pt>
                <c:pt idx="1">
                  <c:v>8.3170016666666609</c:v>
                </c:pt>
                <c:pt idx="2">
                  <c:v>0.53570533333333303</c:v>
                </c:pt>
                <c:pt idx="3">
                  <c:v>0.302153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4-4944-A880-1AC178A85583}"/>
            </c:ext>
          </c:extLst>
        </c:ser>
        <c:ser>
          <c:idx val="1"/>
          <c:order val="1"/>
          <c:tx>
            <c:v>Execution time (ideal)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Hybrid'!$N$4:$N$7</c:f>
              <c:numCache>
                <c:formatCode>0.000</c:formatCode>
                <c:ptCount val="4"/>
                <c:pt idx="0">
                  <c:v>1.6279075000000001</c:v>
                </c:pt>
                <c:pt idx="1">
                  <c:v>0.81395375000000003</c:v>
                </c:pt>
                <c:pt idx="2">
                  <c:v>0.40697687500000002</c:v>
                </c:pt>
                <c:pt idx="3">
                  <c:v>0.20348843750000001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04-4944-A880-1AC178A85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48959"/>
        <c:axId val="270543679"/>
      </c:scatterChart>
      <c:valAx>
        <c:axId val="270548959"/>
        <c:scaling>
          <c:logBase val="2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3679"/>
        <c:crosses val="autoZero"/>
        <c:crossBetween val="midCat"/>
      </c:valAx>
      <c:valAx>
        <c:axId val="270543679"/>
        <c:scaling>
          <c:logBase val="2"/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 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miniWeather</a:t>
            </a:r>
            <a:r>
              <a:rPr lang="fr-BE" sz="1600" b="1" baseline="0"/>
              <a:t> OpenMP Weak Scaling (bind spread) 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381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'Weak OpenMP'!$B$4:$B$10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OpenMP'!$C$4:$C$10</c:f>
              <c:numCache>
                <c:formatCode>0.000</c:formatCode>
                <c:ptCount val="7"/>
                <c:pt idx="0">
                  <c:v>229.983</c:v>
                </c:pt>
                <c:pt idx="1">
                  <c:v>306.70800000000003</c:v>
                </c:pt>
                <c:pt idx="2">
                  <c:v>365.62700000000001</c:v>
                </c:pt>
                <c:pt idx="3">
                  <c:v>381.53899999999999</c:v>
                </c:pt>
                <c:pt idx="4">
                  <c:v>414.339</c:v>
                </c:pt>
                <c:pt idx="5">
                  <c:v>445.15</c:v>
                </c:pt>
                <c:pt idx="6">
                  <c:v>512.91600000000005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A7-4438-9A2F-72316243C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1"/>
          <c:tx>
            <c:v>Weak scaling efficiency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'Weak OpenMP'!$B$4:$B$10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OpenMP'!$D$4:$D$10</c:f>
              <c:numCache>
                <c:formatCode>0.00%</c:formatCode>
                <c:ptCount val="7"/>
                <c:pt idx="0">
                  <c:v>1</c:v>
                </c:pt>
                <c:pt idx="1">
                  <c:v>0.74984349935443484</c:v>
                </c:pt>
                <c:pt idx="2">
                  <c:v>0.62900989259545925</c:v>
                </c:pt>
                <c:pt idx="3">
                  <c:v>0.60277717349995674</c:v>
                </c:pt>
                <c:pt idx="4">
                  <c:v>0.55505998711200255</c:v>
                </c:pt>
                <c:pt idx="5">
                  <c:v>0.51664158148938566</c:v>
                </c:pt>
                <c:pt idx="6">
                  <c:v>0.44838336101817838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A7-4438-9A2F-72316243C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logBase val="2"/>
          <c:orientation val="minMax"/>
          <c:max val="6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2"/>
      </c:valAx>
      <c:valAx>
        <c:axId val="484399263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Execution time</a:t>
                </a:r>
              </a:p>
            </c:rich>
          </c:tx>
          <c:layout>
            <c:manualLayout>
              <c:xMode val="edge"/>
              <c:yMode val="edge"/>
              <c:x val="1.6339920928466006E-2"/>
              <c:y val="0.30103846867626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  <c:majorUnit val="100"/>
      </c:valAx>
      <c:valAx>
        <c:axId val="486779375"/>
        <c:scaling>
          <c:orientation val="minMax"/>
          <c:max val="1.2"/>
          <c:min val="0.4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Weak scaling efficiency</a:t>
                </a:r>
              </a:p>
            </c:rich>
          </c:tx>
          <c:layout>
            <c:manualLayout>
              <c:xMode val="edge"/>
              <c:yMode val="edge"/>
              <c:x val="0.93391488881779283"/>
              <c:y val="0.23030143959277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  <c:majorUnit val="0.2"/>
        <c:minorUnit val="0.1"/>
      </c:valAx>
      <c:valAx>
        <c:axId val="486780815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miniWeather</a:t>
            </a:r>
            <a:r>
              <a:rPr lang="fr-BE" sz="1600" b="1" baseline="0"/>
              <a:t> OpenMP Weak Scaling (bind close) 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381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'Weak OpenMP'!$B$4:$B$10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OpenMP'!$E$4:$E$10</c:f>
              <c:numCache>
                <c:formatCode>0.000</c:formatCode>
                <c:ptCount val="7"/>
                <c:pt idx="0">
                  <c:v>230.27500000000001</c:v>
                </c:pt>
                <c:pt idx="1">
                  <c:v>226.72300000000001</c:v>
                </c:pt>
                <c:pt idx="2">
                  <c:v>248.25399999999999</c:v>
                </c:pt>
                <c:pt idx="3">
                  <c:v>260.38600000000002</c:v>
                </c:pt>
                <c:pt idx="4">
                  <c:v>309.44499999999999</c:v>
                </c:pt>
                <c:pt idx="5">
                  <c:v>359.53100000000001</c:v>
                </c:pt>
                <c:pt idx="6">
                  <c:v>528.96699999999998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5-45CD-BDA3-3989D53FB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1"/>
          <c:tx>
            <c:v>Weak scaling efficiency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'Weak OpenMP'!$B$4:$B$10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OpenMP'!$F$4:$F$10</c:f>
              <c:numCache>
                <c:formatCode>0.00%</c:formatCode>
                <c:ptCount val="7"/>
                <c:pt idx="0">
                  <c:v>1</c:v>
                </c:pt>
                <c:pt idx="1">
                  <c:v>1.0156666946009005</c:v>
                </c:pt>
                <c:pt idx="2">
                  <c:v>0.92757820619204534</c:v>
                </c:pt>
                <c:pt idx="3">
                  <c:v>0.88436014225035131</c:v>
                </c:pt>
                <c:pt idx="4">
                  <c:v>0.74415485789073987</c:v>
                </c:pt>
                <c:pt idx="5">
                  <c:v>0.64048719025619483</c:v>
                </c:pt>
                <c:pt idx="6">
                  <c:v>0.43532961413471921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B5-45CD-BDA3-3989D53FB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logBase val="2"/>
          <c:orientation val="minMax"/>
          <c:max val="6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2"/>
      </c:valAx>
      <c:valAx>
        <c:axId val="484399263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Execution time</a:t>
                </a:r>
              </a:p>
            </c:rich>
          </c:tx>
          <c:layout>
            <c:manualLayout>
              <c:xMode val="edge"/>
              <c:yMode val="edge"/>
              <c:x val="1.6339920928466006E-2"/>
              <c:y val="0.30103846867626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  <c:majorUnit val="100"/>
      </c:valAx>
      <c:valAx>
        <c:axId val="486779375"/>
        <c:scaling>
          <c:orientation val="minMax"/>
          <c:max val="1.2"/>
          <c:min val="0.4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Weak scaling efficiency</a:t>
                </a:r>
              </a:p>
            </c:rich>
          </c:tx>
          <c:layout>
            <c:manualLayout>
              <c:xMode val="edge"/>
              <c:yMode val="edge"/>
              <c:x val="0.93391488881779283"/>
              <c:y val="0.23030143959277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  <c:majorUnit val="0.2"/>
        <c:minorUnit val="0.1"/>
      </c:valAx>
      <c:valAx>
        <c:axId val="486780815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miniWeather</a:t>
            </a:r>
            <a:r>
              <a:rPr lang="fr-BE" sz="1600" b="1" baseline="0"/>
              <a:t> MPI Weak Scaling (spread) 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381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'Weak MPI'!$B$4:$B$11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'Weak MPI'!$C$4:$C$11</c:f>
              <c:numCache>
                <c:formatCode>General</c:formatCode>
                <c:ptCount val="8"/>
                <c:pt idx="0">
                  <c:v>230.39099999999999</c:v>
                </c:pt>
                <c:pt idx="1">
                  <c:v>227.08199999999999</c:v>
                </c:pt>
                <c:pt idx="2">
                  <c:v>228.239</c:v>
                </c:pt>
                <c:pt idx="3">
                  <c:v>227.19499999999999</c:v>
                </c:pt>
                <c:pt idx="4">
                  <c:v>234.80600000000001</c:v>
                </c:pt>
                <c:pt idx="5">
                  <c:v>236.06899999999999</c:v>
                </c:pt>
                <c:pt idx="6">
                  <c:v>241.56100000000001</c:v>
                </c:pt>
                <c:pt idx="7">
                  <c:v>248.33699999999999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4-422F-BFED-4DF99705F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1"/>
          <c:tx>
            <c:v>Weak scaling efficiency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'Weak MPI'!$B$4:$B$11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'Weak MPI'!$D$4:$D$11</c:f>
              <c:numCache>
                <c:formatCode>0.00%</c:formatCode>
                <c:ptCount val="8"/>
                <c:pt idx="0">
                  <c:v>1</c:v>
                </c:pt>
                <c:pt idx="1">
                  <c:v>1.0145718286786272</c:v>
                </c:pt>
                <c:pt idx="2">
                  <c:v>1.0094287128843011</c:v>
                </c:pt>
                <c:pt idx="3">
                  <c:v>1.0140672109861573</c:v>
                </c:pt>
                <c:pt idx="4">
                  <c:v>0.98119724368201822</c:v>
                </c:pt>
                <c:pt idx="5">
                  <c:v>0.97594771020337279</c:v>
                </c:pt>
                <c:pt idx="6">
                  <c:v>0.95375909190639208</c:v>
                </c:pt>
                <c:pt idx="7">
                  <c:v>0.92773529518356102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E4-422F-BFED-4DF99705F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logBase val="2"/>
          <c:orientation val="minMax"/>
          <c:max val="12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2"/>
      </c:valAx>
      <c:valAx>
        <c:axId val="484399263"/>
        <c:scaling>
          <c:orientation val="minMax"/>
          <c:max val="250"/>
          <c:min val="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Execution time</a:t>
                </a:r>
              </a:p>
            </c:rich>
          </c:tx>
          <c:layout>
            <c:manualLayout>
              <c:xMode val="edge"/>
              <c:yMode val="edge"/>
              <c:x val="1.6339920928466006E-2"/>
              <c:y val="0.30103846867626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  <c:majorUnit val="10"/>
      </c:valAx>
      <c:valAx>
        <c:axId val="486779375"/>
        <c:scaling>
          <c:orientation val="minMax"/>
          <c:max val="1.1000000000000001"/>
          <c:min val="0.9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Weak scaling efficiency</a:t>
                </a:r>
              </a:p>
            </c:rich>
          </c:tx>
          <c:layout>
            <c:manualLayout>
              <c:xMode val="edge"/>
              <c:yMode val="edge"/>
              <c:x val="0.93391488881779283"/>
              <c:y val="0.23030143959277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  <c:majorUnit val="5.000000000000001E-2"/>
      </c:valAx>
      <c:valAx>
        <c:axId val="486780815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miniWeather</a:t>
            </a:r>
            <a:r>
              <a:rPr lang="fr-BE" sz="1600" b="1" baseline="0"/>
              <a:t> MPI Weak Scaling (close) 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381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'Weak MPI'!$B$4:$B$11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'Weak MPI'!$E$4:$E$11</c:f>
              <c:numCache>
                <c:formatCode>0.000</c:formatCode>
                <c:ptCount val="8"/>
                <c:pt idx="0">
                  <c:v>230.63399999999999</c:v>
                </c:pt>
                <c:pt idx="1">
                  <c:v>226.55</c:v>
                </c:pt>
                <c:pt idx="2">
                  <c:v>228.81</c:v>
                </c:pt>
                <c:pt idx="3">
                  <c:v>226.61</c:v>
                </c:pt>
                <c:pt idx="4">
                  <c:v>227.22399999999999</c:v>
                </c:pt>
                <c:pt idx="5">
                  <c:v>231.97499999999999</c:v>
                </c:pt>
                <c:pt idx="6">
                  <c:v>237.21</c:v>
                </c:pt>
                <c:pt idx="7">
                  <c:v>247.124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F-4064-AE62-78EC3B520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1"/>
          <c:tx>
            <c:v>Weak scaling efficiency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'Weak MPI'!$B$4:$B$11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'Weak MPI'!$F$4:$F$11</c:f>
              <c:numCache>
                <c:formatCode>0.00%</c:formatCode>
                <c:ptCount val="8"/>
                <c:pt idx="0">
                  <c:v>1</c:v>
                </c:pt>
                <c:pt idx="1">
                  <c:v>1.0180269256234826</c:v>
                </c:pt>
                <c:pt idx="2">
                  <c:v>1.0079716795594598</c:v>
                </c:pt>
                <c:pt idx="3">
                  <c:v>1.0177573805216009</c:v>
                </c:pt>
                <c:pt idx="4">
                  <c:v>1.0150072175474421</c:v>
                </c:pt>
                <c:pt idx="5">
                  <c:v>0.99421920465567404</c:v>
                </c:pt>
                <c:pt idx="6">
                  <c:v>0.97227772859491579</c:v>
                </c:pt>
                <c:pt idx="7">
                  <c:v>0.93327236529029955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FF-4064-AE62-78EC3B520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logBase val="2"/>
          <c:orientation val="minMax"/>
          <c:max val="12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2"/>
      </c:valAx>
      <c:valAx>
        <c:axId val="484399263"/>
        <c:scaling>
          <c:orientation val="minMax"/>
          <c:max val="250"/>
          <c:min val="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Execution time</a:t>
                </a:r>
              </a:p>
            </c:rich>
          </c:tx>
          <c:layout>
            <c:manualLayout>
              <c:xMode val="edge"/>
              <c:yMode val="edge"/>
              <c:x val="1.6339920928466006E-2"/>
              <c:y val="0.30103846867626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  <c:majorUnit val="10"/>
      </c:valAx>
      <c:valAx>
        <c:axId val="486779375"/>
        <c:scaling>
          <c:orientation val="minMax"/>
          <c:max val="1.1000000000000001"/>
          <c:min val="0.9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Weak scaling efficiency</a:t>
                </a:r>
              </a:p>
            </c:rich>
          </c:tx>
          <c:layout>
            <c:manualLayout>
              <c:xMode val="edge"/>
              <c:yMode val="edge"/>
              <c:x val="0.93391488881779283"/>
              <c:y val="0.23030143959277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  <c:majorUnit val="5.000000000000001E-2"/>
      </c:valAx>
      <c:valAx>
        <c:axId val="486780815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miniWeather</a:t>
            </a:r>
            <a:r>
              <a:rPr lang="fr-BE" sz="1600" b="1" baseline="0"/>
              <a:t> Hybid Weak Scaling (2 threads) 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381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'Weak Hybrid'!$B$4:$B$10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Hybrid'!$C$4:$C$10</c:f>
              <c:numCache>
                <c:formatCode>General</c:formatCode>
                <c:ptCount val="7"/>
                <c:pt idx="0">
                  <c:v>226.73099999999999</c:v>
                </c:pt>
                <c:pt idx="1">
                  <c:v>227.59899999999999</c:v>
                </c:pt>
                <c:pt idx="2">
                  <c:v>227.459</c:v>
                </c:pt>
                <c:pt idx="3">
                  <c:v>235.167</c:v>
                </c:pt>
                <c:pt idx="4">
                  <c:v>234.31200000000001</c:v>
                </c:pt>
                <c:pt idx="5">
                  <c:v>238.76300000000001</c:v>
                </c:pt>
                <c:pt idx="6">
                  <c:v>241.352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30-4829-A286-B79EB14A1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1"/>
          <c:tx>
            <c:v>Weak scaling efficiency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'Weak Hybrid'!$B$4:$B$10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Hybrid'!$D$4:$D$10</c:f>
              <c:numCache>
                <c:formatCode>0.00%</c:formatCode>
                <c:ptCount val="7"/>
                <c:pt idx="0">
                  <c:v>1</c:v>
                </c:pt>
                <c:pt idx="1">
                  <c:v>0.99618627498363355</c:v>
                </c:pt>
                <c:pt idx="2">
                  <c:v>0.99679942319275117</c:v>
                </c:pt>
                <c:pt idx="3">
                  <c:v>0.96412761994667617</c:v>
                </c:pt>
                <c:pt idx="4">
                  <c:v>0.96764570316501064</c:v>
                </c:pt>
                <c:pt idx="5">
                  <c:v>0.94960693239739824</c:v>
                </c:pt>
                <c:pt idx="6">
                  <c:v>0.93942043156882893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30-4829-A286-B79EB14A1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logBase val="2"/>
          <c:orientation val="minMax"/>
          <c:max val="6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2"/>
      </c:valAx>
      <c:valAx>
        <c:axId val="484399263"/>
        <c:scaling>
          <c:orientation val="minMax"/>
          <c:max val="250"/>
          <c:min val="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Execution time</a:t>
                </a:r>
              </a:p>
            </c:rich>
          </c:tx>
          <c:layout>
            <c:manualLayout>
              <c:xMode val="edge"/>
              <c:yMode val="edge"/>
              <c:x val="1.6339920928466006E-2"/>
              <c:y val="0.30103846867626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  <c:majorUnit val="10"/>
      </c:valAx>
      <c:valAx>
        <c:axId val="486779375"/>
        <c:scaling>
          <c:orientation val="minMax"/>
          <c:max val="1.1000000000000001"/>
          <c:min val="0.9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Weak scaling efficiency</a:t>
                </a:r>
              </a:p>
            </c:rich>
          </c:tx>
          <c:layout>
            <c:manualLayout>
              <c:xMode val="edge"/>
              <c:yMode val="edge"/>
              <c:x val="0.93391488881779283"/>
              <c:y val="0.23030143959277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  <c:majorUnit val="5.000000000000001E-2"/>
      </c:valAx>
      <c:valAx>
        <c:axId val="486780815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shallow OpenMP Strong Scaling (bind</a:t>
            </a:r>
            <a:r>
              <a:rPr lang="fr-BE" sz="1600" b="1" baseline="0"/>
              <a:t> close</a:t>
            </a:r>
            <a:r>
              <a:rPr lang="fr-BE" sz="1600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2447569563760323E-2"/>
          <c:y val="0.12823189737332499"/>
          <c:w val="0.87502857678678214"/>
          <c:h val="0.64987867708160207"/>
        </c:manualLayout>
      </c:layout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OpenMP'!$C$5:$C$11</c:f>
              <c:numCache>
                <c:formatCode>0.000</c:formatCode>
                <c:ptCount val="7"/>
                <c:pt idx="0">
                  <c:v>13.023260000000001</c:v>
                </c:pt>
                <c:pt idx="1">
                  <c:v>7.9273949999999997</c:v>
                </c:pt>
                <c:pt idx="2">
                  <c:v>5.4102183333333302</c:v>
                </c:pt>
                <c:pt idx="3">
                  <c:v>1.5365500000000001</c:v>
                </c:pt>
                <c:pt idx="4">
                  <c:v>0.83213300000000001</c:v>
                </c:pt>
                <c:pt idx="5">
                  <c:v>0.50085716666666602</c:v>
                </c:pt>
                <c:pt idx="6">
                  <c:v>0.46406599999999898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9-4391-84A3-61ADDC41F317}"/>
            </c:ext>
          </c:extLst>
        </c:ser>
        <c:ser>
          <c:idx val="1"/>
          <c:order val="1"/>
          <c:tx>
            <c:v>Execution time (ideal)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OpenMP'!$D$5:$D$11</c:f>
              <c:numCache>
                <c:formatCode>0.000</c:formatCode>
                <c:ptCount val="7"/>
                <c:pt idx="0">
                  <c:v>13.023260000000001</c:v>
                </c:pt>
                <c:pt idx="1">
                  <c:v>6.5116300000000003</c:v>
                </c:pt>
                <c:pt idx="2">
                  <c:v>3.2558150000000001</c:v>
                </c:pt>
                <c:pt idx="3">
                  <c:v>1.6279075000000001</c:v>
                </c:pt>
                <c:pt idx="4">
                  <c:v>0.81395375000000003</c:v>
                </c:pt>
                <c:pt idx="5">
                  <c:v>0.40697687500000002</c:v>
                </c:pt>
                <c:pt idx="6">
                  <c:v>0.20348843750000001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29-4391-84A3-61ADDC41F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48959"/>
        <c:axId val="270543679"/>
      </c:scatterChart>
      <c:valAx>
        <c:axId val="270548959"/>
        <c:scaling>
          <c:logBase val="2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3679"/>
        <c:crosses val="autoZero"/>
        <c:crossBetween val="midCat"/>
      </c:valAx>
      <c:valAx>
        <c:axId val="27054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 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miniWeather</a:t>
            </a:r>
            <a:r>
              <a:rPr lang="fr-BE" sz="1600" b="1" baseline="0"/>
              <a:t> Hybid Weak Scaling (4 threads) 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381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'Weak Hybrid'!$B$4:$B$10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Hybrid'!$E$4:$E$9</c:f>
              <c:numCache>
                <c:formatCode>0.000</c:formatCode>
                <c:ptCount val="6"/>
                <c:pt idx="0">
                  <c:v>247.55099999999999</c:v>
                </c:pt>
                <c:pt idx="1">
                  <c:v>231.38200000000001</c:v>
                </c:pt>
                <c:pt idx="2">
                  <c:v>234.047</c:v>
                </c:pt>
                <c:pt idx="3">
                  <c:v>237.614</c:v>
                </c:pt>
                <c:pt idx="4">
                  <c:v>242.185</c:v>
                </c:pt>
                <c:pt idx="5">
                  <c:v>241.512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8-4C07-ABB8-123AD2041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1"/>
          <c:tx>
            <c:v>Weak scaling efficiency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'Weak Hybrid'!$B$4:$B$10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Hybrid'!$F$4:$F$9</c:f>
              <c:numCache>
                <c:formatCode>0.00%</c:formatCode>
                <c:ptCount val="6"/>
                <c:pt idx="0">
                  <c:v>1</c:v>
                </c:pt>
                <c:pt idx="1">
                  <c:v>1.0698801116767942</c:v>
                </c:pt>
                <c:pt idx="2">
                  <c:v>1.0576978128324652</c:v>
                </c:pt>
                <c:pt idx="3">
                  <c:v>1.041819926435311</c:v>
                </c:pt>
                <c:pt idx="4">
                  <c:v>1.0221566158102278</c:v>
                </c:pt>
                <c:pt idx="5">
                  <c:v>1.0250049686972076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68-4C07-ABB8-123AD2041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logBase val="2"/>
          <c:orientation val="minMax"/>
          <c:max val="3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2"/>
      </c:valAx>
      <c:valAx>
        <c:axId val="484399263"/>
        <c:scaling>
          <c:orientation val="minMax"/>
          <c:max val="250"/>
          <c:min val="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Execution time</a:t>
                </a:r>
              </a:p>
            </c:rich>
          </c:tx>
          <c:layout>
            <c:manualLayout>
              <c:xMode val="edge"/>
              <c:yMode val="edge"/>
              <c:x val="1.6339920928466006E-2"/>
              <c:y val="0.30103846867626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  <c:majorUnit val="10"/>
      </c:valAx>
      <c:valAx>
        <c:axId val="486779375"/>
        <c:scaling>
          <c:orientation val="minMax"/>
          <c:max val="1.1000000000000001"/>
          <c:min val="0.9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Weak scaling efficiency</a:t>
                </a:r>
              </a:p>
            </c:rich>
          </c:tx>
          <c:layout>
            <c:manualLayout>
              <c:xMode val="edge"/>
              <c:yMode val="edge"/>
              <c:x val="0.93391488881779283"/>
              <c:y val="0.23030143959277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  <c:majorUnit val="5.000000000000001E-2"/>
      </c:valAx>
      <c:valAx>
        <c:axId val="486780815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 baseline="0"/>
              <a:t>shallow OpenMP Strong Scaling (bind spread) 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Speedup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381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OpenMP'!$L$5:$L$11</c:f>
              <c:numCache>
                <c:formatCode>0.00</c:formatCode>
                <c:ptCount val="7"/>
                <c:pt idx="0">
                  <c:v>1</c:v>
                </c:pt>
                <c:pt idx="1">
                  <c:v>2.1287390378448574</c:v>
                </c:pt>
                <c:pt idx="2">
                  <c:v>4.225045784203517</c:v>
                </c:pt>
                <c:pt idx="3">
                  <c:v>7.663761600160063</c:v>
                </c:pt>
                <c:pt idx="4">
                  <c:v>9.0284859927115626</c:v>
                </c:pt>
                <c:pt idx="5">
                  <c:v>15.608042961310264</c:v>
                </c:pt>
                <c:pt idx="6">
                  <c:v>27.345293846329383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88-4B33-A17B-8D2A7469C926}"/>
            </c:ext>
          </c:extLst>
        </c:ser>
        <c:ser>
          <c:idx val="1"/>
          <c:order val="1"/>
          <c:tx>
            <c:v>Ideal Speedup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OpenMP'!$M$5:$M$11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88-4B33-A17B-8D2A7469C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2"/>
          <c:tx>
            <c:v>Parallel efficiency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3810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OpenMP'!$N$5:$N$11</c:f>
              <c:numCache>
                <c:formatCode>0.00%</c:formatCode>
                <c:ptCount val="7"/>
                <c:pt idx="0">
                  <c:v>1</c:v>
                </c:pt>
                <c:pt idx="1">
                  <c:v>1.0643695189224287</c:v>
                </c:pt>
                <c:pt idx="2">
                  <c:v>1.0562614460508792</c:v>
                </c:pt>
                <c:pt idx="3">
                  <c:v>0.95797020002000788</c:v>
                </c:pt>
                <c:pt idx="4">
                  <c:v>0.56428037454447266</c:v>
                </c:pt>
                <c:pt idx="5">
                  <c:v>0.48775134254094576</c:v>
                </c:pt>
                <c:pt idx="6">
                  <c:v>0.42727021634889661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88-4B33-A17B-8D2A7469C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orientation val="minMax"/>
          <c:max val="6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16"/>
        <c:minorUnit val="8"/>
      </c:valAx>
      <c:valAx>
        <c:axId val="484399263"/>
        <c:scaling>
          <c:orientation val="minMax"/>
          <c:max val="70.40000000000000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Speedup</a:t>
                </a:r>
              </a:p>
            </c:rich>
          </c:tx>
          <c:layout>
            <c:manualLayout>
              <c:xMode val="edge"/>
              <c:yMode val="edge"/>
              <c:x val="3.3605475460907037E-2"/>
              <c:y val="0.35491041190415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  <c:majorUnit val="8"/>
        <c:minorUnit val="4"/>
      </c:valAx>
      <c:valAx>
        <c:axId val="486779375"/>
        <c:scaling>
          <c:orientation val="minMax"/>
          <c:max val="1.1000000000000001"/>
          <c:min val="-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Parallel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  <c:majorUnit val="0.2"/>
        <c:minorUnit val="0.1"/>
      </c:valAx>
      <c:valAx>
        <c:axId val="486780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miniWeather OpenMP Strong Scaling (bind</a:t>
            </a:r>
            <a:r>
              <a:rPr lang="fr-BE" sz="1600" b="1" baseline="0"/>
              <a:t> spread</a:t>
            </a:r>
            <a:r>
              <a:rPr lang="fr-BE" sz="1600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OpenMP'!$J$5:$J$11</c:f>
              <c:numCache>
                <c:formatCode>0.000</c:formatCode>
                <c:ptCount val="7"/>
                <c:pt idx="0">
                  <c:v>13.023260000000001</c:v>
                </c:pt>
                <c:pt idx="1">
                  <c:v>6.1178283333333301</c:v>
                </c:pt>
                <c:pt idx="2">
                  <c:v>3.082395</c:v>
                </c:pt>
                <c:pt idx="3">
                  <c:v>1.69933</c:v>
                </c:pt>
                <c:pt idx="4">
                  <c:v>1.4424633333333301</c:v>
                </c:pt>
                <c:pt idx="5">
                  <c:v>0.83439416666666599</c:v>
                </c:pt>
                <c:pt idx="6">
                  <c:v>0.476252333333333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3-4563-B8F7-94BB1CE494B2}"/>
            </c:ext>
          </c:extLst>
        </c:ser>
        <c:ser>
          <c:idx val="1"/>
          <c:order val="1"/>
          <c:tx>
            <c:v>Execution time (ideal)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'Strong OpenMP'!$B$5:$B$11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OpenMP'!$K$5:$K$11</c:f>
              <c:numCache>
                <c:formatCode>0.000</c:formatCode>
                <c:ptCount val="7"/>
                <c:pt idx="0">
                  <c:v>13.023260000000001</c:v>
                </c:pt>
                <c:pt idx="1">
                  <c:v>6.5116300000000003</c:v>
                </c:pt>
                <c:pt idx="2">
                  <c:v>3.2558150000000001</c:v>
                </c:pt>
                <c:pt idx="3">
                  <c:v>1.6279075000000001</c:v>
                </c:pt>
                <c:pt idx="4">
                  <c:v>0.81395375000000003</c:v>
                </c:pt>
                <c:pt idx="5">
                  <c:v>0.40697687500000002</c:v>
                </c:pt>
                <c:pt idx="6">
                  <c:v>0.20348843750000001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B3-4563-B8F7-94BB1CE49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48959"/>
        <c:axId val="270543679"/>
      </c:scatterChart>
      <c:valAx>
        <c:axId val="270548959"/>
        <c:scaling>
          <c:logBase val="2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3679"/>
        <c:crosses val="autoZero"/>
        <c:crossBetween val="midCat"/>
      </c:valAx>
      <c:valAx>
        <c:axId val="27054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 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Shallow MPI Strong Scaling - single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'Strong MPI'!$B$5:$B$11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MPI'!$C$5:$C$11</c:f>
              <c:numCache>
                <c:formatCode>0.000</c:formatCode>
                <c:ptCount val="7"/>
                <c:pt idx="0">
                  <c:v>13.023260000000001</c:v>
                </c:pt>
                <c:pt idx="1">
                  <c:v>7.8162839999999996</c:v>
                </c:pt>
                <c:pt idx="2">
                  <c:v>2.9726299999999899</c:v>
                </c:pt>
                <c:pt idx="3">
                  <c:v>1.5325120000000001</c:v>
                </c:pt>
                <c:pt idx="4">
                  <c:v>0.80468039999999996</c:v>
                </c:pt>
                <c:pt idx="5">
                  <c:v>0.41275420000000002</c:v>
                </c:pt>
                <c:pt idx="6">
                  <c:v>0.2284128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7-40C7-96C3-F6359E44E560}"/>
            </c:ext>
          </c:extLst>
        </c:ser>
        <c:ser>
          <c:idx val="1"/>
          <c:order val="1"/>
          <c:tx>
            <c:v>Execution time (ideal)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'Strong MPI'!$B$5:$B$11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MPI'!$D$5:$D$11</c:f>
              <c:numCache>
                <c:formatCode>0.000</c:formatCode>
                <c:ptCount val="7"/>
                <c:pt idx="0">
                  <c:v>13.023260000000001</c:v>
                </c:pt>
                <c:pt idx="1">
                  <c:v>6.5116300000000003</c:v>
                </c:pt>
                <c:pt idx="2">
                  <c:v>3.2558150000000001</c:v>
                </c:pt>
                <c:pt idx="3">
                  <c:v>1.6279075000000001</c:v>
                </c:pt>
                <c:pt idx="4">
                  <c:v>0.81395375000000003</c:v>
                </c:pt>
                <c:pt idx="5">
                  <c:v>0.40697687500000002</c:v>
                </c:pt>
                <c:pt idx="6">
                  <c:v>0.20348843750000001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7-40C7-96C3-F6359E44E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48959"/>
        <c:axId val="270543679"/>
      </c:scatterChart>
      <c:valAx>
        <c:axId val="270548959"/>
        <c:scaling>
          <c:logBase val="2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3679"/>
        <c:crosses val="autoZero"/>
        <c:crossBetween val="midCat"/>
      </c:valAx>
      <c:valAx>
        <c:axId val="270543679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 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 baseline="0"/>
              <a:t>Shallow MPI Strong Scaling - single nodes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Speedup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508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MPI'!$B$5:$B$11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MPI'!$E$5:$E$11</c:f>
              <c:numCache>
                <c:formatCode>0.00</c:formatCode>
                <c:ptCount val="7"/>
                <c:pt idx="0">
                  <c:v>1</c:v>
                </c:pt>
                <c:pt idx="1">
                  <c:v>1.6661702670987903</c:v>
                </c:pt>
                <c:pt idx="2">
                  <c:v>4.3810565055186972</c:v>
                </c:pt>
                <c:pt idx="3">
                  <c:v>8.4979823975277196</c:v>
                </c:pt>
                <c:pt idx="4">
                  <c:v>16.184388236621647</c:v>
                </c:pt>
                <c:pt idx="5">
                  <c:v>31.552095654023631</c:v>
                </c:pt>
                <c:pt idx="6">
                  <c:v>57.016331834292998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FD-4D30-9F55-72807E46769A}"/>
            </c:ext>
          </c:extLst>
        </c:ser>
        <c:ser>
          <c:idx val="1"/>
          <c:order val="1"/>
          <c:tx>
            <c:v>Ideal Speedup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>
                    <a:alpha val="97000"/>
                  </a:schemeClr>
                </a:solidFill>
              </a:ln>
              <a:effectLst/>
            </c:spPr>
          </c:marker>
          <c:xVal>
            <c:numRef>
              <c:f>'Strong MPI'!$B$5:$B$11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MPI'!$F$5:$F$11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FD-4D30-9F55-72807E467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2"/>
          <c:tx>
            <c:v>Parallel efficiency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5080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MPI'!$B$5:$B$11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MPI'!$G$5:$G$11</c:f>
              <c:numCache>
                <c:formatCode>0.00%</c:formatCode>
                <c:ptCount val="7"/>
                <c:pt idx="0">
                  <c:v>1</c:v>
                </c:pt>
                <c:pt idx="1">
                  <c:v>0.83308513354939517</c:v>
                </c:pt>
                <c:pt idx="2">
                  <c:v>1.0952641263796743</c:v>
                </c:pt>
                <c:pt idx="3">
                  <c:v>1.0622477996909649</c:v>
                </c:pt>
                <c:pt idx="4">
                  <c:v>1.0115242647888529</c:v>
                </c:pt>
                <c:pt idx="5">
                  <c:v>0.98600298918823848</c:v>
                </c:pt>
                <c:pt idx="6">
                  <c:v>0.8908801849108281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FD-4D30-9F55-72807E467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orientation val="minMax"/>
          <c:max val="6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8"/>
        <c:minorUnit val="4"/>
      </c:valAx>
      <c:valAx>
        <c:axId val="484399263"/>
        <c:scaling>
          <c:orientation val="minMax"/>
          <c:max val="70.40000000000000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Speedup</a:t>
                </a:r>
              </a:p>
            </c:rich>
          </c:tx>
          <c:layout>
            <c:manualLayout>
              <c:xMode val="edge"/>
              <c:yMode val="edge"/>
              <c:x val="3.3605475460907037E-2"/>
              <c:y val="0.35491041190415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  <c:majorUnit val="8"/>
        <c:minorUnit val="4"/>
      </c:valAx>
      <c:valAx>
        <c:axId val="486779375"/>
        <c:scaling>
          <c:orientation val="minMax"/>
          <c:max val="1.1000000000000001"/>
          <c:min val="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Parallel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  <c:majorUnit val="0.2"/>
        <c:minorUnit val="0.1"/>
      </c:valAx>
      <c:valAx>
        <c:axId val="486780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 baseline="0"/>
              <a:t>Shallow MPI Strong Scaling - 2 nodes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732424516482332"/>
          <c:y val="0.13688442211055277"/>
          <c:w val="0.71119638876104152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Speedup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508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MPI'!$I$5:$I$12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'Strong MPI'!$L$5:$L$12</c:f>
              <c:numCache>
                <c:formatCode>0.00</c:formatCode>
                <c:ptCount val="8"/>
                <c:pt idx="0">
                  <c:v>1</c:v>
                </c:pt>
                <c:pt idx="1">
                  <c:v>1.67863890533738</c:v>
                </c:pt>
                <c:pt idx="2">
                  <c:v>4.3566835939329467</c:v>
                </c:pt>
                <c:pt idx="3">
                  <c:v>8.4651164604650617</c:v>
                </c:pt>
                <c:pt idx="4">
                  <c:v>16.123291755062585</c:v>
                </c:pt>
                <c:pt idx="5">
                  <c:v>31.655031938786426</c:v>
                </c:pt>
                <c:pt idx="6">
                  <c:v>57.703480128741624</c:v>
                </c:pt>
                <c:pt idx="7">
                  <c:v>89.939889336710877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3D-4380-9561-4377B2F5E213}"/>
            </c:ext>
          </c:extLst>
        </c:ser>
        <c:ser>
          <c:idx val="1"/>
          <c:order val="1"/>
          <c:tx>
            <c:v>Ideal Speedup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>
                    <a:alpha val="97000"/>
                  </a:schemeClr>
                </a:solidFill>
              </a:ln>
              <a:effectLst/>
            </c:spPr>
          </c:marker>
          <c:xVal>
            <c:numRef>
              <c:f>'Strong MPI'!$I$5:$I$12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'Strong MPI'!$M$5:$M$12</c:f>
              <c:numCache>
                <c:formatCode>0.00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3D-4380-9561-4377B2F5E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2"/>
          <c:tx>
            <c:v>Parallel efficiency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5080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MPI'!$I$5:$I$12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'Strong MPI'!$N$5:$N$12</c:f>
              <c:numCache>
                <c:formatCode>0.00%</c:formatCode>
                <c:ptCount val="8"/>
                <c:pt idx="0">
                  <c:v>1</c:v>
                </c:pt>
                <c:pt idx="1">
                  <c:v>0.83931945266869001</c:v>
                </c:pt>
                <c:pt idx="2">
                  <c:v>1.0891708984832367</c:v>
                </c:pt>
                <c:pt idx="3">
                  <c:v>1.0581395575581327</c:v>
                </c:pt>
                <c:pt idx="4">
                  <c:v>1.0077057346914116</c:v>
                </c:pt>
                <c:pt idx="5">
                  <c:v>0.9892197480870758</c:v>
                </c:pt>
                <c:pt idx="6">
                  <c:v>0.90161687701158788</c:v>
                </c:pt>
                <c:pt idx="7">
                  <c:v>0.70265538544305373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3D-4380-9561-4377B2F5E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orientation val="minMax"/>
          <c:max val="6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8"/>
        <c:minorUnit val="4"/>
      </c:valAx>
      <c:valAx>
        <c:axId val="484399263"/>
        <c:scaling>
          <c:orientation val="minMax"/>
          <c:max val="6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Speedup</a:t>
                </a:r>
              </a:p>
            </c:rich>
          </c:tx>
          <c:layout>
            <c:manualLayout>
              <c:xMode val="edge"/>
              <c:yMode val="edge"/>
              <c:x val="3.3605475460907037E-2"/>
              <c:y val="0.35491041190415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  <c:majorUnit val="8"/>
        <c:minorUnit val="4"/>
      </c:valAx>
      <c:valAx>
        <c:axId val="486779375"/>
        <c:scaling>
          <c:orientation val="minMax"/>
          <c:max val="1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Parallel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  <c:majorUnit val="0.2"/>
        <c:minorUnit val="0.1"/>
      </c:valAx>
      <c:valAx>
        <c:axId val="486780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miniWeather MPI Strong Scaling - 2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'Strong MPI'!$I$5:$I$12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'Strong MPI'!$J$5:$J$13</c:f>
              <c:numCache>
                <c:formatCode>0.000</c:formatCode>
                <c:ptCount val="9"/>
                <c:pt idx="0">
                  <c:v>13.023260000000001</c:v>
                </c:pt>
                <c:pt idx="1">
                  <c:v>7.7582259999999996</c:v>
                </c:pt>
                <c:pt idx="2">
                  <c:v>2.9892599999999998</c:v>
                </c:pt>
                <c:pt idx="3">
                  <c:v>1.538462</c:v>
                </c:pt>
                <c:pt idx="4">
                  <c:v>0.80772960000000005</c:v>
                </c:pt>
                <c:pt idx="5">
                  <c:v>0.411412</c:v>
                </c:pt>
                <c:pt idx="6">
                  <c:v>0.225692799999999</c:v>
                </c:pt>
                <c:pt idx="7">
                  <c:v>0.1447996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1-413B-BFA0-15C89FC8C397}"/>
            </c:ext>
          </c:extLst>
        </c:ser>
        <c:ser>
          <c:idx val="1"/>
          <c:order val="1"/>
          <c:tx>
            <c:v>Execution time (ideal)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'Strong MPI'!$I$5:$I$12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'Strong MPI'!$K$5:$K$12</c:f>
              <c:numCache>
                <c:formatCode>0.000</c:formatCode>
                <c:ptCount val="8"/>
                <c:pt idx="0">
                  <c:v>13.023260000000001</c:v>
                </c:pt>
                <c:pt idx="1">
                  <c:v>6.5116300000000003</c:v>
                </c:pt>
                <c:pt idx="2">
                  <c:v>3.2558150000000001</c:v>
                </c:pt>
                <c:pt idx="3">
                  <c:v>1.6279075000000001</c:v>
                </c:pt>
                <c:pt idx="4">
                  <c:v>0.81395375000000003</c:v>
                </c:pt>
                <c:pt idx="5">
                  <c:v>0.40697687500000002</c:v>
                </c:pt>
                <c:pt idx="6">
                  <c:v>0.20348843750000001</c:v>
                </c:pt>
                <c:pt idx="7">
                  <c:v>0.10174421875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C1-413B-BFA0-15C89FC8C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48959"/>
        <c:axId val="270543679"/>
      </c:scatterChart>
      <c:valAx>
        <c:axId val="270548959"/>
        <c:scaling>
          <c:logBase val="2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3679"/>
        <c:crosses val="autoZero"/>
        <c:crossBetween val="midCat"/>
      </c:valAx>
      <c:valAx>
        <c:axId val="270543679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 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54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BE" sz="1600" b="1"/>
              <a:t>Shallow </a:t>
            </a:r>
            <a:r>
              <a:rPr lang="fr-BE" sz="1600" b="1" baseline="0"/>
              <a:t>Hybrid Scaling - 8 threads</a:t>
            </a:r>
            <a:endParaRPr lang="fr-B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069149479343472"/>
          <c:y val="0.13688442211055277"/>
          <c:w val="0.68782908445592561"/>
          <c:h val="0.59907331935266883"/>
        </c:manualLayout>
      </c:layout>
      <c:scatterChart>
        <c:scatterStyle val="lineMarker"/>
        <c:varyColors val="0"/>
        <c:ser>
          <c:idx val="0"/>
          <c:order val="0"/>
          <c:tx>
            <c:v>Speedup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508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Hybrid'!$O$4:$O$9</c:f>
              <c:numCache>
                <c:formatCode>0.00</c:formatCode>
                <c:ptCount val="6"/>
                <c:pt idx="0">
                  <c:v>0.93660399431370511</c:v>
                </c:pt>
                <c:pt idx="1">
                  <c:v>1.5658599723738595</c:v>
                </c:pt>
                <c:pt idx="2">
                  <c:v>24.310491588659453</c:v>
                </c:pt>
                <c:pt idx="3">
                  <c:v>43.101541272136963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02-4563-937F-5604CD8284EF}"/>
            </c:ext>
          </c:extLst>
        </c:ser>
        <c:ser>
          <c:idx val="1"/>
          <c:order val="1"/>
          <c:tx>
            <c:v>Ideal Speedup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>
                    <a:alpha val="97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Hybrid'!$P$4:$P$9</c:f>
              <c:numCache>
                <c:formatCode>0.00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02-4563-937F-5604CD828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855"/>
        <c:axId val="484399263"/>
      </c:scatterChart>
      <c:scatterChart>
        <c:scatterStyle val="lineMarker"/>
        <c:varyColors val="0"/>
        <c:ser>
          <c:idx val="2"/>
          <c:order val="2"/>
          <c:tx>
            <c:v>Parallel efficiency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5080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'Strong Hybrid'!$B$4:$B$9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'Strong Hybrid'!$Q$4:$Q$9</c:f>
              <c:numCache>
                <c:formatCode>0.00%</c:formatCode>
                <c:ptCount val="6"/>
                <c:pt idx="0">
                  <c:v>0.11707549928921314</c:v>
                </c:pt>
                <c:pt idx="1">
                  <c:v>9.7866248273366221E-2</c:v>
                </c:pt>
                <c:pt idx="2">
                  <c:v>0.75970286214560789</c:v>
                </c:pt>
                <c:pt idx="3">
                  <c:v>0.67346158237714004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02-4563-937F-5604CD828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0815"/>
        <c:axId val="486779375"/>
      </c:scatterChart>
      <c:valAx>
        <c:axId val="486791855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Number of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399263"/>
        <c:crosses val="autoZero"/>
        <c:crossBetween val="midCat"/>
        <c:majorUnit val="1"/>
      </c:valAx>
      <c:valAx>
        <c:axId val="484399263"/>
        <c:scaling>
          <c:orientation val="minMax"/>
          <c:max val="6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Speedup</a:t>
                </a:r>
              </a:p>
            </c:rich>
          </c:tx>
          <c:layout>
            <c:manualLayout>
              <c:xMode val="edge"/>
              <c:yMode val="edge"/>
              <c:x val="3.3605475460907037E-2"/>
              <c:y val="0.35491041190415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91855"/>
        <c:crosses val="autoZero"/>
        <c:crossBetween val="midCat"/>
        <c:majorUnit val="8"/>
        <c:minorUnit val="4"/>
      </c:valAx>
      <c:valAx>
        <c:axId val="486779375"/>
        <c:scaling>
          <c:orientation val="minMax"/>
          <c:max val="1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b="1"/>
                  <a:t>Parallel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780815"/>
        <c:crosses val="max"/>
        <c:crossBetween val="midCat"/>
        <c:majorUnit val="0.2"/>
        <c:minorUnit val="0.1"/>
      </c:valAx>
      <c:valAx>
        <c:axId val="486780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77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17145</xdr:colOff>
      <xdr:row>32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DDF400-F1A0-4028-B5F3-FF319E24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33</xdr:row>
      <xdr:rowOff>184872</xdr:rowOff>
    </xdr:from>
    <xdr:to>
      <xdr:col>7</xdr:col>
      <xdr:colOff>18660</xdr:colOff>
      <xdr:row>54</xdr:row>
      <xdr:rowOff>168798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FDBB91-8ADD-41FF-A4CC-D2D7BBEBA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14</xdr:col>
      <xdr:colOff>17145</xdr:colOff>
      <xdr:row>32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5D0826-35AC-40F7-A865-4B6F3DFA1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14</xdr:col>
      <xdr:colOff>18660</xdr:colOff>
      <xdr:row>54</xdr:row>
      <xdr:rowOff>151200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C4737E-9072-44FC-B5E4-E9410D24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7</xdr:col>
      <xdr:colOff>18660</xdr:colOff>
      <xdr:row>56</xdr:row>
      <xdr:rowOff>151200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562AB0-630E-435F-80CB-21E1E6746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7</xdr:col>
      <xdr:colOff>17145</xdr:colOff>
      <xdr:row>34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9EBF26-21D8-46D5-B805-10D7497AF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14</xdr:col>
      <xdr:colOff>17145</xdr:colOff>
      <xdr:row>34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A148A9-AF5C-474C-A074-8B2A9107A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36</xdr:row>
      <xdr:rowOff>0</xdr:rowOff>
    </xdr:from>
    <xdr:to>
      <xdr:col>14</xdr:col>
      <xdr:colOff>18660</xdr:colOff>
      <xdr:row>56</xdr:row>
      <xdr:rowOff>151200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68374B-69A3-4BD8-ADE9-96D8B36E8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17</xdr:col>
      <xdr:colOff>24765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D4E87-A84C-4492-88C4-1F5E80728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</xdr:colOff>
      <xdr:row>32</xdr:row>
      <xdr:rowOff>0</xdr:rowOff>
    </xdr:from>
    <xdr:to>
      <xdr:col>6</xdr:col>
      <xdr:colOff>1074420</xdr:colOff>
      <xdr:row>52</xdr:row>
      <xdr:rowOff>151200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F5FD63-3029-4BF0-8833-2A47A8538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10</xdr:row>
      <xdr:rowOff>0</xdr:rowOff>
    </xdr:from>
    <xdr:to>
      <xdr:col>12</xdr:col>
      <xdr:colOff>24765</xdr:colOff>
      <xdr:row>30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55CD08-3AE5-424C-A993-03083909B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7</xdr:col>
      <xdr:colOff>24765</xdr:colOff>
      <xdr:row>30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A96559-9AD8-4095-8E69-6B1DC2E4C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11</xdr:col>
      <xdr:colOff>1066800</xdr:colOff>
      <xdr:row>52</xdr:row>
      <xdr:rowOff>151200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018CB1-D64F-4CD1-A992-0055AEE7B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16</xdr:col>
      <xdr:colOff>1066800</xdr:colOff>
      <xdr:row>52</xdr:row>
      <xdr:rowOff>151200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FF1CF0-0891-4C9E-833B-91424F023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11</xdr:row>
      <xdr:rowOff>0</xdr:rowOff>
    </xdr:from>
    <xdr:to>
      <xdr:col>6</xdr:col>
      <xdr:colOff>600076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0E5713-4784-46ED-A676-8998231EB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</xdr:row>
      <xdr:rowOff>0</xdr:rowOff>
    </xdr:from>
    <xdr:to>
      <xdr:col>18</xdr:col>
      <xdr:colOff>262890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F2C28B-8AB9-450B-AC71-D3B4B13B7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20B79-F94C-4946-90BF-BB0941948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18</xdr:col>
      <xdr:colOff>276225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76E4AF-B56B-428B-A6E3-D2D856E05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11</xdr:row>
      <xdr:rowOff>0</xdr:rowOff>
    </xdr:from>
    <xdr:to>
      <xdr:col>5</xdr:col>
      <xdr:colOff>1076326</xdr:colOff>
      <xdr:row>31</xdr:row>
      <xdr:rowOff>160020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B282362-5796-4D14-AB60-80090DD17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91440</xdr:colOff>
      <xdr:row>11</xdr:row>
      <xdr:rowOff>5715</xdr:rowOff>
    </xdr:from>
    <xdr:to>
      <xdr:col>13</xdr:col>
      <xdr:colOff>361950</xdr:colOff>
      <xdr:row>31</xdr:row>
      <xdr:rowOff>179070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D6F5DC3-ED6D-4B34-A9C0-CE9725640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5675C-B625-4647-ABCD-7A950D25B2EB}">
  <sheetPr>
    <tabColor rgb="FFC00000"/>
  </sheetPr>
  <dimension ref="B2:N11"/>
  <sheetViews>
    <sheetView zoomScale="79" zoomScaleNormal="79" workbookViewId="0">
      <selection activeCell="Q20" sqref="Q20"/>
    </sheetView>
  </sheetViews>
  <sheetFormatPr baseColWidth="10" defaultColWidth="8.7265625" defaultRowHeight="14.5" x14ac:dyDescent="0.35"/>
  <cols>
    <col min="2" max="2" width="16.81640625" customWidth="1"/>
    <col min="3" max="4" width="16.81640625" style="3" customWidth="1"/>
    <col min="5" max="7" width="16.81640625" customWidth="1"/>
    <col min="9" max="14" width="16.81640625" customWidth="1"/>
  </cols>
  <sheetData>
    <row r="2" spans="2:14" ht="30" customHeight="1" x14ac:dyDescent="0.35">
      <c r="B2" s="50" t="s">
        <v>16</v>
      </c>
      <c r="C2" s="50"/>
      <c r="D2" s="50"/>
      <c r="E2" s="50"/>
      <c r="F2" s="50"/>
      <c r="G2" s="50"/>
      <c r="I2" s="50" t="s">
        <v>17</v>
      </c>
      <c r="J2" s="50"/>
      <c r="K2" s="50"/>
      <c r="L2" s="50"/>
      <c r="M2" s="50"/>
      <c r="N2" s="50"/>
    </row>
    <row r="3" spans="2:14" ht="15" thickBot="1" x14ac:dyDescent="0.4">
      <c r="B3" s="1"/>
      <c r="C3" s="2"/>
      <c r="D3" s="2"/>
      <c r="E3" s="1"/>
      <c r="F3" s="1"/>
      <c r="G3" s="1"/>
      <c r="L3" s="1"/>
      <c r="M3" s="1"/>
      <c r="N3" s="1"/>
    </row>
    <row r="4" spans="2:14" ht="45" customHeight="1" thickBot="1" x14ac:dyDescent="0.4">
      <c r="B4" s="12" t="s">
        <v>5</v>
      </c>
      <c r="C4" s="13" t="s">
        <v>2</v>
      </c>
      <c r="D4" s="13" t="s">
        <v>3</v>
      </c>
      <c r="E4" s="14" t="s">
        <v>0</v>
      </c>
      <c r="F4" s="14" t="s">
        <v>4</v>
      </c>
      <c r="G4" s="15" t="s">
        <v>1</v>
      </c>
      <c r="I4" s="46" t="s">
        <v>6</v>
      </c>
      <c r="J4" s="40" t="s">
        <v>2</v>
      </c>
      <c r="K4" s="40" t="s">
        <v>3</v>
      </c>
      <c r="L4" s="38" t="s">
        <v>0</v>
      </c>
      <c r="M4" s="38" t="s">
        <v>4</v>
      </c>
      <c r="N4" s="41" t="s">
        <v>1</v>
      </c>
    </row>
    <row r="5" spans="2:14" ht="16" x14ac:dyDescent="0.4">
      <c r="B5" s="4">
        <v>1</v>
      </c>
      <c r="C5" s="5">
        <v>13.023260000000001</v>
      </c>
      <c r="D5" s="5">
        <f>C5</f>
        <v>13.023260000000001</v>
      </c>
      <c r="E5" s="6">
        <f>C5/C5</f>
        <v>1</v>
      </c>
      <c r="F5" s="6">
        <f>B5/B5</f>
        <v>1</v>
      </c>
      <c r="G5" s="7">
        <f>E5/F5</f>
        <v>1</v>
      </c>
      <c r="I5" s="4">
        <v>1</v>
      </c>
      <c r="J5" s="5">
        <v>13.023260000000001</v>
      </c>
      <c r="K5" s="5">
        <f>J5</f>
        <v>13.023260000000001</v>
      </c>
      <c r="L5" s="6">
        <f>J5/J5</f>
        <v>1</v>
      </c>
      <c r="M5" s="6">
        <f>I5/I5</f>
        <v>1</v>
      </c>
      <c r="N5" s="7">
        <f>L5/M5</f>
        <v>1</v>
      </c>
    </row>
    <row r="6" spans="2:14" ht="16" x14ac:dyDescent="0.4">
      <c r="B6" s="4">
        <v>2</v>
      </c>
      <c r="C6" s="5">
        <v>7.9273949999999997</v>
      </c>
      <c r="D6" s="5">
        <f>D5/2</f>
        <v>6.5116300000000003</v>
      </c>
      <c r="E6" s="6">
        <f>C5/C6</f>
        <v>1.6428170918693974</v>
      </c>
      <c r="F6" s="6">
        <f>B6/B5</f>
        <v>2</v>
      </c>
      <c r="G6" s="7">
        <f t="shared" ref="G6:G11" si="0">E6/F6</f>
        <v>0.8214085459346987</v>
      </c>
      <c r="I6" s="4">
        <v>2</v>
      </c>
      <c r="J6" s="5">
        <v>6.1178283333333301</v>
      </c>
      <c r="K6" s="5">
        <f>K5/2</f>
        <v>6.5116300000000003</v>
      </c>
      <c r="L6" s="6">
        <f>J5/J6</f>
        <v>2.1287390378448574</v>
      </c>
      <c r="M6" s="6">
        <f>I6/I5</f>
        <v>2</v>
      </c>
      <c r="N6" s="7">
        <f t="shared" ref="N6:N11" si="1">L6/M6</f>
        <v>1.0643695189224287</v>
      </c>
    </row>
    <row r="7" spans="2:14" ht="16" x14ac:dyDescent="0.4">
      <c r="B7" s="4">
        <v>4</v>
      </c>
      <c r="C7" s="5">
        <v>5.4102183333333302</v>
      </c>
      <c r="D7" s="5">
        <f t="shared" ref="D7:D11" si="2">D6/2</f>
        <v>3.2558150000000001</v>
      </c>
      <c r="E7" s="6">
        <f>C5/C7</f>
        <v>2.407159784987114</v>
      </c>
      <c r="F7" s="6">
        <f>B7/B5</f>
        <v>4</v>
      </c>
      <c r="G7" s="7">
        <f t="shared" si="0"/>
        <v>0.60178994624677851</v>
      </c>
      <c r="I7" s="4">
        <v>4</v>
      </c>
      <c r="J7" s="5">
        <v>3.082395</v>
      </c>
      <c r="K7" s="5">
        <f t="shared" ref="K7:K11" si="3">K6/2</f>
        <v>3.2558150000000001</v>
      </c>
      <c r="L7" s="6">
        <f>J5/J7</f>
        <v>4.225045784203517</v>
      </c>
      <c r="M7" s="6">
        <f>I7/I5</f>
        <v>4</v>
      </c>
      <c r="N7" s="7">
        <f t="shared" si="1"/>
        <v>1.0562614460508792</v>
      </c>
    </row>
    <row r="8" spans="2:14" ht="16" x14ac:dyDescent="0.4">
      <c r="B8" s="4">
        <v>8</v>
      </c>
      <c r="C8" s="5">
        <v>1.5365500000000001</v>
      </c>
      <c r="D8" s="5">
        <f t="shared" si="2"/>
        <v>1.6279075000000001</v>
      </c>
      <c r="E8" s="6">
        <f>C5/C8</f>
        <v>8.4756499951189355</v>
      </c>
      <c r="F8" s="6">
        <f>B8/B5</f>
        <v>8</v>
      </c>
      <c r="G8" s="7">
        <f t="shared" si="0"/>
        <v>1.0594562493898669</v>
      </c>
      <c r="I8" s="4">
        <v>8</v>
      </c>
      <c r="J8" s="5">
        <v>1.69933</v>
      </c>
      <c r="K8" s="5">
        <f t="shared" si="3"/>
        <v>1.6279075000000001</v>
      </c>
      <c r="L8" s="6">
        <f>J5/J8</f>
        <v>7.663761600160063</v>
      </c>
      <c r="M8" s="6">
        <f>I8/I5</f>
        <v>8</v>
      </c>
      <c r="N8" s="7">
        <f t="shared" si="1"/>
        <v>0.95797020002000788</v>
      </c>
    </row>
    <row r="9" spans="2:14" ht="16" x14ac:dyDescent="0.4">
      <c r="B9" s="4">
        <v>16</v>
      </c>
      <c r="C9" s="5">
        <v>0.83213300000000001</v>
      </c>
      <c r="D9" s="5">
        <f t="shared" si="2"/>
        <v>0.81395375000000003</v>
      </c>
      <c r="E9" s="6">
        <f>C5/C9</f>
        <v>15.650454915259941</v>
      </c>
      <c r="F9" s="6">
        <f>B9/B5</f>
        <v>16</v>
      </c>
      <c r="G9" s="7">
        <f t="shared" si="0"/>
        <v>0.97815343220374629</v>
      </c>
      <c r="I9" s="4">
        <v>16</v>
      </c>
      <c r="J9" s="5">
        <v>1.4424633333333301</v>
      </c>
      <c r="K9" s="5">
        <f t="shared" si="3"/>
        <v>0.81395375000000003</v>
      </c>
      <c r="L9" s="6">
        <f>J5/J9</f>
        <v>9.0284859927115626</v>
      </c>
      <c r="M9" s="6">
        <f>I9/I5</f>
        <v>16</v>
      </c>
      <c r="N9" s="7">
        <f t="shared" si="1"/>
        <v>0.56428037454447266</v>
      </c>
    </row>
    <row r="10" spans="2:14" ht="16" x14ac:dyDescent="0.4">
      <c r="B10" s="4">
        <v>32</v>
      </c>
      <c r="C10" s="5">
        <v>0.50085716666666602</v>
      </c>
      <c r="D10" s="5">
        <f t="shared" si="2"/>
        <v>0.40697687500000002</v>
      </c>
      <c r="E10" s="6">
        <f>C5/C10</f>
        <v>26.001944000668221</v>
      </c>
      <c r="F10" s="6">
        <f>B10/B5</f>
        <v>32</v>
      </c>
      <c r="G10" s="7">
        <f t="shared" si="0"/>
        <v>0.81256075002088191</v>
      </c>
      <c r="I10" s="4">
        <v>32</v>
      </c>
      <c r="J10" s="5">
        <v>0.83439416666666599</v>
      </c>
      <c r="K10" s="5">
        <f t="shared" si="3"/>
        <v>0.40697687500000002</v>
      </c>
      <c r="L10" s="6">
        <f>J5/J10</f>
        <v>15.608042961310264</v>
      </c>
      <c r="M10" s="6">
        <f>I10/I5</f>
        <v>32</v>
      </c>
      <c r="N10" s="7">
        <f t="shared" si="1"/>
        <v>0.48775134254094576</v>
      </c>
    </row>
    <row r="11" spans="2:14" ht="16.5" thickBot="1" x14ac:dyDescent="0.45">
      <c r="B11" s="8">
        <v>64</v>
      </c>
      <c r="C11" s="47">
        <v>0.46406599999999898</v>
      </c>
      <c r="D11" s="9">
        <f t="shared" si="2"/>
        <v>0.20348843750000001</v>
      </c>
      <c r="E11" s="10">
        <f>C5/C11</f>
        <v>28.063378915930123</v>
      </c>
      <c r="F11" s="10">
        <f>B11/B5</f>
        <v>64</v>
      </c>
      <c r="G11" s="11">
        <f t="shared" si="0"/>
        <v>0.43849029556140817</v>
      </c>
      <c r="I11" s="8">
        <v>64</v>
      </c>
      <c r="J11" s="9">
        <v>0.476252333333333</v>
      </c>
      <c r="K11" s="9">
        <f t="shared" si="3"/>
        <v>0.20348843750000001</v>
      </c>
      <c r="L11" s="10">
        <f>J5/J11</f>
        <v>27.345293846329383</v>
      </c>
      <c r="M11" s="10">
        <f>I11/I5</f>
        <v>64</v>
      </c>
      <c r="N11" s="11">
        <f t="shared" si="1"/>
        <v>0.42727021634889661</v>
      </c>
    </row>
  </sheetData>
  <mergeCells count="2">
    <mergeCell ref="B2:G2"/>
    <mergeCell ref="I2:N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A9AE6-9B55-41D2-B654-D7C6E758539F}">
  <sheetPr>
    <tabColor rgb="FFFFC000"/>
  </sheetPr>
  <dimension ref="B2:N12"/>
  <sheetViews>
    <sheetView zoomScale="79" zoomScaleNormal="100" workbookViewId="0">
      <selection activeCell="I14" sqref="I14"/>
    </sheetView>
  </sheetViews>
  <sheetFormatPr baseColWidth="10" defaultColWidth="8.7265625" defaultRowHeight="14.5" x14ac:dyDescent="0.35"/>
  <cols>
    <col min="2" max="2" width="16.81640625" customWidth="1"/>
    <col min="3" max="4" width="16.81640625" style="3" customWidth="1"/>
    <col min="5" max="7" width="16.81640625" customWidth="1"/>
    <col min="9" max="14" width="16.81640625" customWidth="1"/>
  </cols>
  <sheetData>
    <row r="2" spans="2:14" ht="30" customHeight="1" x14ac:dyDescent="0.35">
      <c r="B2" s="50" t="s">
        <v>14</v>
      </c>
      <c r="C2" s="50"/>
      <c r="D2" s="50"/>
      <c r="E2" s="50"/>
      <c r="F2" s="50"/>
      <c r="G2" s="50"/>
      <c r="I2" s="50" t="s">
        <v>15</v>
      </c>
      <c r="J2" s="50"/>
      <c r="K2" s="50"/>
      <c r="L2" s="50"/>
      <c r="M2" s="50"/>
      <c r="N2" s="50"/>
    </row>
    <row r="3" spans="2:14" ht="15" thickBot="1" x14ac:dyDescent="0.4">
      <c r="B3" s="1"/>
      <c r="C3" s="2"/>
      <c r="D3" s="2"/>
      <c r="E3" s="1"/>
      <c r="F3" s="1"/>
      <c r="G3" s="1"/>
      <c r="L3" s="1"/>
      <c r="M3" s="1"/>
      <c r="N3" s="1"/>
    </row>
    <row r="4" spans="2:14" ht="45" customHeight="1" thickBot="1" x14ac:dyDescent="0.4">
      <c r="B4" s="12" t="s">
        <v>7</v>
      </c>
      <c r="C4" s="13" t="s">
        <v>2</v>
      </c>
      <c r="D4" s="13" t="s">
        <v>3</v>
      </c>
      <c r="E4" s="14" t="s">
        <v>0</v>
      </c>
      <c r="F4" s="14" t="s">
        <v>4</v>
      </c>
      <c r="G4" s="15" t="s">
        <v>1</v>
      </c>
      <c r="I4" s="46" t="s">
        <v>7</v>
      </c>
      <c r="J4" s="40" t="s">
        <v>2</v>
      </c>
      <c r="K4" s="40" t="s">
        <v>3</v>
      </c>
      <c r="L4" s="38" t="s">
        <v>0</v>
      </c>
      <c r="M4" s="38" t="s">
        <v>4</v>
      </c>
      <c r="N4" s="41" t="s">
        <v>1</v>
      </c>
    </row>
    <row r="5" spans="2:14" ht="16" x14ac:dyDescent="0.4">
      <c r="B5" s="4">
        <v>1</v>
      </c>
      <c r="C5" s="5">
        <v>13.023260000000001</v>
      </c>
      <c r="D5" s="5">
        <f>C5/B5</f>
        <v>13.023260000000001</v>
      </c>
      <c r="E5" s="6">
        <f>C5/C5</f>
        <v>1</v>
      </c>
      <c r="F5" s="6">
        <f>B5/B5</f>
        <v>1</v>
      </c>
      <c r="G5" s="7">
        <f>E5/F5</f>
        <v>1</v>
      </c>
      <c r="I5" s="4">
        <v>1</v>
      </c>
      <c r="J5" s="5">
        <v>13.023260000000001</v>
      </c>
      <c r="K5" s="5">
        <f>J5</f>
        <v>13.023260000000001</v>
      </c>
      <c r="L5" s="6">
        <f>K5/J5</f>
        <v>1</v>
      </c>
      <c r="M5" s="6">
        <f>I5/I5</f>
        <v>1</v>
      </c>
      <c r="N5" s="7">
        <f>L5/M5</f>
        <v>1</v>
      </c>
    </row>
    <row r="6" spans="2:14" ht="16.5" thickBot="1" x14ac:dyDescent="0.45">
      <c r="B6" s="4">
        <v>2</v>
      </c>
      <c r="C6" s="9">
        <v>7.8162839999999996</v>
      </c>
      <c r="D6" s="5">
        <f>C5/B6</f>
        <v>6.5116300000000003</v>
      </c>
      <c r="E6" s="6">
        <f>C5/C6</f>
        <v>1.6661702670987903</v>
      </c>
      <c r="F6" s="6">
        <f>B6/B5</f>
        <v>2</v>
      </c>
      <c r="G6" s="7">
        <f t="shared" ref="G6:G11" si="0">E6/F6</f>
        <v>0.83308513354939517</v>
      </c>
      <c r="I6" s="4">
        <v>2</v>
      </c>
      <c r="J6" s="9">
        <v>7.7582259999999996</v>
      </c>
      <c r="K6" s="5">
        <f>K5/I6</f>
        <v>6.5116300000000003</v>
      </c>
      <c r="L6" s="6">
        <f>J5/J6</f>
        <v>1.67863890533738</v>
      </c>
      <c r="M6" s="6">
        <v>2</v>
      </c>
      <c r="N6" s="7">
        <f>L6/M6</f>
        <v>0.83931945266869001</v>
      </c>
    </row>
    <row r="7" spans="2:14" ht="16.5" thickBot="1" x14ac:dyDescent="0.45">
      <c r="B7" s="4">
        <v>4</v>
      </c>
      <c r="C7" s="9">
        <v>2.9726299999999899</v>
      </c>
      <c r="D7" s="5">
        <f>C5/B7</f>
        <v>3.2558150000000001</v>
      </c>
      <c r="E7" s="6">
        <f>C5/C7</f>
        <v>4.3810565055186972</v>
      </c>
      <c r="F7" s="6">
        <f>B7/B5</f>
        <v>4</v>
      </c>
      <c r="G7" s="7">
        <f t="shared" si="0"/>
        <v>1.0952641263796743</v>
      </c>
      <c r="I7" s="4">
        <v>4</v>
      </c>
      <c r="J7" s="9">
        <v>2.9892599999999998</v>
      </c>
      <c r="K7" s="5">
        <f>K5/I7</f>
        <v>3.2558150000000001</v>
      </c>
      <c r="L7" s="6">
        <f>J5/J7</f>
        <v>4.3566835939329467</v>
      </c>
      <c r="M7" s="6">
        <f>I7/I5</f>
        <v>4</v>
      </c>
      <c r="N7" s="7">
        <f t="shared" ref="N7:N12" si="1">L7/M7</f>
        <v>1.0891708984832367</v>
      </c>
    </row>
    <row r="8" spans="2:14" ht="16.5" thickBot="1" x14ac:dyDescent="0.45">
      <c r="B8" s="4">
        <v>8</v>
      </c>
      <c r="C8" s="9">
        <v>1.5325120000000001</v>
      </c>
      <c r="D8" s="5">
        <f>C5/B8</f>
        <v>1.6279075000000001</v>
      </c>
      <c r="E8" s="6">
        <f>C5/C8</f>
        <v>8.4979823975277196</v>
      </c>
      <c r="F8" s="6">
        <f>B8/B5</f>
        <v>8</v>
      </c>
      <c r="G8" s="7">
        <f t="shared" si="0"/>
        <v>1.0622477996909649</v>
      </c>
      <c r="I8" s="4">
        <v>8</v>
      </c>
      <c r="J8" s="9">
        <v>1.538462</v>
      </c>
      <c r="K8" s="5">
        <f>K5/I8</f>
        <v>1.6279075000000001</v>
      </c>
      <c r="L8" s="6">
        <f>J5/J8</f>
        <v>8.4651164604650617</v>
      </c>
      <c r="M8" s="6">
        <f>I8/I5</f>
        <v>8</v>
      </c>
      <c r="N8" s="7">
        <f t="shared" si="1"/>
        <v>1.0581395575581327</v>
      </c>
    </row>
    <row r="9" spans="2:14" ht="16.5" thickBot="1" x14ac:dyDescent="0.45">
      <c r="B9" s="4">
        <v>16</v>
      </c>
      <c r="C9" s="9">
        <v>0.80468039999999996</v>
      </c>
      <c r="D9" s="5">
        <f>C5/B9</f>
        <v>0.81395375000000003</v>
      </c>
      <c r="E9" s="6">
        <f>C5/C9</f>
        <v>16.184388236621647</v>
      </c>
      <c r="F9" s="6">
        <f>B9/B5</f>
        <v>16</v>
      </c>
      <c r="G9" s="7">
        <f t="shared" si="0"/>
        <v>1.0115242647888529</v>
      </c>
      <c r="I9" s="4">
        <v>16</v>
      </c>
      <c r="J9" s="9">
        <v>0.80772960000000005</v>
      </c>
      <c r="K9" s="5">
        <f>K5/I9</f>
        <v>0.81395375000000003</v>
      </c>
      <c r="L9" s="6">
        <f>J5/J9</f>
        <v>16.123291755062585</v>
      </c>
      <c r="M9" s="6">
        <f>I9/I5</f>
        <v>16</v>
      </c>
      <c r="N9" s="7">
        <f t="shared" si="1"/>
        <v>1.0077057346914116</v>
      </c>
    </row>
    <row r="10" spans="2:14" ht="16.5" thickBot="1" x14ac:dyDescent="0.45">
      <c r="B10" s="4">
        <v>32</v>
      </c>
      <c r="C10" s="9">
        <v>0.41275420000000002</v>
      </c>
      <c r="D10" s="5">
        <f>C5/B10</f>
        <v>0.40697687500000002</v>
      </c>
      <c r="E10" s="6">
        <f>C5/C10</f>
        <v>31.552095654023631</v>
      </c>
      <c r="F10" s="6">
        <f>B10/B5</f>
        <v>32</v>
      </c>
      <c r="G10" s="7">
        <f t="shared" si="0"/>
        <v>0.98600298918823848</v>
      </c>
      <c r="I10" s="4">
        <v>32</v>
      </c>
      <c r="J10" s="9">
        <v>0.411412</v>
      </c>
      <c r="K10" s="5">
        <f>K5/I10</f>
        <v>0.40697687500000002</v>
      </c>
      <c r="L10" s="6">
        <f>J5/J10</f>
        <v>31.655031938786426</v>
      </c>
      <c r="M10" s="6">
        <f>I10/I5</f>
        <v>32</v>
      </c>
      <c r="N10" s="7">
        <f t="shared" si="1"/>
        <v>0.9892197480870758</v>
      </c>
    </row>
    <row r="11" spans="2:14" ht="16.5" thickBot="1" x14ac:dyDescent="0.45">
      <c r="B11" s="8">
        <v>64</v>
      </c>
      <c r="C11" s="9">
        <v>0.2284128</v>
      </c>
      <c r="D11" s="9">
        <f>C5/B11</f>
        <v>0.20348843750000001</v>
      </c>
      <c r="E11" s="10">
        <f>C5/C11</f>
        <v>57.016331834292998</v>
      </c>
      <c r="F11" s="10">
        <f>B11/B5</f>
        <v>64</v>
      </c>
      <c r="G11" s="11">
        <f t="shared" si="0"/>
        <v>0.8908801849108281</v>
      </c>
      <c r="I11" s="4">
        <v>64</v>
      </c>
      <c r="J11" s="9">
        <v>0.225692799999999</v>
      </c>
      <c r="K11" s="5">
        <f>K5/I11</f>
        <v>0.20348843750000001</v>
      </c>
      <c r="L11" s="6">
        <f>J5/J11</f>
        <v>57.703480128741624</v>
      </c>
      <c r="M11" s="6">
        <f>I11/I5</f>
        <v>64</v>
      </c>
      <c r="N11" s="7">
        <f t="shared" si="1"/>
        <v>0.90161687701158788</v>
      </c>
    </row>
    <row r="12" spans="2:14" ht="16.5" thickBot="1" x14ac:dyDescent="0.45">
      <c r="I12" s="8">
        <v>128</v>
      </c>
      <c r="J12" s="9">
        <v>0.1447996</v>
      </c>
      <c r="K12" s="9">
        <f>K5/I12</f>
        <v>0.10174421875</v>
      </c>
      <c r="L12" s="10">
        <f>J5/J12</f>
        <v>89.939889336710877</v>
      </c>
      <c r="M12" s="10">
        <f>I12/I5</f>
        <v>128</v>
      </c>
      <c r="N12" s="11">
        <f t="shared" si="1"/>
        <v>0.70265538544305373</v>
      </c>
    </row>
  </sheetData>
  <mergeCells count="2">
    <mergeCell ref="B2:G2"/>
    <mergeCell ref="I2:N2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483D1-F6D8-4166-9418-630A0316060A}">
  <sheetPr>
    <tabColor rgb="FFFFFF00"/>
  </sheetPr>
  <dimension ref="A1:Q9"/>
  <sheetViews>
    <sheetView topLeftCell="A2" zoomScale="70" zoomScaleNormal="100" workbookViewId="0">
      <selection activeCell="C6" sqref="C6"/>
    </sheetView>
  </sheetViews>
  <sheetFormatPr baseColWidth="10" defaultColWidth="8.7265625" defaultRowHeight="14.5" x14ac:dyDescent="0.35"/>
  <cols>
    <col min="2" max="2" width="16.81640625" customWidth="1"/>
    <col min="3" max="12" width="15.81640625" customWidth="1"/>
    <col min="13" max="14" width="15.81640625" style="3" customWidth="1"/>
    <col min="15" max="17" width="15.81640625" customWidth="1"/>
  </cols>
  <sheetData>
    <row r="1" spans="1:17" ht="15" thickBot="1" x14ac:dyDescent="0.4">
      <c r="H1" s="1"/>
      <c r="I1" s="1"/>
      <c r="J1" s="1"/>
      <c r="K1" s="1"/>
      <c r="L1" s="1"/>
    </row>
    <row r="2" spans="1:17" ht="30" customHeight="1" thickBot="1" x14ac:dyDescent="0.5">
      <c r="B2" s="20"/>
      <c r="C2" s="51" t="s">
        <v>8</v>
      </c>
      <c r="D2" s="52"/>
      <c r="E2" s="52"/>
      <c r="F2" s="52"/>
      <c r="G2" s="53"/>
      <c r="H2" s="54" t="s">
        <v>9</v>
      </c>
      <c r="I2" s="55"/>
      <c r="J2" s="55"/>
      <c r="K2" s="55"/>
      <c r="L2" s="56"/>
      <c r="M2" s="57" t="s">
        <v>10</v>
      </c>
      <c r="N2" s="58"/>
      <c r="O2" s="58"/>
      <c r="P2" s="58"/>
      <c r="Q2" s="59"/>
    </row>
    <row r="3" spans="1:17" ht="45" customHeight="1" thickBot="1" x14ac:dyDescent="0.4">
      <c r="A3" s="24"/>
      <c r="B3" s="28" t="s">
        <v>7</v>
      </c>
      <c r="C3" s="37" t="s">
        <v>2</v>
      </c>
      <c r="D3" s="37" t="s">
        <v>3</v>
      </c>
      <c r="E3" s="38" t="s">
        <v>0</v>
      </c>
      <c r="F3" s="38" t="s">
        <v>4</v>
      </c>
      <c r="G3" s="39" t="s">
        <v>1</v>
      </c>
      <c r="H3" s="25" t="s">
        <v>2</v>
      </c>
      <c r="I3" s="25" t="s">
        <v>3</v>
      </c>
      <c r="J3" s="26" t="s">
        <v>0</v>
      </c>
      <c r="K3" s="26" t="s">
        <v>4</v>
      </c>
      <c r="L3" s="27" t="s">
        <v>1</v>
      </c>
      <c r="M3" s="16" t="s">
        <v>2</v>
      </c>
      <c r="N3" s="16" t="s">
        <v>3</v>
      </c>
      <c r="O3" s="14" t="s">
        <v>0</v>
      </c>
      <c r="P3" s="14" t="s">
        <v>4</v>
      </c>
      <c r="Q3" s="19" t="s">
        <v>1</v>
      </c>
    </row>
    <row r="4" spans="1:17" ht="16.5" thickBot="1" x14ac:dyDescent="0.45">
      <c r="A4" s="24"/>
      <c r="B4" s="4">
        <v>1</v>
      </c>
      <c r="C4" s="48">
        <v>13.3470333333333</v>
      </c>
      <c r="D4" s="5">
        <f>'Strong MPI'!C5/2</f>
        <v>6.5116300000000003</v>
      </c>
      <c r="E4" s="6">
        <f>'Strong MPI'!C5/C4</f>
        <v>0.97574192517188829</v>
      </c>
      <c r="F4" s="6">
        <f>B4*2</f>
        <v>2</v>
      </c>
      <c r="G4" s="22">
        <f t="shared" ref="G4:G9" si="0">E4/F4</f>
        <v>0.48787096258594415</v>
      </c>
      <c r="H4" s="5">
        <v>13.550233333333299</v>
      </c>
      <c r="I4" s="5">
        <f>'Strong MPI'!C5/4</f>
        <v>3.2558150000000001</v>
      </c>
      <c r="J4" s="6">
        <f>'Strong MPI'!C5/H4</f>
        <v>0.96110964878833816</v>
      </c>
      <c r="K4" s="6">
        <f>B4*4</f>
        <v>4</v>
      </c>
      <c r="L4" s="22">
        <f>J4/K4</f>
        <v>0.24027741219708454</v>
      </c>
      <c r="M4" s="5">
        <v>13.9047666666666</v>
      </c>
      <c r="N4" s="5">
        <f>'Strong MPI'!C5/8</f>
        <v>1.6279075000000001</v>
      </c>
      <c r="O4" s="6">
        <f>'Strong MPI'!C5/M4</f>
        <v>0.93660399431370511</v>
      </c>
      <c r="P4" s="6">
        <f>B4*8</f>
        <v>8</v>
      </c>
      <c r="Q4" s="21">
        <f>O4/P4</f>
        <v>0.11707549928921314</v>
      </c>
    </row>
    <row r="5" spans="1:17" ht="16.5" thickBot="1" x14ac:dyDescent="0.45">
      <c r="A5" s="24"/>
      <c r="B5" s="4">
        <v>2</v>
      </c>
      <c r="C5" s="48">
        <v>7.94969666666666</v>
      </c>
      <c r="D5" s="5">
        <f>D4/B5</f>
        <v>3.2558150000000001</v>
      </c>
      <c r="E5" s="6">
        <f>'Strong MPI'!C5/C5</f>
        <v>1.6382084180151122</v>
      </c>
      <c r="F5" s="6">
        <f>B5*2</f>
        <v>4</v>
      </c>
      <c r="G5" s="22">
        <f t="shared" si="0"/>
        <v>0.40955210450377805</v>
      </c>
      <c r="H5" s="5">
        <v>8.0299083333333297</v>
      </c>
      <c r="I5" s="5">
        <f>I4/B5</f>
        <v>1.6279075000000001</v>
      </c>
      <c r="J5" s="6">
        <f>'Strong MPI'!C5/H5</f>
        <v>1.6218441680010884</v>
      </c>
      <c r="K5" s="6">
        <f t="shared" ref="K5:K8" si="1">B5*4</f>
        <v>8</v>
      </c>
      <c r="L5" s="22">
        <f>J5/K5</f>
        <v>0.20273052100013605</v>
      </c>
      <c r="M5" s="5">
        <v>8.3170016666666609</v>
      </c>
      <c r="N5" s="5">
        <f>N4/B5</f>
        <v>0.81395375000000003</v>
      </c>
      <c r="O5" s="6">
        <f>'Strong MPI'!C5/M5</f>
        <v>1.5658599723738595</v>
      </c>
      <c r="P5" s="6">
        <f t="shared" ref="P5:P7" si="2">B5*8</f>
        <v>16</v>
      </c>
      <c r="Q5" s="22">
        <f>O5/P5</f>
        <v>9.7866248273366221E-2</v>
      </c>
    </row>
    <row r="6" spans="1:17" ht="16.5" thickBot="1" x14ac:dyDescent="0.45">
      <c r="A6" s="24"/>
      <c r="B6" s="4">
        <v>4</v>
      </c>
      <c r="C6" s="48">
        <v>1.6680979999999901</v>
      </c>
      <c r="D6" s="5">
        <f>D4/B6</f>
        <v>1.6279075000000001</v>
      </c>
      <c r="E6" s="6">
        <f>'Strong MPI'!C5/C6</f>
        <v>7.8072511327272602</v>
      </c>
      <c r="F6" s="6">
        <f t="shared" ref="F6:F8" si="3">B6*2</f>
        <v>8</v>
      </c>
      <c r="G6" s="22">
        <f t="shared" si="0"/>
        <v>0.97590639159090753</v>
      </c>
      <c r="H6" s="5">
        <v>0.90440083333333299</v>
      </c>
      <c r="I6" s="5">
        <f>I4/B6</f>
        <v>0.81395375000000003</v>
      </c>
      <c r="J6" s="6">
        <f>'Strong MPI'!C5/H6</f>
        <v>14.399876161104826</v>
      </c>
      <c r="K6" s="6">
        <f t="shared" si="1"/>
        <v>16</v>
      </c>
      <c r="L6" s="22">
        <f t="shared" ref="L6:L8" si="4">J6/K6</f>
        <v>0.89999226006905164</v>
      </c>
      <c r="M6" s="5">
        <v>0.53570533333333303</v>
      </c>
      <c r="N6" s="5">
        <f>N4/B6</f>
        <v>0.40697687500000002</v>
      </c>
      <c r="O6" s="6">
        <f>'Strong MPI'!C5/M6</f>
        <v>24.310491588659453</v>
      </c>
      <c r="P6" s="6">
        <f t="shared" si="2"/>
        <v>32</v>
      </c>
      <c r="Q6" s="22">
        <f t="shared" ref="Q6:Q7" si="5">O6/P6</f>
        <v>0.75970286214560789</v>
      </c>
    </row>
    <row r="7" spans="1:17" ht="16" x14ac:dyDescent="0.4">
      <c r="A7" s="24"/>
      <c r="B7" s="17">
        <v>8</v>
      </c>
      <c r="C7" s="4">
        <v>0.92075016666666598</v>
      </c>
      <c r="D7" s="5">
        <f>D4/B7</f>
        <v>0.81395375000000003</v>
      </c>
      <c r="E7" s="6">
        <f>'Strong MPI'!C5/C7</f>
        <v>14.144184243970644</v>
      </c>
      <c r="F7" s="6">
        <f t="shared" si="3"/>
        <v>16</v>
      </c>
      <c r="G7" s="22">
        <f t="shared" si="0"/>
        <v>0.88401151524816524</v>
      </c>
      <c r="H7" s="5">
        <v>0.50214416666666595</v>
      </c>
      <c r="I7" s="5">
        <f>I4/B7</f>
        <v>0.40697687500000002</v>
      </c>
      <c r="J7" s="6">
        <f>'Strong MPI'!C5/H7</f>
        <v>25.935300785133126</v>
      </c>
      <c r="K7" s="6">
        <f t="shared" si="1"/>
        <v>32</v>
      </c>
      <c r="L7" s="22">
        <f t="shared" si="4"/>
        <v>0.8104781495354102</v>
      </c>
      <c r="M7" s="5">
        <v>0.302153</v>
      </c>
      <c r="N7" s="5">
        <f>N4/B7</f>
        <v>0.20348843750000001</v>
      </c>
      <c r="O7" s="6">
        <f>'Strong MPI'!C5/M7</f>
        <v>43.101541272136963</v>
      </c>
      <c r="P7" s="6">
        <f t="shared" si="2"/>
        <v>64</v>
      </c>
      <c r="Q7" s="22">
        <f t="shared" si="5"/>
        <v>0.67346158237714004</v>
      </c>
    </row>
    <row r="8" spans="1:17" ht="16" x14ac:dyDescent="0.4">
      <c r="A8" s="24"/>
      <c r="B8" s="4">
        <v>16</v>
      </c>
      <c r="C8" s="49">
        <v>41.6880666666666</v>
      </c>
      <c r="D8" s="5">
        <f>D4/B8</f>
        <v>0.40697687500000002</v>
      </c>
      <c r="E8" s="6">
        <f>'Strong MPI'!C5/C8</f>
        <v>0.31239779249377569</v>
      </c>
      <c r="F8" s="6">
        <f t="shared" si="3"/>
        <v>32</v>
      </c>
      <c r="G8" s="22">
        <f t="shared" si="0"/>
        <v>9.7624310154304905E-3</v>
      </c>
      <c r="H8" s="5">
        <v>37.889233333333301</v>
      </c>
      <c r="I8" s="5">
        <f>I4/B8</f>
        <v>0.20348843750000001</v>
      </c>
      <c r="J8" s="6">
        <f>'Strong MPI'!C5/H8</f>
        <v>0.34371927997135543</v>
      </c>
      <c r="K8" s="6">
        <f t="shared" si="1"/>
        <v>64</v>
      </c>
      <c r="L8" s="22">
        <f t="shared" si="4"/>
        <v>5.3706137495524286E-3</v>
      </c>
      <c r="M8" s="31"/>
      <c r="N8" s="31"/>
      <c r="O8" s="32"/>
      <c r="P8" s="32"/>
      <c r="Q8" s="33"/>
    </row>
    <row r="9" spans="1:17" ht="16.5" thickBot="1" x14ac:dyDescent="0.45">
      <c r="A9" s="24"/>
      <c r="B9" s="18">
        <v>32</v>
      </c>
      <c r="C9" s="8">
        <v>75.660216666666599</v>
      </c>
      <c r="D9" s="9">
        <f>D4/B9</f>
        <v>0.20348843750000001</v>
      </c>
      <c r="E9" s="10">
        <f>'Strong MPI'!C5/C9</f>
        <v>0.17212824088749432</v>
      </c>
      <c r="F9" s="10">
        <f>B9*2</f>
        <v>64</v>
      </c>
      <c r="G9" s="23">
        <f t="shared" si="0"/>
        <v>2.6895037638670987E-3</v>
      </c>
      <c r="H9" s="29"/>
      <c r="I9" s="29"/>
      <c r="J9" s="29"/>
      <c r="K9" s="29"/>
      <c r="L9" s="30"/>
      <c r="M9" s="34"/>
      <c r="N9" s="34"/>
      <c r="O9" s="35"/>
      <c r="P9" s="35"/>
      <c r="Q9" s="36"/>
    </row>
  </sheetData>
  <mergeCells count="3">
    <mergeCell ref="C2:G2"/>
    <mergeCell ref="H2:L2"/>
    <mergeCell ref="M2:Q2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EE532-4D8A-48C3-AD81-3AEA73E53A3E}">
  <sheetPr>
    <tabColor rgb="FF92D050"/>
  </sheetPr>
  <dimension ref="A1:F10"/>
  <sheetViews>
    <sheetView tabSelected="1" topLeftCell="A3" zoomScale="95" zoomScaleNormal="100" workbookViewId="0">
      <selection activeCell="C6" sqref="C6"/>
    </sheetView>
  </sheetViews>
  <sheetFormatPr baseColWidth="10" defaultColWidth="8.7265625" defaultRowHeight="14.5" x14ac:dyDescent="0.35"/>
  <cols>
    <col min="2" max="4" width="16.81640625" customWidth="1"/>
    <col min="5" max="5" width="16.81640625" style="3" customWidth="1"/>
    <col min="6" max="6" width="16.81640625" customWidth="1"/>
  </cols>
  <sheetData>
    <row r="1" spans="1:6" ht="15" thickBot="1" x14ac:dyDescent="0.4">
      <c r="C1" s="1"/>
      <c r="D1" s="1"/>
      <c r="E1" s="2"/>
      <c r="F1" s="1"/>
    </row>
    <row r="2" spans="1:6" ht="30" customHeight="1" thickBot="1" x14ac:dyDescent="0.5">
      <c r="B2" s="20"/>
      <c r="C2" s="51" t="s">
        <v>13</v>
      </c>
      <c r="D2" s="53"/>
      <c r="E2" s="57" t="s">
        <v>12</v>
      </c>
      <c r="F2" s="59"/>
    </row>
    <row r="3" spans="1:6" ht="45" customHeight="1" thickBot="1" x14ac:dyDescent="0.4">
      <c r="A3" s="24"/>
      <c r="B3" s="28" t="s">
        <v>5</v>
      </c>
      <c r="C3" s="37" t="s">
        <v>2</v>
      </c>
      <c r="D3" s="39" t="s">
        <v>11</v>
      </c>
      <c r="E3" s="16" t="s">
        <v>2</v>
      </c>
      <c r="F3" s="19" t="s">
        <v>11</v>
      </c>
    </row>
    <row r="4" spans="1:6" ht="16" x14ac:dyDescent="0.4">
      <c r="A4" s="24"/>
      <c r="B4" s="17">
        <v>1</v>
      </c>
      <c r="C4" s="5">
        <v>229.983</v>
      </c>
      <c r="D4" s="22">
        <f>C4/C4</f>
        <v>1</v>
      </c>
      <c r="E4" s="5">
        <v>230.27500000000001</v>
      </c>
      <c r="F4" s="22">
        <f>E4/E4</f>
        <v>1</v>
      </c>
    </row>
    <row r="5" spans="1:6" ht="16" x14ac:dyDescent="0.4">
      <c r="A5" s="24"/>
      <c r="B5" s="17">
        <v>2</v>
      </c>
      <c r="C5" s="5">
        <v>306.70800000000003</v>
      </c>
      <c r="D5" s="22">
        <f>C4/C5</f>
        <v>0.74984349935443484</v>
      </c>
      <c r="E5" s="5">
        <v>226.72300000000001</v>
      </c>
      <c r="F5" s="22">
        <f>E4/E5</f>
        <v>1.0156666946009005</v>
      </c>
    </row>
    <row r="6" spans="1:6" ht="16" x14ac:dyDescent="0.4">
      <c r="A6" s="24"/>
      <c r="B6" s="17">
        <v>4</v>
      </c>
      <c r="C6" s="5">
        <v>365.62700000000001</v>
      </c>
      <c r="D6" s="22">
        <f>C4/C6</f>
        <v>0.62900989259545925</v>
      </c>
      <c r="E6" s="5">
        <v>248.25399999999999</v>
      </c>
      <c r="F6" s="22">
        <f>E4/E6</f>
        <v>0.92757820619204534</v>
      </c>
    </row>
    <row r="7" spans="1:6" ht="16" x14ac:dyDescent="0.4">
      <c r="A7" s="24"/>
      <c r="B7" s="17">
        <v>8</v>
      </c>
      <c r="C7" s="5">
        <v>381.53899999999999</v>
      </c>
      <c r="D7" s="22">
        <f>C4/C7</f>
        <v>0.60277717349995674</v>
      </c>
      <c r="E7" s="5">
        <v>260.38600000000002</v>
      </c>
      <c r="F7" s="22">
        <f>E4/E7</f>
        <v>0.88436014225035131</v>
      </c>
    </row>
    <row r="8" spans="1:6" ht="16" x14ac:dyDescent="0.4">
      <c r="A8" s="24"/>
      <c r="B8" s="17">
        <v>16</v>
      </c>
      <c r="C8" s="5">
        <v>414.339</v>
      </c>
      <c r="D8" s="22">
        <f>C4/C8</f>
        <v>0.55505998711200255</v>
      </c>
      <c r="E8" s="5">
        <v>309.44499999999999</v>
      </c>
      <c r="F8" s="22">
        <f>E4/E8</f>
        <v>0.74415485789073987</v>
      </c>
    </row>
    <row r="9" spans="1:6" ht="16" x14ac:dyDescent="0.4">
      <c r="A9" s="24"/>
      <c r="B9" s="17">
        <v>32</v>
      </c>
      <c r="C9" s="5">
        <v>445.15</v>
      </c>
      <c r="D9" s="22">
        <f>C4/C9</f>
        <v>0.51664158148938566</v>
      </c>
      <c r="E9" s="5">
        <v>359.53100000000001</v>
      </c>
      <c r="F9" s="22">
        <f>E4/E9</f>
        <v>0.64048719025619483</v>
      </c>
    </row>
    <row r="10" spans="1:6" ht="16.5" thickBot="1" x14ac:dyDescent="0.45">
      <c r="A10" s="24"/>
      <c r="B10" s="18">
        <v>64</v>
      </c>
      <c r="C10" s="9">
        <v>512.91600000000005</v>
      </c>
      <c r="D10" s="23">
        <f>C4/C10</f>
        <v>0.44838336101817838</v>
      </c>
      <c r="E10" s="9">
        <v>528.96699999999998</v>
      </c>
      <c r="F10" s="23">
        <f>E4/E10</f>
        <v>0.43532961413471921</v>
      </c>
    </row>
  </sheetData>
  <mergeCells count="2">
    <mergeCell ref="C2:D2"/>
    <mergeCell ref="E2:F2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D7C31-A8AA-4C0E-B26E-C4154CE576F8}">
  <sheetPr>
    <tabColor rgb="FF00B0F0"/>
  </sheetPr>
  <dimension ref="A1:F11"/>
  <sheetViews>
    <sheetView zoomScaleNormal="100" workbookViewId="0">
      <selection activeCell="H9" sqref="H9"/>
    </sheetView>
  </sheetViews>
  <sheetFormatPr baseColWidth="10" defaultColWidth="8.7265625" defaultRowHeight="14.5" x14ac:dyDescent="0.35"/>
  <cols>
    <col min="2" max="4" width="16.81640625" customWidth="1"/>
    <col min="5" max="5" width="16.81640625" style="3" customWidth="1"/>
    <col min="6" max="6" width="16.81640625" customWidth="1"/>
  </cols>
  <sheetData>
    <row r="1" spans="1:6" ht="15" thickBot="1" x14ac:dyDescent="0.4">
      <c r="C1" s="1"/>
      <c r="D1" s="1"/>
      <c r="E1" s="2"/>
      <c r="F1" s="1"/>
    </row>
    <row r="2" spans="1:6" ht="30" customHeight="1" thickBot="1" x14ac:dyDescent="0.5">
      <c r="B2" s="20"/>
      <c r="C2" s="60" t="s">
        <v>13</v>
      </c>
      <c r="D2" s="61"/>
      <c r="E2" s="62" t="s">
        <v>12</v>
      </c>
      <c r="F2" s="63"/>
    </row>
    <row r="3" spans="1:6" ht="45" customHeight="1" thickBot="1" x14ac:dyDescent="0.4">
      <c r="A3" s="24"/>
      <c r="B3" s="45" t="s">
        <v>5</v>
      </c>
      <c r="C3" s="37" t="s">
        <v>2</v>
      </c>
      <c r="D3" s="39" t="s">
        <v>11</v>
      </c>
      <c r="E3" s="16" t="s">
        <v>2</v>
      </c>
      <c r="F3" s="19" t="s">
        <v>11</v>
      </c>
    </row>
    <row r="4" spans="1:6" ht="16" x14ac:dyDescent="0.4">
      <c r="A4" s="24"/>
      <c r="B4" s="42">
        <v>1</v>
      </c>
      <c r="C4" s="4">
        <v>230.39099999999999</v>
      </c>
      <c r="D4" s="22">
        <f>C4/C4</f>
        <v>1</v>
      </c>
      <c r="E4" s="5">
        <v>230.63399999999999</v>
      </c>
      <c r="F4" s="22">
        <f>E4/E4</f>
        <v>1</v>
      </c>
    </row>
    <row r="5" spans="1:6" ht="16" x14ac:dyDescent="0.4">
      <c r="A5" s="24"/>
      <c r="B5" s="43">
        <v>2</v>
      </c>
      <c r="C5" s="4">
        <v>227.08199999999999</v>
      </c>
      <c r="D5" s="22">
        <f>C4/C5</f>
        <v>1.0145718286786272</v>
      </c>
      <c r="E5" s="5">
        <v>226.55</v>
      </c>
      <c r="F5" s="22">
        <f>E4/E5</f>
        <v>1.0180269256234826</v>
      </c>
    </row>
    <row r="6" spans="1:6" ht="16" x14ac:dyDescent="0.4">
      <c r="A6" s="24"/>
      <c r="B6" s="43">
        <v>4</v>
      </c>
      <c r="C6" s="4">
        <v>228.239</v>
      </c>
      <c r="D6" s="22">
        <f>C4/C6</f>
        <v>1.0094287128843011</v>
      </c>
      <c r="E6" s="5">
        <v>228.81</v>
      </c>
      <c r="F6" s="22">
        <f>E4/E6</f>
        <v>1.0079716795594598</v>
      </c>
    </row>
    <row r="7" spans="1:6" ht="16" x14ac:dyDescent="0.4">
      <c r="A7" s="24"/>
      <c r="B7" s="43">
        <v>8</v>
      </c>
      <c r="C7" s="4">
        <v>227.19499999999999</v>
      </c>
      <c r="D7" s="22">
        <f>C4/C7</f>
        <v>1.0140672109861573</v>
      </c>
      <c r="E7" s="5">
        <v>226.61</v>
      </c>
      <c r="F7" s="22">
        <f>E4/E7</f>
        <v>1.0177573805216009</v>
      </c>
    </row>
    <row r="8" spans="1:6" ht="16" x14ac:dyDescent="0.4">
      <c r="A8" s="24"/>
      <c r="B8" s="43">
        <v>16</v>
      </c>
      <c r="C8" s="4">
        <v>234.80600000000001</v>
      </c>
      <c r="D8" s="22">
        <f>C4/C8</f>
        <v>0.98119724368201822</v>
      </c>
      <c r="E8" s="5">
        <v>227.22399999999999</v>
      </c>
      <c r="F8" s="22">
        <f>E4/E8</f>
        <v>1.0150072175474421</v>
      </c>
    </row>
    <row r="9" spans="1:6" ht="16" x14ac:dyDescent="0.4">
      <c r="A9" s="24"/>
      <c r="B9" s="43">
        <v>32</v>
      </c>
      <c r="C9" s="4">
        <v>236.06899999999999</v>
      </c>
      <c r="D9" s="22">
        <f>C4/C9</f>
        <v>0.97594771020337279</v>
      </c>
      <c r="E9" s="5">
        <v>231.97499999999999</v>
      </c>
      <c r="F9" s="22">
        <f>E4/E9</f>
        <v>0.99421920465567404</v>
      </c>
    </row>
    <row r="10" spans="1:6" ht="16" x14ac:dyDescent="0.4">
      <c r="A10" s="24"/>
      <c r="B10" s="43">
        <v>64</v>
      </c>
      <c r="C10" s="4">
        <v>241.56100000000001</v>
      </c>
      <c r="D10" s="22">
        <f>C4/C10</f>
        <v>0.95375909190639208</v>
      </c>
      <c r="E10" s="5">
        <v>237.21</v>
      </c>
      <c r="F10" s="22">
        <f>E4/E10</f>
        <v>0.97227772859491579</v>
      </c>
    </row>
    <row r="11" spans="1:6" ht="16.5" thickBot="1" x14ac:dyDescent="0.45">
      <c r="A11" s="24"/>
      <c r="B11" s="44">
        <v>128</v>
      </c>
      <c r="C11" s="8">
        <v>248.33699999999999</v>
      </c>
      <c r="D11" s="23">
        <f>C4/C11</f>
        <v>0.92773529518356102</v>
      </c>
      <c r="E11" s="9">
        <v>247.124</v>
      </c>
      <c r="F11" s="23">
        <f>E4/E11</f>
        <v>0.93327236529029955</v>
      </c>
    </row>
  </sheetData>
  <mergeCells count="2">
    <mergeCell ref="C2:D2"/>
    <mergeCell ref="E2:F2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D3751-B357-4100-8733-3445447571DE}">
  <sheetPr>
    <tabColor rgb="FF7030A0"/>
  </sheetPr>
  <dimension ref="A1:H10"/>
  <sheetViews>
    <sheetView topLeftCell="A2" zoomScale="65" zoomScaleNormal="100" workbookViewId="0">
      <selection activeCell="H49" sqref="H49"/>
    </sheetView>
  </sheetViews>
  <sheetFormatPr baseColWidth="10" defaultColWidth="8.7265625" defaultRowHeight="14.5" x14ac:dyDescent="0.35"/>
  <cols>
    <col min="2" max="2" width="16.81640625" customWidth="1"/>
    <col min="3" max="6" width="15.81640625" customWidth="1"/>
    <col min="7" max="7" width="15.81640625" style="3" customWidth="1"/>
    <col min="8" max="8" width="15.81640625" customWidth="1"/>
  </cols>
  <sheetData>
    <row r="1" spans="1:8" ht="15" thickBot="1" x14ac:dyDescent="0.4">
      <c r="E1" s="1"/>
      <c r="F1" s="1"/>
    </row>
    <row r="2" spans="1:8" ht="30" customHeight="1" thickBot="1" x14ac:dyDescent="0.5">
      <c r="B2" s="20"/>
      <c r="C2" s="51" t="s">
        <v>8</v>
      </c>
      <c r="D2" s="53"/>
      <c r="E2" s="54" t="s">
        <v>9</v>
      </c>
      <c r="F2" s="56"/>
      <c r="G2" s="57" t="s">
        <v>10</v>
      </c>
      <c r="H2" s="59"/>
    </row>
    <row r="3" spans="1:8" ht="45" customHeight="1" thickBot="1" x14ac:dyDescent="0.4">
      <c r="A3" s="24"/>
      <c r="B3" s="28" t="s">
        <v>7</v>
      </c>
      <c r="C3" s="37" t="s">
        <v>2</v>
      </c>
      <c r="D3" s="39" t="s">
        <v>11</v>
      </c>
      <c r="E3" s="25" t="s">
        <v>2</v>
      </c>
      <c r="F3" s="27" t="s">
        <v>11</v>
      </c>
      <c r="G3" s="16" t="s">
        <v>2</v>
      </c>
      <c r="H3" s="19" t="s">
        <v>11</v>
      </c>
    </row>
    <row r="4" spans="1:8" ht="16" x14ac:dyDescent="0.4">
      <c r="A4" s="24"/>
      <c r="B4" s="17">
        <v>1</v>
      </c>
      <c r="C4" s="4">
        <v>226.73099999999999</v>
      </c>
      <c r="D4" s="22">
        <f>C4/C4</f>
        <v>1</v>
      </c>
      <c r="E4" s="5">
        <v>247.55099999999999</v>
      </c>
      <c r="F4" s="22">
        <f>E4/E4</f>
        <v>1</v>
      </c>
      <c r="G4" s="5">
        <v>260.56700000000001</v>
      </c>
      <c r="H4" s="21">
        <f>G4/G4</f>
        <v>1</v>
      </c>
    </row>
    <row r="5" spans="1:8" ht="16" x14ac:dyDescent="0.4">
      <c r="A5" s="24"/>
      <c r="B5" s="17">
        <v>2</v>
      </c>
      <c r="C5" s="4">
        <v>227.59899999999999</v>
      </c>
      <c r="D5" s="22">
        <f>C4/C5</f>
        <v>0.99618627498363355</v>
      </c>
      <c r="E5" s="5">
        <v>231.38200000000001</v>
      </c>
      <c r="F5" s="22">
        <f>E4/E5</f>
        <v>1.0698801116767942</v>
      </c>
      <c r="G5" s="5">
        <v>261.18400000000003</v>
      </c>
      <c r="H5" s="22">
        <f>G4/G5</f>
        <v>0.99763768071551084</v>
      </c>
    </row>
    <row r="6" spans="1:8" ht="16" x14ac:dyDescent="0.4">
      <c r="A6" s="24"/>
      <c r="B6" s="17">
        <v>4</v>
      </c>
      <c r="C6" s="4">
        <v>227.459</v>
      </c>
      <c r="D6" s="22">
        <f>C4/C6</f>
        <v>0.99679942319275117</v>
      </c>
      <c r="E6" s="5">
        <v>234.047</v>
      </c>
      <c r="F6" s="22">
        <f>E4/E6</f>
        <v>1.0576978128324652</v>
      </c>
      <c r="G6" s="5">
        <v>263.28500000000003</v>
      </c>
      <c r="H6" s="22">
        <f>G4/G6</f>
        <v>0.98967658620886101</v>
      </c>
    </row>
    <row r="7" spans="1:8" ht="16" x14ac:dyDescent="0.4">
      <c r="A7" s="24"/>
      <c r="B7" s="17">
        <v>8</v>
      </c>
      <c r="C7" s="4">
        <v>235.167</v>
      </c>
      <c r="D7" s="22">
        <f>C4/C7</f>
        <v>0.96412761994667617</v>
      </c>
      <c r="E7" s="5">
        <v>237.614</v>
      </c>
      <c r="F7" s="22">
        <f>E4/E7</f>
        <v>1.041819926435311</v>
      </c>
      <c r="G7" s="5">
        <v>267.54399999999998</v>
      </c>
      <c r="H7" s="22">
        <f>G4/G7</f>
        <v>0.97392204646712321</v>
      </c>
    </row>
    <row r="8" spans="1:8" ht="16" x14ac:dyDescent="0.4">
      <c r="A8" s="24"/>
      <c r="B8" s="17">
        <v>16</v>
      </c>
      <c r="C8" s="4">
        <v>234.31200000000001</v>
      </c>
      <c r="D8" s="22">
        <f>C4/C8</f>
        <v>0.96764570316501064</v>
      </c>
      <c r="E8" s="5">
        <v>242.185</v>
      </c>
      <c r="F8" s="22">
        <f>E4/E8</f>
        <v>1.0221566158102278</v>
      </c>
      <c r="G8" s="5">
        <v>292.45699999999999</v>
      </c>
      <c r="H8" s="22">
        <f>G4/G8</f>
        <v>0.89095832891672966</v>
      </c>
    </row>
    <row r="9" spans="1:8" ht="16" x14ac:dyDescent="0.4">
      <c r="A9" s="24"/>
      <c r="B9" s="17">
        <v>32</v>
      </c>
      <c r="C9" s="4">
        <v>238.76300000000001</v>
      </c>
      <c r="D9" s="22">
        <f>C4/C9</f>
        <v>0.94960693239739824</v>
      </c>
      <c r="E9" s="5">
        <v>241.512</v>
      </c>
      <c r="F9" s="22">
        <f>E4/E9</f>
        <v>1.0250049686972076</v>
      </c>
      <c r="G9" s="31"/>
      <c r="H9" s="33"/>
    </row>
    <row r="10" spans="1:8" ht="16.5" thickBot="1" x14ac:dyDescent="0.45">
      <c r="A10" s="24"/>
      <c r="B10" s="18">
        <v>64</v>
      </c>
      <c r="C10" s="8">
        <v>241.352</v>
      </c>
      <c r="D10" s="23">
        <f>C4/C10</f>
        <v>0.93942043156882893</v>
      </c>
      <c r="E10" s="29"/>
      <c r="F10" s="30"/>
      <c r="G10" s="34"/>
      <c r="H10" s="36"/>
    </row>
  </sheetData>
  <mergeCells count="3">
    <mergeCell ref="C2:D2"/>
    <mergeCell ref="E2:F2"/>
    <mergeCell ref="G2:H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Strong OpenMP</vt:lpstr>
      <vt:lpstr>Strong MPI</vt:lpstr>
      <vt:lpstr>Strong Hybrid</vt:lpstr>
      <vt:lpstr>Weak OpenMP</vt:lpstr>
      <vt:lpstr>Weak MPI</vt:lpstr>
      <vt:lpstr>Weak 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Louant Orian</dc:creator>
  <cp:lastModifiedBy>Olivier Mendolia</cp:lastModifiedBy>
  <dcterms:created xsi:type="dcterms:W3CDTF">2024-10-30T07:55:20Z</dcterms:created>
  <dcterms:modified xsi:type="dcterms:W3CDTF">2024-12-10T15:41:11Z</dcterms:modified>
</cp:coreProperties>
</file>