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\code\training\gboh-companion\battles\Chaeronea\"/>
    </mc:Choice>
  </mc:AlternateContent>
  <xr:revisionPtr revIDLastSave="0" documentId="13_ncr:1_{AB996CCC-5C03-4843-9C8E-1D32433A1183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Greek" sheetId="1" r:id="rId1"/>
    <sheet name="Macedonian" sheetId="2" r:id="rId2"/>
    <sheet name="Leaders" sheetId="3" r:id="rId3"/>
  </sheets>
  <calcPr calcId="191029"/>
  <pivotCaches>
    <pivotCache cacheId="0" r:id="rId4"/>
    <pivotCache cacheId="6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M13" i="1" s="1"/>
  <c r="L14" i="1"/>
  <c r="M14" i="1" s="1"/>
  <c r="L15" i="1"/>
  <c r="M15" i="1" s="1"/>
  <c r="L16" i="1"/>
  <c r="M16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4" i="1"/>
  <c r="M4" i="1" s="1"/>
  <c r="L5" i="1"/>
  <c r="M5" i="1" s="1"/>
  <c r="L6" i="1"/>
  <c r="M6" i="1" s="1"/>
  <c r="E8" i="2"/>
  <c r="M8" i="2"/>
  <c r="N8" i="2" s="1"/>
  <c r="E9" i="2"/>
  <c r="M9" i="2"/>
  <c r="N9" i="2" s="1"/>
  <c r="E10" i="2"/>
  <c r="M10" i="2"/>
  <c r="N10" i="2" s="1"/>
  <c r="E11" i="2"/>
  <c r="M11" i="2"/>
  <c r="N11" i="2" s="1"/>
  <c r="E12" i="2"/>
  <c r="M12" i="2"/>
  <c r="N12" i="2" s="1"/>
  <c r="E13" i="2"/>
  <c r="M13" i="2"/>
  <c r="N13" i="2" s="1"/>
  <c r="C12" i="3"/>
  <c r="G29" i="2"/>
  <c r="F29" i="2"/>
  <c r="M2" i="2"/>
  <c r="N2" i="2" s="1"/>
  <c r="M3" i="2"/>
  <c r="N3" i="2" s="1"/>
  <c r="M4" i="2"/>
  <c r="N4" i="2" s="1"/>
  <c r="M5" i="2"/>
  <c r="N5" i="2" s="1"/>
  <c r="M6" i="2"/>
  <c r="N6" i="2" s="1"/>
  <c r="M7" i="2"/>
  <c r="N7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L2" i="1"/>
  <c r="M2" i="1" s="1"/>
  <c r="L3" i="1"/>
  <c r="M3" i="1" s="1"/>
  <c r="D16" i="3"/>
  <c r="B16" i="3"/>
  <c r="D13" i="3"/>
  <c r="D14" i="3"/>
  <c r="D12" i="3"/>
  <c r="C13" i="3"/>
  <c r="C14" i="3"/>
  <c r="D10" i="3"/>
  <c r="B10" i="3"/>
  <c r="D3" i="3"/>
  <c r="D4" i="3"/>
  <c r="D5" i="3"/>
  <c r="D6" i="3"/>
  <c r="D7" i="3"/>
  <c r="D8" i="3"/>
  <c r="C3" i="3"/>
  <c r="C4" i="3"/>
  <c r="C5" i="3"/>
  <c r="C6" i="3"/>
  <c r="C7" i="3"/>
  <c r="C8" i="3"/>
  <c r="D2" i="3"/>
  <c r="C2" i="3"/>
  <c r="F33" i="1"/>
  <c r="G33" i="1"/>
  <c r="N29" i="2" l="1"/>
  <c r="M33" i="1"/>
  <c r="E27" i="2" l="1"/>
  <c r="E22" i="2" l="1"/>
  <c r="E23" i="2"/>
  <c r="E24" i="2"/>
  <c r="E25" i="2"/>
  <c r="E26" i="2"/>
  <c r="E18" i="2"/>
  <c r="E19" i="2"/>
  <c r="E20" i="2"/>
  <c r="E21" i="2"/>
  <c r="E17" i="2"/>
  <c r="E15" i="2"/>
  <c r="E16" i="2"/>
  <c r="E14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<sst xmlns="http://schemas.openxmlformats.org/spreadsheetml/2006/main" count="201" uniqueCount="79">
  <si>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</si>
  <si>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</si>
  <si>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</si>
  <si>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</si>
  <si>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</si>
  <si>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</si>
  <si>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</si>
  <si>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</si>
  <si>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</si>
  <si>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</si>
  <si>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LI</t>
  </si>
  <si>
    <t>HC</t>
  </si>
  <si>
    <t>HI</t>
  </si>
  <si>
    <t>PH</t>
  </si>
  <si>
    <t>Hits</t>
  </si>
  <si>
    <t>State</t>
  </si>
  <si>
    <t>SK</t>
  </si>
  <si>
    <t>HO</t>
  </si>
  <si>
    <t>LP</t>
  </si>
  <si>
    <t>Craterus</t>
  </si>
  <si>
    <t>Hypaspists</t>
  </si>
  <si>
    <t>Agema</t>
  </si>
  <si>
    <t>Thracian</t>
  </si>
  <si>
    <t>Macedonian</t>
  </si>
  <si>
    <t>Companion</t>
  </si>
  <si>
    <t>LN</t>
  </si>
  <si>
    <t>MissileStatus</t>
  </si>
  <si>
    <t>CH</t>
  </si>
  <si>
    <t>MI</t>
  </si>
  <si>
    <t>EL</t>
  </si>
  <si>
    <t>Unit global type</t>
  </si>
  <si>
    <t>Nb mens</t>
  </si>
  <si>
    <t>Totals</t>
  </si>
  <si>
    <t>Row Labels</t>
  </si>
  <si>
    <t>Cavalry</t>
  </si>
  <si>
    <t>Infantry</t>
  </si>
  <si>
    <t>Grand Total</t>
  </si>
  <si>
    <t>Sum of Nb mens</t>
  </si>
  <si>
    <t>Count of Unit code</t>
  </si>
  <si>
    <t>Darius III</t>
  </si>
  <si>
    <t>Nb phases</t>
  </si>
  <si>
    <t>Nb orders</t>
  </si>
  <si>
    <t>Bessus</t>
  </si>
  <si>
    <t>Mazeus</t>
  </si>
  <si>
    <t>Bupares</t>
  </si>
  <si>
    <t>Atropates</t>
  </si>
  <si>
    <t>Phrataphernes</t>
  </si>
  <si>
    <t>Barsaentes</t>
  </si>
  <si>
    <t>Total</t>
  </si>
  <si>
    <t>Alexander</t>
  </si>
  <si>
    <t>Parmenion</t>
  </si>
  <si>
    <t>StackedOn</t>
  </si>
  <si>
    <t>PH2</t>
  </si>
  <si>
    <t>PH4</t>
  </si>
  <si>
    <t>PH6</t>
  </si>
  <si>
    <t>PH8</t>
  </si>
  <si>
    <t>PH10</t>
  </si>
  <si>
    <t>PH12</t>
  </si>
  <si>
    <t>Athens</t>
  </si>
  <si>
    <t>AHI1</t>
  </si>
  <si>
    <t>AHI2</t>
  </si>
  <si>
    <t>AHI3</t>
  </si>
  <si>
    <t>AHI4</t>
  </si>
  <si>
    <t>AHI5</t>
  </si>
  <si>
    <t>Thebes</t>
  </si>
  <si>
    <t>THI1</t>
  </si>
  <si>
    <t>THI2</t>
  </si>
  <si>
    <t>THI3</t>
  </si>
  <si>
    <t>THI4</t>
  </si>
  <si>
    <t>THI5</t>
  </si>
  <si>
    <t>THI6</t>
  </si>
  <si>
    <t>CHI1</t>
  </si>
  <si>
    <t>CHI2</t>
  </si>
  <si>
    <t>CHI3</t>
  </si>
  <si>
    <t>CHI4</t>
  </si>
  <si>
    <t>Corinth</t>
  </si>
  <si>
    <t>Megara</t>
  </si>
  <si>
    <t>Leucra</t>
  </si>
  <si>
    <t>Corcyra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</si>
</sst>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13.604342013889" createdVersion="6" refreshedVersion="6" minRefreshableVersion="3" recordCount="121" xr:uid="{620AAC42-625C-4033-BC4C-A5C1D86D294F}">
  <cacheSource type="worksheet">
    <worksheetSource ref="A1:M3" sheet="Greek"/>
  </cacheSource>
  <cacheFields count="13">
    <cacheField name="Kind" numFmtId="0">
      <sharedItems count="9">
        <s v="CH"/>
        <s v="EL"/>
        <s v="MI"/>
        <s v="HC"/>
        <s v="HI"/>
        <s v="LC"/>
        <s v="LN"/>
        <s v="SK"/>
        <s v="LI"/>
      </sharedItems>
    </cacheField>
    <cacheField name="Subclass" numFmtId="0">
      <sharedItems containsBlank="1"/>
    </cacheField>
    <cacheField name="Origin" numFmtId="0">
      <sharedItems/>
    </cacheField>
    <cacheField name="Number" numFmtId="0">
      <sharedItems containsSemiMixedTypes="0" containsString="0" containsNumber="1" containsInteger="1" minValue="1" maxValue="14"/>
    </cacheField>
    <cacheField name="Unit code" numFmtId="0">
      <sharedItems/>
    </cacheField>
    <cacheField name="TQ" numFmtId="0">
      <sharedItems containsSemiMixedTypes="0" containsString="0" containsNumber="1" containsInteger="1" minValue="3" maxValue="8" count="6">
        <n v="5"/>
        <n v="4"/>
        <n v="8"/>
        <n v="7"/>
        <n v="6"/>
        <n v="3"/>
      </sharedItems>
    </cacheField>
    <cacheField name="Size" numFmtId="0">
      <sharedItems containsSemiMixedTypes="0" containsString="0" containsNumber="1" containsInteger="1" minValue="1" maxValue="5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6">
        <s v="CH"/>
        <s v="EL"/>
        <s v="Infantry"/>
        <s v="Cavalry"/>
        <s v="SK"/>
        <s v="LN" u="1"/>
      </sharedItems>
    </cacheField>
    <cacheField name="Nb mens" numFmtId="0">
      <sharedItems containsSemiMixedTypes="0" containsString="0" containsNumber="1" containsInteger="1" minValue="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30.233407291664" createdVersion="6" refreshedVersion="6" minRefreshableVersion="3" recordCount="26" xr:uid="{B6A22028-14FE-4685-8C44-A35F1E940364}">
  <cacheSource type="worksheet">
    <worksheetSource ref="A1:H27" sheet="Macedonian"/>
  </cacheSource>
  <cacheFields count="8">
    <cacheField name="Kind" numFmtId="0">
      <sharedItems count="8">
        <s v="PH"/>
        <s v="HI"/>
        <s v="LP"/>
        <s v="HC"/>
        <s v="LC"/>
        <s v="LN" u="1"/>
        <s v="SK" u="1"/>
        <s v="SKp" u="1"/>
      </sharedItems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12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6">
        <n v="7"/>
        <n v="9"/>
        <n v="8"/>
        <n v="5"/>
        <n v="6"/>
        <n v="3" u="1"/>
      </sharedItems>
    </cacheField>
    <cacheField name="Size" numFmtId="0">
      <sharedItems containsSemiMixedTypes="0" containsString="0" containsNumber="1" containsInteger="1" minValue="2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30.23364525463" createdVersion="6" refreshedVersion="6" minRefreshableVersion="3" recordCount="26" xr:uid="{4EF386B3-D446-48C8-8AF0-3F9BEA3A8D4C}">
  <cacheSource type="worksheet">
    <worksheetSource ref="A1:N27" sheet="Macedonian"/>
  </cacheSource>
  <cacheFields count="13">
    <cacheField name="Kind" numFmtId="0">
      <sharedItems/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12"/>
    </cacheField>
    <cacheField name="Unit code" numFmtId="0">
      <sharedItems/>
    </cacheField>
    <cacheField name="TQ" numFmtId="0">
      <sharedItems containsSemiMixedTypes="0" containsString="0" containsNumber="1" containsInteger="1" minValue="5" maxValue="9"/>
    </cacheField>
    <cacheField name="Size" numFmtId="0">
      <sharedItems containsSemiMixedTypes="0" containsString="0" containsNumber="1" containsInteger="1" minValue="2" maxValue="1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Unit global type" numFmtId="0">
      <sharedItems count="4">
        <s v="Infantry"/>
        <s v="Cavalry"/>
        <s v="SK" u="1"/>
        <s v="SKp" u="1"/>
      </sharedItems>
    </cacheField>
    <cacheField name="Nb mens" numFmtId="0">
      <sharedItems containsSemiMixedTypes="0" containsString="0" containsNumber="1" containsInteger="1" minValue="2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m/>
    <s v="Persian"/>
    <n v="1"/>
    <s v="CH1"/>
    <x v="0"/>
    <n v="3"/>
    <s v="A"/>
    <m/>
    <m/>
    <m/>
    <x v="0"/>
    <n v="0"/>
  </r>
  <r>
    <x v="0"/>
    <m/>
    <s v="Persian"/>
    <n v="2"/>
    <s v="CH2"/>
    <x v="0"/>
    <n v="3"/>
    <s v="A"/>
    <m/>
    <m/>
    <m/>
    <x v="0"/>
    <n v="0"/>
  </r>
  <r>
    <x v="0"/>
    <m/>
    <s v="Persian"/>
    <n v="3"/>
    <s v="CH3"/>
    <x v="0"/>
    <n v="3"/>
    <s v="A"/>
    <m/>
    <m/>
    <m/>
    <x v="0"/>
    <n v="0"/>
  </r>
  <r>
    <x v="0"/>
    <m/>
    <s v="Persian"/>
    <n v="4"/>
    <s v="CH4"/>
    <x v="0"/>
    <n v="3"/>
    <s v="A"/>
    <m/>
    <m/>
    <m/>
    <x v="0"/>
    <n v="0"/>
  </r>
  <r>
    <x v="0"/>
    <m/>
    <s v="Persian"/>
    <n v="5"/>
    <s v="CH5"/>
    <x v="0"/>
    <n v="3"/>
    <s v="A"/>
    <m/>
    <m/>
    <m/>
    <x v="0"/>
    <n v="0"/>
  </r>
  <r>
    <x v="0"/>
    <m/>
    <s v="Persian"/>
    <n v="6"/>
    <s v="CH6"/>
    <x v="0"/>
    <n v="3"/>
    <s v="A"/>
    <m/>
    <m/>
    <m/>
    <x v="0"/>
    <n v="0"/>
  </r>
  <r>
    <x v="0"/>
    <m/>
    <s v="Persian"/>
    <n v="7"/>
    <s v="CH7"/>
    <x v="0"/>
    <n v="3"/>
    <s v="A"/>
    <m/>
    <m/>
    <m/>
    <x v="0"/>
    <n v="0"/>
  </r>
  <r>
    <x v="0"/>
    <m/>
    <s v="Persian"/>
    <n v="8"/>
    <s v="CH8"/>
    <x v="0"/>
    <n v="3"/>
    <s v="A"/>
    <m/>
    <m/>
    <m/>
    <x v="0"/>
    <n v="0"/>
  </r>
  <r>
    <x v="0"/>
    <m/>
    <s v="Persian"/>
    <n v="9"/>
    <s v="CH9"/>
    <x v="0"/>
    <n v="3"/>
    <s v="A"/>
    <m/>
    <m/>
    <m/>
    <x v="0"/>
    <n v="0"/>
  </r>
  <r>
    <x v="0"/>
    <m/>
    <s v="Persian"/>
    <n v="10"/>
    <s v="CH10"/>
    <x v="0"/>
    <n v="3"/>
    <s v="A"/>
    <m/>
    <m/>
    <m/>
    <x v="0"/>
    <n v="0"/>
  </r>
  <r>
    <x v="0"/>
    <m/>
    <s v="Persian"/>
    <n v="11"/>
    <s v="CH11"/>
    <x v="0"/>
    <n v="3"/>
    <s v="A"/>
    <m/>
    <m/>
    <m/>
    <x v="0"/>
    <n v="0"/>
  </r>
  <r>
    <x v="0"/>
    <m/>
    <s v="Persian"/>
    <n v="12"/>
    <s v="CH12"/>
    <x v="0"/>
    <n v="3"/>
    <s v="A"/>
    <m/>
    <m/>
    <m/>
    <x v="0"/>
    <n v="0"/>
  </r>
  <r>
    <x v="1"/>
    <m/>
    <s v="Indian"/>
    <n v="1"/>
    <s v="EL1"/>
    <x v="1"/>
    <n v="5"/>
    <s v="J"/>
    <m/>
    <m/>
    <m/>
    <x v="1"/>
    <n v="0"/>
  </r>
  <r>
    <x v="1"/>
    <m/>
    <s v="Indian"/>
    <n v="2"/>
    <s v="EL2"/>
    <x v="1"/>
    <n v="5"/>
    <s v="J"/>
    <m/>
    <m/>
    <m/>
    <x v="1"/>
    <n v="0"/>
  </r>
  <r>
    <x v="1"/>
    <m/>
    <s v="Indian"/>
    <n v="3"/>
    <s v="EL3"/>
    <x v="1"/>
    <n v="5"/>
    <s v="J"/>
    <m/>
    <m/>
    <m/>
    <x v="1"/>
    <n v="0"/>
  </r>
  <r>
    <x v="2"/>
    <m/>
    <s v="Immortals"/>
    <n v="1"/>
    <s v="MI1"/>
    <x v="2"/>
    <n v="5"/>
    <m/>
    <m/>
    <m/>
    <m/>
    <x v="2"/>
    <n v="750"/>
  </r>
  <r>
    <x v="2"/>
    <m/>
    <s v="Immortals"/>
    <n v="2"/>
    <s v="MI2"/>
    <x v="2"/>
    <n v="5"/>
    <m/>
    <m/>
    <m/>
    <m/>
    <x v="2"/>
    <n v="750"/>
  </r>
  <r>
    <x v="3"/>
    <m/>
    <s v="Kinsmen"/>
    <n v="1"/>
    <s v="KHC1"/>
    <x v="3"/>
    <n v="5"/>
    <m/>
    <m/>
    <m/>
    <m/>
    <x v="3"/>
    <n v="500"/>
  </r>
  <r>
    <x v="3"/>
    <m/>
    <s v="Kinsmen"/>
    <n v="2"/>
    <s v="KHC2"/>
    <x v="3"/>
    <n v="5"/>
    <m/>
    <m/>
    <m/>
    <m/>
    <x v="3"/>
    <n v="500"/>
  </r>
  <r>
    <x v="4"/>
    <s v="HO"/>
    <s v="Greek mercenaries"/>
    <n v="1"/>
    <s v="HI1"/>
    <x v="4"/>
    <n v="4"/>
    <m/>
    <m/>
    <m/>
    <m/>
    <x v="2"/>
    <n v="600"/>
  </r>
  <r>
    <x v="4"/>
    <s v="HO"/>
    <s v="Greek mercenaries"/>
    <n v="2"/>
    <s v="HI2"/>
    <x v="4"/>
    <n v="4"/>
    <m/>
    <m/>
    <m/>
    <m/>
    <x v="2"/>
    <n v="600"/>
  </r>
  <r>
    <x v="3"/>
    <s v="CAT"/>
    <s v="Bactrian"/>
    <n v="1"/>
    <s v="BHC1"/>
    <x v="4"/>
    <n v="4"/>
    <m/>
    <m/>
    <m/>
    <m/>
    <x v="3"/>
    <n v="400"/>
  </r>
  <r>
    <x v="3"/>
    <s v="CAT"/>
    <s v="Bactrian"/>
    <n v="2"/>
    <s v="BHC2"/>
    <x v="4"/>
    <n v="4"/>
    <m/>
    <m/>
    <m/>
    <m/>
    <x v="3"/>
    <n v="400"/>
  </r>
  <r>
    <x v="3"/>
    <s v="CAT"/>
    <s v="Bactrian"/>
    <n v="3"/>
    <s v="BHC3"/>
    <x v="4"/>
    <n v="4"/>
    <m/>
    <m/>
    <m/>
    <m/>
    <x v="3"/>
    <n v="400"/>
  </r>
  <r>
    <x v="3"/>
    <s v="CAT"/>
    <s v="Bactrian"/>
    <n v="4"/>
    <s v="BHC4"/>
    <x v="4"/>
    <n v="4"/>
    <m/>
    <m/>
    <m/>
    <m/>
    <x v="3"/>
    <n v="400"/>
  </r>
  <r>
    <x v="3"/>
    <s v="CAT"/>
    <s v="Bactrian"/>
    <n v="5"/>
    <s v="BHC5"/>
    <x v="4"/>
    <n v="4"/>
    <m/>
    <m/>
    <m/>
    <m/>
    <x v="3"/>
    <n v="400"/>
  </r>
  <r>
    <x v="3"/>
    <s v="CAT"/>
    <s v="Bactrian"/>
    <n v="6"/>
    <s v="BHC6"/>
    <x v="4"/>
    <n v="4"/>
    <m/>
    <m/>
    <m/>
    <m/>
    <x v="3"/>
    <n v="400"/>
  </r>
  <r>
    <x v="3"/>
    <s v="CAT"/>
    <s v="Bactrian"/>
    <n v="7"/>
    <s v="BHC7"/>
    <x v="4"/>
    <n v="4"/>
    <m/>
    <m/>
    <m/>
    <m/>
    <x v="3"/>
    <n v="400"/>
  </r>
  <r>
    <x v="3"/>
    <s v="CAT"/>
    <s v="Bactrian"/>
    <n v="8"/>
    <s v="BHC8"/>
    <x v="4"/>
    <n v="4"/>
    <m/>
    <m/>
    <m/>
    <m/>
    <x v="3"/>
    <n v="400"/>
  </r>
  <r>
    <x v="3"/>
    <s v="CAT"/>
    <s v="Bactrian"/>
    <n v="9"/>
    <s v="BHC9"/>
    <x v="4"/>
    <n v="4"/>
    <m/>
    <m/>
    <m/>
    <m/>
    <x v="3"/>
    <n v="400"/>
  </r>
  <r>
    <x v="3"/>
    <s v="CAT"/>
    <s v="Bactrian"/>
    <n v="10"/>
    <s v="BHC10"/>
    <x v="4"/>
    <n v="4"/>
    <m/>
    <m/>
    <m/>
    <m/>
    <x v="3"/>
    <n v="400"/>
  </r>
  <r>
    <x v="3"/>
    <s v="CAT"/>
    <s v="Bactrian"/>
    <n v="11"/>
    <s v="BHC11"/>
    <x v="4"/>
    <n v="4"/>
    <m/>
    <m/>
    <m/>
    <m/>
    <x v="3"/>
    <n v="400"/>
  </r>
  <r>
    <x v="3"/>
    <s v="CAT"/>
    <s v="Bactrian"/>
    <n v="12"/>
    <s v="BHC12"/>
    <x v="4"/>
    <n v="4"/>
    <m/>
    <m/>
    <m/>
    <m/>
    <x v="3"/>
    <n v="400"/>
  </r>
  <r>
    <x v="3"/>
    <s v="CAT"/>
    <s v="Bactrian"/>
    <n v="13"/>
    <s v="BHC13"/>
    <x v="4"/>
    <n v="4"/>
    <m/>
    <m/>
    <m/>
    <m/>
    <x v="3"/>
    <n v="400"/>
  </r>
  <r>
    <x v="3"/>
    <s v="CAT"/>
    <s v="Bactrian"/>
    <n v="14"/>
    <s v="BHC14"/>
    <x v="4"/>
    <n v="4"/>
    <m/>
    <m/>
    <m/>
    <m/>
    <x v="3"/>
    <n v="400"/>
  </r>
  <r>
    <x v="3"/>
    <s v="CAT"/>
    <s v="Scythian"/>
    <n v="1"/>
    <s v="SHC1"/>
    <x v="3"/>
    <n v="5"/>
    <m/>
    <m/>
    <m/>
    <m/>
    <x v="3"/>
    <n v="500"/>
  </r>
  <r>
    <x v="3"/>
    <s v="CAT"/>
    <s v="Scythian"/>
    <n v="2"/>
    <s v="SHC2"/>
    <x v="3"/>
    <n v="5"/>
    <m/>
    <m/>
    <m/>
    <m/>
    <x v="3"/>
    <n v="500"/>
  </r>
  <r>
    <x v="5"/>
    <m/>
    <s v="Scythian"/>
    <n v="1"/>
    <s v="SLC1"/>
    <x v="0"/>
    <n v="5"/>
    <s v="MJ"/>
    <m/>
    <m/>
    <m/>
    <x v="3"/>
    <n v="500"/>
  </r>
  <r>
    <x v="5"/>
    <m/>
    <s v="Scythian"/>
    <n v="2"/>
    <s v="SLC2"/>
    <x v="0"/>
    <n v="5"/>
    <s v="MJ"/>
    <m/>
    <m/>
    <m/>
    <x v="3"/>
    <n v="500"/>
  </r>
  <r>
    <x v="5"/>
    <m/>
    <s v="Scythian"/>
    <n v="3"/>
    <s v="SLC3"/>
    <x v="0"/>
    <n v="5"/>
    <s v="MJ"/>
    <m/>
    <m/>
    <m/>
    <x v="3"/>
    <n v="500"/>
  </r>
  <r>
    <x v="5"/>
    <m/>
    <s v="Scythian"/>
    <n v="4"/>
    <s v="SLC4"/>
    <x v="0"/>
    <n v="5"/>
    <s v="MJ"/>
    <m/>
    <m/>
    <m/>
    <x v="3"/>
    <n v="500"/>
  </r>
  <r>
    <x v="5"/>
    <m/>
    <s v="Scythian"/>
    <n v="5"/>
    <s v="SLC5"/>
    <x v="0"/>
    <n v="5"/>
    <s v="MJ"/>
    <m/>
    <m/>
    <m/>
    <x v="3"/>
    <n v="500"/>
  </r>
  <r>
    <x v="5"/>
    <m/>
    <s v="Scythian"/>
    <n v="6"/>
    <s v="SLC6"/>
    <x v="0"/>
    <n v="5"/>
    <s v="MJ"/>
    <m/>
    <m/>
    <m/>
    <x v="3"/>
    <n v="500"/>
  </r>
  <r>
    <x v="5"/>
    <m/>
    <s v="Dahae"/>
    <n v="1"/>
    <s v="DLC1"/>
    <x v="4"/>
    <n v="5"/>
    <s v="MA"/>
    <m/>
    <m/>
    <m/>
    <x v="3"/>
    <n v="500"/>
  </r>
  <r>
    <x v="5"/>
    <m/>
    <s v="Dahae"/>
    <n v="2"/>
    <s v="DLC2"/>
    <x v="4"/>
    <n v="5"/>
    <s v="MA"/>
    <m/>
    <m/>
    <m/>
    <x v="3"/>
    <n v="500"/>
  </r>
  <r>
    <x v="5"/>
    <m/>
    <s v="Arachosian"/>
    <n v="1"/>
    <s v="ArLC1"/>
    <x v="4"/>
    <n v="5"/>
    <s v="MJ"/>
    <m/>
    <m/>
    <m/>
    <x v="3"/>
    <n v="500"/>
  </r>
  <r>
    <x v="5"/>
    <m/>
    <s v="Arachosian"/>
    <n v="2"/>
    <s v="ArLC2"/>
    <x v="4"/>
    <n v="5"/>
    <s v="MJ"/>
    <m/>
    <m/>
    <m/>
    <x v="3"/>
    <n v="500"/>
  </r>
  <r>
    <x v="5"/>
    <m/>
    <s v="Arachosian"/>
    <n v="3"/>
    <s v="ArLC3"/>
    <x v="4"/>
    <n v="5"/>
    <s v="MJ"/>
    <m/>
    <m/>
    <m/>
    <x v="3"/>
    <n v="500"/>
  </r>
  <r>
    <x v="5"/>
    <m/>
    <s v="Arachosian"/>
    <n v="4"/>
    <s v="ArLC4"/>
    <x v="4"/>
    <n v="5"/>
    <s v="MJ"/>
    <m/>
    <m/>
    <m/>
    <x v="3"/>
    <n v="500"/>
  </r>
  <r>
    <x v="3"/>
    <s v="CAT"/>
    <s v="Persian"/>
    <n v="1"/>
    <s v="PHC1"/>
    <x v="3"/>
    <n v="5"/>
    <m/>
    <m/>
    <m/>
    <m/>
    <x v="3"/>
    <n v="500"/>
  </r>
  <r>
    <x v="3"/>
    <s v="CAT"/>
    <s v="Persian"/>
    <n v="2"/>
    <s v="PHC2"/>
    <x v="3"/>
    <n v="5"/>
    <m/>
    <m/>
    <m/>
    <m/>
    <x v="3"/>
    <n v="500"/>
  </r>
  <r>
    <x v="3"/>
    <m/>
    <s v="Susian"/>
    <n v="1"/>
    <s v="SuHC1"/>
    <x v="3"/>
    <n v="5"/>
    <m/>
    <m/>
    <m/>
    <m/>
    <x v="3"/>
    <n v="500"/>
  </r>
  <r>
    <x v="3"/>
    <m/>
    <s v="Susian"/>
    <n v="2"/>
    <s v="SuHC2"/>
    <x v="3"/>
    <n v="5"/>
    <m/>
    <m/>
    <m/>
    <m/>
    <x v="3"/>
    <n v="500"/>
  </r>
  <r>
    <x v="6"/>
    <m/>
    <s v="Cadusian"/>
    <n v="1"/>
    <s v="CLN1"/>
    <x v="4"/>
    <n v="5"/>
    <m/>
    <m/>
    <m/>
    <m/>
    <x v="3"/>
    <n v="500"/>
  </r>
  <r>
    <x v="6"/>
    <m/>
    <s v="Cadusian"/>
    <n v="2"/>
    <s v="CLN2"/>
    <x v="4"/>
    <n v="5"/>
    <m/>
    <m/>
    <m/>
    <m/>
    <x v="3"/>
    <n v="500"/>
  </r>
  <r>
    <x v="6"/>
    <m/>
    <s v="Indian"/>
    <n v="1"/>
    <s v="ILN1"/>
    <x v="4"/>
    <n v="5"/>
    <m/>
    <m/>
    <m/>
    <m/>
    <x v="3"/>
    <n v="500"/>
  </r>
  <r>
    <x v="6"/>
    <m/>
    <s v="Indian"/>
    <n v="2"/>
    <s v="ILN2"/>
    <x v="4"/>
    <n v="5"/>
    <m/>
    <m/>
    <m/>
    <m/>
    <x v="3"/>
    <n v="500"/>
  </r>
  <r>
    <x v="6"/>
    <m/>
    <s v="xCarian"/>
    <n v="1"/>
    <s v="xLN1"/>
    <x v="4"/>
    <n v="5"/>
    <m/>
    <m/>
    <m/>
    <m/>
    <x v="3"/>
    <n v="500"/>
  </r>
  <r>
    <x v="6"/>
    <m/>
    <s v="xCarian"/>
    <n v="2"/>
    <s v="xLN2"/>
    <x v="4"/>
    <n v="5"/>
    <m/>
    <m/>
    <m/>
    <m/>
    <x v="3"/>
    <n v="500"/>
  </r>
  <r>
    <x v="6"/>
    <m/>
    <s v="Sacesinian"/>
    <n v="1"/>
    <s v="SLN1"/>
    <x v="4"/>
    <n v="5"/>
    <m/>
    <m/>
    <m/>
    <m/>
    <x v="3"/>
    <n v="500"/>
  </r>
  <r>
    <x v="6"/>
    <m/>
    <s v="Sacesinian"/>
    <n v="2"/>
    <s v="SLN2"/>
    <x v="4"/>
    <n v="5"/>
    <m/>
    <m/>
    <m/>
    <m/>
    <x v="3"/>
    <n v="500"/>
  </r>
  <r>
    <x v="6"/>
    <m/>
    <s v="Albanian"/>
    <n v="1"/>
    <s v="ALN1"/>
    <x v="4"/>
    <n v="5"/>
    <m/>
    <m/>
    <m/>
    <m/>
    <x v="3"/>
    <n v="500"/>
  </r>
  <r>
    <x v="6"/>
    <m/>
    <s v="Albanian"/>
    <n v="2"/>
    <s v="ALN2"/>
    <x v="4"/>
    <n v="5"/>
    <m/>
    <m/>
    <m/>
    <m/>
    <x v="3"/>
    <n v="500"/>
  </r>
  <r>
    <x v="6"/>
    <m/>
    <s v="Hyrcanian"/>
    <n v="1"/>
    <s v="HLN1"/>
    <x v="4"/>
    <n v="5"/>
    <m/>
    <m/>
    <m/>
    <m/>
    <x v="3"/>
    <n v="500"/>
  </r>
  <r>
    <x v="6"/>
    <m/>
    <s v="Hyrcanian"/>
    <n v="2"/>
    <s v="HLN2"/>
    <x v="4"/>
    <n v="5"/>
    <m/>
    <m/>
    <m/>
    <m/>
    <x v="3"/>
    <n v="500"/>
  </r>
  <r>
    <x v="6"/>
    <m/>
    <s v="Tapurian"/>
    <n v="1"/>
    <s v="TLN1"/>
    <x v="4"/>
    <n v="5"/>
    <m/>
    <m/>
    <m/>
    <m/>
    <x v="3"/>
    <n v="500"/>
  </r>
  <r>
    <x v="6"/>
    <m/>
    <s v="Tapurian"/>
    <n v="2"/>
    <s v="TLN2"/>
    <x v="4"/>
    <n v="5"/>
    <m/>
    <m/>
    <m/>
    <m/>
    <x v="3"/>
    <n v="500"/>
  </r>
  <r>
    <x v="5"/>
    <m/>
    <s v="Sacian"/>
    <n v="1"/>
    <s v="SaLC1"/>
    <x v="0"/>
    <n v="5"/>
    <s v="MA"/>
    <m/>
    <m/>
    <m/>
    <x v="3"/>
    <n v="500"/>
  </r>
  <r>
    <x v="5"/>
    <m/>
    <s v="Sacian"/>
    <n v="2"/>
    <s v="SaLC2"/>
    <x v="0"/>
    <n v="5"/>
    <s v="MA"/>
    <m/>
    <m/>
    <m/>
    <x v="3"/>
    <n v="500"/>
  </r>
  <r>
    <x v="5"/>
    <m/>
    <s v="Sacian"/>
    <n v="3"/>
    <s v="SaLC3"/>
    <x v="0"/>
    <n v="5"/>
    <s v="MA"/>
    <m/>
    <m/>
    <m/>
    <x v="3"/>
    <n v="500"/>
  </r>
  <r>
    <x v="5"/>
    <m/>
    <s v="Sacian"/>
    <n v="4"/>
    <s v="SaLC4"/>
    <x v="0"/>
    <n v="5"/>
    <s v="MA"/>
    <m/>
    <m/>
    <m/>
    <x v="3"/>
    <n v="500"/>
  </r>
  <r>
    <x v="5"/>
    <m/>
    <s v="Parthian"/>
    <n v="1"/>
    <s v="PLC1"/>
    <x v="3"/>
    <n v="5"/>
    <s v="MA"/>
    <m/>
    <m/>
    <m/>
    <x v="3"/>
    <n v="500"/>
  </r>
  <r>
    <x v="5"/>
    <m/>
    <s v="Parthian"/>
    <n v="2"/>
    <s v="PLC2"/>
    <x v="3"/>
    <n v="5"/>
    <s v="MA"/>
    <m/>
    <m/>
    <m/>
    <x v="3"/>
    <n v="500"/>
  </r>
  <r>
    <x v="5"/>
    <m/>
    <s v="Parthian"/>
    <n v="3"/>
    <s v="PLC3"/>
    <x v="3"/>
    <n v="5"/>
    <s v="MA"/>
    <m/>
    <m/>
    <m/>
    <x v="3"/>
    <n v="500"/>
  </r>
  <r>
    <x v="5"/>
    <m/>
    <s v="Parthian"/>
    <n v="4"/>
    <s v="PLC4"/>
    <x v="3"/>
    <n v="5"/>
    <s v="MA"/>
    <m/>
    <m/>
    <m/>
    <x v="3"/>
    <n v="500"/>
  </r>
  <r>
    <x v="3"/>
    <m/>
    <s v="Median"/>
    <n v="1"/>
    <s v="MHC1"/>
    <x v="3"/>
    <n v="5"/>
    <m/>
    <m/>
    <m/>
    <m/>
    <x v="3"/>
    <n v="500"/>
  </r>
  <r>
    <x v="3"/>
    <m/>
    <s v="Median"/>
    <n v="2"/>
    <s v="MHC2"/>
    <x v="3"/>
    <n v="5"/>
    <m/>
    <m/>
    <m/>
    <m/>
    <x v="3"/>
    <n v="500"/>
  </r>
  <r>
    <x v="3"/>
    <m/>
    <s v="Median"/>
    <n v="3"/>
    <s v="MHC3"/>
    <x v="3"/>
    <n v="5"/>
    <m/>
    <m/>
    <m/>
    <m/>
    <x v="3"/>
    <n v="500"/>
  </r>
  <r>
    <x v="3"/>
    <m/>
    <s v="Median"/>
    <n v="4"/>
    <s v="MHC4"/>
    <x v="3"/>
    <n v="5"/>
    <m/>
    <m/>
    <m/>
    <m/>
    <x v="3"/>
    <n v="500"/>
  </r>
  <r>
    <x v="5"/>
    <m/>
    <s v="Mesopotamian"/>
    <n v="1"/>
    <s v="MLC1"/>
    <x v="4"/>
    <n v="5"/>
    <s v="MJ"/>
    <m/>
    <m/>
    <m/>
    <x v="3"/>
    <n v="500"/>
  </r>
  <r>
    <x v="5"/>
    <m/>
    <s v="Mesopotamian"/>
    <n v="2"/>
    <s v="MLC2"/>
    <x v="4"/>
    <n v="5"/>
    <s v="MJ"/>
    <m/>
    <m/>
    <m/>
    <x v="3"/>
    <n v="500"/>
  </r>
  <r>
    <x v="5"/>
    <m/>
    <s v="Syrian"/>
    <n v="1"/>
    <s v="SyLC1"/>
    <x v="4"/>
    <n v="5"/>
    <s v="MJ"/>
    <m/>
    <m/>
    <m/>
    <x v="3"/>
    <n v="500"/>
  </r>
  <r>
    <x v="5"/>
    <m/>
    <s v="Syrian"/>
    <n v="2"/>
    <s v="SyLC2"/>
    <x v="4"/>
    <n v="5"/>
    <s v="MJ"/>
    <m/>
    <m/>
    <m/>
    <x v="3"/>
    <n v="500"/>
  </r>
  <r>
    <x v="5"/>
    <m/>
    <s v="Cappadocian"/>
    <n v="1"/>
    <s v="CLC1"/>
    <x v="4"/>
    <n v="5"/>
    <s v="MJ"/>
    <m/>
    <m/>
    <m/>
    <x v="3"/>
    <n v="500"/>
  </r>
  <r>
    <x v="5"/>
    <m/>
    <s v="Cappadocian"/>
    <n v="2"/>
    <s v="CLC2"/>
    <x v="4"/>
    <n v="5"/>
    <s v="MJ"/>
    <m/>
    <m/>
    <m/>
    <x v="3"/>
    <n v="500"/>
  </r>
  <r>
    <x v="5"/>
    <m/>
    <s v="Armenian"/>
    <n v="1"/>
    <s v="ALC1"/>
    <x v="4"/>
    <n v="5"/>
    <s v="MJ"/>
    <m/>
    <m/>
    <m/>
    <x v="3"/>
    <n v="500"/>
  </r>
  <r>
    <x v="5"/>
    <m/>
    <s v="Armenian"/>
    <n v="2"/>
    <s v="ALC2"/>
    <x v="4"/>
    <n v="5"/>
    <s v="MJ"/>
    <m/>
    <m/>
    <m/>
    <x v="3"/>
    <n v="500"/>
  </r>
  <r>
    <x v="5"/>
    <m/>
    <s v="Armenian"/>
    <n v="3"/>
    <s v="ALC3"/>
    <x v="4"/>
    <n v="5"/>
    <s v="MJ"/>
    <m/>
    <m/>
    <m/>
    <x v="3"/>
    <n v="500"/>
  </r>
  <r>
    <x v="5"/>
    <m/>
    <s v="Armenian"/>
    <n v="4"/>
    <s v="ALC4"/>
    <x v="4"/>
    <n v="5"/>
    <s v="MJ"/>
    <m/>
    <m/>
    <m/>
    <x v="3"/>
    <n v="500"/>
  </r>
  <r>
    <x v="7"/>
    <m/>
    <s v="Mardian"/>
    <n v="1"/>
    <s v="MSK1"/>
    <x v="1"/>
    <n v="1"/>
    <s v="A"/>
    <m/>
    <m/>
    <m/>
    <x v="4"/>
    <n v="0"/>
  </r>
  <r>
    <x v="7"/>
    <m/>
    <s v="Mardian"/>
    <n v="2"/>
    <s v="MSK2"/>
    <x v="1"/>
    <n v="1"/>
    <s v="A"/>
    <m/>
    <m/>
    <m/>
    <x v="4"/>
    <n v="0"/>
  </r>
  <r>
    <x v="7"/>
    <m/>
    <s v="Uxian"/>
    <n v="1"/>
    <s v="USK1"/>
    <x v="5"/>
    <n v="1"/>
    <s v="S"/>
    <m/>
    <m/>
    <m/>
    <x v="4"/>
    <n v="0"/>
  </r>
  <r>
    <x v="7"/>
    <m/>
    <s v="Uxian"/>
    <n v="2"/>
    <s v="USK2"/>
    <x v="5"/>
    <n v="1"/>
    <s v="S"/>
    <m/>
    <m/>
    <m/>
    <x v="4"/>
    <n v="0"/>
  </r>
  <r>
    <x v="7"/>
    <m/>
    <s v="Uxian"/>
    <n v="3"/>
    <s v="USK3"/>
    <x v="5"/>
    <n v="1"/>
    <s v="S"/>
    <m/>
    <m/>
    <m/>
    <x v="4"/>
    <n v="0"/>
  </r>
  <r>
    <x v="7"/>
    <m/>
    <s v="Uxian"/>
    <n v="4"/>
    <s v="USK4"/>
    <x v="5"/>
    <n v="1"/>
    <s v="S"/>
    <m/>
    <m/>
    <m/>
    <x v="4"/>
    <n v="0"/>
  </r>
  <r>
    <x v="7"/>
    <m/>
    <s v="Uxian"/>
    <n v="5"/>
    <s v="USK5"/>
    <x v="5"/>
    <n v="1"/>
    <s v="S"/>
    <m/>
    <m/>
    <m/>
    <x v="4"/>
    <n v="0"/>
  </r>
  <r>
    <x v="8"/>
    <m/>
    <s v="Carian"/>
    <n v="1"/>
    <s v="CLI1"/>
    <x v="1"/>
    <n v="5"/>
    <s v="J"/>
    <m/>
    <m/>
    <m/>
    <x v="2"/>
    <n v="750"/>
  </r>
  <r>
    <x v="8"/>
    <m/>
    <s v="Carian"/>
    <n v="2"/>
    <s v="CLI2"/>
    <x v="1"/>
    <n v="5"/>
    <s v="J"/>
    <m/>
    <m/>
    <m/>
    <x v="2"/>
    <n v="750"/>
  </r>
  <r>
    <x v="8"/>
    <m/>
    <s v="Carian"/>
    <n v="3"/>
    <s v="CLI3"/>
    <x v="1"/>
    <n v="5"/>
    <s v="J"/>
    <m/>
    <m/>
    <m/>
    <x v="2"/>
    <n v="750"/>
  </r>
  <r>
    <x v="8"/>
    <m/>
    <s v="Babylonian"/>
    <n v="1"/>
    <s v="BLI1"/>
    <x v="5"/>
    <n v="5"/>
    <s v="J"/>
    <m/>
    <m/>
    <m/>
    <x v="2"/>
    <n v="750"/>
  </r>
  <r>
    <x v="8"/>
    <m/>
    <s v="Babylonian"/>
    <n v="2"/>
    <s v="BLI2"/>
    <x v="5"/>
    <n v="5"/>
    <s v="J"/>
    <m/>
    <m/>
    <m/>
    <x v="2"/>
    <n v="750"/>
  </r>
  <r>
    <x v="8"/>
    <m/>
    <s v="Babylonian"/>
    <n v="3"/>
    <s v="BLI3"/>
    <x v="5"/>
    <n v="5"/>
    <s v="J"/>
    <m/>
    <m/>
    <m/>
    <x v="2"/>
    <n v="750"/>
  </r>
  <r>
    <x v="8"/>
    <m/>
    <s v="Babylonian"/>
    <n v="4"/>
    <s v="BLI4"/>
    <x v="5"/>
    <n v="5"/>
    <s v="J"/>
    <m/>
    <m/>
    <m/>
    <x v="2"/>
    <n v="750"/>
  </r>
  <r>
    <x v="8"/>
    <m/>
    <s v="Babylonian"/>
    <n v="5"/>
    <s v="BLI5"/>
    <x v="5"/>
    <n v="5"/>
    <s v="J"/>
    <m/>
    <m/>
    <m/>
    <x v="2"/>
    <n v="750"/>
  </r>
  <r>
    <x v="8"/>
    <m/>
    <s v="Babylonian"/>
    <n v="6"/>
    <s v="BLI6"/>
    <x v="5"/>
    <n v="5"/>
    <s v="J"/>
    <m/>
    <m/>
    <m/>
    <x v="2"/>
    <n v="750"/>
  </r>
  <r>
    <x v="8"/>
    <m/>
    <s v="Babylonian"/>
    <n v="7"/>
    <s v="BLI7"/>
    <x v="5"/>
    <n v="5"/>
    <s v="J"/>
    <m/>
    <m/>
    <m/>
    <x v="2"/>
    <n v="750"/>
  </r>
  <r>
    <x v="8"/>
    <m/>
    <s v="Babylonian"/>
    <n v="8"/>
    <s v="BLI8"/>
    <x v="5"/>
    <n v="5"/>
    <s v="J"/>
    <m/>
    <m/>
    <m/>
    <x v="2"/>
    <n v="750"/>
  </r>
  <r>
    <x v="7"/>
    <m/>
    <s v="Arabian"/>
    <n v="1"/>
    <s v="ArSK1"/>
    <x v="1"/>
    <n v="1"/>
    <s v="A"/>
    <m/>
    <m/>
    <m/>
    <x v="4"/>
    <n v="0"/>
  </r>
  <r>
    <x v="7"/>
    <m/>
    <s v="Arabian"/>
    <n v="2"/>
    <s v="ArSK2"/>
    <x v="1"/>
    <n v="1"/>
    <s v="A"/>
    <m/>
    <m/>
    <m/>
    <x v="4"/>
    <n v="0"/>
  </r>
  <r>
    <x v="7"/>
    <m/>
    <s v="Arabian"/>
    <n v="3"/>
    <s v="ArSK3"/>
    <x v="1"/>
    <n v="1"/>
    <s v="A"/>
    <m/>
    <m/>
    <m/>
    <x v="4"/>
    <n v="0"/>
  </r>
  <r>
    <x v="7"/>
    <m/>
    <s v="Arabian"/>
    <n v="4"/>
    <s v="ArSK4"/>
    <x v="1"/>
    <n v="1"/>
    <s v="A"/>
    <m/>
    <m/>
    <m/>
    <x v="4"/>
    <n v="0"/>
  </r>
  <r>
    <x v="8"/>
    <m/>
    <s v="Indian"/>
    <n v="1"/>
    <s v="InLI1"/>
    <x v="1"/>
    <n v="5"/>
    <s v="A"/>
    <m/>
    <m/>
    <m/>
    <x v="2"/>
    <n v="750"/>
  </r>
  <r>
    <x v="8"/>
    <m/>
    <s v="Indian"/>
    <n v="2"/>
    <s v="InLI2"/>
    <x v="1"/>
    <n v="5"/>
    <s v="A"/>
    <m/>
    <m/>
    <m/>
    <x v="2"/>
    <n v="750"/>
  </r>
  <r>
    <x v="8"/>
    <m/>
    <s v="Indian"/>
    <n v="3"/>
    <s v="InLI3"/>
    <x v="0"/>
    <n v="5"/>
    <s v="J"/>
    <m/>
    <m/>
    <m/>
    <x v="2"/>
    <n v="750"/>
  </r>
  <r>
    <x v="8"/>
    <m/>
    <s v="Indian"/>
    <n v="4"/>
    <s v="InLI4"/>
    <x v="0"/>
    <n v="5"/>
    <s v="J"/>
    <m/>
    <m/>
    <m/>
    <x v="2"/>
    <n v="750"/>
  </r>
  <r>
    <x v="7"/>
    <m/>
    <s v="Sitacenian"/>
    <n v="1"/>
    <s v="SiSK1"/>
    <x v="5"/>
    <n v="1"/>
    <s v="A"/>
    <m/>
    <m/>
    <m/>
    <x v="4"/>
    <n v="0"/>
  </r>
  <r>
    <x v="7"/>
    <m/>
    <s v="Sitacenian"/>
    <n v="2"/>
    <s v="SiSK2"/>
    <x v="5"/>
    <n v="1"/>
    <s v="A"/>
    <m/>
    <m/>
    <m/>
    <x v="4"/>
    <n v="0"/>
  </r>
  <r>
    <x v="7"/>
    <m/>
    <s v="Sitacenian"/>
    <n v="3"/>
    <s v="SiSK3"/>
    <x v="5"/>
    <n v="1"/>
    <s v="A"/>
    <m/>
    <m/>
    <m/>
    <x v="4"/>
    <n v="0"/>
  </r>
  <r>
    <x v="7"/>
    <m/>
    <s v="Sitacenian"/>
    <n v="4"/>
    <s v="SiSK4"/>
    <x v="5"/>
    <n v="1"/>
    <s v="A"/>
    <m/>
    <m/>
    <m/>
    <x v="4"/>
    <n v="0"/>
  </r>
  <r>
    <x v="7"/>
    <m/>
    <s v="Sitacenian"/>
    <n v="5"/>
    <s v="SiSK5"/>
    <x v="5"/>
    <n v="1"/>
    <s v="A"/>
    <m/>
    <m/>
    <m/>
    <x v="4"/>
    <n v="0"/>
  </r>
  <r>
    <x v="7"/>
    <m/>
    <s v="Sitacenian"/>
    <n v="6"/>
    <s v="SiSK6"/>
    <x v="5"/>
    <n v="1"/>
    <s v="A"/>
    <m/>
    <m/>
    <m/>
    <x v="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m/>
    <s v="Macedonian"/>
    <n v="1"/>
    <s v="PH1"/>
    <x v="0"/>
    <n v="10"/>
    <m/>
  </r>
  <r>
    <x v="0"/>
    <m/>
    <s v="Macedonian"/>
    <n v="2"/>
    <s v="PH2"/>
    <x v="0"/>
    <n v="10"/>
    <m/>
  </r>
  <r>
    <x v="0"/>
    <m/>
    <s v="Macedonian"/>
    <n v="3"/>
    <s v="PH3"/>
    <x v="0"/>
    <n v="10"/>
    <m/>
  </r>
  <r>
    <x v="0"/>
    <m/>
    <s v="Macedonian"/>
    <n v="4"/>
    <s v="PH4"/>
    <x v="0"/>
    <n v="10"/>
    <m/>
  </r>
  <r>
    <x v="0"/>
    <m/>
    <s v="Macedonian"/>
    <n v="5"/>
    <s v="PH5"/>
    <x v="0"/>
    <n v="10"/>
    <m/>
  </r>
  <r>
    <x v="0"/>
    <m/>
    <s v="Macedonian"/>
    <n v="6"/>
    <s v="PH6"/>
    <x v="0"/>
    <n v="10"/>
    <m/>
  </r>
  <r>
    <x v="0"/>
    <m/>
    <s v="Macedonian"/>
    <n v="7"/>
    <s v="PH7"/>
    <x v="0"/>
    <n v="10"/>
    <m/>
  </r>
  <r>
    <x v="0"/>
    <m/>
    <s v="Macedonian"/>
    <n v="8"/>
    <s v="PH8"/>
    <x v="0"/>
    <n v="10"/>
    <m/>
  </r>
  <r>
    <x v="0"/>
    <m/>
    <s v="Macedonian"/>
    <n v="9"/>
    <s v="PH9"/>
    <x v="0"/>
    <n v="10"/>
    <m/>
  </r>
  <r>
    <x v="0"/>
    <m/>
    <s v="Macedonian"/>
    <n v="10"/>
    <s v="PH10"/>
    <x v="0"/>
    <n v="10"/>
    <m/>
  </r>
  <r>
    <x v="0"/>
    <m/>
    <s v="Macedonian"/>
    <n v="11"/>
    <s v="PH11"/>
    <x v="0"/>
    <n v="10"/>
    <m/>
  </r>
  <r>
    <x v="0"/>
    <m/>
    <s v="Macedonian"/>
    <n v="12"/>
    <s v="PH12"/>
    <x v="0"/>
    <n v="10"/>
    <m/>
  </r>
  <r>
    <x v="1"/>
    <m/>
    <s v="Hypaspists"/>
    <s v="Agema"/>
    <s v="HHIA"/>
    <x v="1"/>
    <n v="7"/>
    <m/>
  </r>
  <r>
    <x v="1"/>
    <m/>
    <s v="Hypaspists"/>
    <n v="1"/>
    <s v="HHI1"/>
    <x v="2"/>
    <n v="6"/>
    <m/>
  </r>
  <r>
    <x v="1"/>
    <m/>
    <s v="Hypaspists"/>
    <n v="2"/>
    <s v="HHI2"/>
    <x v="2"/>
    <n v="6"/>
    <m/>
  </r>
  <r>
    <x v="2"/>
    <m/>
    <s v="Thracian"/>
    <n v="1"/>
    <s v="TLP1"/>
    <x v="3"/>
    <n v="5"/>
    <s v="J"/>
  </r>
  <r>
    <x v="2"/>
    <m/>
    <s v="Thracian"/>
    <n v="2"/>
    <s v="TLP2"/>
    <x v="3"/>
    <n v="5"/>
    <s v="J"/>
  </r>
  <r>
    <x v="2"/>
    <m/>
    <s v="Thracian"/>
    <n v="3"/>
    <s v="TLP3"/>
    <x v="3"/>
    <n v="5"/>
    <s v="J"/>
  </r>
  <r>
    <x v="2"/>
    <m/>
    <s v="Thracian"/>
    <n v="4"/>
    <s v="TLP4"/>
    <x v="3"/>
    <n v="5"/>
    <s v="J"/>
  </r>
  <r>
    <x v="2"/>
    <m/>
    <s v="Thracian"/>
    <n v="5"/>
    <s v="TLP5"/>
    <x v="3"/>
    <n v="5"/>
    <s v="J"/>
  </r>
  <r>
    <x v="3"/>
    <m/>
    <s v="Companion"/>
    <s v="Agema"/>
    <s v="CHCA"/>
    <x v="1"/>
    <n v="4"/>
    <m/>
  </r>
  <r>
    <x v="3"/>
    <m/>
    <s v="Companion"/>
    <n v="1"/>
    <s v="CHC1"/>
    <x v="2"/>
    <n v="4"/>
    <m/>
  </r>
  <r>
    <x v="3"/>
    <m/>
    <s v="Companion"/>
    <n v="2"/>
    <s v="CHC2"/>
    <x v="2"/>
    <n v="4"/>
    <m/>
  </r>
  <r>
    <x v="3"/>
    <m/>
    <s v="Companion"/>
    <n v="3"/>
    <s v="CHC3"/>
    <x v="2"/>
    <n v="4"/>
    <m/>
  </r>
  <r>
    <x v="3"/>
    <m/>
    <s v="Companion"/>
    <n v="4"/>
    <s v="CHC4"/>
    <x v="2"/>
    <n v="4"/>
    <m/>
  </r>
  <r>
    <x v="4"/>
    <m/>
    <s v="Macedonian"/>
    <n v="1"/>
    <s v="LC1"/>
    <x v="4"/>
    <n v="2"/>
    <s v="J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PH"/>
    <m/>
    <s v="Macedonian"/>
    <n v="1"/>
    <s v="PH1"/>
    <n v="7"/>
    <n v="10"/>
    <m/>
    <m/>
    <m/>
    <m/>
    <x v="0"/>
    <n v="1500"/>
  </r>
  <r>
    <s v="PH"/>
    <m/>
    <s v="Macedonian"/>
    <n v="2"/>
    <s v="PH2"/>
    <n v="7"/>
    <n v="10"/>
    <m/>
    <m/>
    <m/>
    <m/>
    <x v="0"/>
    <n v="1500"/>
  </r>
  <r>
    <s v="PH"/>
    <m/>
    <s v="Macedonian"/>
    <n v="3"/>
    <s v="PH3"/>
    <n v="7"/>
    <n v="10"/>
    <m/>
    <m/>
    <m/>
    <m/>
    <x v="0"/>
    <n v="1500"/>
  </r>
  <r>
    <s v="PH"/>
    <m/>
    <s v="Macedonian"/>
    <n v="4"/>
    <s v="PH4"/>
    <n v="7"/>
    <n v="10"/>
    <m/>
    <m/>
    <m/>
    <m/>
    <x v="0"/>
    <n v="1500"/>
  </r>
  <r>
    <s v="PH"/>
    <m/>
    <s v="Macedonian"/>
    <n v="5"/>
    <s v="PH5"/>
    <n v="7"/>
    <n v="10"/>
    <m/>
    <m/>
    <m/>
    <m/>
    <x v="0"/>
    <n v="1500"/>
  </r>
  <r>
    <s v="PH"/>
    <m/>
    <s v="Macedonian"/>
    <n v="6"/>
    <s v="PH6"/>
    <n v="7"/>
    <n v="10"/>
    <m/>
    <m/>
    <m/>
    <m/>
    <x v="0"/>
    <n v="1500"/>
  </r>
  <r>
    <s v="PH"/>
    <m/>
    <s v="Macedonian"/>
    <n v="7"/>
    <s v="PH7"/>
    <n v="7"/>
    <n v="10"/>
    <m/>
    <m/>
    <m/>
    <m/>
    <x v="0"/>
    <n v="1500"/>
  </r>
  <r>
    <s v="PH"/>
    <m/>
    <s v="Macedonian"/>
    <n v="8"/>
    <s v="PH8"/>
    <n v="7"/>
    <n v="10"/>
    <m/>
    <m/>
    <m/>
    <m/>
    <x v="0"/>
    <n v="1500"/>
  </r>
  <r>
    <s v="PH"/>
    <m/>
    <s v="Macedonian"/>
    <n v="9"/>
    <s v="PH9"/>
    <n v="7"/>
    <n v="10"/>
    <m/>
    <m/>
    <m/>
    <m/>
    <x v="0"/>
    <n v="1500"/>
  </r>
  <r>
    <s v="PH"/>
    <m/>
    <s v="Macedonian"/>
    <n v="10"/>
    <s v="PH10"/>
    <n v="7"/>
    <n v="10"/>
    <m/>
    <m/>
    <m/>
    <m/>
    <x v="0"/>
    <n v="1500"/>
  </r>
  <r>
    <s v="PH"/>
    <m/>
    <s v="Macedonian"/>
    <n v="11"/>
    <s v="PH11"/>
    <n v="7"/>
    <n v="10"/>
    <m/>
    <m/>
    <m/>
    <m/>
    <x v="0"/>
    <n v="1500"/>
  </r>
  <r>
    <s v="PH"/>
    <m/>
    <s v="Macedonian"/>
    <n v="12"/>
    <s v="PH12"/>
    <n v="7"/>
    <n v="10"/>
    <m/>
    <m/>
    <m/>
    <m/>
    <x v="0"/>
    <n v="1500"/>
  </r>
  <r>
    <s v="HI"/>
    <m/>
    <s v="Hypaspists"/>
    <s v="Agema"/>
    <s v="HHIA"/>
    <n v="9"/>
    <n v="7"/>
    <m/>
    <m/>
    <m/>
    <m/>
    <x v="0"/>
    <n v="1050"/>
  </r>
  <r>
    <s v="HI"/>
    <m/>
    <s v="Hypaspists"/>
    <n v="1"/>
    <s v="HHI1"/>
    <n v="8"/>
    <n v="6"/>
    <m/>
    <m/>
    <m/>
    <m/>
    <x v="0"/>
    <n v="900"/>
  </r>
  <r>
    <s v="HI"/>
    <m/>
    <s v="Hypaspists"/>
    <n v="2"/>
    <s v="HHI2"/>
    <n v="8"/>
    <n v="6"/>
    <m/>
    <m/>
    <m/>
    <m/>
    <x v="0"/>
    <n v="900"/>
  </r>
  <r>
    <s v="LP"/>
    <m/>
    <s v="Thracian"/>
    <n v="1"/>
    <s v="TLP1"/>
    <n v="5"/>
    <n v="5"/>
    <s v="J"/>
    <m/>
    <m/>
    <m/>
    <x v="0"/>
    <n v="750"/>
  </r>
  <r>
    <s v="LP"/>
    <m/>
    <s v="Thracian"/>
    <n v="2"/>
    <s v="TLP2"/>
    <n v="5"/>
    <n v="5"/>
    <s v="J"/>
    <m/>
    <m/>
    <m/>
    <x v="0"/>
    <n v="750"/>
  </r>
  <r>
    <s v="LP"/>
    <m/>
    <s v="Thracian"/>
    <n v="3"/>
    <s v="TLP3"/>
    <n v="5"/>
    <n v="5"/>
    <s v="J"/>
    <m/>
    <m/>
    <m/>
    <x v="0"/>
    <n v="750"/>
  </r>
  <r>
    <s v="LP"/>
    <m/>
    <s v="Thracian"/>
    <n v="4"/>
    <s v="TLP4"/>
    <n v="5"/>
    <n v="5"/>
    <s v="J"/>
    <m/>
    <m/>
    <m/>
    <x v="0"/>
    <n v="750"/>
  </r>
  <r>
    <s v="LP"/>
    <m/>
    <s v="Thracian"/>
    <n v="5"/>
    <s v="TLP5"/>
    <n v="5"/>
    <n v="5"/>
    <s v="J"/>
    <m/>
    <m/>
    <m/>
    <x v="0"/>
    <n v="750"/>
  </r>
  <r>
    <s v="HC"/>
    <m/>
    <s v="Companion"/>
    <s v="Agema"/>
    <s v="CHCA"/>
    <n v="9"/>
    <n v="4"/>
    <m/>
    <m/>
    <m/>
    <m/>
    <x v="1"/>
    <n v="400"/>
  </r>
  <r>
    <s v="HC"/>
    <m/>
    <s v="Companion"/>
    <n v="1"/>
    <s v="CHC1"/>
    <n v="8"/>
    <n v="4"/>
    <m/>
    <m/>
    <m/>
    <m/>
    <x v="1"/>
    <n v="400"/>
  </r>
  <r>
    <s v="HC"/>
    <m/>
    <s v="Companion"/>
    <n v="2"/>
    <s v="CHC2"/>
    <n v="8"/>
    <n v="4"/>
    <m/>
    <m/>
    <m/>
    <m/>
    <x v="1"/>
    <n v="400"/>
  </r>
  <r>
    <s v="HC"/>
    <m/>
    <s v="Companion"/>
    <n v="3"/>
    <s v="CHC3"/>
    <n v="8"/>
    <n v="4"/>
    <m/>
    <m/>
    <m/>
    <m/>
    <x v="1"/>
    <n v="400"/>
  </r>
  <r>
    <s v="HC"/>
    <m/>
    <s v="Companion"/>
    <n v="4"/>
    <s v="CHC4"/>
    <n v="8"/>
    <n v="4"/>
    <m/>
    <m/>
    <m/>
    <m/>
    <x v="1"/>
    <n v="400"/>
  </r>
  <r>
    <s v="LC"/>
    <m/>
    <s v="Macedonian"/>
    <n v="1"/>
    <s v="LC1"/>
    <n v="6"/>
    <n v="2"/>
    <s v="J"/>
    <m/>
    <m/>
    <m/>
    <x v="1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B256D-CC01-46D6-89A6-A06101BD26D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B63" firstHeaderRow="1" firstDataRow="1" firstDataCol="1"/>
  <pivotFields count="13">
    <pivotField axis="axisRow" showAll="0">
      <items count="10">
        <item x="0"/>
        <item x="1"/>
        <item x="3"/>
        <item x="4"/>
        <item x="5"/>
        <item x="8"/>
        <item x="6"/>
        <item x="2"/>
        <item x="7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x="5"/>
        <item x="1"/>
        <item x="0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25">
    <i>
      <x/>
    </i>
    <i r="1">
      <x v="2"/>
    </i>
    <i>
      <x v="1"/>
    </i>
    <i r="1">
      <x v="1"/>
    </i>
    <i>
      <x v="2"/>
    </i>
    <i r="1">
      <x v="3"/>
    </i>
    <i r="1">
      <x v="4"/>
    </i>
    <i>
      <x v="3"/>
    </i>
    <i r="1">
      <x v="3"/>
    </i>
    <i>
      <x v="4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>
      <x v="6"/>
    </i>
    <i r="1">
      <x v="3"/>
    </i>
    <i>
      <x v="7"/>
    </i>
    <i r="1">
      <x v="5"/>
    </i>
    <i>
      <x v="8"/>
    </i>
    <i r="1">
      <x/>
    </i>
    <i r="1">
      <x v="1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D5DE3-B357-461A-B7B9-8EA35440884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8:N4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2"/>
        <item m="1" x="5"/>
        <item x="4"/>
        <item t="default"/>
      </items>
    </pivotField>
    <pivotField dataField="1" showAll="0"/>
  </pivotFields>
  <rowFields count="1">
    <field x="11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D77FD-45F6-487F-9339-BEB42CFD4DEB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2:O3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m="1" x="2"/>
        <item m="1" x="3"/>
        <item t="default"/>
      </items>
    </pivotField>
    <pivotField dataField="1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Nb mens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165A-15F5-4328-ACD3-D3D33A98CD06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:B45" firstHeaderRow="1" firstDataRow="1" firstDataCol="1"/>
  <pivotFields count="8">
    <pivotField axis="axisRow" showAll="0">
      <items count="9">
        <item x="3"/>
        <item x="1"/>
        <item x="4"/>
        <item m="1" x="5"/>
        <item x="2"/>
        <item x="0"/>
        <item m="1" x="6"/>
        <item m="1" x="7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m="1" x="5"/>
        <item x="3"/>
        <item x="4"/>
        <item x="0"/>
        <item x="2"/>
        <item x="1"/>
        <item t="default"/>
      </items>
    </pivotField>
    <pivotField showAll="0"/>
    <pivotField showAll="0"/>
  </pivotFields>
  <rowFields count="2">
    <field x="0"/>
    <field x="5"/>
  </rowFields>
  <rowItems count="13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2"/>
    </i>
    <i>
      <x v="4"/>
    </i>
    <i r="1">
      <x v="1"/>
    </i>
    <i>
      <x v="5"/>
    </i>
    <i r="1">
      <x v="3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workbookViewId="0">
      <selection activeCell="C17" sqref="C17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3" max="13" width="12.125" bestFit="1" customWidth="1"/>
    <col min="14" max="14" width="14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26</v>
      </c>
      <c r="L1" t="s">
        <v>30</v>
      </c>
      <c r="M1" t="s">
        <v>31</v>
      </c>
    </row>
    <row r="2" spans="1:13" x14ac:dyDescent="0.25">
      <c r="A2" t="s">
        <v>12</v>
      </c>
      <c r="B2" t="s">
        <v>17</v>
      </c>
      <c r="C2" t="s">
        <v>58</v>
      </c>
      <c r="D2">
        <v>1</v>
      </c>
      <c r="E2" t="s">
        <v>59</v>
      </c>
      <c r="F2">
        <v>6</v>
      </c>
      <c r="G2">
        <v>10</v>
      </c>
      <c r="L2" t="str">
        <f t="shared" ref="L2:L3" si="0">IF(OR(RIGHT(A2)="C",A2="LN"),"Cavalry",IF(RIGHT(A2)="I","Infantry",A2))</f>
        <v>Infantry</v>
      </c>
      <c r="M2">
        <f t="shared" ref="M2:M3" si="1">IF(L2="Cavalry",G2*100,IF(L2="Infantry",G2*150,0))</f>
        <v>1500</v>
      </c>
    </row>
    <row r="3" spans="1:13" x14ac:dyDescent="0.25">
      <c r="A3" t="s">
        <v>12</v>
      </c>
      <c r="B3" t="s">
        <v>17</v>
      </c>
      <c r="C3" t="s">
        <v>58</v>
      </c>
      <c r="D3">
        <v>2</v>
      </c>
      <c r="E3" t="s">
        <v>60</v>
      </c>
      <c r="F3">
        <v>6</v>
      </c>
      <c r="G3">
        <v>10</v>
      </c>
      <c r="L3" t="str">
        <f t="shared" si="0"/>
        <v>Infantry</v>
      </c>
      <c r="M3">
        <f t="shared" si="1"/>
        <v>1500</v>
      </c>
    </row>
    <row r="4" spans="1:13" x14ac:dyDescent="0.25">
      <c r="A4" t="s">
        <v>12</v>
      </c>
      <c r="B4" t="s">
        <v>17</v>
      </c>
      <c r="C4" t="s">
        <v>58</v>
      </c>
      <c r="D4">
        <v>3</v>
      </c>
      <c r="E4" t="s">
        <v>61</v>
      </c>
      <c r="F4">
        <v>6</v>
      </c>
      <c r="G4">
        <v>10</v>
      </c>
      <c r="L4" t="str">
        <f t="shared" ref="L4:L8" si="2">IF(OR(RIGHT(A4)="C",A4="LN"),"Cavalry",IF(RIGHT(A4)="I","Infantry",A4))</f>
        <v>Infantry</v>
      </c>
      <c r="M4">
        <f t="shared" ref="M4:M8" si="3">IF(L4="Cavalry",G4*100,IF(L4="Infantry",G4*150,0))</f>
        <v>1500</v>
      </c>
    </row>
    <row r="5" spans="1:13" x14ac:dyDescent="0.25">
      <c r="A5" t="s">
        <v>12</v>
      </c>
      <c r="B5" t="s">
        <v>17</v>
      </c>
      <c r="C5" t="s">
        <v>58</v>
      </c>
      <c r="D5">
        <v>4</v>
      </c>
      <c r="E5" t="s">
        <v>62</v>
      </c>
      <c r="F5">
        <v>6</v>
      </c>
      <c r="G5">
        <v>10</v>
      </c>
      <c r="L5" t="str">
        <f t="shared" si="2"/>
        <v>Infantry</v>
      </c>
      <c r="M5">
        <f t="shared" si="3"/>
        <v>1500</v>
      </c>
    </row>
    <row r="6" spans="1:13" x14ac:dyDescent="0.25">
      <c r="A6" t="s">
        <v>12</v>
      </c>
      <c r="B6" t="s">
        <v>17</v>
      </c>
      <c r="C6" t="s">
        <v>58</v>
      </c>
      <c r="D6">
        <v>5</v>
      </c>
      <c r="E6" t="s">
        <v>63</v>
      </c>
      <c r="F6">
        <v>6</v>
      </c>
      <c r="G6">
        <v>10</v>
      </c>
      <c r="L6" t="str">
        <f t="shared" si="2"/>
        <v>Infantry</v>
      </c>
      <c r="M6">
        <f t="shared" si="3"/>
        <v>1500</v>
      </c>
    </row>
    <row r="7" spans="1:13" x14ac:dyDescent="0.25">
      <c r="A7" t="s">
        <v>12</v>
      </c>
      <c r="B7" t="s">
        <v>17</v>
      </c>
      <c r="C7" t="s">
        <v>64</v>
      </c>
      <c r="D7">
        <v>1</v>
      </c>
      <c r="E7" t="s">
        <v>65</v>
      </c>
      <c r="F7">
        <v>6</v>
      </c>
      <c r="G7">
        <v>10</v>
      </c>
      <c r="L7" t="str">
        <f t="shared" si="2"/>
        <v>Infantry</v>
      </c>
      <c r="M7">
        <f t="shared" si="3"/>
        <v>1500</v>
      </c>
    </row>
    <row r="8" spans="1:13" x14ac:dyDescent="0.25">
      <c r="A8" t="s">
        <v>12</v>
      </c>
      <c r="B8" t="s">
        <v>17</v>
      </c>
      <c r="C8" t="s">
        <v>64</v>
      </c>
      <c r="D8">
        <v>2</v>
      </c>
      <c r="E8" t="s">
        <v>66</v>
      </c>
      <c r="F8">
        <v>6</v>
      </c>
      <c r="G8">
        <v>10</v>
      </c>
      <c r="L8" t="str">
        <f t="shared" si="2"/>
        <v>Infantry</v>
      </c>
      <c r="M8">
        <f t="shared" si="3"/>
        <v>1500</v>
      </c>
    </row>
    <row r="9" spans="1:13" x14ac:dyDescent="0.25">
      <c r="A9" t="s">
        <v>12</v>
      </c>
      <c r="B9" t="s">
        <v>17</v>
      </c>
      <c r="C9" t="s">
        <v>64</v>
      </c>
      <c r="D9">
        <v>3</v>
      </c>
      <c r="E9" t="s">
        <v>67</v>
      </c>
      <c r="F9">
        <v>6</v>
      </c>
      <c r="G9">
        <v>10</v>
      </c>
      <c r="L9" t="str">
        <f t="shared" ref="L9:L11" si="4">IF(OR(RIGHT(A9)="C",A9="LN"),"Cavalry",IF(RIGHT(A9)="I","Infantry",A9))</f>
        <v>Infantry</v>
      </c>
      <c r="M9">
        <f t="shared" ref="M9:M11" si="5">IF(L9="Cavalry",G9*100,IF(L9="Infantry",G9*150,0))</f>
        <v>1500</v>
      </c>
    </row>
    <row r="10" spans="1:13" x14ac:dyDescent="0.25">
      <c r="A10" t="s">
        <v>12</v>
      </c>
      <c r="B10" t="s">
        <v>17</v>
      </c>
      <c r="C10" t="s">
        <v>64</v>
      </c>
      <c r="D10">
        <v>4</v>
      </c>
      <c r="E10" t="s">
        <v>68</v>
      </c>
      <c r="F10">
        <v>6</v>
      </c>
      <c r="G10">
        <v>10</v>
      </c>
      <c r="L10" t="str">
        <f t="shared" si="4"/>
        <v>Infantry</v>
      </c>
      <c r="M10">
        <f t="shared" si="5"/>
        <v>1500</v>
      </c>
    </row>
    <row r="11" spans="1:13" x14ac:dyDescent="0.25">
      <c r="A11" t="s">
        <v>12</v>
      </c>
      <c r="B11" t="s">
        <v>17</v>
      </c>
      <c r="C11" t="s">
        <v>64</v>
      </c>
      <c r="D11">
        <v>5</v>
      </c>
      <c r="E11" t="s">
        <v>69</v>
      </c>
      <c r="F11">
        <v>6</v>
      </c>
      <c r="G11">
        <v>10</v>
      </c>
      <c r="L11" t="str">
        <f t="shared" si="4"/>
        <v>Infantry</v>
      </c>
      <c r="M11">
        <f t="shared" si="5"/>
        <v>1500</v>
      </c>
    </row>
    <row r="12" spans="1:13" x14ac:dyDescent="0.25">
      <c r="A12" t="s">
        <v>12</v>
      </c>
      <c r="B12" t="s">
        <v>17</v>
      </c>
      <c r="C12" t="s">
        <v>64</v>
      </c>
      <c r="D12">
        <v>6</v>
      </c>
      <c r="E12" t="s">
        <v>70</v>
      </c>
      <c r="F12">
        <v>6</v>
      </c>
      <c r="G12">
        <v>10</v>
      </c>
      <c r="L12" t="str">
        <f t="shared" ref="L12" si="6">IF(OR(RIGHT(A12)="C",A12="LN"),"Cavalry",IF(RIGHT(A12)="I","Infantry",A12))</f>
        <v>Infantry</v>
      </c>
      <c r="M12">
        <f t="shared" ref="M12" si="7">IF(L12="Cavalry",G12*100,IF(L12="Infantry",G12*150,0))</f>
        <v>1500</v>
      </c>
    </row>
    <row r="13" spans="1:13" x14ac:dyDescent="0.25">
      <c r="A13" t="s">
        <v>12</v>
      </c>
      <c r="B13" t="s">
        <v>17</v>
      </c>
      <c r="C13" t="s">
        <v>75</v>
      </c>
      <c r="D13">
        <v>1</v>
      </c>
      <c r="E13" t="s">
        <v>71</v>
      </c>
      <c r="F13">
        <v>6</v>
      </c>
      <c r="G13">
        <v>10</v>
      </c>
      <c r="L13" t="str">
        <f t="shared" ref="L13:L16" si="8">IF(OR(RIGHT(A13)="C",A13="LN"),"Cavalry",IF(RIGHT(A13)="I","Infantry",A13))</f>
        <v>Infantry</v>
      </c>
      <c r="M13">
        <f t="shared" ref="M13:M16" si="9">IF(L13="Cavalry",G13*100,IF(L13="Infantry",G13*150,0))</f>
        <v>1500</v>
      </c>
    </row>
    <row r="14" spans="1:13" x14ac:dyDescent="0.25">
      <c r="A14" t="s">
        <v>12</v>
      </c>
      <c r="B14" t="s">
        <v>17</v>
      </c>
      <c r="C14" t="s">
        <v>76</v>
      </c>
      <c r="D14">
        <v>2</v>
      </c>
      <c r="E14" t="s">
        <v>72</v>
      </c>
      <c r="F14">
        <v>6</v>
      </c>
      <c r="G14">
        <v>10</v>
      </c>
      <c r="L14" t="str">
        <f t="shared" si="8"/>
        <v>Infantry</v>
      </c>
      <c r="M14">
        <f t="shared" si="9"/>
        <v>1500</v>
      </c>
    </row>
    <row r="15" spans="1:13" x14ac:dyDescent="0.25">
      <c r="A15" t="s">
        <v>12</v>
      </c>
      <c r="B15" t="s">
        <v>17</v>
      </c>
      <c r="C15" t="s">
        <v>77</v>
      </c>
      <c r="D15">
        <v>3</v>
      </c>
      <c r="E15" t="s">
        <v>73</v>
      </c>
      <c r="F15">
        <v>6</v>
      </c>
      <c r="G15">
        <v>10</v>
      </c>
      <c r="L15" t="str">
        <f t="shared" si="8"/>
        <v>Infantry</v>
      </c>
      <c r="M15">
        <f t="shared" si="9"/>
        <v>1500</v>
      </c>
    </row>
    <row r="16" spans="1:13" x14ac:dyDescent="0.25">
      <c r="A16" t="s">
        <v>12</v>
      </c>
      <c r="B16" t="s">
        <v>17</v>
      </c>
      <c r="C16" t="s">
        <v>78</v>
      </c>
      <c r="D16">
        <v>4</v>
      </c>
      <c r="E16" t="s">
        <v>74</v>
      </c>
      <c r="F16">
        <v>6</v>
      </c>
      <c r="G16">
        <v>10</v>
      </c>
      <c r="L16" t="str">
        <f t="shared" si="8"/>
        <v>Infantry</v>
      </c>
      <c r="M16">
        <f t="shared" si="9"/>
        <v>1500</v>
      </c>
    </row>
    <row r="33" spans="1:14" x14ac:dyDescent="0.25">
      <c r="A33" t="s">
        <v>32</v>
      </c>
      <c r="F33">
        <f>SUM(F2:F3)</f>
        <v>12</v>
      </c>
      <c r="G33">
        <f>SUM(G2:G3)</f>
        <v>20</v>
      </c>
      <c r="M33">
        <f>SUM(M2:M3)</f>
        <v>3000</v>
      </c>
    </row>
    <row r="38" spans="1:14" x14ac:dyDescent="0.25">
      <c r="A38" s="2" t="s">
        <v>33</v>
      </c>
      <c r="B38" t="s">
        <v>38</v>
      </c>
      <c r="M38" s="2" t="s">
        <v>33</v>
      </c>
      <c r="N38" t="s">
        <v>37</v>
      </c>
    </row>
    <row r="39" spans="1:14" x14ac:dyDescent="0.25">
      <c r="A39" s="3" t="s">
        <v>27</v>
      </c>
      <c r="B39" s="4">
        <v>12</v>
      </c>
      <c r="M39" s="3" t="s">
        <v>34</v>
      </c>
      <c r="N39" s="4">
        <v>33600</v>
      </c>
    </row>
    <row r="40" spans="1:14" x14ac:dyDescent="0.25">
      <c r="A40" s="5">
        <v>5</v>
      </c>
      <c r="B40" s="4">
        <v>12</v>
      </c>
      <c r="M40" s="3" t="s">
        <v>27</v>
      </c>
      <c r="N40" s="4">
        <v>0</v>
      </c>
    </row>
    <row r="41" spans="1:14" x14ac:dyDescent="0.25">
      <c r="A41" s="3" t="s">
        <v>29</v>
      </c>
      <c r="B41" s="4">
        <v>3</v>
      </c>
      <c r="M41" s="3" t="s">
        <v>29</v>
      </c>
      <c r="N41" s="4">
        <v>0</v>
      </c>
    </row>
    <row r="42" spans="1:14" x14ac:dyDescent="0.25">
      <c r="A42" s="5">
        <v>4</v>
      </c>
      <c r="B42" s="4">
        <v>3</v>
      </c>
      <c r="M42" s="3" t="s">
        <v>35</v>
      </c>
      <c r="N42" s="4">
        <v>13950</v>
      </c>
    </row>
    <row r="43" spans="1:14" x14ac:dyDescent="0.25">
      <c r="A43" s="3" t="s">
        <v>11</v>
      </c>
      <c r="B43" s="4">
        <v>26</v>
      </c>
      <c r="M43" s="3" t="s">
        <v>16</v>
      </c>
      <c r="N43" s="4">
        <v>0</v>
      </c>
    </row>
    <row r="44" spans="1:14" x14ac:dyDescent="0.25">
      <c r="A44" s="5">
        <v>6</v>
      </c>
      <c r="B44" s="4">
        <v>14</v>
      </c>
      <c r="M44" s="3" t="s">
        <v>36</v>
      </c>
      <c r="N44" s="4">
        <v>47550</v>
      </c>
    </row>
    <row r="45" spans="1:14" x14ac:dyDescent="0.25">
      <c r="A45" s="5">
        <v>7</v>
      </c>
      <c r="B45" s="4">
        <v>12</v>
      </c>
    </row>
    <row r="46" spans="1:14" x14ac:dyDescent="0.25">
      <c r="A46" s="3" t="s">
        <v>12</v>
      </c>
      <c r="B46" s="4">
        <v>2</v>
      </c>
    </row>
    <row r="47" spans="1:14" x14ac:dyDescent="0.25">
      <c r="A47" s="5">
        <v>6</v>
      </c>
      <c r="B47" s="4">
        <v>2</v>
      </c>
    </row>
    <row r="48" spans="1:14" x14ac:dyDescent="0.25">
      <c r="A48" s="3" t="s">
        <v>8</v>
      </c>
      <c r="B48" s="4">
        <v>30</v>
      </c>
    </row>
    <row r="49" spans="1:2" x14ac:dyDescent="0.25">
      <c r="A49" s="5">
        <v>5</v>
      </c>
      <c r="B49" s="4">
        <v>10</v>
      </c>
    </row>
    <row r="50" spans="1:2" x14ac:dyDescent="0.25">
      <c r="A50" s="5">
        <v>6</v>
      </c>
      <c r="B50" s="4">
        <v>16</v>
      </c>
    </row>
    <row r="51" spans="1:2" x14ac:dyDescent="0.25">
      <c r="A51" s="5">
        <v>7</v>
      </c>
      <c r="B51" s="4">
        <v>4</v>
      </c>
    </row>
    <row r="52" spans="1:2" x14ac:dyDescent="0.25">
      <c r="A52" s="3" t="s">
        <v>10</v>
      </c>
      <c r="B52" s="4">
        <v>15</v>
      </c>
    </row>
    <row r="53" spans="1:2" x14ac:dyDescent="0.25">
      <c r="A53" s="5">
        <v>3</v>
      </c>
      <c r="B53" s="4">
        <v>8</v>
      </c>
    </row>
    <row r="54" spans="1:2" x14ac:dyDescent="0.25">
      <c r="A54" s="5">
        <v>4</v>
      </c>
      <c r="B54" s="4">
        <v>5</v>
      </c>
    </row>
    <row r="55" spans="1:2" x14ac:dyDescent="0.25">
      <c r="A55" s="5">
        <v>5</v>
      </c>
      <c r="B55" s="4">
        <v>2</v>
      </c>
    </row>
    <row r="56" spans="1:2" x14ac:dyDescent="0.25">
      <c r="A56" s="3" t="s">
        <v>25</v>
      </c>
      <c r="B56" s="4">
        <v>14</v>
      </c>
    </row>
    <row r="57" spans="1:2" x14ac:dyDescent="0.25">
      <c r="A57" s="5">
        <v>6</v>
      </c>
      <c r="B57" s="4">
        <v>14</v>
      </c>
    </row>
    <row r="58" spans="1:2" x14ac:dyDescent="0.25">
      <c r="A58" s="3" t="s">
        <v>28</v>
      </c>
      <c r="B58" s="4">
        <v>2</v>
      </c>
    </row>
    <row r="59" spans="1:2" x14ac:dyDescent="0.25">
      <c r="A59" s="5">
        <v>8</v>
      </c>
      <c r="B59" s="4">
        <v>2</v>
      </c>
    </row>
    <row r="60" spans="1:2" x14ac:dyDescent="0.25">
      <c r="A60" s="3" t="s">
        <v>16</v>
      </c>
      <c r="B60" s="4">
        <v>17</v>
      </c>
    </row>
    <row r="61" spans="1:2" x14ac:dyDescent="0.25">
      <c r="A61" s="5">
        <v>3</v>
      </c>
      <c r="B61" s="4">
        <v>11</v>
      </c>
    </row>
    <row r="62" spans="1:2" x14ac:dyDescent="0.25">
      <c r="A62" s="5">
        <v>4</v>
      </c>
      <c r="B62" s="4">
        <v>6</v>
      </c>
    </row>
    <row r="63" spans="1:2" x14ac:dyDescent="0.25">
      <c r="A63" s="3" t="s">
        <v>36</v>
      </c>
      <c r="B63" s="4">
        <v>121</v>
      </c>
    </row>
  </sheetData>
  <phoneticPr fontId="4" type="noConversion"/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5"/>
  <sheetViews>
    <sheetView workbookViewId="0">
      <selection activeCell="L14" sqref="L14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4" max="14" width="12.125" bestFit="1" customWidth="1"/>
    <col min="15" max="15" width="14.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26</v>
      </c>
      <c r="L1" t="s">
        <v>51</v>
      </c>
      <c r="M1" t="s">
        <v>30</v>
      </c>
      <c r="N1" t="s">
        <v>31</v>
      </c>
    </row>
    <row r="2" spans="1:14" x14ac:dyDescent="0.25">
      <c r="A2" t="s">
        <v>13</v>
      </c>
      <c r="B2" s="1"/>
      <c r="C2" s="1" t="s">
        <v>23</v>
      </c>
      <c r="D2" s="1">
        <v>1</v>
      </c>
      <c r="E2" s="1" t="str">
        <f>A2&amp;D2</f>
        <v>PH1</v>
      </c>
      <c r="F2" s="1">
        <v>7</v>
      </c>
      <c r="G2" s="1">
        <v>10</v>
      </c>
      <c r="H2" s="1"/>
      <c r="M2" t="str">
        <f>IF(OR(RIGHT(A2)="C",A2="LN"),"Cavalry",IF(OR(RIGHT(A2)="I",A2="PH",A2="LP"),"Infantry",A2))</f>
        <v>Infantry</v>
      </c>
      <c r="N2">
        <f>IF(M2="Cavalry",G2*100,IF(M2="Infantry",G2*150,0))</f>
        <v>1500</v>
      </c>
    </row>
    <row r="3" spans="1:14" x14ac:dyDescent="0.25">
      <c r="A3" t="s">
        <v>13</v>
      </c>
      <c r="B3" s="1"/>
      <c r="C3" s="1" t="s">
        <v>23</v>
      </c>
      <c r="D3" s="1">
        <v>2</v>
      </c>
      <c r="E3" s="1" t="str">
        <f t="shared" ref="E3:E7" si="0">A3&amp;D3</f>
        <v>PH2</v>
      </c>
      <c r="F3" s="1">
        <v>7</v>
      </c>
      <c r="G3" s="1">
        <v>10</v>
      </c>
      <c r="H3" s="1"/>
      <c r="L3" t="s">
        <v>52</v>
      </c>
      <c r="M3" t="str">
        <f>IF(OR(RIGHT(A3)="C",A3="LN"),"Cavalry",IF(OR(RIGHT(A3)="I",A3="PH",A3="LP"),"Infantry",A3))</f>
        <v>Infantry</v>
      </c>
      <c r="N3">
        <f>IF(M3="Cavalry",G3*100,IF(M3="Infantry",G3*150,0))</f>
        <v>1500</v>
      </c>
    </row>
    <row r="4" spans="1:14" x14ac:dyDescent="0.25">
      <c r="A4" t="s">
        <v>13</v>
      </c>
      <c r="B4" s="1"/>
      <c r="C4" s="1" t="s">
        <v>23</v>
      </c>
      <c r="D4" s="1">
        <v>3</v>
      </c>
      <c r="E4" s="1" t="str">
        <f t="shared" si="0"/>
        <v>PH3</v>
      </c>
      <c r="F4" s="1">
        <v>7</v>
      </c>
      <c r="G4" s="1">
        <v>10</v>
      </c>
      <c r="H4" s="1"/>
      <c r="M4" t="str">
        <f>IF(OR(RIGHT(A4)="C",A4="LN"),"Cavalry",IF(OR(RIGHT(A4)="I",A4="PH",A4="LP"),"Infantry",A4))</f>
        <v>Infantry</v>
      </c>
      <c r="N4">
        <f>IF(M4="Cavalry",G4*100,IF(M4="Infantry",G4*150,0))</f>
        <v>1500</v>
      </c>
    </row>
    <row r="5" spans="1:14" x14ac:dyDescent="0.25">
      <c r="A5" t="s">
        <v>13</v>
      </c>
      <c r="B5" s="1"/>
      <c r="C5" s="1" t="s">
        <v>23</v>
      </c>
      <c r="D5" s="1">
        <v>4</v>
      </c>
      <c r="E5" s="1" t="str">
        <f t="shared" si="0"/>
        <v>PH4</v>
      </c>
      <c r="F5" s="1">
        <v>7</v>
      </c>
      <c r="G5" s="1">
        <v>10</v>
      </c>
      <c r="H5" s="1"/>
      <c r="L5" t="s">
        <v>53</v>
      </c>
      <c r="M5" t="str">
        <f>IF(OR(RIGHT(A5)="C",A5="LN"),"Cavalry",IF(OR(RIGHT(A5)="I",A5="PH",A5="LP"),"Infantry",A5))</f>
        <v>Infantry</v>
      </c>
      <c r="N5">
        <f>IF(M5="Cavalry",G5*100,IF(M5="Infantry",G5*150,0))</f>
        <v>1500</v>
      </c>
    </row>
    <row r="6" spans="1:14" x14ac:dyDescent="0.25">
      <c r="A6" t="s">
        <v>13</v>
      </c>
      <c r="B6" s="1"/>
      <c r="C6" s="1" t="s">
        <v>23</v>
      </c>
      <c r="D6" s="1">
        <v>5</v>
      </c>
      <c r="E6" s="1" t="str">
        <f t="shared" si="0"/>
        <v>PH5</v>
      </c>
      <c r="F6" s="1">
        <v>7</v>
      </c>
      <c r="G6" s="1">
        <v>10</v>
      </c>
      <c r="H6" s="1"/>
      <c r="M6" t="str">
        <f>IF(OR(RIGHT(A6)="C",A6="LN"),"Cavalry",IF(OR(RIGHT(A6)="I",A6="PH",A6="LP"),"Infantry",A6))</f>
        <v>Infantry</v>
      </c>
      <c r="N6">
        <f>IF(M6="Cavalry",G6*100,IF(M6="Infantry",G6*150,0))</f>
        <v>1500</v>
      </c>
    </row>
    <row r="7" spans="1:14" x14ac:dyDescent="0.25">
      <c r="A7" t="s">
        <v>13</v>
      </c>
      <c r="B7" s="1"/>
      <c r="C7" s="1" t="s">
        <v>23</v>
      </c>
      <c r="D7" s="1">
        <v>6</v>
      </c>
      <c r="E7" s="1" t="str">
        <f t="shared" si="0"/>
        <v>PH6</v>
      </c>
      <c r="F7" s="1">
        <v>7</v>
      </c>
      <c r="G7" s="1">
        <v>10</v>
      </c>
      <c r="H7" s="1"/>
      <c r="L7" t="s">
        <v>54</v>
      </c>
      <c r="M7" t="str">
        <f>IF(OR(RIGHT(A7)="C",A7="LN"),"Cavalry",IF(OR(RIGHT(A7)="I",A7="PH",A7="LP"),"Infantry",A7))</f>
        <v>Infantry</v>
      </c>
      <c r="N7">
        <f>IF(M7="Cavalry",G7*100,IF(M7="Infantry",G7*150,0))</f>
        <v>1500</v>
      </c>
    </row>
    <row r="8" spans="1:14" x14ac:dyDescent="0.25">
      <c r="A8" t="s">
        <v>13</v>
      </c>
      <c r="B8" s="1"/>
      <c r="C8" s="1" t="s">
        <v>23</v>
      </c>
      <c r="D8" s="1">
        <v>7</v>
      </c>
      <c r="E8" s="1" t="str">
        <f t="shared" ref="E8:E13" si="1">A8&amp;D8</f>
        <v>PH7</v>
      </c>
      <c r="F8" s="1">
        <v>7</v>
      </c>
      <c r="G8" s="1">
        <v>10</v>
      </c>
      <c r="H8" s="1"/>
      <c r="M8" t="str">
        <f t="shared" ref="M8:M13" si="2">IF(OR(RIGHT(A8)="C",A8="LN"),"Cavalry",IF(OR(RIGHT(A8)="I",A8="PH",A8="LP"),"Infantry",A8))</f>
        <v>Infantry</v>
      </c>
      <c r="N8">
        <f t="shared" ref="N8:N13" si="3">IF(M8="Cavalry",G8*100,IF(M8="Infantry",G8*150,0))</f>
        <v>1500</v>
      </c>
    </row>
    <row r="9" spans="1:14" x14ac:dyDescent="0.25">
      <c r="A9" t="s">
        <v>13</v>
      </c>
      <c r="B9" s="1"/>
      <c r="C9" s="1" t="s">
        <v>23</v>
      </c>
      <c r="D9" s="1">
        <v>8</v>
      </c>
      <c r="E9" s="1" t="str">
        <f t="shared" si="1"/>
        <v>PH8</v>
      </c>
      <c r="F9" s="1">
        <v>7</v>
      </c>
      <c r="G9" s="1">
        <v>10</v>
      </c>
      <c r="H9" s="1"/>
      <c r="L9" t="s">
        <v>55</v>
      </c>
      <c r="M9" t="str">
        <f t="shared" si="2"/>
        <v>Infantry</v>
      </c>
      <c r="N9">
        <f t="shared" si="3"/>
        <v>1500</v>
      </c>
    </row>
    <row r="10" spans="1:14" x14ac:dyDescent="0.25">
      <c r="A10" t="s">
        <v>13</v>
      </c>
      <c r="B10" s="1"/>
      <c r="C10" s="1" t="s">
        <v>23</v>
      </c>
      <c r="D10" s="1">
        <v>9</v>
      </c>
      <c r="E10" s="1" t="str">
        <f t="shared" si="1"/>
        <v>PH9</v>
      </c>
      <c r="F10" s="1">
        <v>7</v>
      </c>
      <c r="G10" s="1">
        <v>10</v>
      </c>
      <c r="H10" s="1"/>
      <c r="M10" t="str">
        <f t="shared" si="2"/>
        <v>Infantry</v>
      </c>
      <c r="N10">
        <f t="shared" si="3"/>
        <v>1500</v>
      </c>
    </row>
    <row r="11" spans="1:14" x14ac:dyDescent="0.25">
      <c r="A11" t="s">
        <v>13</v>
      </c>
      <c r="B11" s="1"/>
      <c r="C11" s="1" t="s">
        <v>23</v>
      </c>
      <c r="D11" s="1">
        <v>10</v>
      </c>
      <c r="E11" s="1" t="str">
        <f t="shared" si="1"/>
        <v>PH10</v>
      </c>
      <c r="F11" s="1">
        <v>7</v>
      </c>
      <c r="G11" s="1">
        <v>10</v>
      </c>
      <c r="H11" s="1"/>
      <c r="L11" t="s">
        <v>56</v>
      </c>
      <c r="M11" t="str">
        <f t="shared" si="2"/>
        <v>Infantry</v>
      </c>
      <c r="N11">
        <f t="shared" si="3"/>
        <v>1500</v>
      </c>
    </row>
    <row r="12" spans="1:14" x14ac:dyDescent="0.25">
      <c r="A12" t="s">
        <v>13</v>
      </c>
      <c r="B12" s="1"/>
      <c r="C12" s="1" t="s">
        <v>23</v>
      </c>
      <c r="D12" s="1">
        <v>11</v>
      </c>
      <c r="E12" s="1" t="str">
        <f t="shared" si="1"/>
        <v>PH11</v>
      </c>
      <c r="F12" s="1">
        <v>7</v>
      </c>
      <c r="G12" s="1">
        <v>10</v>
      </c>
      <c r="H12" s="1"/>
      <c r="M12" t="str">
        <f t="shared" si="2"/>
        <v>Infantry</v>
      </c>
      <c r="N12">
        <f t="shared" si="3"/>
        <v>1500</v>
      </c>
    </row>
    <row r="13" spans="1:14" x14ac:dyDescent="0.25">
      <c r="A13" t="s">
        <v>13</v>
      </c>
      <c r="B13" s="1"/>
      <c r="C13" s="1" t="s">
        <v>23</v>
      </c>
      <c r="D13" s="1">
        <v>12</v>
      </c>
      <c r="E13" s="1" t="str">
        <f t="shared" si="1"/>
        <v>PH12</v>
      </c>
      <c r="F13" s="1">
        <v>7</v>
      </c>
      <c r="G13" s="1">
        <v>10</v>
      </c>
      <c r="H13" s="1"/>
      <c r="L13" t="s">
        <v>57</v>
      </c>
      <c r="M13" t="str">
        <f t="shared" si="2"/>
        <v>Infantry</v>
      </c>
      <c r="N13">
        <f t="shared" si="3"/>
        <v>1500</v>
      </c>
    </row>
    <row r="14" spans="1:14" x14ac:dyDescent="0.25">
      <c r="A14" t="s">
        <v>12</v>
      </c>
      <c r="B14" s="1"/>
      <c r="C14" s="1" t="s">
        <v>20</v>
      </c>
      <c r="D14" s="1" t="s">
        <v>21</v>
      </c>
      <c r="E14" s="1" t="str">
        <f>LEFT(C14,1)&amp;A14&amp;LEFT(D14)</f>
        <v>HHIA</v>
      </c>
      <c r="F14" s="1">
        <v>9</v>
      </c>
      <c r="G14" s="1">
        <v>7</v>
      </c>
      <c r="H14" s="1"/>
      <c r="M14" t="str">
        <f>IF(OR(RIGHT(A14)="C",A14="LN"),"Cavalry",IF(OR(RIGHT(A14)="I",A14="PH",A14="LP"),"Infantry",A14))</f>
        <v>Infantry</v>
      </c>
      <c r="N14">
        <f>IF(M14="Cavalry",G14*100,IF(M14="Infantry",G14*150,0))</f>
        <v>1050</v>
      </c>
    </row>
    <row r="15" spans="1:14" x14ac:dyDescent="0.25">
      <c r="A15" t="s">
        <v>12</v>
      </c>
      <c r="B15" s="1"/>
      <c r="C15" s="1" t="s">
        <v>20</v>
      </c>
      <c r="D15" s="1">
        <v>1</v>
      </c>
      <c r="E15" s="1" t="str">
        <f t="shared" ref="E15:E17" si="4">LEFT(C15,1)&amp;A15&amp;LEFT(D15)</f>
        <v>HHI1</v>
      </c>
      <c r="F15" s="1">
        <v>8</v>
      </c>
      <c r="G15" s="1">
        <v>6</v>
      </c>
      <c r="H15" s="1"/>
      <c r="M15" t="str">
        <f>IF(OR(RIGHT(A15)="C",A15="LN"),"Cavalry",IF(OR(RIGHT(A15)="I",A15="PH",A15="LP"),"Infantry",A15))</f>
        <v>Infantry</v>
      </c>
      <c r="N15">
        <f>IF(M15="Cavalry",G15*100,IF(M15="Infantry",G15*150,0))</f>
        <v>900</v>
      </c>
    </row>
    <row r="16" spans="1:14" x14ac:dyDescent="0.25">
      <c r="A16" t="s">
        <v>12</v>
      </c>
      <c r="B16" s="1"/>
      <c r="C16" s="1" t="s">
        <v>20</v>
      </c>
      <c r="D16" s="1">
        <v>2</v>
      </c>
      <c r="E16" s="1" t="str">
        <f t="shared" si="4"/>
        <v>HHI2</v>
      </c>
      <c r="F16" s="1">
        <v>8</v>
      </c>
      <c r="G16" s="1">
        <v>6</v>
      </c>
      <c r="H16" s="1"/>
      <c r="M16" t="str">
        <f>IF(OR(RIGHT(A16)="C",A16="LN"),"Cavalry",IF(OR(RIGHT(A16)="I",A16="PH",A16="LP"),"Infantry",A16))</f>
        <v>Infantry</v>
      </c>
      <c r="N16">
        <f>IF(M16="Cavalry",G16*100,IF(M16="Infantry",G16*150,0))</f>
        <v>900</v>
      </c>
    </row>
    <row r="17" spans="1:15" x14ac:dyDescent="0.25">
      <c r="A17" t="s">
        <v>18</v>
      </c>
      <c r="B17" s="1"/>
      <c r="C17" s="1" t="s">
        <v>22</v>
      </c>
      <c r="D17" s="1">
        <v>1</v>
      </c>
      <c r="E17" s="1" t="str">
        <f t="shared" si="4"/>
        <v>TLP1</v>
      </c>
      <c r="F17" s="1">
        <v>5</v>
      </c>
      <c r="G17" s="1">
        <v>5</v>
      </c>
      <c r="H17" s="1" t="s">
        <v>9</v>
      </c>
      <c r="M17" t="str">
        <f>IF(OR(RIGHT(A17)="C",A17="LN"),"Cavalry",IF(OR(RIGHT(A17)="I",A17="PH",A17="LP"),"Infantry",A17))</f>
        <v>Infantry</v>
      </c>
      <c r="N17">
        <f>IF(M17="Cavalry",G17*100,IF(M17="Infantry",G17*150,0))</f>
        <v>750</v>
      </c>
    </row>
    <row r="18" spans="1:15" x14ac:dyDescent="0.25">
      <c r="A18" t="s">
        <v>18</v>
      </c>
      <c r="B18" s="1"/>
      <c r="C18" s="1" t="s">
        <v>22</v>
      </c>
      <c r="D18" s="1">
        <v>2</v>
      </c>
      <c r="E18" s="1" t="str">
        <f t="shared" ref="E18:E26" si="5">LEFT(C18,1)&amp;A18&amp;LEFT(D18)</f>
        <v>TLP2</v>
      </c>
      <c r="F18" s="1">
        <v>5</v>
      </c>
      <c r="G18" s="1">
        <v>5</v>
      </c>
      <c r="H18" s="1" t="s">
        <v>9</v>
      </c>
      <c r="M18" t="str">
        <f>IF(OR(RIGHT(A18)="C",A18="LN"),"Cavalry",IF(OR(RIGHT(A18)="I",A18="PH",A18="LP"),"Infantry",A18))</f>
        <v>Infantry</v>
      </c>
      <c r="N18">
        <f>IF(M18="Cavalry",G18*100,IF(M18="Infantry",G18*150,0))</f>
        <v>750</v>
      </c>
    </row>
    <row r="19" spans="1:15" x14ac:dyDescent="0.25">
      <c r="A19" t="s">
        <v>18</v>
      </c>
      <c r="B19" s="1"/>
      <c r="C19" s="1" t="s">
        <v>22</v>
      </c>
      <c r="D19" s="1">
        <v>3</v>
      </c>
      <c r="E19" s="1" t="str">
        <f t="shared" si="5"/>
        <v>TLP3</v>
      </c>
      <c r="F19" s="1">
        <v>5</v>
      </c>
      <c r="G19" s="1">
        <v>5</v>
      </c>
      <c r="H19" s="1" t="s">
        <v>9</v>
      </c>
      <c r="M19" t="str">
        <f>IF(OR(RIGHT(A19)="C",A19="LN"),"Cavalry",IF(OR(RIGHT(A19)="I",A19="PH",A19="LP"),"Infantry",A19))</f>
        <v>Infantry</v>
      </c>
      <c r="N19">
        <f>IF(M19="Cavalry",G19*100,IF(M19="Infantry",G19*150,0))</f>
        <v>750</v>
      </c>
    </row>
    <row r="20" spans="1:15" x14ac:dyDescent="0.25">
      <c r="A20" t="s">
        <v>18</v>
      </c>
      <c r="B20" s="1"/>
      <c r="C20" s="1" t="s">
        <v>22</v>
      </c>
      <c r="D20" s="1">
        <v>4</v>
      </c>
      <c r="E20" s="1" t="str">
        <f t="shared" si="5"/>
        <v>TLP4</v>
      </c>
      <c r="F20" s="1">
        <v>5</v>
      </c>
      <c r="G20" s="1">
        <v>5</v>
      </c>
      <c r="H20" s="1" t="s">
        <v>9</v>
      </c>
      <c r="M20" t="str">
        <f>IF(OR(RIGHT(A20)="C",A20="LN"),"Cavalry",IF(OR(RIGHT(A20)="I",A20="PH",A20="LP"),"Infantry",A20))</f>
        <v>Infantry</v>
      </c>
      <c r="N20">
        <f>IF(M20="Cavalry",G20*100,IF(M20="Infantry",G20*150,0))</f>
        <v>750</v>
      </c>
    </row>
    <row r="21" spans="1:15" x14ac:dyDescent="0.25">
      <c r="A21" t="s">
        <v>18</v>
      </c>
      <c r="B21" s="1"/>
      <c r="C21" s="1" t="s">
        <v>22</v>
      </c>
      <c r="D21" s="1">
        <v>5</v>
      </c>
      <c r="E21" s="1" t="str">
        <f t="shared" si="5"/>
        <v>TLP5</v>
      </c>
      <c r="F21" s="1">
        <v>5</v>
      </c>
      <c r="G21" s="1">
        <v>5</v>
      </c>
      <c r="H21" s="1" t="s">
        <v>9</v>
      </c>
      <c r="M21" t="str">
        <f>IF(OR(RIGHT(A21)="C",A21="LN"),"Cavalry",IF(OR(RIGHT(A21)="I",A21="PH",A21="LP"),"Infantry",A21))</f>
        <v>Infantry</v>
      </c>
      <c r="N21">
        <f>IF(M21="Cavalry",G21*100,IF(M21="Infantry",G21*150,0))</f>
        <v>750</v>
      </c>
    </row>
    <row r="22" spans="1:15" x14ac:dyDescent="0.25">
      <c r="A22" t="s">
        <v>11</v>
      </c>
      <c r="C22" s="1" t="s">
        <v>24</v>
      </c>
      <c r="D22" t="s">
        <v>21</v>
      </c>
      <c r="E22" s="1" t="str">
        <f t="shared" si="5"/>
        <v>CHCA</v>
      </c>
      <c r="F22" s="1">
        <v>9</v>
      </c>
      <c r="G22" s="1">
        <v>4</v>
      </c>
      <c r="H22" s="1"/>
      <c r="M22" t="str">
        <f>IF(OR(RIGHT(A22)="C",A22="LN"),"Cavalry",IF(OR(RIGHT(A22)="I",A22="PH",A22="LP"),"Infantry",A22))</f>
        <v>Cavalry</v>
      </c>
      <c r="N22">
        <f>IF(M22="Cavalry",G22*100,IF(M22="Infantry",G22*150,0))</f>
        <v>400</v>
      </c>
    </row>
    <row r="23" spans="1:15" x14ac:dyDescent="0.25">
      <c r="A23" t="s">
        <v>11</v>
      </c>
      <c r="C23" s="1" t="s">
        <v>24</v>
      </c>
      <c r="D23" s="1">
        <v>1</v>
      </c>
      <c r="E23" s="1" t="str">
        <f t="shared" si="5"/>
        <v>CHC1</v>
      </c>
      <c r="F23" s="1">
        <v>8</v>
      </c>
      <c r="G23" s="1">
        <v>4</v>
      </c>
      <c r="H23" s="1"/>
      <c r="M23" t="str">
        <f>IF(OR(RIGHT(A23)="C",A23="LN"),"Cavalry",IF(OR(RIGHT(A23)="I",A23="PH",A23="LP"),"Infantry",A23))</f>
        <v>Cavalry</v>
      </c>
      <c r="N23">
        <f>IF(M23="Cavalry",G23*100,IF(M23="Infantry",G23*150,0))</f>
        <v>400</v>
      </c>
    </row>
    <row r="24" spans="1:15" x14ac:dyDescent="0.25">
      <c r="A24" t="s">
        <v>11</v>
      </c>
      <c r="C24" s="1" t="s">
        <v>24</v>
      </c>
      <c r="D24" s="1">
        <v>2</v>
      </c>
      <c r="E24" s="1" t="str">
        <f t="shared" si="5"/>
        <v>CHC2</v>
      </c>
      <c r="F24" s="1">
        <v>8</v>
      </c>
      <c r="G24" s="1">
        <v>4</v>
      </c>
      <c r="H24" s="1"/>
      <c r="M24" t="str">
        <f>IF(OR(RIGHT(A24)="C",A24="LN"),"Cavalry",IF(OR(RIGHT(A24)="I",A24="PH",A24="LP"),"Infantry",A24))</f>
        <v>Cavalry</v>
      </c>
      <c r="N24">
        <f>IF(M24="Cavalry",G24*100,IF(M24="Infantry",G24*150,0))</f>
        <v>400</v>
      </c>
    </row>
    <row r="25" spans="1:15" x14ac:dyDescent="0.25">
      <c r="A25" t="s">
        <v>11</v>
      </c>
      <c r="C25" s="1" t="s">
        <v>24</v>
      </c>
      <c r="D25" s="1">
        <v>3</v>
      </c>
      <c r="E25" s="1" t="str">
        <f t="shared" si="5"/>
        <v>CHC3</v>
      </c>
      <c r="F25" s="1">
        <v>8</v>
      </c>
      <c r="G25" s="1">
        <v>4</v>
      </c>
      <c r="H25" s="1"/>
      <c r="M25" t="str">
        <f>IF(OR(RIGHT(A25)="C",A25="LN"),"Cavalry",IF(OR(RIGHT(A25)="I",A25="PH",A25="LP"),"Infantry",A25))</f>
        <v>Cavalry</v>
      </c>
      <c r="N25">
        <f>IF(M25="Cavalry",G25*100,IF(M25="Infantry",G25*150,0))</f>
        <v>400</v>
      </c>
    </row>
    <row r="26" spans="1:15" x14ac:dyDescent="0.25">
      <c r="A26" t="s">
        <v>11</v>
      </c>
      <c r="C26" s="1" t="s">
        <v>24</v>
      </c>
      <c r="D26" s="1">
        <v>4</v>
      </c>
      <c r="E26" s="1" t="str">
        <f t="shared" si="5"/>
        <v>CHC4</v>
      </c>
      <c r="F26" s="1">
        <v>8</v>
      </c>
      <c r="G26" s="1">
        <v>4</v>
      </c>
      <c r="H26" s="1"/>
      <c r="M26" t="str">
        <f>IF(OR(RIGHT(A26)="C",A26="LN"),"Cavalry",IF(OR(RIGHT(A26)="I",A26="PH",A26="LP"),"Infantry",A26))</f>
        <v>Cavalry</v>
      </c>
      <c r="N26">
        <f>IF(M26="Cavalry",G26*100,IF(M26="Infantry",G26*150,0))</f>
        <v>400</v>
      </c>
    </row>
    <row r="27" spans="1:15" x14ac:dyDescent="0.25">
      <c r="A27" t="s">
        <v>8</v>
      </c>
      <c r="C27" s="1" t="s">
        <v>23</v>
      </c>
      <c r="D27" s="1">
        <v>1</v>
      </c>
      <c r="E27" s="1" t="str">
        <f>A27&amp;LEFT(D27)</f>
        <v>LC1</v>
      </c>
      <c r="F27" s="1">
        <v>6</v>
      </c>
      <c r="G27" s="1">
        <v>2</v>
      </c>
      <c r="H27" t="s">
        <v>9</v>
      </c>
      <c r="M27" t="str">
        <f>IF(OR(RIGHT(A27)="C",A27="LN"),"Cavalry",IF(OR(RIGHT(A27)="I",A27="PH",A27="LP"),"Infantry",A27))</f>
        <v>Cavalry</v>
      </c>
      <c r="N27">
        <f>IF(M27="Cavalry",G27*100,IF(M27="Infantry",G27*150,0))</f>
        <v>200</v>
      </c>
    </row>
    <row r="29" spans="1:15" x14ac:dyDescent="0.25">
      <c r="A29" t="s">
        <v>48</v>
      </c>
      <c r="F29">
        <f>SUM(F2:F27)</f>
        <v>181</v>
      </c>
      <c r="G29">
        <f>SUM(G2:G27)</f>
        <v>186</v>
      </c>
      <c r="N29">
        <f>SUM(N2:N27)</f>
        <v>26800</v>
      </c>
    </row>
    <row r="32" spans="1:15" x14ac:dyDescent="0.25">
      <c r="A32" s="2" t="s">
        <v>33</v>
      </c>
      <c r="B32" t="s">
        <v>38</v>
      </c>
      <c r="N32" s="2" t="s">
        <v>33</v>
      </c>
      <c r="O32" t="s">
        <v>37</v>
      </c>
    </row>
    <row r="33" spans="1:15" x14ac:dyDescent="0.25">
      <c r="A33" s="3" t="s">
        <v>11</v>
      </c>
      <c r="B33" s="4">
        <v>5</v>
      </c>
      <c r="N33" s="3" t="s">
        <v>34</v>
      </c>
      <c r="O33" s="4">
        <v>2200</v>
      </c>
    </row>
    <row r="34" spans="1:15" x14ac:dyDescent="0.25">
      <c r="A34" s="5">
        <v>8</v>
      </c>
      <c r="B34" s="4">
        <v>4</v>
      </c>
      <c r="N34" s="3" t="s">
        <v>35</v>
      </c>
      <c r="O34" s="4">
        <v>24600</v>
      </c>
    </row>
    <row r="35" spans="1:15" x14ac:dyDescent="0.25">
      <c r="A35" s="5">
        <v>9</v>
      </c>
      <c r="B35" s="4">
        <v>1</v>
      </c>
      <c r="N35" s="3" t="s">
        <v>36</v>
      </c>
      <c r="O35" s="4">
        <v>26800</v>
      </c>
    </row>
    <row r="36" spans="1:15" x14ac:dyDescent="0.25">
      <c r="A36" s="3" t="s">
        <v>12</v>
      </c>
      <c r="B36" s="4">
        <v>3</v>
      </c>
    </row>
    <row r="37" spans="1:15" x14ac:dyDescent="0.25">
      <c r="A37" s="5">
        <v>8</v>
      </c>
      <c r="B37" s="4">
        <v>2</v>
      </c>
    </row>
    <row r="38" spans="1:15" x14ac:dyDescent="0.25">
      <c r="A38" s="5">
        <v>9</v>
      </c>
      <c r="B38" s="4">
        <v>1</v>
      </c>
    </row>
    <row r="39" spans="1:15" x14ac:dyDescent="0.25">
      <c r="A39" s="3" t="s">
        <v>8</v>
      </c>
      <c r="B39" s="4">
        <v>1</v>
      </c>
    </row>
    <row r="40" spans="1:15" x14ac:dyDescent="0.25">
      <c r="A40" s="5">
        <v>6</v>
      </c>
      <c r="B40" s="4">
        <v>1</v>
      </c>
    </row>
    <row r="41" spans="1:15" x14ac:dyDescent="0.25">
      <c r="A41" s="3" t="s">
        <v>18</v>
      </c>
      <c r="B41" s="4">
        <v>5</v>
      </c>
    </row>
    <row r="42" spans="1:15" x14ac:dyDescent="0.25">
      <c r="A42" s="5">
        <v>5</v>
      </c>
      <c r="B42" s="4">
        <v>5</v>
      </c>
    </row>
    <row r="43" spans="1:15" x14ac:dyDescent="0.25">
      <c r="A43" s="3" t="s">
        <v>13</v>
      </c>
      <c r="B43" s="4">
        <v>12</v>
      </c>
    </row>
    <row r="44" spans="1:15" x14ac:dyDescent="0.25">
      <c r="A44" s="5">
        <v>7</v>
      </c>
      <c r="B44" s="4">
        <v>12</v>
      </c>
    </row>
    <row r="45" spans="1:15" x14ac:dyDescent="0.25">
      <c r="A45" s="3" t="s">
        <v>36</v>
      </c>
      <c r="B45" s="4">
        <v>26</v>
      </c>
    </row>
  </sheetData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B5D8-C64B-4F18-8E87-06188B34EE86}">
  <dimension ref="A1:D16"/>
  <sheetViews>
    <sheetView workbookViewId="0">
      <selection activeCell="C12" sqref="C12"/>
    </sheetView>
  </sheetViews>
  <sheetFormatPr defaultRowHeight="15.75" x14ac:dyDescent="0.25"/>
  <sheetData>
    <row r="1" spans="1:4" x14ac:dyDescent="0.25">
      <c r="C1" t="s">
        <v>40</v>
      </c>
      <c r="D1" t="s">
        <v>41</v>
      </c>
    </row>
    <row r="2" spans="1:4" x14ac:dyDescent="0.25">
      <c r="A2" t="s">
        <v>39</v>
      </c>
      <c r="B2">
        <v>3</v>
      </c>
      <c r="C2">
        <f>1+B2/10+B2*B2/100</f>
        <v>1.3900000000000001</v>
      </c>
      <c r="D2">
        <f>C2*B2</f>
        <v>4.17</v>
      </c>
    </row>
    <row r="3" spans="1:4" x14ac:dyDescent="0.25">
      <c r="A3" t="s">
        <v>42</v>
      </c>
      <c r="B3">
        <v>4</v>
      </c>
      <c r="C3">
        <f t="shared" ref="C3:C14" si="0">1+B3/10+B3*B3/100</f>
        <v>1.5599999999999998</v>
      </c>
      <c r="D3">
        <f t="shared" ref="D3:D8" si="1">C3*B3</f>
        <v>6.2399999999999993</v>
      </c>
    </row>
    <row r="4" spans="1:4" x14ac:dyDescent="0.25">
      <c r="A4" t="s">
        <v>43</v>
      </c>
      <c r="B4">
        <v>4</v>
      </c>
      <c r="C4">
        <f t="shared" si="0"/>
        <v>1.5599999999999998</v>
      </c>
      <c r="D4">
        <f t="shared" si="1"/>
        <v>6.2399999999999993</v>
      </c>
    </row>
    <row r="5" spans="1:4" x14ac:dyDescent="0.25">
      <c r="A5" t="s">
        <v>44</v>
      </c>
      <c r="B5">
        <v>2</v>
      </c>
      <c r="C5">
        <f t="shared" si="0"/>
        <v>1.24</v>
      </c>
      <c r="D5">
        <f t="shared" si="1"/>
        <v>2.48</v>
      </c>
    </row>
    <row r="6" spans="1:4" x14ac:dyDescent="0.25">
      <c r="A6" t="s">
        <v>45</v>
      </c>
      <c r="B6">
        <v>2</v>
      </c>
      <c r="C6">
        <f t="shared" si="0"/>
        <v>1.24</v>
      </c>
      <c r="D6">
        <f t="shared" si="1"/>
        <v>2.48</v>
      </c>
    </row>
    <row r="7" spans="1:4" x14ac:dyDescent="0.25">
      <c r="A7" t="s">
        <v>46</v>
      </c>
      <c r="B7">
        <v>3</v>
      </c>
      <c r="C7">
        <f t="shared" si="0"/>
        <v>1.3900000000000001</v>
      </c>
      <c r="D7">
        <f t="shared" si="1"/>
        <v>4.17</v>
      </c>
    </row>
    <row r="8" spans="1:4" x14ac:dyDescent="0.25">
      <c r="A8" t="s">
        <v>47</v>
      </c>
      <c r="B8">
        <v>3</v>
      </c>
      <c r="C8">
        <f t="shared" si="0"/>
        <v>1.3900000000000001</v>
      </c>
      <c r="D8">
        <f t="shared" si="1"/>
        <v>4.17</v>
      </c>
    </row>
    <row r="10" spans="1:4" x14ac:dyDescent="0.25">
      <c r="A10" t="s">
        <v>48</v>
      </c>
      <c r="B10">
        <f>SUM(B2:B8)</f>
        <v>21</v>
      </c>
      <c r="D10">
        <f t="shared" ref="D10" si="2">SUM(D2:D8)</f>
        <v>29.950000000000003</v>
      </c>
    </row>
    <row r="12" spans="1:4" x14ac:dyDescent="0.25">
      <c r="A12" t="s">
        <v>49</v>
      </c>
      <c r="B12">
        <v>7</v>
      </c>
      <c r="C12">
        <f>2+B12/10</f>
        <v>2.7</v>
      </c>
      <c r="D12">
        <f>C12*B12</f>
        <v>18.900000000000002</v>
      </c>
    </row>
    <row r="13" spans="1:4" x14ac:dyDescent="0.25">
      <c r="A13" t="s">
        <v>19</v>
      </c>
      <c r="B13">
        <v>5</v>
      </c>
      <c r="C13">
        <f t="shared" si="0"/>
        <v>1.75</v>
      </c>
      <c r="D13">
        <f t="shared" ref="D13:D14" si="3">C13*B13</f>
        <v>8.75</v>
      </c>
    </row>
    <row r="14" spans="1:4" x14ac:dyDescent="0.25">
      <c r="A14" t="s">
        <v>50</v>
      </c>
      <c r="B14">
        <v>5</v>
      </c>
      <c r="C14">
        <f t="shared" si="0"/>
        <v>1.75</v>
      </c>
      <c r="D14">
        <f t="shared" si="3"/>
        <v>8.75</v>
      </c>
    </row>
    <row r="16" spans="1:4" x14ac:dyDescent="0.25">
      <c r="B16">
        <f>SUM(B12:B14)</f>
        <v>17</v>
      </c>
      <c r="D16">
        <f t="shared" ref="D16" si="4">SUM(D12:D14)</f>
        <v>36.400000000000006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Greek</vt:lpstr>
      <vt:lpstr>Macedonian</vt:lpstr>
      <vt:lpstr>Leaders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2021-11-30T04:43:24Z</dcterms:modified>
</cp:coreProperties>
</file>