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dev\code\training\gboh-companion\battles\Hydaspes\"/>
    </mc:Choice>
  </mc:AlternateContent>
  <xr:revisionPtr revIDLastSave="0" documentId="13_ncr:1_{D97CBC32-73C8-40D4-BA94-03C4CFA3A087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Indian" sheetId="1" r:id="rId1"/>
    <sheet name="Macedonian" sheetId="2" r:id="rId2"/>
    <sheet name="Leaders" sheetId="3" r:id="rId3"/>
    <sheet name="Indian Leaders" sheetId="4" r:id="rId4"/>
    <sheet name="Macedonian Leaders" sheetId="5" r:id="rId5"/>
  </sheets>
  <calcPr calcId="191029"/>
  <pivotCaches>
    <pivotCache cacheId="1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8" i="1" l="1"/>
  <c r="M38" i="1" s="1"/>
  <c r="L39" i="1"/>
  <c r="M39" i="1" s="1"/>
  <c r="L40" i="1"/>
  <c r="M40" i="1" s="1"/>
  <c r="L41" i="1"/>
  <c r="M41" i="1" s="1"/>
  <c r="L42" i="1"/>
  <c r="M42" i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/>
  <c r="L50" i="1"/>
  <c r="M50" i="1" s="1"/>
  <c r="L51" i="1"/>
  <c r="M51" i="1" s="1"/>
  <c r="L52" i="1"/>
  <c r="M52" i="1" s="1"/>
  <c r="L37" i="1"/>
  <c r="M37" i="1" s="1"/>
  <c r="L32" i="1"/>
  <c r="M32" i="1" s="1"/>
  <c r="L33" i="1"/>
  <c r="M33" i="1" s="1"/>
  <c r="L34" i="1"/>
  <c r="M34" i="1" s="1"/>
  <c r="L35" i="1"/>
  <c r="M35" i="1" s="1"/>
  <c r="L36" i="1"/>
  <c r="M36" i="1" s="1"/>
  <c r="L31" i="1"/>
  <c r="M31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M11" i="2"/>
  <c r="N11" i="2" s="1"/>
  <c r="E20" i="2"/>
  <c r="M20" i="2"/>
  <c r="N20" i="2" s="1"/>
  <c r="E25" i="2"/>
  <c r="M25" i="2"/>
  <c r="N25" i="2" s="1"/>
  <c r="E26" i="2"/>
  <c r="M26" i="2"/>
  <c r="N26" i="2" s="1"/>
  <c r="E8" i="2"/>
  <c r="M8" i="2"/>
  <c r="N8" i="2" s="1"/>
  <c r="E7" i="2"/>
  <c r="M7" i="2"/>
  <c r="N7" i="2" s="1"/>
  <c r="E4" i="2"/>
  <c r="M4" i="2"/>
  <c r="N4" i="2" s="1"/>
  <c r="E5" i="2"/>
  <c r="M5" i="2"/>
  <c r="N5" i="2" s="1"/>
  <c r="E6" i="2"/>
  <c r="M6" i="2"/>
  <c r="N6" i="2" s="1"/>
  <c r="G28" i="2"/>
  <c r="F28" i="2"/>
  <c r="E19" i="2"/>
  <c r="E21" i="2"/>
  <c r="E11" i="2" l="1"/>
  <c r="E10" i="2"/>
  <c r="E9" i="2"/>
  <c r="M9" i="2"/>
  <c r="N9" i="2" s="1"/>
  <c r="M10" i="2"/>
  <c r="N10" i="2" s="1"/>
  <c r="M12" i="2"/>
  <c r="N12" i="2" s="1"/>
  <c r="M13" i="2"/>
  <c r="N13" i="2" s="1"/>
  <c r="E14" i="2"/>
  <c r="E15" i="2"/>
  <c r="E16" i="2"/>
  <c r="E17" i="2"/>
  <c r="E18" i="2"/>
  <c r="L10" i="1" l="1"/>
  <c r="M10" i="1" s="1"/>
  <c r="C12" i="3"/>
  <c r="M2" i="2"/>
  <c r="N2" i="2" s="1"/>
  <c r="M3" i="2"/>
  <c r="N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1" i="2"/>
  <c r="N21" i="2" s="1"/>
  <c r="M22" i="2"/>
  <c r="N22" i="2" s="1"/>
  <c r="M23" i="2"/>
  <c r="N23" i="2" s="1"/>
  <c r="M24" i="2"/>
  <c r="N24" i="2" s="1"/>
  <c r="L2" i="1"/>
  <c r="M2" i="1" s="1"/>
  <c r="D16" i="3"/>
  <c r="B16" i="3"/>
  <c r="D13" i="3"/>
  <c r="D14" i="3"/>
  <c r="D12" i="3"/>
  <c r="C13" i="3"/>
  <c r="C14" i="3"/>
  <c r="D10" i="3"/>
  <c r="B10" i="3"/>
  <c r="D3" i="3"/>
  <c r="D4" i="3"/>
  <c r="D5" i="3"/>
  <c r="D6" i="3"/>
  <c r="D7" i="3"/>
  <c r="D8" i="3"/>
  <c r="C3" i="3"/>
  <c r="C4" i="3"/>
  <c r="C5" i="3"/>
  <c r="C6" i="3"/>
  <c r="C7" i="3"/>
  <c r="C8" i="3"/>
  <c r="D2" i="3"/>
  <c r="C2" i="3"/>
  <c r="N28" i="2" l="1"/>
  <c r="E22" i="2"/>
  <c r="E23" i="2"/>
  <c r="E24" i="2"/>
  <c r="E3" i="2"/>
  <c r="E2" i="2"/>
</calcChain>
</file>

<file path=xl/sharedStrings.xml><?xml version="1.0" encoding="utf-8"?>
<sst xmlns="http://schemas.openxmlformats.org/spreadsheetml/2006/main" count="351" uniqueCount="130">
  <si>
    <t>Kind</t>
  </si>
  <si>
    <t>Subclass</t>
  </si>
  <si>
    <t>Origin</t>
  </si>
  <si>
    <t>Number</t>
  </si>
  <si>
    <t>Unit code</t>
  </si>
  <si>
    <t>TQ</t>
  </si>
  <si>
    <t>Size</t>
  </si>
  <si>
    <t>Missile</t>
  </si>
  <si>
    <t>LC</t>
  </si>
  <si>
    <t>J</t>
  </si>
  <si>
    <t>LI</t>
  </si>
  <si>
    <t>HC</t>
  </si>
  <si>
    <t>HI</t>
  </si>
  <si>
    <t>PH</t>
  </si>
  <si>
    <t>Hits</t>
  </si>
  <si>
    <t>State</t>
  </si>
  <si>
    <t>SK</t>
  </si>
  <si>
    <t>LP</t>
  </si>
  <si>
    <t>Craterus</t>
  </si>
  <si>
    <t>Hypaspists</t>
  </si>
  <si>
    <t>Agema</t>
  </si>
  <si>
    <t>Macedonian</t>
  </si>
  <si>
    <t>Companion</t>
  </si>
  <si>
    <t>MissileStatus</t>
  </si>
  <si>
    <t>CH</t>
  </si>
  <si>
    <t>EL</t>
  </si>
  <si>
    <t>Unit global type</t>
  </si>
  <si>
    <t>Nb mens</t>
  </si>
  <si>
    <t>Row Labels</t>
  </si>
  <si>
    <t>Cavalry</t>
  </si>
  <si>
    <t>Infantry</t>
  </si>
  <si>
    <t>Grand Total</t>
  </si>
  <si>
    <t>Sum of Nb mens</t>
  </si>
  <si>
    <t>Count of Unit code</t>
  </si>
  <si>
    <t>Darius III</t>
  </si>
  <si>
    <t>Nb phases</t>
  </si>
  <si>
    <t>Nb orders</t>
  </si>
  <si>
    <t>Bessus</t>
  </si>
  <si>
    <t>Mazeus</t>
  </si>
  <si>
    <t>Bupares</t>
  </si>
  <si>
    <t>Atropates</t>
  </si>
  <si>
    <t>Phrataphernes</t>
  </si>
  <si>
    <t>Barsaentes</t>
  </si>
  <si>
    <t>Total</t>
  </si>
  <si>
    <t>Alexander</t>
  </si>
  <si>
    <t>Parmenion</t>
  </si>
  <si>
    <t>StackedOn</t>
  </si>
  <si>
    <t>A</t>
  </si>
  <si>
    <t>SKp</t>
  </si>
  <si>
    <t>Agrianian</t>
  </si>
  <si>
    <t>Ag1</t>
  </si>
  <si>
    <t>Ag2</t>
  </si>
  <si>
    <t>Mercenary</t>
  </si>
  <si>
    <t>Cretan</t>
  </si>
  <si>
    <t>Dahae</t>
  </si>
  <si>
    <t>Sogdian</t>
  </si>
  <si>
    <t>Sacaen</t>
  </si>
  <si>
    <t>(blank)</t>
  </si>
  <si>
    <t>Code</t>
  </si>
  <si>
    <t>Name</t>
  </si>
  <si>
    <t>Initiative</t>
  </si>
  <si>
    <t>Range</t>
  </si>
  <si>
    <t>ABI</t>
  </si>
  <si>
    <t>Abisares</t>
  </si>
  <si>
    <t>SPI</t>
  </si>
  <si>
    <t>Spitaces</t>
  </si>
  <si>
    <t>MER</t>
  </si>
  <si>
    <t>Meroes</t>
  </si>
  <si>
    <t>POR</t>
  </si>
  <si>
    <t>Porus</t>
  </si>
  <si>
    <t>LEO</t>
  </si>
  <si>
    <t>Leonatus</t>
  </si>
  <si>
    <t>PTO</t>
  </si>
  <si>
    <t>Ptolemy</t>
  </si>
  <si>
    <t>ALE</t>
  </si>
  <si>
    <t>Chariots</t>
  </si>
  <si>
    <t>CH1</t>
  </si>
  <si>
    <t>CH2</t>
  </si>
  <si>
    <t>CH3</t>
  </si>
  <si>
    <t>CH4</t>
  </si>
  <si>
    <t>CH5</t>
  </si>
  <si>
    <t>CH6</t>
  </si>
  <si>
    <t>CH7</t>
  </si>
  <si>
    <t>CH8</t>
  </si>
  <si>
    <t>Indian</t>
  </si>
  <si>
    <t>EL1</t>
  </si>
  <si>
    <t>EL2</t>
  </si>
  <si>
    <t>EL3</t>
  </si>
  <si>
    <t>EL4</t>
  </si>
  <si>
    <t>EL5</t>
  </si>
  <si>
    <t>EL6</t>
  </si>
  <si>
    <t>EL7</t>
  </si>
  <si>
    <t>EL8</t>
  </si>
  <si>
    <t>EL9</t>
  </si>
  <si>
    <t>EL10</t>
  </si>
  <si>
    <t>EL11</t>
  </si>
  <si>
    <t>EL12</t>
  </si>
  <si>
    <t>EL13</t>
  </si>
  <si>
    <t>EL14</t>
  </si>
  <si>
    <t>EL15</t>
  </si>
  <si>
    <t>EL16</t>
  </si>
  <si>
    <t>EL17</t>
  </si>
  <si>
    <t>EL18</t>
  </si>
  <si>
    <t>EL19</t>
  </si>
  <si>
    <t>EL20</t>
  </si>
  <si>
    <t>EL21</t>
  </si>
  <si>
    <t>LIA1</t>
  </si>
  <si>
    <t>IA</t>
  </si>
  <si>
    <t>MJ,ES</t>
  </si>
  <si>
    <t>LIA2</t>
  </si>
  <si>
    <t>LIA3</t>
  </si>
  <si>
    <t>LIA4</t>
  </si>
  <si>
    <t>LIA5</t>
  </si>
  <si>
    <t>LIA6</t>
  </si>
  <si>
    <t>LI1</t>
  </si>
  <si>
    <t>LI2</t>
  </si>
  <si>
    <t>LI3</t>
  </si>
  <si>
    <t>LI4</t>
  </si>
  <si>
    <t>LI5</t>
  </si>
  <si>
    <t>LI6</t>
  </si>
  <si>
    <t>LI7</t>
  </si>
  <si>
    <t>LI8</t>
  </si>
  <si>
    <t>LI9</t>
  </si>
  <si>
    <t>LI10</t>
  </si>
  <si>
    <t>LI11</t>
  </si>
  <si>
    <t>LI12</t>
  </si>
  <si>
    <t>LI13</t>
  </si>
  <si>
    <t>LI14</t>
  </si>
  <si>
    <t>LI15</t>
  </si>
  <si>
    <t>LI16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</si>
</sst>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oetzer Laurent" refreshedDate="44543.879472106484" createdVersion="6" refreshedVersion="6" minRefreshableVersion="3" recordCount="23" xr:uid="{B6A22028-14FE-4685-8C44-A35F1E940364}">
  <cacheSource type="worksheet">
    <worksheetSource ref="A1:H24" sheet="Macedonian"/>
  </cacheSource>
  <cacheFields count="8">
    <cacheField name="Kind" numFmtId="0">
      <sharedItems count="8">
        <s v="PH"/>
        <s v="LP"/>
        <s v="SK"/>
        <s v="SKp"/>
        <s v="HI"/>
        <s v="LC"/>
        <s v="HC"/>
        <s v="LN" u="1"/>
      </sharedItems>
    </cacheField>
    <cacheField name="Subclass" numFmtId="0">
      <sharedItems containsNonDate="0" containsString="0" containsBlank="1"/>
    </cacheField>
    <cacheField name="Origin" numFmtId="0">
      <sharedItems/>
    </cacheField>
    <cacheField name="Number" numFmtId="0">
      <sharedItems containsMixedTypes="1" containsNumber="1" containsInteger="1" minValue="1" maxValue="5"/>
    </cacheField>
    <cacheField name="Unit code" numFmtId="0">
      <sharedItems/>
    </cacheField>
    <cacheField name="TQ" numFmtId="0">
      <sharedItems containsSemiMixedTypes="0" containsString="0" containsNumber="1" containsInteger="1" minValue="3" maxValue="9" count="7">
        <n v="7"/>
        <n v="5"/>
        <n v="4"/>
        <n v="6"/>
        <n v="9"/>
        <n v="8"/>
        <n v="3" u="1"/>
      </sharedItems>
    </cacheField>
    <cacheField name="Size" numFmtId="0">
      <sharedItems containsSemiMixedTypes="0" containsString="0" containsNumber="1" containsInteger="1" minValue="1" maxValue="10"/>
    </cacheField>
    <cacheField name="Miss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oetzer Laurent" refreshedDate="44543.879745601851" createdVersion="6" refreshedVersion="6" minRefreshableVersion="3" recordCount="23" xr:uid="{4EF386B3-D446-48C8-8AF0-3F9BEA3A8D4C}">
  <cacheSource type="worksheet">
    <worksheetSource ref="A1:N24" sheet="Macedonian"/>
  </cacheSource>
  <cacheFields count="14">
    <cacheField name="Kind" numFmtId="0">
      <sharedItems/>
    </cacheField>
    <cacheField name="Subclass" numFmtId="0">
      <sharedItems containsNonDate="0" containsString="0" containsBlank="1"/>
    </cacheField>
    <cacheField name="Origin" numFmtId="0">
      <sharedItems/>
    </cacheField>
    <cacheField name="Number" numFmtId="0">
      <sharedItems containsMixedTypes="1" containsNumber="1" containsInteger="1" minValue="1" maxValue="5"/>
    </cacheField>
    <cacheField name="Unit code" numFmtId="0">
      <sharedItems/>
    </cacheField>
    <cacheField name="TQ" numFmtId="0">
      <sharedItems containsSemiMixedTypes="0" containsString="0" containsNumber="1" containsInteger="1" minValue="4" maxValue="9"/>
    </cacheField>
    <cacheField name="Size" numFmtId="0">
      <sharedItems containsSemiMixedTypes="0" containsString="0" containsNumber="1" containsInteger="1" minValue="1" maxValue="10"/>
    </cacheField>
    <cacheField name="Missile" numFmtId="0">
      <sharedItems containsBlank="1"/>
    </cacheField>
    <cacheField name="Hits" numFmtId="0">
      <sharedItems containsNonDate="0" containsString="0" containsBlank="1"/>
    </cacheField>
    <cacheField name="State" numFmtId="0">
      <sharedItems containsNonDate="0" containsString="0" containsBlank="1"/>
    </cacheField>
    <cacheField name="MissileStatus" numFmtId="0">
      <sharedItems containsNonDate="0" containsString="0" containsBlank="1"/>
    </cacheField>
    <cacheField name="StackedOn" numFmtId="0">
      <sharedItems containsNonDate="0" containsString="0" containsBlank="1"/>
    </cacheField>
    <cacheField name="Unit global type" numFmtId="0">
      <sharedItems containsBlank="1" count="5">
        <s v="Infantry"/>
        <s v="SK"/>
        <m/>
        <s v="SKp"/>
        <s v="Cavalry"/>
      </sharedItems>
    </cacheField>
    <cacheField name="Nb mens" numFmtId="0">
      <sharedItems containsString="0" containsBlank="1" containsNumber="1" containsInteger="1" minValue="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m/>
    <s v="Macedonian"/>
    <n v="1"/>
    <s v="PH1"/>
    <x v="0"/>
    <n v="10"/>
    <m/>
  </r>
  <r>
    <x v="0"/>
    <m/>
    <s v="Macedonian"/>
    <n v="2"/>
    <s v="PH2"/>
    <x v="0"/>
    <n v="10"/>
    <m/>
  </r>
  <r>
    <x v="0"/>
    <m/>
    <s v="Macedonian"/>
    <n v="3"/>
    <s v="PH3"/>
    <x v="0"/>
    <n v="10"/>
    <m/>
  </r>
  <r>
    <x v="0"/>
    <m/>
    <s v="Macedonian"/>
    <n v="4"/>
    <s v="PH4"/>
    <x v="0"/>
    <n v="10"/>
    <m/>
  </r>
  <r>
    <x v="0"/>
    <m/>
    <s v="Macedonian"/>
    <n v="5"/>
    <s v="PH5"/>
    <x v="0"/>
    <n v="10"/>
    <m/>
  </r>
  <r>
    <x v="1"/>
    <m/>
    <s v="Mercenary"/>
    <n v="1"/>
    <s v="LP1"/>
    <x v="1"/>
    <n v="5"/>
    <s v="J"/>
  </r>
  <r>
    <x v="1"/>
    <m/>
    <s v="Mercenary"/>
    <n v="2"/>
    <s v="LP2"/>
    <x v="1"/>
    <n v="5"/>
    <s v="J"/>
  </r>
  <r>
    <x v="2"/>
    <m/>
    <s v="Macedonian"/>
    <n v="1"/>
    <s v="SK1"/>
    <x v="2"/>
    <n v="1"/>
    <s v="A"/>
  </r>
  <r>
    <x v="2"/>
    <m/>
    <s v="Cretan"/>
    <n v="1"/>
    <s v="SK1"/>
    <x v="2"/>
    <n v="1"/>
    <s v="A"/>
  </r>
  <r>
    <x v="2"/>
    <m/>
    <s v="Macedonian"/>
    <n v="3"/>
    <s v="SK3"/>
    <x v="2"/>
    <n v="1"/>
    <s v="A"/>
  </r>
  <r>
    <x v="3"/>
    <m/>
    <s v="Agrianian"/>
    <n v="3"/>
    <s v="Ag1"/>
    <x v="3"/>
    <n v="1"/>
    <s v="J"/>
  </r>
  <r>
    <x v="3"/>
    <m/>
    <s v="Agrianian"/>
    <n v="4"/>
    <s v="Ag2"/>
    <x v="3"/>
    <n v="1"/>
    <s v="J"/>
  </r>
  <r>
    <x v="4"/>
    <m/>
    <s v="Hypaspists"/>
    <s v="Agema"/>
    <s v="HHIA"/>
    <x v="4"/>
    <n v="7"/>
    <m/>
  </r>
  <r>
    <x v="4"/>
    <m/>
    <s v="Hypaspists"/>
    <n v="1"/>
    <s v="HHI1"/>
    <x v="5"/>
    <n v="6"/>
    <m/>
  </r>
  <r>
    <x v="4"/>
    <m/>
    <s v="Hypaspists"/>
    <n v="2"/>
    <s v="HHI2"/>
    <x v="5"/>
    <n v="6"/>
    <m/>
  </r>
  <r>
    <x v="5"/>
    <m/>
    <s v="Dahae"/>
    <n v="1"/>
    <s v="DLC1"/>
    <x v="1"/>
    <n v="5"/>
    <s v="J"/>
  </r>
  <r>
    <x v="5"/>
    <m/>
    <s v="Dahae"/>
    <n v="2"/>
    <s v="DLC2"/>
    <x v="1"/>
    <n v="5"/>
    <s v="J"/>
  </r>
  <r>
    <x v="5"/>
    <m/>
    <s v="Sogdian"/>
    <n v="1"/>
    <s v="SLC1"/>
    <x v="3"/>
    <n v="2"/>
    <s v="J"/>
  </r>
  <r>
    <x v="5"/>
    <m/>
    <s v="Sacaen"/>
    <n v="2"/>
    <s v="SLC2"/>
    <x v="3"/>
    <n v="2"/>
    <s v="J"/>
  </r>
  <r>
    <x v="5"/>
    <m/>
    <s v="Sacaen"/>
    <n v="3"/>
    <s v="SLC3"/>
    <x v="3"/>
    <n v="2"/>
    <s v="J"/>
  </r>
  <r>
    <x v="6"/>
    <m/>
    <s v="Companion"/>
    <s v="Agema"/>
    <s v="CHCA"/>
    <x v="4"/>
    <n v="3"/>
    <m/>
  </r>
  <r>
    <x v="6"/>
    <m/>
    <s v="Companion"/>
    <n v="1"/>
    <s v="CHC1"/>
    <x v="5"/>
    <n v="5"/>
    <m/>
  </r>
  <r>
    <x v="6"/>
    <m/>
    <s v="Companion"/>
    <n v="2"/>
    <s v="CHC2"/>
    <x v="5"/>
    <n v="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PH"/>
    <m/>
    <s v="Macedonian"/>
    <n v="1"/>
    <s v="PH1"/>
    <n v="7"/>
    <n v="10"/>
    <m/>
    <m/>
    <m/>
    <m/>
    <m/>
    <x v="0"/>
    <n v="1500"/>
  </r>
  <r>
    <s v="PH"/>
    <m/>
    <s v="Macedonian"/>
    <n v="2"/>
    <s v="PH2"/>
    <n v="7"/>
    <n v="10"/>
    <m/>
    <m/>
    <m/>
    <m/>
    <m/>
    <x v="0"/>
    <n v="1500"/>
  </r>
  <r>
    <s v="PH"/>
    <m/>
    <s v="Macedonian"/>
    <n v="3"/>
    <s v="PH3"/>
    <n v="7"/>
    <n v="10"/>
    <m/>
    <m/>
    <m/>
    <m/>
    <m/>
    <x v="0"/>
    <n v="1500"/>
  </r>
  <r>
    <s v="PH"/>
    <m/>
    <s v="Macedonian"/>
    <n v="4"/>
    <s v="PH4"/>
    <n v="7"/>
    <n v="10"/>
    <m/>
    <m/>
    <m/>
    <m/>
    <m/>
    <x v="0"/>
    <n v="1500"/>
  </r>
  <r>
    <s v="PH"/>
    <m/>
    <s v="Macedonian"/>
    <n v="5"/>
    <s v="PH5"/>
    <n v="7"/>
    <n v="10"/>
    <m/>
    <m/>
    <m/>
    <m/>
    <m/>
    <x v="0"/>
    <n v="1500"/>
  </r>
  <r>
    <s v="LP"/>
    <m/>
    <s v="Mercenary"/>
    <n v="1"/>
    <s v="LP1"/>
    <n v="5"/>
    <n v="5"/>
    <s v="J"/>
    <m/>
    <m/>
    <m/>
    <m/>
    <x v="0"/>
    <n v="750"/>
  </r>
  <r>
    <s v="LP"/>
    <m/>
    <s v="Mercenary"/>
    <n v="2"/>
    <s v="LP2"/>
    <n v="5"/>
    <n v="5"/>
    <s v="J"/>
    <m/>
    <m/>
    <m/>
    <m/>
    <x v="0"/>
    <n v="750"/>
  </r>
  <r>
    <s v="SK"/>
    <m/>
    <s v="Macedonian"/>
    <n v="1"/>
    <s v="SK1"/>
    <n v="4"/>
    <n v="1"/>
    <s v="A"/>
    <m/>
    <m/>
    <m/>
    <m/>
    <x v="1"/>
    <n v="0"/>
  </r>
  <r>
    <s v="SK"/>
    <m/>
    <s v="Cretan"/>
    <n v="1"/>
    <s v="SK1"/>
    <n v="4"/>
    <n v="1"/>
    <s v="A"/>
    <m/>
    <m/>
    <m/>
    <m/>
    <x v="1"/>
    <n v="0"/>
  </r>
  <r>
    <s v="SK"/>
    <m/>
    <s v="Macedonian"/>
    <n v="3"/>
    <s v="SK3"/>
    <n v="4"/>
    <n v="1"/>
    <s v="A"/>
    <m/>
    <m/>
    <m/>
    <m/>
    <x v="2"/>
    <m/>
  </r>
  <r>
    <s v="SKp"/>
    <m/>
    <s v="Agrianian"/>
    <n v="3"/>
    <s v="Ag1"/>
    <n v="6"/>
    <n v="1"/>
    <s v="J"/>
    <m/>
    <m/>
    <m/>
    <m/>
    <x v="3"/>
    <n v="0"/>
  </r>
  <r>
    <s v="SKp"/>
    <m/>
    <s v="Agrianian"/>
    <n v="4"/>
    <s v="Ag2"/>
    <n v="6"/>
    <n v="1"/>
    <s v="J"/>
    <m/>
    <m/>
    <m/>
    <m/>
    <x v="3"/>
    <n v="0"/>
  </r>
  <r>
    <s v="HI"/>
    <m/>
    <s v="Hypaspists"/>
    <s v="Agema"/>
    <s v="HHIA"/>
    <n v="9"/>
    <n v="7"/>
    <m/>
    <m/>
    <m/>
    <m/>
    <m/>
    <x v="0"/>
    <n v="1050"/>
  </r>
  <r>
    <s v="HI"/>
    <m/>
    <s v="Hypaspists"/>
    <n v="1"/>
    <s v="HHI1"/>
    <n v="8"/>
    <n v="6"/>
    <m/>
    <m/>
    <m/>
    <m/>
    <m/>
    <x v="0"/>
    <n v="900"/>
  </r>
  <r>
    <s v="HI"/>
    <m/>
    <s v="Hypaspists"/>
    <n v="2"/>
    <s v="HHI2"/>
    <n v="8"/>
    <n v="6"/>
    <m/>
    <m/>
    <m/>
    <m/>
    <m/>
    <x v="0"/>
    <n v="900"/>
  </r>
  <r>
    <s v="LC"/>
    <m/>
    <s v="Dahae"/>
    <n v="1"/>
    <s v="DLC1"/>
    <n v="5"/>
    <n v="5"/>
    <s v="J"/>
    <m/>
    <m/>
    <m/>
    <m/>
    <x v="4"/>
    <n v="500"/>
  </r>
  <r>
    <s v="LC"/>
    <m/>
    <s v="Dahae"/>
    <n v="2"/>
    <s v="DLC2"/>
    <n v="5"/>
    <n v="5"/>
    <s v="J"/>
    <m/>
    <m/>
    <m/>
    <m/>
    <x v="4"/>
    <n v="500"/>
  </r>
  <r>
    <s v="LC"/>
    <m/>
    <s v="Sogdian"/>
    <n v="1"/>
    <s v="SLC1"/>
    <n v="6"/>
    <n v="5"/>
    <s v="J"/>
    <m/>
    <m/>
    <m/>
    <m/>
    <x v="4"/>
    <n v="500"/>
  </r>
  <r>
    <s v="LC"/>
    <m/>
    <s v="Sacaen"/>
    <n v="2"/>
    <s v="SLC2"/>
    <n v="6"/>
    <n v="5"/>
    <s v="J"/>
    <m/>
    <m/>
    <m/>
    <m/>
    <x v="4"/>
    <n v="500"/>
  </r>
  <r>
    <s v="LC"/>
    <m/>
    <s v="Sacaen"/>
    <n v="3"/>
    <s v="SLC3"/>
    <n v="6"/>
    <n v="5"/>
    <s v="J"/>
    <m/>
    <m/>
    <m/>
    <m/>
    <x v="4"/>
    <n v="500"/>
  </r>
  <r>
    <s v="HC"/>
    <m/>
    <s v="Companion"/>
    <s v="Agema"/>
    <s v="CHCA"/>
    <n v="9"/>
    <n v="3"/>
    <m/>
    <m/>
    <m/>
    <m/>
    <m/>
    <x v="4"/>
    <n v="300"/>
  </r>
  <r>
    <s v="HC"/>
    <m/>
    <s v="Companion"/>
    <n v="1"/>
    <s v="CHC1"/>
    <n v="8"/>
    <n v="5"/>
    <m/>
    <m/>
    <m/>
    <m/>
    <m/>
    <x v="4"/>
    <n v="500"/>
  </r>
  <r>
    <s v="HC"/>
    <m/>
    <s v="Companion"/>
    <n v="2"/>
    <s v="CHC2"/>
    <n v="8"/>
    <n v="5"/>
    <m/>
    <m/>
    <m/>
    <m/>
    <m/>
    <x v="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D165A-15F5-4328-ACD3-D3D33A98CD0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1:B49" firstHeaderRow="1" firstDataRow="1" firstDataCol="1"/>
  <pivotFields count="8">
    <pivotField axis="axisRow" showAll="0">
      <items count="9">
        <item x="6"/>
        <item x="4"/>
        <item x="5"/>
        <item m="1" x="7"/>
        <item x="1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axis="axisRow" showAll="0">
      <items count="8">
        <item m="1" x="6"/>
        <item x="1"/>
        <item x="3"/>
        <item x="0"/>
        <item x="5"/>
        <item x="4"/>
        <item x="2"/>
        <item t="default"/>
      </items>
    </pivotField>
    <pivotField showAll="0"/>
    <pivotField showAll="0"/>
  </pivotFields>
  <rowFields count="2">
    <field x="0"/>
    <field x="5"/>
  </rowFields>
  <rowItems count="18">
    <i>
      <x/>
    </i>
    <i r="1">
      <x v="4"/>
    </i>
    <i r="1">
      <x v="5"/>
    </i>
    <i>
      <x v="1"/>
    </i>
    <i r="1">
      <x v="4"/>
    </i>
    <i r="1">
      <x v="5"/>
    </i>
    <i>
      <x v="2"/>
    </i>
    <i r="1">
      <x v="1"/>
    </i>
    <i r="1">
      <x v="2"/>
    </i>
    <i>
      <x v="4"/>
    </i>
    <i r="1">
      <x v="1"/>
    </i>
    <i>
      <x v="5"/>
    </i>
    <i r="1">
      <x v="3"/>
    </i>
    <i>
      <x v="6"/>
    </i>
    <i r="1">
      <x v="6"/>
    </i>
    <i>
      <x v="7"/>
    </i>
    <i r="1">
      <x v="2"/>
    </i>
    <i t="grand">
      <x/>
    </i>
  </rowItems>
  <colItems count="1">
    <i/>
  </colItems>
  <dataFields count="1">
    <dataField name="Count of Unit cod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D77FD-45F6-487F-9339-BEB42CFD4DEB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31:O3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0"/>
        <item x="1"/>
        <item x="3"/>
        <item x="2"/>
        <item t="default"/>
      </items>
    </pivotField>
    <pivotField dataField="1"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b mens" fld="1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topLeftCell="A38" workbookViewId="0">
      <selection activeCell="A60" sqref="A60:M60"/>
    </sheetView>
  </sheetViews>
  <sheetFormatPr defaultColWidth="11" defaultRowHeight="15.75" x14ac:dyDescent="0.25"/>
  <cols>
    <col min="1" max="1" width="12.125" bestFit="1" customWidth="1"/>
    <col min="2" max="2" width="16.125" bestFit="1" customWidth="1"/>
    <col min="13" max="13" width="12.125" bestFit="1" customWidth="1"/>
    <col min="14" max="14" width="14.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15</v>
      </c>
      <c r="K1" t="s">
        <v>23</v>
      </c>
      <c r="L1" t="s">
        <v>26</v>
      </c>
      <c r="M1" t="s">
        <v>27</v>
      </c>
    </row>
    <row r="2" spans="1:13" x14ac:dyDescent="0.25">
      <c r="A2" t="s">
        <v>24</v>
      </c>
      <c r="C2" t="s">
        <v>75</v>
      </c>
      <c r="D2">
        <v>1</v>
      </c>
      <c r="E2" t="s">
        <v>76</v>
      </c>
      <c r="F2">
        <v>4</v>
      </c>
      <c r="G2">
        <v>5</v>
      </c>
      <c r="H2" t="s">
        <v>9</v>
      </c>
      <c r="L2" t="str">
        <f t="shared" ref="L2" si="0">IF(OR(RIGHT(A2)="C",A2="LN"),"Cavalry",IF(RIGHT(A2)="I","Infantry",A2))</f>
        <v>CH</v>
      </c>
      <c r="M2">
        <f t="shared" ref="M2" si="1">IF(L2="Cavalry",G2*100,IF(L2="Infantry",G2*150,0))</f>
        <v>0</v>
      </c>
    </row>
    <row r="3" spans="1:13" x14ac:dyDescent="0.25">
      <c r="A3" t="s">
        <v>24</v>
      </c>
      <c r="C3" t="s">
        <v>75</v>
      </c>
      <c r="D3">
        <v>2</v>
      </c>
      <c r="E3" t="s">
        <v>77</v>
      </c>
      <c r="F3">
        <v>4</v>
      </c>
      <c r="G3">
        <v>5</v>
      </c>
      <c r="H3" t="s">
        <v>9</v>
      </c>
      <c r="L3" t="str">
        <f t="shared" ref="L3:L9" si="2">IF(OR(RIGHT(A3)="C",A3="LN"),"Cavalry",IF(RIGHT(A3)="I","Infantry",A3))</f>
        <v>CH</v>
      </c>
      <c r="M3">
        <f t="shared" ref="M3:M9" si="3">IF(L3="Cavalry",G3*100,IF(L3="Infantry",G3*150,0))</f>
        <v>0</v>
      </c>
    </row>
    <row r="4" spans="1:13" x14ac:dyDescent="0.25">
      <c r="A4" t="s">
        <v>24</v>
      </c>
      <c r="C4" t="s">
        <v>75</v>
      </c>
      <c r="D4">
        <v>3</v>
      </c>
      <c r="E4" t="s">
        <v>78</v>
      </c>
      <c r="F4">
        <v>4</v>
      </c>
      <c r="G4">
        <v>5</v>
      </c>
      <c r="H4" t="s">
        <v>9</v>
      </c>
      <c r="L4" t="str">
        <f t="shared" si="2"/>
        <v>CH</v>
      </c>
      <c r="M4">
        <f t="shared" si="3"/>
        <v>0</v>
      </c>
    </row>
    <row r="5" spans="1:13" x14ac:dyDescent="0.25">
      <c r="A5" t="s">
        <v>24</v>
      </c>
      <c r="C5" t="s">
        <v>75</v>
      </c>
      <c r="D5">
        <v>4</v>
      </c>
      <c r="E5" t="s">
        <v>79</v>
      </c>
      <c r="F5">
        <v>4</v>
      </c>
      <c r="G5">
        <v>5</v>
      </c>
      <c r="H5" t="s">
        <v>9</v>
      </c>
      <c r="L5" t="str">
        <f t="shared" si="2"/>
        <v>CH</v>
      </c>
      <c r="M5">
        <f t="shared" si="3"/>
        <v>0</v>
      </c>
    </row>
    <row r="6" spans="1:13" x14ac:dyDescent="0.25">
      <c r="A6" t="s">
        <v>24</v>
      </c>
      <c r="C6" t="s">
        <v>75</v>
      </c>
      <c r="D6">
        <v>5</v>
      </c>
      <c r="E6" t="s">
        <v>80</v>
      </c>
      <c r="F6">
        <v>4</v>
      </c>
      <c r="G6">
        <v>5</v>
      </c>
      <c r="H6" t="s">
        <v>9</v>
      </c>
      <c r="L6" t="str">
        <f t="shared" si="2"/>
        <v>CH</v>
      </c>
      <c r="M6">
        <f t="shared" si="3"/>
        <v>0</v>
      </c>
    </row>
    <row r="7" spans="1:13" x14ac:dyDescent="0.25">
      <c r="A7" t="s">
        <v>24</v>
      </c>
      <c r="C7" t="s">
        <v>75</v>
      </c>
      <c r="D7">
        <v>6</v>
      </c>
      <c r="E7" t="s">
        <v>81</v>
      </c>
      <c r="F7">
        <v>4</v>
      </c>
      <c r="G7">
        <v>5</v>
      </c>
      <c r="H7" t="s">
        <v>9</v>
      </c>
      <c r="L7" t="str">
        <f t="shared" si="2"/>
        <v>CH</v>
      </c>
      <c r="M7">
        <f t="shared" si="3"/>
        <v>0</v>
      </c>
    </row>
    <row r="8" spans="1:13" x14ac:dyDescent="0.25">
      <c r="A8" t="s">
        <v>24</v>
      </c>
      <c r="C8" t="s">
        <v>75</v>
      </c>
      <c r="D8">
        <v>7</v>
      </c>
      <c r="E8" t="s">
        <v>82</v>
      </c>
      <c r="F8">
        <v>4</v>
      </c>
      <c r="G8">
        <v>5</v>
      </c>
      <c r="H8" t="s">
        <v>9</v>
      </c>
      <c r="L8" t="str">
        <f t="shared" si="2"/>
        <v>CH</v>
      </c>
      <c r="M8">
        <f t="shared" si="3"/>
        <v>0</v>
      </c>
    </row>
    <row r="9" spans="1:13" x14ac:dyDescent="0.25">
      <c r="A9" t="s">
        <v>24</v>
      </c>
      <c r="C9" t="s">
        <v>75</v>
      </c>
      <c r="D9">
        <v>8</v>
      </c>
      <c r="E9" t="s">
        <v>83</v>
      </c>
      <c r="F9">
        <v>4</v>
      </c>
      <c r="G9">
        <v>5</v>
      </c>
      <c r="H9" t="s">
        <v>9</v>
      </c>
      <c r="L9" t="str">
        <f t="shared" si="2"/>
        <v>CH</v>
      </c>
      <c r="M9">
        <f t="shared" si="3"/>
        <v>0</v>
      </c>
    </row>
    <row r="10" spans="1:13" x14ac:dyDescent="0.25">
      <c r="A10" t="s">
        <v>25</v>
      </c>
      <c r="C10" t="s">
        <v>84</v>
      </c>
      <c r="D10">
        <v>1</v>
      </c>
      <c r="E10" t="s">
        <v>85</v>
      </c>
      <c r="F10">
        <v>6</v>
      </c>
      <c r="G10">
        <v>5</v>
      </c>
      <c r="H10" t="s">
        <v>108</v>
      </c>
      <c r="L10" t="str">
        <f t="shared" ref="L10" si="4">IF(OR(RIGHT(A10)="C",A10="LN"),"Cavalry",IF(RIGHT(A10)="I","Infantry",A10))</f>
        <v>EL</v>
      </c>
      <c r="M10">
        <f t="shared" ref="M10" si="5">IF(L10="Cavalry",G10*100,IF(L10="Infantry",G10*150,0))</f>
        <v>0</v>
      </c>
    </row>
    <row r="11" spans="1:13" x14ac:dyDescent="0.25">
      <c r="A11" t="s">
        <v>25</v>
      </c>
      <c r="C11" t="s">
        <v>84</v>
      </c>
      <c r="D11">
        <v>2</v>
      </c>
      <c r="E11" t="s">
        <v>86</v>
      </c>
      <c r="F11">
        <v>6</v>
      </c>
      <c r="G11">
        <v>5</v>
      </c>
      <c r="H11" t="s">
        <v>108</v>
      </c>
      <c r="L11" t="str">
        <f t="shared" ref="L11:L30" si="6">IF(OR(RIGHT(A11)="C",A11="LN"),"Cavalry",IF(RIGHT(A11)="I","Infantry",A11))</f>
        <v>EL</v>
      </c>
      <c r="M11">
        <f t="shared" ref="M11:M30" si="7">IF(L11="Cavalry",G11*100,IF(L11="Infantry",G11*150,0))</f>
        <v>0</v>
      </c>
    </row>
    <row r="12" spans="1:13" x14ac:dyDescent="0.25">
      <c r="A12" t="s">
        <v>25</v>
      </c>
      <c r="C12" t="s">
        <v>84</v>
      </c>
      <c r="D12">
        <v>3</v>
      </c>
      <c r="E12" t="s">
        <v>87</v>
      </c>
      <c r="F12">
        <v>6</v>
      </c>
      <c r="G12">
        <v>5</v>
      </c>
      <c r="H12" t="s">
        <v>108</v>
      </c>
      <c r="L12" t="str">
        <f t="shared" si="6"/>
        <v>EL</v>
      </c>
      <c r="M12">
        <f t="shared" si="7"/>
        <v>0</v>
      </c>
    </row>
    <row r="13" spans="1:13" x14ac:dyDescent="0.25">
      <c r="A13" t="s">
        <v>25</v>
      </c>
      <c r="C13" t="s">
        <v>84</v>
      </c>
      <c r="D13">
        <v>4</v>
      </c>
      <c r="E13" t="s">
        <v>88</v>
      </c>
      <c r="F13">
        <v>6</v>
      </c>
      <c r="G13">
        <v>5</v>
      </c>
      <c r="H13" t="s">
        <v>108</v>
      </c>
      <c r="L13" t="str">
        <f t="shared" si="6"/>
        <v>EL</v>
      </c>
      <c r="M13">
        <f t="shared" si="7"/>
        <v>0</v>
      </c>
    </row>
    <row r="14" spans="1:13" x14ac:dyDescent="0.25">
      <c r="A14" t="s">
        <v>25</v>
      </c>
      <c r="C14" t="s">
        <v>84</v>
      </c>
      <c r="D14">
        <v>5</v>
      </c>
      <c r="E14" t="s">
        <v>89</v>
      </c>
      <c r="F14">
        <v>6</v>
      </c>
      <c r="G14">
        <v>5</v>
      </c>
      <c r="H14" t="s">
        <v>108</v>
      </c>
      <c r="L14" t="str">
        <f t="shared" si="6"/>
        <v>EL</v>
      </c>
      <c r="M14">
        <f t="shared" si="7"/>
        <v>0</v>
      </c>
    </row>
    <row r="15" spans="1:13" x14ac:dyDescent="0.25">
      <c r="A15" t="s">
        <v>25</v>
      </c>
      <c r="C15" t="s">
        <v>84</v>
      </c>
      <c r="D15">
        <v>6</v>
      </c>
      <c r="E15" t="s">
        <v>90</v>
      </c>
      <c r="F15">
        <v>6</v>
      </c>
      <c r="G15">
        <v>5</v>
      </c>
      <c r="H15" t="s">
        <v>108</v>
      </c>
      <c r="L15" t="str">
        <f t="shared" si="6"/>
        <v>EL</v>
      </c>
      <c r="M15">
        <f t="shared" si="7"/>
        <v>0</v>
      </c>
    </row>
    <row r="16" spans="1:13" x14ac:dyDescent="0.25">
      <c r="A16" t="s">
        <v>25</v>
      </c>
      <c r="C16" t="s">
        <v>84</v>
      </c>
      <c r="D16">
        <v>7</v>
      </c>
      <c r="E16" t="s">
        <v>91</v>
      </c>
      <c r="F16">
        <v>6</v>
      </c>
      <c r="G16">
        <v>5</v>
      </c>
      <c r="H16" t="s">
        <v>108</v>
      </c>
      <c r="L16" t="str">
        <f t="shared" si="6"/>
        <v>EL</v>
      </c>
      <c r="M16">
        <f t="shared" si="7"/>
        <v>0</v>
      </c>
    </row>
    <row r="17" spans="1:13" x14ac:dyDescent="0.25">
      <c r="A17" t="s">
        <v>25</v>
      </c>
      <c r="C17" t="s">
        <v>84</v>
      </c>
      <c r="D17">
        <v>8</v>
      </c>
      <c r="E17" t="s">
        <v>92</v>
      </c>
      <c r="F17">
        <v>6</v>
      </c>
      <c r="G17">
        <v>5</v>
      </c>
      <c r="H17" t="s">
        <v>108</v>
      </c>
      <c r="L17" t="str">
        <f t="shared" si="6"/>
        <v>EL</v>
      </c>
      <c r="M17">
        <f t="shared" si="7"/>
        <v>0</v>
      </c>
    </row>
    <row r="18" spans="1:13" x14ac:dyDescent="0.25">
      <c r="A18" t="s">
        <v>25</v>
      </c>
      <c r="C18" t="s">
        <v>84</v>
      </c>
      <c r="D18">
        <v>9</v>
      </c>
      <c r="E18" t="s">
        <v>93</v>
      </c>
      <c r="F18">
        <v>6</v>
      </c>
      <c r="G18">
        <v>5</v>
      </c>
      <c r="H18" t="s">
        <v>108</v>
      </c>
      <c r="L18" t="str">
        <f t="shared" si="6"/>
        <v>EL</v>
      </c>
      <c r="M18">
        <f t="shared" si="7"/>
        <v>0</v>
      </c>
    </row>
    <row r="19" spans="1:13" x14ac:dyDescent="0.25">
      <c r="A19" t="s">
        <v>25</v>
      </c>
      <c r="C19" t="s">
        <v>84</v>
      </c>
      <c r="D19">
        <v>10</v>
      </c>
      <c r="E19" t="s">
        <v>94</v>
      </c>
      <c r="F19">
        <v>6</v>
      </c>
      <c r="G19">
        <v>5</v>
      </c>
      <c r="H19" t="s">
        <v>108</v>
      </c>
      <c r="L19" t="str">
        <f t="shared" si="6"/>
        <v>EL</v>
      </c>
      <c r="M19">
        <f t="shared" si="7"/>
        <v>0</v>
      </c>
    </row>
    <row r="20" spans="1:13" x14ac:dyDescent="0.25">
      <c r="A20" t="s">
        <v>25</v>
      </c>
      <c r="C20" t="s">
        <v>84</v>
      </c>
      <c r="D20">
        <v>11</v>
      </c>
      <c r="E20" t="s">
        <v>95</v>
      </c>
      <c r="F20">
        <v>6</v>
      </c>
      <c r="G20">
        <v>5</v>
      </c>
      <c r="H20" t="s">
        <v>108</v>
      </c>
      <c r="L20" t="str">
        <f t="shared" si="6"/>
        <v>EL</v>
      </c>
      <c r="M20">
        <f t="shared" si="7"/>
        <v>0</v>
      </c>
    </row>
    <row r="21" spans="1:13" x14ac:dyDescent="0.25">
      <c r="A21" t="s">
        <v>25</v>
      </c>
      <c r="C21" t="s">
        <v>84</v>
      </c>
      <c r="D21">
        <v>12</v>
      </c>
      <c r="E21" t="s">
        <v>96</v>
      </c>
      <c r="F21">
        <v>6</v>
      </c>
      <c r="G21">
        <v>5</v>
      </c>
      <c r="H21" t="s">
        <v>108</v>
      </c>
      <c r="L21" t="str">
        <f t="shared" si="6"/>
        <v>EL</v>
      </c>
      <c r="M21">
        <f t="shared" si="7"/>
        <v>0</v>
      </c>
    </row>
    <row r="22" spans="1:13" x14ac:dyDescent="0.25">
      <c r="A22" t="s">
        <v>25</v>
      </c>
      <c r="C22" t="s">
        <v>84</v>
      </c>
      <c r="D22">
        <v>13</v>
      </c>
      <c r="E22" t="s">
        <v>97</v>
      </c>
      <c r="F22">
        <v>6</v>
      </c>
      <c r="G22">
        <v>5</v>
      </c>
      <c r="H22" t="s">
        <v>108</v>
      </c>
      <c r="L22" t="str">
        <f t="shared" si="6"/>
        <v>EL</v>
      </c>
      <c r="M22">
        <f t="shared" si="7"/>
        <v>0</v>
      </c>
    </row>
    <row r="23" spans="1:13" x14ac:dyDescent="0.25">
      <c r="A23" t="s">
        <v>25</v>
      </c>
      <c r="C23" t="s">
        <v>84</v>
      </c>
      <c r="D23">
        <v>14</v>
      </c>
      <c r="E23" t="s">
        <v>98</v>
      </c>
      <c r="F23">
        <v>6</v>
      </c>
      <c r="G23">
        <v>5</v>
      </c>
      <c r="H23" t="s">
        <v>108</v>
      </c>
      <c r="L23" t="str">
        <f t="shared" si="6"/>
        <v>EL</v>
      </c>
      <c r="M23">
        <f t="shared" si="7"/>
        <v>0</v>
      </c>
    </row>
    <row r="24" spans="1:13" x14ac:dyDescent="0.25">
      <c r="A24" t="s">
        <v>25</v>
      </c>
      <c r="C24" t="s">
        <v>84</v>
      </c>
      <c r="D24">
        <v>15</v>
      </c>
      <c r="E24" t="s">
        <v>99</v>
      </c>
      <c r="F24">
        <v>6</v>
      </c>
      <c r="G24">
        <v>5</v>
      </c>
      <c r="H24" t="s">
        <v>108</v>
      </c>
      <c r="L24" t="str">
        <f t="shared" si="6"/>
        <v>EL</v>
      </c>
      <c r="M24">
        <f t="shared" si="7"/>
        <v>0</v>
      </c>
    </row>
    <row r="25" spans="1:13" x14ac:dyDescent="0.25">
      <c r="A25" t="s">
        <v>25</v>
      </c>
      <c r="C25" t="s">
        <v>84</v>
      </c>
      <c r="D25">
        <v>16</v>
      </c>
      <c r="E25" t="s">
        <v>100</v>
      </c>
      <c r="F25">
        <v>6</v>
      </c>
      <c r="G25">
        <v>5</v>
      </c>
      <c r="H25" t="s">
        <v>108</v>
      </c>
      <c r="L25" t="str">
        <f t="shared" si="6"/>
        <v>EL</v>
      </c>
      <c r="M25">
        <f t="shared" si="7"/>
        <v>0</v>
      </c>
    </row>
    <row r="26" spans="1:13" x14ac:dyDescent="0.25">
      <c r="A26" t="s">
        <v>25</v>
      </c>
      <c r="C26" t="s">
        <v>84</v>
      </c>
      <c r="D26">
        <v>17</v>
      </c>
      <c r="E26" t="s">
        <v>101</v>
      </c>
      <c r="F26">
        <v>6</v>
      </c>
      <c r="G26">
        <v>5</v>
      </c>
      <c r="H26" t="s">
        <v>108</v>
      </c>
      <c r="L26" t="str">
        <f t="shared" si="6"/>
        <v>EL</v>
      </c>
      <c r="M26">
        <f t="shared" si="7"/>
        <v>0</v>
      </c>
    </row>
    <row r="27" spans="1:13" x14ac:dyDescent="0.25">
      <c r="A27" t="s">
        <v>25</v>
      </c>
      <c r="C27" t="s">
        <v>84</v>
      </c>
      <c r="D27">
        <v>18</v>
      </c>
      <c r="E27" t="s">
        <v>102</v>
      </c>
      <c r="F27">
        <v>6</v>
      </c>
      <c r="G27">
        <v>5</v>
      </c>
      <c r="H27" t="s">
        <v>108</v>
      </c>
      <c r="L27" t="str">
        <f t="shared" si="6"/>
        <v>EL</v>
      </c>
      <c r="M27">
        <f t="shared" si="7"/>
        <v>0</v>
      </c>
    </row>
    <row r="28" spans="1:13" x14ac:dyDescent="0.25">
      <c r="A28" t="s">
        <v>25</v>
      </c>
      <c r="C28" t="s">
        <v>84</v>
      </c>
      <c r="D28">
        <v>19</v>
      </c>
      <c r="E28" t="s">
        <v>103</v>
      </c>
      <c r="F28">
        <v>6</v>
      </c>
      <c r="G28">
        <v>5</v>
      </c>
      <c r="H28" t="s">
        <v>108</v>
      </c>
      <c r="L28" t="str">
        <f t="shared" si="6"/>
        <v>EL</v>
      </c>
      <c r="M28">
        <f t="shared" si="7"/>
        <v>0</v>
      </c>
    </row>
    <row r="29" spans="1:13" x14ac:dyDescent="0.25">
      <c r="A29" t="s">
        <v>25</v>
      </c>
      <c r="C29" t="s">
        <v>84</v>
      </c>
      <c r="D29">
        <v>20</v>
      </c>
      <c r="E29" t="s">
        <v>104</v>
      </c>
      <c r="F29">
        <v>6</v>
      </c>
      <c r="G29">
        <v>5</v>
      </c>
      <c r="H29" t="s">
        <v>108</v>
      </c>
      <c r="L29" t="str">
        <f t="shared" si="6"/>
        <v>EL</v>
      </c>
      <c r="M29">
        <f t="shared" si="7"/>
        <v>0</v>
      </c>
    </row>
    <row r="30" spans="1:13" x14ac:dyDescent="0.25">
      <c r="A30" t="s">
        <v>25</v>
      </c>
      <c r="C30" t="s">
        <v>84</v>
      </c>
      <c r="D30">
        <v>21</v>
      </c>
      <c r="E30" t="s">
        <v>105</v>
      </c>
      <c r="F30">
        <v>6</v>
      </c>
      <c r="G30">
        <v>5</v>
      </c>
      <c r="H30" t="s">
        <v>108</v>
      </c>
      <c r="L30" t="str">
        <f t="shared" si="6"/>
        <v>EL</v>
      </c>
      <c r="M30">
        <f t="shared" si="7"/>
        <v>0</v>
      </c>
    </row>
    <row r="31" spans="1:13" x14ac:dyDescent="0.25">
      <c r="A31" t="s">
        <v>10</v>
      </c>
      <c r="C31" t="s">
        <v>84</v>
      </c>
      <c r="D31">
        <v>1</v>
      </c>
      <c r="E31" t="s">
        <v>106</v>
      </c>
      <c r="F31">
        <v>4</v>
      </c>
      <c r="G31">
        <v>5</v>
      </c>
      <c r="H31" t="s">
        <v>107</v>
      </c>
      <c r="L31" t="str">
        <f>IF(OR(RIGHT(A31)="C",A31="LN"),"Cavalry",IF(RIGHT(A31)="I","Infantry",A31))</f>
        <v>Infantry</v>
      </c>
      <c r="M31">
        <f>IF(L31="Cavalry",G31*100,IF(L31="Infantry",G31*150,0))</f>
        <v>750</v>
      </c>
    </row>
    <row r="32" spans="1:13" x14ac:dyDescent="0.25">
      <c r="A32" t="s">
        <v>10</v>
      </c>
      <c r="C32" t="s">
        <v>84</v>
      </c>
      <c r="D32">
        <v>2</v>
      </c>
      <c r="E32" t="s">
        <v>109</v>
      </c>
      <c r="F32">
        <v>4</v>
      </c>
      <c r="G32">
        <v>5</v>
      </c>
      <c r="H32" t="s">
        <v>107</v>
      </c>
      <c r="L32" t="str">
        <f t="shared" ref="L32:L37" si="8">IF(OR(RIGHT(A32)="C",A32="LN"),"Cavalry",IF(RIGHT(A32)="I","Infantry",A32))</f>
        <v>Infantry</v>
      </c>
      <c r="M32">
        <f t="shared" ref="M32:M37" si="9">IF(L32="Cavalry",G32*100,IF(L32="Infantry",G32*150,0))</f>
        <v>750</v>
      </c>
    </row>
    <row r="33" spans="1:13" x14ac:dyDescent="0.25">
      <c r="A33" t="s">
        <v>10</v>
      </c>
      <c r="C33" t="s">
        <v>84</v>
      </c>
      <c r="D33">
        <v>3</v>
      </c>
      <c r="E33" t="s">
        <v>110</v>
      </c>
      <c r="F33">
        <v>4</v>
      </c>
      <c r="G33">
        <v>5</v>
      </c>
      <c r="H33" t="s">
        <v>107</v>
      </c>
      <c r="L33" t="str">
        <f t="shared" si="8"/>
        <v>Infantry</v>
      </c>
      <c r="M33">
        <f t="shared" si="9"/>
        <v>750</v>
      </c>
    </row>
    <row r="34" spans="1:13" x14ac:dyDescent="0.25">
      <c r="A34" t="s">
        <v>10</v>
      </c>
      <c r="C34" t="s">
        <v>84</v>
      </c>
      <c r="D34">
        <v>4</v>
      </c>
      <c r="E34" t="s">
        <v>111</v>
      </c>
      <c r="F34">
        <v>4</v>
      </c>
      <c r="G34">
        <v>5</v>
      </c>
      <c r="H34" t="s">
        <v>107</v>
      </c>
      <c r="L34" t="str">
        <f t="shared" si="8"/>
        <v>Infantry</v>
      </c>
      <c r="M34">
        <f t="shared" si="9"/>
        <v>750</v>
      </c>
    </row>
    <row r="35" spans="1:13" x14ac:dyDescent="0.25">
      <c r="A35" t="s">
        <v>10</v>
      </c>
      <c r="C35" t="s">
        <v>84</v>
      </c>
      <c r="D35">
        <v>5</v>
      </c>
      <c r="E35" t="s">
        <v>112</v>
      </c>
      <c r="F35">
        <v>4</v>
      </c>
      <c r="G35">
        <v>5</v>
      </c>
      <c r="H35" t="s">
        <v>107</v>
      </c>
      <c r="L35" t="str">
        <f t="shared" si="8"/>
        <v>Infantry</v>
      </c>
      <c r="M35">
        <f t="shared" si="9"/>
        <v>750</v>
      </c>
    </row>
    <row r="36" spans="1:13" x14ac:dyDescent="0.25">
      <c r="A36" t="s">
        <v>10</v>
      </c>
      <c r="C36" t="s">
        <v>84</v>
      </c>
      <c r="D36">
        <v>6</v>
      </c>
      <c r="E36" t="s">
        <v>113</v>
      </c>
      <c r="F36">
        <v>4</v>
      </c>
      <c r="G36">
        <v>5</v>
      </c>
      <c r="H36" t="s">
        <v>107</v>
      </c>
      <c r="L36" t="str">
        <f t="shared" si="8"/>
        <v>Infantry</v>
      </c>
      <c r="M36">
        <f t="shared" si="9"/>
        <v>750</v>
      </c>
    </row>
    <row r="37" spans="1:13" x14ac:dyDescent="0.25">
      <c r="A37" t="s">
        <v>10</v>
      </c>
      <c r="C37" t="s">
        <v>84</v>
      </c>
      <c r="D37">
        <v>1</v>
      </c>
      <c r="E37" t="s">
        <v>114</v>
      </c>
      <c r="F37">
        <v>5</v>
      </c>
      <c r="G37">
        <v>5</v>
      </c>
      <c r="H37" t="s">
        <v>9</v>
      </c>
      <c r="L37" t="str">
        <f t="shared" si="8"/>
        <v>Infantry</v>
      </c>
      <c r="M37">
        <f t="shared" si="9"/>
        <v>750</v>
      </c>
    </row>
    <row r="38" spans="1:13" x14ac:dyDescent="0.25">
      <c r="A38" t="s">
        <v>10</v>
      </c>
      <c r="C38" t="s">
        <v>84</v>
      </c>
      <c r="D38">
        <v>2</v>
      </c>
      <c r="E38" t="s">
        <v>115</v>
      </c>
      <c r="F38">
        <v>5</v>
      </c>
      <c r="G38">
        <v>5</v>
      </c>
      <c r="H38" t="s">
        <v>9</v>
      </c>
      <c r="L38" t="str">
        <f t="shared" ref="L38:L52" si="10">IF(OR(RIGHT(A38)="C",A38="LN"),"Cavalry",IF(RIGHT(A38)="I","Infantry",A38))</f>
        <v>Infantry</v>
      </c>
      <c r="M38">
        <f t="shared" ref="M38:M52" si="11">IF(L38="Cavalry",G38*100,IF(L38="Infantry",G38*150,0))</f>
        <v>750</v>
      </c>
    </row>
    <row r="39" spans="1:13" x14ac:dyDescent="0.25">
      <c r="A39" t="s">
        <v>10</v>
      </c>
      <c r="C39" t="s">
        <v>84</v>
      </c>
      <c r="D39">
        <v>3</v>
      </c>
      <c r="E39" t="s">
        <v>116</v>
      </c>
      <c r="F39">
        <v>5</v>
      </c>
      <c r="G39">
        <v>5</v>
      </c>
      <c r="H39" t="s">
        <v>9</v>
      </c>
      <c r="L39" t="str">
        <f t="shared" si="10"/>
        <v>Infantry</v>
      </c>
      <c r="M39">
        <f t="shared" si="11"/>
        <v>750</v>
      </c>
    </row>
    <row r="40" spans="1:13" x14ac:dyDescent="0.25">
      <c r="A40" t="s">
        <v>10</v>
      </c>
      <c r="C40" t="s">
        <v>84</v>
      </c>
      <c r="D40">
        <v>4</v>
      </c>
      <c r="E40" t="s">
        <v>117</v>
      </c>
      <c r="F40">
        <v>5</v>
      </c>
      <c r="G40">
        <v>5</v>
      </c>
      <c r="H40" t="s">
        <v>9</v>
      </c>
      <c r="L40" t="str">
        <f t="shared" si="10"/>
        <v>Infantry</v>
      </c>
      <c r="M40">
        <f t="shared" si="11"/>
        <v>750</v>
      </c>
    </row>
    <row r="41" spans="1:13" x14ac:dyDescent="0.25">
      <c r="A41" t="s">
        <v>10</v>
      </c>
      <c r="C41" t="s">
        <v>84</v>
      </c>
      <c r="D41">
        <v>5</v>
      </c>
      <c r="E41" t="s">
        <v>118</v>
      </c>
      <c r="F41">
        <v>5</v>
      </c>
      <c r="G41">
        <v>5</v>
      </c>
      <c r="H41" t="s">
        <v>9</v>
      </c>
      <c r="L41" t="str">
        <f t="shared" si="10"/>
        <v>Infantry</v>
      </c>
      <c r="M41">
        <f t="shared" si="11"/>
        <v>750</v>
      </c>
    </row>
    <row r="42" spans="1:13" x14ac:dyDescent="0.25">
      <c r="A42" t="s">
        <v>10</v>
      </c>
      <c r="C42" t="s">
        <v>84</v>
      </c>
      <c r="D42">
        <v>6</v>
      </c>
      <c r="E42" t="s">
        <v>119</v>
      </c>
      <c r="F42">
        <v>5</v>
      </c>
      <c r="G42">
        <v>5</v>
      </c>
      <c r="H42" t="s">
        <v>9</v>
      </c>
      <c r="L42" t="str">
        <f t="shared" si="10"/>
        <v>Infantry</v>
      </c>
      <c r="M42">
        <f t="shared" si="11"/>
        <v>750</v>
      </c>
    </row>
    <row r="43" spans="1:13" x14ac:dyDescent="0.25">
      <c r="A43" t="s">
        <v>10</v>
      </c>
      <c r="C43" t="s">
        <v>84</v>
      </c>
      <c r="D43">
        <v>7</v>
      </c>
      <c r="E43" t="s">
        <v>120</v>
      </c>
      <c r="F43">
        <v>5</v>
      </c>
      <c r="G43">
        <v>5</v>
      </c>
      <c r="H43" t="s">
        <v>9</v>
      </c>
      <c r="L43" t="str">
        <f t="shared" si="10"/>
        <v>Infantry</v>
      </c>
      <c r="M43">
        <f t="shared" si="11"/>
        <v>750</v>
      </c>
    </row>
    <row r="44" spans="1:13" x14ac:dyDescent="0.25">
      <c r="A44" t="s">
        <v>10</v>
      </c>
      <c r="C44" t="s">
        <v>84</v>
      </c>
      <c r="D44">
        <v>8</v>
      </c>
      <c r="E44" t="s">
        <v>121</v>
      </c>
      <c r="F44">
        <v>5</v>
      </c>
      <c r="G44">
        <v>5</v>
      </c>
      <c r="H44" t="s">
        <v>9</v>
      </c>
      <c r="L44" t="str">
        <f t="shared" si="10"/>
        <v>Infantry</v>
      </c>
      <c r="M44">
        <f t="shared" si="11"/>
        <v>750</v>
      </c>
    </row>
    <row r="45" spans="1:13" x14ac:dyDescent="0.25">
      <c r="A45" t="s">
        <v>10</v>
      </c>
      <c r="C45" t="s">
        <v>84</v>
      </c>
      <c r="D45">
        <v>9</v>
      </c>
      <c r="E45" t="s">
        <v>122</v>
      </c>
      <c r="F45">
        <v>5</v>
      </c>
      <c r="G45">
        <v>5</v>
      </c>
      <c r="H45" t="s">
        <v>9</v>
      </c>
      <c r="L45" t="str">
        <f t="shared" si="10"/>
        <v>Infantry</v>
      </c>
      <c r="M45">
        <f t="shared" si="11"/>
        <v>750</v>
      </c>
    </row>
    <row r="46" spans="1:13" x14ac:dyDescent="0.25">
      <c r="A46" t="s">
        <v>10</v>
      </c>
      <c r="C46" t="s">
        <v>84</v>
      </c>
      <c r="D46">
        <v>10</v>
      </c>
      <c r="E46" t="s">
        <v>123</v>
      </c>
      <c r="F46">
        <v>5</v>
      </c>
      <c r="G46">
        <v>5</v>
      </c>
      <c r="H46" t="s">
        <v>9</v>
      </c>
      <c r="L46" t="str">
        <f t="shared" si="10"/>
        <v>Infantry</v>
      </c>
      <c r="M46">
        <f t="shared" si="11"/>
        <v>750</v>
      </c>
    </row>
    <row r="47" spans="1:13" x14ac:dyDescent="0.25">
      <c r="A47" t="s">
        <v>10</v>
      </c>
      <c r="C47" t="s">
        <v>84</v>
      </c>
      <c r="D47">
        <v>11</v>
      </c>
      <c r="E47" t="s">
        <v>124</v>
      </c>
      <c r="F47">
        <v>5</v>
      </c>
      <c r="G47">
        <v>5</v>
      </c>
      <c r="H47" t="s">
        <v>9</v>
      </c>
      <c r="L47" t="str">
        <f t="shared" si="10"/>
        <v>Infantry</v>
      </c>
      <c r="M47">
        <f t="shared" si="11"/>
        <v>750</v>
      </c>
    </row>
    <row r="48" spans="1:13" x14ac:dyDescent="0.25">
      <c r="A48" t="s">
        <v>10</v>
      </c>
      <c r="C48" t="s">
        <v>84</v>
      </c>
      <c r="D48">
        <v>12</v>
      </c>
      <c r="E48" t="s">
        <v>125</v>
      </c>
      <c r="F48">
        <v>5</v>
      </c>
      <c r="G48">
        <v>5</v>
      </c>
      <c r="H48" t="s">
        <v>9</v>
      </c>
      <c r="L48" t="str">
        <f t="shared" si="10"/>
        <v>Infantry</v>
      </c>
      <c r="M48">
        <f t="shared" si="11"/>
        <v>750</v>
      </c>
    </row>
    <row r="49" spans="1:13" x14ac:dyDescent="0.25">
      <c r="A49" t="s">
        <v>10</v>
      </c>
      <c r="C49" t="s">
        <v>84</v>
      </c>
      <c r="D49">
        <v>13</v>
      </c>
      <c r="E49" t="s">
        <v>126</v>
      </c>
      <c r="F49">
        <v>5</v>
      </c>
      <c r="G49">
        <v>5</v>
      </c>
      <c r="H49" t="s">
        <v>9</v>
      </c>
      <c r="L49" t="str">
        <f t="shared" si="10"/>
        <v>Infantry</v>
      </c>
      <c r="M49">
        <f t="shared" si="11"/>
        <v>750</v>
      </c>
    </row>
    <row r="50" spans="1:13" x14ac:dyDescent="0.25">
      <c r="A50" t="s">
        <v>10</v>
      </c>
      <c r="C50" t="s">
        <v>84</v>
      </c>
      <c r="D50">
        <v>14</v>
      </c>
      <c r="E50" t="s">
        <v>127</v>
      </c>
      <c r="F50">
        <v>5</v>
      </c>
      <c r="G50">
        <v>5</v>
      </c>
      <c r="H50" t="s">
        <v>9</v>
      </c>
      <c r="L50" t="str">
        <f t="shared" si="10"/>
        <v>Infantry</v>
      </c>
      <c r="M50">
        <f t="shared" si="11"/>
        <v>750</v>
      </c>
    </row>
    <row r="51" spans="1:13" x14ac:dyDescent="0.25">
      <c r="A51" t="s">
        <v>10</v>
      </c>
      <c r="C51" t="s">
        <v>84</v>
      </c>
      <c r="D51">
        <v>15</v>
      </c>
      <c r="E51" t="s">
        <v>128</v>
      </c>
      <c r="F51">
        <v>5</v>
      </c>
      <c r="G51">
        <v>5</v>
      </c>
      <c r="H51" t="s">
        <v>9</v>
      </c>
      <c r="L51" t="str">
        <f t="shared" si="10"/>
        <v>Infantry</v>
      </c>
      <c r="M51">
        <f t="shared" si="11"/>
        <v>750</v>
      </c>
    </row>
    <row r="52" spans="1:13" x14ac:dyDescent="0.25">
      <c r="A52" t="s">
        <v>10</v>
      </c>
      <c r="C52" t="s">
        <v>84</v>
      </c>
      <c r="D52">
        <v>16</v>
      </c>
      <c r="E52" t="s">
        <v>129</v>
      </c>
      <c r="F52">
        <v>5</v>
      </c>
      <c r="G52">
        <v>5</v>
      </c>
      <c r="H52" t="s">
        <v>9</v>
      </c>
      <c r="L52" t="str">
        <f t="shared" si="10"/>
        <v>Infantry</v>
      </c>
      <c r="M52">
        <f t="shared" si="11"/>
        <v>750</v>
      </c>
    </row>
  </sheetData>
  <phoneticPr fontId="4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9"/>
  <sheetViews>
    <sheetView workbookViewId="0">
      <selection activeCell="M11" sqref="M11"/>
    </sheetView>
  </sheetViews>
  <sheetFormatPr defaultColWidth="11" defaultRowHeight="15.75" x14ac:dyDescent="0.25"/>
  <cols>
    <col min="1" max="1" width="12.125" bestFit="1" customWidth="1"/>
    <col min="2" max="2" width="16.125" bestFit="1" customWidth="1"/>
    <col min="14" max="14" width="12.125" bestFit="1" customWidth="1"/>
    <col min="15" max="15" width="14.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15</v>
      </c>
      <c r="K1" t="s">
        <v>23</v>
      </c>
      <c r="L1" t="s">
        <v>46</v>
      </c>
      <c r="M1" t="s">
        <v>26</v>
      </c>
      <c r="N1" t="s">
        <v>27</v>
      </c>
    </row>
    <row r="2" spans="1:14" x14ac:dyDescent="0.25">
      <c r="A2" t="s">
        <v>13</v>
      </c>
      <c r="B2" s="1"/>
      <c r="C2" s="1" t="s">
        <v>21</v>
      </c>
      <c r="D2" s="1">
        <v>1</v>
      </c>
      <c r="E2" s="1" t="str">
        <f>A2&amp;D2</f>
        <v>PH1</v>
      </c>
      <c r="F2" s="1">
        <v>7</v>
      </c>
      <c r="G2" s="1">
        <v>10</v>
      </c>
      <c r="H2" s="1"/>
      <c r="M2" t="str">
        <f t="shared" ref="M2:M3" si="0">IF(OR(RIGHT(A2)="C",A2="LN"),"Cavalry",IF(OR(RIGHT(A2)="I",A2="PH",A2="LP"),"Infantry",A2))</f>
        <v>Infantry</v>
      </c>
      <c r="N2">
        <f t="shared" ref="N2:N3" si="1">IF(M2="Cavalry",G2*100,IF(M2="Infantry",G2*150,0))</f>
        <v>1500</v>
      </c>
    </row>
    <row r="3" spans="1:14" x14ac:dyDescent="0.25">
      <c r="A3" t="s">
        <v>13</v>
      </c>
      <c r="B3" s="1"/>
      <c r="C3" s="1" t="s">
        <v>21</v>
      </c>
      <c r="D3" s="1">
        <v>2</v>
      </c>
      <c r="E3" s="1" t="str">
        <f t="shared" ref="E3" si="2">A3&amp;D3</f>
        <v>PH2</v>
      </c>
      <c r="F3" s="1">
        <v>7</v>
      </c>
      <c r="G3" s="1">
        <v>10</v>
      </c>
      <c r="H3" s="1"/>
      <c r="M3" t="str">
        <f t="shared" si="0"/>
        <v>Infantry</v>
      </c>
      <c r="N3">
        <f t="shared" si="1"/>
        <v>1500</v>
      </c>
    </row>
    <row r="4" spans="1:14" x14ac:dyDescent="0.25">
      <c r="A4" t="s">
        <v>13</v>
      </c>
      <c r="B4" s="1"/>
      <c r="C4" s="1" t="s">
        <v>21</v>
      </c>
      <c r="D4" s="1">
        <v>3</v>
      </c>
      <c r="E4" s="1" t="str">
        <f t="shared" ref="E4:E8" si="3">A4&amp;D4</f>
        <v>PH3</v>
      </c>
      <c r="F4" s="1">
        <v>7</v>
      </c>
      <c r="G4" s="1">
        <v>10</v>
      </c>
      <c r="H4" s="1"/>
      <c r="M4" t="str">
        <f t="shared" ref="M4:M8" si="4">IF(OR(RIGHT(A4)="C",A4="LN"),"Cavalry",IF(OR(RIGHT(A4)="I",A4="PH",A4="LP"),"Infantry",A4))</f>
        <v>Infantry</v>
      </c>
      <c r="N4">
        <f t="shared" ref="N4:N8" si="5">IF(M4="Cavalry",G4*100,IF(M4="Infantry",G4*150,0))</f>
        <v>1500</v>
      </c>
    </row>
    <row r="5" spans="1:14" x14ac:dyDescent="0.25">
      <c r="A5" t="s">
        <v>13</v>
      </c>
      <c r="B5" s="1"/>
      <c r="C5" s="1" t="s">
        <v>21</v>
      </c>
      <c r="D5" s="1">
        <v>4</v>
      </c>
      <c r="E5" s="1" t="str">
        <f t="shared" si="3"/>
        <v>PH4</v>
      </c>
      <c r="F5" s="1">
        <v>7</v>
      </c>
      <c r="G5" s="1">
        <v>10</v>
      </c>
      <c r="H5" s="1"/>
      <c r="M5" t="str">
        <f t="shared" si="4"/>
        <v>Infantry</v>
      </c>
      <c r="N5">
        <f t="shared" si="5"/>
        <v>1500</v>
      </c>
    </row>
    <row r="6" spans="1:14" x14ac:dyDescent="0.25">
      <c r="A6" t="s">
        <v>13</v>
      </c>
      <c r="B6" s="1"/>
      <c r="C6" s="1" t="s">
        <v>21</v>
      </c>
      <c r="D6" s="1">
        <v>5</v>
      </c>
      <c r="E6" s="1" t="str">
        <f t="shared" si="3"/>
        <v>PH5</v>
      </c>
      <c r="F6" s="1">
        <v>7</v>
      </c>
      <c r="G6" s="1">
        <v>10</v>
      </c>
      <c r="H6" s="1"/>
      <c r="M6" t="str">
        <f t="shared" si="4"/>
        <v>Infantry</v>
      </c>
      <c r="N6">
        <f t="shared" si="5"/>
        <v>1500</v>
      </c>
    </row>
    <row r="7" spans="1:14" x14ac:dyDescent="0.25">
      <c r="A7" t="s">
        <v>17</v>
      </c>
      <c r="B7" s="1"/>
      <c r="C7" s="1" t="s">
        <v>52</v>
      </c>
      <c r="D7" s="1">
        <v>1</v>
      </c>
      <c r="E7" s="1" t="str">
        <f t="shared" si="3"/>
        <v>LP1</v>
      </c>
      <c r="F7" s="1">
        <v>5</v>
      </c>
      <c r="G7" s="1">
        <v>5</v>
      </c>
      <c r="H7" s="1" t="s">
        <v>9</v>
      </c>
      <c r="M7" t="str">
        <f t="shared" si="4"/>
        <v>Infantry</v>
      </c>
      <c r="N7">
        <f t="shared" si="5"/>
        <v>750</v>
      </c>
    </row>
    <row r="8" spans="1:14" x14ac:dyDescent="0.25">
      <c r="A8" t="s">
        <v>17</v>
      </c>
      <c r="B8" s="1"/>
      <c r="C8" s="1" t="s">
        <v>52</v>
      </c>
      <c r="D8" s="1">
        <v>2</v>
      </c>
      <c r="E8" s="1" t="str">
        <f t="shared" si="3"/>
        <v>LP2</v>
      </c>
      <c r="F8" s="1">
        <v>5</v>
      </c>
      <c r="G8" s="1">
        <v>5</v>
      </c>
      <c r="H8" s="1" t="s">
        <v>9</v>
      </c>
      <c r="M8" t="str">
        <f t="shared" si="4"/>
        <v>Infantry</v>
      </c>
      <c r="N8">
        <f t="shared" si="5"/>
        <v>750</v>
      </c>
    </row>
    <row r="9" spans="1:14" x14ac:dyDescent="0.25">
      <c r="A9" t="s">
        <v>16</v>
      </c>
      <c r="C9" s="1" t="s">
        <v>21</v>
      </c>
      <c r="D9" s="1">
        <v>1</v>
      </c>
      <c r="E9" s="1" t="str">
        <f>A9&amp;LEFT(D9)</f>
        <v>SK1</v>
      </c>
      <c r="F9" s="1">
        <v>4</v>
      </c>
      <c r="G9" s="1">
        <v>1</v>
      </c>
      <c r="H9" s="1" t="s">
        <v>47</v>
      </c>
      <c r="M9" t="str">
        <f t="shared" ref="M9:M13" si="6">IF(OR(RIGHT(A9)="C",A9="LN"),"Cavalry",IF(OR(RIGHT(A9)="I",A9="PH",A9="LP"),"Infantry",A9))</f>
        <v>SK</v>
      </c>
      <c r="N9">
        <f t="shared" ref="N9:N13" si="7">IF(M9="Cavalry",G9*100,IF(M9="Infantry",G9*150,0))</f>
        <v>0</v>
      </c>
    </row>
    <row r="10" spans="1:14" x14ac:dyDescent="0.25">
      <c r="A10" t="s">
        <v>16</v>
      </c>
      <c r="C10" s="1" t="s">
        <v>53</v>
      </c>
      <c r="D10" s="1">
        <v>1</v>
      </c>
      <c r="E10" s="1" t="str">
        <f>A10&amp;LEFT(D10)</f>
        <v>SK1</v>
      </c>
      <c r="F10" s="1">
        <v>4</v>
      </c>
      <c r="G10" s="1">
        <v>1</v>
      </c>
      <c r="H10" s="1" t="s">
        <v>47</v>
      </c>
      <c r="M10" t="str">
        <f t="shared" si="6"/>
        <v>SK</v>
      </c>
      <c r="N10">
        <f t="shared" si="7"/>
        <v>0</v>
      </c>
    </row>
    <row r="11" spans="1:14" x14ac:dyDescent="0.25">
      <c r="A11" t="s">
        <v>16</v>
      </c>
      <c r="C11" s="1" t="s">
        <v>21</v>
      </c>
      <c r="D11" s="1">
        <v>3</v>
      </c>
      <c r="E11" s="1" t="str">
        <f>A11&amp;LEFT(D11)</f>
        <v>SK3</v>
      </c>
      <c r="F11" s="1">
        <v>4</v>
      </c>
      <c r="G11" s="1">
        <v>1</v>
      </c>
      <c r="H11" s="1" t="s">
        <v>47</v>
      </c>
      <c r="M11" t="str">
        <f t="shared" ref="M11" si="8">IF(OR(RIGHT(A11)="C",A11="LN"),"Cavalry",IF(OR(RIGHT(A11)="I",A11="PH",A11="LP"),"Infantry",A11))</f>
        <v>SK</v>
      </c>
      <c r="N11">
        <f t="shared" ref="N11" si="9">IF(M11="Cavalry",G11*100,IF(M11="Infantry",G11*150,0))</f>
        <v>0</v>
      </c>
    </row>
    <row r="12" spans="1:14" x14ac:dyDescent="0.25">
      <c r="A12" t="s">
        <v>48</v>
      </c>
      <c r="C12" s="1" t="s">
        <v>49</v>
      </c>
      <c r="D12" s="1">
        <v>3</v>
      </c>
      <c r="E12" s="1" t="s">
        <v>50</v>
      </c>
      <c r="F12" s="1">
        <v>6</v>
      </c>
      <c r="G12" s="1">
        <v>1</v>
      </c>
      <c r="H12" s="1" t="s">
        <v>9</v>
      </c>
      <c r="M12" t="str">
        <f t="shared" si="6"/>
        <v>SKp</v>
      </c>
      <c r="N12">
        <f t="shared" si="7"/>
        <v>0</v>
      </c>
    </row>
    <row r="13" spans="1:14" x14ac:dyDescent="0.25">
      <c r="A13" t="s">
        <v>48</v>
      </c>
      <c r="C13" s="1" t="s">
        <v>49</v>
      </c>
      <c r="D13" s="1">
        <v>4</v>
      </c>
      <c r="E13" s="1" t="s">
        <v>51</v>
      </c>
      <c r="F13" s="1">
        <v>6</v>
      </c>
      <c r="G13" s="1">
        <v>1</v>
      </c>
      <c r="H13" s="1" t="s">
        <v>9</v>
      </c>
      <c r="M13" t="str">
        <f t="shared" si="6"/>
        <v>SKp</v>
      </c>
      <c r="N13">
        <f t="shared" si="7"/>
        <v>0</v>
      </c>
    </row>
    <row r="14" spans="1:14" x14ac:dyDescent="0.25">
      <c r="A14" t="s">
        <v>12</v>
      </c>
      <c r="B14" s="1"/>
      <c r="C14" s="1" t="s">
        <v>19</v>
      </c>
      <c r="D14" s="1" t="s">
        <v>20</v>
      </c>
      <c r="E14" s="1" t="str">
        <f>LEFT(C14,1)&amp;A14&amp;LEFT(D14)</f>
        <v>HHIA</v>
      </c>
      <c r="F14" s="1">
        <v>9</v>
      </c>
      <c r="G14" s="1">
        <v>7</v>
      </c>
      <c r="H14" s="1"/>
      <c r="M14" t="str">
        <f t="shared" ref="M14:M24" si="10">IF(OR(RIGHT(A14)="C",A14="LN"),"Cavalry",IF(OR(RIGHT(A14)="I",A14="PH",A14="LP"),"Infantry",A14))</f>
        <v>Infantry</v>
      </c>
      <c r="N14">
        <f t="shared" ref="N14:N24" si="11">IF(M14="Cavalry",G14*100,IF(M14="Infantry",G14*150,0))</f>
        <v>1050</v>
      </c>
    </row>
    <row r="15" spans="1:14" x14ac:dyDescent="0.25">
      <c r="A15" t="s">
        <v>12</v>
      </c>
      <c r="B15" s="1"/>
      <c r="C15" s="1" t="s">
        <v>19</v>
      </c>
      <c r="D15" s="1">
        <v>1</v>
      </c>
      <c r="E15" s="1" t="str">
        <f t="shared" ref="E15:E17" si="12">LEFT(C15,1)&amp;A15&amp;LEFT(D15)</f>
        <v>HHI1</v>
      </c>
      <c r="F15" s="1">
        <v>8</v>
      </c>
      <c r="G15" s="1">
        <v>6</v>
      </c>
      <c r="H15" s="1"/>
      <c r="M15" t="str">
        <f t="shared" si="10"/>
        <v>Infantry</v>
      </c>
      <c r="N15">
        <f t="shared" si="11"/>
        <v>900</v>
      </c>
    </row>
    <row r="16" spans="1:14" x14ac:dyDescent="0.25">
      <c r="A16" t="s">
        <v>12</v>
      </c>
      <c r="B16" s="1"/>
      <c r="C16" s="1" t="s">
        <v>19</v>
      </c>
      <c r="D16" s="1">
        <v>2</v>
      </c>
      <c r="E16" s="1" t="str">
        <f t="shared" si="12"/>
        <v>HHI2</v>
      </c>
      <c r="F16" s="1">
        <v>8</v>
      </c>
      <c r="G16" s="1">
        <v>6</v>
      </c>
      <c r="H16" s="1"/>
      <c r="M16" t="str">
        <f t="shared" si="10"/>
        <v>Infantry</v>
      </c>
      <c r="N16">
        <f t="shared" si="11"/>
        <v>900</v>
      </c>
    </row>
    <row r="17" spans="1:15" x14ac:dyDescent="0.25">
      <c r="A17" t="s">
        <v>8</v>
      </c>
      <c r="B17" s="1"/>
      <c r="C17" s="1" t="s">
        <v>54</v>
      </c>
      <c r="D17" s="1">
        <v>1</v>
      </c>
      <c r="E17" s="1" t="str">
        <f t="shared" si="12"/>
        <v>DLC1</v>
      </c>
      <c r="F17" s="1">
        <v>5</v>
      </c>
      <c r="G17" s="1">
        <v>5</v>
      </c>
      <c r="H17" s="1" t="s">
        <v>9</v>
      </c>
      <c r="M17" t="str">
        <f t="shared" si="10"/>
        <v>Cavalry</v>
      </c>
      <c r="N17">
        <f t="shared" si="11"/>
        <v>500</v>
      </c>
    </row>
    <row r="18" spans="1:15" x14ac:dyDescent="0.25">
      <c r="A18" t="s">
        <v>8</v>
      </c>
      <c r="B18" s="1"/>
      <c r="C18" s="1" t="s">
        <v>54</v>
      </c>
      <c r="D18" s="1">
        <v>2</v>
      </c>
      <c r="E18" s="1" t="str">
        <f t="shared" ref="E18:E24" si="13">LEFT(C18,1)&amp;A18&amp;LEFT(D18)</f>
        <v>DLC2</v>
      </c>
      <c r="F18" s="1">
        <v>5</v>
      </c>
      <c r="G18" s="1">
        <v>5</v>
      </c>
      <c r="H18" s="1" t="s">
        <v>9</v>
      </c>
      <c r="M18" t="str">
        <f t="shared" si="10"/>
        <v>Cavalry</v>
      </c>
      <c r="N18">
        <f t="shared" si="11"/>
        <v>500</v>
      </c>
    </row>
    <row r="19" spans="1:15" x14ac:dyDescent="0.25">
      <c r="A19" t="s">
        <v>8</v>
      </c>
      <c r="C19" s="1" t="s">
        <v>55</v>
      </c>
      <c r="D19" s="1">
        <v>1</v>
      </c>
      <c r="E19" s="1" t="str">
        <f t="shared" si="13"/>
        <v>SLC1</v>
      </c>
      <c r="F19" s="1">
        <v>6</v>
      </c>
      <c r="G19" s="1">
        <v>5</v>
      </c>
      <c r="H19" t="s">
        <v>9</v>
      </c>
      <c r="M19" t="str">
        <f t="shared" si="10"/>
        <v>Cavalry</v>
      </c>
      <c r="N19">
        <f t="shared" si="11"/>
        <v>500</v>
      </c>
    </row>
    <row r="20" spans="1:15" x14ac:dyDescent="0.25">
      <c r="A20" t="s">
        <v>8</v>
      </c>
      <c r="C20" s="1" t="s">
        <v>56</v>
      </c>
      <c r="D20" s="1">
        <v>2</v>
      </c>
      <c r="E20" s="1" t="str">
        <f t="shared" ref="E20" si="14">LEFT(C20,1)&amp;A20&amp;LEFT(D20)</f>
        <v>SLC2</v>
      </c>
      <c r="F20" s="1">
        <v>6</v>
      </c>
      <c r="G20" s="1">
        <v>5</v>
      </c>
      <c r="H20" t="s">
        <v>9</v>
      </c>
      <c r="M20" t="str">
        <f t="shared" ref="M20" si="15">IF(OR(RIGHT(A20)="C",A20="LN"),"Cavalry",IF(OR(RIGHT(A20)="I",A20="PH",A20="LP"),"Infantry",A20))</f>
        <v>Cavalry</v>
      </c>
      <c r="N20">
        <f t="shared" ref="N20" si="16">IF(M20="Cavalry",G20*100,IF(M20="Infantry",G20*150,0))</f>
        <v>500</v>
      </c>
    </row>
    <row r="21" spans="1:15" x14ac:dyDescent="0.25">
      <c r="A21" t="s">
        <v>8</v>
      </c>
      <c r="C21" s="1" t="s">
        <v>56</v>
      </c>
      <c r="D21" s="1">
        <v>3</v>
      </c>
      <c r="E21" s="1" t="str">
        <f t="shared" si="13"/>
        <v>SLC3</v>
      </c>
      <c r="F21" s="1">
        <v>6</v>
      </c>
      <c r="G21" s="1">
        <v>5</v>
      </c>
      <c r="H21" t="s">
        <v>9</v>
      </c>
      <c r="M21" t="str">
        <f t="shared" si="10"/>
        <v>Cavalry</v>
      </c>
      <c r="N21">
        <f t="shared" si="11"/>
        <v>500</v>
      </c>
    </row>
    <row r="22" spans="1:15" x14ac:dyDescent="0.25">
      <c r="A22" t="s">
        <v>11</v>
      </c>
      <c r="C22" s="1" t="s">
        <v>22</v>
      </c>
      <c r="D22" t="s">
        <v>20</v>
      </c>
      <c r="E22" s="1" t="str">
        <f t="shared" si="13"/>
        <v>CHCA</v>
      </c>
      <c r="F22" s="1">
        <v>9</v>
      </c>
      <c r="G22" s="1">
        <v>3</v>
      </c>
      <c r="H22" s="1"/>
      <c r="M22" t="str">
        <f t="shared" si="10"/>
        <v>Cavalry</v>
      </c>
      <c r="N22">
        <f t="shared" si="11"/>
        <v>300</v>
      </c>
    </row>
    <row r="23" spans="1:15" x14ac:dyDescent="0.25">
      <c r="A23" t="s">
        <v>11</v>
      </c>
      <c r="C23" s="1" t="s">
        <v>22</v>
      </c>
      <c r="D23" s="1">
        <v>1</v>
      </c>
      <c r="E23" s="1" t="str">
        <f t="shared" si="13"/>
        <v>CHC1</v>
      </c>
      <c r="F23" s="1">
        <v>8</v>
      </c>
      <c r="G23" s="1">
        <v>5</v>
      </c>
      <c r="H23" s="1"/>
      <c r="M23" t="str">
        <f t="shared" si="10"/>
        <v>Cavalry</v>
      </c>
      <c r="N23">
        <f t="shared" si="11"/>
        <v>500</v>
      </c>
    </row>
    <row r="24" spans="1:15" x14ac:dyDescent="0.25">
      <c r="A24" t="s">
        <v>11</v>
      </c>
      <c r="C24" s="1" t="s">
        <v>22</v>
      </c>
      <c r="D24" s="1">
        <v>2</v>
      </c>
      <c r="E24" s="1" t="str">
        <f t="shared" si="13"/>
        <v>CHC2</v>
      </c>
      <c r="F24" s="1">
        <v>8</v>
      </c>
      <c r="G24" s="1">
        <v>5</v>
      </c>
      <c r="H24" s="1"/>
      <c r="M24" t="str">
        <f t="shared" si="10"/>
        <v>Cavalry</v>
      </c>
      <c r="N24">
        <f t="shared" si="11"/>
        <v>500</v>
      </c>
    </row>
    <row r="25" spans="1:15" x14ac:dyDescent="0.25">
      <c r="A25" t="s">
        <v>11</v>
      </c>
      <c r="C25" s="1" t="s">
        <v>22</v>
      </c>
      <c r="D25" s="1">
        <v>3</v>
      </c>
      <c r="E25" s="1" t="str">
        <f t="shared" ref="E25:E26" si="17">LEFT(C25,1)&amp;A25&amp;LEFT(D25)</f>
        <v>CHC3</v>
      </c>
      <c r="F25" s="1">
        <v>8</v>
      </c>
      <c r="G25" s="1">
        <v>5</v>
      </c>
      <c r="H25" s="1"/>
      <c r="M25" t="str">
        <f t="shared" ref="M25:M26" si="18">IF(OR(RIGHT(A25)="C",A25="LN"),"Cavalry",IF(OR(RIGHT(A25)="I",A25="PH",A25="LP"),"Infantry",A25))</f>
        <v>Cavalry</v>
      </c>
      <c r="N25">
        <f t="shared" ref="N25:N26" si="19">IF(M25="Cavalry",G25*100,IF(M25="Infantry",G25*150,0))</f>
        <v>500</v>
      </c>
    </row>
    <row r="26" spans="1:15" x14ac:dyDescent="0.25">
      <c r="A26" t="s">
        <v>11</v>
      </c>
      <c r="C26" s="1" t="s">
        <v>22</v>
      </c>
      <c r="D26" s="1">
        <v>4</v>
      </c>
      <c r="E26" s="1" t="str">
        <f t="shared" si="17"/>
        <v>CHC4</v>
      </c>
      <c r="F26" s="1">
        <v>8</v>
      </c>
      <c r="G26" s="1">
        <v>5</v>
      </c>
      <c r="H26" s="1"/>
      <c r="M26" t="str">
        <f t="shared" si="18"/>
        <v>Cavalry</v>
      </c>
      <c r="N26">
        <f t="shared" si="19"/>
        <v>500</v>
      </c>
    </row>
    <row r="28" spans="1:15" x14ac:dyDescent="0.25">
      <c r="A28" t="s">
        <v>43</v>
      </c>
      <c r="F28">
        <f>SUM(F2:F26)</f>
        <v>163</v>
      </c>
      <c r="G28">
        <f>SUM(G2:G26)</f>
        <v>132</v>
      </c>
      <c r="N28">
        <f>SUM(N2:N26)</f>
        <v>16650</v>
      </c>
    </row>
    <row r="31" spans="1:15" x14ac:dyDescent="0.25">
      <c r="A31" s="2" t="s">
        <v>28</v>
      </c>
      <c r="B31" t="s">
        <v>33</v>
      </c>
      <c r="N31" s="2" t="s">
        <v>28</v>
      </c>
      <c r="O31" t="s">
        <v>32</v>
      </c>
    </row>
    <row r="32" spans="1:15" x14ac:dyDescent="0.25">
      <c r="A32" s="3" t="s">
        <v>11</v>
      </c>
      <c r="B32" s="4">
        <v>3</v>
      </c>
      <c r="N32" s="3" t="s">
        <v>29</v>
      </c>
      <c r="O32" s="4">
        <v>3800</v>
      </c>
    </row>
    <row r="33" spans="1:15" x14ac:dyDescent="0.25">
      <c r="A33" s="5">
        <v>8</v>
      </c>
      <c r="B33" s="4">
        <v>2</v>
      </c>
      <c r="N33" s="3" t="s">
        <v>30</v>
      </c>
      <c r="O33" s="4">
        <v>11850</v>
      </c>
    </row>
    <row r="34" spans="1:15" x14ac:dyDescent="0.25">
      <c r="A34" s="5">
        <v>9</v>
      </c>
      <c r="B34" s="4">
        <v>1</v>
      </c>
      <c r="N34" s="3" t="s">
        <v>16</v>
      </c>
      <c r="O34" s="4">
        <v>0</v>
      </c>
    </row>
    <row r="35" spans="1:15" x14ac:dyDescent="0.25">
      <c r="A35" s="3" t="s">
        <v>12</v>
      </c>
      <c r="B35" s="4">
        <v>3</v>
      </c>
      <c r="N35" s="3" t="s">
        <v>48</v>
      </c>
      <c r="O35" s="4">
        <v>0</v>
      </c>
    </row>
    <row r="36" spans="1:15" x14ac:dyDescent="0.25">
      <c r="A36" s="5">
        <v>8</v>
      </c>
      <c r="B36" s="4">
        <v>2</v>
      </c>
      <c r="N36" s="3" t="s">
        <v>57</v>
      </c>
      <c r="O36" s="4"/>
    </row>
    <row r="37" spans="1:15" x14ac:dyDescent="0.25">
      <c r="A37" s="5">
        <v>9</v>
      </c>
      <c r="B37" s="4">
        <v>1</v>
      </c>
      <c r="N37" s="3" t="s">
        <v>31</v>
      </c>
      <c r="O37" s="4">
        <v>15650</v>
      </c>
    </row>
    <row r="38" spans="1:15" x14ac:dyDescent="0.25">
      <c r="A38" s="3" t="s">
        <v>8</v>
      </c>
      <c r="B38" s="4">
        <v>5</v>
      </c>
    </row>
    <row r="39" spans="1:15" x14ac:dyDescent="0.25">
      <c r="A39" s="5">
        <v>5</v>
      </c>
      <c r="B39" s="4">
        <v>2</v>
      </c>
    </row>
    <row r="40" spans="1:15" x14ac:dyDescent="0.25">
      <c r="A40" s="5">
        <v>6</v>
      </c>
      <c r="B40" s="4">
        <v>3</v>
      </c>
    </row>
    <row r="41" spans="1:15" x14ac:dyDescent="0.25">
      <c r="A41" s="3" t="s">
        <v>17</v>
      </c>
      <c r="B41" s="4">
        <v>2</v>
      </c>
    </row>
    <row r="42" spans="1:15" x14ac:dyDescent="0.25">
      <c r="A42" s="5">
        <v>5</v>
      </c>
      <c r="B42" s="4">
        <v>2</v>
      </c>
    </row>
    <row r="43" spans="1:15" x14ac:dyDescent="0.25">
      <c r="A43" s="3" t="s">
        <v>13</v>
      </c>
      <c r="B43" s="4">
        <v>5</v>
      </c>
    </row>
    <row r="44" spans="1:15" x14ac:dyDescent="0.25">
      <c r="A44" s="5">
        <v>7</v>
      </c>
      <c r="B44" s="4">
        <v>5</v>
      </c>
    </row>
    <row r="45" spans="1:15" x14ac:dyDescent="0.25">
      <c r="A45" s="3" t="s">
        <v>16</v>
      </c>
      <c r="B45" s="4">
        <v>3</v>
      </c>
    </row>
    <row r="46" spans="1:15" x14ac:dyDescent="0.25">
      <c r="A46" s="5">
        <v>4</v>
      </c>
      <c r="B46" s="4">
        <v>3</v>
      </c>
    </row>
    <row r="47" spans="1:15" x14ac:dyDescent="0.25">
      <c r="A47" s="3" t="s">
        <v>48</v>
      </c>
      <c r="B47" s="4">
        <v>2</v>
      </c>
    </row>
    <row r="48" spans="1:15" x14ac:dyDescent="0.25">
      <c r="A48" s="5">
        <v>6</v>
      </c>
      <c r="B48" s="4">
        <v>2</v>
      </c>
    </row>
    <row r="49" spans="1:2" x14ac:dyDescent="0.25">
      <c r="A49" s="3" t="s">
        <v>31</v>
      </c>
      <c r="B49" s="4">
        <v>23</v>
      </c>
    </row>
  </sheetData>
  <phoneticPr fontId="4" type="noConversion"/>
  <pageMargins left="0.75" right="0.75" top="1" bottom="1" header="0.5" footer="0.5"/>
  <pageSetup paperSize="9" orientation="portrait" horizontalDpi="4294967292" verticalDpi="4294967292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B5D8-C64B-4F18-8E87-06188B34EE86}">
  <dimension ref="A1:D16"/>
  <sheetViews>
    <sheetView workbookViewId="0">
      <selection activeCell="C12" sqref="C12"/>
    </sheetView>
  </sheetViews>
  <sheetFormatPr defaultRowHeight="15.75" x14ac:dyDescent="0.25"/>
  <sheetData>
    <row r="1" spans="1:4" x14ac:dyDescent="0.25">
      <c r="C1" t="s">
        <v>35</v>
      </c>
      <c r="D1" t="s">
        <v>36</v>
      </c>
    </row>
    <row r="2" spans="1:4" x14ac:dyDescent="0.25">
      <c r="A2" t="s">
        <v>34</v>
      </c>
      <c r="B2">
        <v>3</v>
      </c>
      <c r="C2">
        <f>1+B2/10+B2*B2/100</f>
        <v>1.3900000000000001</v>
      </c>
      <c r="D2">
        <f>C2*B2</f>
        <v>4.17</v>
      </c>
    </row>
    <row r="3" spans="1:4" x14ac:dyDescent="0.25">
      <c r="A3" t="s">
        <v>37</v>
      </c>
      <c r="B3">
        <v>4</v>
      </c>
      <c r="C3">
        <f t="shared" ref="C3:C14" si="0">1+B3/10+B3*B3/100</f>
        <v>1.5599999999999998</v>
      </c>
      <c r="D3">
        <f t="shared" ref="D3:D8" si="1">C3*B3</f>
        <v>6.2399999999999993</v>
      </c>
    </row>
    <row r="4" spans="1:4" x14ac:dyDescent="0.25">
      <c r="A4" t="s">
        <v>38</v>
      </c>
      <c r="B4">
        <v>4</v>
      </c>
      <c r="C4">
        <f t="shared" si="0"/>
        <v>1.5599999999999998</v>
      </c>
      <c r="D4">
        <f t="shared" si="1"/>
        <v>6.2399999999999993</v>
      </c>
    </row>
    <row r="5" spans="1:4" x14ac:dyDescent="0.25">
      <c r="A5" t="s">
        <v>39</v>
      </c>
      <c r="B5">
        <v>2</v>
      </c>
      <c r="C5">
        <f t="shared" si="0"/>
        <v>1.24</v>
      </c>
      <c r="D5">
        <f t="shared" si="1"/>
        <v>2.48</v>
      </c>
    </row>
    <row r="6" spans="1:4" x14ac:dyDescent="0.25">
      <c r="A6" t="s">
        <v>40</v>
      </c>
      <c r="B6">
        <v>2</v>
      </c>
      <c r="C6">
        <f t="shared" si="0"/>
        <v>1.24</v>
      </c>
      <c r="D6">
        <f t="shared" si="1"/>
        <v>2.48</v>
      </c>
    </row>
    <row r="7" spans="1:4" x14ac:dyDescent="0.25">
      <c r="A7" t="s">
        <v>41</v>
      </c>
      <c r="B7">
        <v>3</v>
      </c>
      <c r="C7">
        <f t="shared" si="0"/>
        <v>1.3900000000000001</v>
      </c>
      <c r="D7">
        <f t="shared" si="1"/>
        <v>4.17</v>
      </c>
    </row>
    <row r="8" spans="1:4" x14ac:dyDescent="0.25">
      <c r="A8" t="s">
        <v>42</v>
      </c>
      <c r="B8">
        <v>3</v>
      </c>
      <c r="C8">
        <f t="shared" si="0"/>
        <v>1.3900000000000001</v>
      </c>
      <c r="D8">
        <f t="shared" si="1"/>
        <v>4.17</v>
      </c>
    </row>
    <row r="10" spans="1:4" x14ac:dyDescent="0.25">
      <c r="A10" t="s">
        <v>43</v>
      </c>
      <c r="B10">
        <f>SUM(B2:B8)</f>
        <v>21</v>
      </c>
      <c r="D10">
        <f t="shared" ref="D10" si="2">SUM(D2:D8)</f>
        <v>29.950000000000003</v>
      </c>
    </row>
    <row r="12" spans="1:4" x14ac:dyDescent="0.25">
      <c r="A12" t="s">
        <v>44</v>
      </c>
      <c r="B12">
        <v>7</v>
      </c>
      <c r="C12">
        <f>2+B12/10</f>
        <v>2.7</v>
      </c>
      <c r="D12">
        <f>C12*B12</f>
        <v>18.900000000000002</v>
      </c>
    </row>
    <row r="13" spans="1:4" x14ac:dyDescent="0.25">
      <c r="A13" t="s">
        <v>18</v>
      </c>
      <c r="B13">
        <v>5</v>
      </c>
      <c r="C13">
        <f t="shared" si="0"/>
        <v>1.75</v>
      </c>
      <c r="D13">
        <f t="shared" ref="D13:D14" si="3">C13*B13</f>
        <v>8.75</v>
      </c>
    </row>
    <row r="14" spans="1:4" x14ac:dyDescent="0.25">
      <c r="A14" t="s">
        <v>45</v>
      </c>
      <c r="B14">
        <v>5</v>
      </c>
      <c r="C14">
        <f t="shared" si="0"/>
        <v>1.75</v>
      </c>
      <c r="D14">
        <f t="shared" si="3"/>
        <v>8.75</v>
      </c>
    </row>
    <row r="16" spans="1:4" x14ac:dyDescent="0.25">
      <c r="B16">
        <f>SUM(B12:B14)</f>
        <v>17</v>
      </c>
      <c r="D16">
        <f t="shared" ref="D16" si="4">SUM(D12:D14)</f>
        <v>36.400000000000006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9ACB2-E0AD-478D-9F12-0590CDF1442C}">
  <dimension ref="A1:D5"/>
  <sheetViews>
    <sheetView workbookViewId="0">
      <selection activeCell="E5" sqref="E5"/>
    </sheetView>
  </sheetViews>
  <sheetFormatPr defaultRowHeight="15.75" x14ac:dyDescent="0.25"/>
  <sheetData>
    <row r="1" spans="1:4" x14ac:dyDescent="0.25">
      <c r="A1" t="s">
        <v>58</v>
      </c>
      <c r="B1" t="s">
        <v>59</v>
      </c>
      <c r="C1" t="s">
        <v>60</v>
      </c>
      <c r="D1" t="s">
        <v>61</v>
      </c>
    </row>
    <row r="2" spans="1:4" x14ac:dyDescent="0.25">
      <c r="A2" t="s">
        <v>62</v>
      </c>
      <c r="B2" t="s">
        <v>63</v>
      </c>
      <c r="C2">
        <v>3</v>
      </c>
      <c r="D2">
        <v>5</v>
      </c>
    </row>
    <row r="3" spans="1:4" x14ac:dyDescent="0.25">
      <c r="A3" t="s">
        <v>64</v>
      </c>
      <c r="B3" t="s">
        <v>65</v>
      </c>
      <c r="C3">
        <v>4</v>
      </c>
      <c r="D3">
        <v>7</v>
      </c>
    </row>
    <row r="4" spans="1:4" x14ac:dyDescent="0.25">
      <c r="A4" t="s">
        <v>66</v>
      </c>
      <c r="B4" t="s">
        <v>67</v>
      </c>
      <c r="C4">
        <v>3</v>
      </c>
      <c r="D4">
        <v>6</v>
      </c>
    </row>
    <row r="5" spans="1:4" x14ac:dyDescent="0.25">
      <c r="A5" t="s">
        <v>68</v>
      </c>
      <c r="B5" t="s">
        <v>69</v>
      </c>
      <c r="C5">
        <v>5</v>
      </c>
      <c r="D5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4EED6-CDED-4DB5-AA95-2DBC19929EA2}">
  <dimension ref="A1:D4"/>
  <sheetViews>
    <sheetView workbookViewId="0">
      <selection sqref="A1:D4"/>
    </sheetView>
  </sheetViews>
  <sheetFormatPr defaultRowHeight="15.75" x14ac:dyDescent="0.25"/>
  <sheetData>
    <row r="1" spans="1:4" x14ac:dyDescent="0.25">
      <c r="A1" t="s">
        <v>58</v>
      </c>
      <c r="B1" t="s">
        <v>59</v>
      </c>
      <c r="C1" t="s">
        <v>60</v>
      </c>
      <c r="D1" t="s">
        <v>61</v>
      </c>
    </row>
    <row r="2" spans="1:4" x14ac:dyDescent="0.25">
      <c r="A2" t="s">
        <v>70</v>
      </c>
      <c r="B2" t="s">
        <v>71</v>
      </c>
      <c r="C2">
        <v>3</v>
      </c>
      <c r="D2">
        <v>5</v>
      </c>
    </row>
    <row r="3" spans="1:4" x14ac:dyDescent="0.25">
      <c r="A3" t="s">
        <v>72</v>
      </c>
      <c r="B3" t="s">
        <v>73</v>
      </c>
      <c r="C3">
        <v>5</v>
      </c>
      <c r="D3">
        <v>5</v>
      </c>
    </row>
    <row r="4" spans="1:4" x14ac:dyDescent="0.25">
      <c r="A4" t="s">
        <v>74</v>
      </c>
      <c r="B4" t="s">
        <v>44</v>
      </c>
      <c r="C4">
        <v>7</v>
      </c>
      <c r="D4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Indian</vt:lpstr>
      <vt:lpstr>Macedonian</vt:lpstr>
      <vt:lpstr>Leaders</vt:lpstr>
      <vt:lpstr>Indian Leaders</vt:lpstr>
      <vt:lpstr>Macedonian Leaders</vt:lpstr>
    </vt:vector>
  </TitlesOfParts>
  <Company>Université de Neuchâtel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Kloetzer</dc:creator>
  <cp:lastModifiedBy>Kloetzer Laurent</cp:lastModifiedBy>
  <dcterms:created xsi:type="dcterms:W3CDTF">2021-09-26T13:21:16Z</dcterms:created>
  <dcterms:modified xsi:type="dcterms:W3CDTF">2021-12-14T06:38:03Z</dcterms:modified>
</cp:coreProperties>
</file>