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1.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charts/chartEx3.xml" ContentType="application/vnd.ms-office.chartex+xml"/>
  <Override PartName="/xl/charts/style4.xml" ContentType="application/vnd.ms-office.chartstyle+xml"/>
  <Override PartName="/xl/charts/colors4.xml" ContentType="application/vnd.ms-office.chartcolorstyle+xml"/>
  <Override PartName="/xl/charts/chartEx4.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F:\LearnAll_LQT\Data Mining\"/>
    </mc:Choice>
  </mc:AlternateContent>
  <xr:revisionPtr revIDLastSave="0" documentId="13_ncr:1_{970C1AE2-C8A5-4E81-80EE-C464F6A7C2BF}" xr6:coauthVersionLast="47" xr6:coauthVersionMax="47" xr10:uidLastSave="{00000000-0000-0000-0000-000000000000}"/>
  <bookViews>
    <workbookView xWindow="-108" yWindow="-108" windowWidth="23256" windowHeight="12456" activeTab="3" xr2:uid="{DC54B5B4-63D4-4AA1-A46C-917C083AB09A}"/>
  </bookViews>
  <sheets>
    <sheet name="Chuong2" sheetId="2" r:id="rId1"/>
    <sheet name="Binning" sheetId="4" r:id="rId2"/>
    <sheet name="Sheet3" sheetId="3" r:id="rId3"/>
    <sheet name="Sheet1" sheetId="5" r:id="rId4"/>
  </sheets>
  <definedNames>
    <definedName name="_xlchart.v1.0" hidden="1">Chuong2!$B$10:$B$21</definedName>
    <definedName name="_xlchart.v1.1" hidden="1">Chuong2!$C$10:$C$21</definedName>
    <definedName name="_xlchart.v1.2" hidden="1">Sheet1!$D$10:$D$21</definedName>
    <definedName name="_xlchart.v1.3" hidden="1">Sheet1!$E$10:$E$21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 i="5" l="1" a="1"/>
  <c r="D10" i="5" s="1"/>
  <c r="E10" i="5" a="1"/>
  <c r="E10" i="5" s="1"/>
  <c r="G10" i="5" a="1"/>
  <c r="G10" i="5"/>
  <c r="H10" i="5"/>
  <c r="G11" i="5" a="1"/>
  <c r="G11" i="5" s="1"/>
  <c r="B4" i="5"/>
  <c r="F4" i="5"/>
  <c r="G4" i="5"/>
  <c r="B5" i="5"/>
  <c r="F5" i="5"/>
  <c r="G5" i="5"/>
  <c r="C4" i="5"/>
  <c r="I26" i="5"/>
  <c r="G13" i="3"/>
  <c r="J4" i="3"/>
  <c r="J8" i="3"/>
  <c r="C20" i="3"/>
  <c r="C21" i="3"/>
  <c r="C22" i="3"/>
  <c r="C23" i="3"/>
  <c r="C24" i="3"/>
  <c r="C25" i="3"/>
  <c r="C26" i="3"/>
  <c r="C27" i="3"/>
  <c r="C28" i="3"/>
  <c r="C29" i="3"/>
  <c r="C5" i="3"/>
  <c r="C6" i="3"/>
  <c r="C7" i="3"/>
  <c r="C8" i="3"/>
  <c r="C9" i="3"/>
  <c r="C10" i="3"/>
  <c r="C11" i="3"/>
  <c r="C12" i="3"/>
  <c r="C13" i="3"/>
  <c r="C14" i="3"/>
  <c r="C15" i="3"/>
  <c r="C16" i="3"/>
  <c r="C17" i="3"/>
  <c r="C18" i="3"/>
  <c r="C19" i="3"/>
  <c r="C4" i="3"/>
  <c r="C3" i="3"/>
  <c r="G8" i="3"/>
  <c r="F8" i="3"/>
  <c r="E8" i="3"/>
  <c r="F4" i="3"/>
  <c r="E4" i="3"/>
  <c r="G11" i="2" a="1"/>
  <c r="G11" i="2" s="1"/>
  <c r="G10" i="2" a="1"/>
  <c r="G10" i="2" s="1"/>
  <c r="H10" i="2"/>
  <c r="G5" i="2"/>
  <c r="G4" i="2"/>
  <c r="F5" i="2"/>
  <c r="F4" i="2"/>
  <c r="B5" i="2"/>
  <c r="B4" i="2"/>
  <c r="E10" i="2" a="1"/>
  <c r="E10" i="2" s="1"/>
  <c r="D5" i="2" s="1"/>
  <c r="D10" i="2" a="1"/>
  <c r="D10" i="2" s="1"/>
  <c r="D4" i="2" s="1"/>
  <c r="F3" i="4"/>
  <c r="G3" i="4" s="1"/>
  <c r="F11" i="4"/>
  <c r="G11" i="4" s="1"/>
  <c r="F10" i="4"/>
  <c r="G10" i="4" s="1"/>
  <c r="F9" i="4"/>
  <c r="G9" i="4" s="1"/>
  <c r="F8" i="4"/>
  <c r="G8" i="4" s="1"/>
  <c r="F7" i="4"/>
  <c r="G7" i="4" s="1"/>
  <c r="J7" i="4" s="1"/>
  <c r="F6" i="4"/>
  <c r="G6" i="4" s="1"/>
  <c r="F5" i="4"/>
  <c r="G5" i="4" s="1"/>
  <c r="F4" i="4"/>
  <c r="G4" i="4" s="1"/>
  <c r="I16" i="5" l="1"/>
  <c r="I15" i="5"/>
  <c r="I20" i="5"/>
  <c r="I19" i="5"/>
  <c r="I17" i="5"/>
  <c r="I21" i="5"/>
  <c r="I18" i="5"/>
  <c r="I14" i="5"/>
  <c r="I4" i="5"/>
  <c r="I5" i="5"/>
  <c r="E5" i="5"/>
  <c r="I24" i="5"/>
  <c r="D4" i="5"/>
  <c r="I25" i="5"/>
  <c r="I23" i="5"/>
  <c r="I22" i="5"/>
  <c r="E4" i="5"/>
  <c r="H4" i="5" s="1"/>
  <c r="K4" i="5" s="1"/>
  <c r="C5" i="5"/>
  <c r="D5" i="5"/>
  <c r="I5" i="2"/>
  <c r="C5" i="2"/>
  <c r="I4" i="2"/>
  <c r="E5" i="2"/>
  <c r="E4" i="2"/>
  <c r="C4" i="2"/>
  <c r="H5" i="4"/>
  <c r="J5" i="4"/>
  <c r="I5" i="4"/>
  <c r="J6" i="4"/>
  <c r="I6" i="4"/>
  <c r="H6" i="4"/>
  <c r="I8" i="4"/>
  <c r="H8" i="4"/>
  <c r="J8" i="4"/>
  <c r="J9" i="4"/>
  <c r="I9" i="4"/>
  <c r="H9" i="4"/>
  <c r="J3" i="4"/>
  <c r="I3" i="4"/>
  <c r="H3" i="4"/>
  <c r="J10" i="4"/>
  <c r="I10" i="4"/>
  <c r="H10" i="4"/>
  <c r="J4" i="4"/>
  <c r="I4" i="4"/>
  <c r="H4" i="4"/>
  <c r="J11" i="4"/>
  <c r="I11" i="4"/>
  <c r="H11" i="4"/>
  <c r="H7" i="4"/>
  <c r="I7" i="4"/>
  <c r="J14" i="5" l="1"/>
  <c r="K14" i="5" s="1"/>
  <c r="J4" i="5"/>
  <c r="H5" i="5"/>
  <c r="K5" i="5" s="1"/>
  <c r="H5" i="2"/>
  <c r="K5" i="2" s="1"/>
  <c r="H4" i="2"/>
  <c r="K4" i="2" s="1"/>
  <c r="J5" i="5" l="1"/>
  <c r="J5" i="2"/>
  <c r="J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<sst xmlns="http://schemas.openxmlformats.org/spreadsheetml/2006/main" count="77" uniqueCount="47">
  <si>
    <t>Q2</t>
  </si>
  <si>
    <t>Q3</t>
  </si>
  <si>
    <t>Q1</t>
  </si>
  <si>
    <t>IQR</t>
  </si>
  <si>
    <t>TB</t>
  </si>
  <si>
    <t>Q1-1.5IQR</t>
  </si>
  <si>
    <t>Q3+1.5IQR</t>
  </si>
  <si>
    <t>Phương sai</t>
  </si>
  <si>
    <t>BIN</t>
  </si>
  <si>
    <t>ROUND</t>
  </si>
  <si>
    <t>Binning</t>
  </si>
  <si>
    <t>Val3</t>
  </si>
  <si>
    <t>Val1</t>
  </si>
  <si>
    <t>Val2</t>
  </si>
  <si>
    <t>Trung Bình</t>
  </si>
  <si>
    <t>Val21</t>
  </si>
  <si>
    <t>Val11</t>
  </si>
  <si>
    <t>Val31</t>
  </si>
  <si>
    <t>MAX</t>
  </si>
  <si>
    <t>MIN</t>
  </si>
  <si>
    <t>TT1</t>
  </si>
  <si>
    <t>TT2</t>
  </si>
  <si>
    <t>Thuộc tính</t>
  </si>
  <si>
    <t>Số thứ tự</t>
  </si>
  <si>
    <t>Sort TT1</t>
  </si>
  <si>
    <t>Sort TT2</t>
  </si>
  <si>
    <t>Sum</t>
  </si>
  <si>
    <t>Count</t>
  </si>
  <si>
    <t>min</t>
  </si>
  <si>
    <t>max</t>
  </si>
  <si>
    <t>min_new</t>
  </si>
  <si>
    <t>max_new</t>
  </si>
  <si>
    <t>a</t>
  </si>
  <si>
    <t>b</t>
  </si>
  <si>
    <t>sum</t>
  </si>
  <si>
    <t>count</t>
  </si>
  <si>
    <t>A</t>
  </si>
  <si>
    <t>v</t>
  </si>
  <si>
    <t>oA</t>
  </si>
  <si>
    <t>v'</t>
  </si>
  <si>
    <t>c</t>
  </si>
  <si>
    <t>j</t>
  </si>
  <si>
    <t>X</t>
  </si>
  <si>
    <t>Y</t>
  </si>
  <si>
    <t>Mode</t>
  </si>
  <si>
    <t>8.5</t>
  </si>
  <si>
    <t>Trung vị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</si>
</sst>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6" x14ac:knownFonts="1">
    <font>
      <sz val="11"/>
      <color theme="1"/>
      <name val="Arial"/>
      <family val="2"/>
      <charset val="163"/>
      <scheme val="minor"/>
    </font>
    <font>
      <sz val="14"/>
      <color theme="1"/>
      <name val="Arial"/>
      <family val="2"/>
      <charset val="163"/>
      <scheme val="minor"/>
    </font>
    <font>
      <sz val="14"/>
      <color rgb="FF000000"/>
      <name val="Arial"/>
      <family val="2"/>
      <charset val="163"/>
      <scheme val="minor"/>
    </font>
    <font>
      <sz val="11"/>
      <color theme="1"/>
      <name val="Arial"/>
      <family val="2"/>
      <charset val="163"/>
      <scheme val="minor"/>
    </font>
    <font>
      <sz val="16"/>
      <color theme="1"/>
      <name val="Arial"/>
      <family val="2"/>
      <charset val="163"/>
      <scheme val="minor"/>
    </font>
    <font>
      <b/>
      <sz val="24"/>
      <color theme="1"/>
      <name val="Arial"/>
      <family val="2"/>
      <scheme val="minor"/>
    </font>
    <font>
      <b/>
      <sz val="11"/>
      <color theme="1"/>
      <name val="Times New Roman"/>
      <family val="1"/>
      <scheme val="major"/>
    </font>
    <font>
      <sz val="11"/>
      <color theme="1"/>
      <name val="Times New Roman"/>
      <family val="1"/>
      <scheme val="major"/>
    </font>
    <font>
      <b/>
      <sz val="12"/>
      <color theme="1"/>
      <name val="Times New Roman"/>
      <family val="1"/>
      <scheme val="major"/>
    </font>
    <font>
      <sz val="12"/>
      <color theme="1"/>
      <name val="Times New Roman"/>
      <family val="1"/>
      <scheme val="major"/>
    </font>
    <font>
      <b/>
      <sz val="13"/>
      <color theme="1"/>
      <name val="Times New Roman"/>
      <family val="1"/>
      <scheme val="major"/>
    </font>
    <font>
      <sz val="14"/>
      <color theme="1"/>
      <name val="Times New Roman"/>
      <family val="1"/>
      <scheme val="major"/>
    </font>
    <font>
      <b/>
      <sz val="12"/>
      <color rgb="FF000000"/>
      <name val="Times New Roman"/>
      <family val="1"/>
      <scheme val="major"/>
    </font>
    <font>
      <b/>
      <sz val="14"/>
      <color theme="1"/>
      <name val="Times New Roman"/>
      <family val="1"/>
      <scheme val="major"/>
    </font>
    <font>
      <b/>
      <sz val="14"/>
      <color rgb="FF000000"/>
      <name val="Times New Roman"/>
      <family val="1"/>
      <scheme val="major"/>
    </font>
    <font>
      <sz val="11"/>
      <color rgb="FFFF0000"/>
      <name val="Times New Roman"/>
      <family val="1"/>
      <scheme val="major"/>
    </font>
  </fonts>
  <fills count="7">
    <fill>
      <patternFill patternType="none"/>
    </fill>
    <fill>
      <patternFill patternType="gray125"/>
    </fill>
    <fill>
      <patternFill patternType="solid">
        <fgColor theme="8" tint="0.79998168889431442"/>
        <bgColor indexed="64"/>
      </patternFill>
    </fill>
    <fill>
      <patternFill patternType="solid">
        <fgColor theme="8"/>
        <bgColor indexed="64"/>
      </patternFill>
    </fill>
    <fill>
      <patternFill patternType="solid">
        <fgColor theme="8" tint="0.79998168889431442"/>
        <bgColor rgb="FF000000"/>
      </patternFill>
    </fill>
    <fill>
      <patternFill patternType="solid">
        <fgColor rgb="FFFF0000"/>
        <bgColor indexed="64"/>
      </patternFill>
    </fill>
    <fill>
      <patternFill patternType="solid">
        <fgColor theme="7"/>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43" fontId="3" fillId="0" borderId="0" applyFont="0" applyFill="0" applyBorder="0" applyAlignment="0" applyProtection="0"/>
  </cellStyleXfs>
  <cellXfs count="79">
    <xf numFmtId="0" fontId="0" fillId="0" borderId="0" xfId="0"/>
    <xf numFmtId="0" fontId="1" fillId="0" borderId="0" xfId="0" applyFont="1"/>
    <xf numFmtId="0" fontId="4" fillId="0" borderId="1" xfId="0" applyFont="1" applyBorder="1"/>
    <xf numFmtId="0" fontId="4" fillId="2" borderId="3" xfId="0" applyFont="1" applyFill="1" applyBorder="1" applyAlignment="1">
      <alignment horizontal="center"/>
    </xf>
    <xf numFmtId="0" fontId="4" fillId="0" borderId="2" xfId="0" applyFont="1" applyBorder="1"/>
    <xf numFmtId="0" fontId="4" fillId="2" borderId="8" xfId="0" applyFont="1" applyFill="1" applyBorder="1" applyAlignment="1">
      <alignment horizontal="center"/>
    </xf>
    <xf numFmtId="0" fontId="4" fillId="0" borderId="9" xfId="0" applyFont="1" applyBorder="1"/>
    <xf numFmtId="0" fontId="4" fillId="0" borderId="10" xfId="0" applyFont="1" applyBorder="1"/>
    <xf numFmtId="43" fontId="1" fillId="0" borderId="4" xfId="1" applyNumberFormat="1" applyFont="1" applyBorder="1" applyAlignment="1">
      <alignment wrapText="1"/>
    </xf>
    <xf numFmtId="43" fontId="1" fillId="0" borderId="7" xfId="1" applyNumberFormat="1" applyFont="1" applyBorder="1" applyAlignment="1">
      <alignment horizontal="center" vertical="center" wrapText="1"/>
    </xf>
    <xf numFmtId="43" fontId="1" fillId="0" borderId="7" xfId="1" applyNumberFormat="1" applyFont="1" applyBorder="1" applyAlignment="1">
      <alignment wrapText="1"/>
    </xf>
    <xf numFmtId="43" fontId="1" fillId="0" borderId="0" xfId="1" applyNumberFormat="1" applyFont="1" applyAlignment="1">
      <alignment wrapText="1"/>
    </xf>
    <xf numFmtId="0" fontId="7" fillId="0" borderId="1" xfId="0" applyFont="1" applyBorder="1"/>
    <xf numFmtId="0" fontId="7" fillId="0" borderId="0" xfId="0" applyFont="1"/>
    <xf numFmtId="0" fontId="9" fillId="0" borderId="0" xfId="0" applyFont="1"/>
    <xf numFmtId="0" fontId="8" fillId="2" borderId="14" xfId="0" applyFont="1" applyFill="1" applyBorder="1" applyAlignment="1">
      <alignment horizontal="center" vertical="center"/>
    </xf>
    <xf numFmtId="0" fontId="8" fillId="2" borderId="16" xfId="0" applyFont="1" applyFill="1" applyBorder="1" applyAlignment="1">
      <alignment horizontal="center" vertical="center"/>
    </xf>
    <xf numFmtId="0" fontId="8" fillId="2" borderId="17" xfId="0" applyFont="1" applyFill="1" applyBorder="1" applyAlignment="1">
      <alignment horizontal="center" vertical="center"/>
    </xf>
    <xf numFmtId="0" fontId="8" fillId="0" borderId="5" xfId="0" applyFont="1" applyBorder="1" applyAlignment="1">
      <alignment horizontal="center" vertical="center"/>
    </xf>
    <xf numFmtId="0" fontId="8" fillId="0" borderId="2"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9" fillId="0" borderId="20" xfId="0" applyFont="1" applyBorder="1" applyAlignment="1">
      <alignment horizontal="center" vertical="center"/>
    </xf>
    <xf numFmtId="0" fontId="9" fillId="0" borderId="21" xfId="0" applyFont="1" applyBorder="1" applyAlignment="1">
      <alignment horizontal="center" vertical="center"/>
    </xf>
    <xf numFmtId="0" fontId="9" fillId="0" borderId="11" xfId="0" applyFont="1" applyBorder="1" applyAlignment="1">
      <alignment horizontal="center" vertical="center"/>
    </xf>
    <xf numFmtId="0" fontId="9" fillId="0" borderId="13" xfId="0" applyFont="1" applyBorder="1" applyAlignment="1">
      <alignment horizontal="center" vertical="center"/>
    </xf>
    <xf numFmtId="0" fontId="7" fillId="0" borderId="21" xfId="0" applyFont="1" applyBorder="1"/>
    <xf numFmtId="0" fontId="10" fillId="0" borderId="11" xfId="0" applyFont="1" applyBorder="1"/>
    <xf numFmtId="0" fontId="7" fillId="0" borderId="12" xfId="0" applyFont="1" applyBorder="1"/>
    <xf numFmtId="0" fontId="7" fillId="0" borderId="13" xfId="0" applyFont="1" applyBorder="1"/>
    <xf numFmtId="0" fontId="11" fillId="0" borderId="12" xfId="0" applyFont="1" applyBorder="1" applyAlignment="1">
      <alignment horizontal="left"/>
    </xf>
    <xf numFmtId="0" fontId="10" fillId="0" borderId="18" xfId="0" applyFont="1" applyBorder="1"/>
    <xf numFmtId="0" fontId="11" fillId="0" borderId="7" xfId="0" applyFont="1" applyBorder="1" applyAlignment="1">
      <alignment horizontal="left"/>
    </xf>
    <xf numFmtId="0" fontId="11" fillId="0" borderId="19" xfId="0" applyFont="1" applyBorder="1" applyAlignment="1">
      <alignment horizontal="left"/>
    </xf>
    <xf numFmtId="0" fontId="10" fillId="2" borderId="14" xfId="0" applyFont="1" applyFill="1" applyBorder="1"/>
    <xf numFmtId="0" fontId="10" fillId="2" borderId="15" xfId="0" applyFont="1" applyFill="1" applyBorder="1"/>
    <xf numFmtId="0" fontId="12" fillId="4" borderId="15" xfId="0" applyFont="1" applyFill="1" applyBorder="1" applyAlignment="1">
      <alignment horizontal="center" vertical="center"/>
    </xf>
    <xf numFmtId="0" fontId="11" fillId="0" borderId="22" xfId="0" applyFont="1" applyBorder="1" applyAlignment="1">
      <alignment horizontal="left"/>
    </xf>
    <xf numFmtId="0" fontId="11" fillId="0" borderId="23" xfId="0" applyFont="1" applyBorder="1" applyAlignment="1">
      <alignment horizontal="left"/>
    </xf>
    <xf numFmtId="0" fontId="8" fillId="2" borderId="24" xfId="0" applyFont="1" applyFill="1" applyBorder="1" applyAlignment="1">
      <alignment horizontal="center" vertical="center"/>
    </xf>
    <xf numFmtId="0" fontId="9" fillId="0" borderId="5" xfId="0" applyFont="1" applyBorder="1" applyAlignment="1">
      <alignment horizontal="center" vertical="center"/>
    </xf>
    <xf numFmtId="0" fontId="9" fillId="0" borderId="2" xfId="0" applyFont="1" applyBorder="1" applyAlignment="1">
      <alignment horizontal="center" vertical="center"/>
    </xf>
    <xf numFmtId="0" fontId="6" fillId="2" borderId="11" xfId="0" applyFont="1" applyFill="1" applyBorder="1" applyAlignment="1">
      <alignment horizontal="right"/>
    </xf>
    <xf numFmtId="0" fontId="6" fillId="2" borderId="18" xfId="0" applyFont="1" applyFill="1" applyBorder="1" applyAlignment="1">
      <alignment horizontal="right"/>
    </xf>
    <xf numFmtId="0" fontId="8" fillId="2" borderId="14" xfId="0" applyFont="1" applyFill="1" applyBorder="1"/>
    <xf numFmtId="0" fontId="8" fillId="2" borderId="25" xfId="0" quotePrefix="1" applyFont="1" applyFill="1" applyBorder="1"/>
    <xf numFmtId="0" fontId="8" fillId="2" borderId="26" xfId="0" quotePrefix="1" applyFont="1" applyFill="1" applyBorder="1"/>
    <xf numFmtId="0" fontId="7" fillId="5" borderId="0" xfId="0" applyFont="1" applyFill="1"/>
    <xf numFmtId="43" fontId="1" fillId="5" borderId="5" xfId="1" applyNumberFormat="1" applyFont="1" applyFill="1" applyBorder="1" applyAlignment="1">
      <alignment horizontal="center" wrapText="1"/>
    </xf>
    <xf numFmtId="43" fontId="1" fillId="5" borderId="6" xfId="1" applyNumberFormat="1" applyFont="1" applyFill="1" applyBorder="1" applyAlignment="1">
      <alignment horizontal="center" wrapText="1"/>
    </xf>
    <xf numFmtId="43" fontId="1" fillId="5" borderId="4" xfId="1" applyNumberFormat="1" applyFont="1" applyFill="1" applyBorder="1" applyAlignment="1">
      <alignment horizontal="center" wrapText="1"/>
    </xf>
    <xf numFmtId="0" fontId="1" fillId="0" borderId="1" xfId="0" applyFont="1" applyFill="1" applyBorder="1" applyAlignment="1">
      <alignment horizontal="right"/>
    </xf>
    <xf numFmtId="0" fontId="2" fillId="0" borderId="1" xfId="0" applyFont="1" applyFill="1" applyBorder="1" applyAlignment="1">
      <alignment horizontal="right" vertical="center"/>
    </xf>
    <xf numFmtId="0" fontId="1" fillId="0" borderId="1" xfId="0" applyFont="1" applyBorder="1" applyAlignment="1">
      <alignment horizontal="right"/>
    </xf>
    <xf numFmtId="0" fontId="1" fillId="0" borderId="1" xfId="0" applyFont="1" applyBorder="1"/>
    <xf numFmtId="0" fontId="0" fillId="0" borderId="1" xfId="0" applyBorder="1" applyAlignment="1">
      <alignment horizontal="right"/>
    </xf>
    <xf numFmtId="0" fontId="8" fillId="2" borderId="27" xfId="0" applyFont="1" applyFill="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28" xfId="0" applyFont="1" applyBorder="1" applyAlignment="1">
      <alignment horizontal="center" vertical="center"/>
    </xf>
    <xf numFmtId="0" fontId="1" fillId="0" borderId="20" xfId="0" applyFont="1" applyBorder="1"/>
    <xf numFmtId="0" fontId="1" fillId="0" borderId="21" xfId="0" applyFont="1" applyBorder="1"/>
    <xf numFmtId="0" fontId="1" fillId="0" borderId="18" xfId="0" applyFont="1" applyBorder="1"/>
    <xf numFmtId="0" fontId="1" fillId="0" borderId="19" xfId="0" applyFont="1" applyBorder="1"/>
    <xf numFmtId="0" fontId="1" fillId="0" borderId="14" xfId="0" applyFont="1" applyBorder="1"/>
    <xf numFmtId="0" fontId="1" fillId="0" borderId="16" xfId="0" applyFont="1" applyBorder="1"/>
    <xf numFmtId="0" fontId="11" fillId="0" borderId="1" xfId="0" applyFont="1" applyBorder="1" applyAlignment="1">
      <alignment horizontal="right"/>
    </xf>
    <xf numFmtId="0" fontId="11" fillId="0" borderId="12" xfId="0" applyFont="1" applyBorder="1" applyAlignment="1">
      <alignment horizontal="right"/>
    </xf>
    <xf numFmtId="0" fontId="13" fillId="2" borderId="29" xfId="0" applyFont="1" applyFill="1" applyBorder="1" applyAlignment="1">
      <alignment horizontal="right"/>
    </xf>
    <xf numFmtId="0" fontId="13" fillId="2" borderId="31" xfId="0" applyFont="1" applyFill="1" applyBorder="1" applyAlignment="1">
      <alignment horizontal="right"/>
    </xf>
    <xf numFmtId="0" fontId="14" fillId="4" borderId="31" xfId="0" applyFont="1" applyFill="1" applyBorder="1" applyAlignment="1">
      <alignment horizontal="right" vertical="center"/>
    </xf>
    <xf numFmtId="0" fontId="13" fillId="2" borderId="31" xfId="0" applyFont="1" applyFill="1" applyBorder="1" applyAlignment="1">
      <alignment horizontal="right" vertical="center"/>
    </xf>
    <xf numFmtId="0" fontId="13" fillId="2" borderId="30" xfId="0" applyFont="1" applyFill="1" applyBorder="1" applyAlignment="1">
      <alignment horizontal="right"/>
    </xf>
    <xf numFmtId="0" fontId="13" fillId="0" borderId="20" xfId="0" applyFont="1" applyBorder="1" applyAlignment="1">
      <alignment horizontal="right"/>
    </xf>
    <xf numFmtId="0" fontId="11" fillId="0" borderId="21" xfId="0" applyFont="1" applyBorder="1" applyAlignment="1">
      <alignment horizontal="right"/>
    </xf>
    <xf numFmtId="0" fontId="13" fillId="0" borderId="11" xfId="0" applyFont="1" applyBorder="1" applyAlignment="1">
      <alignment horizontal="right"/>
    </xf>
    <xf numFmtId="0" fontId="11" fillId="0" borderId="13" xfId="0" applyFont="1" applyBorder="1" applyAlignment="1">
      <alignment horizontal="right"/>
    </xf>
    <xf numFmtId="0" fontId="15" fillId="6" borderId="0" xfId="0" applyFont="1" applyFill="1"/>
    <xf numFmtId="0" fontId="5" fillId="3" borderId="1" xfId="0" applyFont="1" applyFill="1" applyBorder="1" applyAlignment="1">
      <alignment horizontal="center" vertical="center"/>
    </xf>
  </cellXfs>
  <cellStyles count="2">
    <cellStyle name="Bình thường" xfId="0" builtinId="0"/>
    <cellStyle name="Dấu phẩy" xfId="1" builtinId="3"/>
  </cellStyles>
  <dxfs count="14">
    <dxf>
      <font>
        <b val="0"/>
        <i val="0"/>
        <strike val="0"/>
        <condense val="0"/>
        <extend val="0"/>
        <outline val="0"/>
        <shadow val="0"/>
        <u val="none"/>
        <vertAlign val="baseline"/>
        <sz val="16"/>
        <color theme="1"/>
        <name val="Arial"/>
        <family val="2"/>
        <charset val="163"/>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6"/>
        <color theme="1"/>
        <name val="Arial"/>
        <family val="2"/>
        <charset val="163"/>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rial"/>
        <family val="2"/>
        <charset val="163"/>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rial"/>
        <family val="2"/>
        <charset val="163"/>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rial"/>
        <family val="2"/>
        <charset val="163"/>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rial"/>
        <family val="2"/>
        <charset val="163"/>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rial"/>
        <family val="2"/>
        <charset val="163"/>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rial"/>
        <family val="2"/>
        <charset val="163"/>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6"/>
        <color theme="1"/>
        <name val="Arial"/>
        <family val="2"/>
        <charset val="163"/>
        <scheme val="minor"/>
      </font>
      <fill>
        <patternFill patternType="solid">
          <fgColor indexed="64"/>
          <bgColor theme="8" tint="0.79998168889431442"/>
        </patternFill>
      </fill>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6"/>
        <color theme="1"/>
        <name val="Arial"/>
        <family val="2"/>
        <charset val="163"/>
        <scheme val="minor"/>
      </font>
    </dxf>
    <dxf>
      <border outline="0">
        <bottom style="thin">
          <color indexed="64"/>
        </bottom>
      </border>
    </dxf>
    <dxf>
      <font>
        <strike val="0"/>
        <outline val="0"/>
        <shadow val="0"/>
        <u val="none"/>
        <vertAlign val="baseline"/>
        <sz val="14"/>
        <color theme="1"/>
        <name val="Arial"/>
        <family val="2"/>
        <charset val="163"/>
        <scheme val="minor"/>
      </font>
      <numFmt numFmtId="35" formatCode="_-* #,##0.00_-;\-* #,##0.00_-;_-* &quot;-&quot;??_-;_-@_-"/>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vi-V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r>
              <a:rPr lang="en-US"/>
              <a:t>Scatter</a:t>
            </a:r>
            <a:r>
              <a:rPr lang="en-US" baseline="0"/>
              <a:t> Plot</a:t>
            </a:r>
          </a:p>
        </c:rich>
      </c:tx>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vi-VN"/>
        </a:p>
      </c:txPr>
    </c:title>
    <c:autoTitleDeleted val="0"/>
    <c:plotArea>
      <c:layout/>
      <c:scatterChart>
        <c:scatterStyle val="lineMarker"/>
        <c:varyColors val="0"/>
        <c:ser>
          <c:idx val="0"/>
          <c:order val="0"/>
          <c:spPr>
            <a:ln w="25400">
              <a:noFill/>
            </a:ln>
            <a:effectLst/>
          </c:spPr>
          <c:marker>
            <c:symbol val="circle"/>
            <c:size val="4"/>
            <c:spPr>
              <a:solidFill>
                <a:schemeClr val="accent1"/>
              </a:solidFill>
              <a:ln w="9525" cap="flat" cmpd="sng" algn="ctr">
                <a:solidFill>
                  <a:schemeClr val="accent1"/>
                </a:solidFill>
                <a:round/>
              </a:ln>
              <a:effectLst/>
            </c:spPr>
          </c:marker>
          <c:xVal>
            <c:numRef>
              <c:f>Chuong2!$B$10:$B$21</c:f>
              <c:numCache>
                <c:formatCode>General</c:formatCode>
                <c:ptCount val="12"/>
                <c:pt idx="0">
                  <c:v>9.1</c:v>
                </c:pt>
                <c:pt idx="1">
                  <c:v>4.5</c:v>
                </c:pt>
                <c:pt idx="2">
                  <c:v>5.3</c:v>
                </c:pt>
                <c:pt idx="3">
                  <c:v>6.7</c:v>
                </c:pt>
                <c:pt idx="4">
                  <c:v>6.5</c:v>
                </c:pt>
                <c:pt idx="5">
                  <c:v>7</c:v>
                </c:pt>
                <c:pt idx="6">
                  <c:v>6</c:v>
                </c:pt>
                <c:pt idx="7">
                  <c:v>5.5</c:v>
                </c:pt>
                <c:pt idx="8">
                  <c:v>7</c:v>
                </c:pt>
                <c:pt idx="9">
                  <c:v>7</c:v>
                </c:pt>
                <c:pt idx="10">
                  <c:v>8.5</c:v>
                </c:pt>
                <c:pt idx="11">
                  <c:v>8.6</c:v>
                </c:pt>
              </c:numCache>
            </c:numRef>
          </c:xVal>
          <c:yVal>
            <c:numRef>
              <c:f>Chuong2!$C$10:$C$21</c:f>
              <c:numCache>
                <c:formatCode>General</c:formatCode>
                <c:ptCount val="12"/>
                <c:pt idx="0">
                  <c:v>8.5</c:v>
                </c:pt>
                <c:pt idx="1">
                  <c:v>5.5</c:v>
                </c:pt>
                <c:pt idx="2">
                  <c:v>6</c:v>
                </c:pt>
                <c:pt idx="3">
                  <c:v>7.5</c:v>
                </c:pt>
                <c:pt idx="4">
                  <c:v>8.5</c:v>
                </c:pt>
                <c:pt idx="5">
                  <c:v>6</c:v>
                </c:pt>
                <c:pt idx="6">
                  <c:v>6.5</c:v>
                </c:pt>
                <c:pt idx="7">
                  <c:v>6.8</c:v>
                </c:pt>
                <c:pt idx="8">
                  <c:v>9</c:v>
                </c:pt>
                <c:pt idx="9">
                  <c:v>7.2</c:v>
                </c:pt>
                <c:pt idx="10">
                  <c:v>8</c:v>
                </c:pt>
                <c:pt idx="11">
                  <c:v>8.5</c:v>
                </c:pt>
              </c:numCache>
            </c:numRef>
          </c:yVal>
          <c:smooth val="0"/>
          <c:extLst>
            <c:ext xmlns:c16="http://schemas.microsoft.com/office/drawing/2014/chart" uri="{C3380CC4-5D6E-409C-BE32-E72D297353CC}">
              <c16:uniqueId val="{00000000-4C57-4FE2-A042-7753CEB52398}"/>
            </c:ext>
          </c:extLst>
        </c:ser>
        <c:dLbls>
          <c:showLegendKey val="0"/>
          <c:showVal val="0"/>
          <c:showCatName val="0"/>
          <c:showSerName val="0"/>
          <c:showPercent val="0"/>
          <c:showBubbleSize val="0"/>
        </c:dLbls>
        <c:axId val="1055684704"/>
        <c:axId val="1055683456"/>
      </c:scatterChart>
      <c:valAx>
        <c:axId val="105568470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vi-VN"/>
          </a:p>
        </c:txPr>
        <c:crossAx val="1055683456"/>
        <c:crosses val="autoZero"/>
        <c:crossBetween val="midCat"/>
      </c:valAx>
      <c:valAx>
        <c:axId val="105568345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vi-VN"/>
          </a:p>
        </c:txPr>
        <c:crossAx val="10556847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vi-VN"/>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TT1</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TT1</a:t>
          </a:r>
        </a:p>
      </cx:txPr>
    </cx:title>
    <cx:plotArea>
      <cx:plotAreaRegion>
        <cx:series layoutId="boxWhisker" uniqueId="{075E0EF6-37D7-42A4-BF63-CF000A1FB30E}">
          <cx:spPr>
            <a:noFill/>
          </cx:spPr>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TT2</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TT2</a:t>
          </a:r>
        </a:p>
      </cx:txPr>
    </cx:title>
    <cx:plotArea>
      <cx:plotAreaRegion>
        <cx:series layoutId="boxWhisker" uniqueId="{19D24AFB-5AF6-4573-89D2-B68F59FEE35F}">
          <cx:spPr>
            <a:noFill/>
          </cx:spPr>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plotArea>
      <cx:plotAreaRegion>
        <cx:series layoutId="boxWhisker" uniqueId="{95F4C59B-7526-4C99-A83B-FA6FD5BB40C2}">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plotArea>
      <cx:plotAreaRegion>
        <cx:series layoutId="boxWhisker" uniqueId="{9FE63EE1-F90B-43BA-AE86-3B1F920A87DC}">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12</xdr:col>
      <xdr:colOff>7620</xdr:colOff>
      <xdr:row>2</xdr:row>
      <xdr:rowOff>22860</xdr:rowOff>
    </xdr:from>
    <xdr:to>
      <xdr:col>14</xdr:col>
      <xdr:colOff>7620</xdr:colOff>
      <xdr:row>21</xdr:row>
      <xdr:rowOff>167640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33587C4-86DD-44FE-972D-EFAA1E88CE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9128760" y="381000"/>
              <a:ext cx="1341120" cy="3954780"/>
            </a:xfrm>
            <a:prstGeom prst="rect">
              <a:avLst/>
            </a:prstGeom>
            <a:solidFill>
              <a:prstClr val="white"/>
            </a:solidFill>
            <a:ln w="1">
              <a:solidFill>
                <a:prstClr val="green"/>
              </a:solidFill>
            </a:ln>
          </xdr:spPr>
          <xdr:txBody>
            <a:bodyPr vertOverflow="clip" horzOverflow="clip"/>
            <a:lstStyle/>
            <a:p>
              <a:r>
                <a:rPr lang="vi-VN" sz="1100"/>
                <a:t>Biểu đồ này không có trong phiên bản Excel của bạn.
Chỉnh sửa hình dạng này hoặc lưu sổ làm việc này thành định dạng tệp khác sẽ phá hỏng vĩnh viễn biểu đồ.</a:t>
              </a:r>
            </a:p>
          </xdr:txBody>
        </xdr:sp>
      </mc:Fallback>
    </mc:AlternateContent>
    <xdr:clientData/>
  </xdr:twoCellAnchor>
  <xdr:twoCellAnchor>
    <xdr:from>
      <xdr:col>15</xdr:col>
      <xdr:colOff>0</xdr:colOff>
      <xdr:row>2</xdr:row>
      <xdr:rowOff>15240</xdr:rowOff>
    </xdr:from>
    <xdr:to>
      <xdr:col>17</xdr:col>
      <xdr:colOff>7620</xdr:colOff>
      <xdr:row>21</xdr:row>
      <xdr:rowOff>175260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AA0B705E-5349-4F03-9949-FA9DDAAAAF8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132820" y="373380"/>
              <a:ext cx="1348740" cy="3970020"/>
            </a:xfrm>
            <a:prstGeom prst="rect">
              <a:avLst/>
            </a:prstGeom>
            <a:solidFill>
              <a:prstClr val="white"/>
            </a:solidFill>
            <a:ln w="1">
              <a:solidFill>
                <a:prstClr val="green"/>
              </a:solidFill>
            </a:ln>
          </xdr:spPr>
          <xdr:txBody>
            <a:bodyPr vertOverflow="clip" horzOverflow="clip"/>
            <a:lstStyle/>
            <a:p>
              <a:r>
                <a:rPr lang="vi-VN" sz="1100"/>
                <a:t>Biểu đồ này không có trong phiên bản Excel của bạn.
Chỉnh sửa hình dạng này hoặc lưu sổ làm việc này thành định dạng tệp khác sẽ phá hỏng vĩnh viễn biểu đồ.</a:t>
              </a:r>
            </a:p>
          </xdr:txBody>
        </xdr:sp>
      </mc:Fallback>
    </mc:AlternateContent>
    <xdr:clientData/>
  </xdr:twoCellAnchor>
  <xdr:twoCellAnchor>
    <xdr:from>
      <xdr:col>5</xdr:col>
      <xdr:colOff>300990</xdr:colOff>
      <xdr:row>12</xdr:row>
      <xdr:rowOff>15240</xdr:rowOff>
    </xdr:from>
    <xdr:to>
      <xdr:col>11</xdr:col>
      <xdr:colOff>312420</xdr:colOff>
      <xdr:row>25</xdr:row>
      <xdr:rowOff>182880</xdr:rowOff>
    </xdr:to>
    <xdr:graphicFrame macro="">
      <xdr:nvGraphicFramePr>
        <xdr:cNvPr id="5" name="Chart 4">
          <a:extLst>
            <a:ext uri="{FF2B5EF4-FFF2-40B4-BE49-F238E27FC236}">
              <a16:creationId xmlns:a16="http://schemas.microsoft.com/office/drawing/2014/main" id="{973940A9-C6D6-4DCF-91D7-CECF8E73E4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663446</xdr:colOff>
      <xdr:row>1</xdr:row>
      <xdr:rowOff>53340</xdr:rowOff>
    </xdr:from>
    <xdr:to>
      <xdr:col>17</xdr:col>
      <xdr:colOff>541241</xdr:colOff>
      <xdr:row>4</xdr:row>
      <xdr:rowOff>129540</xdr:rowOff>
    </xdr:to>
    <xdr:pic>
      <xdr:nvPicPr>
        <xdr:cNvPr id="2" name="Picture 1">
          <a:extLst>
            <a:ext uri="{FF2B5EF4-FFF2-40B4-BE49-F238E27FC236}">
              <a16:creationId xmlns:a16="http://schemas.microsoft.com/office/drawing/2014/main" id="{5A971736-8DC6-4C82-B682-965835CF060C}"/>
            </a:ext>
          </a:extLst>
        </xdr:cNvPr>
        <xdr:cNvPicPr>
          <a:picLocks noChangeAspect="1"/>
        </xdr:cNvPicPr>
      </xdr:nvPicPr>
      <xdr:blipFill>
        <a:blip xmlns:r="http://schemas.openxmlformats.org/officeDocument/2006/relationships" r:embed="rId1"/>
        <a:stretch>
          <a:fillRect/>
        </a:stretch>
      </xdr:blipFill>
      <xdr:spPr>
        <a:xfrm>
          <a:off x="7811006" y="274320"/>
          <a:ext cx="4571715" cy="739140"/>
        </a:xfrm>
        <a:prstGeom prst="rect">
          <a:avLst/>
        </a:prstGeom>
      </xdr:spPr>
    </xdr:pic>
    <xdr:clientData/>
  </xdr:twoCellAnchor>
  <xdr:twoCellAnchor editAs="oneCell">
    <xdr:from>
      <xdr:col>11</xdr:col>
      <xdr:colOff>45720</xdr:colOff>
      <xdr:row>5</xdr:row>
      <xdr:rowOff>129540</xdr:rowOff>
    </xdr:from>
    <xdr:to>
      <xdr:col>13</xdr:col>
      <xdr:colOff>97222</xdr:colOff>
      <xdr:row>9</xdr:row>
      <xdr:rowOff>53340</xdr:rowOff>
    </xdr:to>
    <xdr:pic>
      <xdr:nvPicPr>
        <xdr:cNvPr id="3" name="Picture 2">
          <a:extLst>
            <a:ext uri="{FF2B5EF4-FFF2-40B4-BE49-F238E27FC236}">
              <a16:creationId xmlns:a16="http://schemas.microsoft.com/office/drawing/2014/main" id="{CB58BA87-9458-4D04-B306-56A3941501C7}"/>
            </a:ext>
          </a:extLst>
        </xdr:cNvPr>
        <xdr:cNvPicPr>
          <a:picLocks noChangeAspect="1"/>
        </xdr:cNvPicPr>
      </xdr:nvPicPr>
      <xdr:blipFill>
        <a:blip xmlns:r="http://schemas.openxmlformats.org/officeDocument/2006/relationships" r:embed="rId2"/>
        <a:stretch>
          <a:fillRect/>
        </a:stretch>
      </xdr:blipFill>
      <xdr:spPr>
        <a:xfrm>
          <a:off x="7863840" y="1234440"/>
          <a:ext cx="1392622" cy="807720"/>
        </a:xfrm>
        <a:prstGeom prst="rect">
          <a:avLst/>
        </a:prstGeom>
      </xdr:spPr>
    </xdr:pic>
    <xdr:clientData/>
  </xdr:twoCellAnchor>
  <xdr:twoCellAnchor editAs="oneCell">
    <xdr:from>
      <xdr:col>11</xdr:col>
      <xdr:colOff>53340</xdr:colOff>
      <xdr:row>11</xdr:row>
      <xdr:rowOff>15240</xdr:rowOff>
    </xdr:from>
    <xdr:to>
      <xdr:col>12</xdr:col>
      <xdr:colOff>556362</xdr:colOff>
      <xdr:row>13</xdr:row>
      <xdr:rowOff>167703</xdr:rowOff>
    </xdr:to>
    <xdr:pic>
      <xdr:nvPicPr>
        <xdr:cNvPr id="4" name="Picture 3">
          <a:extLst>
            <a:ext uri="{FF2B5EF4-FFF2-40B4-BE49-F238E27FC236}">
              <a16:creationId xmlns:a16="http://schemas.microsoft.com/office/drawing/2014/main" id="{705B1741-6636-4313-B720-FF076E378C8F}"/>
            </a:ext>
          </a:extLst>
        </xdr:cNvPr>
        <xdr:cNvPicPr>
          <a:picLocks noChangeAspect="1"/>
        </xdr:cNvPicPr>
      </xdr:nvPicPr>
      <xdr:blipFill rotWithShape="1">
        <a:blip xmlns:r="http://schemas.openxmlformats.org/officeDocument/2006/relationships" r:embed="rId3"/>
        <a:srcRect t="17893"/>
        <a:stretch/>
      </xdr:blipFill>
      <xdr:spPr>
        <a:xfrm>
          <a:off x="7871460" y="2446020"/>
          <a:ext cx="1173582" cy="594423"/>
        </a:xfrm>
        <a:prstGeom prst="rect">
          <a:avLst/>
        </a:prstGeom>
      </xdr:spPr>
    </xdr:pic>
    <xdr:clientData/>
  </xdr:twoCellAnchor>
  <xdr:twoCellAnchor editAs="oneCell">
    <xdr:from>
      <xdr:col>12</xdr:col>
      <xdr:colOff>312420</xdr:colOff>
      <xdr:row>17</xdr:row>
      <xdr:rowOff>205740</xdr:rowOff>
    </xdr:from>
    <xdr:to>
      <xdr:col>16</xdr:col>
      <xdr:colOff>23067</xdr:colOff>
      <xdr:row>20</xdr:row>
      <xdr:rowOff>121977</xdr:rowOff>
    </xdr:to>
    <xdr:pic>
      <xdr:nvPicPr>
        <xdr:cNvPr id="5" name="Picture 4">
          <a:extLst>
            <a:ext uri="{FF2B5EF4-FFF2-40B4-BE49-F238E27FC236}">
              <a16:creationId xmlns:a16="http://schemas.microsoft.com/office/drawing/2014/main" id="{496CA073-0FF9-49B3-AA2C-C5F0BE79B608}"/>
            </a:ext>
          </a:extLst>
        </xdr:cNvPr>
        <xdr:cNvPicPr>
          <a:picLocks noChangeAspect="1"/>
        </xdr:cNvPicPr>
      </xdr:nvPicPr>
      <xdr:blipFill rotWithShape="1">
        <a:blip xmlns:r="http://schemas.openxmlformats.org/officeDocument/2006/relationships" r:embed="rId4"/>
        <a:srcRect t="12642"/>
        <a:stretch/>
      </xdr:blipFill>
      <xdr:spPr>
        <a:xfrm>
          <a:off x="8801100" y="3962400"/>
          <a:ext cx="2392887" cy="5791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26670</xdr:colOff>
      <xdr:row>36</xdr:row>
      <xdr:rowOff>22860</xdr:rowOff>
    </xdr:from>
    <xdr:to>
      <xdr:col>5</xdr:col>
      <xdr:colOff>533400</xdr:colOff>
      <xdr:row>59</xdr:row>
      <xdr:rowOff>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681562EF-2DEA-4134-A8A5-4F8D6BE7C3F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708910" y="7376160"/>
              <a:ext cx="1177290" cy="4602480"/>
            </a:xfrm>
            <a:prstGeom prst="rect">
              <a:avLst/>
            </a:prstGeom>
            <a:solidFill>
              <a:prstClr val="white"/>
            </a:solidFill>
            <a:ln w="1">
              <a:solidFill>
                <a:prstClr val="green"/>
              </a:solidFill>
            </a:ln>
          </xdr:spPr>
          <xdr:txBody>
            <a:bodyPr vertOverflow="clip" horzOverflow="clip"/>
            <a:lstStyle/>
            <a:p>
              <a:r>
                <a:rPr lang="vi-VN" sz="1100"/>
                <a:t>Biểu đồ này không có trong phiên bản Excel của bạn.
Chỉnh sửa hình dạng này hoặc lưu sổ làm việc này thành định dạng tệp khác sẽ phá hỏng vĩnh viễn biểu đồ.</a:t>
              </a:r>
            </a:p>
          </xdr:txBody>
        </xdr:sp>
      </mc:Fallback>
    </mc:AlternateContent>
    <xdr:clientData/>
  </xdr:twoCellAnchor>
  <xdr:twoCellAnchor>
    <xdr:from>
      <xdr:col>7</xdr:col>
      <xdr:colOff>11430</xdr:colOff>
      <xdr:row>36</xdr:row>
      <xdr:rowOff>15240</xdr:rowOff>
    </xdr:from>
    <xdr:to>
      <xdr:col>8</xdr:col>
      <xdr:colOff>464820</xdr:colOff>
      <xdr:row>57</xdr:row>
      <xdr:rowOff>45720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B5CB8F32-F9A0-42C6-8DFE-CAB7948C0F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705350" y="7368540"/>
              <a:ext cx="1123950" cy="4305300"/>
            </a:xfrm>
            <a:prstGeom prst="rect">
              <a:avLst/>
            </a:prstGeom>
            <a:solidFill>
              <a:prstClr val="white"/>
            </a:solidFill>
            <a:ln w="1">
              <a:solidFill>
                <a:prstClr val="green"/>
              </a:solidFill>
            </a:ln>
          </xdr:spPr>
          <xdr:txBody>
            <a:bodyPr vertOverflow="clip" horzOverflow="clip"/>
            <a:lstStyle/>
            <a:p>
              <a:r>
                <a:rPr lang="vi-VN" sz="1100"/>
                <a:t>Biểu đồ này không có trong phiên bản Excel của bạn.
Chỉnh sửa hình dạng này hoặc lưu sổ làm việc này thành định dạng tệp khác sẽ phá hỏng vĩnh viễn biểu đồ.</a:t>
              </a:r>
            </a:p>
          </xdr:txBody>
        </xdr:sp>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177C429-2F5E-45FF-B4BF-A7600F6D7FEC}" name="Table4" displayName="Table4" ref="B2:J11" totalsRowShown="0" headerRowDxfId="13" dataDxfId="11" headerRowBorderDxfId="12" tableBorderDxfId="10" totalsRowBorderDxfId="9">
  <autoFilter ref="B2:J11" xr:uid="{1177C429-2F5E-45FF-B4BF-A7600F6D7FEC}"/>
  <tableColumns count="9">
    <tableColumn id="1" xr3:uid="{A3CF9F94-3072-4F8C-879C-29D147893385}" name="BIN" dataDxfId="8"/>
    <tableColumn id="2" xr3:uid="{F40F52F7-9001-47CC-89B1-B164DB51881C}" name="Val1" dataDxfId="7"/>
    <tableColumn id="3" xr3:uid="{28496AB2-7DD2-48C5-9DCC-F6C8B296ADC0}" name="Val2" dataDxfId="6"/>
    <tableColumn id="4" xr3:uid="{FC701CD5-8BF1-4241-9A34-45E37C535AD2}" name="Val3" dataDxfId="5"/>
    <tableColumn id="6" xr3:uid="{3DD6F215-5E30-4645-A490-94BBB9FA6F7D}" name="Trung Bình" dataDxfId="4">
      <calculatedColumnFormula>AVERAGE(C3:E3)</calculatedColumnFormula>
    </tableColumn>
    <tableColumn id="8" xr3:uid="{5ED43A2A-A28F-47A1-8D28-02327FC7D931}" name="ROUND" dataDxfId="3">
      <calculatedColumnFormula>ROUND(F3,0)</calculatedColumnFormula>
    </tableColumn>
    <tableColumn id="10" xr3:uid="{CF8EB1EE-313E-4DCF-8AC9-31C8DD5994CC}" name="Val11" dataDxfId="2">
      <calculatedColumnFormula>G3</calculatedColumnFormula>
    </tableColumn>
    <tableColumn id="11" xr3:uid="{B760A15B-31CF-499D-B3ED-CDEBC3F519B7}" name="Val21" dataDxfId="1">
      <calculatedColumnFormula>G3</calculatedColumnFormula>
    </tableColumn>
    <tableColumn id="12" xr3:uid="{492EF30C-1676-42B4-9721-6073AA633CD0}" name="Val31" dataDxfId="0">
      <calculatedColumnFormula>G3</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A9DCD-02BA-42F1-8CD5-89E119F14468}">
  <dimension ref="A2:K32"/>
  <sheetViews>
    <sheetView topLeftCell="D1" workbookViewId="0">
      <selection activeCell="E18" sqref="E18"/>
    </sheetView>
  </sheetViews>
  <sheetFormatPr defaultRowHeight="13.8" x14ac:dyDescent="0.25"/>
  <cols>
    <col min="1" max="1" width="11.19921875" style="13" bestFit="1" customWidth="1"/>
    <col min="2" max="3" width="8.796875" style="13"/>
    <col min="4" max="5" width="10.09765625" style="13" customWidth="1"/>
    <col min="6" max="8" width="8.796875" style="13"/>
    <col min="9" max="9" width="14.296875" style="13" bestFit="1" customWidth="1"/>
    <col min="10" max="10" width="10.3984375" style="13" bestFit="1" customWidth="1"/>
    <col min="11" max="11" width="10.796875" style="13" bestFit="1" customWidth="1"/>
    <col min="12" max="16384" width="8.796875" style="13"/>
  </cols>
  <sheetData>
    <row r="2" spans="1:11" ht="14.4" thickBot="1" x14ac:dyDescent="0.3">
      <c r="C2" s="47"/>
      <c r="D2" s="77" t="s">
        <v>46</v>
      </c>
      <c r="E2" s="47"/>
    </row>
    <row r="3" spans="1:11" ht="17.399999999999999" thickBot="1" x14ac:dyDescent="0.35">
      <c r="A3" s="34" t="s">
        <v>22</v>
      </c>
      <c r="B3" s="35" t="s">
        <v>19</v>
      </c>
      <c r="C3" s="35" t="s">
        <v>2</v>
      </c>
      <c r="D3" s="35" t="s">
        <v>0</v>
      </c>
      <c r="E3" s="35" t="s">
        <v>1</v>
      </c>
      <c r="F3" s="35" t="s">
        <v>18</v>
      </c>
      <c r="G3" s="35" t="s">
        <v>4</v>
      </c>
      <c r="H3" s="35" t="s">
        <v>3</v>
      </c>
      <c r="I3" s="35" t="s">
        <v>7</v>
      </c>
      <c r="J3" s="36" t="s">
        <v>5</v>
      </c>
      <c r="K3" s="16" t="s">
        <v>6</v>
      </c>
    </row>
    <row r="4" spans="1:11" ht="18" x14ac:dyDescent="0.35">
      <c r="A4" s="31" t="s">
        <v>20</v>
      </c>
      <c r="B4" s="32">
        <f>MIN(B10:B32)</f>
        <v>4.5</v>
      </c>
      <c r="C4" s="32">
        <f>_xlfn.QUARTILE.INC(D10:D15,2)</f>
        <v>5.75</v>
      </c>
      <c r="D4" s="32">
        <f>_xlfn.QUARTILE.INC(_xlfn.ANCHORARRAY(D10),2)</f>
        <v>6.85</v>
      </c>
      <c r="E4" s="32">
        <f>_xlfn.QUARTILE.INC(D16:D21,2)</f>
        <v>7.75</v>
      </c>
      <c r="F4" s="32">
        <f>MAX(B10:B32)</f>
        <v>9.1</v>
      </c>
      <c r="G4" s="32">
        <f>AVERAGE(B10:B32)</f>
        <v>6.8083333333333327</v>
      </c>
      <c r="H4" s="32">
        <f>E4-C4</f>
        <v>2</v>
      </c>
      <c r="I4" s="32">
        <f>SQRT(G10/H10-G4*G4)</f>
        <v>1.3388168491453822</v>
      </c>
      <c r="J4" s="32">
        <f>C4-(1.5*H4)</f>
        <v>2.75</v>
      </c>
      <c r="K4" s="33">
        <f>E4+(1.5*H4)</f>
        <v>10.75</v>
      </c>
    </row>
    <row r="5" spans="1:11" ht="18.600000000000001" thickBot="1" x14ac:dyDescent="0.4">
      <c r="A5" s="27" t="s">
        <v>21</v>
      </c>
      <c r="B5" s="30">
        <f>MIN(C10:C32)</f>
        <v>5.5</v>
      </c>
      <c r="C5" s="30">
        <f>_xlfn.QUARTILE.INC(E10:E15,2)</f>
        <v>6.25</v>
      </c>
      <c r="D5" s="30">
        <f>_xlfn.QUARTILE.INC(_xlfn.ANCHORARRAY(E10),2)</f>
        <v>7.35</v>
      </c>
      <c r="E5" s="30">
        <f>_xlfn.QUARTILE.INC(E16:E21,2)</f>
        <v>8.5</v>
      </c>
      <c r="F5" s="30">
        <f>MAX(C10:C32)</f>
        <v>9</v>
      </c>
      <c r="G5" s="30">
        <f>AVERAGE(C10:C32)</f>
        <v>7.333333333333333</v>
      </c>
      <c r="H5" s="30">
        <f>E5-C5</f>
        <v>2.25</v>
      </c>
      <c r="I5" s="37">
        <f>SQRT(G11/H10-G5*G5)</f>
        <v>1.1271892279273998</v>
      </c>
      <c r="J5" s="37">
        <f>C5-(1.5*H5)</f>
        <v>2.875</v>
      </c>
      <c r="K5" s="38">
        <f>E5+(1.5*H5)</f>
        <v>11.875</v>
      </c>
    </row>
    <row r="8" spans="1:11" ht="14.4" thickBot="1" x14ac:dyDescent="0.3">
      <c r="G8" s="47"/>
      <c r="H8" s="47"/>
    </row>
    <row r="9" spans="1:11" s="14" customFormat="1" ht="16.2" thickBot="1" x14ac:dyDescent="0.35">
      <c r="A9" s="17" t="s">
        <v>23</v>
      </c>
      <c r="B9" s="15" t="s">
        <v>20</v>
      </c>
      <c r="C9" s="16" t="s">
        <v>21</v>
      </c>
      <c r="D9" s="15" t="s">
        <v>24</v>
      </c>
      <c r="E9" s="39" t="s">
        <v>25</v>
      </c>
      <c r="F9" s="44"/>
      <c r="G9" s="45" t="s">
        <v>26</v>
      </c>
      <c r="H9" s="46" t="s">
        <v>27</v>
      </c>
    </row>
    <row r="10" spans="1:11" ht="15.6" x14ac:dyDescent="0.25">
      <c r="A10" s="18">
        <v>1</v>
      </c>
      <c r="B10" s="20">
        <v>9.1</v>
      </c>
      <c r="C10" s="21">
        <v>8.5</v>
      </c>
      <c r="D10" s="20" cm="1">
        <f t="array" ref="D10:D21">_xlfn._xlws.SORT(B10:B21)</f>
        <v>4.5</v>
      </c>
      <c r="E10" s="40" cm="1">
        <f t="array" ref="E10:E21">_xlfn._xlws.SORT(C10:C21)</f>
        <v>5.5</v>
      </c>
      <c r="F10" s="43" t="s">
        <v>20</v>
      </c>
      <c r="G10" s="12" cm="1">
        <f t="array" ref="G10">SUM(B10:B21*B10:B21)</f>
        <v>577.75</v>
      </c>
      <c r="H10" s="26">
        <f>COUNT(C10:C21)</f>
        <v>12</v>
      </c>
    </row>
    <row r="11" spans="1:11" ht="16.2" thickBot="1" x14ac:dyDescent="0.3">
      <c r="A11" s="19">
        <v>2</v>
      </c>
      <c r="B11" s="22">
        <v>4.5</v>
      </c>
      <c r="C11" s="23">
        <v>5.5</v>
      </c>
      <c r="D11" s="22">
        <v>5.3</v>
      </c>
      <c r="E11" s="41">
        <v>6</v>
      </c>
      <c r="F11" s="42" t="s">
        <v>21</v>
      </c>
      <c r="G11" s="28" cm="1">
        <f t="array" ref="G11">SUM(C10:C21*C10:C21)</f>
        <v>660.58</v>
      </c>
      <c r="H11" s="29"/>
    </row>
    <row r="12" spans="1:11" ht="15.6" x14ac:dyDescent="0.25">
      <c r="A12" s="19">
        <v>3</v>
      </c>
      <c r="B12" s="22">
        <v>5.3</v>
      </c>
      <c r="C12" s="23">
        <v>6</v>
      </c>
      <c r="D12" s="22">
        <v>5.5</v>
      </c>
      <c r="E12" s="23">
        <v>6</v>
      </c>
    </row>
    <row r="13" spans="1:11" ht="15.6" x14ac:dyDescent="0.25">
      <c r="A13" s="19">
        <v>4</v>
      </c>
      <c r="B13" s="22">
        <v>6.7</v>
      </c>
      <c r="C13" s="23">
        <v>7.5</v>
      </c>
      <c r="D13" s="22">
        <v>6</v>
      </c>
      <c r="E13" s="23">
        <v>6.5</v>
      </c>
    </row>
    <row r="14" spans="1:11" ht="15.6" x14ac:dyDescent="0.25">
      <c r="A14" s="19">
        <v>5</v>
      </c>
      <c r="B14" s="22">
        <v>6.5</v>
      </c>
      <c r="C14" s="23">
        <v>8.5</v>
      </c>
      <c r="D14" s="22">
        <v>6.5</v>
      </c>
      <c r="E14" s="23">
        <v>6.8</v>
      </c>
    </row>
    <row r="15" spans="1:11" ht="15.6" x14ac:dyDescent="0.25">
      <c r="A15" s="19">
        <v>6</v>
      </c>
      <c r="B15" s="22">
        <v>7</v>
      </c>
      <c r="C15" s="23">
        <v>6</v>
      </c>
      <c r="D15" s="22">
        <v>6.7</v>
      </c>
      <c r="E15" s="23">
        <v>7.2</v>
      </c>
    </row>
    <row r="16" spans="1:11" ht="15.6" x14ac:dyDescent="0.25">
      <c r="A16" s="19">
        <v>7</v>
      </c>
      <c r="B16" s="22">
        <v>6</v>
      </c>
      <c r="C16" s="23">
        <v>6.5</v>
      </c>
      <c r="D16" s="22">
        <v>7</v>
      </c>
      <c r="E16" s="23">
        <v>7.5</v>
      </c>
    </row>
    <row r="17" spans="1:5" ht="15.6" x14ac:dyDescent="0.25">
      <c r="A17" s="19">
        <v>8</v>
      </c>
      <c r="B17" s="22">
        <v>5.5</v>
      </c>
      <c r="C17" s="23">
        <v>6.8</v>
      </c>
      <c r="D17" s="22">
        <v>7</v>
      </c>
      <c r="E17" s="23">
        <v>8</v>
      </c>
    </row>
    <row r="18" spans="1:5" ht="15.6" x14ac:dyDescent="0.25">
      <c r="A18" s="19">
        <v>9</v>
      </c>
      <c r="B18" s="22">
        <v>7</v>
      </c>
      <c r="C18" s="23">
        <v>9</v>
      </c>
      <c r="D18" s="22">
        <v>7</v>
      </c>
      <c r="E18" s="23">
        <v>8.5</v>
      </c>
    </row>
    <row r="19" spans="1:5" ht="15.6" x14ac:dyDescent="0.25">
      <c r="A19" s="19">
        <v>10</v>
      </c>
      <c r="B19" s="22">
        <v>7</v>
      </c>
      <c r="C19" s="23">
        <v>7.2</v>
      </c>
      <c r="D19" s="22">
        <v>8.5</v>
      </c>
      <c r="E19" s="23">
        <v>8.5</v>
      </c>
    </row>
    <row r="20" spans="1:5" ht="15.6" x14ac:dyDescent="0.25">
      <c r="A20" s="19">
        <v>11</v>
      </c>
      <c r="B20" s="22">
        <v>8.5</v>
      </c>
      <c r="C20" s="23">
        <v>8</v>
      </c>
      <c r="D20" s="22">
        <v>8.6</v>
      </c>
      <c r="E20" s="23">
        <v>8.5</v>
      </c>
    </row>
    <row r="21" spans="1:5" ht="15.6" x14ac:dyDescent="0.25">
      <c r="A21" s="19">
        <v>12</v>
      </c>
      <c r="B21" s="22">
        <v>8.6</v>
      </c>
      <c r="C21" s="23">
        <v>8.5</v>
      </c>
      <c r="D21" s="22">
        <v>9.1</v>
      </c>
      <c r="E21" s="23">
        <v>9</v>
      </c>
    </row>
    <row r="22" spans="1:5" ht="15.6" x14ac:dyDescent="0.25">
      <c r="A22" s="19">
        <v>13</v>
      </c>
      <c r="B22" s="22"/>
      <c r="C22" s="23"/>
      <c r="D22" s="22"/>
      <c r="E22" s="23"/>
    </row>
    <row r="23" spans="1:5" ht="15.6" x14ac:dyDescent="0.25">
      <c r="A23" s="19">
        <v>14</v>
      </c>
      <c r="B23" s="22"/>
      <c r="C23" s="23"/>
      <c r="D23" s="22"/>
      <c r="E23" s="23"/>
    </row>
    <row r="24" spans="1:5" ht="15.6" x14ac:dyDescent="0.25">
      <c r="A24" s="19">
        <v>15</v>
      </c>
      <c r="B24" s="22"/>
      <c r="C24" s="23"/>
      <c r="D24" s="22"/>
      <c r="E24" s="23"/>
    </row>
    <row r="25" spans="1:5" ht="15.6" x14ac:dyDescent="0.25">
      <c r="A25" s="19">
        <v>16</v>
      </c>
      <c r="B25" s="22"/>
      <c r="C25" s="23"/>
      <c r="D25" s="22"/>
      <c r="E25" s="23"/>
    </row>
    <row r="26" spans="1:5" ht="15.6" x14ac:dyDescent="0.25">
      <c r="A26" s="19">
        <v>17</v>
      </c>
      <c r="B26" s="22"/>
      <c r="C26" s="23"/>
      <c r="D26" s="22"/>
      <c r="E26" s="23"/>
    </row>
    <row r="27" spans="1:5" ht="15.6" x14ac:dyDescent="0.25">
      <c r="A27" s="19">
        <v>18</v>
      </c>
      <c r="B27" s="22"/>
      <c r="C27" s="23"/>
      <c r="D27" s="22"/>
      <c r="E27" s="23"/>
    </row>
    <row r="28" spans="1:5" ht="15.6" x14ac:dyDescent="0.25">
      <c r="A28" s="19">
        <v>19</v>
      </c>
      <c r="B28" s="22"/>
      <c r="C28" s="23"/>
      <c r="D28" s="22"/>
      <c r="E28" s="23"/>
    </row>
    <row r="29" spans="1:5" ht="15.6" x14ac:dyDescent="0.25">
      <c r="A29" s="19">
        <v>20</v>
      </c>
      <c r="B29" s="22"/>
      <c r="C29" s="23"/>
      <c r="D29" s="22"/>
      <c r="E29" s="23"/>
    </row>
    <row r="30" spans="1:5" ht="15.6" x14ac:dyDescent="0.25">
      <c r="A30" s="19">
        <v>21</v>
      </c>
      <c r="B30" s="22"/>
      <c r="C30" s="23"/>
      <c r="D30" s="22"/>
      <c r="E30" s="23"/>
    </row>
    <row r="31" spans="1:5" ht="15.6" x14ac:dyDescent="0.25">
      <c r="A31" s="19">
        <v>22</v>
      </c>
      <c r="B31" s="22"/>
      <c r="C31" s="23"/>
      <c r="D31" s="22"/>
      <c r="E31" s="23"/>
    </row>
    <row r="32" spans="1:5" ht="16.2" thickBot="1" x14ac:dyDescent="0.3">
      <c r="A32" s="19">
        <v>23</v>
      </c>
      <c r="B32" s="24"/>
      <c r="C32" s="25"/>
      <c r="D32" s="24"/>
      <c r="E32" s="25"/>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11EBC-F933-426F-BCF8-C94D072CD69C}">
  <dimension ref="B1:J11"/>
  <sheetViews>
    <sheetView zoomScaleNormal="100" workbookViewId="0">
      <selection activeCell="D13" sqref="D13"/>
    </sheetView>
  </sheetViews>
  <sheetFormatPr defaultRowHeight="13.8" x14ac:dyDescent="0.25"/>
  <cols>
    <col min="2" max="2" width="7.8984375" bestFit="1" customWidth="1"/>
    <col min="3" max="5" width="10.69921875" bestFit="1" customWidth="1"/>
    <col min="6" max="6" width="20.19921875" bestFit="1" customWidth="1"/>
    <col min="7" max="7" width="13.19921875" bestFit="1" customWidth="1"/>
    <col min="8" max="10" width="12.19921875" bestFit="1" customWidth="1"/>
  </cols>
  <sheetData>
    <row r="1" spans="2:10" ht="30" x14ac:dyDescent="0.25">
      <c r="B1" s="78" t="s">
        <v>10</v>
      </c>
      <c r="C1" s="78"/>
      <c r="D1" s="78"/>
      <c r="E1" s="78"/>
      <c r="F1" s="78"/>
      <c r="G1" s="78"/>
      <c r="H1" s="78"/>
      <c r="I1" s="78"/>
      <c r="J1" s="78"/>
    </row>
    <row r="2" spans="2:10" s="11" customFormat="1" ht="17.399999999999999" x14ac:dyDescent="0.3">
      <c r="B2" s="8" t="s">
        <v>8</v>
      </c>
      <c r="C2" s="48" t="s">
        <v>12</v>
      </c>
      <c r="D2" s="49" t="s">
        <v>13</v>
      </c>
      <c r="E2" s="50" t="s">
        <v>11</v>
      </c>
      <c r="F2" s="9" t="s">
        <v>14</v>
      </c>
      <c r="G2" s="10" t="s">
        <v>9</v>
      </c>
      <c r="H2" s="48" t="s">
        <v>16</v>
      </c>
      <c r="I2" s="49" t="s">
        <v>15</v>
      </c>
      <c r="J2" s="49" t="s">
        <v>17</v>
      </c>
    </row>
    <row r="3" spans="2:10" ht="20.399999999999999" x14ac:dyDescent="0.35">
      <c r="B3" s="3">
        <v>1</v>
      </c>
      <c r="C3" s="2">
        <v>13</v>
      </c>
      <c r="D3" s="2">
        <v>15</v>
      </c>
      <c r="E3" s="2">
        <v>16</v>
      </c>
      <c r="F3" s="2">
        <f t="shared" ref="F3:F11" si="0">AVERAGE(C3:E3)</f>
        <v>14.666666666666666</v>
      </c>
      <c r="G3" s="2">
        <f t="shared" ref="G3:G11" si="1">ROUND(F3,0)</f>
        <v>15</v>
      </c>
      <c r="H3" s="2">
        <f t="shared" ref="H3:H11" si="2">G3</f>
        <v>15</v>
      </c>
      <c r="I3" s="2">
        <f t="shared" ref="I3:I11" si="3">G3</f>
        <v>15</v>
      </c>
      <c r="J3" s="4">
        <f t="shared" ref="J3:J11" si="4">G3</f>
        <v>15</v>
      </c>
    </row>
    <row r="4" spans="2:10" ht="20.399999999999999" x14ac:dyDescent="0.35">
      <c r="B4" s="3">
        <v>2</v>
      </c>
      <c r="C4" s="2">
        <v>16</v>
      </c>
      <c r="D4" s="2">
        <v>19</v>
      </c>
      <c r="E4" s="2">
        <v>20</v>
      </c>
      <c r="F4" s="2">
        <f t="shared" si="0"/>
        <v>18.333333333333332</v>
      </c>
      <c r="G4" s="2">
        <f t="shared" si="1"/>
        <v>18</v>
      </c>
      <c r="H4" s="2">
        <f t="shared" si="2"/>
        <v>18</v>
      </c>
      <c r="I4" s="2">
        <f t="shared" si="3"/>
        <v>18</v>
      </c>
      <c r="J4" s="4">
        <f t="shared" si="4"/>
        <v>18</v>
      </c>
    </row>
    <row r="5" spans="2:10" ht="20.399999999999999" x14ac:dyDescent="0.35">
      <c r="B5" s="3">
        <v>3</v>
      </c>
      <c r="C5" s="2">
        <v>20</v>
      </c>
      <c r="D5" s="2">
        <v>21</v>
      </c>
      <c r="E5" s="2">
        <v>21</v>
      </c>
      <c r="F5" s="2">
        <f t="shared" si="0"/>
        <v>20.666666666666668</v>
      </c>
      <c r="G5" s="2">
        <f t="shared" si="1"/>
        <v>21</v>
      </c>
      <c r="H5" s="2">
        <f t="shared" si="2"/>
        <v>21</v>
      </c>
      <c r="I5" s="2">
        <f t="shared" si="3"/>
        <v>21</v>
      </c>
      <c r="J5" s="4">
        <f t="shared" si="4"/>
        <v>21</v>
      </c>
    </row>
    <row r="6" spans="2:10" ht="20.399999999999999" x14ac:dyDescent="0.35">
      <c r="B6" s="3">
        <v>4</v>
      </c>
      <c r="C6" s="2">
        <v>22</v>
      </c>
      <c r="D6" s="2">
        <v>25</v>
      </c>
      <c r="E6" s="2">
        <v>25</v>
      </c>
      <c r="F6" s="2">
        <f t="shared" si="0"/>
        <v>24</v>
      </c>
      <c r="G6" s="2">
        <f t="shared" si="1"/>
        <v>24</v>
      </c>
      <c r="H6" s="2">
        <f t="shared" si="2"/>
        <v>24</v>
      </c>
      <c r="I6" s="2">
        <f t="shared" si="3"/>
        <v>24</v>
      </c>
      <c r="J6" s="4">
        <f t="shared" si="4"/>
        <v>24</v>
      </c>
    </row>
    <row r="7" spans="2:10" ht="20.399999999999999" x14ac:dyDescent="0.35">
      <c r="B7" s="3">
        <v>5</v>
      </c>
      <c r="C7" s="2">
        <v>25</v>
      </c>
      <c r="D7" s="2">
        <v>25</v>
      </c>
      <c r="E7" s="2">
        <v>30</v>
      </c>
      <c r="F7" s="2">
        <f t="shared" si="0"/>
        <v>26.666666666666668</v>
      </c>
      <c r="G7" s="2">
        <f t="shared" si="1"/>
        <v>27</v>
      </c>
      <c r="H7" s="2">
        <f t="shared" si="2"/>
        <v>27</v>
      </c>
      <c r="I7" s="2">
        <f t="shared" si="3"/>
        <v>27</v>
      </c>
      <c r="J7" s="4">
        <f t="shared" si="4"/>
        <v>27</v>
      </c>
    </row>
    <row r="8" spans="2:10" ht="20.399999999999999" x14ac:dyDescent="0.35">
      <c r="B8" s="3">
        <v>6</v>
      </c>
      <c r="C8" s="2">
        <v>33</v>
      </c>
      <c r="D8" s="2">
        <v>33</v>
      </c>
      <c r="E8" s="2">
        <v>35</v>
      </c>
      <c r="F8" s="2">
        <f t="shared" si="0"/>
        <v>33.666666666666664</v>
      </c>
      <c r="G8" s="2">
        <f t="shared" si="1"/>
        <v>34</v>
      </c>
      <c r="H8" s="2">
        <f t="shared" si="2"/>
        <v>34</v>
      </c>
      <c r="I8" s="2">
        <f t="shared" si="3"/>
        <v>34</v>
      </c>
      <c r="J8" s="4">
        <f t="shared" si="4"/>
        <v>34</v>
      </c>
    </row>
    <row r="9" spans="2:10" ht="20.399999999999999" x14ac:dyDescent="0.35">
      <c r="B9" s="3">
        <v>7</v>
      </c>
      <c r="C9" s="2">
        <v>35</v>
      </c>
      <c r="D9" s="2">
        <v>35</v>
      </c>
      <c r="E9" s="2">
        <v>35</v>
      </c>
      <c r="F9" s="2">
        <f t="shared" si="0"/>
        <v>35</v>
      </c>
      <c r="G9" s="2">
        <f t="shared" si="1"/>
        <v>35</v>
      </c>
      <c r="H9" s="2">
        <f t="shared" si="2"/>
        <v>35</v>
      </c>
      <c r="I9" s="2">
        <f t="shared" si="3"/>
        <v>35</v>
      </c>
      <c r="J9" s="4">
        <f t="shared" si="4"/>
        <v>35</v>
      </c>
    </row>
    <row r="10" spans="2:10" ht="20.399999999999999" x14ac:dyDescent="0.35">
      <c r="B10" s="3">
        <v>8</v>
      </c>
      <c r="C10" s="2">
        <v>36</v>
      </c>
      <c r="D10" s="2">
        <v>40</v>
      </c>
      <c r="E10" s="2">
        <v>45</v>
      </c>
      <c r="F10" s="2">
        <f t="shared" si="0"/>
        <v>40.333333333333336</v>
      </c>
      <c r="G10" s="2">
        <f t="shared" si="1"/>
        <v>40</v>
      </c>
      <c r="H10" s="2">
        <f t="shared" si="2"/>
        <v>40</v>
      </c>
      <c r="I10" s="2">
        <f t="shared" si="3"/>
        <v>40</v>
      </c>
      <c r="J10" s="4">
        <f t="shared" si="4"/>
        <v>40</v>
      </c>
    </row>
    <row r="11" spans="2:10" ht="20.399999999999999" x14ac:dyDescent="0.35">
      <c r="B11" s="5">
        <v>9</v>
      </c>
      <c r="C11" s="6">
        <v>46</v>
      </c>
      <c r="D11" s="6">
        <v>52</v>
      </c>
      <c r="E11" s="6">
        <v>70</v>
      </c>
      <c r="F11" s="6">
        <f t="shared" si="0"/>
        <v>56</v>
      </c>
      <c r="G11" s="6">
        <f t="shared" si="1"/>
        <v>56</v>
      </c>
      <c r="H11" s="6">
        <f t="shared" si="2"/>
        <v>56</v>
      </c>
      <c r="I11" s="6">
        <f t="shared" si="3"/>
        <v>56</v>
      </c>
      <c r="J11" s="7">
        <f t="shared" si="4"/>
        <v>56</v>
      </c>
    </row>
  </sheetData>
  <mergeCells count="1">
    <mergeCell ref="B1:J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09526-7657-4C4A-B37D-B250EE073D7E}">
  <dimension ref="A3:J29"/>
  <sheetViews>
    <sheetView workbookViewId="0">
      <selection activeCell="O15" sqref="O15"/>
    </sheetView>
  </sheetViews>
  <sheetFormatPr defaultRowHeight="17.399999999999999" x14ac:dyDescent="0.3"/>
  <cols>
    <col min="1" max="6" width="8.796875" style="1"/>
    <col min="7" max="7" width="9.8984375" style="1" bestFit="1" customWidth="1"/>
    <col min="8" max="8" width="10.59765625" style="1" bestFit="1" customWidth="1"/>
    <col min="9" max="9" width="8.796875" style="1"/>
    <col min="10" max="10" width="11.69921875" style="1" bestFit="1" customWidth="1"/>
    <col min="11" max="16384" width="8.796875" style="1"/>
  </cols>
  <sheetData>
    <row r="3" spans="1:10" x14ac:dyDescent="0.3">
      <c r="A3" s="1">
        <v>1</v>
      </c>
      <c r="B3" s="51">
        <v>13</v>
      </c>
      <c r="C3" s="1">
        <f>ABS(B3-$G$8)</f>
        <v>16.962962962962962</v>
      </c>
      <c r="D3" s="1" t="s">
        <v>32</v>
      </c>
      <c r="E3" s="53" t="s">
        <v>28</v>
      </c>
      <c r="F3" s="53" t="s">
        <v>29</v>
      </c>
      <c r="G3" s="53" t="s">
        <v>30</v>
      </c>
      <c r="H3" s="53" t="s">
        <v>31</v>
      </c>
      <c r="I3" s="53" t="s">
        <v>37</v>
      </c>
      <c r="J3" s="53" t="s">
        <v>39</v>
      </c>
    </row>
    <row r="4" spans="1:10" x14ac:dyDescent="0.3">
      <c r="A4" s="1">
        <v>2</v>
      </c>
      <c r="B4" s="51">
        <v>15</v>
      </c>
      <c r="C4" s="1">
        <f>ABS(B4-$G$8)</f>
        <v>14.962962962962962</v>
      </c>
      <c r="E4" s="53">
        <f>MIN(B3:B29)</f>
        <v>13</v>
      </c>
      <c r="F4" s="53">
        <f>MAX(B3:B29)</f>
        <v>70</v>
      </c>
      <c r="G4" s="53">
        <v>0</v>
      </c>
      <c r="H4" s="53">
        <v>1</v>
      </c>
      <c r="I4" s="54">
        <v>35</v>
      </c>
      <c r="J4" s="54">
        <f>G4+(I4-E4)*(H4-G4)/(F4-E4)</f>
        <v>0.38596491228070173</v>
      </c>
    </row>
    <row r="5" spans="1:10" x14ac:dyDescent="0.3">
      <c r="A5" s="1">
        <v>3</v>
      </c>
      <c r="B5" s="51">
        <v>16</v>
      </c>
      <c r="C5" s="1">
        <f t="shared" ref="C5:C29" si="0">ABS(B5-$G$8)</f>
        <v>13.962962962962962</v>
      </c>
    </row>
    <row r="6" spans="1:10" x14ac:dyDescent="0.3">
      <c r="A6" s="1">
        <v>4</v>
      </c>
      <c r="B6" s="51">
        <v>16</v>
      </c>
      <c r="C6" s="1">
        <f t="shared" si="0"/>
        <v>13.962962962962962</v>
      </c>
      <c r="F6"/>
      <c r="G6"/>
      <c r="H6"/>
    </row>
    <row r="7" spans="1:10" x14ac:dyDescent="0.3">
      <c r="A7" s="1">
        <v>5</v>
      </c>
      <c r="B7" s="51">
        <v>19</v>
      </c>
      <c r="C7" s="1">
        <f t="shared" si="0"/>
        <v>10.962962962962962</v>
      </c>
      <c r="D7" s="1" t="s">
        <v>33</v>
      </c>
      <c r="E7" s="53" t="s">
        <v>34</v>
      </c>
      <c r="F7" s="53" t="s">
        <v>35</v>
      </c>
      <c r="G7" s="51" t="s">
        <v>36</v>
      </c>
      <c r="H7" s="51" t="s">
        <v>37</v>
      </c>
      <c r="I7" s="53" t="s">
        <v>38</v>
      </c>
      <c r="J7" s="53" t="s">
        <v>39</v>
      </c>
    </row>
    <row r="8" spans="1:10" x14ac:dyDescent="0.3">
      <c r="A8" s="1">
        <v>6</v>
      </c>
      <c r="B8" s="51">
        <v>20</v>
      </c>
      <c r="C8" s="1">
        <f t="shared" si="0"/>
        <v>9.9629629629629619</v>
      </c>
      <c r="E8" s="53">
        <f>SUM(B3:B29)</f>
        <v>809</v>
      </c>
      <c r="F8" s="53">
        <f>COUNT(B3:B29)</f>
        <v>27</v>
      </c>
      <c r="G8" s="53">
        <f>E8/F8</f>
        <v>29.962962962962962</v>
      </c>
      <c r="H8" s="53">
        <v>35</v>
      </c>
      <c r="I8" s="53">
        <v>12.94</v>
      </c>
      <c r="J8" s="53">
        <f>(H8-G8)/I8</f>
        <v>0.38926097658709724</v>
      </c>
    </row>
    <row r="9" spans="1:10" x14ac:dyDescent="0.3">
      <c r="A9" s="1">
        <v>7</v>
      </c>
      <c r="B9" s="51">
        <v>20</v>
      </c>
      <c r="C9" s="1">
        <f t="shared" si="0"/>
        <v>9.9629629629629619</v>
      </c>
      <c r="F9"/>
      <c r="G9"/>
      <c r="H9"/>
    </row>
    <row r="10" spans="1:10" x14ac:dyDescent="0.3">
      <c r="A10" s="1">
        <v>8</v>
      </c>
      <c r="B10" s="51">
        <v>21</v>
      </c>
      <c r="C10" s="1">
        <f t="shared" si="0"/>
        <v>8.9629629629629619</v>
      </c>
      <c r="F10"/>
      <c r="G10"/>
      <c r="H10"/>
    </row>
    <row r="11" spans="1:10" x14ac:dyDescent="0.3">
      <c r="A11" s="1">
        <v>9</v>
      </c>
      <c r="B11" s="51">
        <v>22</v>
      </c>
      <c r="C11" s="1">
        <f t="shared" si="0"/>
        <v>7.9629629629629619</v>
      </c>
      <c r="F11"/>
      <c r="G11"/>
      <c r="H11"/>
    </row>
    <row r="12" spans="1:10" x14ac:dyDescent="0.3">
      <c r="A12" s="1">
        <v>10</v>
      </c>
      <c r="B12" s="52">
        <v>22</v>
      </c>
      <c r="C12" s="1">
        <f t="shared" si="0"/>
        <v>7.9629629629629619</v>
      </c>
      <c r="D12" s="1" t="s">
        <v>40</v>
      </c>
      <c r="E12" s="53" t="s">
        <v>37</v>
      </c>
      <c r="F12" s="55" t="s">
        <v>41</v>
      </c>
      <c r="G12" s="51" t="s">
        <v>39</v>
      </c>
      <c r="H12"/>
    </row>
    <row r="13" spans="1:10" x14ac:dyDescent="0.3">
      <c r="A13" s="1">
        <v>11</v>
      </c>
      <c r="B13" s="52">
        <v>25</v>
      </c>
      <c r="C13" s="1">
        <f t="shared" si="0"/>
        <v>4.9629629629629619</v>
      </c>
      <c r="E13" s="53">
        <v>35</v>
      </c>
      <c r="F13" s="53">
        <v>2</v>
      </c>
      <c r="G13" s="53">
        <f>E13/POWER(10,F13)</f>
        <v>0.35</v>
      </c>
    </row>
    <row r="14" spans="1:10" x14ac:dyDescent="0.3">
      <c r="A14" s="1">
        <v>12</v>
      </c>
      <c r="B14" s="52">
        <v>25</v>
      </c>
      <c r="C14" s="1">
        <f t="shared" si="0"/>
        <v>4.9629629629629619</v>
      </c>
    </row>
    <row r="15" spans="1:10" x14ac:dyDescent="0.3">
      <c r="A15" s="1">
        <v>13</v>
      </c>
      <c r="B15" s="51">
        <v>25</v>
      </c>
      <c r="C15" s="1">
        <f t="shared" si="0"/>
        <v>4.9629629629629619</v>
      </c>
    </row>
    <row r="16" spans="1:10" x14ac:dyDescent="0.3">
      <c r="A16" s="1">
        <v>14</v>
      </c>
      <c r="B16" s="51">
        <v>25</v>
      </c>
      <c r="C16" s="1">
        <f t="shared" si="0"/>
        <v>4.9629629629629619</v>
      </c>
    </row>
    <row r="17" spans="1:3" x14ac:dyDescent="0.3">
      <c r="A17" s="1">
        <v>15</v>
      </c>
      <c r="B17" s="51">
        <v>30</v>
      </c>
      <c r="C17" s="1">
        <f t="shared" si="0"/>
        <v>3.703703703703809E-2</v>
      </c>
    </row>
    <row r="18" spans="1:3" x14ac:dyDescent="0.3">
      <c r="A18" s="1">
        <v>16</v>
      </c>
      <c r="B18" s="51">
        <v>33</v>
      </c>
      <c r="C18" s="1">
        <f t="shared" si="0"/>
        <v>3.0370370370370381</v>
      </c>
    </row>
    <row r="19" spans="1:3" x14ac:dyDescent="0.3">
      <c r="A19" s="1">
        <v>17</v>
      </c>
      <c r="B19" s="51">
        <v>33</v>
      </c>
      <c r="C19" s="1">
        <f t="shared" si="0"/>
        <v>3.0370370370370381</v>
      </c>
    </row>
    <row r="20" spans="1:3" x14ac:dyDescent="0.3">
      <c r="A20" s="1">
        <v>18</v>
      </c>
      <c r="B20" s="51">
        <v>35</v>
      </c>
      <c r="C20" s="1">
        <f>ABS(B20-$G$8)</f>
        <v>5.0370370370370381</v>
      </c>
    </row>
    <row r="21" spans="1:3" x14ac:dyDescent="0.3">
      <c r="A21" s="1">
        <v>19</v>
      </c>
      <c r="B21" s="51">
        <v>35</v>
      </c>
      <c r="C21" s="1">
        <f t="shared" si="0"/>
        <v>5.0370370370370381</v>
      </c>
    </row>
    <row r="22" spans="1:3" x14ac:dyDescent="0.3">
      <c r="A22" s="1">
        <v>20</v>
      </c>
      <c r="B22" s="51">
        <v>35</v>
      </c>
      <c r="C22" s="1">
        <f t="shared" si="0"/>
        <v>5.0370370370370381</v>
      </c>
    </row>
    <row r="23" spans="1:3" x14ac:dyDescent="0.3">
      <c r="A23" s="1">
        <v>21</v>
      </c>
      <c r="B23" s="51">
        <v>35</v>
      </c>
      <c r="C23" s="1">
        <f t="shared" si="0"/>
        <v>5.0370370370370381</v>
      </c>
    </row>
    <row r="24" spans="1:3" x14ac:dyDescent="0.3">
      <c r="A24" s="1">
        <v>22</v>
      </c>
      <c r="B24" s="51">
        <v>36</v>
      </c>
      <c r="C24" s="1">
        <f t="shared" si="0"/>
        <v>6.0370370370370381</v>
      </c>
    </row>
    <row r="25" spans="1:3" x14ac:dyDescent="0.3">
      <c r="A25" s="1">
        <v>23</v>
      </c>
      <c r="B25" s="51">
        <v>40</v>
      </c>
      <c r="C25" s="1">
        <f t="shared" si="0"/>
        <v>10.037037037037038</v>
      </c>
    </row>
    <row r="26" spans="1:3" x14ac:dyDescent="0.3">
      <c r="A26" s="1">
        <v>24</v>
      </c>
      <c r="B26" s="51">
        <v>45</v>
      </c>
      <c r="C26" s="1">
        <f t="shared" si="0"/>
        <v>15.037037037037038</v>
      </c>
    </row>
    <row r="27" spans="1:3" x14ac:dyDescent="0.3">
      <c r="A27" s="1">
        <v>25</v>
      </c>
      <c r="B27" s="51">
        <v>46</v>
      </c>
      <c r="C27" s="1">
        <f t="shared" si="0"/>
        <v>16.037037037037038</v>
      </c>
    </row>
    <row r="28" spans="1:3" x14ac:dyDescent="0.3">
      <c r="A28" s="1">
        <v>26</v>
      </c>
      <c r="B28" s="51">
        <v>52</v>
      </c>
      <c r="C28" s="1">
        <f t="shared" si="0"/>
        <v>22.037037037037038</v>
      </c>
    </row>
    <row r="29" spans="1:3" x14ac:dyDescent="0.3">
      <c r="A29" s="1">
        <v>27</v>
      </c>
      <c r="B29" s="51">
        <v>70</v>
      </c>
      <c r="C29" s="1">
        <f t="shared" si="0"/>
        <v>40.037037037037038</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9A330-7EFD-40F0-97E5-99176E16DC1A}">
  <dimension ref="A1:R50"/>
  <sheetViews>
    <sheetView tabSelected="1" zoomScale="85" zoomScaleNormal="85" workbookViewId="0">
      <selection activeCell="L15" sqref="L15"/>
    </sheetView>
  </sheetViews>
  <sheetFormatPr defaultRowHeight="13.8" x14ac:dyDescent="0.25"/>
  <cols>
    <col min="9" max="9" width="13.09765625" bestFit="1" customWidth="1"/>
    <col min="10" max="10" width="10.3984375" bestFit="1" customWidth="1"/>
    <col min="11" max="11" width="10.796875" bestFit="1" customWidth="1"/>
  </cols>
  <sheetData>
    <row r="1" spans="1:18" x14ac:dyDescent="0.25">
      <c r="A1" s="13"/>
      <c r="B1" s="13"/>
      <c r="C1" s="13"/>
      <c r="D1" s="13"/>
      <c r="E1" s="13"/>
      <c r="F1" s="13"/>
      <c r="G1" s="13"/>
      <c r="H1" s="13"/>
      <c r="I1" s="13"/>
      <c r="J1" s="13"/>
      <c r="K1" s="13"/>
      <c r="L1" s="13"/>
      <c r="M1" s="13"/>
      <c r="N1" s="13"/>
      <c r="O1" s="13"/>
      <c r="P1" s="13"/>
      <c r="Q1" s="13"/>
      <c r="R1" s="13"/>
    </row>
    <row r="2" spans="1:18" ht="14.4" thickBot="1" x14ac:dyDescent="0.3">
      <c r="A2" s="13"/>
      <c r="B2" s="13"/>
      <c r="C2" s="47"/>
      <c r="D2" s="47"/>
      <c r="E2" s="47"/>
      <c r="F2" s="13"/>
      <c r="G2" s="13"/>
      <c r="H2" s="13"/>
      <c r="I2" s="13"/>
      <c r="J2" s="13"/>
      <c r="K2" s="13"/>
      <c r="L2" s="13"/>
      <c r="M2" s="13"/>
      <c r="N2" s="13"/>
      <c r="O2" s="13"/>
      <c r="P2" s="13"/>
      <c r="Q2" s="13"/>
      <c r="R2" s="13"/>
    </row>
    <row r="3" spans="1:18" ht="17.399999999999999" x14ac:dyDescent="0.3">
      <c r="A3" s="68" t="s">
        <v>22</v>
      </c>
      <c r="B3" s="69" t="s">
        <v>19</v>
      </c>
      <c r="C3" s="69" t="s">
        <v>2</v>
      </c>
      <c r="D3" s="69" t="s">
        <v>0</v>
      </c>
      <c r="E3" s="69" t="s">
        <v>1</v>
      </c>
      <c r="F3" s="69" t="s">
        <v>18</v>
      </c>
      <c r="G3" s="69" t="s">
        <v>4</v>
      </c>
      <c r="H3" s="69" t="s">
        <v>3</v>
      </c>
      <c r="I3" s="69" t="s">
        <v>7</v>
      </c>
      <c r="J3" s="70" t="s">
        <v>5</v>
      </c>
      <c r="K3" s="71" t="s">
        <v>6</v>
      </c>
      <c r="L3" s="72" t="s">
        <v>44</v>
      </c>
      <c r="M3" s="13"/>
      <c r="N3" s="13"/>
      <c r="O3" s="13"/>
      <c r="P3" s="13"/>
      <c r="Q3" s="13"/>
      <c r="R3" s="13"/>
    </row>
    <row r="4" spans="1:18" ht="18" x14ac:dyDescent="0.35">
      <c r="A4" s="73" t="s">
        <v>20</v>
      </c>
      <c r="B4" s="66">
        <f>MIN(B10:B32)</f>
        <v>4.5</v>
      </c>
      <c r="C4" s="66">
        <f>_xlfn.QUARTILE.INC(D10:D15,2)</f>
        <v>5.75</v>
      </c>
      <c r="D4" s="66">
        <f>_xlfn.QUARTILE.INC(_xlfn.ANCHORARRAY(D10),2)</f>
        <v>6.85</v>
      </c>
      <c r="E4" s="66">
        <f>_xlfn.QUARTILE.INC(D16:D21,2)</f>
        <v>7.75</v>
      </c>
      <c r="F4" s="66">
        <f>MAX(B10:B32)</f>
        <v>9.1</v>
      </c>
      <c r="G4" s="66">
        <f>AVERAGE(B10:B32)</f>
        <v>6.8083333333333327</v>
      </c>
      <c r="H4" s="66">
        <f>E4-C4</f>
        <v>2</v>
      </c>
      <c r="I4" s="66">
        <f>SQRT(G10/H10-G4*G4)</f>
        <v>1.3388168491453822</v>
      </c>
      <c r="J4" s="66">
        <f>C4-(1.5*H4)</f>
        <v>2.75</v>
      </c>
      <c r="K4" s="66">
        <f>E4+(1.5*H4)</f>
        <v>10.75</v>
      </c>
      <c r="L4" s="74">
        <v>7</v>
      </c>
      <c r="M4" s="13"/>
      <c r="N4" s="13"/>
      <c r="O4" s="13"/>
      <c r="P4" s="13"/>
      <c r="Q4" s="13"/>
      <c r="R4" s="13"/>
    </row>
    <row r="5" spans="1:18" ht="18.600000000000001" thickBot="1" x14ac:dyDescent="0.4">
      <c r="A5" s="75" t="s">
        <v>21</v>
      </c>
      <c r="B5" s="67">
        <f>MIN(C10:C32)</f>
        <v>5.5</v>
      </c>
      <c r="C5" s="67">
        <f>_xlfn.QUARTILE.INC(E10:E15,2)</f>
        <v>6.25</v>
      </c>
      <c r="D5" s="67">
        <f>_xlfn.QUARTILE.INC(_xlfn.ANCHORARRAY(E10),2)</f>
        <v>7.35</v>
      </c>
      <c r="E5" s="67">
        <f>_xlfn.QUARTILE.INC(E16:E21,2)</f>
        <v>8.5</v>
      </c>
      <c r="F5" s="67">
        <f>MAX(C10:C32)</f>
        <v>9</v>
      </c>
      <c r="G5" s="67">
        <f>AVERAGE(C10:C32)</f>
        <v>7.333333333333333</v>
      </c>
      <c r="H5" s="67">
        <f>E5-C5</f>
        <v>2.25</v>
      </c>
      <c r="I5" s="67">
        <f>SQRT(G11/H10-G5*G5)</f>
        <v>1.1271892279273998</v>
      </c>
      <c r="J5" s="67">
        <f>C5-(1.5*H5)</f>
        <v>2.875</v>
      </c>
      <c r="K5" s="67">
        <f>E5+(1.5*H5)</f>
        <v>11.875</v>
      </c>
      <c r="L5" s="76" t="s">
        <v>45</v>
      </c>
      <c r="M5" s="13"/>
      <c r="N5" s="13"/>
      <c r="O5" s="13"/>
      <c r="P5" s="13"/>
      <c r="Q5" s="13"/>
      <c r="R5" s="13"/>
    </row>
    <row r="6" spans="1:18" x14ac:dyDescent="0.25">
      <c r="A6" s="13"/>
      <c r="B6" s="13"/>
      <c r="C6" s="13"/>
      <c r="D6" s="13"/>
      <c r="E6" s="13"/>
      <c r="F6" s="13"/>
      <c r="G6" s="13"/>
      <c r="H6" s="13"/>
      <c r="I6" s="13"/>
      <c r="J6" s="13"/>
      <c r="K6" s="13"/>
      <c r="L6" s="13"/>
      <c r="M6" s="13"/>
      <c r="N6" s="13"/>
      <c r="O6" s="13"/>
      <c r="P6" s="13"/>
      <c r="Q6" s="13"/>
      <c r="R6" s="13"/>
    </row>
    <row r="7" spans="1:18" x14ac:dyDescent="0.25">
      <c r="A7" s="13"/>
      <c r="B7" s="13"/>
      <c r="C7" s="13"/>
      <c r="D7" s="13"/>
      <c r="E7" s="13"/>
      <c r="F7" s="13"/>
      <c r="G7" s="13"/>
      <c r="H7" s="13"/>
      <c r="I7" s="13"/>
      <c r="J7" s="13"/>
      <c r="K7" s="13"/>
      <c r="L7" s="13"/>
      <c r="M7" s="13"/>
      <c r="N7" s="13"/>
      <c r="O7" s="13"/>
      <c r="P7" s="13"/>
      <c r="Q7" s="13"/>
      <c r="R7" s="13"/>
    </row>
    <row r="8" spans="1:18" ht="14.4" thickBot="1" x14ac:dyDescent="0.3">
      <c r="A8" s="13"/>
      <c r="B8" s="13"/>
      <c r="C8" s="13"/>
      <c r="D8" s="13"/>
      <c r="E8" s="13"/>
      <c r="F8" s="13"/>
      <c r="G8" s="47"/>
      <c r="H8" s="47"/>
      <c r="I8" s="13"/>
      <c r="J8" s="13"/>
      <c r="K8" s="13"/>
      <c r="L8" s="13"/>
      <c r="M8" s="13"/>
      <c r="N8" s="13"/>
      <c r="O8" s="13"/>
      <c r="P8" s="13"/>
      <c r="Q8" s="13"/>
      <c r="R8" s="13"/>
    </row>
    <row r="9" spans="1:18" ht="18" thickBot="1" x14ac:dyDescent="0.35">
      <c r="A9" s="17" t="s">
        <v>23</v>
      </c>
      <c r="B9" s="64" t="s">
        <v>42</v>
      </c>
      <c r="C9" s="65" t="s">
        <v>43</v>
      </c>
      <c r="D9" s="56" t="s">
        <v>24</v>
      </c>
      <c r="E9" s="16" t="s">
        <v>25</v>
      </c>
      <c r="F9" s="44"/>
      <c r="G9" s="45" t="s">
        <v>26</v>
      </c>
      <c r="H9" s="46" t="s">
        <v>27</v>
      </c>
      <c r="I9" s="14"/>
      <c r="J9" s="14"/>
      <c r="K9" s="14"/>
      <c r="L9" s="14"/>
      <c r="M9" s="14"/>
      <c r="N9" s="14"/>
      <c r="O9" s="14"/>
      <c r="P9" s="14"/>
      <c r="Q9" s="14"/>
      <c r="R9" s="14"/>
    </row>
    <row r="10" spans="1:18" ht="17.399999999999999" x14ac:dyDescent="0.3">
      <c r="A10" s="18">
        <v>1</v>
      </c>
      <c r="B10" s="62">
        <v>4.5</v>
      </c>
      <c r="C10" s="63">
        <v>5.5</v>
      </c>
      <c r="D10" s="57" cm="1">
        <f t="array" ref="D10:D21">_xlfn._xlws.SORT(B10:B21)</f>
        <v>4.5</v>
      </c>
      <c r="E10" s="40" cm="1">
        <f t="array" ref="E10:E21">_xlfn._xlws.SORT(C10:C21)</f>
        <v>5.5</v>
      </c>
      <c r="F10" s="43" t="s">
        <v>20</v>
      </c>
      <c r="G10" s="12" cm="1">
        <f t="array" ref="G10">SUM(B10:B21*B10:B21)</f>
        <v>577.75</v>
      </c>
      <c r="H10" s="26">
        <f>COUNT(C10:C21)</f>
        <v>12</v>
      </c>
      <c r="I10" s="14"/>
      <c r="J10" s="13"/>
      <c r="K10" s="13"/>
      <c r="L10" s="13"/>
      <c r="M10" s="13"/>
      <c r="N10" s="13"/>
      <c r="O10" s="13"/>
      <c r="P10" s="13"/>
      <c r="Q10" s="13"/>
      <c r="R10" s="13"/>
    </row>
    <row r="11" spans="1:18" ht="18" thickBot="1" x14ac:dyDescent="0.35">
      <c r="A11" s="19">
        <v>2</v>
      </c>
      <c r="B11" s="60">
        <v>5.3</v>
      </c>
      <c r="C11" s="61">
        <v>6</v>
      </c>
      <c r="D11" s="58">
        <v>5.3</v>
      </c>
      <c r="E11" s="41">
        <v>6</v>
      </c>
      <c r="F11" s="42" t="s">
        <v>21</v>
      </c>
      <c r="G11" s="28" cm="1">
        <f t="array" ref="G11">SUM(C10:C21*C10:C21)</f>
        <v>660.58</v>
      </c>
      <c r="H11" s="29"/>
      <c r="I11" s="14"/>
      <c r="J11" s="13"/>
      <c r="K11" s="13"/>
      <c r="L11" s="13"/>
      <c r="M11" s="13"/>
      <c r="N11" s="13"/>
      <c r="O11" s="13"/>
      <c r="P11" s="13"/>
      <c r="Q11" s="13"/>
      <c r="R11" s="13"/>
    </row>
    <row r="12" spans="1:18" ht="17.399999999999999" x14ac:dyDescent="0.3">
      <c r="A12" s="19">
        <v>3</v>
      </c>
      <c r="B12" s="60">
        <v>5.5</v>
      </c>
      <c r="C12" s="61">
        <v>6</v>
      </c>
      <c r="D12" s="58">
        <v>5.5</v>
      </c>
      <c r="E12" s="23">
        <v>6</v>
      </c>
      <c r="F12" s="13"/>
      <c r="G12" s="13"/>
      <c r="H12" s="13"/>
      <c r="I12" s="14"/>
      <c r="J12" s="13"/>
      <c r="K12" s="13"/>
      <c r="L12" s="13"/>
      <c r="M12" s="13"/>
      <c r="N12" s="13"/>
      <c r="O12" s="13"/>
      <c r="P12" s="13"/>
      <c r="Q12" s="13"/>
      <c r="R12" s="13"/>
    </row>
    <row r="13" spans="1:18" ht="17.399999999999999" x14ac:dyDescent="0.3">
      <c r="A13" s="19">
        <v>4</v>
      </c>
      <c r="B13" s="60">
        <v>6</v>
      </c>
      <c r="C13" s="61">
        <v>6.5</v>
      </c>
      <c r="D13" s="58">
        <v>6</v>
      </c>
      <c r="E13" s="23">
        <v>6.5</v>
      </c>
      <c r="F13" s="13"/>
      <c r="G13" s="13"/>
      <c r="H13" s="13"/>
      <c r="I13" s="14"/>
      <c r="J13" s="13"/>
      <c r="K13" s="13"/>
      <c r="L13" s="13"/>
      <c r="M13" s="13"/>
      <c r="N13" s="13"/>
      <c r="O13" s="13"/>
      <c r="P13" s="13"/>
      <c r="Q13" s="13"/>
      <c r="R13" s="13"/>
    </row>
    <row r="14" spans="1:18" ht="17.399999999999999" x14ac:dyDescent="0.3">
      <c r="A14" s="19">
        <v>5</v>
      </c>
      <c r="B14" s="60">
        <v>6.5</v>
      </c>
      <c r="C14" s="61">
        <v>6.8</v>
      </c>
      <c r="D14" s="58">
        <v>6.5</v>
      </c>
      <c r="E14" s="23">
        <v>6.8</v>
      </c>
      <c r="F14" s="13"/>
      <c r="G14" s="13"/>
      <c r="H14" s="13"/>
      <c r="I14" s="14">
        <f>D10*E10</f>
        <v>24.75</v>
      </c>
      <c r="J14" s="13">
        <f>SUM(I14:I25)-12*G5*G4</f>
        <v>17.106666666666683</v>
      </c>
      <c r="K14" s="13">
        <f>J14/(12*1.3389*1.2701)</f>
        <v>0.8382973424090534</v>
      </c>
      <c r="L14" s="13"/>
      <c r="M14" s="13"/>
      <c r="N14" s="13"/>
      <c r="O14" s="13"/>
      <c r="P14" s="13"/>
      <c r="Q14" s="13"/>
      <c r="R14" s="13"/>
    </row>
    <row r="15" spans="1:18" ht="17.399999999999999" x14ac:dyDescent="0.3">
      <c r="A15" s="19">
        <v>6</v>
      </c>
      <c r="B15" s="60">
        <v>6.7</v>
      </c>
      <c r="C15" s="61">
        <v>7.2</v>
      </c>
      <c r="D15" s="58">
        <v>6.7</v>
      </c>
      <c r="E15" s="23">
        <v>7.2</v>
      </c>
      <c r="F15" s="13"/>
      <c r="G15" s="13"/>
      <c r="H15" s="13"/>
      <c r="I15" s="14">
        <f t="shared" ref="I15:I26" si="0">D11*E11</f>
        <v>31.799999999999997</v>
      </c>
      <c r="J15" s="13"/>
      <c r="K15" s="13"/>
      <c r="L15" s="13"/>
      <c r="M15" s="13"/>
      <c r="N15" s="13"/>
      <c r="O15" s="13"/>
      <c r="P15" s="13"/>
      <c r="Q15" s="13"/>
      <c r="R15" s="13"/>
    </row>
    <row r="16" spans="1:18" ht="17.399999999999999" x14ac:dyDescent="0.3">
      <c r="A16" s="19">
        <v>7</v>
      </c>
      <c r="B16" s="60">
        <v>7</v>
      </c>
      <c r="C16" s="61">
        <v>7.5</v>
      </c>
      <c r="D16" s="58">
        <v>7</v>
      </c>
      <c r="E16" s="23">
        <v>7.5</v>
      </c>
      <c r="F16" s="13"/>
      <c r="G16" s="13"/>
      <c r="H16" s="13"/>
      <c r="I16" s="14">
        <f t="shared" si="0"/>
        <v>33</v>
      </c>
      <c r="J16" s="13"/>
      <c r="K16" s="13"/>
      <c r="L16" s="13"/>
      <c r="M16" s="13"/>
      <c r="N16" s="13"/>
      <c r="O16" s="13"/>
      <c r="P16" s="13"/>
      <c r="Q16" s="13"/>
      <c r="R16" s="13"/>
    </row>
    <row r="17" spans="1:18" ht="17.399999999999999" x14ac:dyDescent="0.3">
      <c r="A17" s="19">
        <v>8</v>
      </c>
      <c r="B17" s="60">
        <v>7</v>
      </c>
      <c r="C17" s="61">
        <v>8</v>
      </c>
      <c r="D17" s="58">
        <v>7</v>
      </c>
      <c r="E17" s="23">
        <v>8</v>
      </c>
      <c r="F17" s="13"/>
      <c r="G17" s="13"/>
      <c r="H17" s="13"/>
      <c r="I17" s="14">
        <f t="shared" si="0"/>
        <v>39</v>
      </c>
      <c r="J17" s="13"/>
      <c r="K17" s="13"/>
      <c r="L17" s="13"/>
      <c r="M17" s="13"/>
      <c r="N17" s="13"/>
      <c r="O17" s="13"/>
      <c r="P17" s="13"/>
      <c r="Q17" s="13"/>
      <c r="R17" s="13"/>
    </row>
    <row r="18" spans="1:18" ht="17.399999999999999" x14ac:dyDescent="0.3">
      <c r="A18" s="19">
        <v>9</v>
      </c>
      <c r="B18" s="60">
        <v>7</v>
      </c>
      <c r="C18" s="61">
        <v>8.5</v>
      </c>
      <c r="D18" s="58">
        <v>7</v>
      </c>
      <c r="E18" s="23">
        <v>8.5</v>
      </c>
      <c r="F18" s="13"/>
      <c r="G18" s="13"/>
      <c r="H18" s="13"/>
      <c r="I18" s="14">
        <f t="shared" si="0"/>
        <v>44.199999999999996</v>
      </c>
      <c r="J18" s="13"/>
      <c r="K18" s="13"/>
      <c r="L18" s="13"/>
      <c r="M18" s="13"/>
      <c r="N18" s="13"/>
      <c r="O18" s="13"/>
      <c r="P18" s="13"/>
      <c r="Q18" s="13"/>
      <c r="R18" s="13"/>
    </row>
    <row r="19" spans="1:18" ht="17.399999999999999" x14ac:dyDescent="0.3">
      <c r="A19" s="19">
        <v>10</v>
      </c>
      <c r="B19" s="60">
        <v>8.5</v>
      </c>
      <c r="C19" s="61">
        <v>8.5</v>
      </c>
      <c r="D19" s="58">
        <v>8.5</v>
      </c>
      <c r="E19" s="23">
        <v>8.5</v>
      </c>
      <c r="F19" s="13"/>
      <c r="G19" s="13"/>
      <c r="H19" s="13"/>
      <c r="I19" s="14">
        <f t="shared" si="0"/>
        <v>48.24</v>
      </c>
      <c r="J19" s="13"/>
      <c r="K19" s="13"/>
      <c r="L19" s="13"/>
      <c r="M19" s="13"/>
      <c r="N19" s="13"/>
      <c r="O19" s="13"/>
      <c r="P19" s="13"/>
      <c r="Q19" s="13"/>
      <c r="R19" s="13"/>
    </row>
    <row r="20" spans="1:18" ht="17.399999999999999" x14ac:dyDescent="0.3">
      <c r="A20" s="19">
        <v>11</v>
      </c>
      <c r="B20" s="60">
        <v>8.6</v>
      </c>
      <c r="C20" s="61">
        <v>8.5</v>
      </c>
      <c r="D20" s="58">
        <v>8.6</v>
      </c>
      <c r="E20" s="23">
        <v>8.5</v>
      </c>
      <c r="F20" s="13"/>
      <c r="G20" s="13"/>
      <c r="H20" s="13"/>
      <c r="I20" s="14">
        <f t="shared" si="0"/>
        <v>52.5</v>
      </c>
      <c r="J20" s="13"/>
      <c r="K20" s="13"/>
      <c r="L20" s="13"/>
      <c r="M20" s="13"/>
      <c r="N20" s="13"/>
      <c r="O20" s="13"/>
      <c r="P20" s="13"/>
      <c r="Q20" s="13"/>
      <c r="R20" s="13"/>
    </row>
    <row r="21" spans="1:18" ht="17.399999999999999" x14ac:dyDescent="0.3">
      <c r="A21" s="19">
        <v>12</v>
      </c>
      <c r="B21" s="60">
        <v>9.1</v>
      </c>
      <c r="C21" s="61">
        <v>9</v>
      </c>
      <c r="D21" s="58">
        <v>9.1</v>
      </c>
      <c r="E21" s="23">
        <v>9</v>
      </c>
      <c r="F21" s="13"/>
      <c r="G21" s="13"/>
      <c r="H21" s="13"/>
      <c r="I21" s="14">
        <f t="shared" si="0"/>
        <v>56</v>
      </c>
      <c r="J21" s="13"/>
      <c r="K21" s="13"/>
      <c r="L21" s="13"/>
      <c r="M21" s="13"/>
      <c r="N21" s="13"/>
      <c r="O21" s="13"/>
      <c r="P21" s="13"/>
      <c r="Q21" s="13"/>
      <c r="R21" s="13"/>
    </row>
    <row r="22" spans="1:18" ht="15.6" x14ac:dyDescent="0.3">
      <c r="A22" s="19">
        <v>13</v>
      </c>
      <c r="B22" s="22"/>
      <c r="C22" s="23"/>
      <c r="D22" s="58"/>
      <c r="E22" s="23"/>
      <c r="F22" s="13"/>
      <c r="G22" s="13"/>
      <c r="H22" s="13"/>
      <c r="I22" s="14">
        <f t="shared" si="0"/>
        <v>59.5</v>
      </c>
      <c r="J22" s="13"/>
      <c r="K22" s="13"/>
      <c r="L22" s="13"/>
      <c r="M22" s="13"/>
      <c r="N22" s="13"/>
      <c r="O22" s="13"/>
      <c r="P22" s="13"/>
      <c r="Q22" s="13"/>
      <c r="R22" s="13"/>
    </row>
    <row r="23" spans="1:18" ht="15.6" x14ac:dyDescent="0.3">
      <c r="A23" s="19">
        <v>14</v>
      </c>
      <c r="B23" s="22"/>
      <c r="C23" s="23"/>
      <c r="D23" s="58"/>
      <c r="E23" s="23"/>
      <c r="F23" s="13"/>
      <c r="G23" s="13"/>
      <c r="H23" s="13"/>
      <c r="I23" s="14">
        <f t="shared" si="0"/>
        <v>72.25</v>
      </c>
      <c r="J23" s="13"/>
      <c r="K23" s="13"/>
      <c r="L23" s="13"/>
      <c r="M23" s="13"/>
      <c r="N23" s="13"/>
      <c r="O23" s="13"/>
      <c r="P23" s="13"/>
      <c r="Q23" s="13"/>
      <c r="R23" s="13"/>
    </row>
    <row r="24" spans="1:18" ht="15.6" x14ac:dyDescent="0.3">
      <c r="A24" s="19">
        <v>15</v>
      </c>
      <c r="B24" s="22"/>
      <c r="C24" s="23"/>
      <c r="D24" s="58"/>
      <c r="E24" s="23"/>
      <c r="F24" s="13"/>
      <c r="G24" s="13"/>
      <c r="H24" s="13"/>
      <c r="I24" s="14">
        <f t="shared" si="0"/>
        <v>73.099999999999994</v>
      </c>
      <c r="J24" s="13"/>
      <c r="K24" s="13"/>
      <c r="L24" s="13"/>
      <c r="M24" s="13"/>
      <c r="N24" s="13"/>
      <c r="O24" s="13"/>
      <c r="P24" s="13"/>
      <c r="Q24" s="13"/>
      <c r="R24" s="13"/>
    </row>
    <row r="25" spans="1:18" ht="15.6" x14ac:dyDescent="0.3">
      <c r="A25" s="19">
        <v>16</v>
      </c>
      <c r="B25" s="22"/>
      <c r="C25" s="23"/>
      <c r="D25" s="58"/>
      <c r="E25" s="23"/>
      <c r="F25" s="13"/>
      <c r="G25" s="13"/>
      <c r="H25" s="13"/>
      <c r="I25" s="14">
        <f t="shared" si="0"/>
        <v>81.899999999999991</v>
      </c>
      <c r="J25" s="13"/>
      <c r="K25" s="13"/>
      <c r="L25" s="13"/>
      <c r="M25" s="13"/>
      <c r="N25" s="13"/>
      <c r="O25" s="13"/>
      <c r="P25" s="13"/>
      <c r="Q25" s="13"/>
      <c r="R25" s="13"/>
    </row>
    <row r="26" spans="1:18" ht="15.6" x14ac:dyDescent="0.3">
      <c r="A26" s="19">
        <v>17</v>
      </c>
      <c r="B26" s="22"/>
      <c r="C26" s="23"/>
      <c r="D26" s="58"/>
      <c r="E26" s="23"/>
      <c r="F26" s="13"/>
      <c r="G26" s="13"/>
      <c r="H26" s="13"/>
      <c r="I26" s="14">
        <f t="shared" si="0"/>
        <v>0</v>
      </c>
      <c r="J26" s="13"/>
      <c r="K26" s="13"/>
      <c r="L26" s="13"/>
      <c r="M26" s="13"/>
      <c r="N26" s="13"/>
      <c r="O26" s="13"/>
      <c r="P26" s="13"/>
      <c r="Q26" s="13"/>
      <c r="R26" s="13"/>
    </row>
    <row r="27" spans="1:18" ht="15.6" x14ac:dyDescent="0.3">
      <c r="A27" s="19">
        <v>18</v>
      </c>
      <c r="B27" s="22"/>
      <c r="C27" s="23"/>
      <c r="D27" s="58"/>
      <c r="E27" s="23"/>
      <c r="F27" s="13"/>
      <c r="G27" s="13"/>
      <c r="H27" s="13"/>
      <c r="I27" s="14"/>
      <c r="J27" s="13"/>
      <c r="K27" s="13"/>
      <c r="L27" s="13"/>
      <c r="M27" s="13"/>
      <c r="N27" s="13"/>
      <c r="O27" s="13"/>
      <c r="P27" s="13"/>
      <c r="Q27" s="13"/>
      <c r="R27" s="13"/>
    </row>
    <row r="28" spans="1:18" ht="15.6" x14ac:dyDescent="0.3">
      <c r="A28" s="19">
        <v>19</v>
      </c>
      <c r="B28" s="22"/>
      <c r="C28" s="23"/>
      <c r="D28" s="58"/>
      <c r="E28" s="23"/>
      <c r="F28" s="13"/>
      <c r="G28" s="13"/>
      <c r="H28" s="13"/>
      <c r="I28" s="14"/>
      <c r="J28" s="13"/>
      <c r="K28" s="13"/>
      <c r="L28" s="13"/>
      <c r="M28" s="13"/>
      <c r="N28" s="13"/>
      <c r="O28" s="13"/>
      <c r="P28" s="13"/>
      <c r="Q28" s="13"/>
      <c r="R28" s="13"/>
    </row>
    <row r="29" spans="1:18" ht="15.6" x14ac:dyDescent="0.3">
      <c r="A29" s="19">
        <v>20</v>
      </c>
      <c r="B29" s="22"/>
      <c r="C29" s="23"/>
      <c r="D29" s="58"/>
      <c r="E29" s="23"/>
      <c r="F29" s="13"/>
      <c r="G29" s="13"/>
      <c r="H29" s="13"/>
      <c r="I29" s="14"/>
      <c r="J29" s="13"/>
      <c r="K29" s="13"/>
      <c r="L29" s="13"/>
      <c r="M29" s="13"/>
      <c r="N29" s="13"/>
      <c r="O29" s="13"/>
      <c r="P29" s="13"/>
      <c r="Q29" s="13"/>
      <c r="R29" s="13"/>
    </row>
    <row r="30" spans="1:18" ht="15.6" x14ac:dyDescent="0.3">
      <c r="A30" s="19">
        <v>21</v>
      </c>
      <c r="B30" s="22"/>
      <c r="C30" s="23"/>
      <c r="D30" s="58"/>
      <c r="E30" s="23"/>
      <c r="F30" s="13"/>
      <c r="G30" s="13"/>
      <c r="H30" s="13"/>
      <c r="I30" s="14"/>
      <c r="J30" s="13"/>
      <c r="K30" s="13"/>
      <c r="L30" s="13"/>
      <c r="M30" s="13"/>
      <c r="N30" s="13"/>
      <c r="O30" s="13"/>
      <c r="P30" s="13"/>
      <c r="Q30" s="13"/>
      <c r="R30" s="13"/>
    </row>
    <row r="31" spans="1:18" ht="15.6" x14ac:dyDescent="0.3">
      <c r="A31" s="19">
        <v>22</v>
      </c>
      <c r="B31" s="22"/>
      <c r="C31" s="23"/>
      <c r="D31" s="58"/>
      <c r="E31" s="23"/>
      <c r="F31" s="13"/>
      <c r="G31" s="13"/>
      <c r="H31" s="13"/>
      <c r="I31" s="14"/>
      <c r="J31" s="13"/>
      <c r="K31" s="13"/>
      <c r="L31" s="13"/>
      <c r="M31" s="13"/>
      <c r="N31" s="13"/>
      <c r="O31" s="13"/>
      <c r="P31" s="13"/>
      <c r="Q31" s="13"/>
      <c r="R31" s="13"/>
    </row>
    <row r="32" spans="1:18" ht="16.2" thickBot="1" x14ac:dyDescent="0.35">
      <c r="A32" s="19">
        <v>23</v>
      </c>
      <c r="B32" s="24"/>
      <c r="C32" s="25"/>
      <c r="D32" s="59"/>
      <c r="E32" s="25"/>
      <c r="F32" s="13"/>
      <c r="G32" s="13"/>
      <c r="H32" s="13"/>
      <c r="I32" s="14"/>
      <c r="J32" s="13"/>
      <c r="K32" s="13"/>
      <c r="L32" s="13"/>
      <c r="M32" s="13"/>
      <c r="N32" s="13"/>
      <c r="O32" s="13"/>
      <c r="P32" s="13"/>
      <c r="Q32" s="13"/>
      <c r="R32" s="13"/>
    </row>
    <row r="33" spans="1:18" x14ac:dyDescent="0.25">
      <c r="A33" s="13"/>
      <c r="B33" s="13"/>
      <c r="C33" s="13"/>
      <c r="D33" s="13"/>
      <c r="E33" s="13"/>
      <c r="F33" s="13"/>
      <c r="G33" s="13"/>
      <c r="H33" s="13"/>
      <c r="I33" s="13"/>
      <c r="J33" s="13"/>
      <c r="K33" s="13"/>
      <c r="L33" s="13"/>
      <c r="M33" s="13"/>
      <c r="N33" s="13"/>
      <c r="O33" s="13"/>
      <c r="P33" s="13"/>
      <c r="Q33" s="13"/>
      <c r="R33" s="13"/>
    </row>
    <row r="34" spans="1:18" x14ac:dyDescent="0.25">
      <c r="A34" s="13"/>
      <c r="B34" s="13"/>
      <c r="C34" s="13"/>
      <c r="D34" s="13"/>
      <c r="E34" s="13"/>
      <c r="F34" s="13"/>
      <c r="G34" s="13"/>
      <c r="H34" s="13"/>
      <c r="I34" s="13"/>
      <c r="J34" s="13"/>
      <c r="K34" s="13"/>
      <c r="L34" s="13"/>
      <c r="M34" s="13"/>
      <c r="N34" s="13"/>
      <c r="O34" s="13"/>
      <c r="P34" s="13"/>
      <c r="Q34" s="13"/>
      <c r="R34" s="13"/>
    </row>
    <row r="35" spans="1:18" x14ac:dyDescent="0.25">
      <c r="A35" s="13"/>
      <c r="B35" s="13"/>
      <c r="C35" s="13"/>
      <c r="D35" s="13"/>
      <c r="E35" s="13"/>
      <c r="F35" s="13"/>
      <c r="G35" s="13"/>
      <c r="H35" s="13"/>
      <c r="I35" s="13"/>
      <c r="J35" s="13"/>
      <c r="K35" s="13"/>
      <c r="L35" s="13"/>
      <c r="M35" s="13"/>
      <c r="N35" s="13"/>
      <c r="O35" s="13"/>
      <c r="P35" s="13"/>
      <c r="Q35" s="13"/>
      <c r="R35" s="13"/>
    </row>
    <row r="38" spans="1:18" ht="17.399999999999999" x14ac:dyDescent="0.3">
      <c r="A38" s="1"/>
      <c r="B38" s="54" t="s">
        <v>42</v>
      </c>
      <c r="C38" s="54" t="s">
        <v>43</v>
      </c>
    </row>
    <row r="39" spans="1:18" ht="17.399999999999999" x14ac:dyDescent="0.3">
      <c r="A39" s="1">
        <v>1</v>
      </c>
      <c r="B39" s="54">
        <v>7</v>
      </c>
      <c r="C39" s="54">
        <v>7.2</v>
      </c>
    </row>
    <row r="40" spans="1:18" ht="17.399999999999999" x14ac:dyDescent="0.3">
      <c r="A40" s="1">
        <v>2</v>
      </c>
      <c r="B40" s="54">
        <v>8.5</v>
      </c>
      <c r="C40" s="54">
        <v>8</v>
      </c>
    </row>
    <row r="41" spans="1:18" ht="17.399999999999999" x14ac:dyDescent="0.3">
      <c r="A41" s="1">
        <v>3</v>
      </c>
      <c r="B41" s="54">
        <v>8.6</v>
      </c>
      <c r="C41" s="54">
        <v>8.5</v>
      </c>
    </row>
    <row r="42" spans="1:18" ht="17.399999999999999" x14ac:dyDescent="0.3">
      <c r="A42" s="1">
        <v>4</v>
      </c>
      <c r="B42" s="54">
        <v>9.1</v>
      </c>
      <c r="C42" s="54">
        <v>8.5</v>
      </c>
    </row>
    <row r="43" spans="1:18" ht="17.399999999999999" x14ac:dyDescent="0.3">
      <c r="A43" s="1">
        <v>5</v>
      </c>
      <c r="B43" s="54">
        <v>4.5</v>
      </c>
      <c r="C43" s="54">
        <v>5.5</v>
      </c>
    </row>
    <row r="44" spans="1:18" ht="17.399999999999999" x14ac:dyDescent="0.3">
      <c r="A44" s="1">
        <v>6</v>
      </c>
      <c r="B44" s="54">
        <v>5.3</v>
      </c>
      <c r="C44" s="54">
        <v>6</v>
      </c>
    </row>
    <row r="45" spans="1:18" ht="17.399999999999999" x14ac:dyDescent="0.3">
      <c r="A45" s="1">
        <v>7</v>
      </c>
      <c r="B45" s="54">
        <v>6.7</v>
      </c>
      <c r="C45" s="54">
        <v>7.5</v>
      </c>
    </row>
    <row r="46" spans="1:18" ht="17.399999999999999" x14ac:dyDescent="0.3">
      <c r="A46" s="1">
        <v>8</v>
      </c>
      <c r="B46" s="54">
        <v>6.5</v>
      </c>
      <c r="C46" s="54">
        <v>8.5</v>
      </c>
    </row>
    <row r="47" spans="1:18" ht="17.399999999999999" x14ac:dyDescent="0.3">
      <c r="A47" s="1">
        <v>9</v>
      </c>
      <c r="B47" s="54">
        <v>7</v>
      </c>
      <c r="C47" s="54">
        <v>6</v>
      </c>
    </row>
    <row r="48" spans="1:18" ht="17.399999999999999" x14ac:dyDescent="0.3">
      <c r="A48" s="1">
        <v>10</v>
      </c>
      <c r="B48" s="54">
        <v>6</v>
      </c>
      <c r="C48" s="54">
        <v>6.5</v>
      </c>
    </row>
    <row r="49" spans="1:3" ht="17.399999999999999" x14ac:dyDescent="0.3">
      <c r="A49" s="1">
        <v>11</v>
      </c>
      <c r="B49" s="54">
        <v>5.5</v>
      </c>
      <c r="C49" s="54">
        <v>6.8</v>
      </c>
    </row>
    <row r="50" spans="1:3" ht="17.399999999999999" x14ac:dyDescent="0.3">
      <c r="A50" s="1">
        <v>12</v>
      </c>
      <c r="B50" s="54">
        <v>7</v>
      </c>
      <c r="C50" s="54">
        <v>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1A4B8B38247CA540BC2FF874C3C584DF" ma:contentTypeVersion="13" ma:contentTypeDescription="Tạo tài liệu mới." ma:contentTypeScope="" ma:versionID="226b5163d3bec0cd80d15986356993bc">
  <xsd:schema xmlns:xsd="http://www.w3.org/2001/XMLSchema" xmlns:xs="http://www.w3.org/2001/XMLSchema" xmlns:p="http://schemas.microsoft.com/office/2006/metadata/properties" xmlns:ns3="ee3edeb9-8b2b-4b79-becb-bd48d442036b" xmlns:ns4="9987c117-481a-45ab-9c49-6fd5cb2a433d" targetNamespace="http://schemas.microsoft.com/office/2006/metadata/properties" ma:root="true" ma:fieldsID="3a6556ac5339c44688bfb8ac0be30c83" ns3:_="" ns4:_="">
    <xsd:import namespace="ee3edeb9-8b2b-4b79-becb-bd48d442036b"/>
    <xsd:import namespace="9987c117-481a-45ab-9c49-6fd5cb2a433d"/>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3edeb9-8b2b-4b79-becb-bd48d44203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987c117-481a-45ab-9c49-6fd5cb2a433d" elementFormDefault="qualified">
    <xsd:import namespace="http://schemas.microsoft.com/office/2006/documentManagement/types"/>
    <xsd:import namespace="http://schemas.microsoft.com/office/infopath/2007/PartnerControls"/>
    <xsd:element name="SharedWithUsers" ma:index="10"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hia sẻ Có Chi tiết" ma:internalName="SharedWithDetails" ma:readOnly="true">
      <xsd:simpleType>
        <xsd:restriction base="dms:Note">
          <xsd:maxLength value="255"/>
        </xsd:restriction>
      </xsd:simpleType>
    </xsd:element>
    <xsd:element name="SharingHintHash" ma:index="12" nillable="true" ma:displayName="Hàm băm Gợi ý Chia sẻ"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EC8100-40BB-434C-B890-05B29E58D506}">
  <ds:schemaRefs>
    <ds:schemaRef ds:uri="http://www.w3.org/XML/1998/namespace"/>
    <ds:schemaRef ds:uri="http://purl.org/dc/elements/1.1/"/>
    <ds:schemaRef ds:uri="ee3edeb9-8b2b-4b79-becb-bd48d442036b"/>
    <ds:schemaRef ds:uri="http://schemas.microsoft.com/office/2006/documentManagement/types"/>
    <ds:schemaRef ds:uri="http://schemas.microsoft.com/office/2006/metadata/properties"/>
    <ds:schemaRef ds:uri="9987c117-481a-45ab-9c49-6fd5cb2a433d"/>
    <ds:schemaRef ds:uri="http://purl.org/dc/term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08BDCA73-0C29-4AFD-8428-AB32F7F0F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3edeb9-8b2b-4b79-becb-bd48d442036b"/>
    <ds:schemaRef ds:uri="9987c117-481a-45ab-9c49-6fd5cb2a433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6281F44-9F87-413F-8A47-AB1B96E83B1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4</vt:i4>
      </vt:variant>
    </vt:vector>
  </HeadingPairs>
  <TitlesOfParts>
    <vt:vector size="4" baseType="lpstr">
      <vt:lpstr>Chuong2</vt:lpstr>
      <vt:lpstr>Binning</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 Nguyen</dc:creator>
  <cp:lastModifiedBy>Thọ Lê</cp:lastModifiedBy>
  <dcterms:created xsi:type="dcterms:W3CDTF">2021-09-25T05:43:19Z</dcterms:created>
  <dcterms:modified xsi:type="dcterms:W3CDTF">2021-11-17T16:29:39Z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0x0101001A4B8B38247CA540BC2FF874C3C584DF</vt:lpwstr>
  </property>
</Properties>
</file>