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1b1f934c76c396/LeSIK/업무공유(사무)/IT개발/카카오챗봇/"/>
    </mc:Choice>
  </mc:AlternateContent>
  <xr:revisionPtr revIDLastSave="566" documentId="8_{5FCFBA2A-123B-4193-A316-1FED7A444F62}" xr6:coauthVersionLast="47" xr6:coauthVersionMax="47" xr10:uidLastSave="{4B052E68-9F65-4B1C-B236-A5FF05ECDF41}"/>
  <bookViews>
    <workbookView xWindow="12" yWindow="12" windowWidth="23016" windowHeight="12216" firstSheet="2" activeTab="2" xr2:uid="{06A9A8D0-B04F-4F78-B2D2-333A55D230A9}"/>
  </bookViews>
  <sheets>
    <sheet name="스크립트 시나리오" sheetId="1" r:id="rId1"/>
    <sheet name="로직 시나리오" sheetId="4" r:id="rId2"/>
    <sheet name="시나리오 플로우" sheetId="5" r:id="rId3"/>
    <sheet name="표준체중 산출 " sheetId="2" r:id="rId4"/>
    <sheet name="BMR산출 코드 예시(파이썬)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4" l="1"/>
  <c r="E18" i="4"/>
  <c r="E20" i="4" s="1"/>
  <c r="K18" i="4"/>
  <c r="K13" i="4"/>
  <c r="K12" i="4"/>
  <c r="K11" i="4"/>
  <c r="K10" i="4"/>
  <c r="K9" i="4"/>
  <c r="K8" i="4"/>
  <c r="K7" i="4"/>
  <c r="K6" i="4"/>
  <c r="K5" i="4"/>
  <c r="K4" i="4"/>
  <c r="E13" i="4"/>
  <c r="E12" i="4"/>
  <c r="E11" i="4"/>
  <c r="E10" i="4"/>
  <c r="E9" i="4"/>
  <c r="E8" i="4"/>
  <c r="E7" i="4"/>
  <c r="E6" i="4"/>
  <c r="E5" i="4"/>
  <c r="E4" i="4"/>
  <c r="D5" i="2"/>
  <c r="G10" i="2"/>
  <c r="G12" i="2"/>
  <c r="G13" i="2"/>
  <c r="G18" i="2"/>
  <c r="G20" i="2"/>
  <c r="G21" i="2"/>
  <c r="G26" i="2"/>
  <c r="G28" i="2"/>
  <c r="G29" i="2"/>
  <c r="G34" i="2"/>
  <c r="G36" i="2"/>
  <c r="G37" i="2"/>
  <c r="G44" i="2"/>
  <c r="G45" i="2"/>
  <c r="G50" i="2"/>
  <c r="G52" i="2"/>
  <c r="G53" i="2"/>
  <c r="G60" i="2"/>
  <c r="G61" i="2"/>
  <c r="D7" i="2"/>
  <c r="D8" i="2"/>
  <c r="D13" i="2"/>
  <c r="D15" i="2"/>
  <c r="D16" i="2"/>
  <c r="D23" i="2"/>
  <c r="D24" i="2"/>
  <c r="D31" i="2"/>
  <c r="D32" i="2"/>
  <c r="D39" i="2"/>
  <c r="D40" i="2"/>
  <c r="D47" i="2"/>
  <c r="D48" i="2"/>
  <c r="D55" i="2"/>
  <c r="D56" i="2"/>
  <c r="D63" i="2"/>
  <c r="D64" i="2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5" i="2"/>
  <c r="H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5" i="2"/>
  <c r="E5" i="2" s="1"/>
  <c r="E14" i="4" l="1"/>
  <c r="E23" i="4" s="1"/>
  <c r="K14" i="4"/>
  <c r="K23" i="4" s="1"/>
  <c r="K20" i="4"/>
  <c r="K21" i="4" s="1"/>
  <c r="E21" i="4"/>
  <c r="E22" i="4" s="1"/>
  <c r="D62" i="2"/>
  <c r="D54" i="2"/>
  <c r="D46" i="2"/>
  <c r="D38" i="2"/>
  <c r="D30" i="2"/>
  <c r="D22" i="2"/>
  <c r="D14" i="2"/>
  <c r="D6" i="2"/>
  <c r="G59" i="2"/>
  <c r="G51" i="2"/>
  <c r="G43" i="2"/>
  <c r="G35" i="2"/>
  <c r="G27" i="2"/>
  <c r="G19" i="2"/>
  <c r="G11" i="2"/>
  <c r="D61" i="2"/>
  <c r="D60" i="2"/>
  <c r="D52" i="2"/>
  <c r="D44" i="2"/>
  <c r="D36" i="2"/>
  <c r="D28" i="2"/>
  <c r="D20" i="2"/>
  <c r="D12" i="2"/>
  <c r="G65" i="2"/>
  <c r="G57" i="2"/>
  <c r="G49" i="2"/>
  <c r="G41" i="2"/>
  <c r="G33" i="2"/>
  <c r="G25" i="2"/>
  <c r="G17" i="2"/>
  <c r="G9" i="2"/>
  <c r="D53" i="2"/>
  <c r="D29" i="2"/>
  <c r="G5" i="2"/>
  <c r="G42" i="2"/>
  <c r="D59" i="2"/>
  <c r="D51" i="2"/>
  <c r="D43" i="2"/>
  <c r="D35" i="2"/>
  <c r="D27" i="2"/>
  <c r="D19" i="2"/>
  <c r="D11" i="2"/>
  <c r="G64" i="2"/>
  <c r="G56" i="2"/>
  <c r="G48" i="2"/>
  <c r="G40" i="2"/>
  <c r="G32" i="2"/>
  <c r="G24" i="2"/>
  <c r="G16" i="2"/>
  <c r="G8" i="2"/>
  <c r="D45" i="2"/>
  <c r="D21" i="2"/>
  <c r="G58" i="2"/>
  <c r="D58" i="2"/>
  <c r="D50" i="2"/>
  <c r="D42" i="2"/>
  <c r="D34" i="2"/>
  <c r="D26" i="2"/>
  <c r="D18" i="2"/>
  <c r="D10" i="2"/>
  <c r="G63" i="2"/>
  <c r="G55" i="2"/>
  <c r="G47" i="2"/>
  <c r="G39" i="2"/>
  <c r="G31" i="2"/>
  <c r="G23" i="2"/>
  <c r="G15" i="2"/>
  <c r="G7" i="2"/>
  <c r="D37" i="2"/>
  <c r="D65" i="2"/>
  <c r="D57" i="2"/>
  <c r="D49" i="2"/>
  <c r="D41" i="2"/>
  <c r="D33" i="2"/>
  <c r="D25" i="2"/>
  <c r="D17" i="2"/>
  <c r="D9" i="2"/>
  <c r="G62" i="2"/>
  <c r="G54" i="2"/>
  <c r="G46" i="2"/>
  <c r="G38" i="2"/>
  <c r="G30" i="2"/>
  <c r="G22" i="2"/>
  <c r="G14" i="2"/>
  <c r="G6" i="2"/>
  <c r="E24" i="4" l="1"/>
  <c r="E25" i="4" s="1"/>
  <c r="E26" i="4" s="1"/>
  <c r="K22" i="4"/>
  <c r="K25" i="4" s="1"/>
  <c r="K26" i="4" s="1"/>
</calcChain>
</file>

<file path=xl/sharedStrings.xml><?xml version="1.0" encoding="utf-8"?>
<sst xmlns="http://schemas.openxmlformats.org/spreadsheetml/2006/main" count="719" uniqueCount="188">
  <si>
    <t>카테고리</t>
    <phoneticPr fontId="2" type="noConversion"/>
  </si>
  <si>
    <t>상황</t>
    <phoneticPr fontId="2" type="noConversion"/>
  </si>
  <si>
    <t>목적</t>
    <phoneticPr fontId="2" type="noConversion"/>
  </si>
  <si>
    <t>순한맛</t>
    <phoneticPr fontId="2" type="noConversion"/>
  </si>
  <si>
    <t>매운맛</t>
    <phoneticPr fontId="2" type="noConversion"/>
  </si>
  <si>
    <t>오프닝</t>
    <phoneticPr fontId="2" type="noConversion"/>
  </si>
  <si>
    <t>가입</t>
    <phoneticPr fontId="2" type="noConversion"/>
  </si>
  <si>
    <t>환영 메시지</t>
    <phoneticPr fontId="2" type="noConversion"/>
  </si>
  <si>
    <t>안내</t>
    <phoneticPr fontId="2" type="noConversion"/>
  </si>
  <si>
    <t>채널 안내, 설명</t>
    <phoneticPr fontId="2" type="noConversion"/>
  </si>
  <si>
    <t>동의</t>
    <phoneticPr fontId="2" type="noConversion"/>
  </si>
  <si>
    <t>개인정보 제공등에 대한 동의</t>
    <phoneticPr fontId="2" type="noConversion"/>
  </si>
  <si>
    <t>파악</t>
    <phoneticPr fontId="2" type="noConversion"/>
  </si>
  <si>
    <t>성별</t>
    <phoneticPr fontId="2" type="noConversion"/>
  </si>
  <si>
    <t>표준체중, BMR 산출</t>
    <phoneticPr fontId="2" type="noConversion"/>
  </si>
  <si>
    <t>연령</t>
    <phoneticPr fontId="2" type="noConversion"/>
  </si>
  <si>
    <t>BMR 산출</t>
    <phoneticPr fontId="2" type="noConversion"/>
  </si>
  <si>
    <t>신장</t>
    <phoneticPr fontId="2" type="noConversion"/>
  </si>
  <si>
    <t>체중</t>
    <phoneticPr fontId="2" type="noConversion"/>
  </si>
  <si>
    <t>설정</t>
    <phoneticPr fontId="2" type="noConversion"/>
  </si>
  <si>
    <t>목표체중</t>
    <phoneticPr fontId="2" type="noConversion"/>
  </si>
  <si>
    <t>일일 섭취 칼로리 설정</t>
    <phoneticPr fontId="2" type="noConversion"/>
  </si>
  <si>
    <t>설정확인</t>
    <phoneticPr fontId="2" type="noConversion"/>
  </si>
  <si>
    <t>목표 달성 경과 산출</t>
    <phoneticPr fontId="2" type="noConversion"/>
  </si>
  <si>
    <t>인터렉션</t>
    <phoneticPr fontId="2" type="noConversion"/>
  </si>
  <si>
    <t>체중확인</t>
    <phoneticPr fontId="2" type="noConversion"/>
  </si>
  <si>
    <t>목표수정</t>
    <phoneticPr fontId="2" type="noConversion"/>
  </si>
  <si>
    <t>BMI</t>
    <phoneticPr fontId="2" type="noConversion"/>
  </si>
  <si>
    <t>피드백</t>
    <phoneticPr fontId="2" type="noConversion"/>
  </si>
  <si>
    <t>현재체중&gt;목표이며 오늘&gt;어제</t>
    <phoneticPr fontId="2" type="noConversion"/>
  </si>
  <si>
    <t>체중이 올라갔네요 이렇게 하면 목표 달성이 늦어져요</t>
    <phoneticPr fontId="2" type="noConversion"/>
  </si>
  <si>
    <t>야 너 이러면 언제 살뺄래?</t>
    <phoneticPr fontId="2" type="noConversion"/>
  </si>
  <si>
    <t>현재체중&gt;목표이며 오늘&lt;어제</t>
    <phoneticPr fontId="2" type="noConversion"/>
  </si>
  <si>
    <t>체중이 내려갔네요 이렇게 하면 목표를 달성할 수 있어요</t>
    <phoneticPr fontId="2" type="noConversion"/>
  </si>
  <si>
    <t>현재체중&lt;목표이며 오늘&gt;어제</t>
    <phoneticPr fontId="2" type="noConversion"/>
  </si>
  <si>
    <t>체중이 올라갔네요 이렇게 하면 목표를 달성할 수 있어요</t>
    <phoneticPr fontId="2" type="noConversion"/>
  </si>
  <si>
    <t>현재체중&lt;목표이며 오늘&lt;어제</t>
    <phoneticPr fontId="2" type="noConversion"/>
  </si>
  <si>
    <t>체중이 내려갔네요 이렇게 하면 목표 달성이 늦어져요</t>
    <phoneticPr fontId="2" type="noConversion"/>
  </si>
  <si>
    <t>여성용</t>
    <phoneticPr fontId="2" type="noConversion"/>
  </si>
  <si>
    <t>남성용</t>
    <phoneticPr fontId="2" type="noConversion"/>
  </si>
  <si>
    <t>먹은 것</t>
  </si>
  <si>
    <t>기준칼로리</t>
  </si>
  <si>
    <t>먹은양</t>
  </si>
  <si>
    <t>실제칼로리</t>
  </si>
  <si>
    <t>단위</t>
  </si>
  <si>
    <t>아침식사</t>
  </si>
  <si>
    <t>kcal</t>
  </si>
  <si>
    <t>점심(굽네치킨)</t>
  </si>
  <si>
    <t>저녁(김치볶음밥)</t>
  </si>
  <si>
    <t>믹스커피</t>
  </si>
  <si>
    <t>방울토마토</t>
  </si>
  <si>
    <t>불가리스(딸기맛)</t>
  </si>
  <si>
    <t>가루녹차</t>
  </si>
  <si>
    <t>하루동안 실제 유입된 칼로리</t>
  </si>
  <si>
    <t>전일 체중</t>
  </si>
  <si>
    <t>kg</t>
  </si>
  <si>
    <t>기초대사량</t>
  </si>
  <si>
    <t>활동대사량지수</t>
  </si>
  <si>
    <t>활동대사량</t>
  </si>
  <si>
    <t>식품이용을 위한 에너지</t>
  </si>
  <si>
    <t>1일총에너지량</t>
  </si>
  <si>
    <t>유입칼로리</t>
  </si>
  <si>
    <t>1일칼로리 정산</t>
  </si>
  <si>
    <t>1일체중증감예상량</t>
  </si>
  <si>
    <t>예상체중</t>
  </si>
  <si>
    <t>페르소나</t>
    <phoneticPr fontId="2" type="noConversion"/>
  </si>
  <si>
    <t>구분</t>
    <phoneticPr fontId="2" type="noConversion"/>
  </si>
  <si>
    <t>내용</t>
    <phoneticPr fontId="2" type="noConversion"/>
  </si>
  <si>
    <t>정보</t>
    <phoneticPr fontId="2" type="noConversion"/>
  </si>
  <si>
    <t>1주일 0.5kg감량 = 3,500kcal</t>
    <phoneticPr fontId="2" type="noConversion"/>
  </si>
  <si>
    <t>정상체중으로 일상적인 다이어트를 통해 적절한 감량을 원함</t>
    <phoneticPr fontId="2" type="noConversion"/>
  </si>
  <si>
    <t>여성</t>
    <phoneticPr fontId="2" type="noConversion"/>
  </si>
  <si>
    <t>1일 500cal</t>
    <phoneticPr fontId="2" type="noConversion"/>
  </si>
  <si>
    <t>나이</t>
    <phoneticPr fontId="2" type="noConversion"/>
  </si>
  <si>
    <t>TEDD=</t>
    <phoneticPr fontId="2" type="noConversion"/>
  </si>
  <si>
    <t>기초대사량(1)+활동량</t>
    <phoneticPr fontId="2" type="noConversion"/>
  </si>
  <si>
    <t xml:space="preserve">        'sedentary': 1.2,</t>
  </si>
  <si>
    <t>목표</t>
    <phoneticPr fontId="2" type="noConversion"/>
  </si>
  <si>
    <t xml:space="preserve">        'lightly_active': 1.375,</t>
  </si>
  <si>
    <t xml:space="preserve">        'moderately_active': 1.55,</t>
  </si>
  <si>
    <t xml:space="preserve">        'very_active': 1.725,</t>
  </si>
  <si>
    <t xml:space="preserve">        'extra_active': 1.9</t>
  </si>
  <si>
    <t>단계</t>
    <phoneticPr fontId="2" type="noConversion"/>
  </si>
  <si>
    <t>대상</t>
    <phoneticPr fontId="2" type="noConversion"/>
  </si>
  <si>
    <t>사용자</t>
    <phoneticPr fontId="2" type="noConversion"/>
  </si>
  <si>
    <t>메시지</t>
    <phoneticPr fontId="2" type="noConversion"/>
  </si>
  <si>
    <t>서버</t>
    <phoneticPr fontId="2" type="noConversion"/>
  </si>
  <si>
    <t>정보입력</t>
    <phoneticPr fontId="2" type="noConversion"/>
  </si>
  <si>
    <t>정보저장</t>
    <phoneticPr fontId="2" type="noConversion"/>
  </si>
  <si>
    <t>BMI, BMR 산출</t>
    <phoneticPr fontId="2" type="noConversion"/>
  </si>
  <si>
    <t>템플릿 생성</t>
    <phoneticPr fontId="2" type="noConversion"/>
  </si>
  <si>
    <t>일일메세지</t>
    <phoneticPr fontId="2" type="noConversion"/>
  </si>
  <si>
    <t>오늘체중입력</t>
    <phoneticPr fontId="2" type="noConversion"/>
  </si>
  <si>
    <t>필요칼로리산출</t>
    <phoneticPr fontId="2" type="noConversion"/>
  </si>
  <si>
    <t>식사당 칼로리 배정</t>
    <phoneticPr fontId="2" type="noConversion"/>
  </si>
  <si>
    <t>해당 칼로리 음식 설정</t>
    <phoneticPr fontId="2" type="noConversion"/>
  </si>
  <si>
    <t>내용확인</t>
    <phoneticPr fontId="2" type="noConversion"/>
  </si>
  <si>
    <t>Q</t>
    <phoneticPr fontId="2" type="noConversion"/>
  </si>
  <si>
    <t>하루 식사 중 아침, 점심, 저녁의 열량 배분은 어떻게 하나?</t>
    <phoneticPr fontId="2" type="noConversion"/>
  </si>
  <si>
    <t>A.</t>
    <phoneticPr fontId="2" type="noConversion"/>
  </si>
  <si>
    <t>이상적인 칼로리 배분 3 : 4 : 3</t>
    <phoneticPr fontId="2" type="noConversion"/>
  </si>
  <si>
    <t>표준체중 환산표</t>
    <phoneticPr fontId="2" type="noConversion"/>
  </si>
  <si>
    <t>키(cm)</t>
    <phoneticPr fontId="2" type="noConversion"/>
  </si>
  <si>
    <t>남성</t>
    <phoneticPr fontId="2" type="noConversion"/>
  </si>
  <si>
    <t>표준체중 : 건강상태를 유지하기 위한 최적의 체중을 의미</t>
    <phoneticPr fontId="2" type="noConversion"/>
  </si>
  <si>
    <t>표준체중(kg)</t>
    <phoneticPr fontId="2" type="noConversion"/>
  </si>
  <si>
    <t>하루필요열량</t>
    <phoneticPr fontId="2" type="noConversion"/>
  </si>
  <si>
    <t>한국인기준</t>
    <phoneticPr fontId="2" type="noConversion"/>
  </si>
  <si>
    <t>국제기준</t>
    <phoneticPr fontId="2" type="noConversion"/>
  </si>
  <si>
    <t>체중산식 : 키의 제곱을 남자는 22, 여자는 21을 곱한 수치</t>
    <phoneticPr fontId="2" type="noConversion"/>
  </si>
  <si>
    <t>저체중</t>
    <phoneticPr fontId="2" type="noConversion"/>
  </si>
  <si>
    <t>표준체중에 따른 하루 에너지 섭취량을 산정</t>
    <phoneticPr fontId="2" type="noConversion"/>
  </si>
  <si>
    <t>정상</t>
    <phoneticPr fontId="2" type="noConversion"/>
  </si>
  <si>
    <t>1Kg감량은 1주일 기준 7,000Kcal으로 1일 기준 1,000Kcal</t>
    <phoneticPr fontId="2" type="noConversion"/>
  </si>
  <si>
    <t>일주일 0.5Kg감량이 안정적임(출처 : 삼성병원 홈페이지) = 1주일 3,500Kg, 1일 500Kcal</t>
    <phoneticPr fontId="2" type="noConversion"/>
  </si>
  <si>
    <t>비만도(%)=[실제 체중(kg)-표준 체중(kg)]*100/표준 체중(kg)</t>
    <phoneticPr fontId="2" type="noConversion"/>
  </si>
  <si>
    <t xml:space="preserve">  - 10%낮으면 저체중</t>
    <phoneticPr fontId="2" type="noConversion"/>
  </si>
  <si>
    <t xml:space="preserve">  - 10%~20% 과체중</t>
    <phoneticPr fontId="2" type="noConversion"/>
  </si>
  <si>
    <t xml:space="preserve">  - 20%이상 비만</t>
    <phoneticPr fontId="2" type="noConversion"/>
  </si>
  <si>
    <t>활동칼로리</t>
    <phoneticPr fontId="2" type="noConversion"/>
  </si>
  <si>
    <t>시나리오</t>
    <phoneticPr fontId="2" type="noConversion"/>
  </si>
  <si>
    <t>BMI=체중(kg)/키(m)의 제곱</t>
    <phoneticPr fontId="2" type="noConversion"/>
  </si>
  <si>
    <t>파이썬 Code</t>
    <phoneticPr fontId="2" type="noConversion"/>
  </si>
  <si>
    <t>def calculate_bmi(weight, height):</t>
  </si>
  <si>
    <t xml:space="preserve">    bmi = weight / ((height / 100) ** 2)</t>
  </si>
  <si>
    <t xml:space="preserve">    return bmi</t>
  </si>
  <si>
    <t># 사용자로부터 체중(kg)과 키(cm)를 입력받습니다.</t>
  </si>
  <si>
    <t>weight = float(input("체중(kg)을 입력하세요: "))</t>
  </si>
  <si>
    <t>height = float(input("키(cm)를 입력하세요: "))</t>
  </si>
  <si>
    <t># 입력받은 값을 바탕으로 BMI를 계산합니다.</t>
  </si>
  <si>
    <t>bmi = calculate_bmi(weight, height)</t>
  </si>
  <si>
    <t>print("BMI:", bmi)</t>
  </si>
  <si>
    <t>Input</t>
    <phoneticPr fontId="2" type="noConversion"/>
  </si>
  <si>
    <t>체중(kg)을 입력하세요: 60</t>
  </si>
  <si>
    <t>키(cm)를 입력하세요: 165</t>
  </si>
  <si>
    <t>Output</t>
    <phoneticPr fontId="2" type="noConversion"/>
  </si>
  <si>
    <t>BMI: 22.03856749311295</t>
  </si>
  <si>
    <t>과체중</t>
    <phoneticPr fontId="2" type="noConversion"/>
  </si>
  <si>
    <t>1단계비만</t>
    <phoneticPr fontId="2" type="noConversion"/>
  </si>
  <si>
    <t>2단계비만</t>
    <phoneticPr fontId="2" type="noConversion"/>
  </si>
  <si>
    <t>비만1단계</t>
    <phoneticPr fontId="2" type="noConversion"/>
  </si>
  <si>
    <t>3단계(고도)</t>
    <phoneticPr fontId="2" type="noConversion"/>
  </si>
  <si>
    <t>비만2단계</t>
    <phoneticPr fontId="2" type="noConversion"/>
  </si>
  <si>
    <t>비만3단계</t>
    <phoneticPr fontId="2" type="noConversion"/>
  </si>
  <si>
    <t>def calculate_bmr(gender, weight, height, age):</t>
  </si>
  <si>
    <r>
      <rPr>
        <sz val="10"/>
        <rFont val="맑은 고딕"/>
        <family val="3"/>
        <charset val="129"/>
      </rPr>
      <t>한국인의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기초대사량</t>
    </r>
    <r>
      <rPr>
        <sz val="10"/>
        <rFont val="Segoe UI"/>
        <family val="2"/>
      </rPr>
      <t>(Basal Metabolic Rate, BMR)</t>
    </r>
    <r>
      <rPr>
        <sz val="10"/>
        <rFont val="맑은 고딕"/>
        <family val="3"/>
        <charset val="129"/>
      </rPr>
      <t>은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그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사람이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안정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상태에서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활동하지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않을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소비하는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최소한의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에너지량을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말합니다</t>
    </r>
    <r>
      <rPr>
        <sz val="10"/>
        <rFont val="Segoe UI"/>
        <family val="2"/>
      </rPr>
      <t>.</t>
    </r>
    <phoneticPr fontId="2" type="noConversion"/>
  </si>
  <si>
    <t xml:space="preserve">    if gender == 'male':</t>
  </si>
  <si>
    <t>BMR은 여러 가지 요인에 의해 결정되며, 주로 성별, 나이, 체중, 키 등이 고려됩니다.</t>
    <phoneticPr fontId="2" type="noConversion"/>
  </si>
  <si>
    <t xml:space="preserve">        bmr = 66 + (13.7 * weight) + (5 * height) - (6.8 * age)</t>
  </si>
  <si>
    <t>여성의 BMR 추정 공식: BMR = 655 + (9.6 x 체중[kg]) + (1.8 x 키[cm]) - (4.7 x 나이[세])</t>
  </si>
  <si>
    <t xml:space="preserve">    elif gender == 'female':</t>
  </si>
  <si>
    <t>남성의 BMR 추정 공식: BMR = 66 + (13.7 x 체중[kg]) + (5 x 키[cm]) - (6.8 x 나이[세])</t>
  </si>
  <si>
    <t xml:space="preserve">        bmr = 655 + (9.6 * weight) + (1.8 * height) - (4.7 * age)</t>
  </si>
  <si>
    <t>예를 들어, 30세 여성이 체중이 60kg이고 키가 165cm인 경우, BMR은 다음과 같이 계산할 수 있습니다:</t>
  </si>
  <si>
    <t xml:space="preserve">    else:</t>
  </si>
  <si>
    <t>BMR = 655 + (9.6 x 60) + (1.8 x 165) - (4.7 x 30) = 655 + 576 + 297 - 141 = 1387 칼로리</t>
  </si>
  <si>
    <t xml:space="preserve">        return '잘못된 성별입니다.'</t>
  </si>
  <si>
    <t xml:space="preserve">    </t>
  </si>
  <si>
    <r>
      <rPr>
        <sz val="10"/>
        <rFont val="맑은 고딕"/>
        <family val="3"/>
        <charset val="129"/>
      </rPr>
      <t>실제로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활동하는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경우</t>
    </r>
    <r>
      <rPr>
        <sz val="10"/>
        <rFont val="Segoe UI"/>
        <family val="2"/>
      </rPr>
      <t xml:space="preserve"> BMR</t>
    </r>
    <r>
      <rPr>
        <sz val="10"/>
        <rFont val="맑은 고딕"/>
        <family val="3"/>
        <charset val="129"/>
      </rPr>
      <t>에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활동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지수를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곱하여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활동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대사량</t>
    </r>
    <r>
      <rPr>
        <sz val="10"/>
        <rFont val="Segoe UI"/>
        <family val="2"/>
      </rPr>
      <t>(Total Daily Energy Expenditure, TDEE)</t>
    </r>
    <r>
      <rPr>
        <sz val="10"/>
        <rFont val="맑은 고딕"/>
        <family val="3"/>
        <charset val="129"/>
      </rPr>
      <t>을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구할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있습니다</t>
    </r>
    <r>
      <rPr>
        <sz val="10"/>
        <rFont val="Segoe UI"/>
        <family val="2"/>
      </rPr>
      <t>.</t>
    </r>
    <phoneticPr fontId="2" type="noConversion"/>
  </si>
  <si>
    <t xml:space="preserve">    return bmr</t>
  </si>
  <si>
    <t>1. 앉아서 일하는 경우 (운동 없음): BMR x 1.2</t>
  </si>
  <si>
    <t>2. 약간의 활동 (주로 앉아서 일하지만 가벼운 운동): BMR x 1.375</t>
  </si>
  <si>
    <t>def calculate_tdee(bmr, activity_level):</t>
  </si>
  <si>
    <t>3. 보통의 활동 (일상적인 운동, 일주일에 3-5회 운동): BMR x 1.55</t>
  </si>
  <si>
    <t xml:space="preserve">    activity_factors = {</t>
  </si>
  <si>
    <t>4. 활발한 활동 (일상적인 활동 및 주 6-7회 운동): BMR x 1.725</t>
  </si>
  <si>
    <t>5. 매우 활발한 활동 (일상적인 활동 및 매일 강도 높은 운동 또는 신체노동): BMR x 1.9</t>
  </si>
  <si>
    <r>
      <rPr>
        <sz val="10"/>
        <rFont val="맑은 고딕"/>
        <family val="3"/>
        <charset val="129"/>
      </rPr>
      <t>위의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예에서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보통의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활동을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한다고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가정하면</t>
    </r>
    <r>
      <rPr>
        <sz val="10"/>
        <rFont val="Segoe UI"/>
        <family val="2"/>
      </rPr>
      <t>, TDEE</t>
    </r>
    <r>
      <rPr>
        <sz val="10"/>
        <rFont val="맑은 고딕"/>
        <family val="3"/>
        <charset val="129"/>
      </rPr>
      <t>는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약</t>
    </r>
    <r>
      <rPr>
        <sz val="10"/>
        <rFont val="Segoe UI"/>
        <family val="2"/>
      </rPr>
      <t xml:space="preserve"> 2147 </t>
    </r>
    <r>
      <rPr>
        <sz val="10"/>
        <rFont val="맑은 고딕"/>
        <family val="3"/>
        <charset val="129"/>
      </rPr>
      <t>칼로리가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될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Segoe UI"/>
        <family val="2"/>
      </rPr>
      <t xml:space="preserve"> </t>
    </r>
    <r>
      <rPr>
        <sz val="10"/>
        <rFont val="맑은 고딕"/>
        <family val="3"/>
        <charset val="129"/>
      </rPr>
      <t>있습니다</t>
    </r>
    <r>
      <rPr>
        <sz val="10"/>
        <rFont val="Segoe UI"/>
        <family val="2"/>
      </rPr>
      <t>.</t>
    </r>
    <phoneticPr fontId="2" type="noConversion"/>
  </si>
  <si>
    <t xml:space="preserve">    }</t>
  </si>
  <si>
    <t xml:space="preserve">    if activity_level not in activity_factors:</t>
  </si>
  <si>
    <t xml:space="preserve">        return '잘못된 활동 수준입니다.'</t>
  </si>
  <si>
    <t xml:space="preserve">    tdee = bmr * activity_factors[activity_level]</t>
  </si>
  <si>
    <t xml:space="preserve">    return tdee</t>
  </si>
  <si>
    <t># 사용자로부터 성별, 체중(kg), 키(cm), 나이, 활동 수준을 입력받습니다.</t>
  </si>
  <si>
    <t>gender = input("성별을 입력하세요 (male 또는 female): ")</t>
  </si>
  <si>
    <t>age = int(input("나이를 입력하세요: "))</t>
  </si>
  <si>
    <t>activity_level = input("활동 수준을 입력하세요 (sedentary, lightly_active, moderately_active, very_active, extra_active): ")</t>
  </si>
  <si>
    <t># 입력받은 값을 바탕으로 BMR을 계산합니다.</t>
  </si>
  <si>
    <t>bmr = calculate_bmr(gender, weight, height, age)</t>
  </si>
  <si>
    <t># BMR을 바탕으로 TDEE를 계산합니다.</t>
  </si>
  <si>
    <t>tdee = calculate_tdee(bmr, activity_level)</t>
  </si>
  <si>
    <t>print("기초대사량(BMR):", bmr, "칼로리")</t>
  </si>
  <si>
    <t>print("활동 대사량(TDEE):", tdee, "칼로리")</t>
  </si>
  <si>
    <t>성별을 입력하세요 (male 또는 female): female</t>
  </si>
  <si>
    <t>나이를 입력하세요: 30</t>
  </si>
  <si>
    <t>활동 수준을 입력하세요 (sedentary, lightly_active, moderately_active, very_active, extra_active): moderately_active</t>
  </si>
  <si>
    <t>기초대사량(BMR): 1387.0 칼로리</t>
  </si>
  <si>
    <t>활동 대사량(TDEE): 2147.85 칼로리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</si>
</sst>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0.0_);[Red]\(0.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Segoe UI"/>
      <family val="2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name val="Segoe UI"/>
      <family val="3"/>
      <charset val="129"/>
    </font>
    <font>
      <sz val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2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2" fontId="4" fillId="0" borderId="2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1" fontId="4" fillId="0" borderId="1" xfId="1" applyFont="1" applyBorder="1">
      <alignment vertical="center"/>
    </xf>
    <xf numFmtId="0" fontId="3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9" fillId="0" borderId="0" xfId="0" applyFont="1">
      <alignment vertical="center"/>
    </xf>
    <xf numFmtId="0" fontId="11" fillId="6" borderId="0" xfId="0" applyFont="1" applyFill="1">
      <alignment vertical="center"/>
    </xf>
    <xf numFmtId="0" fontId="0" fillId="6" borderId="0" xfId="0" applyFill="1">
      <alignment vertical="center"/>
    </xf>
    <xf numFmtId="0" fontId="9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left" vertical="center" indent="1"/>
    </xf>
    <xf numFmtId="0" fontId="3" fillId="6" borderId="0" xfId="0" applyFont="1" applyFill="1">
      <alignment vertical="center"/>
    </xf>
    <xf numFmtId="0" fontId="3" fillId="6" borderId="0" xfId="0" quotePrefix="1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4" fillId="6" borderId="0" xfId="0" applyFont="1" applyFill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1" fontId="3" fillId="0" borderId="0" xfId="1" applyFont="1">
      <alignment vertical="center"/>
    </xf>
    <xf numFmtId="176" fontId="3" fillId="0" borderId="0" xfId="1" applyNumberFormat="1" applyFont="1">
      <alignment vertical="center"/>
    </xf>
    <xf numFmtId="41" fontId="3" fillId="0" borderId="0" xfId="0" applyNumberFormat="1" applyFo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2" fillId="7" borderId="1" xfId="0" applyFont="1" applyFill="1" applyBorder="1">
      <alignment vertical="center"/>
    </xf>
    <xf numFmtId="177" fontId="12" fillId="7" borderId="1" xfId="0" applyNumberFormat="1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>
      <alignment vertical="center"/>
    </xf>
    <xf numFmtId="0" fontId="12" fillId="7" borderId="3" xfId="0" applyFont="1" applyFill="1" applyBorder="1">
      <alignment vertical="center"/>
    </xf>
    <xf numFmtId="0" fontId="12" fillId="0" borderId="3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9" xfId="0" applyFont="1" applyBorder="1">
      <alignment vertical="center"/>
    </xf>
    <xf numFmtId="0" fontId="12" fillId="8" borderId="1" xfId="0" applyFont="1" applyFill="1" applyBorder="1">
      <alignment vertical="center"/>
    </xf>
    <xf numFmtId="177" fontId="12" fillId="8" borderId="1" xfId="0" applyNumberFormat="1" applyFont="1" applyFill="1" applyBorder="1">
      <alignment vertical="center"/>
    </xf>
    <xf numFmtId="0" fontId="12" fillId="8" borderId="3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4" borderId="3" xfId="0" applyFont="1" applyFill="1" applyBorder="1">
      <alignment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CF12-7063-4CC7-8279-5D14B2481397}">
  <dimension ref="B2:F18"/>
  <sheetViews>
    <sheetView workbookViewId="0">
      <selection activeCell="F15" sqref="F15"/>
    </sheetView>
  </sheetViews>
  <sheetFormatPr defaultColWidth="9" defaultRowHeight="15.6"/>
  <cols>
    <col min="1" max="2" width="9" style="2"/>
    <col min="3" max="4" width="29.375" style="2" customWidth="1"/>
    <col min="5" max="6" width="50.625" style="2" customWidth="1"/>
    <col min="7" max="16384" width="9" style="2"/>
  </cols>
  <sheetData>
    <row r="2" spans="2:6"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</row>
    <row r="3" spans="2:6">
      <c r="B3" s="9" t="s">
        <v>5</v>
      </c>
      <c r="C3" s="9" t="s">
        <v>6</v>
      </c>
      <c r="D3" s="9" t="s">
        <v>7</v>
      </c>
      <c r="E3" s="9"/>
      <c r="F3" s="9"/>
    </row>
    <row r="4" spans="2:6">
      <c r="B4" s="9" t="s">
        <v>5</v>
      </c>
      <c r="C4" s="9" t="s">
        <v>8</v>
      </c>
      <c r="D4" s="9" t="s">
        <v>9</v>
      </c>
      <c r="E4" s="9"/>
      <c r="F4" s="9"/>
    </row>
    <row r="5" spans="2:6">
      <c r="B5" s="9" t="s">
        <v>5</v>
      </c>
      <c r="C5" s="9" t="s">
        <v>10</v>
      </c>
      <c r="D5" s="9" t="s">
        <v>11</v>
      </c>
      <c r="E5" s="9"/>
      <c r="F5" s="9"/>
    </row>
    <row r="6" spans="2:6">
      <c r="B6" s="9" t="s">
        <v>12</v>
      </c>
      <c r="C6" s="9" t="s">
        <v>13</v>
      </c>
      <c r="D6" s="9" t="s">
        <v>14</v>
      </c>
      <c r="E6" s="9"/>
      <c r="F6" s="9"/>
    </row>
    <row r="7" spans="2:6">
      <c r="B7" s="9" t="s">
        <v>12</v>
      </c>
      <c r="C7" s="9" t="s">
        <v>15</v>
      </c>
      <c r="D7" s="9" t="s">
        <v>16</v>
      </c>
      <c r="E7" s="9"/>
      <c r="F7" s="9"/>
    </row>
    <row r="8" spans="2:6">
      <c r="B8" s="9" t="s">
        <v>12</v>
      </c>
      <c r="C8" s="9" t="s">
        <v>17</v>
      </c>
      <c r="D8" s="9" t="s">
        <v>14</v>
      </c>
      <c r="E8" s="9"/>
      <c r="F8" s="9"/>
    </row>
    <row r="9" spans="2:6">
      <c r="B9" s="9" t="s">
        <v>12</v>
      </c>
      <c r="C9" s="9" t="s">
        <v>18</v>
      </c>
      <c r="D9" s="9" t="s">
        <v>14</v>
      </c>
      <c r="E9" s="9"/>
      <c r="F9" s="9"/>
    </row>
    <row r="10" spans="2:6">
      <c r="B10" s="9" t="s">
        <v>19</v>
      </c>
      <c r="C10" s="9" t="s">
        <v>20</v>
      </c>
      <c r="D10" s="9" t="s">
        <v>21</v>
      </c>
      <c r="E10" s="9"/>
      <c r="F10" s="9"/>
    </row>
    <row r="11" spans="2:6">
      <c r="B11" s="9" t="s">
        <v>19</v>
      </c>
      <c r="C11" s="9" t="s">
        <v>22</v>
      </c>
      <c r="D11" s="9" t="s">
        <v>23</v>
      </c>
      <c r="E11" s="9"/>
      <c r="F11" s="9"/>
    </row>
    <row r="12" spans="2:6">
      <c r="B12" s="9" t="s">
        <v>24</v>
      </c>
      <c r="C12" s="9" t="s">
        <v>25</v>
      </c>
      <c r="D12" s="9"/>
      <c r="E12" s="9"/>
      <c r="F12" s="9"/>
    </row>
    <row r="13" spans="2:6">
      <c r="B13" s="9" t="s">
        <v>24</v>
      </c>
      <c r="C13" s="9" t="s">
        <v>26</v>
      </c>
      <c r="D13" s="9"/>
      <c r="E13" s="9"/>
      <c r="F13" s="9"/>
    </row>
    <row r="14" spans="2:6">
      <c r="B14" s="9" t="s">
        <v>24</v>
      </c>
      <c r="C14" s="9" t="s">
        <v>27</v>
      </c>
      <c r="D14" s="9"/>
      <c r="E14" s="9"/>
      <c r="F14" s="9"/>
    </row>
    <row r="15" spans="2:6">
      <c r="B15" s="9" t="s">
        <v>28</v>
      </c>
      <c r="C15" s="9" t="s">
        <v>29</v>
      </c>
      <c r="D15" s="9"/>
      <c r="E15" s="9" t="s">
        <v>30</v>
      </c>
      <c r="F15" s="9" t="s">
        <v>31</v>
      </c>
    </row>
    <row r="16" spans="2:6">
      <c r="B16" s="9" t="s">
        <v>28</v>
      </c>
      <c r="C16" s="9" t="s">
        <v>32</v>
      </c>
      <c r="D16" s="9"/>
      <c r="E16" s="9" t="s">
        <v>33</v>
      </c>
      <c r="F16" s="9"/>
    </row>
    <row r="17" spans="2:6">
      <c r="B17" s="9" t="s">
        <v>28</v>
      </c>
      <c r="C17" s="9" t="s">
        <v>34</v>
      </c>
      <c r="D17" s="9"/>
      <c r="E17" s="9" t="s">
        <v>35</v>
      </c>
      <c r="F17" s="9"/>
    </row>
    <row r="18" spans="2:6">
      <c r="B18" s="9" t="s">
        <v>28</v>
      </c>
      <c r="C18" s="9" t="s">
        <v>36</v>
      </c>
      <c r="D18" s="9"/>
      <c r="E18" s="9" t="s">
        <v>37</v>
      </c>
      <c r="F18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C78C-8E92-486E-B3E7-9EF93BF6E0FF}">
  <dimension ref="A2:L77"/>
  <sheetViews>
    <sheetView zoomScale="83" workbookViewId="0">
      <selection activeCell="E21" sqref="E21"/>
    </sheetView>
  </sheetViews>
  <sheetFormatPr defaultColWidth="9" defaultRowHeight="15.6"/>
  <cols>
    <col min="1" max="1" width="9" style="2"/>
    <col min="2" max="2" width="16.75" style="2" bestFit="1" customWidth="1"/>
    <col min="3" max="3" width="15.25" style="2" bestFit="1" customWidth="1"/>
    <col min="4" max="4" width="14.75" style="2" bestFit="1" customWidth="1"/>
    <col min="5" max="5" width="12.75" style="2" bestFit="1" customWidth="1"/>
    <col min="6" max="6" width="5.25" style="2" bestFit="1" customWidth="1"/>
    <col min="7" max="7" width="9" style="2"/>
    <col min="8" max="8" width="14.25" style="2" bestFit="1" customWidth="1"/>
    <col min="9" max="9" width="13.375" style="2" bestFit="1" customWidth="1"/>
    <col min="10" max="10" width="12.5" style="2" bestFit="1" customWidth="1"/>
    <col min="11" max="11" width="11.875" style="2" bestFit="1" customWidth="1"/>
    <col min="12" max="12" width="4.75" style="2" bestFit="1" customWidth="1"/>
    <col min="13" max="16384" width="9" style="2"/>
  </cols>
  <sheetData>
    <row r="2" spans="1:12">
      <c r="B2" s="2" t="s">
        <v>38</v>
      </c>
      <c r="H2" s="11" t="s">
        <v>39</v>
      </c>
      <c r="I2" s="11"/>
      <c r="J2" s="11"/>
      <c r="K2" s="11"/>
      <c r="L2" s="11"/>
    </row>
    <row r="3" spans="1:12">
      <c r="B3" s="32" t="s">
        <v>40</v>
      </c>
      <c r="C3" s="32" t="s">
        <v>41</v>
      </c>
      <c r="D3" s="32" t="s">
        <v>42</v>
      </c>
      <c r="E3" s="32" t="s">
        <v>43</v>
      </c>
      <c r="F3" s="32" t="s">
        <v>44</v>
      </c>
      <c r="H3" s="32" t="s">
        <v>40</v>
      </c>
      <c r="I3" s="32" t="s">
        <v>41</v>
      </c>
      <c r="J3" s="32" t="s">
        <v>42</v>
      </c>
      <c r="K3" s="32" t="s">
        <v>43</v>
      </c>
      <c r="L3" s="32" t="s">
        <v>44</v>
      </c>
    </row>
    <row r="4" spans="1:12">
      <c r="B4" s="33" t="s">
        <v>45</v>
      </c>
      <c r="C4" s="33">
        <v>300</v>
      </c>
      <c r="D4" s="34">
        <v>0.5</v>
      </c>
      <c r="E4" s="35">
        <f t="shared" ref="E4:E13" si="0">C4*D4</f>
        <v>150</v>
      </c>
      <c r="F4" s="35" t="s">
        <v>46</v>
      </c>
      <c r="H4" s="41" t="s">
        <v>45</v>
      </c>
      <c r="I4" s="41">
        <v>700</v>
      </c>
      <c r="J4" s="42">
        <v>0.5</v>
      </c>
      <c r="K4" s="35">
        <f t="shared" ref="K4:K13" si="1">I4*J4</f>
        <v>350</v>
      </c>
      <c r="L4" s="35" t="s">
        <v>46</v>
      </c>
    </row>
    <row r="5" spans="1:12">
      <c r="B5" s="33" t="s">
        <v>47</v>
      </c>
      <c r="C5" s="33">
        <v>400</v>
      </c>
      <c r="D5" s="34">
        <v>0.7</v>
      </c>
      <c r="E5" s="35">
        <f t="shared" si="0"/>
        <v>280</v>
      </c>
      <c r="F5" s="35" t="s">
        <v>46</v>
      </c>
      <c r="H5" s="41" t="s">
        <v>47</v>
      </c>
      <c r="I5" s="41">
        <v>1300</v>
      </c>
      <c r="J5" s="42">
        <v>0.7</v>
      </c>
      <c r="K5" s="35">
        <f t="shared" si="1"/>
        <v>909.99999999999989</v>
      </c>
      <c r="L5" s="35" t="s">
        <v>46</v>
      </c>
    </row>
    <row r="6" spans="1:12">
      <c r="B6" s="33" t="s">
        <v>48</v>
      </c>
      <c r="C6" s="33">
        <v>300</v>
      </c>
      <c r="D6" s="34">
        <v>1.5</v>
      </c>
      <c r="E6" s="35">
        <f t="shared" si="0"/>
        <v>450</v>
      </c>
      <c r="F6" s="35" t="s">
        <v>46</v>
      </c>
      <c r="H6" s="41" t="s">
        <v>48</v>
      </c>
      <c r="I6" s="41">
        <v>530</v>
      </c>
      <c r="J6" s="42">
        <v>1.5</v>
      </c>
      <c r="K6" s="35">
        <f t="shared" si="1"/>
        <v>795</v>
      </c>
      <c r="L6" s="35" t="s">
        <v>46</v>
      </c>
    </row>
    <row r="7" spans="1:12">
      <c r="B7" s="33" t="s">
        <v>49</v>
      </c>
      <c r="C7" s="33">
        <v>50</v>
      </c>
      <c r="D7" s="34">
        <v>4</v>
      </c>
      <c r="E7" s="35">
        <f t="shared" si="0"/>
        <v>200</v>
      </c>
      <c r="F7" s="35" t="s">
        <v>46</v>
      </c>
      <c r="H7" s="41" t="s">
        <v>49</v>
      </c>
      <c r="I7" s="41">
        <v>50</v>
      </c>
      <c r="J7" s="42">
        <v>4</v>
      </c>
      <c r="K7" s="35">
        <f t="shared" si="1"/>
        <v>200</v>
      </c>
      <c r="L7" s="35" t="s">
        <v>46</v>
      </c>
    </row>
    <row r="8" spans="1:12">
      <c r="B8" s="33" t="s">
        <v>50</v>
      </c>
      <c r="C8" s="33">
        <v>5</v>
      </c>
      <c r="D8" s="34">
        <v>5</v>
      </c>
      <c r="E8" s="35">
        <f t="shared" si="0"/>
        <v>25</v>
      </c>
      <c r="F8" s="35" t="s">
        <v>46</v>
      </c>
      <c r="H8" s="41" t="s">
        <v>50</v>
      </c>
      <c r="I8" s="41">
        <v>5</v>
      </c>
      <c r="J8" s="42">
        <v>5</v>
      </c>
      <c r="K8" s="35">
        <f t="shared" si="1"/>
        <v>25</v>
      </c>
      <c r="L8" s="35" t="s">
        <v>46</v>
      </c>
    </row>
    <row r="9" spans="1:12">
      <c r="A9" s="31"/>
      <c r="B9" s="33" t="s">
        <v>51</v>
      </c>
      <c r="C9" s="33">
        <v>150</v>
      </c>
      <c r="D9" s="34">
        <v>2</v>
      </c>
      <c r="E9" s="35">
        <f t="shared" si="0"/>
        <v>300</v>
      </c>
      <c r="F9" s="35" t="s">
        <v>46</v>
      </c>
      <c r="H9" s="41" t="s">
        <v>51</v>
      </c>
      <c r="I9" s="41">
        <v>150</v>
      </c>
      <c r="J9" s="42">
        <v>2</v>
      </c>
      <c r="K9" s="35">
        <f t="shared" si="1"/>
        <v>300</v>
      </c>
      <c r="L9" s="35" t="s">
        <v>46</v>
      </c>
    </row>
    <row r="10" spans="1:12">
      <c r="B10" s="33" t="s">
        <v>52</v>
      </c>
      <c r="C10" s="33">
        <v>5</v>
      </c>
      <c r="D10" s="34">
        <v>3</v>
      </c>
      <c r="E10" s="35">
        <f t="shared" si="0"/>
        <v>15</v>
      </c>
      <c r="F10" s="35" t="s">
        <v>46</v>
      </c>
      <c r="H10" s="41" t="s">
        <v>52</v>
      </c>
      <c r="I10" s="41">
        <v>5</v>
      </c>
      <c r="J10" s="42">
        <v>3</v>
      </c>
      <c r="K10" s="35">
        <f t="shared" si="1"/>
        <v>15</v>
      </c>
      <c r="L10" s="35" t="s">
        <v>46</v>
      </c>
    </row>
    <row r="11" spans="1:12">
      <c r="B11" s="33"/>
      <c r="C11" s="33"/>
      <c r="D11" s="34"/>
      <c r="E11" s="35">
        <f t="shared" si="0"/>
        <v>0</v>
      </c>
      <c r="F11" s="35" t="s">
        <v>46</v>
      </c>
      <c r="H11" s="41"/>
      <c r="I11" s="41"/>
      <c r="J11" s="42"/>
      <c r="K11" s="35">
        <f t="shared" si="1"/>
        <v>0</v>
      </c>
      <c r="L11" s="35" t="s">
        <v>46</v>
      </c>
    </row>
    <row r="12" spans="1:12">
      <c r="B12" s="33"/>
      <c r="C12" s="33"/>
      <c r="D12" s="34"/>
      <c r="E12" s="35">
        <f t="shared" si="0"/>
        <v>0</v>
      </c>
      <c r="F12" s="35" t="s">
        <v>46</v>
      </c>
      <c r="H12" s="41"/>
      <c r="I12" s="41"/>
      <c r="J12" s="42"/>
      <c r="K12" s="35">
        <f t="shared" si="1"/>
        <v>0</v>
      </c>
      <c r="L12" s="35" t="s">
        <v>46</v>
      </c>
    </row>
    <row r="13" spans="1:12">
      <c r="B13" s="33"/>
      <c r="C13" s="33"/>
      <c r="D13" s="34"/>
      <c r="E13" s="35">
        <f t="shared" si="0"/>
        <v>0</v>
      </c>
      <c r="F13" s="35" t="s">
        <v>46</v>
      </c>
      <c r="H13" s="41"/>
      <c r="I13" s="41"/>
      <c r="J13" s="42"/>
      <c r="K13" s="35">
        <f t="shared" si="1"/>
        <v>0</v>
      </c>
      <c r="L13" s="35" t="s">
        <v>46</v>
      </c>
    </row>
    <row r="14" spans="1:12">
      <c r="B14" s="47" t="s">
        <v>53</v>
      </c>
      <c r="C14" s="48"/>
      <c r="D14" s="49"/>
      <c r="E14" s="35">
        <f>SUM(E4:E13)</f>
        <v>1420</v>
      </c>
      <c r="F14" s="35" t="s">
        <v>46</v>
      </c>
      <c r="H14" s="47" t="s">
        <v>53</v>
      </c>
      <c r="I14" s="48"/>
      <c r="J14" s="49"/>
      <c r="K14" s="35">
        <f>SUM(K4:K13)</f>
        <v>2595</v>
      </c>
      <c r="L14" s="35" t="s">
        <v>46</v>
      </c>
    </row>
    <row r="15" spans="1:12">
      <c r="B15" s="36"/>
      <c r="C15" s="36"/>
      <c r="D15" s="36"/>
      <c r="E15" s="36"/>
      <c r="F15" s="36"/>
      <c r="H15" s="36"/>
      <c r="I15" s="36"/>
      <c r="J15" s="36"/>
      <c r="K15" s="36"/>
      <c r="L15" s="36"/>
    </row>
    <row r="16" spans="1:12">
      <c r="B16" s="36"/>
      <c r="C16" s="36"/>
      <c r="D16" s="36"/>
      <c r="E16" s="36"/>
      <c r="F16" s="36"/>
      <c r="H16" s="36"/>
      <c r="I16" s="36"/>
      <c r="J16" s="36"/>
      <c r="K16" s="36"/>
      <c r="L16" s="36"/>
    </row>
    <row r="17" spans="2:12">
      <c r="B17" s="47" t="s">
        <v>54</v>
      </c>
      <c r="C17" s="48"/>
      <c r="D17" s="49"/>
      <c r="E17" s="37">
        <v>52</v>
      </c>
      <c r="F17" s="35" t="s">
        <v>55</v>
      </c>
      <c r="H17" s="47" t="s">
        <v>54</v>
      </c>
      <c r="I17" s="48"/>
      <c r="J17" s="49"/>
      <c r="K17" s="43">
        <v>78</v>
      </c>
      <c r="L17" s="35" t="s">
        <v>55</v>
      </c>
    </row>
    <row r="18" spans="2:12">
      <c r="B18" s="47" t="s">
        <v>56</v>
      </c>
      <c r="C18" s="48"/>
      <c r="D18" s="49"/>
      <c r="E18" s="38">
        <f>E17*24*0.9</f>
        <v>1123.2</v>
      </c>
      <c r="F18" s="35" t="s">
        <v>46</v>
      </c>
      <c r="H18" s="47" t="s">
        <v>56</v>
      </c>
      <c r="I18" s="48"/>
      <c r="J18" s="49"/>
      <c r="K18" s="38">
        <f>K17*24*1</f>
        <v>1872</v>
      </c>
      <c r="L18" s="35" t="s">
        <v>46</v>
      </c>
    </row>
    <row r="19" spans="2:12">
      <c r="B19" s="47" t="s">
        <v>57</v>
      </c>
      <c r="C19" s="48"/>
      <c r="D19" s="49"/>
      <c r="E19" s="37">
        <v>0.55000000000000004</v>
      </c>
      <c r="F19" s="35"/>
      <c r="H19" s="47" t="s">
        <v>57</v>
      </c>
      <c r="I19" s="48"/>
      <c r="J19" s="49"/>
      <c r="K19" s="43">
        <v>0.55000000000000004</v>
      </c>
      <c r="L19" s="35"/>
    </row>
    <row r="20" spans="2:12">
      <c r="B20" s="47" t="s">
        <v>58</v>
      </c>
      <c r="C20" s="48"/>
      <c r="D20" s="49"/>
      <c r="E20" s="38">
        <f>E18*E19</f>
        <v>617.7600000000001</v>
      </c>
      <c r="F20" s="35" t="s">
        <v>46</v>
      </c>
      <c r="H20" s="47" t="s">
        <v>58</v>
      </c>
      <c r="I20" s="48"/>
      <c r="J20" s="49"/>
      <c r="K20" s="38">
        <f>K18*K19</f>
        <v>1029.6000000000001</v>
      </c>
      <c r="L20" s="35" t="s">
        <v>46</v>
      </c>
    </row>
    <row r="21" spans="2:12">
      <c r="B21" s="47" t="s">
        <v>59</v>
      </c>
      <c r="C21" s="48"/>
      <c r="D21" s="49"/>
      <c r="E21" s="38">
        <f>(E18+E20)/0.9*0.1</f>
        <v>193.44000000000003</v>
      </c>
      <c r="F21" s="35" t="s">
        <v>46</v>
      </c>
      <c r="H21" s="47" t="s">
        <v>59</v>
      </c>
      <c r="I21" s="48"/>
      <c r="J21" s="49"/>
      <c r="K21" s="38">
        <f>(K18+K20)/0.9*0.1</f>
        <v>322.40000000000009</v>
      </c>
      <c r="L21" s="35" t="s">
        <v>46</v>
      </c>
    </row>
    <row r="22" spans="2:12">
      <c r="B22" s="47" t="s">
        <v>60</v>
      </c>
      <c r="C22" s="48"/>
      <c r="D22" s="49"/>
      <c r="E22" s="46">
        <f>E18+E20+E21</f>
        <v>1934.4</v>
      </c>
      <c r="F22" s="35" t="s">
        <v>46</v>
      </c>
      <c r="H22" s="47" t="s">
        <v>60</v>
      </c>
      <c r="I22" s="48"/>
      <c r="J22" s="49"/>
      <c r="K22" s="46">
        <f>K18+K20+K21</f>
        <v>3224.0000000000005</v>
      </c>
      <c r="L22" s="35" t="s">
        <v>46</v>
      </c>
    </row>
    <row r="23" spans="2:12">
      <c r="B23" s="47" t="s">
        <v>61</v>
      </c>
      <c r="C23" s="48"/>
      <c r="D23" s="49"/>
      <c r="E23" s="46">
        <f>E14</f>
        <v>1420</v>
      </c>
      <c r="F23" s="35" t="s">
        <v>46</v>
      </c>
      <c r="H23" s="47" t="s">
        <v>61</v>
      </c>
      <c r="I23" s="48"/>
      <c r="J23" s="49"/>
      <c r="K23" s="46">
        <f>K14</f>
        <v>2595</v>
      </c>
      <c r="L23" s="35" t="s">
        <v>46</v>
      </c>
    </row>
    <row r="24" spans="2:12">
      <c r="B24" s="47" t="s">
        <v>62</v>
      </c>
      <c r="C24" s="48"/>
      <c r="D24" s="49"/>
      <c r="E24" s="38">
        <f>E23-E22</f>
        <v>-514.40000000000009</v>
      </c>
      <c r="F24" s="35" t="s">
        <v>46</v>
      </c>
      <c r="H24" s="47" t="s">
        <v>62</v>
      </c>
      <c r="I24" s="48"/>
      <c r="J24" s="49"/>
      <c r="K24" s="38">
        <f>K23-K22</f>
        <v>-629.00000000000045</v>
      </c>
      <c r="L24" s="35" t="s">
        <v>46</v>
      </c>
    </row>
    <row r="25" spans="2:12" ht="16.149999999999999" thickBot="1">
      <c r="B25" s="50" t="s">
        <v>63</v>
      </c>
      <c r="C25" s="51"/>
      <c r="D25" s="52"/>
      <c r="E25" s="39">
        <f>(E24/7700)</f>
        <v>-6.6805194805194812E-2</v>
      </c>
      <c r="F25" s="35" t="s">
        <v>55</v>
      </c>
      <c r="H25" s="50" t="s">
        <v>63</v>
      </c>
      <c r="I25" s="51"/>
      <c r="J25" s="52"/>
      <c r="K25" s="39">
        <f>(K24/7700)</f>
        <v>-8.168831168831174E-2</v>
      </c>
      <c r="L25" s="35" t="s">
        <v>55</v>
      </c>
    </row>
    <row r="26" spans="2:12" ht="16.899999999999999" thickTop="1" thickBot="1">
      <c r="B26" s="53" t="s">
        <v>64</v>
      </c>
      <c r="C26" s="54"/>
      <c r="D26" s="55"/>
      <c r="E26" s="40">
        <f>E17+E25</f>
        <v>51.933194805194802</v>
      </c>
      <c r="F26" s="35" t="s">
        <v>55</v>
      </c>
      <c r="H26" s="53" t="s">
        <v>64</v>
      </c>
      <c r="I26" s="54"/>
      <c r="J26" s="55"/>
      <c r="K26" s="40">
        <f>K17+K25</f>
        <v>77.91831168831169</v>
      </c>
      <c r="L26" s="35" t="s">
        <v>55</v>
      </c>
    </row>
    <row r="27" spans="2:12" ht="16.149999999999999" thickTop="1">
      <c r="B27" s="11"/>
      <c r="C27" s="11"/>
      <c r="D27" s="11"/>
      <c r="E27" s="11"/>
      <c r="F27" s="11"/>
    </row>
    <row r="28" spans="2:12">
      <c r="B28" s="11"/>
      <c r="C28" s="11"/>
      <c r="D28" s="11"/>
      <c r="E28" s="11"/>
      <c r="F28" s="11"/>
    </row>
    <row r="29" spans="2:12">
      <c r="B29" s="11"/>
      <c r="C29" s="11"/>
      <c r="D29" s="11"/>
      <c r="E29" s="11"/>
      <c r="F29" s="11"/>
    </row>
    <row r="30" spans="2:12">
      <c r="B30" s="2" t="s">
        <v>65</v>
      </c>
      <c r="H30" s="29"/>
    </row>
    <row r="31" spans="2:12">
      <c r="B31" s="44" t="s">
        <v>66</v>
      </c>
      <c r="C31" s="44" t="s">
        <v>19</v>
      </c>
      <c r="D31" s="44" t="s">
        <v>67</v>
      </c>
      <c r="E31" s="44" t="s">
        <v>68</v>
      </c>
      <c r="G31" s="2" t="s">
        <v>69</v>
      </c>
      <c r="H31" s="29"/>
    </row>
    <row r="32" spans="2:12">
      <c r="B32" s="57">
        <v>1</v>
      </c>
      <c r="C32" s="56" t="s">
        <v>70</v>
      </c>
      <c r="D32" s="45" t="s">
        <v>13</v>
      </c>
      <c r="E32" s="45" t="s">
        <v>71</v>
      </c>
      <c r="G32" s="2" t="s">
        <v>72</v>
      </c>
      <c r="H32" s="30"/>
    </row>
    <row r="33" spans="2:8">
      <c r="B33" s="57"/>
      <c r="C33" s="56"/>
      <c r="D33" s="45" t="s">
        <v>73</v>
      </c>
      <c r="E33" s="45">
        <v>30</v>
      </c>
      <c r="H33" s="29"/>
    </row>
    <row r="34" spans="2:8">
      <c r="B34" s="57"/>
      <c r="C34" s="56"/>
      <c r="D34" s="45" t="s">
        <v>17</v>
      </c>
      <c r="E34" s="45">
        <v>165</v>
      </c>
      <c r="G34" s="2" t="s">
        <v>74</v>
      </c>
      <c r="H34" s="29" t="s">
        <v>75</v>
      </c>
    </row>
    <row r="35" spans="2:8">
      <c r="B35" s="57"/>
      <c r="C35" s="56"/>
      <c r="D35" s="45" t="s">
        <v>18</v>
      </c>
      <c r="E35" s="45">
        <v>60</v>
      </c>
      <c r="G35" s="2" t="s">
        <v>76</v>
      </c>
      <c r="H35" s="29"/>
    </row>
    <row r="36" spans="2:8">
      <c r="B36" s="57"/>
      <c r="C36" s="56"/>
      <c r="D36" s="45" t="s">
        <v>77</v>
      </c>
      <c r="E36" s="45">
        <v>75</v>
      </c>
      <c r="G36" s="2" t="s">
        <v>78</v>
      </c>
      <c r="H36" s="29"/>
    </row>
    <row r="37" spans="2:8">
      <c r="G37" s="2" t="s">
        <v>79</v>
      </c>
    </row>
    <row r="38" spans="2:8">
      <c r="G38" s="2" t="s">
        <v>80</v>
      </c>
    </row>
    <row r="39" spans="2:8">
      <c r="G39" s="2" t="s">
        <v>81</v>
      </c>
    </row>
    <row r="77" spans="8:8">
      <c r="H77" s="29"/>
    </row>
  </sheetData>
  <mergeCells count="24">
    <mergeCell ref="H25:J25"/>
    <mergeCell ref="H26:J26"/>
    <mergeCell ref="C32:C36"/>
    <mergeCell ref="B32:B36"/>
    <mergeCell ref="H20:J20"/>
    <mergeCell ref="H21:J21"/>
    <mergeCell ref="H22:J22"/>
    <mergeCell ref="H23:J23"/>
    <mergeCell ref="H24:J24"/>
    <mergeCell ref="B26:D26"/>
    <mergeCell ref="B22:D22"/>
    <mergeCell ref="B23:D23"/>
    <mergeCell ref="B24:D24"/>
    <mergeCell ref="B25:D25"/>
    <mergeCell ref="H14:J14"/>
    <mergeCell ref="H17:J17"/>
    <mergeCell ref="H18:J18"/>
    <mergeCell ref="H19:J19"/>
    <mergeCell ref="B21:D21"/>
    <mergeCell ref="B14:D14"/>
    <mergeCell ref="B17:D17"/>
    <mergeCell ref="B18:D18"/>
    <mergeCell ref="B19:D19"/>
    <mergeCell ref="B20:D2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76E3-783A-4270-9DE3-CBEAE3AD87D5}">
  <dimension ref="B2:D18"/>
  <sheetViews>
    <sheetView tabSelected="1" workbookViewId="0">
      <selection activeCell="D25" sqref="D25"/>
    </sheetView>
  </sheetViews>
  <sheetFormatPr defaultRowHeight="17.45"/>
  <cols>
    <col min="3" max="3" width="21.375" bestFit="1" customWidth="1"/>
  </cols>
  <sheetData>
    <row r="2" spans="2:4">
      <c r="B2" s="27" t="s">
        <v>82</v>
      </c>
      <c r="C2" s="27" t="s">
        <v>67</v>
      </c>
      <c r="D2" s="27" t="s">
        <v>83</v>
      </c>
    </row>
    <row r="3" spans="2:4">
      <c r="B3" s="8">
        <v>1</v>
      </c>
      <c r="C3" s="1" t="s">
        <v>6</v>
      </c>
      <c r="D3" s="1" t="s">
        <v>84</v>
      </c>
    </row>
    <row r="4" spans="2:4">
      <c r="B4" s="8">
        <v>2</v>
      </c>
      <c r="C4" s="1" t="s">
        <v>85</v>
      </c>
      <c r="D4" s="1" t="s">
        <v>86</v>
      </c>
    </row>
    <row r="5" spans="2:4">
      <c r="B5" s="8">
        <v>3</v>
      </c>
      <c r="C5" s="1" t="s">
        <v>87</v>
      </c>
      <c r="D5" s="1" t="s">
        <v>84</v>
      </c>
    </row>
    <row r="6" spans="2:4">
      <c r="B6" s="8">
        <v>4</v>
      </c>
      <c r="C6" s="1" t="s">
        <v>88</v>
      </c>
      <c r="D6" s="1" t="s">
        <v>86</v>
      </c>
    </row>
    <row r="7" spans="2:4">
      <c r="B7" s="8">
        <v>5</v>
      </c>
      <c r="C7" s="1" t="s">
        <v>89</v>
      </c>
      <c r="D7" s="1" t="s">
        <v>86</v>
      </c>
    </row>
    <row r="8" spans="2:4">
      <c r="B8" s="8">
        <v>6</v>
      </c>
      <c r="C8" s="1" t="s">
        <v>90</v>
      </c>
      <c r="D8" s="1" t="s">
        <v>86</v>
      </c>
    </row>
    <row r="9" spans="2:4">
      <c r="B9" s="8">
        <v>7</v>
      </c>
      <c r="C9" s="1" t="s">
        <v>91</v>
      </c>
      <c r="D9" s="1" t="s">
        <v>86</v>
      </c>
    </row>
    <row r="10" spans="2:4">
      <c r="B10" s="8">
        <v>8</v>
      </c>
      <c r="C10" s="1" t="s">
        <v>92</v>
      </c>
      <c r="D10" s="1" t="s">
        <v>84</v>
      </c>
    </row>
    <row r="11" spans="2:4">
      <c r="B11" s="8">
        <v>9</v>
      </c>
      <c r="C11" s="1" t="s">
        <v>93</v>
      </c>
      <c r="D11" s="1" t="s">
        <v>86</v>
      </c>
    </row>
    <row r="12" spans="2:4">
      <c r="B12" s="8">
        <v>10</v>
      </c>
      <c r="C12" s="1" t="s">
        <v>94</v>
      </c>
      <c r="D12" s="1" t="s">
        <v>86</v>
      </c>
    </row>
    <row r="13" spans="2:4">
      <c r="B13" s="8">
        <v>11</v>
      </c>
      <c r="C13" s="1" t="s">
        <v>95</v>
      </c>
      <c r="D13" s="1" t="s">
        <v>86</v>
      </c>
    </row>
    <row r="14" spans="2:4">
      <c r="B14" s="8">
        <v>12</v>
      </c>
      <c r="C14" s="1" t="s">
        <v>96</v>
      </c>
      <c r="D14" s="1" t="s">
        <v>84</v>
      </c>
    </row>
    <row r="17" spans="2:3">
      <c r="B17" t="s">
        <v>97</v>
      </c>
      <c r="C17" t="s">
        <v>98</v>
      </c>
    </row>
    <row r="18" spans="2:3">
      <c r="B18" t="s">
        <v>99</v>
      </c>
      <c r="C18" t="s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4355-0E9A-4B54-950B-0BB5BE2463E6}">
  <dimension ref="B2:U220"/>
  <sheetViews>
    <sheetView workbookViewId="0">
      <selection activeCell="H47" sqref="H47"/>
    </sheetView>
  </sheetViews>
  <sheetFormatPr defaultColWidth="9" defaultRowHeight="17.45"/>
  <cols>
    <col min="1" max="2" width="9" style="2"/>
    <col min="3" max="3" width="11" style="2" bestFit="1" customWidth="1"/>
    <col min="4" max="4" width="11" style="2" customWidth="1"/>
    <col min="5" max="5" width="11.375" bestFit="1" customWidth="1"/>
    <col min="6" max="6" width="11" style="2" bestFit="1" customWidth="1"/>
    <col min="7" max="7" width="11" style="2" customWidth="1"/>
    <col min="8" max="8" width="11.375" style="2" bestFit="1" customWidth="1"/>
    <col min="9" max="16384" width="9" style="2"/>
  </cols>
  <sheetData>
    <row r="2" spans="2:21">
      <c r="B2" s="58" t="s">
        <v>101</v>
      </c>
      <c r="C2" s="58"/>
      <c r="D2" s="13"/>
    </row>
    <row r="3" spans="2:21" ht="16.5" customHeight="1">
      <c r="B3" s="62" t="s">
        <v>102</v>
      </c>
      <c r="C3" s="62" t="s">
        <v>71</v>
      </c>
      <c r="D3" s="62"/>
      <c r="E3" s="62"/>
      <c r="F3" s="63" t="s">
        <v>103</v>
      </c>
      <c r="G3" s="64"/>
      <c r="H3" s="65"/>
      <c r="N3" s="22" t="s">
        <v>104</v>
      </c>
      <c r="O3" s="22"/>
      <c r="P3" s="22"/>
      <c r="Q3" s="22"/>
      <c r="R3" s="22"/>
      <c r="S3" s="22"/>
      <c r="T3" s="22"/>
      <c r="U3" s="22"/>
    </row>
    <row r="4" spans="2:21" ht="16.5" customHeight="1">
      <c r="B4" s="62"/>
      <c r="C4" s="3" t="s">
        <v>105</v>
      </c>
      <c r="D4" s="3" t="s">
        <v>27</v>
      </c>
      <c r="E4" s="3" t="s">
        <v>106</v>
      </c>
      <c r="F4" s="3" t="s">
        <v>105</v>
      </c>
      <c r="G4" s="3" t="s">
        <v>27</v>
      </c>
      <c r="H4" s="3" t="s">
        <v>106</v>
      </c>
      <c r="J4" s="3" t="s">
        <v>27</v>
      </c>
      <c r="K4" s="3" t="s">
        <v>107</v>
      </c>
      <c r="L4" s="3" t="s">
        <v>108</v>
      </c>
      <c r="N4" s="22" t="s">
        <v>109</v>
      </c>
      <c r="O4" s="22"/>
      <c r="P4" s="22"/>
      <c r="Q4" s="22"/>
      <c r="R4" s="22"/>
      <c r="S4" s="22"/>
      <c r="T4" s="22"/>
      <c r="U4" s="22"/>
    </row>
    <row r="5" spans="2:21" ht="15.6">
      <c r="B5" s="4">
        <v>140</v>
      </c>
      <c r="C5" s="5">
        <f>($B5/100)^2*21</f>
        <v>41.16</v>
      </c>
      <c r="D5" s="5" t="str">
        <f>'로직 시나리오'!H34</f>
        <v>기초대사량(1)+활동량</v>
      </c>
      <c r="E5" s="12">
        <f t="shared" ref="E5:E36" si="0">C5*$N$17</f>
        <v>1440.6</v>
      </c>
      <c r="F5" s="5">
        <f>($B5/100)^2*22</f>
        <v>43.12</v>
      </c>
      <c r="G5" s="5">
        <f>F5/($B5/100)^2</f>
        <v>22</v>
      </c>
      <c r="H5" s="12">
        <f t="shared" ref="H5:H36" si="1">F5*$N$17</f>
        <v>1509.1999999999998</v>
      </c>
      <c r="J5" s="9">
        <v>18.5</v>
      </c>
      <c r="K5" s="10" t="s">
        <v>110</v>
      </c>
      <c r="L5" s="10" t="s">
        <v>110</v>
      </c>
      <c r="M5" s="13"/>
      <c r="N5" s="22" t="s">
        <v>111</v>
      </c>
      <c r="O5" s="22"/>
      <c r="P5" s="22"/>
      <c r="Q5" s="22"/>
      <c r="R5" s="22"/>
      <c r="S5" s="22"/>
      <c r="T5" s="22"/>
      <c r="U5" s="22"/>
    </row>
    <row r="6" spans="2:21" ht="15.6">
      <c r="B6" s="6">
        <v>141</v>
      </c>
      <c r="C6" s="7">
        <f t="shared" ref="C6:C65" si="2">($B6/100)^2*21</f>
        <v>41.750099999999996</v>
      </c>
      <c r="D6" s="5">
        <f t="shared" ref="D6:D65" si="3">C6/($B6/100)^2</f>
        <v>21</v>
      </c>
      <c r="E6" s="12">
        <f t="shared" si="0"/>
        <v>1461.2534999999998</v>
      </c>
      <c r="F6" s="7">
        <f t="shared" ref="F6:F65" si="4">($B6/100)^2*22</f>
        <v>43.738199999999992</v>
      </c>
      <c r="G6" s="5">
        <f t="shared" ref="G6:G65" si="5">F6/($B6/100)^2</f>
        <v>22</v>
      </c>
      <c r="H6" s="12">
        <f t="shared" si="1"/>
        <v>1530.8369999999998</v>
      </c>
      <c r="J6" s="9">
        <v>18.600000000000001</v>
      </c>
      <c r="K6" s="10" t="s">
        <v>112</v>
      </c>
      <c r="L6" s="10" t="s">
        <v>112</v>
      </c>
      <c r="M6" s="13"/>
    </row>
    <row r="7" spans="2:21" ht="15.6">
      <c r="B7" s="4">
        <v>142</v>
      </c>
      <c r="C7" s="5">
        <f t="shared" si="2"/>
        <v>42.3444</v>
      </c>
      <c r="D7" s="5">
        <f t="shared" si="3"/>
        <v>21</v>
      </c>
      <c r="E7" s="12">
        <f t="shared" si="0"/>
        <v>1482.0540000000001</v>
      </c>
      <c r="F7" s="5">
        <f t="shared" si="4"/>
        <v>44.360799999999998</v>
      </c>
      <c r="G7" s="5">
        <f t="shared" si="5"/>
        <v>22</v>
      </c>
      <c r="H7" s="12">
        <f t="shared" si="1"/>
        <v>1552.6279999999999</v>
      </c>
      <c r="J7" s="9">
        <v>18.7</v>
      </c>
      <c r="K7" s="10" t="s">
        <v>112</v>
      </c>
      <c r="L7" s="10" t="s">
        <v>112</v>
      </c>
      <c r="M7" s="13"/>
      <c r="N7" s="22" t="s">
        <v>113</v>
      </c>
      <c r="O7" s="22"/>
      <c r="P7" s="22"/>
      <c r="Q7" s="22"/>
      <c r="R7" s="22"/>
      <c r="S7" s="22"/>
      <c r="T7" s="22"/>
      <c r="U7" s="22"/>
    </row>
    <row r="8" spans="2:21" ht="15.6">
      <c r="B8" s="4">
        <v>143</v>
      </c>
      <c r="C8" s="5">
        <f t="shared" si="2"/>
        <v>42.942899999999995</v>
      </c>
      <c r="D8" s="5">
        <f t="shared" si="3"/>
        <v>21</v>
      </c>
      <c r="E8" s="12">
        <f t="shared" si="0"/>
        <v>1503.0014999999999</v>
      </c>
      <c r="F8" s="5">
        <f t="shared" si="4"/>
        <v>44.987799999999993</v>
      </c>
      <c r="G8" s="5">
        <f t="shared" si="5"/>
        <v>22</v>
      </c>
      <c r="H8" s="12">
        <f t="shared" si="1"/>
        <v>1574.5729999999999</v>
      </c>
      <c r="J8" s="9">
        <v>18.8</v>
      </c>
      <c r="K8" s="10" t="s">
        <v>112</v>
      </c>
      <c r="L8" s="10" t="s">
        <v>112</v>
      </c>
      <c r="M8" s="13"/>
      <c r="N8" s="22" t="s">
        <v>114</v>
      </c>
      <c r="O8" s="22"/>
      <c r="P8" s="22"/>
      <c r="Q8" s="22"/>
      <c r="R8" s="22"/>
      <c r="S8" s="22"/>
      <c r="T8" s="22"/>
      <c r="U8" s="22"/>
    </row>
    <row r="9" spans="2:21" ht="15.6">
      <c r="B9" s="4">
        <v>144</v>
      </c>
      <c r="C9" s="5">
        <f t="shared" si="2"/>
        <v>43.5456</v>
      </c>
      <c r="D9" s="5">
        <f t="shared" si="3"/>
        <v>21</v>
      </c>
      <c r="E9" s="12">
        <f t="shared" si="0"/>
        <v>1524.096</v>
      </c>
      <c r="F9" s="5">
        <f t="shared" si="4"/>
        <v>45.619199999999999</v>
      </c>
      <c r="G9" s="5">
        <f t="shared" si="5"/>
        <v>22</v>
      </c>
      <c r="H9" s="12">
        <f t="shared" si="1"/>
        <v>1596.672</v>
      </c>
      <c r="J9" s="9">
        <v>18.899999999999999</v>
      </c>
      <c r="K9" s="10" t="s">
        <v>112</v>
      </c>
      <c r="L9" s="10" t="s">
        <v>112</v>
      </c>
      <c r="M9" s="13"/>
    </row>
    <row r="10" spans="2:21" ht="15.6">
      <c r="B10" s="4">
        <v>145</v>
      </c>
      <c r="C10" s="5">
        <f t="shared" si="2"/>
        <v>44.152500000000003</v>
      </c>
      <c r="D10" s="5">
        <f t="shared" si="3"/>
        <v>21</v>
      </c>
      <c r="E10" s="12">
        <f t="shared" si="0"/>
        <v>1545.3375000000001</v>
      </c>
      <c r="F10" s="5">
        <f t="shared" si="4"/>
        <v>46.255000000000003</v>
      </c>
      <c r="G10" s="5">
        <f t="shared" si="5"/>
        <v>22</v>
      </c>
      <c r="H10" s="12">
        <f t="shared" si="1"/>
        <v>1618.9250000000002</v>
      </c>
      <c r="J10" s="9">
        <v>19</v>
      </c>
      <c r="K10" s="10" t="s">
        <v>112</v>
      </c>
      <c r="L10" s="10" t="s">
        <v>112</v>
      </c>
      <c r="M10" s="13"/>
      <c r="N10" s="22" t="s">
        <v>115</v>
      </c>
      <c r="O10" s="22"/>
      <c r="P10" s="22"/>
      <c r="Q10" s="22"/>
      <c r="R10" s="22"/>
      <c r="S10" s="22"/>
      <c r="T10" s="22"/>
      <c r="U10" s="22"/>
    </row>
    <row r="11" spans="2:21" ht="15.6">
      <c r="B11" s="4">
        <v>146</v>
      </c>
      <c r="C11" s="5">
        <f t="shared" si="2"/>
        <v>44.763599999999997</v>
      </c>
      <c r="D11" s="5">
        <f t="shared" si="3"/>
        <v>21</v>
      </c>
      <c r="E11" s="12">
        <f t="shared" si="0"/>
        <v>1566.7259999999999</v>
      </c>
      <c r="F11" s="5">
        <f t="shared" si="4"/>
        <v>46.895199999999996</v>
      </c>
      <c r="G11" s="5">
        <f t="shared" si="5"/>
        <v>22</v>
      </c>
      <c r="H11" s="12">
        <f t="shared" si="1"/>
        <v>1641.3319999999999</v>
      </c>
      <c r="J11" s="9">
        <v>19.100000000000001</v>
      </c>
      <c r="K11" s="10" t="s">
        <v>112</v>
      </c>
      <c r="L11" s="10" t="s">
        <v>112</v>
      </c>
      <c r="M11" s="13"/>
      <c r="N11" s="23" t="s">
        <v>116</v>
      </c>
      <c r="O11" s="22"/>
      <c r="P11" s="22"/>
      <c r="Q11" s="22"/>
      <c r="R11" s="22"/>
      <c r="S11" s="22"/>
      <c r="T11" s="22"/>
      <c r="U11" s="22"/>
    </row>
    <row r="12" spans="2:21" ht="15.6">
      <c r="B12" s="4">
        <v>147</v>
      </c>
      <c r="C12" s="5">
        <f t="shared" si="2"/>
        <v>45.378899999999994</v>
      </c>
      <c r="D12" s="5">
        <f t="shared" si="3"/>
        <v>21</v>
      </c>
      <c r="E12" s="12">
        <f t="shared" si="0"/>
        <v>1588.2614999999998</v>
      </c>
      <c r="F12" s="5">
        <f t="shared" si="4"/>
        <v>47.5398</v>
      </c>
      <c r="G12" s="5">
        <f t="shared" si="5"/>
        <v>22</v>
      </c>
      <c r="H12" s="12">
        <f t="shared" si="1"/>
        <v>1663.893</v>
      </c>
      <c r="J12" s="9">
        <v>19.2</v>
      </c>
      <c r="K12" s="10" t="s">
        <v>112</v>
      </c>
      <c r="L12" s="10" t="s">
        <v>112</v>
      </c>
      <c r="M12" s="13"/>
      <c r="N12" s="23" t="s">
        <v>117</v>
      </c>
      <c r="O12" s="22"/>
      <c r="P12" s="22"/>
      <c r="Q12" s="22"/>
      <c r="R12" s="22"/>
      <c r="S12" s="22"/>
      <c r="T12" s="22"/>
      <c r="U12" s="22"/>
    </row>
    <row r="13" spans="2:21" ht="15.6">
      <c r="B13" s="4">
        <v>148</v>
      </c>
      <c r="C13" s="5">
        <f t="shared" si="2"/>
        <v>45.998399999999997</v>
      </c>
      <c r="D13" s="5">
        <f t="shared" si="3"/>
        <v>21</v>
      </c>
      <c r="E13" s="12">
        <f t="shared" si="0"/>
        <v>1609.944</v>
      </c>
      <c r="F13" s="5">
        <f t="shared" si="4"/>
        <v>48.188800000000001</v>
      </c>
      <c r="G13" s="5">
        <f t="shared" si="5"/>
        <v>22</v>
      </c>
      <c r="H13" s="12">
        <f t="shared" si="1"/>
        <v>1686.6079999999999</v>
      </c>
      <c r="J13" s="9">
        <v>19.3</v>
      </c>
      <c r="K13" s="10" t="s">
        <v>112</v>
      </c>
      <c r="L13" s="10" t="s">
        <v>112</v>
      </c>
      <c r="M13" s="13"/>
      <c r="N13" s="23" t="s">
        <v>118</v>
      </c>
      <c r="O13" s="22"/>
      <c r="P13" s="22"/>
      <c r="Q13" s="22"/>
      <c r="R13" s="22"/>
      <c r="S13" s="22"/>
      <c r="T13" s="22"/>
      <c r="U13" s="22"/>
    </row>
    <row r="14" spans="2:21" ht="15.6">
      <c r="B14" s="4">
        <v>149</v>
      </c>
      <c r="C14" s="5">
        <f t="shared" si="2"/>
        <v>46.622099999999996</v>
      </c>
      <c r="D14" s="5">
        <f t="shared" si="3"/>
        <v>21</v>
      </c>
      <c r="E14" s="12">
        <f t="shared" si="0"/>
        <v>1631.7734999999998</v>
      </c>
      <c r="F14" s="5">
        <f t="shared" si="4"/>
        <v>48.842199999999998</v>
      </c>
      <c r="G14" s="5">
        <f t="shared" si="5"/>
        <v>22</v>
      </c>
      <c r="H14" s="12">
        <f t="shared" si="1"/>
        <v>1709.4769999999999</v>
      </c>
      <c r="J14" s="9">
        <v>19.399999999999999</v>
      </c>
      <c r="K14" s="10" t="s">
        <v>112</v>
      </c>
      <c r="L14" s="10" t="s">
        <v>112</v>
      </c>
      <c r="M14" s="13"/>
    </row>
    <row r="15" spans="2:21" ht="15.6">
      <c r="B15" s="4">
        <v>150</v>
      </c>
      <c r="C15" s="5">
        <f t="shared" si="2"/>
        <v>47.25</v>
      </c>
      <c r="D15" s="5">
        <f t="shared" si="3"/>
        <v>21</v>
      </c>
      <c r="E15" s="12">
        <f t="shared" si="0"/>
        <v>1653.75</v>
      </c>
      <c r="F15" s="5">
        <f t="shared" si="4"/>
        <v>49.5</v>
      </c>
      <c r="G15" s="5">
        <f t="shared" si="5"/>
        <v>22</v>
      </c>
      <c r="H15" s="12">
        <f t="shared" si="1"/>
        <v>1732.5</v>
      </c>
      <c r="J15" s="9">
        <v>19.5</v>
      </c>
      <c r="K15" s="10" t="s">
        <v>112</v>
      </c>
      <c r="L15" s="10" t="s">
        <v>112</v>
      </c>
      <c r="M15" s="13"/>
    </row>
    <row r="16" spans="2:21" ht="15.6">
      <c r="B16" s="4">
        <v>151</v>
      </c>
      <c r="C16" s="5">
        <f t="shared" si="2"/>
        <v>47.882100000000001</v>
      </c>
      <c r="D16" s="5">
        <f t="shared" si="3"/>
        <v>21</v>
      </c>
      <c r="E16" s="12">
        <f t="shared" si="0"/>
        <v>1675.8735000000001</v>
      </c>
      <c r="F16" s="5">
        <f t="shared" si="4"/>
        <v>50.162199999999999</v>
      </c>
      <c r="G16" s="5">
        <f t="shared" si="5"/>
        <v>22</v>
      </c>
      <c r="H16" s="12">
        <f t="shared" si="1"/>
        <v>1755.6769999999999</v>
      </c>
      <c r="J16" s="9">
        <v>19.600000000000001</v>
      </c>
      <c r="K16" s="10" t="s">
        <v>112</v>
      </c>
      <c r="L16" s="10" t="s">
        <v>112</v>
      </c>
      <c r="M16" s="13"/>
      <c r="N16" s="3" t="s">
        <v>119</v>
      </c>
    </row>
    <row r="17" spans="2:21" ht="15.6">
      <c r="B17" s="4">
        <v>152</v>
      </c>
      <c r="C17" s="5">
        <f t="shared" si="2"/>
        <v>48.5184</v>
      </c>
      <c r="D17" s="5">
        <f t="shared" si="3"/>
        <v>21</v>
      </c>
      <c r="E17" s="12">
        <f t="shared" si="0"/>
        <v>1698.144</v>
      </c>
      <c r="F17" s="5">
        <f t="shared" si="4"/>
        <v>50.828800000000001</v>
      </c>
      <c r="G17" s="5">
        <f t="shared" si="5"/>
        <v>22</v>
      </c>
      <c r="H17" s="12">
        <f t="shared" si="1"/>
        <v>1779.008</v>
      </c>
      <c r="J17" s="9">
        <v>19.7</v>
      </c>
      <c r="K17" s="10" t="s">
        <v>112</v>
      </c>
      <c r="L17" s="10" t="s">
        <v>112</v>
      </c>
      <c r="M17" s="13"/>
      <c r="N17" s="4">
        <v>35</v>
      </c>
    </row>
    <row r="18" spans="2:21" ht="15.6">
      <c r="B18" s="4">
        <v>153</v>
      </c>
      <c r="C18" s="5">
        <f t="shared" si="2"/>
        <v>49.158900000000003</v>
      </c>
      <c r="D18" s="5">
        <f t="shared" si="3"/>
        <v>21</v>
      </c>
      <c r="E18" s="12">
        <f t="shared" si="0"/>
        <v>1720.5615</v>
      </c>
      <c r="F18" s="5">
        <f t="shared" si="4"/>
        <v>51.4998</v>
      </c>
      <c r="G18" s="5">
        <f t="shared" si="5"/>
        <v>22</v>
      </c>
      <c r="H18" s="12">
        <f t="shared" si="1"/>
        <v>1802.4929999999999</v>
      </c>
      <c r="J18" s="9">
        <v>19.8</v>
      </c>
      <c r="K18" s="10" t="s">
        <v>112</v>
      </c>
      <c r="L18" s="10" t="s">
        <v>112</v>
      </c>
      <c r="M18" s="13"/>
    </row>
    <row r="19" spans="2:21" ht="15.6">
      <c r="B19" s="4">
        <v>154</v>
      </c>
      <c r="C19" s="5">
        <f t="shared" si="2"/>
        <v>49.803599999999996</v>
      </c>
      <c r="D19" s="5">
        <f t="shared" si="3"/>
        <v>21</v>
      </c>
      <c r="E19" s="12">
        <f t="shared" si="0"/>
        <v>1743.1259999999997</v>
      </c>
      <c r="F19" s="5">
        <f t="shared" si="4"/>
        <v>52.175199999999997</v>
      </c>
      <c r="G19" s="5">
        <f t="shared" si="5"/>
        <v>22</v>
      </c>
      <c r="H19" s="12">
        <f t="shared" si="1"/>
        <v>1826.1319999999998</v>
      </c>
      <c r="J19" s="9">
        <v>19.899999999999999</v>
      </c>
      <c r="K19" s="10" t="s">
        <v>112</v>
      </c>
      <c r="L19" s="10" t="s">
        <v>112</v>
      </c>
      <c r="M19" s="13"/>
      <c r="N19" s="2" t="s">
        <v>120</v>
      </c>
      <c r="O19" s="2" t="s">
        <v>121</v>
      </c>
    </row>
    <row r="20" spans="2:21" ht="15.6">
      <c r="B20" s="4">
        <v>155</v>
      </c>
      <c r="C20" s="5">
        <f t="shared" si="2"/>
        <v>50.452500000000008</v>
      </c>
      <c r="D20" s="5">
        <f t="shared" si="3"/>
        <v>21</v>
      </c>
      <c r="E20" s="12">
        <f t="shared" si="0"/>
        <v>1765.8375000000003</v>
      </c>
      <c r="F20" s="5">
        <f t="shared" si="4"/>
        <v>52.855000000000004</v>
      </c>
      <c r="G20" s="5">
        <f t="shared" si="5"/>
        <v>22</v>
      </c>
      <c r="H20" s="12">
        <f t="shared" si="1"/>
        <v>1849.9250000000002</v>
      </c>
      <c r="J20" s="9">
        <v>20</v>
      </c>
      <c r="K20" s="10" t="s">
        <v>112</v>
      </c>
      <c r="L20" s="10" t="s">
        <v>112</v>
      </c>
      <c r="M20" s="13"/>
    </row>
    <row r="21" spans="2:21">
      <c r="B21" s="4">
        <v>156</v>
      </c>
      <c r="C21" s="5">
        <f t="shared" si="2"/>
        <v>51.105600000000003</v>
      </c>
      <c r="D21" s="5">
        <f t="shared" si="3"/>
        <v>21</v>
      </c>
      <c r="E21" s="12">
        <f t="shared" si="0"/>
        <v>1788.6960000000001</v>
      </c>
      <c r="F21" s="5">
        <f t="shared" si="4"/>
        <v>53.539200000000008</v>
      </c>
      <c r="G21" s="5">
        <f t="shared" si="5"/>
        <v>22</v>
      </c>
      <c r="H21" s="12">
        <f t="shared" si="1"/>
        <v>1873.8720000000003</v>
      </c>
      <c r="J21" s="9">
        <v>20.100000000000001</v>
      </c>
      <c r="K21" s="10" t="s">
        <v>112</v>
      </c>
      <c r="L21" s="10" t="s">
        <v>112</v>
      </c>
      <c r="M21" s="13"/>
      <c r="N21" s="59" t="s">
        <v>122</v>
      </c>
      <c r="O21" s="59"/>
    </row>
    <row r="22" spans="2:21" ht="15.6">
      <c r="B22" s="4">
        <v>157</v>
      </c>
      <c r="C22" s="5">
        <f t="shared" si="2"/>
        <v>51.762900000000002</v>
      </c>
      <c r="D22" s="5">
        <f t="shared" si="3"/>
        <v>21</v>
      </c>
      <c r="E22" s="12">
        <f t="shared" si="0"/>
        <v>1811.7015000000001</v>
      </c>
      <c r="F22" s="5">
        <f t="shared" si="4"/>
        <v>54.227800000000002</v>
      </c>
      <c r="G22" s="5">
        <f t="shared" si="5"/>
        <v>22</v>
      </c>
      <c r="H22" s="12">
        <f t="shared" si="1"/>
        <v>1897.973</v>
      </c>
      <c r="J22" s="9">
        <v>20.2</v>
      </c>
      <c r="K22" s="10" t="s">
        <v>112</v>
      </c>
      <c r="L22" s="10" t="s">
        <v>112</v>
      </c>
      <c r="M22" s="13"/>
      <c r="N22" s="24" t="s">
        <v>123</v>
      </c>
      <c r="O22" s="22"/>
      <c r="P22" s="22"/>
      <c r="Q22" s="22"/>
      <c r="R22" s="22"/>
      <c r="S22" s="22"/>
      <c r="T22" s="22"/>
      <c r="U22" s="22"/>
    </row>
    <row r="23" spans="2:21" ht="15.6">
      <c r="B23" s="4">
        <v>158</v>
      </c>
      <c r="C23" s="5">
        <f t="shared" si="2"/>
        <v>52.424400000000006</v>
      </c>
      <c r="D23" s="5">
        <f t="shared" si="3"/>
        <v>21</v>
      </c>
      <c r="E23" s="12">
        <f t="shared" si="0"/>
        <v>1834.8540000000003</v>
      </c>
      <c r="F23" s="5">
        <f t="shared" si="4"/>
        <v>54.920800000000007</v>
      </c>
      <c r="G23" s="5">
        <f t="shared" si="5"/>
        <v>22</v>
      </c>
      <c r="H23" s="12">
        <f t="shared" si="1"/>
        <v>1922.2280000000003</v>
      </c>
      <c r="J23" s="9">
        <v>20.3</v>
      </c>
      <c r="K23" s="10" t="s">
        <v>112</v>
      </c>
      <c r="L23" s="10" t="s">
        <v>112</v>
      </c>
      <c r="M23" s="13"/>
      <c r="N23" s="25" t="s">
        <v>124</v>
      </c>
      <c r="O23" s="22"/>
      <c r="P23" s="22"/>
      <c r="Q23" s="22"/>
      <c r="R23" s="22"/>
      <c r="S23" s="22"/>
      <c r="T23" s="22"/>
      <c r="U23" s="22"/>
    </row>
    <row r="24" spans="2:21" ht="15.6">
      <c r="B24" s="4">
        <v>159</v>
      </c>
      <c r="C24" s="5">
        <f t="shared" si="2"/>
        <v>53.090100000000007</v>
      </c>
      <c r="D24" s="5">
        <f t="shared" si="3"/>
        <v>21</v>
      </c>
      <c r="E24" s="12">
        <f t="shared" si="0"/>
        <v>1858.1535000000003</v>
      </c>
      <c r="F24" s="5">
        <f t="shared" si="4"/>
        <v>55.618200000000002</v>
      </c>
      <c r="G24" s="5">
        <f t="shared" si="5"/>
        <v>22</v>
      </c>
      <c r="H24" s="12">
        <f t="shared" si="1"/>
        <v>1946.6370000000002</v>
      </c>
      <c r="J24" s="9">
        <v>20.399999999999999</v>
      </c>
      <c r="K24" s="10" t="s">
        <v>112</v>
      </c>
      <c r="L24" s="10" t="s">
        <v>112</v>
      </c>
      <c r="M24" s="13"/>
      <c r="N24" s="25" t="s">
        <v>125</v>
      </c>
      <c r="O24" s="22"/>
      <c r="P24" s="22"/>
      <c r="Q24" s="22"/>
      <c r="R24" s="22"/>
      <c r="S24" s="22"/>
      <c r="T24" s="22"/>
      <c r="U24" s="22"/>
    </row>
    <row r="25" spans="2:21" ht="15.6">
      <c r="B25" s="4">
        <v>160</v>
      </c>
      <c r="C25" s="5">
        <f t="shared" si="2"/>
        <v>53.760000000000012</v>
      </c>
      <c r="D25" s="5">
        <f t="shared" si="3"/>
        <v>21</v>
      </c>
      <c r="E25" s="12">
        <f t="shared" si="0"/>
        <v>1881.6000000000004</v>
      </c>
      <c r="F25" s="5">
        <f t="shared" si="4"/>
        <v>56.320000000000007</v>
      </c>
      <c r="G25" s="5">
        <f t="shared" si="5"/>
        <v>22</v>
      </c>
      <c r="H25" s="12">
        <f t="shared" si="1"/>
        <v>1971.2000000000003</v>
      </c>
      <c r="J25" s="9">
        <v>20.5</v>
      </c>
      <c r="K25" s="10" t="s">
        <v>112</v>
      </c>
      <c r="L25" s="10" t="s">
        <v>112</v>
      </c>
      <c r="M25" s="13"/>
      <c r="N25" s="25"/>
      <c r="O25" s="22"/>
      <c r="P25" s="22"/>
      <c r="Q25" s="22"/>
      <c r="R25" s="22"/>
      <c r="S25" s="22"/>
      <c r="T25" s="22"/>
      <c r="U25" s="22"/>
    </row>
    <row r="26" spans="2:21" ht="15.6">
      <c r="B26" s="4">
        <v>161</v>
      </c>
      <c r="C26" s="5">
        <f t="shared" si="2"/>
        <v>54.434100000000008</v>
      </c>
      <c r="D26" s="5">
        <f t="shared" si="3"/>
        <v>21</v>
      </c>
      <c r="E26" s="12">
        <f t="shared" si="0"/>
        <v>1905.1935000000003</v>
      </c>
      <c r="F26" s="5">
        <f t="shared" si="4"/>
        <v>57.026200000000003</v>
      </c>
      <c r="G26" s="5">
        <f t="shared" si="5"/>
        <v>22</v>
      </c>
      <c r="H26" s="12">
        <f t="shared" si="1"/>
        <v>1995.9170000000001</v>
      </c>
      <c r="J26" s="9">
        <v>20.6</v>
      </c>
      <c r="K26" s="10" t="s">
        <v>112</v>
      </c>
      <c r="L26" s="10" t="s">
        <v>112</v>
      </c>
      <c r="M26" s="13"/>
      <c r="N26" s="25" t="s">
        <v>126</v>
      </c>
      <c r="O26" s="22"/>
      <c r="P26" s="22"/>
      <c r="Q26" s="22"/>
      <c r="R26" s="22"/>
      <c r="S26" s="22"/>
      <c r="T26" s="22"/>
      <c r="U26" s="22"/>
    </row>
    <row r="27" spans="2:21" ht="15.6">
      <c r="B27" s="4">
        <v>162</v>
      </c>
      <c r="C27" s="5">
        <f t="shared" si="2"/>
        <v>55.112400000000008</v>
      </c>
      <c r="D27" s="5">
        <f t="shared" si="3"/>
        <v>21</v>
      </c>
      <c r="E27" s="12">
        <f t="shared" si="0"/>
        <v>1928.9340000000002</v>
      </c>
      <c r="F27" s="5">
        <f t="shared" si="4"/>
        <v>57.736800000000009</v>
      </c>
      <c r="G27" s="5">
        <f t="shared" si="5"/>
        <v>22</v>
      </c>
      <c r="H27" s="12">
        <f t="shared" si="1"/>
        <v>2020.7880000000002</v>
      </c>
      <c r="J27" s="9">
        <v>20.7</v>
      </c>
      <c r="K27" s="10" t="s">
        <v>112</v>
      </c>
      <c r="L27" s="10" t="s">
        <v>112</v>
      </c>
      <c r="M27" s="13"/>
      <c r="N27" s="25" t="s">
        <v>127</v>
      </c>
      <c r="O27" s="22"/>
      <c r="P27" s="22"/>
      <c r="Q27" s="22"/>
      <c r="R27" s="22"/>
      <c r="S27" s="22"/>
      <c r="T27" s="22"/>
      <c r="U27" s="22"/>
    </row>
    <row r="28" spans="2:21" ht="15.6">
      <c r="B28" s="4">
        <v>163</v>
      </c>
      <c r="C28" s="5">
        <f t="shared" si="2"/>
        <v>55.794899999999998</v>
      </c>
      <c r="D28" s="5">
        <f t="shared" si="3"/>
        <v>21</v>
      </c>
      <c r="E28" s="12">
        <f t="shared" si="0"/>
        <v>1952.8215</v>
      </c>
      <c r="F28" s="5">
        <f t="shared" si="4"/>
        <v>58.451799999999999</v>
      </c>
      <c r="G28" s="5">
        <f t="shared" si="5"/>
        <v>22</v>
      </c>
      <c r="H28" s="12">
        <f t="shared" si="1"/>
        <v>2045.8129999999999</v>
      </c>
      <c r="J28" s="9">
        <v>20.8</v>
      </c>
      <c r="K28" s="10" t="s">
        <v>112</v>
      </c>
      <c r="L28" s="10" t="s">
        <v>112</v>
      </c>
      <c r="M28" s="13"/>
      <c r="N28" s="25" t="s">
        <v>128</v>
      </c>
      <c r="O28" s="22"/>
      <c r="P28" s="22"/>
      <c r="Q28" s="22"/>
      <c r="R28" s="22"/>
      <c r="S28" s="22"/>
      <c r="T28" s="22"/>
      <c r="U28" s="22"/>
    </row>
    <row r="29" spans="2:21" ht="15.6">
      <c r="B29" s="4">
        <v>164</v>
      </c>
      <c r="C29" s="5">
        <f t="shared" si="2"/>
        <v>56.481599999999993</v>
      </c>
      <c r="D29" s="5">
        <f t="shared" si="3"/>
        <v>21</v>
      </c>
      <c r="E29" s="12">
        <f t="shared" si="0"/>
        <v>1976.8559999999998</v>
      </c>
      <c r="F29" s="5">
        <f t="shared" si="4"/>
        <v>59.171199999999992</v>
      </c>
      <c r="G29" s="5">
        <f t="shared" si="5"/>
        <v>22</v>
      </c>
      <c r="H29" s="12">
        <f t="shared" si="1"/>
        <v>2070.9919999999997</v>
      </c>
      <c r="J29" s="9">
        <v>20.9</v>
      </c>
      <c r="K29" s="10" t="s">
        <v>112</v>
      </c>
      <c r="L29" s="10" t="s">
        <v>112</v>
      </c>
      <c r="M29" s="13"/>
      <c r="N29" s="25"/>
      <c r="O29" s="22"/>
      <c r="P29" s="22"/>
      <c r="Q29" s="22"/>
      <c r="R29" s="22"/>
      <c r="S29" s="22"/>
      <c r="T29" s="22"/>
      <c r="U29" s="22"/>
    </row>
    <row r="30" spans="2:21" ht="15.6">
      <c r="B30" s="4">
        <v>165</v>
      </c>
      <c r="C30" s="5">
        <f t="shared" si="2"/>
        <v>57.172499999999992</v>
      </c>
      <c r="D30" s="5">
        <f t="shared" si="3"/>
        <v>21</v>
      </c>
      <c r="E30" s="12">
        <f t="shared" si="0"/>
        <v>2001.0374999999997</v>
      </c>
      <c r="F30" s="5">
        <f t="shared" si="4"/>
        <v>59.894999999999996</v>
      </c>
      <c r="G30" s="5">
        <f t="shared" si="5"/>
        <v>22</v>
      </c>
      <c r="H30" s="12">
        <f t="shared" si="1"/>
        <v>2096.3249999999998</v>
      </c>
      <c r="J30" s="9">
        <v>21</v>
      </c>
      <c r="K30" s="10" t="s">
        <v>112</v>
      </c>
      <c r="L30" s="10" t="s">
        <v>112</v>
      </c>
      <c r="M30" s="13"/>
      <c r="N30" s="25" t="s">
        <v>129</v>
      </c>
      <c r="O30" s="22"/>
      <c r="P30" s="22"/>
      <c r="Q30" s="22"/>
      <c r="R30" s="22"/>
      <c r="S30" s="22"/>
      <c r="T30" s="22"/>
      <c r="U30" s="22"/>
    </row>
    <row r="31" spans="2:21" ht="15.6">
      <c r="B31" s="4">
        <v>166</v>
      </c>
      <c r="C31" s="5">
        <f t="shared" si="2"/>
        <v>57.867599999999996</v>
      </c>
      <c r="D31" s="5">
        <f t="shared" si="3"/>
        <v>21</v>
      </c>
      <c r="E31" s="12">
        <f t="shared" si="0"/>
        <v>2025.3659999999998</v>
      </c>
      <c r="F31" s="5">
        <f t="shared" si="4"/>
        <v>60.623199999999997</v>
      </c>
      <c r="G31" s="5">
        <f t="shared" si="5"/>
        <v>22</v>
      </c>
      <c r="H31" s="12">
        <f t="shared" si="1"/>
        <v>2121.8119999999999</v>
      </c>
      <c r="J31" s="9">
        <v>21.1</v>
      </c>
      <c r="K31" s="10" t="s">
        <v>112</v>
      </c>
      <c r="L31" s="10" t="s">
        <v>112</v>
      </c>
      <c r="M31" s="13"/>
      <c r="N31" s="25" t="s">
        <v>130</v>
      </c>
      <c r="O31" s="22"/>
      <c r="P31" s="22"/>
      <c r="Q31" s="22"/>
      <c r="R31" s="22"/>
      <c r="S31" s="22"/>
      <c r="T31" s="22"/>
      <c r="U31" s="22"/>
    </row>
    <row r="32" spans="2:21" ht="15.6">
      <c r="B32" s="4">
        <v>167</v>
      </c>
      <c r="C32" s="5">
        <f t="shared" si="2"/>
        <v>58.566899999999997</v>
      </c>
      <c r="D32" s="5">
        <f t="shared" si="3"/>
        <v>21</v>
      </c>
      <c r="E32" s="12">
        <f t="shared" si="0"/>
        <v>2049.8415</v>
      </c>
      <c r="F32" s="5">
        <f t="shared" si="4"/>
        <v>61.355800000000002</v>
      </c>
      <c r="G32" s="5">
        <f t="shared" si="5"/>
        <v>22</v>
      </c>
      <c r="H32" s="12">
        <f t="shared" si="1"/>
        <v>2147.453</v>
      </c>
      <c r="J32" s="9">
        <v>21.2</v>
      </c>
      <c r="K32" s="10" t="s">
        <v>112</v>
      </c>
      <c r="L32" s="10" t="s">
        <v>112</v>
      </c>
      <c r="M32" s="13"/>
      <c r="N32" s="25"/>
      <c r="O32" s="22"/>
      <c r="P32" s="22"/>
      <c r="Q32" s="22"/>
      <c r="R32" s="22"/>
      <c r="S32" s="22"/>
      <c r="T32" s="22"/>
      <c r="U32" s="22"/>
    </row>
    <row r="33" spans="2:21" ht="15.6">
      <c r="B33" s="4">
        <v>168</v>
      </c>
      <c r="C33" s="5">
        <f t="shared" si="2"/>
        <v>59.270399999999988</v>
      </c>
      <c r="D33" s="5">
        <f t="shared" si="3"/>
        <v>21</v>
      </c>
      <c r="E33" s="12">
        <f t="shared" si="0"/>
        <v>2074.4639999999995</v>
      </c>
      <c r="F33" s="5">
        <f t="shared" si="4"/>
        <v>62.09279999999999</v>
      </c>
      <c r="G33" s="5">
        <f t="shared" si="5"/>
        <v>22</v>
      </c>
      <c r="H33" s="12">
        <f t="shared" si="1"/>
        <v>2173.2479999999996</v>
      </c>
      <c r="J33" s="9">
        <v>21.3</v>
      </c>
      <c r="K33" s="10" t="s">
        <v>112</v>
      </c>
      <c r="L33" s="10" t="s">
        <v>112</v>
      </c>
      <c r="M33" s="13"/>
      <c r="N33" s="25" t="s">
        <v>131</v>
      </c>
      <c r="O33" s="22"/>
      <c r="P33" s="22"/>
      <c r="Q33" s="22"/>
      <c r="R33" s="22"/>
      <c r="S33" s="22"/>
      <c r="T33" s="22"/>
      <c r="U33" s="22"/>
    </row>
    <row r="34" spans="2:21" ht="15.6">
      <c r="B34" s="4">
        <v>169</v>
      </c>
      <c r="C34" s="5">
        <f t="shared" si="2"/>
        <v>59.978099999999991</v>
      </c>
      <c r="D34" s="5">
        <f t="shared" si="3"/>
        <v>21</v>
      </c>
      <c r="E34" s="12">
        <f t="shared" si="0"/>
        <v>2099.2334999999998</v>
      </c>
      <c r="F34" s="5">
        <f t="shared" si="4"/>
        <v>62.834199999999996</v>
      </c>
      <c r="G34" s="5">
        <f t="shared" si="5"/>
        <v>22</v>
      </c>
      <c r="H34" s="12">
        <f t="shared" si="1"/>
        <v>2199.1969999999997</v>
      </c>
      <c r="J34" s="9">
        <v>21.4</v>
      </c>
      <c r="K34" s="10" t="s">
        <v>112</v>
      </c>
      <c r="L34" s="10" t="s">
        <v>112</v>
      </c>
      <c r="M34" s="13"/>
    </row>
    <row r="35" spans="2:21">
      <c r="B35" s="4">
        <v>170</v>
      </c>
      <c r="C35" s="5">
        <f t="shared" si="2"/>
        <v>60.689999999999991</v>
      </c>
      <c r="D35" s="5">
        <f t="shared" si="3"/>
        <v>21</v>
      </c>
      <c r="E35" s="12">
        <f t="shared" si="0"/>
        <v>2124.1499999999996</v>
      </c>
      <c r="F35" s="5">
        <f t="shared" si="4"/>
        <v>63.579999999999991</v>
      </c>
      <c r="G35" s="5">
        <f t="shared" si="5"/>
        <v>22</v>
      </c>
      <c r="H35" s="12">
        <f t="shared" si="1"/>
        <v>2225.2999999999997</v>
      </c>
      <c r="J35" s="9">
        <v>21.5</v>
      </c>
      <c r="K35" s="10" t="s">
        <v>112</v>
      </c>
      <c r="L35" s="10" t="s">
        <v>112</v>
      </c>
      <c r="M35" s="13"/>
      <c r="N35" s="60" t="s">
        <v>132</v>
      </c>
      <c r="O35" s="60"/>
    </row>
    <row r="36" spans="2:21" ht="15.6">
      <c r="B36" s="4">
        <v>171</v>
      </c>
      <c r="C36" s="5">
        <f t="shared" si="2"/>
        <v>61.406099999999995</v>
      </c>
      <c r="D36" s="5">
        <f t="shared" si="3"/>
        <v>21</v>
      </c>
      <c r="E36" s="12">
        <f t="shared" si="0"/>
        <v>2149.2134999999998</v>
      </c>
      <c r="F36" s="5">
        <f t="shared" si="4"/>
        <v>64.330199999999991</v>
      </c>
      <c r="G36" s="5">
        <f t="shared" si="5"/>
        <v>22</v>
      </c>
      <c r="H36" s="12">
        <f t="shared" si="1"/>
        <v>2251.5569999999998</v>
      </c>
      <c r="J36" s="9">
        <v>21.6</v>
      </c>
      <c r="K36" s="10" t="s">
        <v>112</v>
      </c>
      <c r="L36" s="10" t="s">
        <v>112</v>
      </c>
      <c r="M36" s="13"/>
      <c r="N36" s="24" t="s">
        <v>133</v>
      </c>
      <c r="O36" s="22"/>
      <c r="P36" s="22"/>
      <c r="Q36" s="22"/>
      <c r="R36" s="22"/>
      <c r="S36" s="22"/>
      <c r="T36" s="22"/>
      <c r="U36" s="22"/>
    </row>
    <row r="37" spans="2:21" ht="15.6">
      <c r="B37" s="4">
        <v>172</v>
      </c>
      <c r="C37" s="5">
        <f t="shared" si="2"/>
        <v>62.126399999999997</v>
      </c>
      <c r="D37" s="5">
        <f t="shared" si="3"/>
        <v>21</v>
      </c>
      <c r="E37" s="12">
        <f t="shared" ref="E37:E65" si="6">C37*$N$17</f>
        <v>2174.424</v>
      </c>
      <c r="F37" s="5">
        <f t="shared" si="4"/>
        <v>65.084799999999987</v>
      </c>
      <c r="G37" s="5">
        <f t="shared" si="5"/>
        <v>21.999999999999996</v>
      </c>
      <c r="H37" s="12">
        <f t="shared" ref="H37:H65" si="7">F37*$N$17</f>
        <v>2277.9679999999994</v>
      </c>
      <c r="J37" s="9">
        <v>21.7</v>
      </c>
      <c r="K37" s="10" t="s">
        <v>112</v>
      </c>
      <c r="L37" s="10" t="s">
        <v>112</v>
      </c>
      <c r="M37" s="13"/>
      <c r="N37" s="25" t="s">
        <v>134</v>
      </c>
      <c r="O37" s="22"/>
      <c r="P37" s="22"/>
      <c r="Q37" s="22"/>
      <c r="R37" s="22"/>
      <c r="S37" s="22"/>
      <c r="T37" s="22"/>
      <c r="U37" s="22"/>
    </row>
    <row r="38" spans="2:21" ht="15.6">
      <c r="B38" s="4">
        <v>173</v>
      </c>
      <c r="C38" s="5">
        <f t="shared" si="2"/>
        <v>62.850900000000003</v>
      </c>
      <c r="D38" s="5">
        <f t="shared" si="3"/>
        <v>21</v>
      </c>
      <c r="E38" s="12">
        <f t="shared" si="6"/>
        <v>2199.7815000000001</v>
      </c>
      <c r="F38" s="5">
        <f t="shared" si="4"/>
        <v>65.843800000000002</v>
      </c>
      <c r="G38" s="5">
        <f t="shared" si="5"/>
        <v>22</v>
      </c>
      <c r="H38" s="12">
        <f t="shared" si="7"/>
        <v>2304.5329999999999</v>
      </c>
      <c r="J38" s="9">
        <v>21.8000000000001</v>
      </c>
      <c r="K38" s="10" t="s">
        <v>112</v>
      </c>
      <c r="L38" s="10" t="s">
        <v>112</v>
      </c>
      <c r="M38" s="13"/>
    </row>
    <row r="39" spans="2:21">
      <c r="B39" s="4">
        <v>174</v>
      </c>
      <c r="C39" s="5">
        <f t="shared" si="2"/>
        <v>63.579599999999999</v>
      </c>
      <c r="D39" s="5">
        <f t="shared" si="3"/>
        <v>21</v>
      </c>
      <c r="E39" s="12">
        <f t="shared" si="6"/>
        <v>2225.2860000000001</v>
      </c>
      <c r="F39" s="5">
        <f t="shared" si="4"/>
        <v>66.607200000000006</v>
      </c>
      <c r="G39" s="5">
        <f t="shared" si="5"/>
        <v>22</v>
      </c>
      <c r="H39" s="12">
        <f t="shared" si="7"/>
        <v>2331.2520000000004</v>
      </c>
      <c r="J39" s="9">
        <v>21.9</v>
      </c>
      <c r="K39" s="10" t="s">
        <v>112</v>
      </c>
      <c r="L39" s="10" t="s">
        <v>112</v>
      </c>
      <c r="M39" s="13"/>
      <c r="N39" s="61" t="s">
        <v>135</v>
      </c>
      <c r="O39" s="61"/>
    </row>
    <row r="40" spans="2:21" ht="15.6">
      <c r="B40" s="4">
        <v>175</v>
      </c>
      <c r="C40" s="5">
        <f t="shared" si="2"/>
        <v>64.3125</v>
      </c>
      <c r="D40" s="5">
        <f t="shared" si="3"/>
        <v>21</v>
      </c>
      <c r="E40" s="12">
        <f t="shared" si="6"/>
        <v>2250.9375</v>
      </c>
      <c r="F40" s="5">
        <f t="shared" si="4"/>
        <v>67.375</v>
      </c>
      <c r="G40" s="5">
        <f t="shared" si="5"/>
        <v>22</v>
      </c>
      <c r="H40" s="12">
        <f t="shared" si="7"/>
        <v>2358.125</v>
      </c>
      <c r="J40" s="9">
        <v>22</v>
      </c>
      <c r="K40" s="10" t="s">
        <v>112</v>
      </c>
      <c r="L40" s="10" t="s">
        <v>112</v>
      </c>
      <c r="M40" s="13"/>
      <c r="N40" s="22" t="s">
        <v>136</v>
      </c>
      <c r="O40" s="22"/>
      <c r="P40" s="22"/>
      <c r="Q40" s="22"/>
      <c r="R40" s="22"/>
      <c r="S40" s="22"/>
      <c r="T40" s="22"/>
      <c r="U40" s="22"/>
    </row>
    <row r="41" spans="2:21" ht="15.6">
      <c r="B41" s="4">
        <v>176</v>
      </c>
      <c r="C41" s="5">
        <f t="shared" si="2"/>
        <v>65.049599999999998</v>
      </c>
      <c r="D41" s="5">
        <f t="shared" si="3"/>
        <v>21</v>
      </c>
      <c r="E41" s="12">
        <f t="shared" si="6"/>
        <v>2276.7359999999999</v>
      </c>
      <c r="F41" s="5">
        <f t="shared" si="4"/>
        <v>68.147199999999998</v>
      </c>
      <c r="G41" s="5">
        <f t="shared" si="5"/>
        <v>22</v>
      </c>
      <c r="H41" s="12">
        <f t="shared" si="7"/>
        <v>2385.152</v>
      </c>
      <c r="J41" s="9">
        <v>22.100000000000101</v>
      </c>
      <c r="K41" s="10" t="s">
        <v>112</v>
      </c>
      <c r="L41" s="10" t="s">
        <v>112</v>
      </c>
      <c r="M41" s="13"/>
    </row>
    <row r="42" spans="2:21" ht="15.6">
      <c r="B42" s="4">
        <v>177</v>
      </c>
      <c r="C42" s="5">
        <f t="shared" si="2"/>
        <v>65.790900000000008</v>
      </c>
      <c r="D42" s="5">
        <f t="shared" si="3"/>
        <v>21</v>
      </c>
      <c r="E42" s="12">
        <f t="shared" si="6"/>
        <v>2302.6815000000001</v>
      </c>
      <c r="F42" s="5">
        <f t="shared" si="4"/>
        <v>68.9238</v>
      </c>
      <c r="G42" s="5">
        <f t="shared" si="5"/>
        <v>22</v>
      </c>
      <c r="H42" s="12">
        <f t="shared" si="7"/>
        <v>2412.3330000000001</v>
      </c>
      <c r="J42" s="9">
        <v>22.2</v>
      </c>
      <c r="K42" s="10" t="s">
        <v>112</v>
      </c>
      <c r="L42" s="10" t="s">
        <v>112</v>
      </c>
      <c r="M42" s="13"/>
    </row>
    <row r="43" spans="2:21" ht="15.6">
      <c r="B43" s="4">
        <v>178</v>
      </c>
      <c r="C43" s="5">
        <f t="shared" si="2"/>
        <v>66.5364</v>
      </c>
      <c r="D43" s="5">
        <f t="shared" si="3"/>
        <v>21</v>
      </c>
      <c r="E43" s="12">
        <f t="shared" si="6"/>
        <v>2328.7739999999999</v>
      </c>
      <c r="F43" s="5">
        <f t="shared" si="4"/>
        <v>69.704800000000006</v>
      </c>
      <c r="G43" s="5">
        <f t="shared" si="5"/>
        <v>22</v>
      </c>
      <c r="H43" s="12">
        <f t="shared" si="7"/>
        <v>2439.6680000000001</v>
      </c>
      <c r="J43" s="9">
        <v>22.3000000000001</v>
      </c>
      <c r="K43" s="10" t="s">
        <v>112</v>
      </c>
      <c r="L43" s="10" t="s">
        <v>112</v>
      </c>
      <c r="M43" s="13"/>
    </row>
    <row r="44" spans="2:21" ht="15.6">
      <c r="B44" s="4">
        <v>179</v>
      </c>
      <c r="C44" s="5">
        <f t="shared" si="2"/>
        <v>67.286100000000005</v>
      </c>
      <c r="D44" s="5">
        <f t="shared" si="3"/>
        <v>21.000000000000004</v>
      </c>
      <c r="E44" s="12">
        <f t="shared" si="6"/>
        <v>2355.0135</v>
      </c>
      <c r="F44" s="5">
        <f t="shared" si="4"/>
        <v>70.490200000000002</v>
      </c>
      <c r="G44" s="5">
        <f t="shared" si="5"/>
        <v>22</v>
      </c>
      <c r="H44" s="12">
        <f t="shared" si="7"/>
        <v>2467.1570000000002</v>
      </c>
      <c r="J44" s="9">
        <v>22.400000000000102</v>
      </c>
      <c r="K44" s="10" t="s">
        <v>112</v>
      </c>
      <c r="L44" s="10" t="s">
        <v>112</v>
      </c>
      <c r="M44" s="13"/>
    </row>
    <row r="45" spans="2:21" ht="15.6">
      <c r="B45" s="4">
        <v>180</v>
      </c>
      <c r="C45" s="5">
        <f t="shared" si="2"/>
        <v>68.040000000000006</v>
      </c>
      <c r="D45" s="5">
        <f t="shared" si="3"/>
        <v>21</v>
      </c>
      <c r="E45" s="12">
        <f t="shared" si="6"/>
        <v>2381.4</v>
      </c>
      <c r="F45" s="5">
        <f t="shared" si="4"/>
        <v>71.28</v>
      </c>
      <c r="G45" s="5">
        <f t="shared" si="5"/>
        <v>22</v>
      </c>
      <c r="H45" s="12">
        <f t="shared" si="7"/>
        <v>2494.8000000000002</v>
      </c>
      <c r="J45" s="9">
        <v>22.500000000000099</v>
      </c>
      <c r="K45" s="10" t="s">
        <v>112</v>
      </c>
      <c r="L45" s="10" t="s">
        <v>112</v>
      </c>
      <c r="M45" s="13"/>
    </row>
    <row r="46" spans="2:21" ht="15.6">
      <c r="B46" s="4">
        <v>181</v>
      </c>
      <c r="C46" s="5">
        <f t="shared" si="2"/>
        <v>68.798100000000005</v>
      </c>
      <c r="D46" s="5">
        <f t="shared" si="3"/>
        <v>21</v>
      </c>
      <c r="E46" s="12">
        <f t="shared" si="6"/>
        <v>2407.9335000000001</v>
      </c>
      <c r="F46" s="5">
        <f t="shared" si="4"/>
        <v>72.074200000000005</v>
      </c>
      <c r="G46" s="5">
        <f t="shared" si="5"/>
        <v>22</v>
      </c>
      <c r="H46" s="12">
        <f t="shared" si="7"/>
        <v>2522.5970000000002</v>
      </c>
      <c r="J46" s="9">
        <v>22.600000000000101</v>
      </c>
      <c r="K46" s="10" t="s">
        <v>112</v>
      </c>
      <c r="L46" s="10" t="s">
        <v>112</v>
      </c>
      <c r="M46" s="13"/>
    </row>
    <row r="47" spans="2:21" ht="15.6">
      <c r="B47" s="4">
        <v>182</v>
      </c>
      <c r="C47" s="5">
        <f t="shared" si="2"/>
        <v>69.560400000000001</v>
      </c>
      <c r="D47" s="5">
        <f t="shared" si="3"/>
        <v>21</v>
      </c>
      <c r="E47" s="12">
        <f t="shared" si="6"/>
        <v>2434.614</v>
      </c>
      <c r="F47" s="5">
        <f t="shared" si="4"/>
        <v>72.872800000000012</v>
      </c>
      <c r="G47" s="5">
        <f t="shared" si="5"/>
        <v>22.000000000000004</v>
      </c>
      <c r="H47" s="12">
        <f t="shared" si="7"/>
        <v>2550.5480000000002</v>
      </c>
      <c r="J47" s="9">
        <v>22.700000000000099</v>
      </c>
      <c r="K47" s="10" t="s">
        <v>112</v>
      </c>
      <c r="L47" s="10" t="s">
        <v>112</v>
      </c>
      <c r="M47" s="13"/>
    </row>
    <row r="48" spans="2:21" ht="15.6">
      <c r="B48" s="4">
        <v>183</v>
      </c>
      <c r="C48" s="5">
        <f t="shared" si="2"/>
        <v>70.326900000000009</v>
      </c>
      <c r="D48" s="5">
        <f t="shared" si="3"/>
        <v>21</v>
      </c>
      <c r="E48" s="12">
        <f t="shared" si="6"/>
        <v>2461.4415000000004</v>
      </c>
      <c r="F48" s="5">
        <f t="shared" si="4"/>
        <v>73.67580000000001</v>
      </c>
      <c r="G48" s="5">
        <f t="shared" si="5"/>
        <v>22</v>
      </c>
      <c r="H48" s="12">
        <f t="shared" si="7"/>
        <v>2578.6530000000002</v>
      </c>
      <c r="J48" s="9">
        <v>22.8000000000001</v>
      </c>
      <c r="K48" s="10" t="s">
        <v>112</v>
      </c>
      <c r="L48" s="10" t="s">
        <v>112</v>
      </c>
      <c r="M48" s="13"/>
    </row>
    <row r="49" spans="2:13" ht="15.6">
      <c r="B49" s="4">
        <v>184</v>
      </c>
      <c r="C49" s="5">
        <f t="shared" si="2"/>
        <v>71.0976</v>
      </c>
      <c r="D49" s="5">
        <f t="shared" si="3"/>
        <v>21</v>
      </c>
      <c r="E49" s="12">
        <f t="shared" si="6"/>
        <v>2488.4160000000002</v>
      </c>
      <c r="F49" s="5">
        <f t="shared" si="4"/>
        <v>74.483200000000011</v>
      </c>
      <c r="G49" s="5">
        <f t="shared" si="5"/>
        <v>22.000000000000004</v>
      </c>
      <c r="H49" s="12">
        <f t="shared" si="7"/>
        <v>2606.9120000000003</v>
      </c>
      <c r="J49" s="9">
        <v>22.900000000000102</v>
      </c>
      <c r="K49" s="10" t="s">
        <v>112</v>
      </c>
      <c r="L49" s="10" t="s">
        <v>112</v>
      </c>
      <c r="M49" s="13"/>
    </row>
    <row r="50" spans="2:13" ht="15.6">
      <c r="B50" s="4">
        <v>185</v>
      </c>
      <c r="C50" s="5">
        <f t="shared" si="2"/>
        <v>71.872500000000002</v>
      </c>
      <c r="D50" s="5">
        <f t="shared" si="3"/>
        <v>21</v>
      </c>
      <c r="E50" s="12">
        <f t="shared" si="6"/>
        <v>2515.5374999999999</v>
      </c>
      <c r="F50" s="5">
        <f t="shared" si="4"/>
        <v>75.295000000000002</v>
      </c>
      <c r="G50" s="5">
        <f t="shared" si="5"/>
        <v>22</v>
      </c>
      <c r="H50" s="12">
        <f t="shared" si="7"/>
        <v>2635.3250000000003</v>
      </c>
      <c r="J50" s="9">
        <v>23.000000000000099</v>
      </c>
      <c r="K50" s="10" t="s">
        <v>137</v>
      </c>
      <c r="L50" s="10" t="s">
        <v>112</v>
      </c>
      <c r="M50" s="13"/>
    </row>
    <row r="51" spans="2:13" ht="15.6">
      <c r="B51" s="4">
        <v>186</v>
      </c>
      <c r="C51" s="5">
        <f t="shared" si="2"/>
        <v>72.651600000000016</v>
      </c>
      <c r="D51" s="5">
        <f t="shared" si="3"/>
        <v>21.000000000000004</v>
      </c>
      <c r="E51" s="12">
        <f t="shared" si="6"/>
        <v>2542.8060000000005</v>
      </c>
      <c r="F51" s="5">
        <f t="shared" si="4"/>
        <v>76.111200000000011</v>
      </c>
      <c r="G51" s="5">
        <f t="shared" si="5"/>
        <v>22</v>
      </c>
      <c r="H51" s="12">
        <f t="shared" si="7"/>
        <v>2663.8920000000003</v>
      </c>
      <c r="J51" s="9">
        <v>23.100000000000101</v>
      </c>
      <c r="K51" s="10" t="s">
        <v>137</v>
      </c>
      <c r="L51" s="10" t="s">
        <v>112</v>
      </c>
      <c r="M51" s="13"/>
    </row>
    <row r="52" spans="2:13" ht="15.6">
      <c r="B52" s="4">
        <v>187</v>
      </c>
      <c r="C52" s="5">
        <f t="shared" si="2"/>
        <v>73.434900000000013</v>
      </c>
      <c r="D52" s="5">
        <f t="shared" si="3"/>
        <v>21</v>
      </c>
      <c r="E52" s="12">
        <f t="shared" si="6"/>
        <v>2570.2215000000006</v>
      </c>
      <c r="F52" s="5">
        <f t="shared" si="4"/>
        <v>76.93180000000001</v>
      </c>
      <c r="G52" s="5">
        <f t="shared" si="5"/>
        <v>22</v>
      </c>
      <c r="H52" s="12">
        <f t="shared" si="7"/>
        <v>2692.6130000000003</v>
      </c>
      <c r="J52" s="9">
        <v>23.200000000000099</v>
      </c>
      <c r="K52" s="10" t="s">
        <v>137</v>
      </c>
      <c r="L52" s="10" t="s">
        <v>112</v>
      </c>
      <c r="M52" s="13"/>
    </row>
    <row r="53" spans="2:13" ht="15.6">
      <c r="B53" s="4">
        <v>188</v>
      </c>
      <c r="C53" s="5">
        <f t="shared" si="2"/>
        <v>74.222399999999993</v>
      </c>
      <c r="D53" s="5">
        <f t="shared" si="3"/>
        <v>21</v>
      </c>
      <c r="E53" s="12">
        <f t="shared" si="6"/>
        <v>2597.7839999999997</v>
      </c>
      <c r="F53" s="5">
        <f t="shared" si="4"/>
        <v>77.756799999999998</v>
      </c>
      <c r="G53" s="5">
        <f t="shared" si="5"/>
        <v>22</v>
      </c>
      <c r="H53" s="12">
        <f t="shared" si="7"/>
        <v>2721.4879999999998</v>
      </c>
      <c r="J53" s="9">
        <v>23.3000000000001</v>
      </c>
      <c r="K53" s="10" t="s">
        <v>137</v>
      </c>
      <c r="L53" s="10" t="s">
        <v>112</v>
      </c>
      <c r="M53" s="13"/>
    </row>
    <row r="54" spans="2:13" ht="15.6">
      <c r="B54" s="4">
        <v>189</v>
      </c>
      <c r="C54" s="5">
        <f t="shared" si="2"/>
        <v>75.014099999999999</v>
      </c>
      <c r="D54" s="5">
        <f t="shared" si="3"/>
        <v>21</v>
      </c>
      <c r="E54" s="12">
        <f t="shared" si="6"/>
        <v>2625.4935</v>
      </c>
      <c r="F54" s="5">
        <f t="shared" si="4"/>
        <v>78.586199999999991</v>
      </c>
      <c r="G54" s="5">
        <f t="shared" si="5"/>
        <v>22</v>
      </c>
      <c r="H54" s="12">
        <f t="shared" si="7"/>
        <v>2750.5169999999998</v>
      </c>
      <c r="J54" s="9">
        <v>23.400000000000102</v>
      </c>
      <c r="K54" s="10" t="s">
        <v>137</v>
      </c>
      <c r="L54" s="10" t="s">
        <v>112</v>
      </c>
      <c r="M54" s="13"/>
    </row>
    <row r="55" spans="2:13" ht="15.6">
      <c r="B55" s="4">
        <v>190</v>
      </c>
      <c r="C55" s="5">
        <f t="shared" si="2"/>
        <v>75.81</v>
      </c>
      <c r="D55" s="5">
        <f t="shared" si="3"/>
        <v>21</v>
      </c>
      <c r="E55" s="12">
        <f t="shared" si="6"/>
        <v>2653.35</v>
      </c>
      <c r="F55" s="5">
        <f t="shared" si="4"/>
        <v>79.42</v>
      </c>
      <c r="G55" s="5">
        <f t="shared" si="5"/>
        <v>22</v>
      </c>
      <c r="H55" s="12">
        <f t="shared" si="7"/>
        <v>2779.7000000000003</v>
      </c>
      <c r="J55" s="9">
        <v>23.500000000000099</v>
      </c>
      <c r="K55" s="10" t="s">
        <v>137</v>
      </c>
      <c r="L55" s="10" t="s">
        <v>112</v>
      </c>
      <c r="M55" s="13"/>
    </row>
    <row r="56" spans="2:13" ht="15.6">
      <c r="B56" s="4">
        <v>191</v>
      </c>
      <c r="C56" s="5">
        <f t="shared" si="2"/>
        <v>76.610100000000003</v>
      </c>
      <c r="D56" s="5">
        <f t="shared" si="3"/>
        <v>21</v>
      </c>
      <c r="E56" s="12">
        <f t="shared" si="6"/>
        <v>2681.3535000000002</v>
      </c>
      <c r="F56" s="5">
        <f t="shared" si="4"/>
        <v>80.258200000000002</v>
      </c>
      <c r="G56" s="5">
        <f t="shared" si="5"/>
        <v>22</v>
      </c>
      <c r="H56" s="12">
        <f t="shared" si="7"/>
        <v>2809.0370000000003</v>
      </c>
      <c r="J56" s="9">
        <v>23.600000000000101</v>
      </c>
      <c r="K56" s="10" t="s">
        <v>137</v>
      </c>
      <c r="L56" s="10" t="s">
        <v>112</v>
      </c>
      <c r="M56" s="13"/>
    </row>
    <row r="57" spans="2:13" ht="15.6">
      <c r="B57" s="4">
        <v>192</v>
      </c>
      <c r="C57" s="5">
        <f t="shared" si="2"/>
        <v>77.414400000000001</v>
      </c>
      <c r="D57" s="5">
        <f t="shared" si="3"/>
        <v>21</v>
      </c>
      <c r="E57" s="12">
        <f t="shared" si="6"/>
        <v>2709.5039999999999</v>
      </c>
      <c r="F57" s="5">
        <f t="shared" si="4"/>
        <v>81.100799999999992</v>
      </c>
      <c r="G57" s="5">
        <f t="shared" si="5"/>
        <v>22</v>
      </c>
      <c r="H57" s="12">
        <f t="shared" si="7"/>
        <v>2838.5279999999998</v>
      </c>
      <c r="J57" s="9">
        <v>23.700000000000099</v>
      </c>
      <c r="K57" s="10" t="s">
        <v>137</v>
      </c>
      <c r="L57" s="10" t="s">
        <v>112</v>
      </c>
      <c r="M57" s="13"/>
    </row>
    <row r="58" spans="2:13" ht="15.6">
      <c r="B58" s="4">
        <v>193</v>
      </c>
      <c r="C58" s="5">
        <f t="shared" si="2"/>
        <v>78.222899999999996</v>
      </c>
      <c r="D58" s="5">
        <f t="shared" si="3"/>
        <v>21</v>
      </c>
      <c r="E58" s="12">
        <f t="shared" si="6"/>
        <v>2737.8015</v>
      </c>
      <c r="F58" s="5">
        <f t="shared" si="4"/>
        <v>81.947800000000001</v>
      </c>
      <c r="G58" s="5">
        <f t="shared" si="5"/>
        <v>22</v>
      </c>
      <c r="H58" s="12">
        <f t="shared" si="7"/>
        <v>2868.1730000000002</v>
      </c>
      <c r="J58" s="9">
        <v>23.8000000000001</v>
      </c>
      <c r="K58" s="10" t="s">
        <v>137</v>
      </c>
      <c r="L58" s="10" t="s">
        <v>112</v>
      </c>
      <c r="M58" s="13"/>
    </row>
    <row r="59" spans="2:13" ht="15.6">
      <c r="B59" s="4">
        <v>194</v>
      </c>
      <c r="C59" s="5">
        <f t="shared" si="2"/>
        <v>79.035600000000002</v>
      </c>
      <c r="D59" s="5">
        <f t="shared" si="3"/>
        <v>21</v>
      </c>
      <c r="E59" s="12">
        <f t="shared" si="6"/>
        <v>2766.2460000000001</v>
      </c>
      <c r="F59" s="5">
        <f t="shared" si="4"/>
        <v>82.799199999999999</v>
      </c>
      <c r="G59" s="5">
        <f t="shared" si="5"/>
        <v>22</v>
      </c>
      <c r="H59" s="12">
        <f t="shared" si="7"/>
        <v>2897.9719999999998</v>
      </c>
      <c r="J59" s="9">
        <v>23.900000000000102</v>
      </c>
      <c r="K59" s="10" t="s">
        <v>137</v>
      </c>
      <c r="L59" s="10" t="s">
        <v>112</v>
      </c>
      <c r="M59" s="13"/>
    </row>
    <row r="60" spans="2:13" ht="15.6">
      <c r="B60" s="4">
        <v>195</v>
      </c>
      <c r="C60" s="5">
        <f t="shared" si="2"/>
        <v>79.852499999999992</v>
      </c>
      <c r="D60" s="5">
        <f t="shared" si="3"/>
        <v>21</v>
      </c>
      <c r="E60" s="12">
        <f t="shared" si="6"/>
        <v>2794.8374999999996</v>
      </c>
      <c r="F60" s="5">
        <f t="shared" si="4"/>
        <v>83.655000000000001</v>
      </c>
      <c r="G60" s="5">
        <f t="shared" si="5"/>
        <v>22</v>
      </c>
      <c r="H60" s="12">
        <f t="shared" si="7"/>
        <v>2927.9250000000002</v>
      </c>
      <c r="J60" s="9">
        <v>24.000000000000099</v>
      </c>
      <c r="K60" s="10" t="s">
        <v>137</v>
      </c>
      <c r="L60" s="10" t="s">
        <v>112</v>
      </c>
      <c r="M60" s="13"/>
    </row>
    <row r="61" spans="2:13" ht="15.6">
      <c r="B61" s="4">
        <v>196</v>
      </c>
      <c r="C61" s="5">
        <f t="shared" si="2"/>
        <v>80.673599999999993</v>
      </c>
      <c r="D61" s="5">
        <f t="shared" si="3"/>
        <v>21</v>
      </c>
      <c r="E61" s="12">
        <f t="shared" si="6"/>
        <v>2823.5759999999996</v>
      </c>
      <c r="F61" s="5">
        <f t="shared" si="4"/>
        <v>84.515199999999993</v>
      </c>
      <c r="G61" s="5">
        <f t="shared" si="5"/>
        <v>22</v>
      </c>
      <c r="H61" s="12">
        <f t="shared" si="7"/>
        <v>2958.0319999999997</v>
      </c>
      <c r="J61" s="9">
        <v>24.100000000000101</v>
      </c>
      <c r="K61" s="10" t="s">
        <v>137</v>
      </c>
      <c r="L61" s="10" t="s">
        <v>112</v>
      </c>
      <c r="M61" s="13"/>
    </row>
    <row r="62" spans="2:13" ht="15.6">
      <c r="B62" s="4">
        <v>197</v>
      </c>
      <c r="C62" s="5">
        <f t="shared" si="2"/>
        <v>81.498900000000006</v>
      </c>
      <c r="D62" s="5">
        <f t="shared" si="3"/>
        <v>21</v>
      </c>
      <c r="E62" s="12">
        <f t="shared" si="6"/>
        <v>2852.4615000000003</v>
      </c>
      <c r="F62" s="5">
        <f t="shared" si="4"/>
        <v>85.379800000000003</v>
      </c>
      <c r="G62" s="5">
        <f t="shared" si="5"/>
        <v>22</v>
      </c>
      <c r="H62" s="12">
        <f t="shared" si="7"/>
        <v>2988.2930000000001</v>
      </c>
      <c r="J62" s="9">
        <v>24.200000000000099</v>
      </c>
      <c r="K62" s="10" t="s">
        <v>137</v>
      </c>
      <c r="L62" s="10" t="s">
        <v>112</v>
      </c>
      <c r="M62" s="13"/>
    </row>
    <row r="63" spans="2:13" ht="15.6">
      <c r="B63" s="4">
        <v>198</v>
      </c>
      <c r="C63" s="5">
        <f t="shared" si="2"/>
        <v>82.328400000000002</v>
      </c>
      <c r="D63" s="5">
        <f t="shared" si="3"/>
        <v>21</v>
      </c>
      <c r="E63" s="12">
        <f t="shared" si="6"/>
        <v>2881.4940000000001</v>
      </c>
      <c r="F63" s="5">
        <f t="shared" si="4"/>
        <v>86.248800000000003</v>
      </c>
      <c r="G63" s="5">
        <f t="shared" si="5"/>
        <v>22</v>
      </c>
      <c r="H63" s="12">
        <f t="shared" si="7"/>
        <v>3018.7080000000001</v>
      </c>
      <c r="J63" s="9">
        <v>24.3000000000001</v>
      </c>
      <c r="K63" s="10" t="s">
        <v>137</v>
      </c>
      <c r="L63" s="10" t="s">
        <v>112</v>
      </c>
      <c r="M63" s="13"/>
    </row>
    <row r="64" spans="2:13" ht="15.6">
      <c r="B64" s="4">
        <v>199</v>
      </c>
      <c r="C64" s="5">
        <f t="shared" si="2"/>
        <v>83.162100000000009</v>
      </c>
      <c r="D64" s="5">
        <f t="shared" si="3"/>
        <v>21</v>
      </c>
      <c r="E64" s="12">
        <f t="shared" si="6"/>
        <v>2910.6735000000003</v>
      </c>
      <c r="F64" s="5">
        <f t="shared" si="4"/>
        <v>87.122200000000007</v>
      </c>
      <c r="G64" s="5">
        <f t="shared" si="5"/>
        <v>22</v>
      </c>
      <c r="H64" s="12">
        <f t="shared" si="7"/>
        <v>3049.277</v>
      </c>
      <c r="J64" s="9">
        <v>24.400000000000102</v>
      </c>
      <c r="K64" s="10" t="s">
        <v>137</v>
      </c>
      <c r="L64" s="10" t="s">
        <v>112</v>
      </c>
      <c r="M64" s="13"/>
    </row>
    <row r="65" spans="2:13" ht="15.6">
      <c r="B65" s="4">
        <v>200</v>
      </c>
      <c r="C65" s="5">
        <f t="shared" si="2"/>
        <v>84</v>
      </c>
      <c r="D65" s="5">
        <f t="shared" si="3"/>
        <v>21</v>
      </c>
      <c r="E65" s="12">
        <f t="shared" si="6"/>
        <v>2940</v>
      </c>
      <c r="F65" s="5">
        <f t="shared" si="4"/>
        <v>88</v>
      </c>
      <c r="G65" s="5">
        <f t="shared" si="5"/>
        <v>22</v>
      </c>
      <c r="H65" s="12">
        <f t="shared" si="7"/>
        <v>3080</v>
      </c>
      <c r="J65" s="9">
        <v>24.500000000000099</v>
      </c>
      <c r="K65" s="10" t="s">
        <v>137</v>
      </c>
      <c r="L65" s="10" t="s">
        <v>112</v>
      </c>
      <c r="M65" s="13"/>
    </row>
    <row r="66" spans="2:13">
      <c r="J66" s="9">
        <v>24.600000000000101</v>
      </c>
      <c r="K66" s="10" t="s">
        <v>137</v>
      </c>
      <c r="L66" s="10" t="s">
        <v>112</v>
      </c>
      <c r="M66" s="13"/>
    </row>
    <row r="67" spans="2:13">
      <c r="J67" s="9">
        <v>24.700000000000099</v>
      </c>
      <c r="K67" s="10" t="s">
        <v>137</v>
      </c>
      <c r="L67" s="10" t="s">
        <v>112</v>
      </c>
      <c r="M67" s="13"/>
    </row>
    <row r="68" spans="2:13">
      <c r="J68" s="9">
        <v>24.8000000000001</v>
      </c>
      <c r="K68" s="10" t="s">
        <v>137</v>
      </c>
      <c r="L68" s="10" t="s">
        <v>112</v>
      </c>
      <c r="M68" s="13"/>
    </row>
    <row r="69" spans="2:13">
      <c r="J69" s="9">
        <v>24.900000000000102</v>
      </c>
      <c r="K69" s="10" t="s">
        <v>137</v>
      </c>
      <c r="L69" s="10" t="s">
        <v>112</v>
      </c>
      <c r="M69" s="13"/>
    </row>
    <row r="70" spans="2:13">
      <c r="J70" s="9">
        <v>25.000000000000099</v>
      </c>
      <c r="K70" s="10" t="s">
        <v>138</v>
      </c>
      <c r="L70" s="10" t="s">
        <v>137</v>
      </c>
      <c r="M70" s="13"/>
    </row>
    <row r="71" spans="2:13">
      <c r="J71" s="9">
        <v>25.100000000000101</v>
      </c>
      <c r="K71" s="10" t="s">
        <v>138</v>
      </c>
      <c r="L71" s="10" t="s">
        <v>137</v>
      </c>
      <c r="M71" s="13"/>
    </row>
    <row r="72" spans="2:13">
      <c r="J72" s="9">
        <v>25.200000000000099</v>
      </c>
      <c r="K72" s="10" t="s">
        <v>138</v>
      </c>
      <c r="L72" s="10" t="s">
        <v>137</v>
      </c>
      <c r="M72" s="13"/>
    </row>
    <row r="73" spans="2:13">
      <c r="J73" s="9">
        <v>25.3000000000001</v>
      </c>
      <c r="K73" s="10" t="s">
        <v>138</v>
      </c>
      <c r="L73" s="10" t="s">
        <v>137</v>
      </c>
      <c r="M73" s="13"/>
    </row>
    <row r="74" spans="2:13">
      <c r="J74" s="9">
        <v>25.400000000000102</v>
      </c>
      <c r="K74" s="10" t="s">
        <v>138</v>
      </c>
      <c r="L74" s="10" t="s">
        <v>137</v>
      </c>
      <c r="M74" s="13"/>
    </row>
    <row r="75" spans="2:13">
      <c r="J75" s="9">
        <v>25.500000000000099</v>
      </c>
      <c r="K75" s="10" t="s">
        <v>138</v>
      </c>
      <c r="L75" s="10" t="s">
        <v>137</v>
      </c>
      <c r="M75" s="13"/>
    </row>
    <row r="76" spans="2:13">
      <c r="J76" s="9">
        <v>25.600000000000101</v>
      </c>
      <c r="K76" s="10" t="s">
        <v>138</v>
      </c>
      <c r="L76" s="10" t="s">
        <v>137</v>
      </c>
      <c r="M76" s="13"/>
    </row>
    <row r="77" spans="2:13">
      <c r="J77" s="9">
        <v>25.700000000000099</v>
      </c>
      <c r="K77" s="10" t="s">
        <v>138</v>
      </c>
      <c r="L77" s="10" t="s">
        <v>137</v>
      </c>
      <c r="M77" s="13"/>
    </row>
    <row r="78" spans="2:13">
      <c r="J78" s="9">
        <v>25.8000000000001</v>
      </c>
      <c r="K78" s="10" t="s">
        <v>138</v>
      </c>
      <c r="L78" s="10" t="s">
        <v>137</v>
      </c>
      <c r="M78" s="13"/>
    </row>
    <row r="79" spans="2:13">
      <c r="J79" s="9">
        <v>25.900000000000102</v>
      </c>
      <c r="K79" s="10" t="s">
        <v>138</v>
      </c>
      <c r="L79" s="10" t="s">
        <v>137</v>
      </c>
      <c r="M79" s="13"/>
    </row>
    <row r="80" spans="2:13">
      <c r="J80" s="9">
        <v>26.000000000000099</v>
      </c>
      <c r="K80" s="10" t="s">
        <v>138</v>
      </c>
      <c r="L80" s="10" t="s">
        <v>137</v>
      </c>
      <c r="M80" s="13"/>
    </row>
    <row r="81" spans="10:13">
      <c r="J81" s="9">
        <v>26.100000000000101</v>
      </c>
      <c r="K81" s="10" t="s">
        <v>138</v>
      </c>
      <c r="L81" s="10" t="s">
        <v>137</v>
      </c>
      <c r="M81" s="13"/>
    </row>
    <row r="82" spans="10:13">
      <c r="J82" s="9">
        <v>26.200000000000099</v>
      </c>
      <c r="K82" s="10" t="s">
        <v>138</v>
      </c>
      <c r="L82" s="10" t="s">
        <v>137</v>
      </c>
      <c r="M82" s="13"/>
    </row>
    <row r="83" spans="10:13">
      <c r="J83" s="9">
        <v>26.3000000000001</v>
      </c>
      <c r="K83" s="10" t="s">
        <v>138</v>
      </c>
      <c r="L83" s="10" t="s">
        <v>137</v>
      </c>
      <c r="M83" s="13"/>
    </row>
    <row r="84" spans="10:13">
      <c r="J84" s="9">
        <v>26.400000000000102</v>
      </c>
      <c r="K84" s="10" t="s">
        <v>138</v>
      </c>
      <c r="L84" s="10" t="s">
        <v>137</v>
      </c>
      <c r="M84" s="13"/>
    </row>
    <row r="85" spans="10:13">
      <c r="J85" s="9">
        <v>26.500000000000099</v>
      </c>
      <c r="K85" s="10" t="s">
        <v>138</v>
      </c>
      <c r="L85" s="10" t="s">
        <v>137</v>
      </c>
      <c r="M85" s="13"/>
    </row>
    <row r="86" spans="10:13">
      <c r="J86" s="9">
        <v>26.600000000000101</v>
      </c>
      <c r="K86" s="10" t="s">
        <v>138</v>
      </c>
      <c r="L86" s="10" t="s">
        <v>137</v>
      </c>
      <c r="M86" s="13"/>
    </row>
    <row r="87" spans="10:13">
      <c r="J87" s="9">
        <v>26.700000000000099</v>
      </c>
      <c r="K87" s="10" t="s">
        <v>138</v>
      </c>
      <c r="L87" s="10" t="s">
        <v>137</v>
      </c>
      <c r="M87" s="13"/>
    </row>
    <row r="88" spans="10:13">
      <c r="J88" s="9">
        <v>26.8000000000001</v>
      </c>
      <c r="K88" s="10" t="s">
        <v>138</v>
      </c>
      <c r="L88" s="10" t="s">
        <v>137</v>
      </c>
      <c r="M88" s="13"/>
    </row>
    <row r="89" spans="10:13">
      <c r="J89" s="9">
        <v>26.900000000000102</v>
      </c>
      <c r="K89" s="10" t="s">
        <v>138</v>
      </c>
      <c r="L89" s="10" t="s">
        <v>137</v>
      </c>
      <c r="M89" s="13"/>
    </row>
    <row r="90" spans="10:13">
      <c r="J90" s="9">
        <v>27.000000000000099</v>
      </c>
      <c r="K90" s="10" t="s">
        <v>138</v>
      </c>
      <c r="L90" s="10" t="s">
        <v>137</v>
      </c>
      <c r="M90" s="13"/>
    </row>
    <row r="91" spans="10:13">
      <c r="J91" s="9">
        <v>27.100000000000101</v>
      </c>
      <c r="K91" s="10" t="s">
        <v>138</v>
      </c>
      <c r="L91" s="10" t="s">
        <v>137</v>
      </c>
      <c r="M91" s="13"/>
    </row>
    <row r="92" spans="10:13">
      <c r="J92" s="9">
        <v>27.200000000000099</v>
      </c>
      <c r="K92" s="10" t="s">
        <v>138</v>
      </c>
      <c r="L92" s="10" t="s">
        <v>137</v>
      </c>
      <c r="M92" s="13"/>
    </row>
    <row r="93" spans="10:13">
      <c r="J93" s="9">
        <v>27.3000000000001</v>
      </c>
      <c r="K93" s="10" t="s">
        <v>138</v>
      </c>
      <c r="L93" s="10" t="s">
        <v>137</v>
      </c>
      <c r="M93" s="13"/>
    </row>
    <row r="94" spans="10:13">
      <c r="J94" s="9">
        <v>27.400000000000102</v>
      </c>
      <c r="K94" s="10" t="s">
        <v>138</v>
      </c>
      <c r="L94" s="10" t="s">
        <v>137</v>
      </c>
      <c r="M94" s="13"/>
    </row>
    <row r="95" spans="10:13">
      <c r="J95" s="9">
        <v>27.500000000000099</v>
      </c>
      <c r="K95" s="10" t="s">
        <v>138</v>
      </c>
      <c r="L95" s="10" t="s">
        <v>137</v>
      </c>
      <c r="M95" s="13"/>
    </row>
    <row r="96" spans="10:13">
      <c r="J96" s="9">
        <v>27.600000000000101</v>
      </c>
      <c r="K96" s="10" t="s">
        <v>138</v>
      </c>
      <c r="L96" s="10" t="s">
        <v>137</v>
      </c>
      <c r="M96" s="13"/>
    </row>
    <row r="97" spans="10:13">
      <c r="J97" s="9">
        <v>27.700000000000099</v>
      </c>
      <c r="K97" s="10" t="s">
        <v>138</v>
      </c>
      <c r="L97" s="10" t="s">
        <v>137</v>
      </c>
      <c r="M97" s="13"/>
    </row>
    <row r="98" spans="10:13">
      <c r="J98" s="9">
        <v>27.8000000000001</v>
      </c>
      <c r="K98" s="10" t="s">
        <v>138</v>
      </c>
      <c r="L98" s="10" t="s">
        <v>137</v>
      </c>
      <c r="M98" s="13"/>
    </row>
    <row r="99" spans="10:13">
      <c r="J99" s="9">
        <v>27.900000000000102</v>
      </c>
      <c r="K99" s="10" t="s">
        <v>138</v>
      </c>
      <c r="L99" s="10" t="s">
        <v>137</v>
      </c>
      <c r="M99" s="13"/>
    </row>
    <row r="100" spans="10:13">
      <c r="J100" s="9">
        <v>28.000000000000099</v>
      </c>
      <c r="K100" s="10" t="s">
        <v>138</v>
      </c>
      <c r="L100" s="10" t="s">
        <v>137</v>
      </c>
      <c r="M100" s="13"/>
    </row>
    <row r="101" spans="10:13">
      <c r="J101" s="9">
        <v>28.100000000000101</v>
      </c>
      <c r="K101" s="10" t="s">
        <v>138</v>
      </c>
      <c r="L101" s="10" t="s">
        <v>137</v>
      </c>
      <c r="M101" s="13"/>
    </row>
    <row r="102" spans="10:13">
      <c r="J102" s="9">
        <v>28.200000000000099</v>
      </c>
      <c r="K102" s="10" t="s">
        <v>138</v>
      </c>
      <c r="L102" s="10" t="s">
        <v>137</v>
      </c>
      <c r="M102" s="13"/>
    </row>
    <row r="103" spans="10:13">
      <c r="J103" s="9">
        <v>28.3000000000001</v>
      </c>
      <c r="K103" s="10" t="s">
        <v>138</v>
      </c>
      <c r="L103" s="10" t="s">
        <v>137</v>
      </c>
      <c r="M103" s="13"/>
    </row>
    <row r="104" spans="10:13">
      <c r="J104" s="9">
        <v>28.400000000000102</v>
      </c>
      <c r="K104" s="10" t="s">
        <v>138</v>
      </c>
      <c r="L104" s="10" t="s">
        <v>137</v>
      </c>
      <c r="M104" s="13"/>
    </row>
    <row r="105" spans="10:13">
      <c r="J105" s="9">
        <v>28.500000000000099</v>
      </c>
      <c r="K105" s="10" t="s">
        <v>138</v>
      </c>
      <c r="L105" s="10" t="s">
        <v>137</v>
      </c>
      <c r="M105" s="13"/>
    </row>
    <row r="106" spans="10:13">
      <c r="J106" s="9">
        <v>28.600000000000101</v>
      </c>
      <c r="K106" s="10" t="s">
        <v>138</v>
      </c>
      <c r="L106" s="10" t="s">
        <v>137</v>
      </c>
      <c r="M106" s="13"/>
    </row>
    <row r="107" spans="10:13">
      <c r="J107" s="9">
        <v>28.700000000000099</v>
      </c>
      <c r="K107" s="10" t="s">
        <v>138</v>
      </c>
      <c r="L107" s="10" t="s">
        <v>137</v>
      </c>
      <c r="M107" s="13"/>
    </row>
    <row r="108" spans="10:13">
      <c r="J108" s="9">
        <v>28.8000000000001</v>
      </c>
      <c r="K108" s="10" t="s">
        <v>138</v>
      </c>
      <c r="L108" s="10" t="s">
        <v>137</v>
      </c>
      <c r="M108" s="13"/>
    </row>
    <row r="109" spans="10:13">
      <c r="J109" s="9">
        <v>28.900000000000102</v>
      </c>
      <c r="K109" s="10" t="s">
        <v>138</v>
      </c>
      <c r="L109" s="10" t="s">
        <v>137</v>
      </c>
      <c r="M109" s="13"/>
    </row>
    <row r="110" spans="10:13">
      <c r="J110" s="9">
        <v>29.000000000000099</v>
      </c>
      <c r="K110" s="10" t="s">
        <v>138</v>
      </c>
      <c r="L110" s="10" t="s">
        <v>137</v>
      </c>
      <c r="M110" s="13"/>
    </row>
    <row r="111" spans="10:13">
      <c r="J111" s="9">
        <v>29.1000000000002</v>
      </c>
      <c r="K111" s="10" t="s">
        <v>138</v>
      </c>
      <c r="L111" s="10" t="s">
        <v>137</v>
      </c>
      <c r="M111" s="13"/>
    </row>
    <row r="112" spans="10:13">
      <c r="J112" s="9">
        <v>29.200000000000198</v>
      </c>
      <c r="K112" s="10" t="s">
        <v>138</v>
      </c>
      <c r="L112" s="10" t="s">
        <v>137</v>
      </c>
      <c r="M112" s="13"/>
    </row>
    <row r="113" spans="10:13">
      <c r="J113" s="9">
        <v>29.3000000000002</v>
      </c>
      <c r="K113" s="10" t="s">
        <v>138</v>
      </c>
      <c r="L113" s="10" t="s">
        <v>137</v>
      </c>
      <c r="M113" s="13"/>
    </row>
    <row r="114" spans="10:13">
      <c r="J114" s="9">
        <v>29.400000000000201</v>
      </c>
      <c r="K114" s="10" t="s">
        <v>138</v>
      </c>
      <c r="L114" s="10" t="s">
        <v>137</v>
      </c>
      <c r="M114" s="13"/>
    </row>
    <row r="115" spans="10:13">
      <c r="J115" s="9">
        <v>29.500000000000199</v>
      </c>
      <c r="K115" s="10" t="s">
        <v>138</v>
      </c>
      <c r="L115" s="10" t="s">
        <v>137</v>
      </c>
      <c r="M115" s="13"/>
    </row>
    <row r="116" spans="10:13">
      <c r="J116" s="9">
        <v>29.6000000000002</v>
      </c>
      <c r="K116" s="10" t="s">
        <v>138</v>
      </c>
      <c r="L116" s="10" t="s">
        <v>137</v>
      </c>
      <c r="M116" s="13"/>
    </row>
    <row r="117" spans="10:13">
      <c r="J117" s="9">
        <v>29.700000000000198</v>
      </c>
      <c r="K117" s="10" t="s">
        <v>138</v>
      </c>
      <c r="L117" s="10" t="s">
        <v>137</v>
      </c>
      <c r="M117" s="13"/>
    </row>
    <row r="118" spans="10:13">
      <c r="J118" s="9">
        <v>29.8000000000002</v>
      </c>
      <c r="K118" s="10" t="s">
        <v>138</v>
      </c>
      <c r="L118" s="10" t="s">
        <v>137</v>
      </c>
      <c r="M118" s="13"/>
    </row>
    <row r="119" spans="10:13">
      <c r="J119" s="9">
        <v>29.900000000000201</v>
      </c>
      <c r="K119" s="10" t="s">
        <v>138</v>
      </c>
      <c r="L119" s="10" t="s">
        <v>137</v>
      </c>
      <c r="M119" s="13"/>
    </row>
    <row r="120" spans="10:13">
      <c r="J120" s="9">
        <v>30.000000000000199</v>
      </c>
      <c r="K120" s="10" t="s">
        <v>139</v>
      </c>
      <c r="L120" s="10" t="s">
        <v>140</v>
      </c>
      <c r="M120" s="13"/>
    </row>
    <row r="121" spans="10:13">
      <c r="J121" s="9">
        <v>30.1000000000002</v>
      </c>
      <c r="K121" s="10" t="s">
        <v>139</v>
      </c>
      <c r="L121" s="10" t="s">
        <v>140</v>
      </c>
      <c r="M121" s="13"/>
    </row>
    <row r="122" spans="10:13">
      <c r="J122" s="9">
        <v>30.200000000000198</v>
      </c>
      <c r="K122" s="10" t="s">
        <v>139</v>
      </c>
      <c r="L122" s="10" t="s">
        <v>140</v>
      </c>
      <c r="M122" s="13"/>
    </row>
    <row r="123" spans="10:13">
      <c r="J123" s="9">
        <v>30.3000000000002</v>
      </c>
      <c r="K123" s="10" t="s">
        <v>139</v>
      </c>
      <c r="L123" s="10" t="s">
        <v>140</v>
      </c>
      <c r="M123" s="13"/>
    </row>
    <row r="124" spans="10:13">
      <c r="J124" s="9">
        <v>30.400000000000201</v>
      </c>
      <c r="K124" s="10" t="s">
        <v>139</v>
      </c>
      <c r="L124" s="10" t="s">
        <v>140</v>
      </c>
      <c r="M124" s="13"/>
    </row>
    <row r="125" spans="10:13">
      <c r="J125" s="9">
        <v>30.500000000000199</v>
      </c>
      <c r="K125" s="10" t="s">
        <v>139</v>
      </c>
      <c r="L125" s="10" t="s">
        <v>140</v>
      </c>
      <c r="M125" s="13"/>
    </row>
    <row r="126" spans="10:13">
      <c r="J126" s="9">
        <v>30.6000000000002</v>
      </c>
      <c r="K126" s="10" t="s">
        <v>139</v>
      </c>
      <c r="L126" s="10" t="s">
        <v>140</v>
      </c>
      <c r="M126" s="13"/>
    </row>
    <row r="127" spans="10:13">
      <c r="J127" s="9">
        <v>30.700000000000198</v>
      </c>
      <c r="K127" s="10" t="s">
        <v>139</v>
      </c>
      <c r="L127" s="10" t="s">
        <v>140</v>
      </c>
      <c r="M127" s="13"/>
    </row>
    <row r="128" spans="10:13">
      <c r="J128" s="9">
        <v>30.8000000000002</v>
      </c>
      <c r="K128" s="10" t="s">
        <v>139</v>
      </c>
      <c r="L128" s="10" t="s">
        <v>140</v>
      </c>
      <c r="M128" s="13"/>
    </row>
    <row r="129" spans="10:13">
      <c r="J129" s="9">
        <v>30.900000000000201</v>
      </c>
      <c r="K129" s="10" t="s">
        <v>139</v>
      </c>
      <c r="L129" s="10" t="s">
        <v>140</v>
      </c>
      <c r="M129" s="13"/>
    </row>
    <row r="130" spans="10:13">
      <c r="J130" s="9">
        <v>31.000000000000199</v>
      </c>
      <c r="K130" s="10" t="s">
        <v>139</v>
      </c>
      <c r="L130" s="10" t="s">
        <v>140</v>
      </c>
      <c r="M130" s="13"/>
    </row>
    <row r="131" spans="10:13">
      <c r="J131" s="9">
        <v>31.1000000000002</v>
      </c>
      <c r="K131" s="10" t="s">
        <v>139</v>
      </c>
      <c r="L131" s="10" t="s">
        <v>140</v>
      </c>
      <c r="M131" s="13"/>
    </row>
    <row r="132" spans="10:13">
      <c r="J132" s="9">
        <v>31.200000000000198</v>
      </c>
      <c r="K132" s="10" t="s">
        <v>139</v>
      </c>
      <c r="L132" s="10" t="s">
        <v>140</v>
      </c>
      <c r="M132" s="13"/>
    </row>
    <row r="133" spans="10:13">
      <c r="J133" s="9">
        <v>31.3000000000002</v>
      </c>
      <c r="K133" s="10" t="s">
        <v>139</v>
      </c>
      <c r="L133" s="10" t="s">
        <v>140</v>
      </c>
      <c r="M133" s="13"/>
    </row>
    <row r="134" spans="10:13">
      <c r="J134" s="9">
        <v>31.400000000000201</v>
      </c>
      <c r="K134" s="10" t="s">
        <v>139</v>
      </c>
      <c r="L134" s="10" t="s">
        <v>140</v>
      </c>
      <c r="M134" s="13"/>
    </row>
    <row r="135" spans="10:13">
      <c r="J135" s="9">
        <v>31.500000000000199</v>
      </c>
      <c r="K135" s="10" t="s">
        <v>139</v>
      </c>
      <c r="L135" s="10" t="s">
        <v>140</v>
      </c>
      <c r="M135" s="13"/>
    </row>
    <row r="136" spans="10:13">
      <c r="J136" s="9">
        <v>31.6000000000002</v>
      </c>
      <c r="K136" s="10" t="s">
        <v>139</v>
      </c>
      <c r="L136" s="10" t="s">
        <v>140</v>
      </c>
      <c r="M136" s="13"/>
    </row>
    <row r="137" spans="10:13">
      <c r="J137" s="9">
        <v>31.700000000000198</v>
      </c>
      <c r="K137" s="10" t="s">
        <v>139</v>
      </c>
      <c r="L137" s="10" t="s">
        <v>140</v>
      </c>
      <c r="M137" s="13"/>
    </row>
    <row r="138" spans="10:13">
      <c r="J138" s="9">
        <v>31.8000000000002</v>
      </c>
      <c r="K138" s="10" t="s">
        <v>139</v>
      </c>
      <c r="L138" s="10" t="s">
        <v>140</v>
      </c>
      <c r="M138" s="13"/>
    </row>
    <row r="139" spans="10:13">
      <c r="J139" s="9">
        <v>31.900000000000201</v>
      </c>
      <c r="K139" s="10" t="s">
        <v>139</v>
      </c>
      <c r="L139" s="10" t="s">
        <v>140</v>
      </c>
      <c r="M139" s="13"/>
    </row>
    <row r="140" spans="10:13">
      <c r="J140" s="9">
        <v>32.000000000000199</v>
      </c>
      <c r="K140" s="10" t="s">
        <v>139</v>
      </c>
      <c r="L140" s="10" t="s">
        <v>140</v>
      </c>
      <c r="M140" s="13"/>
    </row>
    <row r="141" spans="10:13">
      <c r="J141" s="9">
        <v>32.1000000000002</v>
      </c>
      <c r="K141" s="10" t="s">
        <v>139</v>
      </c>
      <c r="L141" s="10" t="s">
        <v>140</v>
      </c>
      <c r="M141" s="13"/>
    </row>
    <row r="142" spans="10:13">
      <c r="J142" s="9">
        <v>32.200000000000202</v>
      </c>
      <c r="K142" s="10" t="s">
        <v>139</v>
      </c>
      <c r="L142" s="10" t="s">
        <v>140</v>
      </c>
      <c r="M142" s="13"/>
    </row>
    <row r="143" spans="10:13">
      <c r="J143" s="9">
        <v>32.300000000000203</v>
      </c>
      <c r="K143" s="10" t="s">
        <v>139</v>
      </c>
      <c r="L143" s="10" t="s">
        <v>140</v>
      </c>
      <c r="M143" s="13"/>
    </row>
    <row r="144" spans="10:13">
      <c r="J144" s="9">
        <v>32.400000000000198</v>
      </c>
      <c r="K144" s="10" t="s">
        <v>139</v>
      </c>
      <c r="L144" s="10" t="s">
        <v>140</v>
      </c>
      <c r="M144" s="13"/>
    </row>
    <row r="145" spans="10:13">
      <c r="J145" s="9">
        <v>32.500000000000199</v>
      </c>
      <c r="K145" s="10" t="s">
        <v>139</v>
      </c>
      <c r="L145" s="10" t="s">
        <v>140</v>
      </c>
      <c r="M145" s="13"/>
    </row>
    <row r="146" spans="10:13">
      <c r="J146" s="9">
        <v>32.6000000000002</v>
      </c>
      <c r="K146" s="10" t="s">
        <v>139</v>
      </c>
      <c r="L146" s="10" t="s">
        <v>140</v>
      </c>
      <c r="M146" s="13"/>
    </row>
    <row r="147" spans="10:13">
      <c r="J147" s="9">
        <v>32.700000000000202</v>
      </c>
      <c r="K147" s="10" t="s">
        <v>139</v>
      </c>
      <c r="L147" s="10" t="s">
        <v>140</v>
      </c>
      <c r="M147" s="13"/>
    </row>
    <row r="148" spans="10:13">
      <c r="J148" s="9">
        <v>32.800000000000203</v>
      </c>
      <c r="K148" s="10" t="s">
        <v>139</v>
      </c>
      <c r="L148" s="10" t="s">
        <v>140</v>
      </c>
      <c r="M148" s="13"/>
    </row>
    <row r="149" spans="10:13">
      <c r="J149" s="9">
        <v>32.900000000000198</v>
      </c>
      <c r="K149" s="10" t="s">
        <v>139</v>
      </c>
      <c r="L149" s="10" t="s">
        <v>140</v>
      </c>
      <c r="M149" s="13"/>
    </row>
    <row r="150" spans="10:13">
      <c r="J150" s="9">
        <v>33.000000000000199</v>
      </c>
      <c r="K150" s="10" t="s">
        <v>139</v>
      </c>
      <c r="L150" s="10" t="s">
        <v>140</v>
      </c>
      <c r="M150" s="13"/>
    </row>
    <row r="151" spans="10:13">
      <c r="J151" s="9">
        <v>33.1000000000002</v>
      </c>
      <c r="K151" s="10" t="s">
        <v>139</v>
      </c>
      <c r="L151" s="10" t="s">
        <v>140</v>
      </c>
      <c r="M151" s="13"/>
    </row>
    <row r="152" spans="10:13">
      <c r="J152" s="9">
        <v>33.200000000000202</v>
      </c>
      <c r="K152" s="10" t="s">
        <v>139</v>
      </c>
      <c r="L152" s="10" t="s">
        <v>140</v>
      </c>
      <c r="M152" s="13"/>
    </row>
    <row r="153" spans="10:13">
      <c r="J153" s="9">
        <v>33.300000000000203</v>
      </c>
      <c r="K153" s="10" t="s">
        <v>139</v>
      </c>
      <c r="L153" s="10" t="s">
        <v>140</v>
      </c>
      <c r="M153" s="13"/>
    </row>
    <row r="154" spans="10:13">
      <c r="J154" s="9">
        <v>33.400000000000198</v>
      </c>
      <c r="K154" s="10" t="s">
        <v>139</v>
      </c>
      <c r="L154" s="10" t="s">
        <v>140</v>
      </c>
      <c r="M154" s="13"/>
    </row>
    <row r="155" spans="10:13">
      <c r="J155" s="9">
        <v>33.500000000000199</v>
      </c>
      <c r="K155" s="10" t="s">
        <v>139</v>
      </c>
      <c r="L155" s="10" t="s">
        <v>140</v>
      </c>
      <c r="M155" s="13"/>
    </row>
    <row r="156" spans="10:13">
      <c r="J156" s="9">
        <v>33.6000000000002</v>
      </c>
      <c r="K156" s="10" t="s">
        <v>139</v>
      </c>
      <c r="L156" s="10" t="s">
        <v>140</v>
      </c>
      <c r="M156" s="13"/>
    </row>
    <row r="157" spans="10:13">
      <c r="J157" s="9">
        <v>33.700000000000202</v>
      </c>
      <c r="K157" s="10" t="s">
        <v>139</v>
      </c>
      <c r="L157" s="10" t="s">
        <v>140</v>
      </c>
      <c r="M157" s="13"/>
    </row>
    <row r="158" spans="10:13">
      <c r="J158" s="9">
        <v>33.800000000000203</v>
      </c>
      <c r="K158" s="10" t="s">
        <v>139</v>
      </c>
      <c r="L158" s="10" t="s">
        <v>140</v>
      </c>
      <c r="M158" s="13"/>
    </row>
    <row r="159" spans="10:13">
      <c r="J159" s="9">
        <v>33.900000000000198</v>
      </c>
      <c r="K159" s="10" t="s">
        <v>139</v>
      </c>
      <c r="L159" s="10" t="s">
        <v>140</v>
      </c>
      <c r="M159" s="13"/>
    </row>
    <row r="160" spans="10:13">
      <c r="J160" s="9">
        <v>34.000000000000199</v>
      </c>
      <c r="K160" s="10" t="s">
        <v>139</v>
      </c>
      <c r="L160" s="10" t="s">
        <v>140</v>
      </c>
      <c r="M160" s="13"/>
    </row>
    <row r="161" spans="10:13">
      <c r="J161" s="9">
        <v>34.1000000000002</v>
      </c>
      <c r="K161" s="10" t="s">
        <v>139</v>
      </c>
      <c r="L161" s="10" t="s">
        <v>140</v>
      </c>
      <c r="M161" s="13"/>
    </row>
    <row r="162" spans="10:13">
      <c r="J162" s="9">
        <v>34.200000000000202</v>
      </c>
      <c r="K162" s="10" t="s">
        <v>139</v>
      </c>
      <c r="L162" s="10" t="s">
        <v>140</v>
      </c>
      <c r="M162" s="13"/>
    </row>
    <row r="163" spans="10:13">
      <c r="J163" s="9">
        <v>34.300000000000203</v>
      </c>
      <c r="K163" s="10" t="s">
        <v>139</v>
      </c>
      <c r="L163" s="10" t="s">
        <v>140</v>
      </c>
      <c r="M163" s="13"/>
    </row>
    <row r="164" spans="10:13">
      <c r="J164" s="9">
        <v>34.400000000000198</v>
      </c>
      <c r="K164" s="10" t="s">
        <v>139</v>
      </c>
      <c r="L164" s="10" t="s">
        <v>140</v>
      </c>
      <c r="M164" s="13"/>
    </row>
    <row r="165" spans="10:13">
      <c r="J165" s="9">
        <v>34.500000000000199</v>
      </c>
      <c r="K165" s="10" t="s">
        <v>139</v>
      </c>
      <c r="L165" s="10" t="s">
        <v>140</v>
      </c>
      <c r="M165" s="13"/>
    </row>
    <row r="166" spans="10:13">
      <c r="J166" s="9">
        <v>34.6000000000002</v>
      </c>
      <c r="K166" s="10" t="s">
        <v>139</v>
      </c>
      <c r="L166" s="10" t="s">
        <v>140</v>
      </c>
      <c r="M166" s="13"/>
    </row>
    <row r="167" spans="10:13">
      <c r="J167" s="9">
        <v>34.700000000000202</v>
      </c>
      <c r="K167" s="10" t="s">
        <v>139</v>
      </c>
      <c r="L167" s="10" t="s">
        <v>140</v>
      </c>
      <c r="M167" s="13"/>
    </row>
    <row r="168" spans="10:13">
      <c r="J168" s="9">
        <v>34.800000000000203</v>
      </c>
      <c r="K168" s="10" t="s">
        <v>139</v>
      </c>
      <c r="L168" s="10" t="s">
        <v>140</v>
      </c>
      <c r="M168" s="13"/>
    </row>
    <row r="169" spans="10:13">
      <c r="J169" s="9">
        <v>34.900000000000198</v>
      </c>
      <c r="K169" s="10" t="s">
        <v>139</v>
      </c>
      <c r="L169" s="10" t="s">
        <v>140</v>
      </c>
      <c r="M169" s="13"/>
    </row>
    <row r="170" spans="10:13">
      <c r="J170" s="9">
        <v>35.000000000000199</v>
      </c>
      <c r="K170" s="10" t="s">
        <v>141</v>
      </c>
      <c r="L170" s="10" t="s">
        <v>142</v>
      </c>
      <c r="M170" s="13"/>
    </row>
    <row r="171" spans="10:13">
      <c r="J171" s="9">
        <v>35.1000000000002</v>
      </c>
      <c r="K171" s="10" t="s">
        <v>141</v>
      </c>
      <c r="L171" s="10" t="s">
        <v>142</v>
      </c>
      <c r="M171" s="13"/>
    </row>
    <row r="172" spans="10:13">
      <c r="J172" s="9">
        <v>35.200000000000202</v>
      </c>
      <c r="K172" s="10" t="s">
        <v>141</v>
      </c>
      <c r="L172" s="10" t="s">
        <v>142</v>
      </c>
      <c r="M172" s="13"/>
    </row>
    <row r="173" spans="10:13">
      <c r="J173" s="9">
        <v>35.300000000000203</v>
      </c>
      <c r="K173" s="10" t="s">
        <v>141</v>
      </c>
      <c r="L173" s="10" t="s">
        <v>142</v>
      </c>
      <c r="M173" s="13"/>
    </row>
    <row r="174" spans="10:13">
      <c r="J174" s="9">
        <v>35.400000000000198</v>
      </c>
      <c r="K174" s="10" t="s">
        <v>141</v>
      </c>
      <c r="L174" s="10" t="s">
        <v>142</v>
      </c>
      <c r="M174" s="13"/>
    </row>
    <row r="175" spans="10:13">
      <c r="J175" s="9">
        <v>35.500000000000199</v>
      </c>
      <c r="K175" s="10" t="s">
        <v>141</v>
      </c>
      <c r="L175" s="10" t="s">
        <v>142</v>
      </c>
      <c r="M175" s="13"/>
    </row>
    <row r="176" spans="10:13">
      <c r="J176" s="9">
        <v>35.6000000000002</v>
      </c>
      <c r="K176" s="10" t="s">
        <v>141</v>
      </c>
      <c r="L176" s="10" t="s">
        <v>142</v>
      </c>
      <c r="M176" s="13"/>
    </row>
    <row r="177" spans="10:13">
      <c r="J177" s="9">
        <v>35.700000000000202</v>
      </c>
      <c r="K177" s="10" t="s">
        <v>141</v>
      </c>
      <c r="L177" s="10" t="s">
        <v>142</v>
      </c>
      <c r="M177" s="13"/>
    </row>
    <row r="178" spans="10:13">
      <c r="J178" s="9">
        <v>35.800000000000203</v>
      </c>
      <c r="K178" s="10" t="s">
        <v>141</v>
      </c>
      <c r="L178" s="10" t="s">
        <v>142</v>
      </c>
      <c r="M178" s="13"/>
    </row>
    <row r="179" spans="10:13">
      <c r="J179" s="9">
        <v>35.900000000000198</v>
      </c>
      <c r="K179" s="10" t="s">
        <v>141</v>
      </c>
      <c r="L179" s="10" t="s">
        <v>142</v>
      </c>
      <c r="M179" s="13"/>
    </row>
    <row r="180" spans="10:13">
      <c r="J180" s="9">
        <v>36.000000000000199</v>
      </c>
      <c r="K180" s="10" t="s">
        <v>141</v>
      </c>
      <c r="L180" s="10" t="s">
        <v>142</v>
      </c>
      <c r="M180" s="13"/>
    </row>
    <row r="181" spans="10:13">
      <c r="J181" s="9">
        <v>36.1000000000003</v>
      </c>
      <c r="K181" s="10" t="s">
        <v>141</v>
      </c>
      <c r="L181" s="10" t="s">
        <v>142</v>
      </c>
      <c r="M181" s="13"/>
    </row>
    <row r="182" spans="10:13">
      <c r="J182" s="9">
        <v>36.200000000000301</v>
      </c>
      <c r="K182" s="10" t="s">
        <v>141</v>
      </c>
      <c r="L182" s="10" t="s">
        <v>142</v>
      </c>
      <c r="M182" s="13"/>
    </row>
    <row r="183" spans="10:13">
      <c r="J183" s="9">
        <v>36.300000000000303</v>
      </c>
      <c r="K183" s="10" t="s">
        <v>141</v>
      </c>
      <c r="L183" s="10" t="s">
        <v>142</v>
      </c>
      <c r="M183" s="13"/>
    </row>
    <row r="184" spans="10:13">
      <c r="J184" s="9">
        <v>36.400000000000297</v>
      </c>
      <c r="K184" s="10" t="s">
        <v>141</v>
      </c>
      <c r="L184" s="10" t="s">
        <v>142</v>
      </c>
      <c r="M184" s="13"/>
    </row>
    <row r="185" spans="10:13">
      <c r="J185" s="9">
        <v>36.500000000000298</v>
      </c>
      <c r="K185" s="10" t="s">
        <v>141</v>
      </c>
      <c r="L185" s="10" t="s">
        <v>142</v>
      </c>
      <c r="M185" s="13"/>
    </row>
    <row r="186" spans="10:13">
      <c r="J186" s="9">
        <v>36.6000000000003</v>
      </c>
      <c r="K186" s="10" t="s">
        <v>141</v>
      </c>
      <c r="L186" s="10" t="s">
        <v>142</v>
      </c>
      <c r="M186" s="13"/>
    </row>
    <row r="187" spans="10:13">
      <c r="J187" s="9">
        <v>36.700000000000301</v>
      </c>
      <c r="K187" s="10" t="s">
        <v>141</v>
      </c>
      <c r="L187" s="10" t="s">
        <v>142</v>
      </c>
      <c r="M187" s="13"/>
    </row>
    <row r="188" spans="10:13">
      <c r="J188" s="9">
        <v>36.800000000000303</v>
      </c>
      <c r="K188" s="10" t="s">
        <v>141</v>
      </c>
      <c r="L188" s="10" t="s">
        <v>142</v>
      </c>
      <c r="M188" s="13"/>
    </row>
    <row r="189" spans="10:13">
      <c r="J189" s="9">
        <v>36.900000000000297</v>
      </c>
      <c r="K189" s="10" t="s">
        <v>141</v>
      </c>
      <c r="L189" s="10" t="s">
        <v>142</v>
      </c>
      <c r="M189" s="13"/>
    </row>
    <row r="190" spans="10:13">
      <c r="J190" s="9">
        <v>37.000000000000298</v>
      </c>
      <c r="K190" s="10" t="s">
        <v>141</v>
      </c>
      <c r="L190" s="10" t="s">
        <v>142</v>
      </c>
      <c r="M190" s="13"/>
    </row>
    <row r="191" spans="10:13">
      <c r="J191" s="9">
        <v>37.1000000000003</v>
      </c>
      <c r="K191" s="10" t="s">
        <v>141</v>
      </c>
      <c r="L191" s="10" t="s">
        <v>142</v>
      </c>
      <c r="M191" s="13"/>
    </row>
    <row r="192" spans="10:13">
      <c r="J192" s="9">
        <v>37.200000000000301</v>
      </c>
      <c r="K192" s="10" t="s">
        <v>141</v>
      </c>
      <c r="L192" s="10" t="s">
        <v>142</v>
      </c>
      <c r="M192" s="13"/>
    </row>
    <row r="193" spans="10:13">
      <c r="J193" s="9">
        <v>37.300000000000303</v>
      </c>
      <c r="K193" s="10" t="s">
        <v>141</v>
      </c>
      <c r="L193" s="10" t="s">
        <v>142</v>
      </c>
      <c r="M193" s="13"/>
    </row>
    <row r="194" spans="10:13">
      <c r="J194" s="9">
        <v>37.400000000000297</v>
      </c>
      <c r="K194" s="10" t="s">
        <v>141</v>
      </c>
      <c r="L194" s="10" t="s">
        <v>142</v>
      </c>
      <c r="M194" s="13"/>
    </row>
    <row r="195" spans="10:13">
      <c r="J195" s="9">
        <v>37.500000000000298</v>
      </c>
      <c r="K195" s="10" t="s">
        <v>141</v>
      </c>
      <c r="L195" s="10" t="s">
        <v>142</v>
      </c>
      <c r="M195" s="13"/>
    </row>
    <row r="196" spans="10:13">
      <c r="J196" s="9">
        <v>37.6000000000003</v>
      </c>
      <c r="K196" s="10" t="s">
        <v>141</v>
      </c>
      <c r="L196" s="10" t="s">
        <v>142</v>
      </c>
      <c r="M196" s="13"/>
    </row>
    <row r="197" spans="10:13">
      <c r="J197" s="9">
        <v>37.700000000000301</v>
      </c>
      <c r="K197" s="10" t="s">
        <v>141</v>
      </c>
      <c r="L197" s="10" t="s">
        <v>142</v>
      </c>
      <c r="M197" s="13"/>
    </row>
    <row r="198" spans="10:13">
      <c r="J198" s="9">
        <v>37.800000000000303</v>
      </c>
      <c r="K198" s="10" t="s">
        <v>141</v>
      </c>
      <c r="L198" s="10" t="s">
        <v>142</v>
      </c>
      <c r="M198" s="13"/>
    </row>
    <row r="199" spans="10:13">
      <c r="J199" s="9">
        <v>37.900000000000297</v>
      </c>
      <c r="K199" s="10" t="s">
        <v>141</v>
      </c>
      <c r="L199" s="10" t="s">
        <v>142</v>
      </c>
      <c r="M199" s="13"/>
    </row>
    <row r="200" spans="10:13">
      <c r="J200" s="9">
        <v>38.000000000000298</v>
      </c>
      <c r="K200" s="10" t="s">
        <v>141</v>
      </c>
      <c r="L200" s="10" t="s">
        <v>142</v>
      </c>
      <c r="M200" s="13"/>
    </row>
    <row r="201" spans="10:13">
      <c r="J201" s="9">
        <v>38.1000000000003</v>
      </c>
      <c r="K201" s="10" t="s">
        <v>141</v>
      </c>
      <c r="L201" s="10" t="s">
        <v>142</v>
      </c>
      <c r="M201" s="13"/>
    </row>
    <row r="202" spans="10:13">
      <c r="J202" s="9">
        <v>38.200000000000301</v>
      </c>
      <c r="K202" s="10" t="s">
        <v>141</v>
      </c>
      <c r="L202" s="10" t="s">
        <v>142</v>
      </c>
      <c r="M202" s="13"/>
    </row>
    <row r="203" spans="10:13">
      <c r="J203" s="9">
        <v>38.300000000000303</v>
      </c>
      <c r="K203" s="10" t="s">
        <v>141</v>
      </c>
      <c r="L203" s="10" t="s">
        <v>142</v>
      </c>
      <c r="M203" s="13"/>
    </row>
    <row r="204" spans="10:13">
      <c r="J204" s="9">
        <v>38.400000000000297</v>
      </c>
      <c r="K204" s="10" t="s">
        <v>141</v>
      </c>
      <c r="L204" s="10" t="s">
        <v>142</v>
      </c>
      <c r="M204" s="13"/>
    </row>
    <row r="205" spans="10:13">
      <c r="J205" s="9">
        <v>38.500000000000298</v>
      </c>
      <c r="K205" s="10" t="s">
        <v>141</v>
      </c>
      <c r="L205" s="10" t="s">
        <v>142</v>
      </c>
      <c r="M205" s="13"/>
    </row>
    <row r="206" spans="10:13">
      <c r="J206" s="9">
        <v>38.6000000000003</v>
      </c>
      <c r="K206" s="10" t="s">
        <v>141</v>
      </c>
      <c r="L206" s="10" t="s">
        <v>142</v>
      </c>
      <c r="M206" s="13"/>
    </row>
    <row r="207" spans="10:13">
      <c r="J207" s="9">
        <v>38.700000000000301</v>
      </c>
      <c r="K207" s="10" t="s">
        <v>141</v>
      </c>
      <c r="L207" s="10" t="s">
        <v>142</v>
      </c>
      <c r="M207" s="13"/>
    </row>
    <row r="208" spans="10:13">
      <c r="J208" s="9">
        <v>38.800000000000303</v>
      </c>
      <c r="K208" s="10" t="s">
        <v>141</v>
      </c>
      <c r="L208" s="10" t="s">
        <v>142</v>
      </c>
      <c r="M208" s="13"/>
    </row>
    <row r="209" spans="10:13">
      <c r="J209" s="9">
        <v>38.900000000000297</v>
      </c>
      <c r="K209" s="10" t="s">
        <v>141</v>
      </c>
      <c r="L209" s="10" t="s">
        <v>142</v>
      </c>
      <c r="M209" s="13"/>
    </row>
    <row r="210" spans="10:13">
      <c r="J210" s="9">
        <v>39.000000000000298</v>
      </c>
      <c r="K210" s="10" t="s">
        <v>141</v>
      </c>
      <c r="L210" s="10" t="s">
        <v>142</v>
      </c>
      <c r="M210" s="13"/>
    </row>
    <row r="211" spans="10:13">
      <c r="J211" s="9">
        <v>39.1000000000003</v>
      </c>
      <c r="K211" s="10" t="s">
        <v>141</v>
      </c>
      <c r="L211" s="10" t="s">
        <v>142</v>
      </c>
      <c r="M211" s="13"/>
    </row>
    <row r="212" spans="10:13">
      <c r="J212" s="9">
        <v>39.200000000000301</v>
      </c>
      <c r="K212" s="10" t="s">
        <v>141</v>
      </c>
      <c r="L212" s="10" t="s">
        <v>142</v>
      </c>
      <c r="M212" s="13"/>
    </row>
    <row r="213" spans="10:13">
      <c r="J213" s="9">
        <v>39.300000000000303</v>
      </c>
      <c r="K213" s="10" t="s">
        <v>141</v>
      </c>
      <c r="L213" s="10" t="s">
        <v>142</v>
      </c>
      <c r="M213" s="13"/>
    </row>
    <row r="214" spans="10:13">
      <c r="J214" s="9">
        <v>39.400000000000297</v>
      </c>
      <c r="K214" s="10" t="s">
        <v>141</v>
      </c>
      <c r="L214" s="10" t="s">
        <v>142</v>
      </c>
      <c r="M214" s="13"/>
    </row>
    <row r="215" spans="10:13">
      <c r="J215" s="9">
        <v>39.500000000000298</v>
      </c>
      <c r="K215" s="10" t="s">
        <v>141</v>
      </c>
      <c r="L215" s="10" t="s">
        <v>142</v>
      </c>
      <c r="M215" s="13"/>
    </row>
    <row r="216" spans="10:13">
      <c r="J216" s="9">
        <v>39.6000000000003</v>
      </c>
      <c r="K216" s="10" t="s">
        <v>141</v>
      </c>
      <c r="L216" s="10" t="s">
        <v>142</v>
      </c>
      <c r="M216" s="13"/>
    </row>
    <row r="217" spans="10:13">
      <c r="J217" s="9">
        <v>39.700000000000301</v>
      </c>
      <c r="K217" s="10" t="s">
        <v>141</v>
      </c>
      <c r="L217" s="10" t="s">
        <v>142</v>
      </c>
      <c r="M217" s="13"/>
    </row>
    <row r="218" spans="10:13">
      <c r="J218" s="9">
        <v>39.800000000000303</v>
      </c>
      <c r="K218" s="10" t="s">
        <v>141</v>
      </c>
      <c r="L218" s="10" t="s">
        <v>142</v>
      </c>
      <c r="M218" s="13"/>
    </row>
    <row r="219" spans="10:13">
      <c r="J219" s="9">
        <v>39.900000000000297</v>
      </c>
      <c r="K219" s="10" t="s">
        <v>141</v>
      </c>
      <c r="L219" s="10" t="s">
        <v>142</v>
      </c>
      <c r="M219" s="13"/>
    </row>
    <row r="220" spans="10:13">
      <c r="J220" s="9">
        <v>40.000000000000298</v>
      </c>
      <c r="K220" s="10"/>
      <c r="L220" s="10" t="s">
        <v>143</v>
      </c>
      <c r="M220" s="13"/>
    </row>
  </sheetData>
  <mergeCells count="7">
    <mergeCell ref="B2:C2"/>
    <mergeCell ref="N21:O21"/>
    <mergeCell ref="N35:O35"/>
    <mergeCell ref="N39:O39"/>
    <mergeCell ref="B3:B4"/>
    <mergeCell ref="C3:E3"/>
    <mergeCell ref="F3:H3"/>
  </mergeCells>
  <phoneticPr fontId="2" type="noConversion"/>
  <pageMargins left="0.7" right="0.7" top="0.75" bottom="0.75" header="0.3" footer="0.3"/>
  <ignoredErrors>
    <ignoredError sqref="H3:H65 F3:F6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51C2-D1FF-4046-A1C1-AB4F4E4D9B29}">
  <dimension ref="B2:W52"/>
  <sheetViews>
    <sheetView topLeftCell="A37" workbookViewId="0">
      <selection activeCell="Q14" sqref="Q14"/>
    </sheetView>
  </sheetViews>
  <sheetFormatPr defaultRowHeight="17.45"/>
  <sheetData>
    <row r="2" spans="2:23">
      <c r="B2" s="15" t="s">
        <v>122</v>
      </c>
      <c r="C2" s="14"/>
    </row>
    <row r="3" spans="2:23">
      <c r="B3" s="22" t="s">
        <v>144</v>
      </c>
      <c r="C3" s="18"/>
      <c r="D3" s="18"/>
      <c r="E3" s="18"/>
      <c r="F3" s="18"/>
      <c r="G3" s="18"/>
      <c r="H3" s="18"/>
      <c r="I3" s="18"/>
      <c r="J3" s="18"/>
      <c r="K3" s="18"/>
      <c r="M3" s="17" t="s">
        <v>145</v>
      </c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2:23">
      <c r="B4" s="22" t="s">
        <v>146</v>
      </c>
      <c r="C4" s="18"/>
      <c r="D4" s="18"/>
      <c r="E4" s="18"/>
      <c r="F4" s="18"/>
      <c r="G4" s="18"/>
      <c r="H4" s="18"/>
      <c r="I4" s="18"/>
      <c r="J4" s="18"/>
      <c r="K4" s="18"/>
      <c r="M4" s="19" t="s">
        <v>147</v>
      </c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2:23">
      <c r="B5" s="22" t="s">
        <v>148</v>
      </c>
      <c r="C5" s="18"/>
      <c r="D5" s="18"/>
      <c r="E5" s="18"/>
      <c r="F5" s="18"/>
      <c r="G5" s="18"/>
      <c r="H5" s="18"/>
      <c r="I5" s="18"/>
      <c r="J5" s="18"/>
      <c r="K5" s="18"/>
      <c r="M5" s="20" t="s">
        <v>149</v>
      </c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23">
      <c r="B6" s="22" t="s">
        <v>150</v>
      </c>
      <c r="C6" s="18"/>
      <c r="D6" s="18"/>
      <c r="E6" s="18"/>
      <c r="F6" s="18"/>
      <c r="G6" s="18"/>
      <c r="H6" s="18"/>
      <c r="I6" s="18"/>
      <c r="J6" s="18"/>
      <c r="K6" s="18"/>
      <c r="M6" s="20" t="s">
        <v>151</v>
      </c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2:23">
      <c r="B7" s="22" t="s">
        <v>152</v>
      </c>
      <c r="C7" s="18"/>
      <c r="D7" s="18"/>
      <c r="E7" s="18"/>
      <c r="F7" s="18"/>
      <c r="G7" s="18"/>
      <c r="H7" s="18"/>
      <c r="I7" s="18"/>
      <c r="J7" s="18"/>
      <c r="K7" s="18"/>
      <c r="M7" s="20" t="s">
        <v>153</v>
      </c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2:23">
      <c r="B8" s="22" t="s">
        <v>154</v>
      </c>
      <c r="C8" s="18"/>
      <c r="D8" s="18"/>
      <c r="E8" s="18"/>
      <c r="F8" s="18"/>
      <c r="G8" s="18"/>
      <c r="H8" s="18"/>
      <c r="I8" s="18"/>
      <c r="J8" s="18"/>
      <c r="K8" s="18"/>
      <c r="M8" s="20" t="s">
        <v>155</v>
      </c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2:23">
      <c r="B9" s="22" t="s">
        <v>156</v>
      </c>
      <c r="C9" s="18"/>
      <c r="D9" s="18"/>
      <c r="E9" s="18"/>
      <c r="F9" s="18"/>
      <c r="G9" s="18"/>
      <c r="H9" s="18"/>
      <c r="I9" s="18"/>
      <c r="J9" s="18"/>
      <c r="K9" s="18"/>
    </row>
    <row r="10" spans="2:23">
      <c r="B10" s="22" t="s">
        <v>157</v>
      </c>
      <c r="C10" s="18"/>
      <c r="D10" s="18"/>
      <c r="E10" s="18"/>
      <c r="F10" s="18"/>
      <c r="G10" s="18"/>
      <c r="H10" s="18"/>
      <c r="I10" s="18"/>
      <c r="J10" s="18"/>
      <c r="K10" s="18"/>
      <c r="M10" s="17" t="s">
        <v>158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2:23">
      <c r="B11" s="22" t="s">
        <v>159</v>
      </c>
      <c r="C11" s="18"/>
      <c r="D11" s="18"/>
      <c r="E11" s="18"/>
      <c r="F11" s="18"/>
      <c r="G11" s="18"/>
      <c r="H11" s="18"/>
      <c r="I11" s="18"/>
      <c r="J11" s="18"/>
      <c r="K11" s="18"/>
      <c r="M11" s="21" t="s">
        <v>160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2:23">
      <c r="B12" s="22"/>
      <c r="C12" s="18"/>
      <c r="D12" s="18"/>
      <c r="E12" s="18"/>
      <c r="F12" s="18"/>
      <c r="G12" s="18"/>
      <c r="H12" s="18"/>
      <c r="I12" s="18"/>
      <c r="J12" s="18"/>
      <c r="K12" s="18"/>
      <c r="M12" s="21" t="s">
        <v>161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2:23">
      <c r="B13" s="22" t="s">
        <v>162</v>
      </c>
      <c r="C13" s="18"/>
      <c r="D13" s="18"/>
      <c r="E13" s="18"/>
      <c r="F13" s="18"/>
      <c r="G13" s="18"/>
      <c r="H13" s="18"/>
      <c r="I13" s="18"/>
      <c r="J13" s="18"/>
      <c r="K13" s="18"/>
      <c r="M13" s="21" t="s">
        <v>163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2:23">
      <c r="B14" s="22" t="s">
        <v>164</v>
      </c>
      <c r="C14" s="18"/>
      <c r="D14" s="18"/>
      <c r="E14" s="18"/>
      <c r="F14" s="18"/>
      <c r="G14" s="18"/>
      <c r="H14" s="18"/>
      <c r="I14" s="18"/>
      <c r="J14" s="18"/>
      <c r="K14" s="18"/>
      <c r="M14" s="21" t="s">
        <v>165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2:23">
      <c r="B15" s="22" t="s">
        <v>76</v>
      </c>
      <c r="C15" s="18"/>
      <c r="D15" s="18"/>
      <c r="E15" s="18"/>
      <c r="F15" s="18"/>
      <c r="G15" s="18"/>
      <c r="H15" s="18"/>
      <c r="I15" s="18"/>
      <c r="J15" s="18"/>
      <c r="K15" s="18"/>
      <c r="M15" s="21" t="s">
        <v>166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2:23">
      <c r="B16" s="22" t="s">
        <v>78</v>
      </c>
      <c r="C16" s="18"/>
      <c r="D16" s="18"/>
      <c r="E16" s="18"/>
      <c r="F16" s="18"/>
      <c r="G16" s="18"/>
      <c r="H16" s="18"/>
      <c r="I16" s="18"/>
      <c r="J16" s="18"/>
      <c r="K16" s="18"/>
      <c r="M16" s="17" t="s">
        <v>167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2:13">
      <c r="B17" s="22" t="s">
        <v>79</v>
      </c>
      <c r="C17" s="18"/>
      <c r="D17" s="18"/>
      <c r="E17" s="18"/>
      <c r="F17" s="18"/>
      <c r="G17" s="18"/>
      <c r="H17" s="18"/>
      <c r="I17" s="18"/>
      <c r="J17" s="18"/>
      <c r="K17" s="18"/>
    </row>
    <row r="18" spans="2:13">
      <c r="B18" s="22" t="s">
        <v>80</v>
      </c>
      <c r="C18" s="18"/>
      <c r="D18" s="18"/>
      <c r="E18" s="18"/>
      <c r="F18" s="18"/>
      <c r="G18" s="18"/>
      <c r="H18" s="18"/>
      <c r="I18" s="18"/>
      <c r="J18" s="18"/>
      <c r="K18" s="18"/>
    </row>
    <row r="19" spans="2:13">
      <c r="B19" s="22" t="s">
        <v>81</v>
      </c>
      <c r="C19" s="18"/>
      <c r="D19" s="18"/>
      <c r="E19" s="18"/>
      <c r="F19" s="18"/>
      <c r="G19" s="18"/>
      <c r="H19" s="18"/>
      <c r="I19" s="18"/>
      <c r="J19" s="18"/>
      <c r="K19" s="18"/>
      <c r="M19" s="16"/>
    </row>
    <row r="20" spans="2:13">
      <c r="B20" s="22" t="s">
        <v>168</v>
      </c>
      <c r="C20" s="18"/>
      <c r="D20" s="18"/>
      <c r="E20" s="18"/>
      <c r="F20" s="18"/>
      <c r="G20" s="18"/>
      <c r="H20" s="18"/>
      <c r="I20" s="18"/>
      <c r="J20" s="18"/>
      <c r="K20" s="18"/>
    </row>
    <row r="21" spans="2:13">
      <c r="B21" s="22" t="s">
        <v>169</v>
      </c>
      <c r="C21" s="18"/>
      <c r="D21" s="18"/>
      <c r="E21" s="18"/>
      <c r="F21" s="18"/>
      <c r="G21" s="18"/>
      <c r="H21" s="18"/>
      <c r="I21" s="18"/>
      <c r="J21" s="18"/>
      <c r="K21" s="18"/>
    </row>
    <row r="22" spans="2:13">
      <c r="B22" s="22" t="s">
        <v>170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2:13">
      <c r="B23" s="22" t="s">
        <v>157</v>
      </c>
      <c r="C23" s="18"/>
      <c r="D23" s="18"/>
      <c r="E23" s="18"/>
      <c r="F23" s="18"/>
      <c r="G23" s="18"/>
      <c r="H23" s="18"/>
      <c r="I23" s="18"/>
      <c r="J23" s="18"/>
      <c r="K23" s="18"/>
    </row>
    <row r="24" spans="2:13">
      <c r="B24" s="22" t="s">
        <v>171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3">
      <c r="B25" s="22" t="s">
        <v>172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3">
      <c r="B26" s="22"/>
      <c r="C26" s="18"/>
      <c r="D26" s="18"/>
      <c r="E26" s="18"/>
      <c r="F26" s="18"/>
      <c r="G26" s="18"/>
      <c r="H26" s="18"/>
      <c r="I26" s="18"/>
      <c r="J26" s="18"/>
      <c r="K26" s="18"/>
    </row>
    <row r="27" spans="2:13">
      <c r="B27" s="22" t="s">
        <v>173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2:13">
      <c r="B28" s="22" t="s">
        <v>174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3">
      <c r="B29" s="22" t="s">
        <v>127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2:13">
      <c r="B30" s="22" t="s">
        <v>128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2:13">
      <c r="B31" s="22" t="s">
        <v>175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2:13">
      <c r="B32" s="22" t="s">
        <v>176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2:11">
      <c r="B33" s="22"/>
      <c r="C33" s="18"/>
      <c r="D33" s="18"/>
      <c r="E33" s="18"/>
      <c r="F33" s="18"/>
      <c r="G33" s="18"/>
      <c r="H33" s="18"/>
      <c r="I33" s="18"/>
      <c r="J33" s="18"/>
      <c r="K33" s="18"/>
    </row>
    <row r="34" spans="2:11">
      <c r="B34" s="22" t="s">
        <v>177</v>
      </c>
      <c r="C34" s="18"/>
      <c r="D34" s="18"/>
      <c r="E34" s="18"/>
      <c r="F34" s="18"/>
      <c r="G34" s="18"/>
      <c r="H34" s="18"/>
      <c r="I34" s="18"/>
      <c r="J34" s="18"/>
      <c r="K34" s="18"/>
    </row>
    <row r="35" spans="2:11">
      <c r="B35" s="22" t="s">
        <v>178</v>
      </c>
      <c r="C35" s="18"/>
      <c r="D35" s="18"/>
      <c r="E35" s="18"/>
      <c r="F35" s="18"/>
      <c r="G35" s="18"/>
      <c r="H35" s="18"/>
      <c r="I35" s="18"/>
      <c r="J35" s="18"/>
      <c r="K35" s="18"/>
    </row>
    <row r="36" spans="2:11">
      <c r="B36" s="22"/>
      <c r="C36" s="18"/>
      <c r="D36" s="18"/>
      <c r="E36" s="18"/>
      <c r="F36" s="18"/>
      <c r="G36" s="18"/>
      <c r="H36" s="18"/>
      <c r="I36" s="18"/>
      <c r="J36" s="18"/>
      <c r="K36" s="18"/>
    </row>
    <row r="37" spans="2:11">
      <c r="B37" s="22" t="s">
        <v>179</v>
      </c>
      <c r="C37" s="18"/>
      <c r="D37" s="18"/>
      <c r="E37" s="18"/>
      <c r="F37" s="18"/>
      <c r="G37" s="18"/>
      <c r="H37" s="18"/>
      <c r="I37" s="18"/>
      <c r="J37" s="18"/>
      <c r="K37" s="18"/>
    </row>
    <row r="38" spans="2:11">
      <c r="B38" s="22" t="s">
        <v>180</v>
      </c>
      <c r="C38" s="18"/>
      <c r="D38" s="18"/>
      <c r="E38" s="18"/>
      <c r="F38" s="18"/>
      <c r="G38" s="18"/>
      <c r="H38" s="18"/>
      <c r="I38" s="18"/>
      <c r="J38" s="18"/>
      <c r="K38" s="18"/>
    </row>
    <row r="39" spans="2:11">
      <c r="B39" s="22"/>
      <c r="C39" s="18"/>
      <c r="D39" s="18"/>
      <c r="E39" s="18"/>
      <c r="F39" s="18"/>
      <c r="G39" s="18"/>
      <c r="H39" s="18"/>
      <c r="I39" s="18"/>
      <c r="J39" s="18"/>
      <c r="K39" s="18"/>
    </row>
    <row r="40" spans="2:11">
      <c r="B40" s="22" t="s">
        <v>181</v>
      </c>
      <c r="C40" s="18"/>
      <c r="D40" s="18"/>
      <c r="E40" s="18"/>
      <c r="F40" s="18"/>
      <c r="G40" s="18"/>
      <c r="H40" s="18"/>
      <c r="I40" s="18"/>
      <c r="J40" s="18"/>
      <c r="K40" s="18"/>
    </row>
    <row r="41" spans="2:11">
      <c r="B41" s="22" t="s">
        <v>182</v>
      </c>
      <c r="C41" s="18"/>
      <c r="D41" s="18"/>
      <c r="E41" s="18"/>
      <c r="F41" s="18"/>
      <c r="G41" s="18"/>
      <c r="H41" s="18"/>
      <c r="I41" s="18"/>
      <c r="J41" s="18"/>
      <c r="K41" s="18"/>
    </row>
    <row r="43" spans="2:11">
      <c r="B43" s="60" t="s">
        <v>132</v>
      </c>
      <c r="C43" s="60"/>
    </row>
    <row r="44" spans="2:11">
      <c r="B44" s="22" t="s">
        <v>183</v>
      </c>
      <c r="C44" s="18"/>
      <c r="D44" s="18"/>
      <c r="E44" s="18"/>
      <c r="F44" s="18"/>
      <c r="G44" s="18"/>
      <c r="H44" s="18"/>
      <c r="I44" s="18"/>
      <c r="J44" s="18"/>
      <c r="K44" s="18"/>
    </row>
    <row r="45" spans="2:11">
      <c r="B45" s="26" t="s">
        <v>133</v>
      </c>
      <c r="C45" s="18"/>
      <c r="D45" s="18"/>
      <c r="E45" s="18"/>
      <c r="F45" s="18"/>
      <c r="G45" s="18"/>
      <c r="H45" s="18"/>
      <c r="I45" s="18"/>
      <c r="J45" s="18"/>
      <c r="K45" s="18"/>
    </row>
    <row r="46" spans="2:11">
      <c r="B46" s="26" t="s">
        <v>134</v>
      </c>
      <c r="C46" s="18"/>
      <c r="D46" s="18"/>
      <c r="E46" s="18"/>
      <c r="F46" s="18"/>
      <c r="G46" s="18"/>
      <c r="H46" s="18"/>
      <c r="I46" s="18"/>
      <c r="J46" s="18"/>
      <c r="K46" s="18"/>
    </row>
    <row r="47" spans="2:11">
      <c r="B47" s="26" t="s">
        <v>184</v>
      </c>
      <c r="C47" s="18"/>
      <c r="D47" s="18"/>
      <c r="E47" s="18"/>
      <c r="F47" s="18"/>
      <c r="G47" s="18"/>
      <c r="H47" s="18"/>
      <c r="I47" s="18"/>
      <c r="J47" s="18"/>
      <c r="K47" s="18"/>
    </row>
    <row r="48" spans="2:11">
      <c r="B48" s="26" t="s">
        <v>185</v>
      </c>
      <c r="C48" s="18"/>
      <c r="D48" s="18"/>
      <c r="E48" s="18"/>
      <c r="F48" s="18"/>
      <c r="G48" s="18"/>
      <c r="H48" s="18"/>
      <c r="I48" s="18"/>
      <c r="J48" s="18"/>
      <c r="K48" s="18"/>
    </row>
    <row r="50" spans="2:11">
      <c r="B50" s="61" t="s">
        <v>135</v>
      </c>
      <c r="C50" s="61"/>
    </row>
    <row r="51" spans="2:11">
      <c r="B51" s="22" t="s">
        <v>186</v>
      </c>
      <c r="C51" s="18"/>
      <c r="D51" s="18"/>
      <c r="E51" s="18"/>
      <c r="F51" s="18"/>
      <c r="G51" s="18"/>
      <c r="H51" s="18"/>
      <c r="I51" s="18"/>
      <c r="J51" s="18"/>
      <c r="K51" s="18"/>
    </row>
    <row r="52" spans="2:11">
      <c r="B52" s="26" t="s">
        <v>187</v>
      </c>
      <c r="C52" s="18"/>
      <c r="D52" s="18"/>
      <c r="E52" s="18"/>
      <c r="F52" s="18"/>
      <c r="G52" s="18"/>
      <c r="H52" s="18"/>
      <c r="I52" s="18"/>
      <c r="J52" s="18"/>
      <c r="K52" s="18"/>
    </row>
  </sheetData>
  <mergeCells count="2">
    <mergeCell ref="B43:C43"/>
    <mergeCell ref="B50:C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김한성</dc:creator>
  <cp:keywords/>
  <dc:description/>
  <cp:lastModifiedBy>Park Youbin</cp:lastModifiedBy>
  <cp:revision/>
  <dcterms:created xsi:type="dcterms:W3CDTF">2023-06-02T05:33:43Z</dcterms:created>
  <dcterms:modified xsi:type="dcterms:W3CDTF">2023-06-28T08:32:15Z</dcterms:modified>
  <cp:category/>
  <cp:contentStatus/>
</cp:coreProperties>
</file>