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y List" sheetId="1" r:id="rId4"/>
    <sheet state="visible" name="Sheet9" sheetId="2" r:id="rId5"/>
    <sheet state="visible" name="randomization sheet" sheetId="3" r:id="rId6"/>
    <sheet state="visible" name="monoculture randomization sheet" sheetId="4" r:id="rId7"/>
    <sheet state="visible" name="Map" sheetId="5" r:id="rId8"/>
    <sheet state="visible" name="PlantingOrder" sheetId="6" r:id="rId9"/>
    <sheet state="visible" name="Alfalfa rates" sheetId="7" r:id="rId10"/>
    <sheet state="visible" name="IWG rates" sheetId="8" r:id="rId11"/>
    <sheet state="visible" name="McGowan2Dimensions" sheetId="9" r:id="rId12"/>
    <sheet state="visible" name="planter options" sheetId="10" r:id="rId13"/>
    <sheet state="visible" name="Sheet10" sheetId="11" r:id="rId14"/>
    <sheet state="visible" name="Notes" sheetId="12" r:id="rId15"/>
  </sheets>
  <definedNames/>
  <calcPr/>
  <extLst>
    <ext uri="GoogleSheetsCustomDataVersion2">
      <go:sheetsCustomData xmlns:go="http://customooxmlschemas.google.com/" r:id="rId16" roundtripDataChecksum="BUMTDL2FG/wRwLQ/BuSkmJW0U6QCTLu5q6Eo49UYkQ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======
ID#AAABUfXXlYk
tc={6D50370C-EE91-3745-915C-87AA0D97384F}    (2024-07-25 22:40:10)
[Threaded comment]
Your version of Excel allows you to read this threaded comment; however, any edits to it will get removed if the file is opened in a newer version of Excel. Learn more: https://go.microsoft.com/fwlink/?linkid=870924
Comment:
    200 lb / acre</t>
      </text>
    </comment>
    <comment authorId="0" ref="A7">
      <text>
        <t xml:space="preserve">======
ID#AAABUfXXlYA
tc={D62393AB-7579-E14D-BFAA-E30E54279A55}    (2024-07-25 22:40:10)
[Threaded comment]
Your version of Excel allows you to read this threaded comment; however, any edits to it will get removed if the file is opened in a newer version of Excel. Learn more: https://go.microsoft.com/fwlink/?linkid=870924
Comment:
    100 lb / acre</t>
      </text>
    </comment>
    <comment authorId="0" ref="E8">
      <text>
        <t xml:space="preserve">======
ID#AAABUfXXlXg
tc={7B66ABDF-51F3-994C-A1F9-053BC6F98CE4}    (2024-07-25 22:40:10)
[Threaded comment]
Your version of Excel allows you to read this threaded comment; however, any edits to it will get removed if the file is opened in a newer version of Excel. Learn more: https://go.microsoft.com/fwlink/?linkid=870924
Comment:
    Grams per field (4 blocks with 24 intercrop entries in each block)</t>
      </text>
    </comment>
    <comment authorId="0" ref="E7">
      <text>
        <t xml:space="preserve">======
ID#AAABUfOTYl0
tc={4D4A978C-8580-7243-B1ED-40F86B67FC8E}    (2024-07-25 22:40:10)
[Threaded comment]
Your version of Excel allows you to read this threaded comment; however, any edits to it will get removed if the file is opened in a newer version of Excel. Learn more: https://go.microsoft.com/fwlink/?linkid=870924
Comment:
    Grams per field (4 blocks with 24 intercrop entries in each block)</t>
      </text>
    </comment>
    <comment authorId="0" ref="B6">
      <text>
        <t xml:space="preserve">======
ID#AAABUfXXlYc
tc={B81CB19F-6A01-644E-96BE-DC14278A67D3}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ft</t>
      </text>
    </comment>
    <comment authorId="0" ref="G3">
      <text>
        <t xml:space="preserve">======
ID#AAABUfXXlZE
tc={6E0C4A6F-3935-D34D-A6B4-8AC3C3C1115A}    (2024-07-06 02:49:52)
[Threaded comment]
Your version of Excel allows you to read this threaded comment; however, any edits to it will get removed if the file is opened in a newer version of Excel. Learn more: https://go.microsoft.com/fwlink/?linkid=870924
Comment:
    Conversion (1 kg = 2.20462 lb)</t>
      </text>
    </comment>
    <comment authorId="0" ref="B7">
      <text>
        <t xml:space="preserve">======
ID#AAABUfCaaUE
tc={AEC30863-23DC-9B46-A668-8D7010C165F1}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ft</t>
      </text>
    </comment>
    <comment authorId="0" ref="F7">
      <text>
        <t xml:space="preserve">======
ID#AAABUfCaaUI
tc={0CBDAB4E-57BC-904F-AF6C-3DF066D3273A}    (2024-07-06 02:49:52)
[Threaded comment]
Your version of Excel allows you to read this threaded comment; however, any edits to it will get removed if the file is opened in a newer version of Excel. Learn more: https://go.microsoft.com/fwlink/?linkid=870924
Comment:
    g to kg conversion (1000 g = 1 kg)</t>
      </text>
    </comment>
    <comment authorId="0" ref="A74">
      <text>
        <t xml:space="preserve">======
ID#AAABUfXXlZM
tc={9E142804-84CD-FD43-8777-5CB83DAD7CF3}    (2024-07-06 02:49:52)
[Threaded comment]
Your version of Excel allows you to read this threaded comment; however, any edits to it will get removed if the file is opened in a newer version of Excel. Learn more: https://go.microsoft.com/fwlink/?linkid=870924
Comment:
    Convert lb to g (453.6 g = 1 lb)</t>
      </text>
    </comment>
    <comment authorId="0" ref="H5">
      <text>
        <t xml:space="preserve">======
ID#AAABUfXXlYg
tc={F4C7232D-53F1-E24F-A11D-20BEDBA8E003}    (2024-07-06 02:49:52)
[Threaded comment]
Your version of Excel allows you to read this threaded comment; however, any edits to it will get removed if the file is opened in a newer version of Excel. Learn more: https://go.microsoft.com/fwlink/?linkid=870924
Comment:
    lb of seed for two fields</t>
      </text>
    </comment>
    <comment authorId="0" ref="E3">
      <text>
        <t xml:space="preserve">======
ID#AAABUfXXlZI
tc={F62E62AD-433F-6C48-B805-A95979E44EB0}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field (4 blocks with 20 intercrop entries in each block)</t>
      </text>
    </comment>
    <comment authorId="0" ref="D8">
      <text>
        <t xml:space="preserve">======
ID#AAABUfCaaUQ
tc={A9719B62-3075-CF41-ACC4-E8702A102432}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plot (two rows)</t>
      </text>
    </comment>
    <comment authorId="0" ref="C6">
      <text>
        <t xml:space="preserve">======
ID#AAABUfXXlW4
tc={C5BBF395-A0F5-AA45-9CCD-6686DFB61595}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15 foot row</t>
      </text>
    </comment>
    <comment authorId="0" ref="C89">
      <text>
        <t xml:space="preserve">======
ID#AAABUfXXlYs
tc={8DAA2E38-18AB-6F4F-A636-06AFD92081CA}    (2024-07-06 02:49:52)
[Threaded comment]
Your version of Excel allows you to read this threaded comment; however, any edits to it will get removed if the file is opened in a newer version of Excel. Learn more: https://go.microsoft.com/fwlink/?linkid=870924
Comment:
    sqr ft</t>
      </text>
    </comment>
    <comment authorId="0" ref="H2">
      <text>
        <t xml:space="preserve">======
ID#AAABUfCaaUU
tc={66C8557B-12DA-6B44-9BCF-8184E219AADC}    (2024-07-06 02:49:52)
[Threaded comment]
Your version of Excel allows you to read this threaded comment; however, any edits to it will get removed if the file is opened in a newer version of Excel. Learn more: https://go.microsoft.com/fwlink/?linkid=870924
Comment:
    lb of seed for two fields</t>
      </text>
    </comment>
    <comment authorId="0" ref="H8">
      <text>
        <t xml:space="preserve">======
ID#AAABUfXXlYo
tc={CDF76CCA-F90B-7140-A385-0D34C863B988}    (2024-07-06 02:49:52)
[Threaded comment]
Your version of Excel allows you to read this threaded comment; however, any edits to it will get removed if the file is opened in a newer version of Excel. Learn more: https://go.microsoft.com/fwlink/?linkid=870924
Comment:
    lb of seed for two fields</t>
      </text>
    </comment>
    <comment authorId="0" ref="H3">
      <text>
        <t xml:space="preserve">======
ID#AAABUfCaaUY
tc={3FE5FDAC-7940-B541-AD50-7706DD9F8FB3}    (2024-07-06 02:49:52)
[Threaded comment]
Your version of Excel allows you to read this threaded comment; however, any edits to it will get removed if the file is opened in a newer version of Excel. Learn more: https://go.microsoft.com/fwlink/?linkid=870924
Comment:
    lb of seed for two fields</t>
      </text>
    </comment>
    <comment authorId="0" ref="G8">
      <text>
        <t xml:space="preserve">======
ID#AAABUfXXlW8
tc={9A5EF42B-5469-6645-8D04-C51E7D035222}    (2024-07-06 02:49:52)
[Threaded comment]
Your version of Excel allows you to read this threaded comment; however, any edits to it will get removed if the file is opened in a newer version of Excel. Learn more: https://go.microsoft.com/fwlink/?linkid=870924
Comment:
    Conversion (1 kg = 2.20462 lb)</t>
      </text>
    </comment>
    <comment authorId="0" ref="D5">
      <text>
        <t xml:space="preserve">======
ID#AAABUfCaaUc
tc={1D50F3C1-1479-BF4F-A165-39F3BCF696F6}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plot (two rows)</t>
      </text>
    </comment>
    <comment authorId="0" ref="E4">
      <text>
        <t xml:space="preserve">======
ID#AAABUfXXlYw
tc={AAD8D4D9-89DC-504C-8A16-667058483B98}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field (4 blocks with 20 intercrop entries in each block)</t>
      </text>
    </comment>
    <comment authorId="0" ref="B10">
      <text>
        <t xml:space="preserve">======
ID#AAABUfXXlYE
tc={F87A3F65-D59E-034A-B081-A8362A6390DE}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ft</t>
      </text>
    </comment>
    <comment authorId="0" ref="E6">
      <text>
        <t xml:space="preserve">======
ID#AAABUfCaaUg
tc={C2F50CD3-ECA4-FA4A-93B7-17B1BC5136DF}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field (4 blocks with 20 intercrop entries in each block)</t>
      </text>
    </comment>
    <comment authorId="0" ref="F4">
      <text>
        <t xml:space="preserve">======
ID#AAABUfXXlXc
tc={86720546-FC68-FF48-A5DF-54126E406257}    (2024-07-06 02:49:52)
[Threaded comment]
Your version of Excel allows you to read this threaded comment; however, any edits to it will get removed if the file is opened in a newer version of Excel. Learn more: https://go.microsoft.com/fwlink/?linkid=870924
Comment:
    g to kg conversion (1000 g = 1 kg)</t>
      </text>
    </comment>
    <comment authorId="0" ref="A28">
      <text>
        <t xml:space="preserve">======
ID#AAABUfXXlYM
tc={6EED82DB-557A-E246-84E5-71CBBAD0FC75}    (2024-07-06 02:49:52)
[Threaded comment]
Your version of Excel allows you to read this threaded comment; however, any edits to it will get removed if the file is opened in a newer version of Excel. Learn more: https://go.microsoft.com/fwlink/?linkid=870924
Comment:
    Linear row width (ft) / acre in sqr feet (1.25 / 43560) = linear feet</t>
      </text>
    </comment>
    <comment authorId="0" ref="E2">
      <text>
        <t xml:space="preserve">======
ID#AAABUfOTYlY
tc={FE824CDC-4A8D-C74B-8F46-1D67B0FD8944}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field (4 blocks with 20 intercrop entries in each block)</t>
      </text>
    </comment>
    <comment authorId="0" ref="C3">
      <text>
        <t xml:space="preserve">======
ID#AAABUfXXlYI
tc={D85BD261-58D0-E948-A2A7-72F5270CC429}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15 foot row</t>
      </text>
    </comment>
    <comment authorId="0" ref="C10">
      <text>
        <t xml:space="preserve">======
ID#AAABUfOTYlU
tc={E56699C7-0A1C-B940-AE39-8A5E4F51403D}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15 foot row</t>
      </text>
    </comment>
    <comment authorId="0" ref="A49">
      <text>
        <t xml:space="preserve">======
ID#AAABUfXXlYU
tc={1F6F4485-65D6-DB46-8F3E-1AFC4CEABBDB}    (2024-07-06 02:49:52)
[Threaded comment]
Your version of Excel allows you to read this threaded comment; however, any edits to it will get removed if the file is opened in a newer version of Excel. Learn more: https://go.microsoft.com/fwlink/?linkid=870924
Comment:
    Linear row width (ft) / acre in sqr feet (1.25 / 43560) = linear feet</t>
      </text>
    </comment>
    <comment authorId="0" ref="C4">
      <text>
        <t xml:space="preserve">======
ID#AAABUfXXlXs
tc={30AC8F72-7105-9D4A-8ADD-F40CDD2AF5CE}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15 foot row</t>
      </text>
    </comment>
    <comment authorId="0" ref="G10">
      <text>
        <t xml:space="preserve">======
ID#AAABUfXXlXo
tc={BD8DE45C-9CC1-234E-8BEB-0516B6443F89}    (2024-07-06 02:49:52)
[Threaded comment]
Your version of Excel allows you to read this threaded comment; however, any edits to it will get removed if the file is opened in a newer version of Excel. Learn more: https://go.microsoft.com/fwlink/?linkid=870924
Comment:
    Conversion (1 kg = 2.20462 lb)</t>
      </text>
    </comment>
    <comment authorId="0" ref="C7">
      <text>
        <t xml:space="preserve">======
ID#AAABUfOTYmI
tc={7731317D-600D-4740-A6B8-5B08A3F73D27}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15 foot row</t>
      </text>
    </comment>
    <comment authorId="0" ref="B2">
      <text>
        <t xml:space="preserve">======
ID#AAABUfXXlYY
tc={CD2360D0-9E17-5741-9945-F529D96DB90E}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ft</t>
      </text>
    </comment>
    <comment authorId="0" ref="G6">
      <text>
        <t xml:space="preserve">======
ID#AAABUfOTYlc
tc={F352A34C-33D9-A643-86B8-A65CF9051E70}    (2024-07-06 02:49:52)
[Threaded comment]
Your version of Excel allows you to read this threaded comment; however, any edits to it will get removed if the file is opened in a newer version of Excel. Learn more: https://go.microsoft.com/fwlink/?linkid=870924
Comment:
    Conversion (1 kg = 2.20462 lb)</t>
      </text>
    </comment>
    <comment authorId="0" ref="A70">
      <text>
        <t xml:space="preserve">======
ID#AAABUfXXlXw
tc={1BA71698-BFA5-6E49-B182-4115BAC3AE7D}    (2024-07-06 02:49:52)
[Threaded comment]
Your version of Excel allows you to read this threaded comment; however, any edits to it will get removed if the file is opened in a newer version of Excel. Learn more: https://go.microsoft.com/fwlink/?linkid=870924
Comment:
    Linear row width (ft) / acre in sqr feet (1.25 / 43560) = linear feet</t>
      </text>
    </comment>
    <comment authorId="0" ref="A96">
      <text>
        <t xml:space="preserve">======
ID#AAABUfOTYmE
tc={59FE4B02-6993-B94D-BA18-B4B8B2D19374}    (2024-07-06 02:49:52)
[Threaded comment]
Your version of Excel allows you to read this threaded comment; however, any edits to it will get removed if the file is opened in a newer version of Excel. Learn more: https://go.microsoft.com/fwlink/?linkid=870924
Comment:
    Convert lb to g (453.6 g = 1 lb)</t>
      </text>
    </comment>
    <comment authorId="0" ref="H6">
      <text>
        <t xml:space="preserve">======
ID#AAABUfXXlXE
tc={C3C04D3E-FE2F-F444-AB11-7A73EEDC5255}    (2024-07-06 02:49:52)
[Threaded comment]
Your version of Excel allows you to read this threaded comment; however, any edits to it will get removed if the file is opened in a newer version of Excel. Learn more: https://go.microsoft.com/fwlink/?linkid=870924
Comment:
    lb of seed for two fields</t>
      </text>
    </comment>
    <comment authorId="0" ref="E5">
      <text>
        <t xml:space="preserve">======
ID#AAABUfXXlXA
tc={5C3B5051-BEBF-9B49-8814-154B53955E89}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field (4 blocks with 20 intercrop entries in each block)</t>
      </text>
    </comment>
    <comment authorId="0" ref="D2">
      <text>
        <t xml:space="preserve">======
ID#AAABUfXXlXM
tc={14A69151-53F0-4547-9615-9656F0F5E81A}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plot (two rows)</t>
      </text>
    </comment>
    <comment authorId="0" ref="B5">
      <text>
        <t xml:space="preserve">======
ID#AAABUfOTYl8
tc={1CCE7C98-1023-E541-B59F-CD2A14542DA5}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ft</t>
      </text>
    </comment>
    <comment authorId="0" ref="G2">
      <text>
        <t xml:space="preserve">======
ID#AAABUfOTYl4
tc={F1A9BF7F-5A2B-7B45-9951-69BD9F2009CB}    (2024-07-06 02:49:52)
[Threaded comment]
Your version of Excel allows you to read this threaded comment; however, any edits to it will get removed if the file is opened in a newer version of Excel. Learn more: https://go.microsoft.com/fwlink/?linkid=870924
Comment:
    Conversion (1 kg = 2.20462 lb)</t>
      </text>
    </comment>
    <comment authorId="0" ref="C2">
      <text>
        <t xml:space="preserve">======
ID#AAABUfXXlWs
tc={212ED2DD-529B-7D43-A9F6-9D1D6ECF85E9}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15 foot row</t>
      </text>
    </comment>
    <comment authorId="0" ref="G7">
      <text>
        <t xml:space="preserve">======
ID#AAABUfXXlXU
tc={0FEAFA1D-DBF5-FE48-811B-F83536471154}    (2024-07-06 02:49:52)
[Threaded comment]
Your version of Excel allows you to read this threaded comment; however, any edits to it will get removed if the file is opened in a newer version of Excel. Learn more: https://go.microsoft.com/fwlink/?linkid=870924
Comment:
    Conversion (1 kg = 2.20462 lb)</t>
      </text>
    </comment>
    <comment authorId="0" ref="F10">
      <text>
        <t xml:space="preserve">======
ID#AAABUfOTYlA
tc={6D35D82A-D775-BC48-9207-52C56EC22D75}    (2024-07-06 02:49:52)
[Threaded comment]
Your version of Excel allows you to read this threaded comment; however, any edits to it will get removed if the file is opened in a newer version of Excel. Learn more: https://go.microsoft.com/fwlink/?linkid=870924
Comment:
    g to kg conversion (1000 g = 1 kg)</t>
      </text>
    </comment>
    <comment authorId="0" ref="D10">
      <text>
        <t xml:space="preserve">======
ID#AAABUfXXlY4
tc={29417F27-87CF-7B45-A905-00AE00671205}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plot (two rows)</t>
      </text>
    </comment>
    <comment authorId="0" ref="C67">
      <text>
        <t xml:space="preserve">======
ID#AAABUfXXlWo
tc={4A407895-E58B-E54E-A41B-85D27E0B0C19}    (2024-07-06 02:49:52)
[Threaded comment]
Your version of Excel allows you to read this threaded comment; however, any edits to it will get removed if the file is opened in a newer version of Excel. Learn more: https://go.microsoft.com/fwlink/?linkid=870924
Comment:
    sqr ft</t>
      </text>
    </comment>
    <comment authorId="0" ref="A32">
      <text>
        <t xml:space="preserve">======
ID#AAABUfXXlXQ
tc={ACA30621-D3D2-E547-ADBD-F89965301536}    (2024-07-06 02:49:52)
[Threaded comment]
Your version of Excel allows you to read this threaded comment; however, any edits to it will get removed if the file is opened in a newer version of Excel. Learn more: https://go.microsoft.com/fwlink/?linkid=870924
Comment:
    Convert lb to g (453.6 g = 1 lb)</t>
      </text>
    </comment>
    <comment authorId="0" ref="H7">
      <text>
        <t xml:space="preserve">======
ID#AAABUfXXlY0
tc={FBE112C7-072C-B440-9DC2-124232534942}    (2024-07-06 02:49:52)
[Threaded comment]
Your version of Excel allows you to read this threaded comment; however, any edits to it will get removed if the file is opened in a newer version of Excel. Learn more: https://go.microsoft.com/fwlink/?linkid=870924
Comment:
    lb of seed for two fields</t>
      </text>
    </comment>
    <comment authorId="0" ref="B3">
      <text>
        <t xml:space="preserve">======
ID#AAABUfXXlWw
tc={CA00D61E-FA95-A34B-B2ED-DB491B675A37}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ft</t>
      </text>
    </comment>
    <comment authorId="0" ref="H4">
      <text>
        <t xml:space="preserve">======
ID#AAABUfXXlXY
tc={3E4C6013-40E7-DB45-A195-9CEB9D1E0C8E}    (2024-07-06 02:49:52)
[Threaded comment]
Your version of Excel allows you to read this threaded comment; however, any edits to it will get removed if the file is opened in a newer version of Excel. Learn more: https://go.microsoft.com/fwlink/?linkid=870924
Comment:
    lb of seed for two fields</t>
      </text>
    </comment>
    <comment authorId="0" ref="C5">
      <text>
        <t xml:space="preserve">======
ID#AAABUfOTYlE
tc={A7EA3C36-2914-C14D-9104-8D02416837AB}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15 foot row</t>
      </text>
    </comment>
    <comment authorId="0" ref="F6">
      <text>
        <t xml:space="preserve">======
ID#AAABUfXXlY8
tc={222134A1-B692-F044-9AEE-034545129F1A}    (2024-07-06 02:49:52)
[Threaded comment]
Your version of Excel allows you to read this threaded comment; however, any edits to it will get removed if the file is opened in a newer version of Excel. Learn more: https://go.microsoft.com/fwlink/?linkid=870924
Comment:
    g to kg conversion (1000 g = 1 kg)</t>
      </text>
    </comment>
    <comment authorId="0" ref="D3">
      <text>
        <t xml:space="preserve">======
ID#AAABUfXXlX4
tc={E0D70452-41C7-D64F-B609-C9F2B22A83A4}    (2024-07-06 02:49:52)
[Threaded comment]
Your version of Excel allows you to read this threaded comment; however, any edits to it will get removed if the file is opened in a newer version of Excel. Learn more: https://go.microsoft.com/fwlink/?linkid=870924
Comment:
    Grams per plot (two rows)</t>
      </text>
    </comment>
    <comment authorId="0" ref="C25">
      <text>
        <t xml:space="preserve">======
ID#AAABUfXXlX0
tc={2993D254-EC9D-6842-B537-1E7527A24CA9}    (2024-07-06 02:49:52)
[Threaded comment]
Your version of Excel allows you to read this threaded comment; however, any edits to it will get removed if the file is opened in a newer version of Excel. Learn more: https://go.microsoft.com/fwlink/?linkid=870924
Comment:
    sqr ft</t>
      </text>
    </comment>
    <comment authorId="0" ref="G5">
      <text>
        <t xml:space="preserve">======
ID#AAABUfXXlX8
tc={1B93D6E4-DD94-A64E-A28C-FF3605FE6956}    (2024-07-06 02:49:52)
[Threaded comment]
Your version of Excel allows you to read this threaded comment; however, any edits to it will get removed if the file is opened in a newer version of Excel. Learn more: https://go.microsoft.com/fwlink/?linkid=870924
Comment:
    Conversion (1 kg = 2.20462 lb)</t>
      </text>
    </comment>
    <comment authorId="0" ref="D6">
      <text>
        <t xml:space="preserve">======
ID#AAABUfOTYlo
tc={74904BBC-8FAC-8342-B2E8-1884EDF7C047}    (2024-07-06 02:49:51)
[Threaded comment]
Your version of Excel allows you to read this threaded comment; however, any edits to it will get removed if the file is opened in a newer version of Excel. Learn more: https://go.microsoft.com/fwlink/?linkid=870924
Comment:
    Grams per plot (two rows)</t>
      </text>
    </comment>
    <comment authorId="0" ref="G4">
      <text>
        <t xml:space="preserve">======
ID#AAABUfOTYlk
tc={ABB8AC96-D472-FE4F-AECC-1DFBA13D6383}    (2024-07-06 02:49:51)
[Threaded comment]
Your version of Excel allows you to read this threaded comment; however, any edits to it will get removed if the file is opened in a newer version of Excel. Learn more: https://go.microsoft.com/fwlink/?linkid=870924
Comment:
    Conversion (1 kg = 2.20462 lb)</t>
      </text>
    </comment>
    <comment authorId="0" ref="B4">
      <text>
        <t xml:space="preserve">======
ID#AAABUfXXlZA
tc={A5085274-599F-2149-BA85-D50B9B9CE28D}    (2024-07-06 02:49:51)
[Threaded comment]
Your version of Excel allows you to read this threaded comment; however, any edits to it will get removed if the file is opened in a newer version of Excel. Learn more: https://go.microsoft.com/fwlink/?linkid=870924
Comment:
    Grams per ft</t>
      </text>
    </comment>
    <comment authorId="0" ref="D7">
      <text>
        <t xml:space="preserve">======
ID#AAABUfOTYlw
tc={AC3727F9-224B-2D4B-B68B-363F70A4179A}    (2024-07-06 02:49:51)
[Threaded comment]
Your version of Excel allows you to read this threaded comment; however, any edits to it will get removed if the file is opened in a newer version of Excel. Learn more: https://go.microsoft.com/fwlink/?linkid=870924
Comment:
    Grams per plot (two rows)</t>
      </text>
    </comment>
    <comment authorId="0" ref="B8">
      <text>
        <t xml:space="preserve">======
ID#AAABUfCaaUM
tc={7D6479D3-C70E-D849-B616-D5BE10B236AC}    (2024-07-06 02:49:51)
[Threaded comment]
Your version of Excel allows you to read this threaded comment; however, any edits to it will get removed if the file is opened in a newer version of Excel. Learn more: https://go.microsoft.com/fwlink/?linkid=870924
Comment:
    Grams per ft</t>
      </text>
    </comment>
    <comment authorId="0" ref="C46">
      <text>
        <t xml:space="preserve">======
ID#AAABUfOTYls
tc={2B64E43A-BA2B-E242-B3A2-80D40D6558AB}    (2024-07-06 02:49:51)
[Threaded comment]
Your version of Excel allows you to read this threaded comment; however, any edits to it will get removed if the file is opened in a newer version of Excel. Learn more: https://go.microsoft.com/fwlink/?linkid=870924
Comment:
    sqr ft</t>
      </text>
    </comment>
    <comment authorId="0" ref="F5">
      <text>
        <t xml:space="preserve">======
ID#AAABUfXXlW0
tc={C24B6B9B-122E-8242-BF4E-FCE95483EB64}    (2024-07-06 02:49:51)
[Threaded comment]
Your version of Excel allows you to read this threaded comment; however, any edits to it will get removed if the file is opened in a newer version of Excel. Learn more: https://go.microsoft.com/fwlink/?linkid=870924
Comment:
    g to kg conversion (1000 g = 1 kg)</t>
      </text>
    </comment>
    <comment authorId="0" ref="F2">
      <text>
        <t xml:space="preserve">======
ID#AAABUfOTYlQ
tc={02FF3D3C-C717-284D-A906-1572F1C5C327}    (2024-07-06 02:49:51)
[Threaded comment]
Your version of Excel allows you to read this threaded comment; however, any edits to it will get removed if the file is opened in a newer version of Excel. Learn more: https://go.microsoft.com/fwlink/?linkid=870924
Comment:
    g to kg conversion (1000 g = 1 kg)</t>
      </text>
    </comment>
    <comment authorId="0" ref="E10">
      <text>
        <t xml:space="preserve">======
ID#AAABUfOTYlM
tc={1C085B69-6E16-934A-A5A6-6DD8CD9B8136}    (2024-07-06 02:49:51)
[Threaded comment]
Your version of Excel allows you to read this threaded comment; however, any edits to it will get removed if the file is opened in a newer version of Excel. Learn more: https://go.microsoft.com/fwlink/?linkid=870924
Comment:
    Grams per field (4 blocks with 20 intercrop entries in each block)</t>
      </text>
    </comment>
    <comment authorId="0" ref="A53">
      <text>
        <t xml:space="preserve">======
ID#AAABUfXXlXk
tc={BDF813B9-6A0E-4543-91D3-A933DED460FD}    (2024-07-06 02:49:51)
[Threaded comment]
Your version of Excel allows you to read this threaded comment; however, any edits to it will get removed if the file is opened in a newer version of Excel. Learn more: https://go.microsoft.com/fwlink/?linkid=870924
Comment:
    Convert lb to g (453.6 g = 1 lb)</t>
      </text>
    </comment>
    <comment authorId="0" ref="F8">
      <text>
        <t xml:space="preserve">======
ID#AAABUfOTYmA
tc={928F8F40-3067-3445-83C2-B01189EA181C}    (2024-07-06 02:49:51)
[Threaded comment]
Your version of Excel allows you to read this threaded comment; however, any edits to it will get removed if the file is opened in a newer version of Excel. Learn more: https://go.microsoft.com/fwlink/?linkid=870924
Comment:
    g to kg conversion (1000 g = 1 kg)</t>
      </text>
    </comment>
    <comment authorId="0" ref="D4">
      <text>
        <t xml:space="preserve">======
ID#AAABUfXXlYQ
tc={62AAC884-C198-A44E-BE09-A4A525D93C0D}    (2024-07-06 02:49:51)
[Threaded comment]
Your version of Excel allows you to read this threaded comment; however, any edits to it will get removed if the file is opened in a newer version of Excel. Learn more: https://go.microsoft.com/fwlink/?linkid=870924
Comment:
    Grams per plot (two rows)</t>
      </text>
    </comment>
    <comment authorId="0" ref="A2">
      <text>
        <t xml:space="preserve">======
ID#AAABUfOTYlg
tc={1A8EC177-0E1E-444B-B87F-6567351DBEDA}    (2024-07-06 02:49:51)
[Threaded comment]
Your version of Excel allows you to read this threaded comment; however, any edits to it will get removed if the file is opened in a newer version of Excel. Learn more: https://go.microsoft.com/fwlink/?linkid=870924
Comment:
    Seeding rate used in NY for IWG in 2023
Reply:
    I think this was the first planting, then went back over later with 2g/100ft
Reply:
    This should be ~ 5 lb / acre</t>
      </text>
    </comment>
    <comment authorId="0" ref="C8">
      <text>
        <t xml:space="preserve">======
ID#AAABUfXXlXI
tc={358426C0-6CD2-4A41-AB64-8850B3A6D867}    (2024-07-06 02:49:51)
[Threaded comment]
Your version of Excel allows you to read this threaded comment; however, any edits to it will get removed if the file is opened in a newer version of Excel. Learn more: https://go.microsoft.com/fwlink/?linkid=870924
Comment:
    Grams per 15 foot row</t>
      </text>
    </comment>
    <comment authorId="0" ref="A92">
      <text>
        <t xml:space="preserve">======
ID#AAABUfOTYlI
tc={BBF3F81C-F835-E641-8A23-193B49B1125E}    (2024-07-06 02:49:51)
[Threaded comment]
Your version of Excel allows you to read this threaded comment; however, any edits to it will get removed if the file is opened in a newer version of Excel. Learn more: https://go.microsoft.com/fwlink/?linkid=870924
Comment:
    Linear row width (ft) / acre in sqr feet (1.25 / 43560) = linear feet</t>
      </text>
    </comment>
    <comment authorId="0" ref="F3">
      <text>
        <t xml:space="preserve">======
ID#AAABUfCaaUA
tc={48682001-B64D-A947-858F-DEB24B8C362A}    (2024-07-06 02:49:51)
[Threaded comment]
Your version of Excel allows you to read this threaded comment; however, any edits to it will get removed if the file is opened in a newer version of Excel. Learn more: https://go.microsoft.com/fwlink/?linkid=870924
Comment:
    g to kg conversion (1000 g = 1 kg)</t>
      </text>
    </comment>
  </commentList>
  <extLst>
    <ext uri="GoogleSheetsCustomDataVersion2">
      <go:sheetsCustomData xmlns:go="http://customooxmlschemas.google.com/" r:id="rId1" roundtripDataSignature="AMtx7mhpblY1e9sGKq2B5YALoqraiABKFg=="/>
    </ext>
  </extLst>
</comments>
</file>

<file path=xl/sharedStrings.xml><?xml version="1.0" encoding="utf-8"?>
<sst xmlns="http://schemas.openxmlformats.org/spreadsheetml/2006/main" count="1304" uniqueCount="231">
  <si>
    <t>ENT</t>
  </si>
  <si>
    <t>Entry</t>
  </si>
  <si>
    <t>IWAF-L-Base</t>
  </si>
  <si>
    <t>IWAF-H-Base</t>
  </si>
  <si>
    <t>IWAF-L-KS1</t>
  </si>
  <si>
    <t>IWAF-H-KS2</t>
  </si>
  <si>
    <t>IWAF-L-MN1</t>
  </si>
  <si>
    <t>IWAF-H-MN1</t>
  </si>
  <si>
    <t>IWAF-L-WI1</t>
  </si>
  <si>
    <t>IWAF-H-WI1</t>
  </si>
  <si>
    <t>AVC1</t>
  </si>
  <si>
    <t>AVC6</t>
  </si>
  <si>
    <t>AVC2</t>
  </si>
  <si>
    <t>AVC7</t>
  </si>
  <si>
    <t>AVC3</t>
  </si>
  <si>
    <t>AVC9</t>
  </si>
  <si>
    <t>AVC4</t>
  </si>
  <si>
    <t>AVC11</t>
  </si>
  <si>
    <t>AVC5</t>
  </si>
  <si>
    <t>AVC14</t>
  </si>
  <si>
    <t>INTALF20</t>
  </si>
  <si>
    <t>cycle 2 of corn intercrop selection (AVC9+AVC3+AVC14+AVC4)</t>
  </si>
  <si>
    <t>Larry15</t>
  </si>
  <si>
    <t>falcata</t>
  </si>
  <si>
    <t>IAFAL-C3</t>
  </si>
  <si>
    <t>UMN #4352</t>
  </si>
  <si>
    <t>HFTapLBrUpc3</t>
  </si>
  <si>
    <t>Tap N fix</t>
  </si>
  <si>
    <t>grass companions with N fixation</t>
  </si>
  <si>
    <t>UMN #4353</t>
  </si>
  <si>
    <t>Tap N uptake</t>
  </si>
  <si>
    <t>grass companions without N fixation (compete with grass)</t>
  </si>
  <si>
    <t>UMN #5553</t>
  </si>
  <si>
    <t>Taproot, cycle #5</t>
  </si>
  <si>
    <t>taproot with fibrous roots</t>
  </si>
  <si>
    <t>UMN #5555</t>
  </si>
  <si>
    <t>Branch w/ fibrous, cycle #5</t>
  </si>
  <si>
    <t>branch with fibrous</t>
  </si>
  <si>
    <t>UMN #5560</t>
  </si>
  <si>
    <t>HFc3, interseeding with corn</t>
  </si>
  <si>
    <t>interseeding with corn; shadding tolerance &amp; N fixation</t>
  </si>
  <si>
    <t>UMN #5561</t>
  </si>
  <si>
    <t>LFc3, interseeding with corn</t>
  </si>
  <si>
    <t>NY19-45</t>
  </si>
  <si>
    <t>SW315LH</t>
  </si>
  <si>
    <t>leaf hopper; shown to do well in mixtures</t>
  </si>
  <si>
    <t>NY1713</t>
  </si>
  <si>
    <t>selected for resistance to clover root curculio; "butt-loads" of nodules</t>
  </si>
  <si>
    <t>Additional Name</t>
  </si>
  <si>
    <t>Notes</t>
  </si>
  <si>
    <t>Generation</t>
  </si>
  <si>
    <t>Variety 1</t>
  </si>
  <si>
    <t>Variety 2</t>
  </si>
  <si>
    <t>Variety 3</t>
  </si>
  <si>
    <t>Variety 4</t>
  </si>
  <si>
    <t>Variety 5</t>
  </si>
  <si>
    <t>Variety 6</t>
  </si>
  <si>
    <t>Mix</t>
  </si>
  <si>
    <t>25% Amerigraze 401+Z</t>
  </si>
  <si>
    <t>25% FF LH.4022</t>
  </si>
  <si>
    <t>25% Pasture Plus</t>
  </si>
  <si>
    <t>25% Wisfal x Legacy</t>
  </si>
  <si>
    <t>25% Gunner</t>
  </si>
  <si>
    <t>25% Hybriforce 3400</t>
  </si>
  <si>
    <t>25% Magnum 7</t>
  </si>
  <si>
    <t>25% Shuttle II</t>
  </si>
  <si>
    <t>Syn 2</t>
  </si>
  <si>
    <t>IWAF-MN21L</t>
  </si>
  <si>
    <t>IWAF-MN21H</t>
  </si>
  <si>
    <t>IWAF-WI21L</t>
  </si>
  <si>
    <t>IWAF-WI21H</t>
  </si>
  <si>
    <t>Base</t>
  </si>
  <si>
    <t>100% 55H94</t>
  </si>
  <si>
    <t>W17ZPA45</t>
  </si>
  <si>
    <t>AVC1-Survivors</t>
  </si>
  <si>
    <t>Syn 1</t>
  </si>
  <si>
    <t>47.5% Magnum Salt</t>
  </si>
  <si>
    <t>52.5% MagnaGraze2</t>
  </si>
  <si>
    <t>4 AFX184038</t>
  </si>
  <si>
    <t>AVC2-Survivors</t>
  </si>
  <si>
    <t>37% SW 315</t>
  </si>
  <si>
    <t>33.3% 55V50</t>
  </si>
  <si>
    <t>29.6% FSG 329</t>
  </si>
  <si>
    <t>7 AFX184037</t>
  </si>
  <si>
    <t>AVC3-Survivors</t>
  </si>
  <si>
    <t>44.7% CW103009</t>
  </si>
  <si>
    <t>55.3% CWA123011</t>
  </si>
  <si>
    <t>10 AFX184039</t>
  </si>
  <si>
    <t>AVC4-Survivors</t>
  </si>
  <si>
    <t>17.6% 55Q27</t>
  </si>
  <si>
    <t>14.7% Rebound 6.0XT</t>
  </si>
  <si>
    <t>29.4% Ameristand 427TQ</t>
  </si>
  <si>
    <t>11.8% WL365 HQ</t>
  </si>
  <si>
    <t>11.8% Barricade SLT</t>
  </si>
  <si>
    <t>14.7% BGI 529</t>
  </si>
  <si>
    <t>14 AFX184036</t>
  </si>
  <si>
    <t>AVC5-Survivors</t>
  </si>
  <si>
    <t>Prosser2021 INTALF20-Bulk</t>
  </si>
  <si>
    <t>Cycle 2</t>
  </si>
  <si>
    <t>76.9% AVC9</t>
  </si>
  <si>
    <t>11.5% AVC3</t>
  </si>
  <si>
    <t>7.7% AVC14</t>
  </si>
  <si>
    <t>3.8% AVC4</t>
  </si>
  <si>
    <t>HFc3</t>
  </si>
  <si>
    <t>LFc3</t>
  </si>
  <si>
    <t>Rep</t>
  </si>
  <si>
    <t>rand</t>
  </si>
  <si>
    <t>BlockID</t>
  </si>
  <si>
    <t>ID</t>
  </si>
  <si>
    <t>ID2</t>
  </si>
  <si>
    <t>monoculture</t>
  </si>
  <si>
    <t>7 IWAF-L-WI1</t>
  </si>
  <si>
    <t>intercrop</t>
  </si>
  <si>
    <t>18 AVC14</t>
  </si>
  <si>
    <t>6 IWAF-H-MN1</t>
  </si>
  <si>
    <t>9 AVC1</t>
  </si>
  <si>
    <t>16 AVC11</t>
  </si>
  <si>
    <t>17 AVC5</t>
  </si>
  <si>
    <t>26 UMN #5560</t>
  </si>
  <si>
    <t>28 NY19-45</t>
  </si>
  <si>
    <t>14 AVC9</t>
  </si>
  <si>
    <t>29 NY1713</t>
  </si>
  <si>
    <t>3 IWAF-L-KS1</t>
  </si>
  <si>
    <t>24 UMN #5553</t>
  </si>
  <si>
    <t>1 IWAF-L-Base</t>
  </si>
  <si>
    <t>20 Larry15</t>
  </si>
  <si>
    <t>8 IWAF-H-WI1</t>
  </si>
  <si>
    <t>25 UMN #5555</t>
  </si>
  <si>
    <t>27 UMN #5561</t>
  </si>
  <si>
    <t>22 UMN #4352</t>
  </si>
  <si>
    <t>23 UMN #4353</t>
  </si>
  <si>
    <t>15 AVC4</t>
  </si>
  <si>
    <t>2 IWAF-H-Base</t>
  </si>
  <si>
    <t>21 IAFAL-C3</t>
  </si>
  <si>
    <t>19 INTALF20</t>
  </si>
  <si>
    <t>13 AVC3</t>
  </si>
  <si>
    <t>11 AVC2</t>
  </si>
  <si>
    <t>12 AVC7</t>
  </si>
  <si>
    <t>5 IWAF-L-MN1</t>
  </si>
  <si>
    <t>10 AVC6</t>
  </si>
  <si>
    <t xml:space="preserve"> </t>
  </si>
  <si>
    <t>Which Rep</t>
  </si>
  <si>
    <t>ENT_COMB</t>
  </si>
  <si>
    <t>Row</t>
  </si>
  <si>
    <t>Range</t>
  </si>
  <si>
    <t>Block</t>
  </si>
  <si>
    <t>Serpentine</t>
  </si>
  <si>
    <t>treatment</t>
  </si>
  <si>
    <t>Seed/Plot g</t>
  </si>
  <si>
    <t>coated</t>
  </si>
  <si>
    <t>extra for monoculture plots (one row)</t>
  </si>
  <si>
    <t>Heathcliff said they sent (g)</t>
  </si>
  <si>
    <t>What we have from last year</t>
  </si>
  <si>
    <t>Total</t>
  </si>
  <si>
    <t>how much we need for NY</t>
  </si>
  <si>
    <t>Left over</t>
  </si>
  <si>
    <t>monoculture needs</t>
  </si>
  <si>
    <t xml:space="preserve">What's left after our 2024 planting: </t>
  </si>
  <si>
    <t>Chalcids</t>
  </si>
  <si>
    <t>mixed</t>
  </si>
  <si>
    <t>1 plot</t>
  </si>
  <si>
    <t>no</t>
  </si>
  <si>
    <t>2 plots</t>
  </si>
  <si>
    <t>*include in monoculture</t>
  </si>
  <si>
    <t>No Seed</t>
  </si>
  <si>
    <t>no seed</t>
  </si>
  <si>
    <t>!</t>
  </si>
  <si>
    <t>yes</t>
  </si>
  <si>
    <t>seeding rate</t>
  </si>
  <si>
    <t>rate per row</t>
  </si>
  <si>
    <t>grams in field</t>
  </si>
  <si>
    <t>kg</t>
  </si>
  <si>
    <t xml:space="preserve">lb </t>
  </si>
  <si>
    <t>7g/100ft</t>
  </si>
  <si>
    <t>5g/100ft</t>
  </si>
  <si>
    <t>2g/100ft</t>
  </si>
  <si>
    <t>9g/100ft</t>
  </si>
  <si>
    <t>15.6g/100ft</t>
  </si>
  <si>
    <t>130g/100ft</t>
  </si>
  <si>
    <t>* probably this one</t>
  </si>
  <si>
    <t>260g/100ft</t>
  </si>
  <si>
    <t>6.5g/100ft</t>
  </si>
  <si>
    <t>0.98g/15ft</t>
  </si>
  <si>
    <t>9 g/100 ft =</t>
  </si>
  <si>
    <t>x / 2400 ft</t>
  </si>
  <si>
    <t>5 lb / acre</t>
  </si>
  <si>
    <t>lb</t>
  </si>
  <si>
    <t>acre</t>
  </si>
  <si>
    <t>linear row width</t>
  </si>
  <si>
    <t>acre linear row</t>
  </si>
  <si>
    <t>lb/ linear feet</t>
  </si>
  <si>
    <t>5/34848</t>
  </si>
  <si>
    <t>g/ linear ft</t>
  </si>
  <si>
    <t>g/15ft</t>
  </si>
  <si>
    <t>g/100ft</t>
  </si>
  <si>
    <t>12 lb / acre</t>
  </si>
  <si>
    <t>100 lb / acre</t>
  </si>
  <si>
    <t>200 lb / acre</t>
  </si>
  <si>
    <t>15 ft long rows</t>
  </si>
  <si>
    <t>6.5 ft wide (with tires)</t>
  </si>
  <si>
    <t>10 ft inbetween row lengths</t>
  </si>
  <si>
    <t xml:space="preserve">ft needed (minimum) to get four long reps </t>
  </si>
  <si>
    <t>26 entries</t>
  </si>
  <si>
    <t>ft (minimum) to get each entry in each long rep once</t>
  </si>
  <si>
    <t>ft if we divide rep into two rows</t>
  </si>
  <si>
    <t>ft minimum sqr area needed</t>
  </si>
  <si>
    <t>if we go with second option to get two alfalfa rows in one 6.5 fit pass and then push seed the last outside row of IWG</t>
  </si>
  <si>
    <t>ft for one long row of one rep</t>
  </si>
  <si>
    <t>ft for one long row if there are 8 entries that are also in monoculture (8 in monoculture but there is only enough for 2 reps each so four go in rep 1 and 3 and the other four go in rep 2 and 4 (as an example)</t>
  </si>
  <si>
    <t>if we go with Carter planter</t>
  </si>
  <si>
    <t>6.5'</t>
  </si>
  <si>
    <t>3.75'</t>
  </si>
  <si>
    <t>7.5''</t>
  </si>
  <si>
    <t>tire</t>
  </si>
  <si>
    <t>B</t>
  </si>
  <si>
    <t>K</t>
  </si>
  <si>
    <t>A</t>
  </si>
  <si>
    <t>WI:</t>
  </si>
  <si>
    <t>Last Year:</t>
  </si>
  <si>
    <t>Maybe?:</t>
  </si>
  <si>
    <t>push seed K</t>
  </si>
  <si>
    <t>IWG</t>
  </si>
  <si>
    <t>15'</t>
  </si>
  <si>
    <t>3.5'</t>
  </si>
  <si>
    <t>Alfalfa Seed Chalcids in some seeds from USDA MN</t>
  </si>
  <si>
    <t># rates from Heathclif we are using same rates, except for noted divergences in column D</t>
  </si>
  <si>
    <t>Planted McGowan2</t>
  </si>
  <si>
    <t>Planted 8/20/2024</t>
  </si>
  <si>
    <t>plot 1 is the SW corner</t>
  </si>
  <si>
    <t>no fertlizer</t>
  </si>
  <si>
    <t>roundup ready alfalfa sprayed and tilled before planting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</si>
</sst>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Aptos Narrow"/>
      <scheme val="minor"/>
    </font>
    <font>
      <sz val="12.0"/>
      <color theme="1"/>
      <name val="Calibri"/>
    </font>
    <font>
      <sz val="8.0"/>
      <color theme="1"/>
      <name val="Calibri"/>
    </font>
    <font>
      <sz val="8.0"/>
      <color theme="1"/>
      <name val="Aptos Narrow"/>
      <scheme val="minor"/>
    </font>
    <font>
      <sz val="8.0"/>
      <color rgb="FF1F1F1F"/>
      <name val="Calibri"/>
    </font>
    <font>
      <sz val="8.0"/>
      <color theme="1"/>
      <name val="Arial"/>
    </font>
    <font>
      <sz val="8.0"/>
      <color rgb="FF222222"/>
      <name val="Arial"/>
    </font>
    <font>
      <sz val="8.0"/>
      <color theme="1"/>
      <name val="Aptos Narrow"/>
    </font>
    <font>
      <color theme="1"/>
      <name val="Arial"/>
    </font>
    <font>
      <sz val="6.0"/>
      <color theme="1"/>
      <name val="Calibri"/>
    </font>
    <font>
      <sz val="12.0"/>
      <color theme="1"/>
      <name val="Arial"/>
    </font>
    <font>
      <sz val="12.0"/>
      <color theme="1"/>
      <name val="Aptos Narrow"/>
    </font>
    <font>
      <sz val="12.0"/>
      <color rgb="FF222222"/>
      <name val="Arial"/>
    </font>
    <font>
      <sz val="12.0"/>
      <color rgb="FF000000"/>
      <name val="Arial"/>
    </font>
    <font>
      <sz val="12.0"/>
      <color rgb="FF000000"/>
      <name val="Consolas"/>
    </font>
    <font>
      <sz val="12.0"/>
      <color rgb="FF000000"/>
      <name val="Aptos Narrow"/>
    </font>
    <font>
      <sz val="11.0"/>
      <color theme="1"/>
      <name val="Calibri"/>
    </font>
    <font>
      <b/>
      <sz val="12.0"/>
      <color theme="1"/>
      <name val="Arial"/>
    </font>
    <font>
      <sz val="9.0"/>
      <color rgb="FF1F1F1F"/>
      <name val="Arial"/>
    </font>
    <font>
      <sz val="9.0"/>
      <color theme="1"/>
      <name val="Calibri"/>
    </font>
    <font/>
    <font>
      <sz val="6.0"/>
      <color theme="1"/>
      <name val="Arial"/>
    </font>
    <font>
      <color theme="1"/>
      <name val="Aptos Narrow"/>
      <scheme val="minor"/>
    </font>
    <font>
      <sz val="10.0"/>
      <color theme="1"/>
      <name val="Calibri"/>
    </font>
    <font>
      <sz val="10.0"/>
      <color theme="1"/>
      <name val="Arial"/>
    </font>
    <font>
      <sz val="10.0"/>
      <color theme="1"/>
      <name val="Aptos Narrow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7F7F7F"/>
        <bgColor rgb="FF7F7F7F"/>
      </patternFill>
    </fill>
    <fill>
      <patternFill patternType="solid">
        <fgColor rgb="FFE2EFD9"/>
        <bgColor rgb="FFE2EFD9"/>
      </patternFill>
    </fill>
    <fill>
      <patternFill patternType="solid">
        <fgColor rgb="FF548135"/>
        <bgColor rgb="FF548135"/>
      </patternFill>
    </fill>
    <fill>
      <patternFill patternType="solid">
        <fgColor rgb="FF7030A0"/>
        <bgColor rgb="FF7030A0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8E7CC3"/>
        <bgColor rgb="FF8E7CC3"/>
      </patternFill>
    </fill>
  </fills>
  <borders count="2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right/>
      <top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2" numFmtId="0" xfId="0" applyFill="1" applyFont="1"/>
    <xf borderId="1" fillId="2" fontId="4" numFmtId="0" xfId="0" applyBorder="1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vertical="bottom"/>
    </xf>
    <xf borderId="2" fillId="0" fontId="9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Border="1" applyFont="1"/>
    <xf borderId="2" fillId="0" fontId="5" numFmtId="0" xfId="0" applyAlignment="1" applyBorder="1" applyFont="1">
      <alignment readingOrder="0"/>
    </xf>
    <xf borderId="2" fillId="0" fontId="3" numFmtId="0" xfId="0" applyBorder="1" applyFont="1"/>
    <xf borderId="0" fillId="0" fontId="10" numFmtId="0" xfId="0" applyFont="1"/>
    <xf borderId="1" fillId="3" fontId="10" numFmtId="0" xfId="0" applyBorder="1" applyFill="1" applyFont="1"/>
    <xf borderId="1" fillId="3" fontId="11" numFmtId="0" xfId="0" applyBorder="1" applyFont="1"/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horizontal="center"/>
    </xf>
    <xf borderId="3" fillId="0" fontId="13" numFmtId="0" xfId="0" applyAlignment="1" applyBorder="1" applyFont="1">
      <alignment horizontal="center"/>
    </xf>
    <xf borderId="4" fillId="0" fontId="10" numFmtId="0" xfId="0" applyBorder="1" applyFont="1"/>
    <xf borderId="4" fillId="0" fontId="13" numFmtId="0" xfId="0" applyAlignment="1" applyBorder="1" applyFont="1">
      <alignment horizontal="center"/>
    </xf>
    <xf borderId="3" fillId="0" fontId="1" numFmtId="0" xfId="0" applyBorder="1" applyFont="1"/>
    <xf borderId="5" fillId="0" fontId="13" numFmtId="0" xfId="0" applyAlignment="1" applyBorder="1" applyFont="1">
      <alignment horizontal="center"/>
    </xf>
    <xf borderId="6" fillId="0" fontId="10" numFmtId="0" xfId="0" applyBorder="1" applyFont="1"/>
    <xf borderId="7" fillId="0" fontId="7" numFmtId="0" xfId="0" applyAlignment="1" applyBorder="1" applyFont="1">
      <alignment horizontal="center" textRotation="90" vertical="center"/>
    </xf>
    <xf borderId="8" fillId="3" fontId="7" numFmtId="0" xfId="0" applyAlignment="1" applyBorder="1" applyFont="1">
      <alignment horizontal="center" textRotation="90" vertical="center"/>
    </xf>
    <xf borderId="9" fillId="0" fontId="7" numFmtId="0" xfId="0" applyAlignment="1" applyBorder="1" applyFont="1">
      <alignment horizontal="center" textRotation="90" vertical="center"/>
    </xf>
    <xf borderId="0" fillId="0" fontId="13" numFmtId="0" xfId="0" applyFont="1"/>
    <xf borderId="0" fillId="0" fontId="14" numFmtId="0" xfId="0" applyAlignment="1" applyFont="1">
      <alignment horizontal="left"/>
    </xf>
    <xf borderId="0" fillId="0" fontId="13" numFmtId="0" xfId="0" applyAlignment="1" applyFont="1">
      <alignment horizontal="right"/>
    </xf>
    <xf borderId="0" fillId="0" fontId="15" numFmtId="0" xfId="0" applyFont="1"/>
    <xf borderId="2" fillId="0" fontId="13" numFmtId="0" xfId="0" applyAlignment="1" applyBorder="1" applyFont="1">
      <alignment horizontal="center"/>
    </xf>
    <xf borderId="9" fillId="0" fontId="13" numFmtId="0" xfId="0" applyAlignment="1" applyBorder="1" applyFont="1">
      <alignment horizontal="center"/>
    </xf>
    <xf borderId="2" fillId="0" fontId="10" numFmtId="0" xfId="0" applyBorder="1" applyFont="1"/>
    <xf borderId="0" fillId="0" fontId="16" numFmtId="0" xfId="0" applyFont="1"/>
    <xf borderId="0" fillId="0" fontId="17" numFmtId="0" xfId="0" applyFont="1"/>
    <xf borderId="0" fillId="0" fontId="18" numFmtId="0" xfId="0" applyFont="1"/>
    <xf borderId="10" fillId="0" fontId="13" numFmtId="0" xfId="0" applyAlignment="1" applyBorder="1" applyFont="1">
      <alignment horizontal="center"/>
    </xf>
    <xf borderId="5" fillId="0" fontId="10" numFmtId="0" xfId="0" applyBorder="1" applyFont="1"/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4" fontId="11" numFmtId="0" xfId="0" applyBorder="1" applyFill="1" applyFont="1"/>
    <xf borderId="11" fillId="4" fontId="11" numFmtId="0" xfId="0" applyBorder="1" applyFont="1"/>
    <xf borderId="12" fillId="4" fontId="11" numFmtId="0" xfId="0" applyBorder="1" applyFont="1"/>
    <xf borderId="13" fillId="4" fontId="11" numFmtId="0" xfId="0" applyBorder="1" applyFont="1"/>
    <xf borderId="1" fillId="4" fontId="10" numFmtId="0" xfId="0" applyBorder="1" applyFont="1"/>
    <xf borderId="14" fillId="4" fontId="11" numFmtId="0" xfId="0" applyBorder="1" applyFont="1"/>
    <xf borderId="15" fillId="4" fontId="11" numFmtId="0" xfId="0" applyBorder="1" applyFont="1"/>
    <xf borderId="1" fillId="5" fontId="11" numFmtId="0" xfId="0" applyBorder="1" applyFill="1" applyFont="1"/>
    <xf borderId="15" fillId="5" fontId="11" numFmtId="0" xfId="0" applyBorder="1" applyFont="1"/>
    <xf borderId="1" fillId="6" fontId="11" numFmtId="0" xfId="0" applyBorder="1" applyFill="1" applyFont="1"/>
    <xf borderId="1" fillId="6" fontId="15" numFmtId="0" xfId="0" applyBorder="1" applyFont="1"/>
    <xf borderId="15" fillId="6" fontId="15" numFmtId="0" xfId="0" applyBorder="1" applyFont="1"/>
    <xf borderId="1" fillId="7" fontId="11" numFmtId="0" xfId="0" applyBorder="1" applyFill="1" applyFont="1"/>
    <xf borderId="15" fillId="7" fontId="11" numFmtId="0" xfId="0" applyBorder="1" applyFont="1"/>
    <xf borderId="1" fillId="8" fontId="11" numFmtId="0" xfId="0" applyBorder="1" applyFill="1" applyFont="1"/>
    <xf borderId="14" fillId="8" fontId="11" numFmtId="0" xfId="0" applyBorder="1" applyFont="1"/>
    <xf borderId="1" fillId="8" fontId="15" numFmtId="0" xfId="0" applyBorder="1" applyFont="1"/>
    <xf borderId="15" fillId="8" fontId="11" numFmtId="0" xfId="0" applyBorder="1" applyFont="1"/>
    <xf borderId="16" fillId="4" fontId="11" numFmtId="0" xfId="0" applyBorder="1" applyFont="1"/>
    <xf borderId="17" fillId="4" fontId="11" numFmtId="0" xfId="0" applyBorder="1" applyFont="1"/>
    <xf borderId="17" fillId="7" fontId="11" numFmtId="0" xfId="0" applyBorder="1" applyFont="1"/>
    <xf borderId="17" fillId="5" fontId="11" numFmtId="0" xfId="0" applyBorder="1" applyFont="1"/>
    <xf borderId="17" fillId="6" fontId="11" numFmtId="0" xfId="0" applyBorder="1" applyFont="1"/>
    <xf borderId="18" fillId="4" fontId="11" numFmtId="0" xfId="0" applyBorder="1" applyFont="1"/>
    <xf borderId="1" fillId="9" fontId="11" numFmtId="0" xfId="0" applyBorder="1" applyFill="1" applyFont="1"/>
    <xf borderId="1" fillId="10" fontId="11" numFmtId="0" xfId="0" applyBorder="1" applyFill="1" applyFont="1"/>
    <xf borderId="1" fillId="11" fontId="11" numFmtId="0" xfId="0" applyBorder="1" applyFill="1" applyFont="1"/>
    <xf borderId="1" fillId="12" fontId="11" numFmtId="0" xfId="0" applyBorder="1" applyFill="1" applyFont="1"/>
    <xf borderId="1" fillId="13" fontId="11" numFmtId="0" xfId="0" applyBorder="1" applyFill="1" applyFont="1"/>
    <xf borderId="1" fillId="14" fontId="11" numFmtId="0" xfId="0" applyBorder="1" applyFill="1" applyFont="1"/>
    <xf borderId="1" fillId="15" fontId="11" numFmtId="0" xfId="0" applyBorder="1" applyFill="1" applyFont="1"/>
    <xf borderId="1" fillId="16" fontId="11" numFmtId="0" xfId="0" applyBorder="1" applyFill="1" applyFont="1"/>
    <xf borderId="0" fillId="0" fontId="19" numFmtId="0" xfId="0" applyAlignment="1" applyFont="1">
      <alignment horizontal="right"/>
    </xf>
    <xf borderId="0" fillId="0" fontId="19" numFmtId="0" xfId="0" applyAlignment="1" applyFont="1">
      <alignment horizontal="left"/>
    </xf>
    <xf borderId="1" fillId="17" fontId="1" numFmtId="0" xfId="0" applyBorder="1" applyFill="1" applyFont="1"/>
    <xf borderId="1" fillId="18" fontId="1" numFmtId="0" xfId="0" applyBorder="1" applyFill="1" applyFont="1"/>
    <xf borderId="1" fillId="19" fontId="1" numFmtId="0" xfId="0" applyBorder="1" applyFill="1" applyFont="1"/>
    <xf borderId="1" fillId="20" fontId="1" numFmtId="0" xfId="0" applyBorder="1" applyFill="1" applyFont="1"/>
    <xf borderId="19" fillId="17" fontId="11" numFmtId="0" xfId="0" applyBorder="1" applyFont="1"/>
    <xf borderId="20" fillId="0" fontId="20" numFmtId="0" xfId="0" applyBorder="1" applyFont="1"/>
    <xf borderId="21" fillId="0" fontId="20" numFmtId="0" xfId="0" applyBorder="1" applyFont="1"/>
    <xf borderId="0" fillId="0" fontId="21" numFmtId="0" xfId="0" applyAlignment="1" applyFont="1">
      <alignment shrinkToFit="0" wrapText="1"/>
    </xf>
    <xf borderId="19" fillId="21" fontId="11" numFmtId="0" xfId="0" applyBorder="1" applyFill="1" applyFont="1"/>
    <xf borderId="19" fillId="19" fontId="11" numFmtId="0" xfId="0" applyBorder="1" applyFont="1"/>
    <xf borderId="0" fillId="22" fontId="22" numFmtId="0" xfId="0" applyFill="1" applyFont="1"/>
    <xf borderId="0" fillId="22" fontId="23" numFmtId="0" xfId="0" applyAlignment="1" applyFont="1">
      <alignment readingOrder="0"/>
    </xf>
    <xf borderId="0" fillId="22" fontId="1" numFmtId="0" xfId="0" applyFont="1"/>
    <xf borderId="0" fillId="22" fontId="1" numFmtId="0" xfId="0" applyAlignment="1" applyFont="1">
      <alignment readingOrder="0"/>
    </xf>
    <xf borderId="22" fillId="0" fontId="24" numFmtId="0" xfId="0" applyAlignment="1" applyBorder="1" applyFont="1">
      <alignment horizontal="center" readingOrder="0" textRotation="90" vertical="center"/>
    </xf>
    <xf borderId="23" fillId="19" fontId="23" numFmtId="0" xfId="0" applyBorder="1" applyFont="1"/>
    <xf borderId="1" fillId="19" fontId="23" numFmtId="0" xfId="0" applyBorder="1" applyFont="1"/>
    <xf borderId="1" fillId="0" fontId="23" numFmtId="0" xfId="0" applyBorder="1" applyFont="1"/>
    <xf borderId="1" fillId="20" fontId="23" numFmtId="0" xfId="0" applyBorder="1" applyFont="1"/>
    <xf borderId="0" fillId="0" fontId="23" numFmtId="0" xfId="0" applyFont="1"/>
    <xf borderId="1" fillId="23" fontId="23" numFmtId="0" xfId="0" applyBorder="1" applyFill="1" applyFont="1"/>
    <xf borderId="5" fillId="0" fontId="20" numFmtId="0" xfId="0" applyBorder="1" applyFont="1"/>
    <xf borderId="4" fillId="0" fontId="20" numFmtId="0" xfId="0" applyBorder="1" applyFont="1"/>
    <xf borderId="24" fillId="19" fontId="23" numFmtId="0" xfId="0" applyBorder="1" applyFont="1"/>
    <xf borderId="19" fillId="19" fontId="23" numFmtId="0" xfId="0" applyBorder="1" applyFont="1"/>
    <xf borderId="19" fillId="0" fontId="23" numFmtId="0" xfId="0" applyBorder="1" applyFont="1"/>
    <xf borderId="19" fillId="20" fontId="23" numFmtId="0" xfId="0" applyBorder="1" applyFont="1"/>
    <xf borderId="19" fillId="23" fontId="23" numFmtId="0" xfId="0" applyBorder="1" applyFont="1"/>
    <xf borderId="0" fillId="0" fontId="25" numFmtId="0" xfId="0" applyFont="1"/>
    <xf borderId="6" fillId="0" fontId="25" numFmtId="0" xfId="0" applyAlignment="1" applyBorder="1" applyFont="1">
      <alignment horizontal="center" vertical="center"/>
    </xf>
    <xf borderId="7" fillId="0" fontId="20" numFmtId="0" xfId="0" applyBorder="1" applyFont="1"/>
    <xf borderId="9" fillId="0" fontId="20" numFmtId="0" xfId="0" applyBorder="1" applyFont="1"/>
    <xf borderId="0" fillId="0" fontId="22" numFmtId="0" xfId="0" applyFont="1"/>
    <xf borderId="6" fillId="0" fontId="2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13.11"/>
    <col customWidth="1" min="3" max="3" width="16.44"/>
    <col customWidth="1" min="4" max="4" width="8.33"/>
    <col customWidth="1" min="5" max="26" width="10.44"/>
  </cols>
  <sheetData>
    <row r="1" ht="15.75" customHeight="1">
      <c r="A1" s="1" t="s">
        <v>0</v>
      </c>
      <c r="B1" s="1" t="s">
        <v>1</v>
      </c>
    </row>
    <row r="2" ht="11.25" customHeight="1">
      <c r="A2" s="2">
        <v>1.0</v>
      </c>
      <c r="B2" s="2" t="s">
        <v>2</v>
      </c>
      <c r="C2" s="3"/>
      <c r="D2" s="3"/>
    </row>
    <row r="3" ht="11.25" customHeight="1">
      <c r="A3" s="2">
        <v>2.0</v>
      </c>
      <c r="B3" s="2" t="s">
        <v>3</v>
      </c>
      <c r="C3" s="3"/>
      <c r="D3" s="3"/>
    </row>
    <row r="4" ht="11.25" customHeight="1">
      <c r="A4" s="2">
        <v>3.0</v>
      </c>
      <c r="B4" s="2" t="s">
        <v>4</v>
      </c>
      <c r="C4" s="3"/>
      <c r="D4" s="3"/>
    </row>
    <row r="5" ht="11.25" customHeight="1">
      <c r="A5" s="4">
        <v>4.0</v>
      </c>
      <c r="B5" s="5" t="s">
        <v>5</v>
      </c>
      <c r="C5" s="3"/>
      <c r="D5" s="3"/>
    </row>
    <row r="6" ht="11.25" customHeight="1">
      <c r="A6" s="2">
        <v>5.0</v>
      </c>
      <c r="B6" s="2" t="s">
        <v>6</v>
      </c>
      <c r="C6" s="3"/>
      <c r="D6" s="3"/>
    </row>
    <row r="7" ht="11.25" customHeight="1">
      <c r="A7" s="2">
        <v>6.0</v>
      </c>
      <c r="B7" s="2" t="s">
        <v>7</v>
      </c>
      <c r="C7" s="3"/>
      <c r="D7" s="3"/>
    </row>
    <row r="8" ht="11.25" customHeight="1">
      <c r="A8" s="2">
        <v>7.0</v>
      </c>
      <c r="B8" s="2" t="s">
        <v>8</v>
      </c>
      <c r="C8" s="3"/>
      <c r="D8" s="3"/>
    </row>
    <row r="9" ht="11.25" customHeight="1">
      <c r="A9" s="2">
        <v>8.0</v>
      </c>
      <c r="B9" s="2" t="s">
        <v>9</v>
      </c>
      <c r="C9" s="3"/>
      <c r="D9" s="3"/>
    </row>
    <row r="10" ht="11.25" customHeight="1">
      <c r="A10" s="2">
        <v>9.0</v>
      </c>
      <c r="B10" s="2" t="s">
        <v>10</v>
      </c>
      <c r="C10" s="3"/>
      <c r="D10" s="3"/>
    </row>
    <row r="11" ht="11.25" customHeight="1">
      <c r="A11" s="2">
        <v>10.0</v>
      </c>
      <c r="B11" s="2" t="s">
        <v>11</v>
      </c>
      <c r="C11" s="3"/>
      <c r="D11" s="3"/>
    </row>
    <row r="12" ht="11.25" customHeight="1">
      <c r="A12" s="2">
        <v>11.0</v>
      </c>
      <c r="B12" s="2" t="s">
        <v>12</v>
      </c>
      <c r="C12" s="3"/>
      <c r="D12" s="3"/>
    </row>
    <row r="13" ht="11.25" customHeight="1">
      <c r="A13" s="2">
        <v>12.0</v>
      </c>
      <c r="B13" s="2" t="s">
        <v>13</v>
      </c>
      <c r="C13" s="3"/>
      <c r="D13" s="3"/>
    </row>
    <row r="14" ht="11.25" customHeight="1">
      <c r="A14" s="2">
        <v>13.0</v>
      </c>
      <c r="B14" s="2" t="s">
        <v>14</v>
      </c>
      <c r="C14" s="3"/>
      <c r="D14" s="3"/>
    </row>
    <row r="15" ht="11.25" customHeight="1">
      <c r="A15" s="2">
        <v>14.0</v>
      </c>
      <c r="B15" s="2" t="s">
        <v>15</v>
      </c>
      <c r="C15" s="3"/>
      <c r="D15" s="3"/>
    </row>
    <row r="16" ht="11.25" customHeight="1">
      <c r="A16" s="2">
        <v>15.0</v>
      </c>
      <c r="B16" s="2" t="s">
        <v>16</v>
      </c>
      <c r="C16" s="3"/>
      <c r="D16" s="3"/>
    </row>
    <row r="17" ht="11.25" customHeight="1">
      <c r="A17" s="2">
        <v>16.0</v>
      </c>
      <c r="B17" s="2" t="s">
        <v>17</v>
      </c>
      <c r="C17" s="3"/>
      <c r="D17" s="3"/>
    </row>
    <row r="18" ht="11.25" customHeight="1">
      <c r="A18" s="2">
        <v>17.0</v>
      </c>
      <c r="B18" s="2" t="s">
        <v>18</v>
      </c>
      <c r="C18" s="3"/>
      <c r="D18" s="3"/>
    </row>
    <row r="19" ht="11.25" customHeight="1">
      <c r="A19" s="2">
        <v>18.0</v>
      </c>
      <c r="B19" s="2" t="s">
        <v>19</v>
      </c>
      <c r="C19" s="3"/>
      <c r="D19" s="3"/>
    </row>
    <row r="20" ht="11.25" customHeight="1">
      <c r="A20" s="2">
        <v>19.0</v>
      </c>
      <c r="B20" s="2" t="s">
        <v>20</v>
      </c>
      <c r="C20" s="3"/>
      <c r="D20" s="6" t="s">
        <v>21</v>
      </c>
    </row>
    <row r="21" ht="11.25" customHeight="1">
      <c r="A21" s="2">
        <v>20.0</v>
      </c>
      <c r="B21" s="7" t="s">
        <v>22</v>
      </c>
      <c r="C21" s="6" t="s">
        <v>23</v>
      </c>
      <c r="D21" s="3"/>
    </row>
    <row r="22" ht="11.25" customHeight="1">
      <c r="A22" s="2">
        <v>21.0</v>
      </c>
      <c r="B22" s="2" t="s">
        <v>24</v>
      </c>
      <c r="C22" s="6" t="s">
        <v>23</v>
      </c>
      <c r="D22" s="3"/>
    </row>
    <row r="23" ht="11.25" customHeight="1">
      <c r="A23" s="2">
        <v>22.0</v>
      </c>
      <c r="B23" s="2" t="s">
        <v>25</v>
      </c>
      <c r="C23" s="8" t="s">
        <v>26</v>
      </c>
      <c r="D23" s="8" t="s">
        <v>27</v>
      </c>
      <c r="E23" s="9" t="s">
        <v>28</v>
      </c>
    </row>
    <row r="24" ht="11.25" customHeight="1">
      <c r="A24" s="2">
        <v>23.0</v>
      </c>
      <c r="B24" s="2" t="s">
        <v>29</v>
      </c>
      <c r="C24" s="8" t="s">
        <v>26</v>
      </c>
      <c r="D24" s="8" t="s">
        <v>30</v>
      </c>
      <c r="E24" s="9" t="s">
        <v>31</v>
      </c>
    </row>
    <row r="25" ht="11.25" customHeight="1">
      <c r="A25" s="2">
        <v>24.0</v>
      </c>
      <c r="B25" s="2" t="s">
        <v>32</v>
      </c>
      <c r="C25" s="8" t="s">
        <v>33</v>
      </c>
      <c r="D25" s="3"/>
      <c r="E25" s="9" t="s">
        <v>34</v>
      </c>
    </row>
    <row r="26" ht="11.25" customHeight="1">
      <c r="A26" s="2">
        <v>25.0</v>
      </c>
      <c r="B26" s="2" t="s">
        <v>35</v>
      </c>
      <c r="C26" s="8" t="s">
        <v>36</v>
      </c>
      <c r="D26" s="3"/>
      <c r="E26" s="9" t="s">
        <v>37</v>
      </c>
    </row>
    <row r="27" ht="11.25" customHeight="1">
      <c r="A27" s="2">
        <v>26.0</v>
      </c>
      <c r="B27" s="2" t="s">
        <v>38</v>
      </c>
      <c r="C27" s="8" t="s">
        <v>39</v>
      </c>
      <c r="D27" s="10" t="s">
        <v>40</v>
      </c>
    </row>
    <row r="28" ht="11.25" customHeight="1">
      <c r="A28" s="2">
        <v>27.0</v>
      </c>
      <c r="B28" s="2" t="s">
        <v>41</v>
      </c>
      <c r="C28" s="8" t="s">
        <v>42</v>
      </c>
      <c r="D28" s="10" t="s">
        <v>40</v>
      </c>
    </row>
    <row r="29" ht="11.25" customHeight="1">
      <c r="A29" s="11">
        <v>28.0</v>
      </c>
      <c r="B29" s="11" t="s">
        <v>43</v>
      </c>
      <c r="C29" s="6" t="s">
        <v>44</v>
      </c>
      <c r="D29" s="6" t="s">
        <v>45</v>
      </c>
    </row>
    <row r="30" ht="11.25" customHeight="1">
      <c r="A30" s="11">
        <v>29.0</v>
      </c>
      <c r="B30" s="11" t="s">
        <v>46</v>
      </c>
      <c r="C30" s="3"/>
      <c r="D30" s="6" t="s">
        <v>47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6.11"/>
    <col customWidth="1" min="2" max="19" width="3.44"/>
    <col customWidth="1" min="20" max="29" width="11.11"/>
  </cols>
  <sheetData>
    <row r="1">
      <c r="A1" s="52" t="s">
        <v>210</v>
      </c>
      <c r="K1" s="1"/>
      <c r="L1" s="1"/>
      <c r="M1" s="1"/>
      <c r="N1" s="1"/>
      <c r="O1" s="1"/>
      <c r="P1" s="1"/>
      <c r="Q1" s="1"/>
      <c r="R1" s="1"/>
    </row>
    <row r="2">
      <c r="A2" s="1"/>
      <c r="B2" s="52" t="s">
        <v>211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85">
        <v>1.38</v>
      </c>
      <c r="B3" s="2" t="s">
        <v>212</v>
      </c>
      <c r="C3" s="2" t="s">
        <v>212</v>
      </c>
      <c r="D3" s="2" t="s">
        <v>212</v>
      </c>
      <c r="E3" s="2" t="s">
        <v>212</v>
      </c>
      <c r="F3" s="2" t="s">
        <v>212</v>
      </c>
      <c r="G3" s="2" t="s">
        <v>212</v>
      </c>
      <c r="H3" s="2" t="s">
        <v>212</v>
      </c>
      <c r="I3" s="86">
        <v>1.38</v>
      </c>
      <c r="K3" s="1"/>
      <c r="L3" s="1"/>
      <c r="M3" s="1"/>
      <c r="N3" s="1"/>
      <c r="O3" s="1"/>
      <c r="P3" s="1"/>
      <c r="Q3" s="1"/>
      <c r="R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>
      <c r="A5" s="1" t="s">
        <v>213</v>
      </c>
      <c r="B5" s="1" t="s">
        <v>214</v>
      </c>
      <c r="C5" s="1" t="s">
        <v>215</v>
      </c>
      <c r="D5" s="1" t="s">
        <v>214</v>
      </c>
      <c r="E5" s="1" t="s">
        <v>216</v>
      </c>
      <c r="F5" s="1" t="s">
        <v>214</v>
      </c>
      <c r="G5" s="1" t="s">
        <v>215</v>
      </c>
      <c r="H5" s="1" t="s">
        <v>214</v>
      </c>
      <c r="I5" s="1" t="s">
        <v>213</v>
      </c>
      <c r="K5" s="1" t="s">
        <v>214</v>
      </c>
      <c r="L5" s="1" t="s">
        <v>215</v>
      </c>
      <c r="M5" s="1" t="s">
        <v>214</v>
      </c>
      <c r="N5" s="1" t="s">
        <v>216</v>
      </c>
      <c r="O5" s="1" t="s">
        <v>214</v>
      </c>
      <c r="P5" s="1" t="s">
        <v>215</v>
      </c>
      <c r="Q5" s="1" t="s">
        <v>214</v>
      </c>
      <c r="R5" s="1" t="s">
        <v>213</v>
      </c>
    </row>
    <row r="6">
      <c r="A6" s="87"/>
      <c r="B6" s="88"/>
      <c r="C6" s="89"/>
      <c r="D6" s="88"/>
      <c r="E6" s="90"/>
      <c r="F6" s="88"/>
      <c r="G6" s="89"/>
      <c r="H6" s="88"/>
      <c r="I6" s="87"/>
      <c r="J6" s="87"/>
      <c r="K6" s="88"/>
      <c r="L6" s="89"/>
      <c r="M6" s="88"/>
      <c r="N6" s="90"/>
      <c r="O6" s="88"/>
      <c r="P6" s="89"/>
      <c r="Q6" s="88"/>
      <c r="R6" s="87"/>
      <c r="S6" s="91"/>
    </row>
    <row r="7">
      <c r="A7" s="87"/>
      <c r="B7" s="88"/>
      <c r="C7" s="89"/>
      <c r="D7" s="88"/>
      <c r="E7" s="90"/>
      <c r="F7" s="88"/>
      <c r="G7" s="89"/>
      <c r="H7" s="88"/>
      <c r="I7" s="87"/>
      <c r="J7" s="87"/>
      <c r="K7" s="88"/>
      <c r="L7" s="89"/>
      <c r="M7" s="88"/>
      <c r="N7" s="90"/>
      <c r="O7" s="88"/>
      <c r="P7" s="89"/>
      <c r="Q7" s="88"/>
      <c r="R7" s="87"/>
      <c r="S7" s="92"/>
    </row>
    <row r="8">
      <c r="A8" s="87"/>
      <c r="B8" s="88"/>
      <c r="C8" s="89"/>
      <c r="D8" s="88"/>
      <c r="E8" s="90"/>
      <c r="F8" s="88"/>
      <c r="G8" s="89"/>
      <c r="H8" s="88"/>
      <c r="I8" s="87"/>
      <c r="J8" s="87"/>
      <c r="K8" s="88"/>
      <c r="L8" s="89"/>
      <c r="M8" s="88"/>
      <c r="N8" s="90"/>
      <c r="O8" s="88"/>
      <c r="P8" s="89"/>
      <c r="Q8" s="88"/>
      <c r="R8" s="87"/>
      <c r="S8" s="92"/>
    </row>
    <row r="9">
      <c r="A9" s="87"/>
      <c r="B9" s="88"/>
      <c r="C9" s="89"/>
      <c r="D9" s="88"/>
      <c r="E9" s="90"/>
      <c r="F9" s="88"/>
      <c r="G9" s="89"/>
      <c r="H9" s="88"/>
      <c r="I9" s="87"/>
      <c r="J9" s="87"/>
      <c r="K9" s="88"/>
      <c r="L9" s="89"/>
      <c r="M9" s="88"/>
      <c r="N9" s="90"/>
      <c r="O9" s="88"/>
      <c r="P9" s="89"/>
      <c r="Q9" s="88"/>
      <c r="R9" s="87"/>
      <c r="S9" s="92"/>
    </row>
    <row r="10">
      <c r="A10" s="87"/>
      <c r="B10" s="88"/>
      <c r="C10" s="89"/>
      <c r="D10" s="88"/>
      <c r="E10" s="90"/>
      <c r="F10" s="88"/>
      <c r="G10" s="89"/>
      <c r="H10" s="88"/>
      <c r="I10" s="87"/>
      <c r="J10" s="87"/>
      <c r="K10" s="88"/>
      <c r="L10" s="89"/>
      <c r="M10" s="88"/>
      <c r="N10" s="90"/>
      <c r="O10" s="88"/>
      <c r="P10" s="89"/>
      <c r="Q10" s="88"/>
      <c r="R10" s="87"/>
      <c r="S10" s="92"/>
    </row>
    <row r="11">
      <c r="A11" s="87"/>
      <c r="B11" s="88"/>
      <c r="C11" s="89"/>
      <c r="D11" s="88"/>
      <c r="E11" s="90"/>
      <c r="F11" s="88"/>
      <c r="G11" s="89"/>
      <c r="H11" s="88"/>
      <c r="I11" s="87"/>
      <c r="J11" s="87"/>
      <c r="K11" s="88"/>
      <c r="L11" s="89"/>
      <c r="M11" s="88"/>
      <c r="N11" s="90"/>
      <c r="O11" s="88"/>
      <c r="P11" s="89"/>
      <c r="Q11" s="88"/>
      <c r="R11" s="87"/>
      <c r="S11" s="92"/>
    </row>
    <row r="12">
      <c r="A12" s="87"/>
      <c r="B12" s="88"/>
      <c r="C12" s="89"/>
      <c r="D12" s="88"/>
      <c r="E12" s="90"/>
      <c r="F12" s="88"/>
      <c r="G12" s="89"/>
      <c r="H12" s="88"/>
      <c r="I12" s="87"/>
      <c r="J12" s="87"/>
      <c r="K12" s="88"/>
      <c r="L12" s="89"/>
      <c r="M12" s="88"/>
      <c r="N12" s="90"/>
      <c r="O12" s="88"/>
      <c r="P12" s="89"/>
      <c r="Q12" s="88"/>
      <c r="R12" s="87"/>
      <c r="S12" s="92"/>
    </row>
    <row r="13">
      <c r="A13" s="87"/>
      <c r="B13" s="88"/>
      <c r="C13" s="89"/>
      <c r="D13" s="88"/>
      <c r="E13" s="90"/>
      <c r="F13" s="88"/>
      <c r="G13" s="89"/>
      <c r="H13" s="88"/>
      <c r="I13" s="87"/>
      <c r="J13" s="87"/>
      <c r="K13" s="88"/>
      <c r="L13" s="89"/>
      <c r="M13" s="88"/>
      <c r="N13" s="90"/>
      <c r="O13" s="88"/>
      <c r="P13" s="89"/>
      <c r="Q13" s="88"/>
      <c r="R13" s="87"/>
      <c r="S13" s="92"/>
    </row>
    <row r="14">
      <c r="A14" s="87"/>
      <c r="B14" s="88"/>
      <c r="C14" s="89"/>
      <c r="D14" s="88"/>
      <c r="E14" s="90"/>
      <c r="F14" s="88"/>
      <c r="G14" s="89"/>
      <c r="H14" s="88"/>
      <c r="I14" s="87"/>
      <c r="J14" s="87"/>
      <c r="K14" s="88"/>
      <c r="L14" s="89"/>
      <c r="M14" s="88"/>
      <c r="N14" s="90"/>
      <c r="O14" s="88"/>
      <c r="P14" s="89"/>
      <c r="Q14" s="88"/>
      <c r="R14" s="87"/>
      <c r="S14" s="93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1" t="s">
        <v>213</v>
      </c>
      <c r="B20" s="1" t="s">
        <v>215</v>
      </c>
      <c r="C20" s="1" t="s">
        <v>215</v>
      </c>
      <c r="D20" s="1" t="s">
        <v>214</v>
      </c>
      <c r="E20" s="1" t="s">
        <v>216</v>
      </c>
      <c r="F20" s="1" t="s">
        <v>214</v>
      </c>
      <c r="G20" s="1" t="s">
        <v>215</v>
      </c>
      <c r="H20" s="1" t="s">
        <v>215</v>
      </c>
      <c r="I20" s="1" t="s">
        <v>213</v>
      </c>
    </row>
    <row r="21">
      <c r="A21" s="87"/>
      <c r="B21" s="89"/>
      <c r="C21" s="89"/>
      <c r="D21" s="88"/>
      <c r="E21" s="90"/>
      <c r="F21" s="88"/>
      <c r="G21" s="89"/>
      <c r="H21" s="89"/>
      <c r="I21" s="87"/>
      <c r="J21" s="87"/>
    </row>
    <row r="22">
      <c r="A22" s="87"/>
      <c r="B22" s="89"/>
      <c r="C22" s="89"/>
      <c r="D22" s="88"/>
      <c r="E22" s="90"/>
      <c r="F22" s="88"/>
      <c r="G22" s="89"/>
      <c r="H22" s="89"/>
      <c r="I22" s="87"/>
      <c r="J22" s="87"/>
    </row>
    <row r="23">
      <c r="A23" s="87"/>
      <c r="B23" s="89"/>
      <c r="C23" s="89"/>
      <c r="D23" s="88"/>
      <c r="E23" s="90"/>
      <c r="F23" s="88"/>
      <c r="G23" s="89"/>
      <c r="H23" s="89"/>
      <c r="I23" s="87"/>
      <c r="J23" s="87"/>
    </row>
    <row r="24">
      <c r="A24" s="87"/>
      <c r="B24" s="89"/>
      <c r="C24" s="89"/>
      <c r="D24" s="88"/>
      <c r="E24" s="90"/>
      <c r="F24" s="88"/>
      <c r="G24" s="89"/>
      <c r="H24" s="89"/>
      <c r="I24" s="87"/>
      <c r="J24" s="87"/>
    </row>
    <row r="25">
      <c r="A25" s="87"/>
      <c r="B25" s="89"/>
      <c r="C25" s="89"/>
      <c r="D25" s="88"/>
      <c r="E25" s="90"/>
      <c r="F25" s="88"/>
      <c r="G25" s="89"/>
      <c r="H25" s="89"/>
      <c r="I25" s="87"/>
      <c r="J25" s="87"/>
    </row>
    <row r="26">
      <c r="A26" s="87"/>
      <c r="B26" s="89"/>
      <c r="C26" s="89"/>
      <c r="D26" s="88"/>
      <c r="E26" s="90"/>
      <c r="F26" s="88"/>
      <c r="G26" s="89"/>
      <c r="H26" s="89"/>
      <c r="I26" s="87"/>
      <c r="J26" s="87"/>
    </row>
    <row r="27">
      <c r="A27" s="87"/>
      <c r="B27" s="89"/>
      <c r="C27" s="89"/>
      <c r="D27" s="88"/>
      <c r="E27" s="90"/>
      <c r="F27" s="88"/>
      <c r="G27" s="89"/>
      <c r="H27" s="89"/>
      <c r="I27" s="87"/>
      <c r="J27" s="87"/>
    </row>
    <row r="28">
      <c r="A28" s="87"/>
      <c r="B28" s="89"/>
      <c r="C28" s="89"/>
      <c r="D28" s="88"/>
      <c r="E28" s="90"/>
      <c r="F28" s="88"/>
      <c r="G28" s="89"/>
      <c r="H28" s="89"/>
      <c r="I28" s="87"/>
      <c r="J28" s="87"/>
    </row>
    <row r="29">
      <c r="A29" s="87"/>
      <c r="B29" s="89"/>
      <c r="C29" s="89"/>
      <c r="D29" s="88"/>
      <c r="E29" s="90"/>
      <c r="F29" s="88"/>
      <c r="G29" s="89"/>
      <c r="H29" s="89"/>
      <c r="I29" s="87"/>
      <c r="J29" s="87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>
      <c r="A32" s="1" t="s">
        <v>217</v>
      </c>
      <c r="B32" s="1" t="s">
        <v>215</v>
      </c>
      <c r="C32" s="1" t="s">
        <v>214</v>
      </c>
      <c r="D32" s="1" t="s">
        <v>216</v>
      </c>
      <c r="E32" s="1" t="s">
        <v>214</v>
      </c>
      <c r="F32" s="1" t="s">
        <v>215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>
      <c r="A33" s="1"/>
      <c r="B33" s="89"/>
      <c r="C33" s="88"/>
      <c r="D33" s="90"/>
      <c r="E33" s="88"/>
      <c r="F33" s="8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>
      <c r="A34" s="1"/>
      <c r="B34" s="89"/>
      <c r="C34" s="88"/>
      <c r="D34" s="90"/>
      <c r="E34" s="88"/>
      <c r="F34" s="8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>
      <c r="A35" s="1"/>
      <c r="B35" s="89"/>
      <c r="C35" s="88"/>
      <c r="D35" s="90"/>
      <c r="E35" s="88"/>
      <c r="F35" s="8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>
      <c r="A36" s="1"/>
      <c r="B36" s="89"/>
      <c r="C36" s="88"/>
      <c r="D36" s="90"/>
      <c r="E36" s="88"/>
      <c r="F36" s="8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>
      <c r="A37" s="1"/>
      <c r="B37" s="89"/>
      <c r="C37" s="88"/>
      <c r="D37" s="90"/>
      <c r="E37" s="88"/>
      <c r="F37" s="8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>
      <c r="A38" s="1"/>
      <c r="B38" s="89"/>
      <c r="C38" s="88"/>
      <c r="D38" s="90"/>
      <c r="E38" s="88"/>
      <c r="F38" s="8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>
      <c r="A39" s="1"/>
      <c r="B39" s="89"/>
      <c r="C39" s="88"/>
      <c r="D39" s="90"/>
      <c r="E39" s="88"/>
      <c r="F39" s="8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>
      <c r="A40" s="1"/>
      <c r="B40" s="89"/>
      <c r="C40" s="88"/>
      <c r="D40" s="90"/>
      <c r="E40" s="88"/>
      <c r="F40" s="8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>
      <c r="A41" s="1"/>
      <c r="B41" s="89"/>
      <c r="C41" s="88"/>
      <c r="D41" s="90"/>
      <c r="E41" s="88"/>
      <c r="F41" s="8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1"/>
      <c r="L45" s="1"/>
      <c r="M45" s="1"/>
      <c r="N45" s="1"/>
      <c r="O45" s="1"/>
      <c r="P45" s="1"/>
      <c r="Q45" s="1"/>
      <c r="R45" s="1"/>
    </row>
    <row r="46">
      <c r="A46" s="1"/>
      <c r="B46" s="52"/>
      <c r="C46" s="52"/>
      <c r="D46" s="52"/>
      <c r="E46" s="52"/>
      <c r="F46" s="52"/>
      <c r="G46" s="52"/>
      <c r="H46" s="52"/>
      <c r="I46" s="1"/>
      <c r="J46" s="1"/>
      <c r="K46" s="52"/>
      <c r="L46" s="52"/>
      <c r="M46" s="52"/>
      <c r="N46" s="52"/>
      <c r="O46" s="52"/>
      <c r="P46" s="52"/>
      <c r="Q46" s="52"/>
      <c r="R46" s="1"/>
      <c r="S46" s="1"/>
    </row>
    <row r="47">
      <c r="A47" s="85"/>
      <c r="B47" s="2"/>
      <c r="C47" s="2"/>
      <c r="D47" s="2"/>
      <c r="E47" s="2"/>
      <c r="F47" s="2"/>
      <c r="G47" s="2"/>
      <c r="H47" s="2"/>
      <c r="I47" s="86"/>
      <c r="J47" s="86"/>
      <c r="K47" s="2"/>
      <c r="L47" s="2"/>
      <c r="M47" s="2"/>
      <c r="N47" s="2"/>
      <c r="O47" s="2"/>
      <c r="P47" s="2"/>
      <c r="Q47" s="2"/>
      <c r="R47" s="86"/>
      <c r="S47" s="86"/>
    </row>
    <row r="58">
      <c r="A58" s="1" t="s">
        <v>218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>
      <c r="A60" s="1" t="s">
        <v>213</v>
      </c>
      <c r="B60" s="1" t="s">
        <v>214</v>
      </c>
      <c r="C60" s="1" t="s">
        <v>215</v>
      </c>
      <c r="D60" s="1" t="s">
        <v>214</v>
      </c>
      <c r="E60" s="1" t="s">
        <v>216</v>
      </c>
      <c r="F60" s="1" t="s">
        <v>214</v>
      </c>
      <c r="G60" s="1" t="s">
        <v>215</v>
      </c>
      <c r="H60" s="1" t="s">
        <v>214</v>
      </c>
      <c r="I60" s="1" t="s">
        <v>213</v>
      </c>
      <c r="K60" s="1" t="s">
        <v>214</v>
      </c>
      <c r="L60" s="1" t="s">
        <v>215</v>
      </c>
      <c r="M60" s="1" t="s">
        <v>214</v>
      </c>
      <c r="N60" s="1" t="s">
        <v>216</v>
      </c>
      <c r="O60" s="1" t="s">
        <v>214</v>
      </c>
      <c r="P60" s="1" t="s">
        <v>215</v>
      </c>
      <c r="Q60" s="1" t="s">
        <v>214</v>
      </c>
      <c r="R60" s="1" t="s">
        <v>213</v>
      </c>
    </row>
    <row r="61">
      <c r="A61" s="87"/>
      <c r="B61" s="88"/>
      <c r="C61" s="89"/>
      <c r="D61" s="88"/>
      <c r="E61" s="90"/>
      <c r="F61" s="88"/>
      <c r="G61" s="89"/>
      <c r="H61" s="88"/>
      <c r="I61" s="87"/>
      <c r="J61" s="87"/>
      <c r="K61" s="88"/>
      <c r="L61" s="89"/>
      <c r="M61" s="88"/>
      <c r="N61" s="90"/>
      <c r="O61" s="88"/>
      <c r="P61" s="89"/>
      <c r="Q61" s="88"/>
      <c r="R61" s="87"/>
      <c r="S61" s="91"/>
    </row>
    <row r="62">
      <c r="A62" s="87"/>
      <c r="B62" s="88"/>
      <c r="C62" s="89"/>
      <c r="D62" s="88"/>
      <c r="E62" s="90"/>
      <c r="F62" s="88"/>
      <c r="G62" s="89"/>
      <c r="H62" s="88"/>
      <c r="I62" s="87"/>
      <c r="J62" s="87"/>
      <c r="K62" s="88"/>
      <c r="L62" s="89"/>
      <c r="M62" s="88"/>
      <c r="N62" s="90"/>
      <c r="O62" s="88"/>
      <c r="P62" s="89"/>
      <c r="Q62" s="88"/>
      <c r="R62" s="87"/>
      <c r="S62" s="92"/>
    </row>
    <row r="63">
      <c r="A63" s="87"/>
      <c r="B63" s="88"/>
      <c r="C63" s="89"/>
      <c r="D63" s="88"/>
      <c r="E63" s="90"/>
      <c r="F63" s="88"/>
      <c r="G63" s="89"/>
      <c r="H63" s="88"/>
      <c r="I63" s="87"/>
      <c r="J63" s="87"/>
      <c r="K63" s="88"/>
      <c r="L63" s="89"/>
      <c r="M63" s="88"/>
      <c r="N63" s="90"/>
      <c r="O63" s="88"/>
      <c r="P63" s="89"/>
      <c r="Q63" s="88"/>
      <c r="R63" s="87"/>
      <c r="S63" s="92"/>
    </row>
    <row r="64">
      <c r="A64" s="87"/>
      <c r="B64" s="88"/>
      <c r="C64" s="89"/>
      <c r="D64" s="88"/>
      <c r="E64" s="90"/>
      <c r="F64" s="88"/>
      <c r="G64" s="89"/>
      <c r="H64" s="88"/>
      <c r="I64" s="87"/>
      <c r="J64" s="87"/>
      <c r="K64" s="88"/>
      <c r="L64" s="89"/>
      <c r="M64" s="88"/>
      <c r="N64" s="90"/>
      <c r="O64" s="88"/>
      <c r="P64" s="89"/>
      <c r="Q64" s="88"/>
      <c r="R64" s="87"/>
      <c r="S64" s="92"/>
    </row>
    <row r="65">
      <c r="A65" s="87"/>
      <c r="B65" s="88"/>
      <c r="C65" s="89"/>
      <c r="D65" s="88"/>
      <c r="E65" s="90"/>
      <c r="F65" s="88"/>
      <c r="G65" s="89"/>
      <c r="H65" s="88"/>
      <c r="I65" s="87"/>
      <c r="J65" s="87"/>
      <c r="K65" s="88"/>
      <c r="L65" s="89"/>
      <c r="M65" s="88"/>
      <c r="N65" s="90"/>
      <c r="O65" s="88"/>
      <c r="P65" s="89"/>
      <c r="Q65" s="88"/>
      <c r="R65" s="87"/>
      <c r="S65" s="92"/>
    </row>
    <row r="66">
      <c r="A66" s="87"/>
      <c r="B66" s="88"/>
      <c r="C66" s="89"/>
      <c r="D66" s="88"/>
      <c r="E66" s="90"/>
      <c r="F66" s="88"/>
      <c r="G66" s="89"/>
      <c r="H66" s="88"/>
      <c r="I66" s="87"/>
      <c r="J66" s="87"/>
      <c r="K66" s="88"/>
      <c r="L66" s="89"/>
      <c r="M66" s="88"/>
      <c r="N66" s="90"/>
      <c r="O66" s="88"/>
      <c r="P66" s="89"/>
      <c r="Q66" s="88"/>
      <c r="R66" s="87"/>
      <c r="S66" s="92"/>
    </row>
    <row r="67">
      <c r="A67" s="87"/>
      <c r="B67" s="88"/>
      <c r="C67" s="89"/>
      <c r="D67" s="88"/>
      <c r="E67" s="90"/>
      <c r="F67" s="88"/>
      <c r="G67" s="89"/>
      <c r="H67" s="88"/>
      <c r="I67" s="87"/>
      <c r="J67" s="87"/>
      <c r="K67" s="88"/>
      <c r="L67" s="89"/>
      <c r="M67" s="88"/>
      <c r="N67" s="90"/>
      <c r="O67" s="88"/>
      <c r="P67" s="89"/>
      <c r="Q67" s="88"/>
      <c r="R67" s="87"/>
      <c r="S67" s="92"/>
    </row>
    <row r="68">
      <c r="A68" s="87"/>
      <c r="B68" s="88"/>
      <c r="C68" s="89"/>
      <c r="D68" s="88"/>
      <c r="E68" s="90"/>
      <c r="F68" s="88"/>
      <c r="G68" s="89"/>
      <c r="H68" s="88"/>
      <c r="I68" s="87"/>
      <c r="J68" s="87"/>
      <c r="K68" s="88"/>
      <c r="L68" s="89"/>
      <c r="M68" s="88"/>
      <c r="N68" s="90"/>
      <c r="O68" s="88"/>
      <c r="P68" s="89"/>
      <c r="Q68" s="88"/>
      <c r="R68" s="87"/>
      <c r="S68" s="92"/>
    </row>
    <row r="69">
      <c r="A69" s="87"/>
      <c r="B69" s="88"/>
      <c r="C69" s="89"/>
      <c r="D69" s="88"/>
      <c r="E69" s="90"/>
      <c r="F69" s="88"/>
      <c r="G69" s="89"/>
      <c r="H69" s="88"/>
      <c r="I69" s="87"/>
      <c r="J69" s="87"/>
      <c r="K69" s="88"/>
      <c r="L69" s="89"/>
      <c r="M69" s="88"/>
      <c r="N69" s="90"/>
      <c r="O69" s="88"/>
      <c r="P69" s="89"/>
      <c r="Q69" s="88"/>
      <c r="R69" s="87"/>
      <c r="S69" s="93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>
      <c r="A72" s="1" t="s">
        <v>219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>
      <c r="A74" s="1" t="s">
        <v>213</v>
      </c>
      <c r="B74" s="1" t="s">
        <v>215</v>
      </c>
      <c r="C74" s="1" t="s">
        <v>214</v>
      </c>
      <c r="D74" s="1" t="s">
        <v>216</v>
      </c>
      <c r="E74" s="1" t="s">
        <v>214</v>
      </c>
      <c r="F74" s="1" t="s">
        <v>215</v>
      </c>
      <c r="G74" s="1" t="s">
        <v>214</v>
      </c>
      <c r="H74" s="1" t="s">
        <v>216</v>
      </c>
      <c r="I74" s="1" t="s">
        <v>213</v>
      </c>
      <c r="J74" s="94" t="s">
        <v>220</v>
      </c>
      <c r="K74" s="1" t="s">
        <v>215</v>
      </c>
      <c r="L74" s="1" t="s">
        <v>214</v>
      </c>
      <c r="M74" s="1" t="s">
        <v>216</v>
      </c>
      <c r="N74" s="1" t="s">
        <v>214</v>
      </c>
      <c r="O74" s="1" t="s">
        <v>215</v>
      </c>
      <c r="P74" s="1" t="s">
        <v>214</v>
      </c>
      <c r="Q74" s="1" t="s">
        <v>216</v>
      </c>
      <c r="R74" s="1" t="s">
        <v>213</v>
      </c>
      <c r="S74" s="94" t="s">
        <v>220</v>
      </c>
    </row>
    <row r="75">
      <c r="A75" s="87"/>
      <c r="B75" s="89"/>
      <c r="C75" s="88"/>
      <c r="D75" s="90"/>
      <c r="E75" s="88"/>
      <c r="F75" s="89"/>
      <c r="G75" s="88"/>
      <c r="H75" s="90"/>
      <c r="I75" s="95"/>
      <c r="J75" s="96"/>
      <c r="K75" s="89"/>
      <c r="L75" s="88"/>
      <c r="M75" s="90"/>
      <c r="N75" s="88"/>
      <c r="O75" s="89"/>
      <c r="P75" s="88"/>
      <c r="Q75" s="90"/>
      <c r="R75" s="95"/>
      <c r="S75" s="96"/>
    </row>
    <row r="76">
      <c r="A76" s="87"/>
      <c r="B76" s="89"/>
      <c r="C76" s="88"/>
      <c r="D76" s="90"/>
      <c r="E76" s="88"/>
      <c r="F76" s="89"/>
      <c r="G76" s="88"/>
      <c r="H76" s="90"/>
      <c r="I76" s="92"/>
      <c r="J76" s="92"/>
      <c r="K76" s="89"/>
      <c r="L76" s="88"/>
      <c r="M76" s="90"/>
      <c r="N76" s="88"/>
      <c r="O76" s="89"/>
      <c r="P76" s="88"/>
      <c r="Q76" s="90"/>
      <c r="R76" s="92"/>
      <c r="S76" s="92"/>
    </row>
    <row r="77">
      <c r="A77" s="87"/>
      <c r="B77" s="89"/>
      <c r="C77" s="88"/>
      <c r="D77" s="90"/>
      <c r="E77" s="88"/>
      <c r="F77" s="89"/>
      <c r="G77" s="88"/>
      <c r="H77" s="90"/>
      <c r="I77" s="92"/>
      <c r="J77" s="92"/>
      <c r="K77" s="89"/>
      <c r="L77" s="88"/>
      <c r="M77" s="90"/>
      <c r="N77" s="88"/>
      <c r="O77" s="89"/>
      <c r="P77" s="88"/>
      <c r="Q77" s="90"/>
      <c r="R77" s="92"/>
      <c r="S77" s="92"/>
    </row>
    <row r="78">
      <c r="A78" s="87"/>
      <c r="B78" s="89"/>
      <c r="C78" s="88"/>
      <c r="D78" s="90"/>
      <c r="E78" s="88"/>
      <c r="F78" s="89"/>
      <c r="G78" s="88"/>
      <c r="H78" s="90"/>
      <c r="I78" s="92"/>
      <c r="J78" s="92"/>
      <c r="K78" s="89"/>
      <c r="L78" s="88"/>
      <c r="M78" s="90"/>
      <c r="N78" s="88"/>
      <c r="O78" s="89"/>
      <c r="P78" s="88"/>
      <c r="Q78" s="90"/>
      <c r="R78" s="92"/>
      <c r="S78" s="92"/>
    </row>
    <row r="79">
      <c r="A79" s="87"/>
      <c r="B79" s="89"/>
      <c r="C79" s="88"/>
      <c r="D79" s="90"/>
      <c r="E79" s="88"/>
      <c r="F79" s="89"/>
      <c r="G79" s="88"/>
      <c r="H79" s="90"/>
      <c r="I79" s="92"/>
      <c r="J79" s="92"/>
      <c r="K79" s="89"/>
      <c r="L79" s="88"/>
      <c r="M79" s="90"/>
      <c r="N79" s="88"/>
      <c r="O79" s="89"/>
      <c r="P79" s="88"/>
      <c r="Q79" s="90"/>
      <c r="R79" s="92"/>
      <c r="S79" s="92"/>
    </row>
    <row r="80">
      <c r="A80" s="87"/>
      <c r="B80" s="89"/>
      <c r="C80" s="88"/>
      <c r="D80" s="90"/>
      <c r="E80" s="88"/>
      <c r="F80" s="89"/>
      <c r="G80" s="88"/>
      <c r="H80" s="90"/>
      <c r="I80" s="92"/>
      <c r="J80" s="92"/>
      <c r="K80" s="89"/>
      <c r="L80" s="88"/>
      <c r="M80" s="90"/>
      <c r="N80" s="88"/>
      <c r="O80" s="89"/>
      <c r="P80" s="88"/>
      <c r="Q80" s="90"/>
      <c r="R80" s="92"/>
      <c r="S80" s="92"/>
    </row>
    <row r="81">
      <c r="A81" s="87"/>
      <c r="B81" s="89"/>
      <c r="C81" s="88"/>
      <c r="D81" s="90"/>
      <c r="E81" s="88"/>
      <c r="F81" s="89"/>
      <c r="G81" s="88"/>
      <c r="H81" s="90"/>
      <c r="I81" s="92"/>
      <c r="J81" s="92"/>
      <c r="K81" s="89"/>
      <c r="L81" s="88"/>
      <c r="M81" s="90"/>
      <c r="N81" s="88"/>
      <c r="O81" s="89"/>
      <c r="P81" s="88"/>
      <c r="Q81" s="90"/>
      <c r="R81" s="92"/>
      <c r="S81" s="92"/>
    </row>
    <row r="82">
      <c r="A82" s="87"/>
      <c r="B82" s="89"/>
      <c r="C82" s="88"/>
      <c r="D82" s="90"/>
      <c r="E82" s="88"/>
      <c r="F82" s="89"/>
      <c r="G82" s="88"/>
      <c r="H82" s="90"/>
      <c r="I82" s="92"/>
      <c r="J82" s="92"/>
      <c r="K82" s="89"/>
      <c r="L82" s="88"/>
      <c r="M82" s="90"/>
      <c r="N82" s="88"/>
      <c r="O82" s="89"/>
      <c r="P82" s="88"/>
      <c r="Q82" s="90"/>
      <c r="R82" s="92"/>
      <c r="S82" s="92"/>
    </row>
    <row r="83">
      <c r="A83" s="87"/>
      <c r="B83" s="89"/>
      <c r="C83" s="88"/>
      <c r="D83" s="90"/>
      <c r="E83" s="88"/>
      <c r="F83" s="89"/>
      <c r="G83" s="88"/>
      <c r="H83" s="90"/>
      <c r="I83" s="93"/>
      <c r="J83" s="93"/>
      <c r="K83" s="89"/>
      <c r="L83" s="88"/>
      <c r="M83" s="90"/>
      <c r="N83" s="88"/>
      <c r="O83" s="89"/>
      <c r="P83" s="88"/>
      <c r="Q83" s="90"/>
      <c r="R83" s="93"/>
      <c r="S83" s="93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>
      <c r="A87" s="1"/>
      <c r="B87" s="1" t="s">
        <v>215</v>
      </c>
      <c r="C87" s="1" t="s">
        <v>215</v>
      </c>
      <c r="D87" s="1" t="s">
        <v>214</v>
      </c>
      <c r="E87" s="1" t="s">
        <v>216</v>
      </c>
      <c r="F87" s="1" t="s">
        <v>214</v>
      </c>
      <c r="G87" s="1" t="s">
        <v>215</v>
      </c>
      <c r="H87" s="1"/>
      <c r="I87" s="1" t="s">
        <v>215</v>
      </c>
      <c r="J87" s="1" t="s">
        <v>214</v>
      </c>
      <c r="K87" s="1" t="s">
        <v>216</v>
      </c>
      <c r="L87" s="1" t="s">
        <v>214</v>
      </c>
      <c r="M87" s="1" t="s">
        <v>215</v>
      </c>
      <c r="N87" s="1" t="s">
        <v>215</v>
      </c>
      <c r="O87" s="1"/>
      <c r="P87" s="1"/>
      <c r="Q87" s="1"/>
      <c r="R87" s="1"/>
    </row>
    <row r="88">
      <c r="A88" s="1"/>
      <c r="B88" s="89"/>
      <c r="C88" s="89"/>
      <c r="D88" s="88"/>
      <c r="E88" s="90"/>
      <c r="F88" s="88"/>
      <c r="G88" s="89"/>
      <c r="H88" s="1"/>
      <c r="I88" s="89"/>
      <c r="J88" s="88"/>
      <c r="K88" s="90"/>
      <c r="L88" s="88"/>
      <c r="M88" s="89"/>
      <c r="N88" s="89"/>
      <c r="O88" s="1"/>
      <c r="P88" s="1"/>
      <c r="Q88" s="1"/>
      <c r="R88" s="1"/>
    </row>
    <row r="89">
      <c r="A89" s="1"/>
      <c r="B89" s="89"/>
      <c r="C89" s="89"/>
      <c r="D89" s="88"/>
      <c r="E89" s="90"/>
      <c r="F89" s="88"/>
      <c r="G89" s="89"/>
      <c r="H89" s="1"/>
      <c r="I89" s="89"/>
      <c r="J89" s="88"/>
      <c r="K89" s="90"/>
      <c r="L89" s="88"/>
      <c r="M89" s="89"/>
      <c r="N89" s="89"/>
      <c r="O89" s="1"/>
      <c r="P89" s="1"/>
      <c r="Q89" s="1"/>
      <c r="R89" s="1"/>
    </row>
    <row r="90">
      <c r="A90" s="1"/>
      <c r="B90" s="89"/>
      <c r="C90" s="89"/>
      <c r="D90" s="88"/>
      <c r="E90" s="90"/>
      <c r="F90" s="88"/>
      <c r="G90" s="89"/>
      <c r="H90" s="1"/>
      <c r="I90" s="89"/>
      <c r="J90" s="88"/>
      <c r="K90" s="90"/>
      <c r="L90" s="88"/>
      <c r="M90" s="89"/>
      <c r="N90" s="89"/>
      <c r="O90" s="1"/>
      <c r="P90" s="1"/>
      <c r="Q90" s="1"/>
      <c r="R90" s="1"/>
    </row>
    <row r="91">
      <c r="A91" s="1"/>
      <c r="B91" s="89"/>
      <c r="C91" s="89"/>
      <c r="D91" s="88"/>
      <c r="E91" s="90"/>
      <c r="F91" s="88"/>
      <c r="G91" s="89"/>
      <c r="H91" s="1"/>
      <c r="I91" s="89"/>
      <c r="J91" s="88"/>
      <c r="K91" s="90"/>
      <c r="L91" s="88"/>
      <c r="M91" s="89"/>
      <c r="N91" s="89"/>
      <c r="O91" s="1"/>
      <c r="P91" s="1"/>
      <c r="Q91" s="1"/>
      <c r="R91" s="1"/>
    </row>
    <row r="92">
      <c r="A92" s="1"/>
      <c r="B92" s="89"/>
      <c r="C92" s="89"/>
      <c r="D92" s="88"/>
      <c r="E92" s="90"/>
      <c r="F92" s="88"/>
      <c r="G92" s="89"/>
      <c r="H92" s="1"/>
      <c r="I92" s="89"/>
      <c r="J92" s="88"/>
      <c r="K92" s="90"/>
      <c r="L92" s="88"/>
      <c r="M92" s="89"/>
      <c r="N92" s="89"/>
      <c r="O92" s="1"/>
      <c r="P92" s="1"/>
      <c r="Q92" s="1"/>
      <c r="R92" s="1"/>
    </row>
    <row r="93">
      <c r="A93" s="1"/>
      <c r="B93" s="89"/>
      <c r="C93" s="89"/>
      <c r="D93" s="88"/>
      <c r="E93" s="90"/>
      <c r="F93" s="88"/>
      <c r="G93" s="89"/>
      <c r="H93" s="1"/>
      <c r="I93" s="89"/>
      <c r="J93" s="88"/>
      <c r="K93" s="90"/>
      <c r="L93" s="88"/>
      <c r="M93" s="89"/>
      <c r="N93" s="89"/>
      <c r="O93" s="1"/>
      <c r="P93" s="1"/>
      <c r="Q93" s="1"/>
      <c r="R93" s="1"/>
    </row>
    <row r="94">
      <c r="A94" s="1"/>
      <c r="B94" s="89"/>
      <c r="C94" s="89"/>
      <c r="D94" s="88"/>
      <c r="E94" s="90"/>
      <c r="F94" s="88"/>
      <c r="G94" s="89"/>
      <c r="H94" s="1"/>
      <c r="I94" s="89"/>
      <c r="J94" s="88"/>
      <c r="K94" s="90"/>
      <c r="L94" s="88"/>
      <c r="M94" s="89"/>
      <c r="N94" s="89"/>
      <c r="O94" s="1"/>
      <c r="P94" s="1"/>
      <c r="Q94" s="1"/>
      <c r="R94" s="1"/>
    </row>
    <row r="95">
      <c r="A95" s="1"/>
      <c r="B95" s="89"/>
      <c r="C95" s="89"/>
      <c r="D95" s="88"/>
      <c r="E95" s="90"/>
      <c r="F95" s="88"/>
      <c r="G95" s="89"/>
      <c r="H95" s="1"/>
      <c r="I95" s="89"/>
      <c r="J95" s="88"/>
      <c r="K95" s="90"/>
      <c r="L95" s="88"/>
      <c r="M95" s="89"/>
      <c r="N95" s="89"/>
      <c r="O95" s="1"/>
      <c r="P95" s="1"/>
      <c r="Q95" s="1"/>
      <c r="R95" s="1"/>
    </row>
    <row r="96">
      <c r="A96" s="1"/>
      <c r="B96" s="89"/>
      <c r="C96" s="89"/>
      <c r="D96" s="88"/>
      <c r="E96" s="90"/>
      <c r="F96" s="88"/>
      <c r="G96" s="89"/>
      <c r="H96" s="1"/>
      <c r="I96" s="89"/>
      <c r="J96" s="88"/>
      <c r="K96" s="90"/>
      <c r="L96" s="88"/>
      <c r="M96" s="89"/>
      <c r="N96" s="89"/>
      <c r="O96" s="1"/>
      <c r="P96" s="1"/>
      <c r="Q96" s="1"/>
      <c r="R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>
      <c r="A99" s="1"/>
      <c r="B99" s="1" t="s">
        <v>215</v>
      </c>
      <c r="C99" s="1" t="s">
        <v>214</v>
      </c>
      <c r="D99" s="1" t="s">
        <v>216</v>
      </c>
      <c r="E99" s="1" t="s">
        <v>214</v>
      </c>
      <c r="F99" s="1" t="s">
        <v>215</v>
      </c>
      <c r="G99" s="1" t="s">
        <v>214</v>
      </c>
      <c r="H99" s="1" t="s">
        <v>215</v>
      </c>
      <c r="I99" s="1" t="s">
        <v>214</v>
      </c>
      <c r="J99" s="1" t="s">
        <v>216</v>
      </c>
      <c r="K99" s="1" t="s">
        <v>214</v>
      </c>
      <c r="L99" s="1" t="s">
        <v>215</v>
      </c>
      <c r="M99" s="1"/>
      <c r="N99" s="1"/>
      <c r="O99" s="1"/>
      <c r="P99" s="1"/>
      <c r="Q99" s="1"/>
      <c r="R99" s="1"/>
    </row>
    <row r="100">
      <c r="A100" s="1"/>
      <c r="B100" s="89"/>
      <c r="C100" s="88"/>
      <c r="D100" s="90"/>
      <c r="E100" s="88"/>
      <c r="F100" s="89"/>
      <c r="G100" s="88"/>
      <c r="H100" s="89"/>
      <c r="I100" s="88"/>
      <c r="J100" s="90"/>
      <c r="K100" s="88"/>
      <c r="L100" s="89"/>
      <c r="M100" s="1"/>
      <c r="N100" s="1"/>
      <c r="O100" s="1"/>
      <c r="P100" s="1"/>
      <c r="Q100" s="1"/>
      <c r="R100" s="1"/>
    </row>
    <row r="101">
      <c r="A101" s="1"/>
      <c r="B101" s="89"/>
      <c r="C101" s="88"/>
      <c r="D101" s="90"/>
      <c r="E101" s="88"/>
      <c r="F101" s="89"/>
      <c r="G101" s="88"/>
      <c r="H101" s="89"/>
      <c r="I101" s="88"/>
      <c r="J101" s="90"/>
      <c r="K101" s="88"/>
      <c r="L101" s="89"/>
      <c r="M101" s="1"/>
      <c r="N101" s="1"/>
      <c r="O101" s="1"/>
      <c r="P101" s="1"/>
      <c r="Q101" s="1"/>
      <c r="R101" s="1"/>
    </row>
    <row r="102">
      <c r="A102" s="1"/>
      <c r="B102" s="89"/>
      <c r="C102" s="88"/>
      <c r="D102" s="90"/>
      <c r="E102" s="88"/>
      <c r="F102" s="89"/>
      <c r="G102" s="88"/>
      <c r="H102" s="89"/>
      <c r="I102" s="88"/>
      <c r="J102" s="90"/>
      <c r="K102" s="88"/>
      <c r="L102" s="89"/>
      <c r="M102" s="1"/>
      <c r="N102" s="1"/>
      <c r="O102" s="1"/>
      <c r="P102" s="1"/>
      <c r="Q102" s="1"/>
      <c r="R102" s="1"/>
    </row>
    <row r="103">
      <c r="A103" s="1"/>
      <c r="B103" s="89"/>
      <c r="C103" s="88"/>
      <c r="D103" s="90"/>
      <c r="E103" s="88"/>
      <c r="F103" s="89"/>
      <c r="G103" s="88"/>
      <c r="H103" s="89"/>
      <c r="I103" s="88"/>
      <c r="J103" s="90"/>
      <c r="K103" s="88"/>
      <c r="L103" s="89"/>
      <c r="M103" s="1"/>
      <c r="N103" s="1"/>
      <c r="O103" s="1"/>
      <c r="P103" s="1"/>
      <c r="Q103" s="1"/>
      <c r="R103" s="1"/>
    </row>
    <row r="104">
      <c r="A104" s="1"/>
      <c r="B104" s="89"/>
      <c r="C104" s="88"/>
      <c r="D104" s="90"/>
      <c r="E104" s="88"/>
      <c r="F104" s="89"/>
      <c r="G104" s="88"/>
      <c r="H104" s="89"/>
      <c r="I104" s="88"/>
      <c r="J104" s="90"/>
      <c r="K104" s="88"/>
      <c r="L104" s="89"/>
      <c r="M104" s="1"/>
      <c r="N104" s="1"/>
      <c r="O104" s="1"/>
      <c r="P104" s="1"/>
      <c r="Q104" s="1"/>
      <c r="R104" s="1"/>
    </row>
    <row r="105">
      <c r="A105" s="1"/>
      <c r="B105" s="89"/>
      <c r="C105" s="88"/>
      <c r="D105" s="90"/>
      <c r="E105" s="88"/>
      <c r="F105" s="89"/>
      <c r="G105" s="88"/>
      <c r="H105" s="89"/>
      <c r="I105" s="88"/>
      <c r="J105" s="90"/>
      <c r="K105" s="88"/>
      <c r="L105" s="89"/>
      <c r="M105" s="1"/>
      <c r="N105" s="1"/>
      <c r="O105" s="1"/>
      <c r="P105" s="1"/>
      <c r="Q105" s="1"/>
      <c r="R105" s="1"/>
    </row>
    <row r="106">
      <c r="A106" s="1"/>
      <c r="B106" s="89"/>
      <c r="C106" s="88"/>
      <c r="D106" s="90"/>
      <c r="E106" s="88"/>
      <c r="F106" s="89"/>
      <c r="G106" s="88"/>
      <c r="H106" s="89"/>
      <c r="I106" s="88"/>
      <c r="J106" s="90"/>
      <c r="K106" s="88"/>
      <c r="L106" s="89"/>
      <c r="M106" s="1"/>
      <c r="N106" s="1"/>
      <c r="O106" s="1"/>
      <c r="P106" s="1"/>
      <c r="Q106" s="1"/>
      <c r="R106" s="1"/>
    </row>
    <row r="107">
      <c r="A107" s="1"/>
      <c r="B107" s="89"/>
      <c r="C107" s="88"/>
      <c r="D107" s="90"/>
      <c r="E107" s="88"/>
      <c r="F107" s="89"/>
      <c r="G107" s="88"/>
      <c r="H107" s="89"/>
      <c r="I107" s="88"/>
      <c r="J107" s="90"/>
      <c r="K107" s="88"/>
      <c r="L107" s="89"/>
      <c r="M107" s="1"/>
      <c r="N107" s="1"/>
      <c r="O107" s="1"/>
      <c r="P107" s="1"/>
      <c r="Q107" s="1"/>
      <c r="R107" s="1"/>
    </row>
    <row r="108">
      <c r="A108" s="1"/>
      <c r="B108" s="89"/>
      <c r="C108" s="88"/>
      <c r="D108" s="90"/>
      <c r="E108" s="88"/>
      <c r="F108" s="89"/>
      <c r="G108" s="88"/>
      <c r="H108" s="89"/>
      <c r="I108" s="88"/>
      <c r="J108" s="90"/>
      <c r="K108" s="88"/>
      <c r="L108" s="89"/>
      <c r="M108" s="1"/>
      <c r="N108" s="1"/>
      <c r="O108" s="1"/>
      <c r="P108" s="1"/>
      <c r="Q108" s="1"/>
      <c r="R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</sheetData>
  <mergeCells count="12">
    <mergeCell ref="I60:J60"/>
    <mergeCell ref="I75:I83"/>
    <mergeCell ref="J75:J83"/>
    <mergeCell ref="R75:R83"/>
    <mergeCell ref="S75:S83"/>
    <mergeCell ref="A1:J1"/>
    <mergeCell ref="B2:H2"/>
    <mergeCell ref="I3:J3"/>
    <mergeCell ref="I5:J5"/>
    <mergeCell ref="S6:S14"/>
    <mergeCell ref="I20:J20"/>
    <mergeCell ref="S61:S69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.89"/>
    <col customWidth="1" min="3" max="29" width="1.89"/>
  </cols>
  <sheetData>
    <row r="2">
      <c r="C2" s="97"/>
    </row>
    <row r="3">
      <c r="C3" s="98" t="s">
        <v>221</v>
      </c>
      <c r="D3" s="99"/>
      <c r="E3" s="99"/>
      <c r="F3" s="99" t="s">
        <v>216</v>
      </c>
      <c r="G3" s="99"/>
      <c r="H3" s="98" t="s">
        <v>221</v>
      </c>
      <c r="I3" s="99"/>
      <c r="J3" s="98" t="s">
        <v>221</v>
      </c>
      <c r="K3" s="99"/>
      <c r="L3" s="99" t="s">
        <v>216</v>
      </c>
      <c r="M3" s="99"/>
      <c r="N3" s="98" t="s">
        <v>221</v>
      </c>
      <c r="O3" s="99"/>
      <c r="P3" s="98"/>
      <c r="Q3" s="100" t="s">
        <v>216</v>
      </c>
      <c r="R3" s="99"/>
      <c r="S3" s="99" t="s">
        <v>216</v>
      </c>
      <c r="T3" s="99"/>
      <c r="U3" s="98" t="s">
        <v>216</v>
      </c>
      <c r="V3" s="99"/>
      <c r="W3" s="99"/>
      <c r="X3" s="98" t="s">
        <v>221</v>
      </c>
      <c r="Y3" s="99"/>
      <c r="Z3" s="99" t="s">
        <v>216</v>
      </c>
      <c r="AA3" s="99"/>
      <c r="AB3" s="98" t="s">
        <v>221</v>
      </c>
      <c r="AC3" s="99"/>
    </row>
    <row r="4">
      <c r="B4" s="101" t="s">
        <v>222</v>
      </c>
      <c r="C4" s="102"/>
      <c r="D4" s="103"/>
      <c r="E4" s="104"/>
      <c r="F4" s="105"/>
      <c r="G4" s="104"/>
      <c r="H4" s="103"/>
      <c r="I4" s="106"/>
      <c r="J4" s="103"/>
      <c r="K4" s="104"/>
      <c r="L4" s="105"/>
      <c r="M4" s="104"/>
      <c r="N4" s="103"/>
      <c r="O4" s="103"/>
      <c r="P4" s="104"/>
      <c r="Q4" s="107"/>
      <c r="R4" s="104"/>
      <c r="S4" s="105"/>
      <c r="T4" s="104"/>
      <c r="U4" s="107"/>
      <c r="V4" s="106"/>
      <c r="X4" s="103"/>
      <c r="Y4" s="104"/>
      <c r="Z4" s="105"/>
      <c r="AA4" s="104"/>
      <c r="AB4" s="103"/>
      <c r="AC4" s="103"/>
    </row>
    <row r="5">
      <c r="B5" s="108"/>
      <c r="C5" s="102"/>
      <c r="D5" s="103"/>
      <c r="E5" s="104"/>
      <c r="F5" s="105"/>
      <c r="G5" s="104"/>
      <c r="H5" s="103"/>
      <c r="I5" s="106"/>
      <c r="J5" s="103"/>
      <c r="K5" s="104"/>
      <c r="L5" s="105"/>
      <c r="M5" s="104"/>
      <c r="N5" s="103"/>
      <c r="O5" s="103"/>
      <c r="P5" s="104"/>
      <c r="Q5" s="107"/>
      <c r="R5" s="104"/>
      <c r="S5" s="105"/>
      <c r="T5" s="104"/>
      <c r="U5" s="107"/>
      <c r="X5" s="103"/>
      <c r="Y5" s="104"/>
      <c r="Z5" s="105"/>
      <c r="AA5" s="104"/>
      <c r="AB5" s="103"/>
      <c r="AC5" s="103"/>
    </row>
    <row r="6">
      <c r="B6" s="108"/>
      <c r="C6" s="102"/>
      <c r="D6" s="103"/>
      <c r="E6" s="104"/>
      <c r="F6" s="105"/>
      <c r="G6" s="104"/>
      <c r="H6" s="103"/>
      <c r="I6" s="106"/>
      <c r="J6" s="103"/>
      <c r="K6" s="104"/>
      <c r="L6" s="105"/>
      <c r="M6" s="104"/>
      <c r="N6" s="103"/>
      <c r="O6" s="103"/>
      <c r="P6" s="104"/>
      <c r="Q6" s="107"/>
      <c r="R6" s="104"/>
      <c r="S6" s="105"/>
      <c r="T6" s="104"/>
      <c r="U6" s="107"/>
      <c r="X6" s="103"/>
      <c r="Y6" s="104"/>
      <c r="Z6" s="105"/>
      <c r="AA6" s="104"/>
      <c r="AB6" s="103"/>
      <c r="AC6" s="103"/>
    </row>
    <row r="7">
      <c r="B7" s="108"/>
      <c r="C7" s="102"/>
      <c r="D7" s="103"/>
      <c r="E7" s="104"/>
      <c r="F7" s="105"/>
      <c r="G7" s="104"/>
      <c r="H7" s="103"/>
      <c r="I7" s="106"/>
      <c r="J7" s="103"/>
      <c r="K7" s="104"/>
      <c r="L7" s="105"/>
      <c r="M7" s="104"/>
      <c r="N7" s="103"/>
      <c r="O7" s="103"/>
      <c r="P7" s="104"/>
      <c r="Q7" s="107"/>
      <c r="R7" s="104"/>
      <c r="S7" s="105"/>
      <c r="T7" s="104"/>
      <c r="U7" s="107"/>
      <c r="X7" s="103"/>
      <c r="Y7" s="104"/>
      <c r="Z7" s="105"/>
      <c r="AA7" s="104"/>
      <c r="AB7" s="103"/>
      <c r="AC7" s="103"/>
    </row>
    <row r="8">
      <c r="B8" s="108"/>
      <c r="C8" s="102"/>
      <c r="D8" s="103"/>
      <c r="E8" s="104"/>
      <c r="F8" s="105"/>
      <c r="G8" s="104"/>
      <c r="H8" s="103"/>
      <c r="I8" s="106"/>
      <c r="J8" s="103"/>
      <c r="K8" s="104"/>
      <c r="L8" s="105"/>
      <c r="M8" s="104"/>
      <c r="N8" s="103"/>
      <c r="O8" s="103"/>
      <c r="P8" s="104"/>
      <c r="Q8" s="107"/>
      <c r="R8" s="104"/>
      <c r="S8" s="105"/>
      <c r="T8" s="104"/>
      <c r="U8" s="107"/>
      <c r="X8" s="103"/>
      <c r="Y8" s="104"/>
      <c r="Z8" s="105"/>
      <c r="AA8" s="104"/>
      <c r="AB8" s="103"/>
      <c r="AC8" s="103"/>
    </row>
    <row r="9">
      <c r="B9" s="108"/>
      <c r="C9" s="102"/>
      <c r="D9" s="103"/>
      <c r="E9" s="104"/>
      <c r="F9" s="105"/>
      <c r="G9" s="104"/>
      <c r="H9" s="103"/>
      <c r="I9" s="106"/>
      <c r="J9" s="103"/>
      <c r="K9" s="104"/>
      <c r="L9" s="105"/>
      <c r="M9" s="104"/>
      <c r="N9" s="103"/>
      <c r="O9" s="103"/>
      <c r="P9" s="104"/>
      <c r="Q9" s="107"/>
      <c r="R9" s="104"/>
      <c r="S9" s="105"/>
      <c r="T9" s="104"/>
      <c r="U9" s="107"/>
      <c r="X9" s="103"/>
      <c r="Y9" s="104"/>
      <c r="Z9" s="105"/>
      <c r="AA9" s="104"/>
      <c r="AB9" s="103"/>
      <c r="AC9" s="103"/>
    </row>
    <row r="10">
      <c r="B10" s="108"/>
      <c r="C10" s="102"/>
      <c r="D10" s="103"/>
      <c r="E10" s="104"/>
      <c r="F10" s="105"/>
      <c r="G10" s="104"/>
      <c r="H10" s="103"/>
      <c r="I10" s="106"/>
      <c r="J10" s="103"/>
      <c r="K10" s="104"/>
      <c r="L10" s="105"/>
      <c r="M10" s="104"/>
      <c r="N10" s="103"/>
      <c r="O10" s="103"/>
      <c r="P10" s="104"/>
      <c r="Q10" s="107"/>
      <c r="R10" s="104"/>
      <c r="S10" s="105"/>
      <c r="T10" s="104"/>
      <c r="U10" s="107"/>
      <c r="X10" s="103"/>
      <c r="Y10" s="104"/>
      <c r="Z10" s="105"/>
      <c r="AA10" s="104"/>
      <c r="AB10" s="103"/>
      <c r="AC10" s="103"/>
    </row>
    <row r="11">
      <c r="B11" s="108"/>
      <c r="C11" s="102"/>
      <c r="D11" s="103"/>
      <c r="E11" s="104"/>
      <c r="F11" s="105"/>
      <c r="G11" s="104"/>
      <c r="H11" s="103"/>
      <c r="I11" s="106"/>
      <c r="J11" s="103"/>
      <c r="K11" s="104"/>
      <c r="L11" s="105"/>
      <c r="M11" s="104"/>
      <c r="N11" s="103"/>
      <c r="O11" s="103"/>
      <c r="P11" s="104"/>
      <c r="Q11" s="107"/>
      <c r="R11" s="104"/>
      <c r="S11" s="105"/>
      <c r="T11" s="104"/>
      <c r="U11" s="107"/>
      <c r="X11" s="103"/>
      <c r="Y11" s="104"/>
      <c r="Z11" s="105"/>
      <c r="AA11" s="104"/>
      <c r="AB11" s="103"/>
      <c r="AC11" s="103"/>
    </row>
    <row r="12">
      <c r="B12" s="109"/>
      <c r="C12" s="110"/>
      <c r="D12" s="111"/>
      <c r="E12" s="112"/>
      <c r="F12" s="113"/>
      <c r="G12" s="112"/>
      <c r="H12" s="111"/>
      <c r="I12" s="106"/>
      <c r="J12" s="111"/>
      <c r="K12" s="112"/>
      <c r="L12" s="113"/>
      <c r="M12" s="112"/>
      <c r="N12" s="111"/>
      <c r="O12" s="111"/>
      <c r="P12" s="112"/>
      <c r="Q12" s="114"/>
      <c r="R12" s="112"/>
      <c r="S12" s="113"/>
      <c r="T12" s="112"/>
      <c r="U12" s="114"/>
      <c r="X12" s="111"/>
      <c r="Y12" s="112"/>
      <c r="Z12" s="113"/>
      <c r="AA12" s="112"/>
      <c r="AB12" s="111"/>
      <c r="AC12" s="111"/>
    </row>
    <row r="13">
      <c r="B13" s="115"/>
      <c r="C13" s="116" t="s">
        <v>223</v>
      </c>
      <c r="D13" s="117"/>
      <c r="E13" s="117"/>
      <c r="F13" s="117"/>
      <c r="G13" s="117"/>
      <c r="H13" s="118"/>
      <c r="I13" s="119"/>
      <c r="J13" s="120"/>
      <c r="K13" s="117"/>
      <c r="L13" s="117"/>
      <c r="M13" s="117"/>
      <c r="N13" s="117"/>
      <c r="O13" s="118"/>
      <c r="P13" s="119"/>
      <c r="Q13" s="120"/>
      <c r="R13" s="117"/>
      <c r="S13" s="117"/>
      <c r="T13" s="117"/>
      <c r="U13" s="117"/>
      <c r="V13" s="118"/>
      <c r="W13" s="119"/>
      <c r="X13" s="120"/>
      <c r="Y13" s="117"/>
      <c r="Z13" s="117"/>
      <c r="AA13" s="117"/>
      <c r="AB13" s="117"/>
      <c r="AC13" s="118"/>
    </row>
    <row r="14">
      <c r="B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</row>
    <row r="15">
      <c r="B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</row>
  </sheetData>
  <mergeCells count="7">
    <mergeCell ref="C2:AC2"/>
    <mergeCell ref="B4:B12"/>
    <mergeCell ref="V4:W12"/>
    <mergeCell ref="C13:H13"/>
    <mergeCell ref="J13:O13"/>
    <mergeCell ref="Q13:V13"/>
    <mergeCell ref="X13:AC1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>
    <row r="1">
      <c r="A1" s="23" t="s">
        <v>224</v>
      </c>
    </row>
    <row r="2" ht="15.0" customHeight="1">
      <c r="A2" s="23"/>
    </row>
    <row r="3">
      <c r="A3" s="52" t="s">
        <v>225</v>
      </c>
    </row>
    <row r="5">
      <c r="A5" s="23" t="s">
        <v>226</v>
      </c>
    </row>
    <row r="6">
      <c r="A6" s="23" t="s">
        <v>227</v>
      </c>
    </row>
    <row r="7">
      <c r="A7" s="23" t="s">
        <v>228</v>
      </c>
    </row>
    <row r="8" ht="15.0" customHeight="1">
      <c r="A8" s="23" t="s">
        <v>229</v>
      </c>
    </row>
    <row r="9" ht="15.0" customHeight="1">
      <c r="A9" s="23" t="s">
        <v>230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3.89"/>
    <col customWidth="1" min="3" max="3" width="7.78"/>
    <col customWidth="1" min="4" max="5" width="10.67"/>
    <col customWidth="1" min="6" max="6" width="7.0"/>
    <col customWidth="1" min="7" max="12" width="12.56"/>
  </cols>
  <sheetData>
    <row r="1" ht="11.25" customHeight="1">
      <c r="A1" s="12"/>
      <c r="B1" s="12"/>
      <c r="C1" s="12"/>
      <c r="D1" s="12"/>
      <c r="E1" s="12"/>
      <c r="F1" s="12"/>
      <c r="G1" s="13"/>
      <c r="H1" s="13"/>
      <c r="I1" s="13"/>
      <c r="J1" s="13"/>
      <c r="K1" s="13"/>
      <c r="L1" s="13"/>
    </row>
    <row r="2" ht="11.25" customHeight="1">
      <c r="A2" s="12"/>
      <c r="B2" s="14" t="s">
        <v>0</v>
      </c>
      <c r="C2" s="14" t="s">
        <v>1</v>
      </c>
      <c r="D2" s="14" t="s">
        <v>48</v>
      </c>
      <c r="E2" s="14" t="s">
        <v>49</v>
      </c>
      <c r="F2" s="14" t="s">
        <v>50</v>
      </c>
      <c r="G2" s="15" t="s">
        <v>51</v>
      </c>
      <c r="H2" s="15" t="s">
        <v>52</v>
      </c>
      <c r="I2" s="15" t="s">
        <v>53</v>
      </c>
      <c r="J2" s="15" t="s">
        <v>54</v>
      </c>
      <c r="K2" s="15" t="s">
        <v>55</v>
      </c>
      <c r="L2" s="15" t="s">
        <v>56</v>
      </c>
    </row>
    <row r="3" ht="11.25" customHeight="1">
      <c r="A3" s="12"/>
      <c r="B3" s="14">
        <v>1.0</v>
      </c>
      <c r="C3" s="14" t="s">
        <v>2</v>
      </c>
      <c r="D3" s="14" t="s">
        <v>2</v>
      </c>
      <c r="E3" s="16"/>
      <c r="F3" s="14" t="s">
        <v>57</v>
      </c>
      <c r="G3" s="15" t="s">
        <v>58</v>
      </c>
      <c r="H3" s="15" t="s">
        <v>59</v>
      </c>
      <c r="I3" s="15" t="s">
        <v>60</v>
      </c>
      <c r="J3" s="15" t="s">
        <v>61</v>
      </c>
      <c r="K3" s="16"/>
      <c r="L3" s="16"/>
    </row>
    <row r="4" ht="11.25" customHeight="1">
      <c r="A4" s="12"/>
      <c r="B4" s="14">
        <v>2.0</v>
      </c>
      <c r="C4" s="14" t="s">
        <v>3</v>
      </c>
      <c r="D4" s="14" t="s">
        <v>3</v>
      </c>
      <c r="E4" s="16"/>
      <c r="F4" s="14" t="s">
        <v>57</v>
      </c>
      <c r="G4" s="15" t="s">
        <v>62</v>
      </c>
      <c r="H4" s="15" t="s">
        <v>63</v>
      </c>
      <c r="I4" s="15" t="s">
        <v>64</v>
      </c>
      <c r="J4" s="15" t="s">
        <v>65</v>
      </c>
      <c r="K4" s="16"/>
      <c r="L4" s="16"/>
    </row>
    <row r="5" ht="11.25" customHeight="1">
      <c r="A5" s="12"/>
      <c r="B5" s="14">
        <v>3.0</v>
      </c>
      <c r="C5" s="14" t="s">
        <v>4</v>
      </c>
      <c r="D5" s="16"/>
      <c r="E5" s="16"/>
      <c r="F5" s="14" t="s">
        <v>66</v>
      </c>
      <c r="G5" s="15" t="s">
        <v>58</v>
      </c>
      <c r="H5" s="15" t="s">
        <v>59</v>
      </c>
      <c r="I5" s="15" t="s">
        <v>60</v>
      </c>
      <c r="J5" s="15" t="s">
        <v>61</v>
      </c>
      <c r="K5" s="16"/>
      <c r="L5" s="16"/>
    </row>
    <row r="6" ht="11.25" customHeight="1">
      <c r="A6" s="12"/>
      <c r="B6" s="14">
        <v>4.0</v>
      </c>
      <c r="C6" s="14" t="s">
        <v>5</v>
      </c>
      <c r="D6" s="16"/>
      <c r="E6" s="16"/>
      <c r="F6" s="14" t="s">
        <v>66</v>
      </c>
      <c r="G6" s="15" t="s">
        <v>62</v>
      </c>
      <c r="H6" s="15" t="s">
        <v>63</v>
      </c>
      <c r="I6" s="15" t="s">
        <v>64</v>
      </c>
      <c r="J6" s="15" t="s">
        <v>65</v>
      </c>
      <c r="K6" s="16"/>
      <c r="L6" s="16"/>
    </row>
    <row r="7" ht="11.25" customHeight="1">
      <c r="A7" s="12"/>
      <c r="B7" s="14">
        <v>5.0</v>
      </c>
      <c r="C7" s="14" t="s">
        <v>6</v>
      </c>
      <c r="D7" s="14" t="s">
        <v>67</v>
      </c>
      <c r="E7" s="16"/>
      <c r="F7" s="14" t="s">
        <v>66</v>
      </c>
      <c r="G7" s="15" t="s">
        <v>58</v>
      </c>
      <c r="H7" s="15" t="s">
        <v>59</v>
      </c>
      <c r="I7" s="15" t="s">
        <v>60</v>
      </c>
      <c r="J7" s="15" t="s">
        <v>61</v>
      </c>
      <c r="K7" s="16"/>
      <c r="L7" s="16"/>
    </row>
    <row r="8" ht="11.25" customHeight="1">
      <c r="A8" s="12"/>
      <c r="B8" s="14">
        <v>6.0</v>
      </c>
      <c r="C8" s="14" t="s">
        <v>7</v>
      </c>
      <c r="D8" s="14" t="s">
        <v>68</v>
      </c>
      <c r="E8" s="16"/>
      <c r="F8" s="14" t="s">
        <v>66</v>
      </c>
      <c r="G8" s="15" t="s">
        <v>62</v>
      </c>
      <c r="H8" s="15" t="s">
        <v>63</v>
      </c>
      <c r="I8" s="15" t="s">
        <v>64</v>
      </c>
      <c r="J8" s="15" t="s">
        <v>65</v>
      </c>
      <c r="K8" s="16"/>
      <c r="L8" s="16"/>
    </row>
    <row r="9" ht="11.25" customHeight="1">
      <c r="A9" s="12"/>
      <c r="B9" s="14">
        <v>7.0</v>
      </c>
      <c r="C9" s="14" t="s">
        <v>8</v>
      </c>
      <c r="D9" s="14" t="s">
        <v>69</v>
      </c>
      <c r="E9" s="16"/>
      <c r="F9" s="14" t="s">
        <v>66</v>
      </c>
      <c r="G9" s="15" t="s">
        <v>58</v>
      </c>
      <c r="H9" s="15" t="s">
        <v>59</v>
      </c>
      <c r="I9" s="15" t="s">
        <v>60</v>
      </c>
      <c r="J9" s="15" t="s">
        <v>61</v>
      </c>
      <c r="K9" s="16"/>
      <c r="L9" s="16"/>
    </row>
    <row r="10" ht="11.25" customHeight="1">
      <c r="A10" s="12"/>
      <c r="B10" s="14">
        <v>8.0</v>
      </c>
      <c r="C10" s="14" t="s">
        <v>9</v>
      </c>
      <c r="D10" s="14" t="s">
        <v>70</v>
      </c>
      <c r="E10" s="16"/>
      <c r="F10" s="14" t="s">
        <v>66</v>
      </c>
      <c r="G10" s="15" t="s">
        <v>62</v>
      </c>
      <c r="H10" s="15" t="s">
        <v>63</v>
      </c>
      <c r="I10" s="15" t="s">
        <v>64</v>
      </c>
      <c r="J10" s="15" t="s">
        <v>65</v>
      </c>
      <c r="K10" s="16"/>
      <c r="L10" s="16"/>
    </row>
    <row r="11" ht="11.25" customHeight="1">
      <c r="A11" s="12"/>
      <c r="B11" s="14">
        <v>9.0</v>
      </c>
      <c r="C11" s="14" t="s">
        <v>10</v>
      </c>
      <c r="D11" s="16"/>
      <c r="E11" s="14" t="s">
        <v>71</v>
      </c>
      <c r="F11" s="14" t="s">
        <v>57</v>
      </c>
      <c r="G11" s="14" t="s">
        <v>72</v>
      </c>
      <c r="H11" s="16"/>
      <c r="I11" s="16"/>
      <c r="J11" s="16"/>
      <c r="K11" s="16"/>
      <c r="L11" s="16"/>
    </row>
    <row r="12" ht="11.25" customHeight="1">
      <c r="A12" s="12"/>
      <c r="B12" s="14">
        <v>10.0</v>
      </c>
      <c r="C12" s="14" t="s">
        <v>11</v>
      </c>
      <c r="D12" s="14" t="s">
        <v>73</v>
      </c>
      <c r="E12" s="14" t="s">
        <v>74</v>
      </c>
      <c r="F12" s="14" t="s">
        <v>75</v>
      </c>
      <c r="G12" s="14" t="s">
        <v>72</v>
      </c>
      <c r="H12" s="16"/>
      <c r="I12" s="16"/>
      <c r="J12" s="16"/>
      <c r="K12" s="16"/>
      <c r="L12" s="16"/>
    </row>
    <row r="13" ht="11.25" customHeight="1">
      <c r="A13" s="12"/>
      <c r="B13" s="14">
        <v>11.0</v>
      </c>
      <c r="C13" s="14" t="s">
        <v>12</v>
      </c>
      <c r="D13" s="16"/>
      <c r="E13" s="14" t="s">
        <v>71</v>
      </c>
      <c r="F13" s="14" t="s">
        <v>57</v>
      </c>
      <c r="G13" s="14" t="s">
        <v>76</v>
      </c>
      <c r="H13" s="14" t="s">
        <v>77</v>
      </c>
      <c r="I13" s="16"/>
      <c r="J13" s="16"/>
      <c r="K13" s="16"/>
      <c r="L13" s="16"/>
    </row>
    <row r="14" ht="11.25" customHeight="1">
      <c r="A14" s="12"/>
      <c r="B14" s="14">
        <v>12.0</v>
      </c>
      <c r="C14" s="14" t="s">
        <v>13</v>
      </c>
      <c r="D14" s="14" t="s">
        <v>78</v>
      </c>
      <c r="E14" s="14" t="s">
        <v>79</v>
      </c>
      <c r="F14" s="14" t="s">
        <v>75</v>
      </c>
      <c r="G14" s="14" t="s">
        <v>76</v>
      </c>
      <c r="H14" s="14" t="s">
        <v>77</v>
      </c>
      <c r="I14" s="16"/>
      <c r="J14" s="16"/>
      <c r="K14" s="16"/>
      <c r="L14" s="16"/>
    </row>
    <row r="15" ht="11.25" customHeight="1">
      <c r="A15" s="12"/>
      <c r="B15" s="14">
        <v>13.0</v>
      </c>
      <c r="C15" s="14" t="s">
        <v>14</v>
      </c>
      <c r="D15" s="16"/>
      <c r="E15" s="14" t="s">
        <v>71</v>
      </c>
      <c r="F15" s="14" t="s">
        <v>57</v>
      </c>
      <c r="G15" s="14" t="s">
        <v>80</v>
      </c>
      <c r="H15" s="14" t="s">
        <v>81</v>
      </c>
      <c r="I15" s="14" t="s">
        <v>82</v>
      </c>
      <c r="J15" s="16"/>
      <c r="K15" s="16"/>
      <c r="L15" s="16"/>
    </row>
    <row r="16" ht="11.25" customHeight="1">
      <c r="A16" s="12"/>
      <c r="B16" s="14">
        <v>14.0</v>
      </c>
      <c r="C16" s="14" t="s">
        <v>15</v>
      </c>
      <c r="D16" s="14" t="s">
        <v>83</v>
      </c>
      <c r="E16" s="14" t="s">
        <v>84</v>
      </c>
      <c r="F16" s="14" t="s">
        <v>75</v>
      </c>
      <c r="G16" s="14" t="s">
        <v>80</v>
      </c>
      <c r="H16" s="14" t="s">
        <v>81</v>
      </c>
      <c r="I16" s="14" t="s">
        <v>82</v>
      </c>
      <c r="J16" s="16"/>
      <c r="K16" s="16"/>
      <c r="L16" s="16"/>
    </row>
    <row r="17" ht="11.25" customHeight="1">
      <c r="A17" s="12"/>
      <c r="B17" s="14">
        <v>15.0</v>
      </c>
      <c r="C17" s="14" t="s">
        <v>16</v>
      </c>
      <c r="D17" s="16"/>
      <c r="E17" s="14" t="s">
        <v>71</v>
      </c>
      <c r="F17" s="14" t="s">
        <v>57</v>
      </c>
      <c r="G17" s="14" t="s">
        <v>85</v>
      </c>
      <c r="H17" s="14" t="s">
        <v>86</v>
      </c>
      <c r="I17" s="16"/>
      <c r="J17" s="16"/>
      <c r="K17" s="16"/>
      <c r="L17" s="16"/>
    </row>
    <row r="18" ht="11.25" customHeight="1">
      <c r="A18" s="12"/>
      <c r="B18" s="14">
        <v>16.0</v>
      </c>
      <c r="C18" s="14" t="s">
        <v>17</v>
      </c>
      <c r="D18" s="14" t="s">
        <v>87</v>
      </c>
      <c r="E18" s="14" t="s">
        <v>88</v>
      </c>
      <c r="F18" s="14" t="s">
        <v>75</v>
      </c>
      <c r="G18" s="14" t="s">
        <v>85</v>
      </c>
      <c r="H18" s="14" t="s">
        <v>86</v>
      </c>
      <c r="I18" s="16"/>
      <c r="J18" s="16"/>
      <c r="K18" s="16"/>
      <c r="L18" s="16"/>
    </row>
    <row r="19" ht="11.25" customHeight="1">
      <c r="A19" s="12"/>
      <c r="B19" s="14">
        <v>17.0</v>
      </c>
      <c r="C19" s="14" t="s">
        <v>18</v>
      </c>
      <c r="D19" s="16"/>
      <c r="E19" s="14" t="s">
        <v>71</v>
      </c>
      <c r="F19" s="14" t="s">
        <v>57</v>
      </c>
      <c r="G19" s="14" t="s">
        <v>89</v>
      </c>
      <c r="H19" s="14" t="s">
        <v>90</v>
      </c>
      <c r="I19" s="14" t="s">
        <v>91</v>
      </c>
      <c r="J19" s="14" t="s">
        <v>92</v>
      </c>
      <c r="K19" s="14" t="s">
        <v>93</v>
      </c>
      <c r="L19" s="14" t="s">
        <v>94</v>
      </c>
    </row>
    <row r="20" ht="11.25" customHeight="1">
      <c r="A20" s="12"/>
      <c r="B20" s="14">
        <v>18.0</v>
      </c>
      <c r="C20" s="14" t="s">
        <v>19</v>
      </c>
      <c r="D20" s="14" t="s">
        <v>95</v>
      </c>
      <c r="E20" s="14" t="s">
        <v>96</v>
      </c>
      <c r="F20" s="14" t="s">
        <v>75</v>
      </c>
      <c r="G20" s="14" t="s">
        <v>89</v>
      </c>
      <c r="H20" s="14" t="s">
        <v>90</v>
      </c>
      <c r="I20" s="14" t="s">
        <v>91</v>
      </c>
      <c r="J20" s="14" t="s">
        <v>92</v>
      </c>
      <c r="K20" s="14" t="s">
        <v>93</v>
      </c>
      <c r="L20" s="14" t="s">
        <v>94</v>
      </c>
    </row>
    <row r="21" ht="11.25" customHeight="1">
      <c r="A21" s="12"/>
      <c r="B21" s="14">
        <v>19.0</v>
      </c>
      <c r="C21" s="14" t="s">
        <v>20</v>
      </c>
      <c r="D21" s="17" t="s">
        <v>97</v>
      </c>
      <c r="E21" s="14" t="s">
        <v>98</v>
      </c>
      <c r="F21" s="14" t="s">
        <v>66</v>
      </c>
      <c r="G21" s="14" t="s">
        <v>99</v>
      </c>
      <c r="H21" s="14" t="s">
        <v>100</v>
      </c>
      <c r="I21" s="14" t="s">
        <v>101</v>
      </c>
      <c r="J21" s="14" t="s">
        <v>102</v>
      </c>
      <c r="K21" s="16"/>
      <c r="L21" s="16"/>
    </row>
    <row r="22" ht="11.25" customHeight="1">
      <c r="A22" s="18"/>
      <c r="B22" s="19">
        <v>20.0</v>
      </c>
      <c r="C22" s="19" t="s">
        <v>22</v>
      </c>
      <c r="D22" s="20"/>
      <c r="E22" s="21" t="s">
        <v>23</v>
      </c>
      <c r="F22" s="20"/>
      <c r="G22" s="20"/>
      <c r="H22" s="20"/>
      <c r="I22" s="20"/>
      <c r="J22" s="20"/>
      <c r="K22" s="20"/>
      <c r="L22" s="20"/>
    </row>
    <row r="23" ht="11.25" customHeight="1">
      <c r="A23" s="18"/>
      <c r="B23" s="19">
        <v>21.0</v>
      </c>
      <c r="C23" s="19" t="s">
        <v>24</v>
      </c>
      <c r="D23" s="20"/>
      <c r="E23" s="21" t="s">
        <v>23</v>
      </c>
      <c r="F23" s="20"/>
      <c r="G23" s="20"/>
      <c r="H23" s="20"/>
      <c r="I23" s="20"/>
      <c r="J23" s="20"/>
      <c r="K23" s="20"/>
      <c r="L23" s="20"/>
    </row>
    <row r="24" ht="11.25" customHeight="1">
      <c r="A24" s="18"/>
      <c r="B24" s="19">
        <v>22.0</v>
      </c>
      <c r="C24" s="19" t="s">
        <v>25</v>
      </c>
      <c r="D24" s="22" t="s">
        <v>26</v>
      </c>
      <c r="E24" s="22" t="s">
        <v>27</v>
      </c>
      <c r="F24" s="20"/>
      <c r="G24" s="20"/>
      <c r="H24" s="20"/>
      <c r="I24" s="20"/>
      <c r="J24" s="20"/>
      <c r="K24" s="20"/>
      <c r="L24" s="20"/>
    </row>
    <row r="25" ht="11.25" customHeight="1">
      <c r="A25" s="18"/>
      <c r="B25" s="19">
        <v>23.0</v>
      </c>
      <c r="C25" s="19" t="s">
        <v>29</v>
      </c>
      <c r="D25" s="22" t="s">
        <v>26</v>
      </c>
      <c r="E25" s="22" t="s">
        <v>30</v>
      </c>
      <c r="F25" s="20"/>
      <c r="G25" s="20"/>
      <c r="H25" s="20"/>
      <c r="I25" s="20"/>
      <c r="J25" s="20"/>
      <c r="K25" s="20"/>
      <c r="L25" s="20"/>
    </row>
    <row r="26" ht="11.25" customHeight="1">
      <c r="A26" s="18"/>
      <c r="B26" s="19">
        <v>24.0</v>
      </c>
      <c r="C26" s="19" t="s">
        <v>32</v>
      </c>
      <c r="D26" s="20"/>
      <c r="E26" s="22" t="s">
        <v>33</v>
      </c>
      <c r="F26" s="20"/>
      <c r="G26" s="20"/>
      <c r="H26" s="20"/>
      <c r="I26" s="20"/>
      <c r="J26" s="20"/>
      <c r="K26" s="20"/>
      <c r="L26" s="20"/>
    </row>
    <row r="27" ht="11.25" customHeight="1">
      <c r="A27" s="18"/>
      <c r="B27" s="19">
        <v>25.0</v>
      </c>
      <c r="C27" s="19" t="s">
        <v>35</v>
      </c>
      <c r="D27" s="20"/>
      <c r="E27" s="22" t="s">
        <v>36</v>
      </c>
      <c r="F27" s="20"/>
      <c r="G27" s="20"/>
      <c r="H27" s="20"/>
      <c r="I27" s="20"/>
      <c r="J27" s="20"/>
      <c r="K27" s="20"/>
      <c r="L27" s="20"/>
    </row>
    <row r="28" ht="11.25" customHeight="1">
      <c r="A28" s="18"/>
      <c r="B28" s="19">
        <v>26.0</v>
      </c>
      <c r="C28" s="19" t="s">
        <v>38</v>
      </c>
      <c r="D28" s="21" t="s">
        <v>103</v>
      </c>
      <c r="E28" s="21" t="s">
        <v>40</v>
      </c>
      <c r="F28" s="20"/>
      <c r="G28" s="20"/>
      <c r="H28" s="20"/>
      <c r="I28" s="20"/>
      <c r="J28" s="20"/>
      <c r="K28" s="20"/>
      <c r="L28" s="20"/>
    </row>
    <row r="29" ht="11.25" customHeight="1">
      <c r="A29" s="18"/>
      <c r="B29" s="19">
        <v>27.0</v>
      </c>
      <c r="C29" s="19" t="s">
        <v>41</v>
      </c>
      <c r="D29" s="21" t="s">
        <v>104</v>
      </c>
      <c r="E29" s="21" t="s">
        <v>40</v>
      </c>
      <c r="F29" s="20"/>
      <c r="G29" s="20"/>
      <c r="H29" s="20"/>
      <c r="I29" s="20"/>
      <c r="J29" s="20"/>
      <c r="K29" s="20"/>
      <c r="L29" s="20"/>
    </row>
    <row r="30" ht="11.25" customHeight="1">
      <c r="A30" s="18"/>
      <c r="B30" s="19">
        <v>28.0</v>
      </c>
      <c r="C30" s="19" t="s">
        <v>43</v>
      </c>
      <c r="D30" s="20"/>
      <c r="E30" s="20"/>
      <c r="F30" s="20"/>
      <c r="G30" s="20"/>
      <c r="H30" s="20"/>
      <c r="I30" s="20"/>
      <c r="J30" s="20"/>
      <c r="K30" s="20"/>
      <c r="L30" s="20"/>
    </row>
    <row r="31" ht="11.25" customHeight="1">
      <c r="A31" s="18"/>
      <c r="B31" s="19">
        <v>29.0</v>
      </c>
      <c r="C31" s="19" t="s">
        <v>46</v>
      </c>
      <c r="D31" s="20"/>
      <c r="E31" s="20"/>
      <c r="F31" s="20"/>
      <c r="G31" s="20"/>
      <c r="H31" s="20"/>
      <c r="I31" s="20"/>
      <c r="J31" s="20"/>
      <c r="K31" s="20"/>
      <c r="L31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8" width="10.44"/>
    <col customWidth="1" min="9" max="10" width="11.11"/>
    <col customWidth="1" min="11" max="26" width="10.44"/>
  </cols>
  <sheetData>
    <row r="1" ht="15.75" customHeight="1">
      <c r="A1" s="1" t="s">
        <v>0</v>
      </c>
      <c r="B1" s="1" t="s">
        <v>1</v>
      </c>
      <c r="D1" s="23" t="s">
        <v>105</v>
      </c>
      <c r="E1" s="23" t="s">
        <v>106</v>
      </c>
      <c r="F1" s="23" t="s">
        <v>107</v>
      </c>
      <c r="G1" s="23" t="s">
        <v>108</v>
      </c>
      <c r="H1" s="23" t="s">
        <v>109</v>
      </c>
    </row>
    <row r="2" ht="15.75" customHeight="1">
      <c r="A2" s="24">
        <v>7.0</v>
      </c>
      <c r="B2" s="24" t="s">
        <v>8</v>
      </c>
      <c r="C2" s="24" t="s">
        <v>110</v>
      </c>
      <c r="D2" s="24">
        <v>1.0</v>
      </c>
      <c r="E2" s="25">
        <f t="shared" ref="E2:E33" si="1">RAND()</f>
        <v>0.5040259757</v>
      </c>
      <c r="F2" s="24">
        <v>1.0</v>
      </c>
      <c r="G2" s="25" t="str">
        <f t="shared" ref="G2:G132" si="2">CONCATENATE(A2," ",B2)</f>
        <v>7 IWAF-L-WI1</v>
      </c>
      <c r="H2" s="25" t="s">
        <v>111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1">
        <v>18.0</v>
      </c>
      <c r="B3" s="1" t="s">
        <v>19</v>
      </c>
      <c r="C3" s="23" t="s">
        <v>112</v>
      </c>
      <c r="D3" s="23">
        <v>1.0</v>
      </c>
      <c r="E3" s="26">
        <f t="shared" si="1"/>
        <v>0.2719580847</v>
      </c>
      <c r="F3" s="23">
        <v>2.0</v>
      </c>
      <c r="G3" s="26" t="str">
        <f t="shared" si="2"/>
        <v>18 AVC14</v>
      </c>
      <c r="H3" s="26" t="s">
        <v>113</v>
      </c>
    </row>
    <row r="4" ht="15.75" customHeight="1">
      <c r="A4" s="1">
        <v>6.0</v>
      </c>
      <c r="B4" s="1" t="s">
        <v>7</v>
      </c>
      <c r="C4" s="23" t="s">
        <v>112</v>
      </c>
      <c r="D4" s="23">
        <v>1.0</v>
      </c>
      <c r="E4" s="26">
        <f t="shared" si="1"/>
        <v>0.7033456429</v>
      </c>
      <c r="F4" s="23">
        <v>3.0</v>
      </c>
      <c r="G4" s="26" t="str">
        <f t="shared" si="2"/>
        <v>6 IWAF-H-MN1</v>
      </c>
      <c r="H4" s="26" t="s">
        <v>114</v>
      </c>
    </row>
    <row r="5" ht="15.75" customHeight="1">
      <c r="A5" s="1">
        <v>9.0</v>
      </c>
      <c r="B5" s="1" t="s">
        <v>10</v>
      </c>
      <c r="C5" s="23" t="s">
        <v>112</v>
      </c>
      <c r="D5" s="23">
        <v>1.0</v>
      </c>
      <c r="E5" s="26">
        <f t="shared" si="1"/>
        <v>0.4470002584</v>
      </c>
      <c r="F5" s="23">
        <v>4.0</v>
      </c>
      <c r="G5" s="26" t="str">
        <f t="shared" si="2"/>
        <v>9 AVC1</v>
      </c>
      <c r="H5" s="26" t="s">
        <v>115</v>
      </c>
    </row>
    <row r="6" ht="15.75" customHeight="1">
      <c r="A6" s="1">
        <v>16.0</v>
      </c>
      <c r="B6" s="1" t="s">
        <v>17</v>
      </c>
      <c r="C6" s="23" t="s">
        <v>112</v>
      </c>
      <c r="D6" s="23">
        <v>1.0</v>
      </c>
      <c r="E6" s="26">
        <f t="shared" si="1"/>
        <v>0.1548252373</v>
      </c>
      <c r="F6" s="23">
        <v>5.0</v>
      </c>
      <c r="G6" s="26" t="str">
        <f t="shared" si="2"/>
        <v>16 AVC11</v>
      </c>
      <c r="H6" s="26" t="s">
        <v>116</v>
      </c>
    </row>
    <row r="7" ht="15.75" customHeight="1">
      <c r="A7" s="24">
        <v>6.0</v>
      </c>
      <c r="B7" s="24" t="s">
        <v>7</v>
      </c>
      <c r="C7" s="24" t="s">
        <v>110</v>
      </c>
      <c r="D7" s="24">
        <v>1.0</v>
      </c>
      <c r="E7" s="25">
        <f t="shared" si="1"/>
        <v>0.3101127808</v>
      </c>
      <c r="F7" s="24">
        <v>6.0</v>
      </c>
      <c r="G7" s="25" t="str">
        <f t="shared" si="2"/>
        <v>6 IWAF-H-MN1</v>
      </c>
      <c r="H7" s="25" t="s">
        <v>114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1">
        <v>17.0</v>
      </c>
      <c r="B8" s="1" t="s">
        <v>18</v>
      </c>
      <c r="C8" s="23" t="s">
        <v>112</v>
      </c>
      <c r="D8" s="23">
        <v>1.0</v>
      </c>
      <c r="E8" s="26">
        <f t="shared" si="1"/>
        <v>0.6903859578</v>
      </c>
      <c r="F8" s="23">
        <v>7.0</v>
      </c>
      <c r="G8" s="26" t="str">
        <f t="shared" si="2"/>
        <v>17 AVC5</v>
      </c>
      <c r="H8" s="26" t="s">
        <v>117</v>
      </c>
    </row>
    <row r="9" ht="15.75" customHeight="1">
      <c r="A9" s="1">
        <v>26.0</v>
      </c>
      <c r="B9" s="1" t="s">
        <v>38</v>
      </c>
      <c r="C9" s="23" t="s">
        <v>112</v>
      </c>
      <c r="D9" s="23">
        <v>1.0</v>
      </c>
      <c r="E9" s="26">
        <f t="shared" si="1"/>
        <v>0.2531870279</v>
      </c>
      <c r="F9" s="23">
        <v>8.0</v>
      </c>
      <c r="G9" s="26" t="str">
        <f t="shared" si="2"/>
        <v>26 UMN #5560</v>
      </c>
      <c r="H9" s="26" t="s">
        <v>118</v>
      </c>
    </row>
    <row r="10" ht="15.75" customHeight="1">
      <c r="A10" s="23">
        <v>28.0</v>
      </c>
      <c r="B10" s="23" t="s">
        <v>43</v>
      </c>
      <c r="C10" s="23" t="s">
        <v>112</v>
      </c>
      <c r="D10" s="23">
        <v>1.0</v>
      </c>
      <c r="E10" s="26">
        <f t="shared" si="1"/>
        <v>0.3848741735</v>
      </c>
      <c r="F10" s="23">
        <v>9.0</v>
      </c>
      <c r="G10" s="26" t="str">
        <f t="shared" si="2"/>
        <v>28 NY19-45</v>
      </c>
      <c r="H10" s="26" t="s">
        <v>119</v>
      </c>
    </row>
    <row r="11" ht="15.75" customHeight="1">
      <c r="A11" s="1">
        <v>14.0</v>
      </c>
      <c r="B11" s="1" t="s">
        <v>15</v>
      </c>
      <c r="C11" s="23" t="s">
        <v>112</v>
      </c>
      <c r="D11" s="23">
        <v>1.0</v>
      </c>
      <c r="E11" s="26">
        <f t="shared" si="1"/>
        <v>0.7051719365</v>
      </c>
      <c r="F11" s="23">
        <v>10.0</v>
      </c>
      <c r="G11" s="26" t="str">
        <f t="shared" si="2"/>
        <v>14 AVC9</v>
      </c>
      <c r="H11" s="26" t="s">
        <v>120</v>
      </c>
    </row>
    <row r="12" ht="15.75" customHeight="1">
      <c r="A12" s="23">
        <v>29.0</v>
      </c>
      <c r="B12" s="23" t="s">
        <v>46</v>
      </c>
      <c r="C12" s="23" t="s">
        <v>112</v>
      </c>
      <c r="D12" s="23">
        <v>1.0</v>
      </c>
      <c r="E12" s="26">
        <f t="shared" si="1"/>
        <v>0.2115385636</v>
      </c>
      <c r="F12" s="23">
        <v>11.0</v>
      </c>
      <c r="G12" s="26" t="str">
        <f t="shared" si="2"/>
        <v>29 NY1713</v>
      </c>
      <c r="H12" s="26" t="s">
        <v>121</v>
      </c>
    </row>
    <row r="13" ht="15.75" customHeight="1">
      <c r="A13" s="24">
        <v>3.0</v>
      </c>
      <c r="B13" s="24" t="s">
        <v>4</v>
      </c>
      <c r="C13" s="24" t="s">
        <v>110</v>
      </c>
      <c r="D13" s="24">
        <v>1.0</v>
      </c>
      <c r="E13" s="25">
        <f t="shared" si="1"/>
        <v>0.6952099443</v>
      </c>
      <c r="F13" s="24">
        <v>12.0</v>
      </c>
      <c r="G13" s="25" t="str">
        <f t="shared" si="2"/>
        <v>3 IWAF-L-KS1</v>
      </c>
      <c r="H13" s="25" t="s">
        <v>122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1">
        <v>24.0</v>
      </c>
      <c r="B14" s="1" t="s">
        <v>32</v>
      </c>
      <c r="C14" s="23" t="s">
        <v>112</v>
      </c>
      <c r="D14" s="23">
        <v>1.0</v>
      </c>
      <c r="E14" s="26">
        <f t="shared" si="1"/>
        <v>0.6539574331</v>
      </c>
      <c r="F14" s="23">
        <v>13.0</v>
      </c>
      <c r="G14" s="26" t="str">
        <f t="shared" si="2"/>
        <v>24 UMN #5553</v>
      </c>
      <c r="H14" s="26" t="s">
        <v>123</v>
      </c>
    </row>
    <row r="15" ht="15.75" customHeight="1">
      <c r="A15" s="1">
        <v>1.0</v>
      </c>
      <c r="B15" s="1" t="s">
        <v>2</v>
      </c>
      <c r="C15" s="23" t="s">
        <v>112</v>
      </c>
      <c r="D15" s="23">
        <v>1.0</v>
      </c>
      <c r="E15" s="26">
        <f t="shared" si="1"/>
        <v>0.7860029058</v>
      </c>
      <c r="F15" s="23">
        <v>14.0</v>
      </c>
      <c r="G15" s="26" t="str">
        <f t="shared" si="2"/>
        <v>1 IWAF-L-Base</v>
      </c>
      <c r="H15" s="26" t="s">
        <v>124</v>
      </c>
    </row>
    <row r="16" ht="15.75" customHeight="1">
      <c r="A16" s="24">
        <v>20.0</v>
      </c>
      <c r="B16" s="24" t="s">
        <v>22</v>
      </c>
      <c r="C16" s="24" t="s">
        <v>110</v>
      </c>
      <c r="D16" s="24">
        <v>1.0</v>
      </c>
      <c r="E16" s="25">
        <f t="shared" si="1"/>
        <v>0.850413546</v>
      </c>
      <c r="F16" s="24">
        <v>15.0</v>
      </c>
      <c r="G16" s="25" t="str">
        <f t="shared" si="2"/>
        <v>20 Larry15</v>
      </c>
      <c r="H16" s="25" t="s">
        <v>125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1">
        <v>8.0</v>
      </c>
      <c r="B17" s="1" t="s">
        <v>9</v>
      </c>
      <c r="C17" s="23" t="s">
        <v>112</v>
      </c>
      <c r="D17" s="23">
        <v>1.0</v>
      </c>
      <c r="E17" s="26">
        <f t="shared" si="1"/>
        <v>0.7462767637</v>
      </c>
      <c r="F17" s="23">
        <v>16.0</v>
      </c>
      <c r="G17" s="26" t="str">
        <f t="shared" si="2"/>
        <v>8 IWAF-H-WI1</v>
      </c>
      <c r="H17" s="26" t="s">
        <v>126</v>
      </c>
    </row>
    <row r="18" ht="15.75" customHeight="1">
      <c r="A18" s="1">
        <v>25.0</v>
      </c>
      <c r="B18" s="1" t="s">
        <v>35</v>
      </c>
      <c r="C18" s="23" t="s">
        <v>112</v>
      </c>
      <c r="D18" s="23">
        <v>1.0</v>
      </c>
      <c r="E18" s="26">
        <f t="shared" si="1"/>
        <v>0.2451983015</v>
      </c>
      <c r="F18" s="23">
        <v>17.0</v>
      </c>
      <c r="G18" s="26" t="str">
        <f t="shared" si="2"/>
        <v>25 UMN #5555</v>
      </c>
      <c r="H18" s="26" t="s">
        <v>127</v>
      </c>
    </row>
    <row r="19" ht="15.75" customHeight="1">
      <c r="A19" s="1">
        <v>27.0</v>
      </c>
      <c r="B19" s="1" t="s">
        <v>41</v>
      </c>
      <c r="C19" s="23" t="s">
        <v>112</v>
      </c>
      <c r="D19" s="23">
        <v>1.0</v>
      </c>
      <c r="E19" s="26">
        <f t="shared" si="1"/>
        <v>0.9533816076</v>
      </c>
      <c r="F19" s="23">
        <v>18.0</v>
      </c>
      <c r="G19" s="26" t="str">
        <f t="shared" si="2"/>
        <v>27 UMN #5561</v>
      </c>
      <c r="H19" s="26" t="s">
        <v>128</v>
      </c>
    </row>
    <row r="20" ht="15.75" customHeight="1">
      <c r="A20" s="1">
        <v>22.0</v>
      </c>
      <c r="B20" s="1" t="s">
        <v>25</v>
      </c>
      <c r="C20" s="23" t="s">
        <v>112</v>
      </c>
      <c r="D20" s="23">
        <v>1.0</v>
      </c>
      <c r="E20" s="26">
        <f t="shared" si="1"/>
        <v>0.1083108239</v>
      </c>
      <c r="F20" s="23">
        <v>19.0</v>
      </c>
      <c r="G20" s="26" t="str">
        <f t="shared" si="2"/>
        <v>22 UMN #4352</v>
      </c>
      <c r="H20" s="26" t="s">
        <v>129</v>
      </c>
    </row>
    <row r="21" ht="15.75" customHeight="1">
      <c r="A21" s="1">
        <v>23.0</v>
      </c>
      <c r="B21" s="1" t="s">
        <v>29</v>
      </c>
      <c r="C21" s="23" t="s">
        <v>112</v>
      </c>
      <c r="D21" s="23">
        <v>1.0</v>
      </c>
      <c r="E21" s="26">
        <f t="shared" si="1"/>
        <v>0.04345791483</v>
      </c>
      <c r="F21" s="23">
        <v>20.0</v>
      </c>
      <c r="G21" s="26" t="str">
        <f t="shared" si="2"/>
        <v>23 UMN #4353</v>
      </c>
      <c r="H21" s="26" t="s">
        <v>130</v>
      </c>
    </row>
    <row r="22" ht="15.75" customHeight="1">
      <c r="A22" s="1">
        <v>7.0</v>
      </c>
      <c r="B22" s="1" t="s">
        <v>8</v>
      </c>
      <c r="C22" s="23" t="s">
        <v>112</v>
      </c>
      <c r="D22" s="23">
        <v>1.0</v>
      </c>
      <c r="E22" s="26">
        <f t="shared" si="1"/>
        <v>0.05138507102</v>
      </c>
      <c r="F22" s="23">
        <v>21.0</v>
      </c>
      <c r="G22" s="26" t="str">
        <f t="shared" si="2"/>
        <v>7 IWAF-L-WI1</v>
      </c>
      <c r="H22" s="26" t="s">
        <v>111</v>
      </c>
    </row>
    <row r="23" ht="15.75" customHeight="1">
      <c r="A23" s="1">
        <v>15.0</v>
      </c>
      <c r="B23" s="1" t="s">
        <v>16</v>
      </c>
      <c r="C23" s="23" t="s">
        <v>112</v>
      </c>
      <c r="D23" s="23">
        <v>1.0</v>
      </c>
      <c r="E23" s="26">
        <f t="shared" si="1"/>
        <v>0.2751618314</v>
      </c>
      <c r="F23" s="23">
        <v>22.0</v>
      </c>
      <c r="G23" s="26" t="str">
        <f t="shared" si="2"/>
        <v>15 AVC4</v>
      </c>
      <c r="H23" s="26" t="s">
        <v>131</v>
      </c>
    </row>
    <row r="24" ht="15.75" customHeight="1">
      <c r="A24" s="1">
        <v>2.0</v>
      </c>
      <c r="B24" s="1" t="s">
        <v>3</v>
      </c>
      <c r="C24" s="23" t="s">
        <v>112</v>
      </c>
      <c r="D24" s="23">
        <v>1.0</v>
      </c>
      <c r="E24" s="26">
        <f t="shared" si="1"/>
        <v>0.5033699797</v>
      </c>
      <c r="F24" s="23">
        <v>23.0</v>
      </c>
      <c r="G24" s="26" t="str">
        <f t="shared" si="2"/>
        <v>2 IWAF-H-Base</v>
      </c>
      <c r="H24" s="26" t="s">
        <v>132</v>
      </c>
    </row>
    <row r="25" ht="15.75" customHeight="1">
      <c r="A25" s="1">
        <v>21.0</v>
      </c>
      <c r="B25" s="1" t="s">
        <v>24</v>
      </c>
      <c r="C25" s="23" t="s">
        <v>112</v>
      </c>
      <c r="D25" s="23">
        <v>1.0</v>
      </c>
      <c r="E25" s="26">
        <f t="shared" si="1"/>
        <v>0.35950495</v>
      </c>
      <c r="F25" s="23">
        <v>24.0</v>
      </c>
      <c r="G25" s="26" t="str">
        <f t="shared" si="2"/>
        <v>21 IAFAL-C3</v>
      </c>
      <c r="H25" s="26" t="s">
        <v>133</v>
      </c>
    </row>
    <row r="26" ht="15.75" customHeight="1">
      <c r="A26" s="1">
        <v>19.0</v>
      </c>
      <c r="B26" s="1" t="s">
        <v>20</v>
      </c>
      <c r="C26" s="23" t="s">
        <v>112</v>
      </c>
      <c r="D26" s="23">
        <v>1.0</v>
      </c>
      <c r="E26" s="26">
        <f t="shared" si="1"/>
        <v>0.04864022847</v>
      </c>
      <c r="F26" s="23">
        <v>25.0</v>
      </c>
      <c r="G26" s="26" t="str">
        <f t="shared" si="2"/>
        <v>19 INTALF20</v>
      </c>
      <c r="H26" s="26" t="s">
        <v>134</v>
      </c>
    </row>
    <row r="27" ht="15.75" customHeight="1">
      <c r="A27" s="1">
        <v>3.0</v>
      </c>
      <c r="B27" s="1" t="s">
        <v>4</v>
      </c>
      <c r="C27" s="23" t="s">
        <v>112</v>
      </c>
      <c r="D27" s="23">
        <v>1.0</v>
      </c>
      <c r="E27" s="26">
        <f t="shared" si="1"/>
        <v>0.4525138033</v>
      </c>
      <c r="F27" s="23">
        <v>26.0</v>
      </c>
      <c r="G27" s="26" t="str">
        <f t="shared" si="2"/>
        <v>3 IWAF-L-KS1</v>
      </c>
      <c r="H27" s="26" t="s">
        <v>122</v>
      </c>
    </row>
    <row r="28" ht="15.75" customHeight="1">
      <c r="A28" s="1">
        <v>13.0</v>
      </c>
      <c r="B28" s="1" t="s">
        <v>14</v>
      </c>
      <c r="C28" s="23" t="s">
        <v>112</v>
      </c>
      <c r="D28" s="23">
        <v>1.0</v>
      </c>
      <c r="E28" s="26">
        <f t="shared" si="1"/>
        <v>0.5842009489</v>
      </c>
      <c r="F28" s="23">
        <v>27.0</v>
      </c>
      <c r="G28" s="26" t="str">
        <f t="shared" si="2"/>
        <v>13 AVC3</v>
      </c>
      <c r="H28" s="26" t="s">
        <v>135</v>
      </c>
    </row>
    <row r="29" ht="15.75" customHeight="1">
      <c r="A29" s="1">
        <v>20.0</v>
      </c>
      <c r="B29" s="27" t="s">
        <v>22</v>
      </c>
      <c r="C29" s="23" t="s">
        <v>112</v>
      </c>
      <c r="D29" s="23">
        <v>1.0</v>
      </c>
      <c r="E29" s="26">
        <f t="shared" si="1"/>
        <v>0.6482532918</v>
      </c>
      <c r="F29" s="23">
        <v>28.0</v>
      </c>
      <c r="G29" s="26" t="str">
        <f t="shared" si="2"/>
        <v>20 Larry15</v>
      </c>
      <c r="H29" s="26" t="s">
        <v>125</v>
      </c>
    </row>
    <row r="30" ht="15.75" customHeight="1">
      <c r="A30" s="1">
        <v>11.0</v>
      </c>
      <c r="B30" s="1" t="s">
        <v>12</v>
      </c>
      <c r="C30" s="23" t="s">
        <v>112</v>
      </c>
      <c r="D30" s="23">
        <v>1.0</v>
      </c>
      <c r="E30" s="26">
        <f t="shared" si="1"/>
        <v>0.5444748068</v>
      </c>
      <c r="F30" s="23">
        <v>29.0</v>
      </c>
      <c r="G30" s="26" t="str">
        <f t="shared" si="2"/>
        <v>11 AVC2</v>
      </c>
      <c r="H30" s="26" t="s">
        <v>136</v>
      </c>
    </row>
    <row r="31" ht="15.75" customHeight="1">
      <c r="A31" s="1">
        <v>12.0</v>
      </c>
      <c r="B31" s="1" t="s">
        <v>13</v>
      </c>
      <c r="C31" s="23" t="s">
        <v>112</v>
      </c>
      <c r="D31" s="23">
        <v>1.0</v>
      </c>
      <c r="E31" s="26">
        <f t="shared" si="1"/>
        <v>0.5989869128</v>
      </c>
      <c r="F31" s="23">
        <v>30.0</v>
      </c>
      <c r="G31" s="26" t="str">
        <f t="shared" si="2"/>
        <v>12 AVC7</v>
      </c>
      <c r="H31" s="26" t="s">
        <v>137</v>
      </c>
    </row>
    <row r="32" ht="15.75" customHeight="1">
      <c r="A32" s="1">
        <v>5.0</v>
      </c>
      <c r="B32" s="1" t="s">
        <v>6</v>
      </c>
      <c r="C32" s="23" t="s">
        <v>112</v>
      </c>
      <c r="D32" s="23">
        <v>1.0</v>
      </c>
      <c r="E32" s="26">
        <f t="shared" si="1"/>
        <v>0.4763857876</v>
      </c>
      <c r="F32" s="23">
        <v>31.0</v>
      </c>
      <c r="G32" s="26" t="str">
        <f t="shared" si="2"/>
        <v>5 IWAF-L-MN1</v>
      </c>
      <c r="H32" s="26" t="s">
        <v>138</v>
      </c>
    </row>
    <row r="33" ht="15.75" customHeight="1">
      <c r="A33" s="1">
        <v>10.0</v>
      </c>
      <c r="B33" s="1" t="s">
        <v>11</v>
      </c>
      <c r="C33" s="23" t="s">
        <v>112</v>
      </c>
      <c r="D33" s="23">
        <v>1.0</v>
      </c>
      <c r="E33" s="26">
        <f t="shared" si="1"/>
        <v>0.9090171567</v>
      </c>
      <c r="F33" s="23">
        <v>32.0</v>
      </c>
      <c r="G33" s="26" t="str">
        <f t="shared" si="2"/>
        <v>10 AVC6</v>
      </c>
      <c r="H33" s="26" t="s">
        <v>139</v>
      </c>
    </row>
    <row r="34" ht="15.75" customHeight="1">
      <c r="G34" s="26" t="str">
        <f t="shared" si="2"/>
        <v> </v>
      </c>
      <c r="H34" s="26" t="s">
        <v>140</v>
      </c>
    </row>
    <row r="35" ht="15.75" customHeight="1">
      <c r="A35" s="1">
        <v>11.0</v>
      </c>
      <c r="B35" s="1" t="s">
        <v>12</v>
      </c>
      <c r="C35" s="23" t="s">
        <v>112</v>
      </c>
      <c r="D35" s="23">
        <v>2.0</v>
      </c>
      <c r="E35" s="26">
        <f t="shared" ref="E35:E66" si="3">RAND()</f>
        <v>0.1312696384</v>
      </c>
      <c r="F35" s="23">
        <v>1.0</v>
      </c>
      <c r="G35" s="26" t="str">
        <f t="shared" si="2"/>
        <v>11 AVC2</v>
      </c>
      <c r="H35" s="26" t="s">
        <v>136</v>
      </c>
    </row>
    <row r="36" ht="15.75" customHeight="1">
      <c r="A36" s="1">
        <v>5.0</v>
      </c>
      <c r="B36" s="1" t="s">
        <v>6</v>
      </c>
      <c r="C36" s="23" t="s">
        <v>112</v>
      </c>
      <c r="D36" s="23">
        <v>2.0</v>
      </c>
      <c r="E36" s="26">
        <f t="shared" si="3"/>
        <v>0.6056593011</v>
      </c>
      <c r="F36" s="23">
        <v>2.0</v>
      </c>
      <c r="G36" s="26" t="str">
        <f t="shared" si="2"/>
        <v>5 IWAF-L-MN1</v>
      </c>
      <c r="H36" s="26" t="s">
        <v>138</v>
      </c>
    </row>
    <row r="37" ht="15.75" customHeight="1">
      <c r="A37" s="24">
        <v>26.0</v>
      </c>
      <c r="B37" s="24" t="s">
        <v>38</v>
      </c>
      <c r="C37" s="24" t="s">
        <v>110</v>
      </c>
      <c r="D37" s="24">
        <v>2.0</v>
      </c>
      <c r="E37" s="25">
        <f t="shared" si="3"/>
        <v>0.3012096957</v>
      </c>
      <c r="F37" s="24">
        <v>3.0</v>
      </c>
      <c r="G37" s="25" t="str">
        <f t="shared" si="2"/>
        <v>26 UMN #5560</v>
      </c>
      <c r="H37" s="25" t="s">
        <v>118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3">
        <v>29.0</v>
      </c>
      <c r="B38" s="23" t="s">
        <v>46</v>
      </c>
      <c r="C38" s="23" t="s">
        <v>112</v>
      </c>
      <c r="D38" s="23">
        <v>2.0</v>
      </c>
      <c r="E38" s="26">
        <f t="shared" si="3"/>
        <v>0.1577029931</v>
      </c>
      <c r="F38" s="23">
        <v>4.0</v>
      </c>
      <c r="G38" s="26" t="str">
        <f t="shared" si="2"/>
        <v>29 NY1713</v>
      </c>
      <c r="H38" s="26" t="s">
        <v>121</v>
      </c>
    </row>
    <row r="39" ht="15.75" customHeight="1">
      <c r="A39" s="1">
        <v>27.0</v>
      </c>
      <c r="B39" s="1" t="s">
        <v>41</v>
      </c>
      <c r="C39" s="23" t="s">
        <v>112</v>
      </c>
      <c r="D39" s="23">
        <v>2.0</v>
      </c>
      <c r="E39" s="26">
        <f t="shared" si="3"/>
        <v>0.8471965987</v>
      </c>
      <c r="F39" s="23">
        <v>5.0</v>
      </c>
      <c r="G39" s="26" t="str">
        <f t="shared" si="2"/>
        <v>27 UMN #5561</v>
      </c>
      <c r="H39" s="26" t="s">
        <v>128</v>
      </c>
    </row>
    <row r="40" ht="15.75" customHeight="1">
      <c r="A40" s="1">
        <v>9.0</v>
      </c>
      <c r="B40" s="1" t="s">
        <v>10</v>
      </c>
      <c r="C40" s="23" t="s">
        <v>112</v>
      </c>
      <c r="D40" s="23">
        <v>2.0</v>
      </c>
      <c r="E40" s="26">
        <f t="shared" si="3"/>
        <v>0.1475117039</v>
      </c>
      <c r="F40" s="23">
        <v>6.0</v>
      </c>
      <c r="G40" s="26" t="str">
        <f t="shared" si="2"/>
        <v>9 AVC1</v>
      </c>
      <c r="H40" s="26" t="s">
        <v>115</v>
      </c>
    </row>
    <row r="41" ht="15.75" customHeight="1">
      <c r="A41" s="24">
        <v>27.0</v>
      </c>
      <c r="B41" s="24" t="s">
        <v>41</v>
      </c>
      <c r="C41" s="24" t="s">
        <v>110</v>
      </c>
      <c r="D41" s="24">
        <v>2.0</v>
      </c>
      <c r="E41" s="25">
        <f t="shared" si="3"/>
        <v>0.8799384222</v>
      </c>
      <c r="F41" s="24">
        <v>7.0</v>
      </c>
      <c r="G41" s="25" t="str">
        <f t="shared" si="2"/>
        <v>27 UMN #5561</v>
      </c>
      <c r="H41" s="25" t="s">
        <v>128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4">
        <v>5.0</v>
      </c>
      <c r="B42" s="24" t="s">
        <v>6</v>
      </c>
      <c r="C42" s="24" t="s">
        <v>110</v>
      </c>
      <c r="D42" s="24">
        <v>2.0</v>
      </c>
      <c r="E42" s="25">
        <f t="shared" si="3"/>
        <v>0.3203183631</v>
      </c>
      <c r="F42" s="24">
        <v>8.0</v>
      </c>
      <c r="G42" s="25" t="str">
        <f t="shared" si="2"/>
        <v>5 IWAF-L-MN1</v>
      </c>
      <c r="H42" s="25" t="s">
        <v>138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1">
        <v>23.0</v>
      </c>
      <c r="B43" s="1" t="s">
        <v>29</v>
      </c>
      <c r="C43" s="23" t="s">
        <v>112</v>
      </c>
      <c r="D43" s="23">
        <v>2.0</v>
      </c>
      <c r="E43" s="26">
        <f t="shared" si="3"/>
        <v>0.3086295078</v>
      </c>
      <c r="F43" s="23">
        <v>9.0</v>
      </c>
      <c r="G43" s="26" t="str">
        <f t="shared" si="2"/>
        <v>23 UMN #4353</v>
      </c>
      <c r="H43" s="26" t="s">
        <v>130</v>
      </c>
    </row>
    <row r="44" ht="15.75" customHeight="1">
      <c r="A44" s="1">
        <v>24.0</v>
      </c>
      <c r="B44" s="1" t="s">
        <v>32</v>
      </c>
      <c r="C44" s="23" t="s">
        <v>112</v>
      </c>
      <c r="D44" s="23">
        <v>2.0</v>
      </c>
      <c r="E44" s="26">
        <f t="shared" si="3"/>
        <v>0.2710520138</v>
      </c>
      <c r="F44" s="23">
        <v>10.0</v>
      </c>
      <c r="G44" s="26" t="str">
        <f t="shared" si="2"/>
        <v>24 UMN #5553</v>
      </c>
      <c r="H44" s="26" t="s">
        <v>123</v>
      </c>
    </row>
    <row r="45" ht="15.75" customHeight="1">
      <c r="A45" s="1">
        <v>6.0</v>
      </c>
      <c r="B45" s="1" t="s">
        <v>7</v>
      </c>
      <c r="C45" s="23" t="s">
        <v>112</v>
      </c>
      <c r="D45" s="23">
        <v>2.0</v>
      </c>
      <c r="E45" s="26">
        <f t="shared" si="3"/>
        <v>0.3958392281</v>
      </c>
      <c r="F45" s="23">
        <v>11.0</v>
      </c>
      <c r="G45" s="26" t="str">
        <f t="shared" si="2"/>
        <v>6 IWAF-H-MN1</v>
      </c>
      <c r="H45" s="26" t="s">
        <v>114</v>
      </c>
    </row>
    <row r="46" ht="15.75" customHeight="1">
      <c r="A46" s="1">
        <v>25.0</v>
      </c>
      <c r="B46" s="1" t="s">
        <v>35</v>
      </c>
      <c r="C46" s="23" t="s">
        <v>112</v>
      </c>
      <c r="D46" s="23">
        <v>2.0</v>
      </c>
      <c r="E46" s="26">
        <f t="shared" si="3"/>
        <v>0.1133816396</v>
      </c>
      <c r="F46" s="23">
        <v>12.0</v>
      </c>
      <c r="G46" s="26" t="str">
        <f t="shared" si="2"/>
        <v>25 UMN #5555</v>
      </c>
      <c r="H46" s="26" t="s">
        <v>127</v>
      </c>
    </row>
    <row r="47" ht="15.75" customHeight="1">
      <c r="A47" s="1">
        <v>22.0</v>
      </c>
      <c r="B47" s="1" t="s">
        <v>25</v>
      </c>
      <c r="C47" s="23" t="s">
        <v>112</v>
      </c>
      <c r="D47" s="23">
        <v>2.0</v>
      </c>
      <c r="E47" s="26">
        <f t="shared" si="3"/>
        <v>0.6058106589</v>
      </c>
      <c r="F47" s="23">
        <v>13.0</v>
      </c>
      <c r="G47" s="26" t="str">
        <f t="shared" si="2"/>
        <v>22 UMN #4352</v>
      </c>
      <c r="H47" s="26" t="s">
        <v>129</v>
      </c>
    </row>
    <row r="48" ht="15.75" customHeight="1">
      <c r="A48" s="1">
        <v>2.0</v>
      </c>
      <c r="B48" s="1" t="s">
        <v>3</v>
      </c>
      <c r="C48" s="23" t="s">
        <v>112</v>
      </c>
      <c r="D48" s="23">
        <v>2.0</v>
      </c>
      <c r="E48" s="26">
        <f t="shared" si="3"/>
        <v>0.8033347245</v>
      </c>
      <c r="F48" s="23">
        <v>14.0</v>
      </c>
      <c r="G48" s="26" t="str">
        <f t="shared" si="2"/>
        <v>2 IWAF-H-Base</v>
      </c>
      <c r="H48" s="26" t="s">
        <v>132</v>
      </c>
    </row>
    <row r="49" ht="15.75" customHeight="1">
      <c r="A49" s="1">
        <v>19.0</v>
      </c>
      <c r="B49" s="1" t="s">
        <v>20</v>
      </c>
      <c r="C49" s="23" t="s">
        <v>112</v>
      </c>
      <c r="D49" s="23">
        <v>2.0</v>
      </c>
      <c r="E49" s="26">
        <f t="shared" si="3"/>
        <v>0.2974322728</v>
      </c>
      <c r="F49" s="23">
        <v>15.0</v>
      </c>
      <c r="G49" s="26" t="str">
        <f t="shared" si="2"/>
        <v>19 INTALF20</v>
      </c>
      <c r="H49" s="26" t="s">
        <v>134</v>
      </c>
    </row>
    <row r="50" ht="15.75" customHeight="1">
      <c r="A50" s="1">
        <v>17.0</v>
      </c>
      <c r="B50" s="1" t="s">
        <v>18</v>
      </c>
      <c r="C50" s="23" t="s">
        <v>112</v>
      </c>
      <c r="D50" s="23">
        <v>2.0</v>
      </c>
      <c r="E50" s="26">
        <f t="shared" si="3"/>
        <v>0.9962075963</v>
      </c>
      <c r="F50" s="23">
        <v>16.0</v>
      </c>
      <c r="G50" s="26" t="str">
        <f t="shared" si="2"/>
        <v>17 AVC5</v>
      </c>
      <c r="H50" s="26" t="s">
        <v>117</v>
      </c>
    </row>
    <row r="51" ht="15.75" customHeight="1">
      <c r="A51" s="1">
        <v>8.0</v>
      </c>
      <c r="B51" s="1" t="s">
        <v>9</v>
      </c>
      <c r="C51" s="23" t="s">
        <v>112</v>
      </c>
      <c r="D51" s="23">
        <v>2.0</v>
      </c>
      <c r="E51" s="26">
        <f t="shared" si="3"/>
        <v>0.3624258329</v>
      </c>
      <c r="F51" s="23">
        <v>17.0</v>
      </c>
      <c r="G51" s="26" t="str">
        <f t="shared" si="2"/>
        <v>8 IWAF-H-WI1</v>
      </c>
      <c r="H51" s="26" t="s">
        <v>126</v>
      </c>
    </row>
    <row r="52" ht="15.75" customHeight="1">
      <c r="A52" s="1">
        <v>14.0</v>
      </c>
      <c r="B52" s="1" t="s">
        <v>15</v>
      </c>
      <c r="C52" s="23" t="s">
        <v>112</v>
      </c>
      <c r="D52" s="23">
        <v>2.0</v>
      </c>
      <c r="E52" s="26">
        <f t="shared" si="3"/>
        <v>0.6109929576</v>
      </c>
      <c r="F52" s="23">
        <v>18.0</v>
      </c>
      <c r="G52" s="26" t="str">
        <f t="shared" si="2"/>
        <v>14 AVC9</v>
      </c>
      <c r="H52" s="26" t="s">
        <v>120</v>
      </c>
    </row>
    <row r="53" ht="15.75" customHeight="1">
      <c r="A53" s="1">
        <v>26.0</v>
      </c>
      <c r="B53" s="1" t="s">
        <v>38</v>
      </c>
      <c r="C53" s="23" t="s">
        <v>112</v>
      </c>
      <c r="D53" s="23">
        <v>2.0</v>
      </c>
      <c r="E53" s="26">
        <f t="shared" si="3"/>
        <v>0.94535142</v>
      </c>
      <c r="F53" s="23">
        <v>19.0</v>
      </c>
      <c r="G53" s="26" t="str">
        <f t="shared" si="2"/>
        <v>26 UMN #5560</v>
      </c>
      <c r="H53" s="26" t="s">
        <v>118</v>
      </c>
    </row>
    <row r="54" ht="15.75" customHeight="1">
      <c r="A54" s="24">
        <v>8.0</v>
      </c>
      <c r="B54" s="24" t="s">
        <v>9</v>
      </c>
      <c r="C54" s="24" t="s">
        <v>110</v>
      </c>
      <c r="D54" s="24">
        <v>2.0</v>
      </c>
      <c r="E54" s="25">
        <f t="shared" si="3"/>
        <v>0.7010692947</v>
      </c>
      <c r="F54" s="24">
        <v>20.0</v>
      </c>
      <c r="G54" s="25" t="str">
        <f t="shared" si="2"/>
        <v>8 IWAF-H-WI1</v>
      </c>
      <c r="H54" s="25" t="s">
        <v>126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1">
        <v>10.0</v>
      </c>
      <c r="B55" s="1" t="s">
        <v>11</v>
      </c>
      <c r="C55" s="23" t="s">
        <v>112</v>
      </c>
      <c r="D55" s="23">
        <v>2.0</v>
      </c>
      <c r="E55" s="26">
        <f t="shared" si="3"/>
        <v>0.3772701159</v>
      </c>
      <c r="F55" s="23">
        <v>21.0</v>
      </c>
      <c r="G55" s="26" t="str">
        <f t="shared" si="2"/>
        <v>10 AVC6</v>
      </c>
      <c r="H55" s="26" t="s">
        <v>139</v>
      </c>
    </row>
    <row r="56" ht="15.75" customHeight="1">
      <c r="A56" s="1">
        <v>13.0</v>
      </c>
      <c r="B56" s="1" t="s">
        <v>14</v>
      </c>
      <c r="C56" s="23" t="s">
        <v>112</v>
      </c>
      <c r="D56" s="23">
        <v>2.0</v>
      </c>
      <c r="E56" s="26">
        <f t="shared" si="3"/>
        <v>0.6391269626</v>
      </c>
      <c r="F56" s="23">
        <v>22.0</v>
      </c>
      <c r="G56" s="26" t="str">
        <f t="shared" si="2"/>
        <v>13 AVC3</v>
      </c>
      <c r="H56" s="26" t="s">
        <v>135</v>
      </c>
    </row>
    <row r="57" ht="15.75" customHeight="1">
      <c r="A57" s="1">
        <v>3.0</v>
      </c>
      <c r="B57" s="1" t="s">
        <v>4</v>
      </c>
      <c r="C57" s="23" t="s">
        <v>112</v>
      </c>
      <c r="D57" s="23">
        <v>2.0</v>
      </c>
      <c r="E57" s="26">
        <f t="shared" si="3"/>
        <v>0.06889172987</v>
      </c>
      <c r="F57" s="23">
        <v>23.0</v>
      </c>
      <c r="G57" s="26" t="str">
        <f t="shared" si="2"/>
        <v>3 IWAF-L-KS1</v>
      </c>
      <c r="H57" s="26" t="s">
        <v>122</v>
      </c>
    </row>
    <row r="58" ht="15.75" customHeight="1">
      <c r="A58" s="23">
        <v>28.0</v>
      </c>
      <c r="B58" s="23" t="s">
        <v>43</v>
      </c>
      <c r="C58" s="23" t="s">
        <v>112</v>
      </c>
      <c r="D58" s="23">
        <v>2.0</v>
      </c>
      <c r="E58" s="26">
        <f t="shared" si="3"/>
        <v>0.1940372713</v>
      </c>
      <c r="F58" s="23">
        <v>24.0</v>
      </c>
      <c r="G58" s="26" t="str">
        <f t="shared" si="2"/>
        <v>28 NY19-45</v>
      </c>
      <c r="H58" s="26" t="s">
        <v>119</v>
      </c>
    </row>
    <row r="59" ht="15.75" customHeight="1">
      <c r="A59" s="1">
        <v>18.0</v>
      </c>
      <c r="B59" s="1" t="s">
        <v>19</v>
      </c>
      <c r="C59" s="23" t="s">
        <v>112</v>
      </c>
      <c r="D59" s="23">
        <v>2.0</v>
      </c>
      <c r="E59" s="26">
        <f t="shared" si="3"/>
        <v>0.9348708392</v>
      </c>
      <c r="F59" s="23">
        <v>25.0</v>
      </c>
      <c r="G59" s="26" t="str">
        <f t="shared" si="2"/>
        <v>18 AVC14</v>
      </c>
      <c r="H59" s="26" t="s">
        <v>113</v>
      </c>
    </row>
    <row r="60" ht="15.75" customHeight="1">
      <c r="A60" s="1">
        <v>15.0</v>
      </c>
      <c r="B60" s="1" t="s">
        <v>16</v>
      </c>
      <c r="C60" s="23" t="s">
        <v>112</v>
      </c>
      <c r="D60" s="23">
        <v>2.0</v>
      </c>
      <c r="E60" s="26">
        <f t="shared" si="3"/>
        <v>0.4040087021</v>
      </c>
      <c r="F60" s="23">
        <v>26.0</v>
      </c>
      <c r="G60" s="26" t="str">
        <f t="shared" si="2"/>
        <v>15 AVC4</v>
      </c>
      <c r="H60" s="26" t="s">
        <v>131</v>
      </c>
    </row>
    <row r="61" ht="15.75" customHeight="1">
      <c r="A61" s="1">
        <v>1.0</v>
      </c>
      <c r="B61" s="1" t="s">
        <v>2</v>
      </c>
      <c r="C61" s="23" t="s">
        <v>112</v>
      </c>
      <c r="D61" s="23">
        <v>2.0</v>
      </c>
      <c r="E61" s="26">
        <f t="shared" si="3"/>
        <v>0.2252051399</v>
      </c>
      <c r="F61" s="23">
        <v>27.0</v>
      </c>
      <c r="G61" s="26" t="str">
        <f t="shared" si="2"/>
        <v>1 IWAF-L-Base</v>
      </c>
      <c r="H61" s="26" t="s">
        <v>124</v>
      </c>
    </row>
    <row r="62" ht="15.75" customHeight="1">
      <c r="A62" s="1">
        <v>16.0</v>
      </c>
      <c r="B62" s="1" t="s">
        <v>17</v>
      </c>
      <c r="C62" s="23" t="s">
        <v>112</v>
      </c>
      <c r="D62" s="23">
        <v>2.0</v>
      </c>
      <c r="E62" s="26">
        <f t="shared" si="3"/>
        <v>0.09563031598</v>
      </c>
      <c r="F62" s="23">
        <v>28.0</v>
      </c>
      <c r="G62" s="26" t="str">
        <f t="shared" si="2"/>
        <v>16 AVC11</v>
      </c>
      <c r="H62" s="26" t="s">
        <v>116</v>
      </c>
    </row>
    <row r="63" ht="15.75" customHeight="1">
      <c r="A63" s="1">
        <v>20.0</v>
      </c>
      <c r="B63" s="27" t="s">
        <v>22</v>
      </c>
      <c r="C63" s="23" t="s">
        <v>112</v>
      </c>
      <c r="D63" s="23">
        <v>2.0</v>
      </c>
      <c r="E63" s="26">
        <f t="shared" si="3"/>
        <v>0.5195701035</v>
      </c>
      <c r="F63" s="23">
        <v>29.0</v>
      </c>
      <c r="G63" s="26" t="str">
        <f t="shared" si="2"/>
        <v>20 Larry15</v>
      </c>
      <c r="H63" s="26" t="s">
        <v>125</v>
      </c>
    </row>
    <row r="64" ht="15.75" customHeight="1">
      <c r="A64" s="1">
        <v>21.0</v>
      </c>
      <c r="B64" s="1" t="s">
        <v>24</v>
      </c>
      <c r="C64" s="23" t="s">
        <v>112</v>
      </c>
      <c r="D64" s="23">
        <v>2.0</v>
      </c>
      <c r="E64" s="26">
        <f t="shared" si="3"/>
        <v>0.1835566905</v>
      </c>
      <c r="F64" s="23">
        <v>30.0</v>
      </c>
      <c r="G64" s="26" t="str">
        <f t="shared" si="2"/>
        <v>21 IAFAL-C3</v>
      </c>
      <c r="H64" s="26" t="s">
        <v>133</v>
      </c>
    </row>
    <row r="65" ht="15.75" customHeight="1">
      <c r="A65" s="1">
        <v>7.0</v>
      </c>
      <c r="B65" s="1" t="s">
        <v>8</v>
      </c>
      <c r="C65" s="23" t="s">
        <v>112</v>
      </c>
      <c r="D65" s="23">
        <v>2.0</v>
      </c>
      <c r="E65" s="26">
        <f t="shared" si="3"/>
        <v>0.6700946581</v>
      </c>
      <c r="F65" s="23">
        <v>31.0</v>
      </c>
      <c r="G65" s="26" t="str">
        <f t="shared" si="2"/>
        <v>7 IWAF-L-WI1</v>
      </c>
      <c r="H65" s="26" t="s">
        <v>111</v>
      </c>
    </row>
    <row r="66" ht="15.75" customHeight="1">
      <c r="A66" s="1">
        <v>12.0</v>
      </c>
      <c r="B66" s="1" t="s">
        <v>13</v>
      </c>
      <c r="C66" s="23" t="s">
        <v>112</v>
      </c>
      <c r="D66" s="23">
        <v>2.0</v>
      </c>
      <c r="E66" s="26">
        <f t="shared" si="3"/>
        <v>0.2758488897</v>
      </c>
      <c r="F66" s="23">
        <v>32.0</v>
      </c>
      <c r="G66" s="26" t="str">
        <f t="shared" si="2"/>
        <v>12 AVC7</v>
      </c>
      <c r="H66" s="26" t="s">
        <v>137</v>
      </c>
    </row>
    <row r="67" ht="15.75" customHeight="1">
      <c r="G67" s="26" t="str">
        <f t="shared" si="2"/>
        <v> </v>
      </c>
      <c r="H67" s="26" t="s">
        <v>140</v>
      </c>
    </row>
    <row r="68" ht="15.75" customHeight="1">
      <c r="A68" s="1">
        <v>13.0</v>
      </c>
      <c r="B68" s="1" t="s">
        <v>14</v>
      </c>
      <c r="C68" s="23" t="s">
        <v>112</v>
      </c>
      <c r="D68" s="23">
        <v>3.0</v>
      </c>
      <c r="E68" s="26">
        <f t="shared" ref="E68:E99" si="4">RAND()</f>
        <v>0.7307004001</v>
      </c>
      <c r="F68" s="23">
        <v>1.0</v>
      </c>
      <c r="G68" s="26" t="str">
        <f t="shared" si="2"/>
        <v>13 AVC3</v>
      </c>
      <c r="H68" s="26" t="s">
        <v>135</v>
      </c>
    </row>
    <row r="69" ht="15.75" customHeight="1">
      <c r="A69" s="1">
        <v>26.0</v>
      </c>
      <c r="B69" s="1" t="s">
        <v>38</v>
      </c>
      <c r="C69" s="23" t="s">
        <v>112</v>
      </c>
      <c r="D69" s="23">
        <v>3.0</v>
      </c>
      <c r="E69" s="26">
        <f t="shared" si="4"/>
        <v>0.459899508</v>
      </c>
      <c r="F69" s="23">
        <v>2.0</v>
      </c>
      <c r="G69" s="26" t="str">
        <f t="shared" si="2"/>
        <v>26 UMN #5560</v>
      </c>
      <c r="H69" s="26" t="s">
        <v>118</v>
      </c>
    </row>
    <row r="70" ht="15.75" customHeight="1">
      <c r="A70" s="1">
        <v>27.0</v>
      </c>
      <c r="B70" s="1" t="s">
        <v>41</v>
      </c>
      <c r="C70" s="23" t="s">
        <v>112</v>
      </c>
      <c r="D70" s="23">
        <v>3.0</v>
      </c>
      <c r="E70" s="26">
        <f t="shared" si="4"/>
        <v>0.9588210458</v>
      </c>
      <c r="F70" s="23">
        <v>3.0</v>
      </c>
      <c r="G70" s="26" t="str">
        <f t="shared" si="2"/>
        <v>27 UMN #5561</v>
      </c>
      <c r="H70" s="26" t="s">
        <v>128</v>
      </c>
    </row>
    <row r="71" ht="15.75" customHeight="1">
      <c r="A71" s="24">
        <v>7.0</v>
      </c>
      <c r="B71" s="24" t="s">
        <v>8</v>
      </c>
      <c r="C71" s="24" t="s">
        <v>110</v>
      </c>
      <c r="D71" s="24">
        <v>3.0</v>
      </c>
      <c r="E71" s="25">
        <f t="shared" si="4"/>
        <v>0.5248930532</v>
      </c>
      <c r="F71" s="24">
        <v>4.0</v>
      </c>
      <c r="G71" s="25" t="str">
        <f t="shared" si="2"/>
        <v>7 IWAF-L-WI1</v>
      </c>
      <c r="H71" s="25" t="s">
        <v>111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1">
        <v>8.0</v>
      </c>
      <c r="B72" s="1" t="s">
        <v>9</v>
      </c>
      <c r="C72" s="23" t="s">
        <v>112</v>
      </c>
      <c r="D72" s="23">
        <v>3.0</v>
      </c>
      <c r="E72" s="26">
        <f t="shared" si="4"/>
        <v>0.8248001701</v>
      </c>
      <c r="F72" s="23">
        <v>5.0</v>
      </c>
      <c r="G72" s="26" t="str">
        <f t="shared" si="2"/>
        <v>8 IWAF-H-WI1</v>
      </c>
      <c r="H72" s="26" t="s">
        <v>126</v>
      </c>
    </row>
    <row r="73" ht="15.75" customHeight="1">
      <c r="A73" s="23">
        <v>28.0</v>
      </c>
      <c r="B73" s="23" t="s">
        <v>43</v>
      </c>
      <c r="C73" s="23" t="s">
        <v>112</v>
      </c>
      <c r="D73" s="23">
        <v>3.0</v>
      </c>
      <c r="E73" s="26">
        <f t="shared" si="4"/>
        <v>0.757080674</v>
      </c>
      <c r="F73" s="23">
        <v>6.0</v>
      </c>
      <c r="G73" s="26" t="str">
        <f t="shared" si="2"/>
        <v>28 NY19-45</v>
      </c>
      <c r="H73" s="26" t="s">
        <v>119</v>
      </c>
    </row>
    <row r="74" ht="15.75" customHeight="1">
      <c r="A74" s="1">
        <v>10.0</v>
      </c>
      <c r="B74" s="1" t="s">
        <v>11</v>
      </c>
      <c r="C74" s="23" t="s">
        <v>112</v>
      </c>
      <c r="D74" s="23">
        <v>3.0</v>
      </c>
      <c r="E74" s="26">
        <f t="shared" si="4"/>
        <v>0.2484283602</v>
      </c>
      <c r="F74" s="23">
        <v>7.0</v>
      </c>
      <c r="G74" s="26" t="str">
        <f t="shared" si="2"/>
        <v>10 AVC6</v>
      </c>
      <c r="H74" s="26" t="s">
        <v>139</v>
      </c>
    </row>
    <row r="75" ht="15.75" customHeight="1">
      <c r="A75" s="1">
        <v>21.0</v>
      </c>
      <c r="B75" s="1" t="s">
        <v>24</v>
      </c>
      <c r="C75" s="23" t="s">
        <v>112</v>
      </c>
      <c r="D75" s="23">
        <v>3.0</v>
      </c>
      <c r="E75" s="26">
        <f t="shared" si="4"/>
        <v>0.377607246</v>
      </c>
      <c r="F75" s="23">
        <v>8.0</v>
      </c>
      <c r="G75" s="26" t="str">
        <f t="shared" si="2"/>
        <v>21 IAFAL-C3</v>
      </c>
      <c r="H75" s="26" t="s">
        <v>133</v>
      </c>
    </row>
    <row r="76" ht="15.75" customHeight="1">
      <c r="A76" s="1">
        <v>2.0</v>
      </c>
      <c r="B76" s="1" t="s">
        <v>3</v>
      </c>
      <c r="C76" s="23" t="s">
        <v>112</v>
      </c>
      <c r="D76" s="23">
        <v>3.0</v>
      </c>
      <c r="E76" s="26">
        <f t="shared" si="4"/>
        <v>0.07509275031</v>
      </c>
      <c r="F76" s="23">
        <v>9.0</v>
      </c>
      <c r="G76" s="26" t="str">
        <f t="shared" si="2"/>
        <v>2 IWAF-H-Base</v>
      </c>
      <c r="H76" s="26" t="s">
        <v>132</v>
      </c>
    </row>
    <row r="77" ht="15.75" customHeight="1">
      <c r="A77" s="1">
        <v>5.0</v>
      </c>
      <c r="B77" s="1" t="s">
        <v>6</v>
      </c>
      <c r="C77" s="23" t="s">
        <v>112</v>
      </c>
      <c r="D77" s="23">
        <v>3.0</v>
      </c>
      <c r="E77" s="26">
        <f t="shared" si="4"/>
        <v>0.2064215837</v>
      </c>
      <c r="F77" s="23">
        <v>10.0</v>
      </c>
      <c r="G77" s="26" t="str">
        <f t="shared" si="2"/>
        <v>5 IWAF-L-MN1</v>
      </c>
      <c r="H77" s="26" t="s">
        <v>138</v>
      </c>
    </row>
    <row r="78" ht="15.75" customHeight="1">
      <c r="A78" s="1">
        <v>25.0</v>
      </c>
      <c r="B78" s="1" t="s">
        <v>35</v>
      </c>
      <c r="C78" s="23" t="s">
        <v>112</v>
      </c>
      <c r="D78" s="23">
        <v>3.0</v>
      </c>
      <c r="E78" s="26">
        <f t="shared" si="4"/>
        <v>0.2485501344</v>
      </c>
      <c r="F78" s="23">
        <v>11.0</v>
      </c>
      <c r="G78" s="26" t="str">
        <f t="shared" si="2"/>
        <v>25 UMN #5555</v>
      </c>
      <c r="H78" s="26" t="s">
        <v>127</v>
      </c>
    </row>
    <row r="79" ht="15.75" customHeight="1">
      <c r="A79" s="1">
        <v>23.0</v>
      </c>
      <c r="B79" s="1" t="s">
        <v>29</v>
      </c>
      <c r="C79" s="23" t="s">
        <v>112</v>
      </c>
      <c r="D79" s="23">
        <v>3.0</v>
      </c>
      <c r="E79" s="26">
        <f t="shared" si="4"/>
        <v>0.3911617247</v>
      </c>
      <c r="F79" s="23">
        <v>12.0</v>
      </c>
      <c r="G79" s="26" t="str">
        <f t="shared" si="2"/>
        <v>23 UMN #4353</v>
      </c>
      <c r="H79" s="26" t="s">
        <v>130</v>
      </c>
    </row>
    <row r="80" ht="15.75" customHeight="1">
      <c r="A80" s="24">
        <v>3.0</v>
      </c>
      <c r="B80" s="24" t="s">
        <v>4</v>
      </c>
      <c r="C80" s="24" t="s">
        <v>110</v>
      </c>
      <c r="D80" s="24">
        <v>3.0</v>
      </c>
      <c r="E80" s="25">
        <f t="shared" si="4"/>
        <v>0.5228488853</v>
      </c>
      <c r="F80" s="24">
        <v>13.0</v>
      </c>
      <c r="G80" s="25" t="str">
        <f t="shared" si="2"/>
        <v>3 IWAF-L-KS1</v>
      </c>
      <c r="H80" s="25" t="s">
        <v>122</v>
      </c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1">
        <v>19.0</v>
      </c>
      <c r="B81" s="1" t="s">
        <v>20</v>
      </c>
      <c r="C81" s="23" t="s">
        <v>112</v>
      </c>
      <c r="D81" s="23">
        <v>3.0</v>
      </c>
      <c r="E81" s="26">
        <f t="shared" si="4"/>
        <v>0.4755048433</v>
      </c>
      <c r="F81" s="23">
        <v>14.0</v>
      </c>
      <c r="G81" s="26" t="str">
        <f t="shared" si="2"/>
        <v>19 INTALF20</v>
      </c>
      <c r="H81" s="26" t="s">
        <v>134</v>
      </c>
    </row>
    <row r="82" ht="15.75" customHeight="1">
      <c r="A82" s="1">
        <v>9.0</v>
      </c>
      <c r="B82" s="1" t="s">
        <v>10</v>
      </c>
      <c r="C82" s="23" t="s">
        <v>112</v>
      </c>
      <c r="D82" s="23">
        <v>3.0</v>
      </c>
      <c r="E82" s="26">
        <f t="shared" si="4"/>
        <v>0.4831227283</v>
      </c>
      <c r="F82" s="23">
        <v>15.0</v>
      </c>
      <c r="G82" s="26" t="str">
        <f t="shared" si="2"/>
        <v>9 AVC1</v>
      </c>
      <c r="H82" s="26" t="s">
        <v>115</v>
      </c>
    </row>
    <row r="83" ht="15.75" customHeight="1">
      <c r="A83" s="1">
        <v>3.0</v>
      </c>
      <c r="B83" s="1" t="s">
        <v>4</v>
      </c>
      <c r="C83" s="23" t="s">
        <v>112</v>
      </c>
      <c r="D83" s="23">
        <v>3.0</v>
      </c>
      <c r="E83" s="26">
        <f t="shared" si="4"/>
        <v>0.5376348491</v>
      </c>
      <c r="F83" s="23">
        <v>16.0</v>
      </c>
      <c r="G83" s="26" t="str">
        <f t="shared" si="2"/>
        <v>3 IWAF-L-KS1</v>
      </c>
      <c r="H83" s="26" t="s">
        <v>122</v>
      </c>
    </row>
    <row r="84" ht="15.75" customHeight="1">
      <c r="A84" s="1">
        <v>18.0</v>
      </c>
      <c r="B84" s="1" t="s">
        <v>19</v>
      </c>
      <c r="C84" s="23" t="s">
        <v>112</v>
      </c>
      <c r="D84" s="23">
        <v>3.0</v>
      </c>
      <c r="E84" s="26">
        <f t="shared" si="4"/>
        <v>0.5481162735</v>
      </c>
      <c r="F84" s="23">
        <v>17.0</v>
      </c>
      <c r="G84" s="26" t="str">
        <f t="shared" si="2"/>
        <v>18 AVC14</v>
      </c>
      <c r="H84" s="26" t="s">
        <v>113</v>
      </c>
    </row>
    <row r="85" ht="15.75" customHeight="1">
      <c r="A85" s="1">
        <v>12.0</v>
      </c>
      <c r="B85" s="1" t="s">
        <v>13</v>
      </c>
      <c r="C85" s="23" t="s">
        <v>112</v>
      </c>
      <c r="D85" s="23">
        <v>3.0</v>
      </c>
      <c r="E85" s="26">
        <f t="shared" si="4"/>
        <v>0.07247893028</v>
      </c>
      <c r="F85" s="23">
        <v>18.0</v>
      </c>
      <c r="G85" s="26" t="str">
        <f t="shared" si="2"/>
        <v>12 AVC7</v>
      </c>
      <c r="H85" s="26" t="s">
        <v>137</v>
      </c>
    </row>
    <row r="86" ht="15.75" customHeight="1">
      <c r="A86" s="1">
        <v>7.0</v>
      </c>
      <c r="B86" s="1" t="s">
        <v>8</v>
      </c>
      <c r="C86" s="23" t="s">
        <v>112</v>
      </c>
      <c r="D86" s="23">
        <v>3.0</v>
      </c>
      <c r="E86" s="26">
        <f t="shared" si="4"/>
        <v>0.7803038943</v>
      </c>
      <c r="F86" s="23">
        <v>19.0</v>
      </c>
      <c r="G86" s="26" t="str">
        <f t="shared" si="2"/>
        <v>7 IWAF-L-WI1</v>
      </c>
      <c r="H86" s="26" t="s">
        <v>111</v>
      </c>
    </row>
    <row r="87" ht="15.75" customHeight="1">
      <c r="A87" s="24">
        <v>20.0</v>
      </c>
      <c r="B87" s="24" t="s">
        <v>22</v>
      </c>
      <c r="C87" s="24" t="s">
        <v>110</v>
      </c>
      <c r="D87" s="24">
        <v>3.0</v>
      </c>
      <c r="E87" s="25">
        <f t="shared" si="4"/>
        <v>0.06991755981</v>
      </c>
      <c r="F87" s="24">
        <v>20.0</v>
      </c>
      <c r="G87" s="25" t="str">
        <f t="shared" si="2"/>
        <v>20 Larry15</v>
      </c>
      <c r="H87" s="25" t="s">
        <v>125</v>
      </c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1">
        <v>16.0</v>
      </c>
      <c r="B88" s="1" t="s">
        <v>17</v>
      </c>
      <c r="C88" s="23" t="s">
        <v>112</v>
      </c>
      <c r="D88" s="23">
        <v>3.0</v>
      </c>
      <c r="E88" s="26">
        <f t="shared" si="4"/>
        <v>0.7310375302</v>
      </c>
      <c r="F88" s="23">
        <v>21.0</v>
      </c>
      <c r="G88" s="26" t="str">
        <f t="shared" si="2"/>
        <v>16 AVC11</v>
      </c>
      <c r="H88" s="26" t="s">
        <v>116</v>
      </c>
    </row>
    <row r="89" ht="15.75" customHeight="1">
      <c r="A89" s="1">
        <v>20.0</v>
      </c>
      <c r="B89" s="27" t="s">
        <v>22</v>
      </c>
      <c r="C89" s="23" t="s">
        <v>112</v>
      </c>
      <c r="D89" s="23">
        <v>3.0</v>
      </c>
      <c r="E89" s="26">
        <f t="shared" si="4"/>
        <v>0.8729324664</v>
      </c>
      <c r="F89" s="23">
        <v>22.0</v>
      </c>
      <c r="G89" s="26" t="str">
        <f t="shared" si="2"/>
        <v>20 Larry15</v>
      </c>
      <c r="H89" s="26" t="s">
        <v>125</v>
      </c>
    </row>
    <row r="90" ht="15.75" customHeight="1">
      <c r="A90" s="1">
        <v>15.0</v>
      </c>
      <c r="B90" s="1" t="s">
        <v>16</v>
      </c>
      <c r="C90" s="23" t="s">
        <v>112</v>
      </c>
      <c r="D90" s="23">
        <v>3.0</v>
      </c>
      <c r="E90" s="26">
        <f t="shared" si="4"/>
        <v>0.09635091459</v>
      </c>
      <c r="F90" s="23">
        <v>23.0</v>
      </c>
      <c r="G90" s="26" t="str">
        <f t="shared" si="2"/>
        <v>15 AVC4</v>
      </c>
      <c r="H90" s="26" t="s">
        <v>131</v>
      </c>
    </row>
    <row r="91" ht="15.75" customHeight="1">
      <c r="A91" s="1">
        <v>17.0</v>
      </c>
      <c r="B91" s="1" t="s">
        <v>18</v>
      </c>
      <c r="C91" s="23" t="s">
        <v>112</v>
      </c>
      <c r="D91" s="23">
        <v>3.0</v>
      </c>
      <c r="E91" s="26">
        <f t="shared" si="4"/>
        <v>0.0471065046</v>
      </c>
      <c r="F91" s="23">
        <v>24.0</v>
      </c>
      <c r="G91" s="26" t="str">
        <f t="shared" si="2"/>
        <v>17 AVC5</v>
      </c>
      <c r="H91" s="26" t="s">
        <v>117</v>
      </c>
    </row>
    <row r="92" ht="15.75" customHeight="1">
      <c r="A92" s="1">
        <v>6.0</v>
      </c>
      <c r="B92" s="1" t="s">
        <v>7</v>
      </c>
      <c r="C92" s="23" t="s">
        <v>112</v>
      </c>
      <c r="D92" s="23">
        <v>3.0</v>
      </c>
      <c r="E92" s="26">
        <f t="shared" si="4"/>
        <v>0.2122925824</v>
      </c>
      <c r="F92" s="23">
        <v>25.0</v>
      </c>
      <c r="G92" s="26" t="str">
        <f t="shared" si="2"/>
        <v>6 IWAF-H-MN1</v>
      </c>
      <c r="H92" s="26" t="s">
        <v>114</v>
      </c>
    </row>
    <row r="93" ht="15.75" customHeight="1">
      <c r="A93" s="1">
        <v>22.0</v>
      </c>
      <c r="B93" s="1" t="s">
        <v>25</v>
      </c>
      <c r="C93" s="23" t="s">
        <v>112</v>
      </c>
      <c r="D93" s="23">
        <v>3.0</v>
      </c>
      <c r="E93" s="26">
        <f t="shared" si="4"/>
        <v>0.852988013</v>
      </c>
      <c r="F93" s="23">
        <v>26.0</v>
      </c>
      <c r="G93" s="26" t="str">
        <f t="shared" si="2"/>
        <v>22 UMN #4352</v>
      </c>
      <c r="H93" s="26" t="s">
        <v>129</v>
      </c>
    </row>
    <row r="94" ht="15.75" customHeight="1">
      <c r="A94" s="1">
        <v>11.0</v>
      </c>
      <c r="B94" s="1" t="s">
        <v>12</v>
      </c>
      <c r="C94" s="23" t="s">
        <v>112</v>
      </c>
      <c r="D94" s="23">
        <v>3.0</v>
      </c>
      <c r="E94" s="26">
        <f t="shared" si="4"/>
        <v>0.2737028864</v>
      </c>
      <c r="F94" s="23">
        <v>27.0</v>
      </c>
      <c r="G94" s="26" t="str">
        <f t="shared" si="2"/>
        <v>11 AVC2</v>
      </c>
      <c r="H94" s="26" t="s">
        <v>136</v>
      </c>
    </row>
    <row r="95" ht="15.75" customHeight="1">
      <c r="A95" s="1">
        <v>24.0</v>
      </c>
      <c r="B95" s="1" t="s">
        <v>32</v>
      </c>
      <c r="C95" s="23" t="s">
        <v>112</v>
      </c>
      <c r="D95" s="23">
        <v>3.0</v>
      </c>
      <c r="E95" s="26">
        <f t="shared" si="4"/>
        <v>0.5400744961</v>
      </c>
      <c r="F95" s="23">
        <v>28.0</v>
      </c>
      <c r="G95" s="26" t="str">
        <f t="shared" si="2"/>
        <v>24 UMN #5553</v>
      </c>
      <c r="H95" s="26" t="s">
        <v>123</v>
      </c>
    </row>
    <row r="96" ht="15.75" customHeight="1">
      <c r="A96" s="24">
        <v>6.0</v>
      </c>
      <c r="B96" s="24" t="s">
        <v>7</v>
      </c>
      <c r="C96" s="24" t="s">
        <v>110</v>
      </c>
      <c r="D96" s="24">
        <v>3.0</v>
      </c>
      <c r="E96" s="25">
        <f t="shared" si="4"/>
        <v>0.3358328923</v>
      </c>
      <c r="F96" s="24">
        <v>29.0</v>
      </c>
      <c r="G96" s="25" t="str">
        <f t="shared" si="2"/>
        <v>6 IWAF-H-MN1</v>
      </c>
      <c r="H96" s="25" t="s">
        <v>114</v>
      </c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3">
        <v>29.0</v>
      </c>
      <c r="B97" s="23" t="s">
        <v>46</v>
      </c>
      <c r="C97" s="23" t="s">
        <v>112</v>
      </c>
      <c r="D97" s="23">
        <v>3.0</v>
      </c>
      <c r="E97" s="26">
        <f t="shared" si="4"/>
        <v>0.3717554356</v>
      </c>
      <c r="F97" s="23">
        <v>30.0</v>
      </c>
      <c r="G97" s="26" t="str">
        <f t="shared" si="2"/>
        <v>29 NY1713</v>
      </c>
      <c r="H97" s="26" t="s">
        <v>121</v>
      </c>
    </row>
    <row r="98" ht="15.75" customHeight="1">
      <c r="A98" s="1">
        <v>14.0</v>
      </c>
      <c r="B98" s="1" t="s">
        <v>15</v>
      </c>
      <c r="C98" s="23" t="s">
        <v>112</v>
      </c>
      <c r="D98" s="23">
        <v>3.0</v>
      </c>
      <c r="E98" s="26">
        <f t="shared" si="4"/>
        <v>0.4029763851</v>
      </c>
      <c r="F98" s="23">
        <v>31.0</v>
      </c>
      <c r="G98" s="26" t="str">
        <f t="shared" si="2"/>
        <v>14 AVC9</v>
      </c>
      <c r="H98" s="26" t="s">
        <v>120</v>
      </c>
    </row>
    <row r="99" ht="15.75" customHeight="1">
      <c r="A99" s="1">
        <v>1.0</v>
      </c>
      <c r="B99" s="1" t="s">
        <v>2</v>
      </c>
      <c r="C99" s="23" t="s">
        <v>112</v>
      </c>
      <c r="D99" s="23">
        <v>3.0</v>
      </c>
      <c r="E99" s="26">
        <f t="shared" si="4"/>
        <v>0.3036664015</v>
      </c>
      <c r="F99" s="23">
        <v>32.0</v>
      </c>
      <c r="G99" s="26" t="str">
        <f t="shared" si="2"/>
        <v>1 IWAF-L-Base</v>
      </c>
      <c r="H99" s="26" t="s">
        <v>124</v>
      </c>
    </row>
    <row r="100" ht="15.75" customHeight="1">
      <c r="G100" s="26" t="str">
        <f t="shared" si="2"/>
        <v> </v>
      </c>
      <c r="H100" s="26" t="s">
        <v>140</v>
      </c>
    </row>
    <row r="101" ht="15.75" customHeight="1">
      <c r="A101" s="23">
        <v>29.0</v>
      </c>
      <c r="B101" s="23" t="s">
        <v>46</v>
      </c>
      <c r="C101" s="23" t="s">
        <v>112</v>
      </c>
      <c r="D101" s="23">
        <v>4.0</v>
      </c>
      <c r="E101" s="26">
        <f t="shared" ref="E101:E132" si="5">RAND()</f>
        <v>0.6206085488</v>
      </c>
      <c r="F101" s="23">
        <v>1.0</v>
      </c>
      <c r="G101" s="26" t="str">
        <f t="shared" si="2"/>
        <v>29 NY1713</v>
      </c>
      <c r="H101" s="26" t="s">
        <v>121</v>
      </c>
    </row>
    <row r="102" ht="15.75" customHeight="1">
      <c r="A102" s="1">
        <v>19.0</v>
      </c>
      <c r="B102" s="1" t="s">
        <v>20</v>
      </c>
      <c r="C102" s="23" t="s">
        <v>112</v>
      </c>
      <c r="D102" s="23">
        <v>4.0</v>
      </c>
      <c r="E102" s="26">
        <f t="shared" si="5"/>
        <v>0.6940633389</v>
      </c>
      <c r="F102" s="23">
        <v>2.0</v>
      </c>
      <c r="G102" s="26" t="str">
        <f t="shared" si="2"/>
        <v>19 INTALF20</v>
      </c>
      <c r="H102" s="26" t="s">
        <v>134</v>
      </c>
    </row>
    <row r="103" ht="15.75" customHeight="1">
      <c r="A103" s="1">
        <v>21.0</v>
      </c>
      <c r="B103" s="1" t="s">
        <v>24</v>
      </c>
      <c r="C103" s="23" t="s">
        <v>112</v>
      </c>
      <c r="D103" s="23">
        <v>4.0</v>
      </c>
      <c r="E103" s="26">
        <f t="shared" si="5"/>
        <v>0.4272066965</v>
      </c>
      <c r="F103" s="23">
        <v>3.0</v>
      </c>
      <c r="G103" s="26" t="str">
        <f t="shared" si="2"/>
        <v>21 IAFAL-C3</v>
      </c>
      <c r="H103" s="26" t="s">
        <v>133</v>
      </c>
    </row>
    <row r="104" ht="15.75" customHeight="1">
      <c r="A104" s="1">
        <v>22.0</v>
      </c>
      <c r="B104" s="1" t="s">
        <v>25</v>
      </c>
      <c r="C104" s="23" t="s">
        <v>112</v>
      </c>
      <c r="D104" s="23">
        <v>4.0</v>
      </c>
      <c r="E104" s="26">
        <f t="shared" si="5"/>
        <v>0.8453045626</v>
      </c>
      <c r="F104" s="23">
        <v>4.0</v>
      </c>
      <c r="G104" s="26" t="str">
        <f t="shared" si="2"/>
        <v>22 UMN #4352</v>
      </c>
      <c r="H104" s="26" t="s">
        <v>129</v>
      </c>
    </row>
    <row r="105" ht="15.75" customHeight="1">
      <c r="A105" s="1">
        <v>24.0</v>
      </c>
      <c r="B105" s="1" t="s">
        <v>32</v>
      </c>
      <c r="C105" s="23" t="s">
        <v>112</v>
      </c>
      <c r="D105" s="23">
        <v>4.0</v>
      </c>
      <c r="E105" s="26">
        <f t="shared" si="5"/>
        <v>0.2685276959</v>
      </c>
      <c r="F105" s="23">
        <v>5.0</v>
      </c>
      <c r="G105" s="26" t="str">
        <f t="shared" si="2"/>
        <v>24 UMN #5553</v>
      </c>
      <c r="H105" s="26" t="s">
        <v>123</v>
      </c>
    </row>
    <row r="106" ht="15.75" customHeight="1">
      <c r="A106" s="1">
        <v>6.0</v>
      </c>
      <c r="B106" s="1" t="s">
        <v>7</v>
      </c>
      <c r="C106" s="23" t="s">
        <v>112</v>
      </c>
      <c r="D106" s="23">
        <v>4.0</v>
      </c>
      <c r="E106" s="26">
        <f t="shared" si="5"/>
        <v>0.6741188855</v>
      </c>
      <c r="F106" s="23">
        <v>6.0</v>
      </c>
      <c r="G106" s="26" t="str">
        <f t="shared" si="2"/>
        <v>6 IWAF-H-MN1</v>
      </c>
      <c r="H106" s="26" t="s">
        <v>114</v>
      </c>
    </row>
    <row r="107" ht="15.75" customHeight="1">
      <c r="A107" s="1">
        <v>27.0</v>
      </c>
      <c r="B107" s="1" t="s">
        <v>41</v>
      </c>
      <c r="C107" s="23" t="s">
        <v>112</v>
      </c>
      <c r="D107" s="23">
        <v>4.0</v>
      </c>
      <c r="E107" s="26">
        <f t="shared" si="5"/>
        <v>0.09519208605</v>
      </c>
      <c r="F107" s="23">
        <v>7.0</v>
      </c>
      <c r="G107" s="26" t="str">
        <f t="shared" si="2"/>
        <v>27 UMN #5561</v>
      </c>
      <c r="H107" s="26" t="s">
        <v>128</v>
      </c>
    </row>
    <row r="108" ht="15.75" customHeight="1">
      <c r="A108" s="1">
        <v>8.0</v>
      </c>
      <c r="B108" s="1" t="s">
        <v>9</v>
      </c>
      <c r="C108" s="23" t="s">
        <v>112</v>
      </c>
      <c r="D108" s="23">
        <v>4.0</v>
      </c>
      <c r="E108" s="26">
        <f t="shared" si="5"/>
        <v>0.9623032386</v>
      </c>
      <c r="F108" s="23">
        <v>8.0</v>
      </c>
      <c r="G108" s="26" t="str">
        <f t="shared" si="2"/>
        <v>8 IWAF-H-WI1</v>
      </c>
      <c r="H108" s="26" t="s">
        <v>126</v>
      </c>
    </row>
    <row r="109" ht="15.75" customHeight="1">
      <c r="A109" s="24">
        <v>5.0</v>
      </c>
      <c r="B109" s="24" t="s">
        <v>6</v>
      </c>
      <c r="C109" s="24" t="s">
        <v>110</v>
      </c>
      <c r="D109" s="24">
        <v>4.0</v>
      </c>
      <c r="E109" s="25">
        <f t="shared" si="5"/>
        <v>0.9086474461</v>
      </c>
      <c r="F109" s="24">
        <v>9.0</v>
      </c>
      <c r="G109" s="25" t="str">
        <f t="shared" si="2"/>
        <v>5 IWAF-L-MN1</v>
      </c>
      <c r="H109" s="25" t="s">
        <v>138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1">
        <v>1.0</v>
      </c>
      <c r="B110" s="1" t="s">
        <v>2</v>
      </c>
      <c r="C110" s="23" t="s">
        <v>112</v>
      </c>
      <c r="D110" s="23">
        <v>4.0</v>
      </c>
      <c r="E110" s="26">
        <f t="shared" si="5"/>
        <v>0.0366595744</v>
      </c>
      <c r="F110" s="23">
        <v>10.0</v>
      </c>
      <c r="G110" s="26" t="str">
        <f t="shared" si="2"/>
        <v>1 IWAF-L-Base</v>
      </c>
      <c r="H110" s="26" t="s">
        <v>124</v>
      </c>
    </row>
    <row r="111" ht="15.75" customHeight="1">
      <c r="A111" s="1">
        <v>9.0</v>
      </c>
      <c r="B111" s="1" t="s">
        <v>10</v>
      </c>
      <c r="C111" s="23" t="s">
        <v>112</v>
      </c>
      <c r="D111" s="23">
        <v>4.0</v>
      </c>
      <c r="E111" s="26">
        <f t="shared" si="5"/>
        <v>0.9994404075</v>
      </c>
      <c r="F111" s="23">
        <v>11.0</v>
      </c>
      <c r="G111" s="26" t="str">
        <f t="shared" si="2"/>
        <v>9 AVC1</v>
      </c>
      <c r="H111" s="26" t="s">
        <v>115</v>
      </c>
    </row>
    <row r="112" ht="15.75" customHeight="1">
      <c r="A112" s="1">
        <v>3.0</v>
      </c>
      <c r="B112" s="1" t="s">
        <v>4</v>
      </c>
      <c r="C112" s="23" t="s">
        <v>112</v>
      </c>
      <c r="D112" s="23">
        <v>4.0</v>
      </c>
      <c r="E112" s="26">
        <f t="shared" si="5"/>
        <v>0.8768392674</v>
      </c>
      <c r="F112" s="23">
        <v>12.0</v>
      </c>
      <c r="G112" s="26" t="str">
        <f t="shared" si="2"/>
        <v>3 IWAF-L-KS1</v>
      </c>
      <c r="H112" s="26" t="s">
        <v>122</v>
      </c>
    </row>
    <row r="113" ht="15.75" customHeight="1">
      <c r="A113" s="1">
        <v>26.0</v>
      </c>
      <c r="B113" s="1" t="s">
        <v>38</v>
      </c>
      <c r="C113" s="23" t="s">
        <v>112</v>
      </c>
      <c r="D113" s="23">
        <v>4.0</v>
      </c>
      <c r="E113" s="26">
        <f t="shared" si="5"/>
        <v>0.9703629666</v>
      </c>
      <c r="F113" s="23">
        <v>13.0</v>
      </c>
      <c r="G113" s="26" t="str">
        <f t="shared" si="2"/>
        <v>26 UMN #5560</v>
      </c>
      <c r="H113" s="26" t="s">
        <v>118</v>
      </c>
    </row>
    <row r="114" ht="15.75" customHeight="1">
      <c r="A114" s="1">
        <v>5.0</v>
      </c>
      <c r="B114" s="1" t="s">
        <v>6</v>
      </c>
      <c r="C114" s="23" t="s">
        <v>112</v>
      </c>
      <c r="D114" s="23">
        <v>4.0</v>
      </c>
      <c r="E114" s="26">
        <f t="shared" si="5"/>
        <v>0.1937814148</v>
      </c>
      <c r="F114" s="23">
        <v>14.0</v>
      </c>
      <c r="G114" s="26" t="str">
        <f t="shared" si="2"/>
        <v>5 IWAF-L-MN1</v>
      </c>
      <c r="H114" s="26" t="s">
        <v>138</v>
      </c>
    </row>
    <row r="115" ht="15.75" customHeight="1">
      <c r="A115" s="24">
        <v>27.0</v>
      </c>
      <c r="B115" s="24" t="s">
        <v>41</v>
      </c>
      <c r="C115" s="24" t="s">
        <v>110</v>
      </c>
      <c r="D115" s="24">
        <v>4.0</v>
      </c>
      <c r="E115" s="25">
        <f t="shared" si="5"/>
        <v>0.5259899146</v>
      </c>
      <c r="F115" s="24">
        <v>15.0</v>
      </c>
      <c r="G115" s="25" t="str">
        <f t="shared" si="2"/>
        <v>27 UMN #5561</v>
      </c>
      <c r="H115" s="25" t="s">
        <v>128</v>
      </c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4">
        <v>8.0</v>
      </c>
      <c r="B116" s="24" t="s">
        <v>9</v>
      </c>
      <c r="C116" s="24" t="s">
        <v>110</v>
      </c>
      <c r="D116" s="24">
        <v>4.0</v>
      </c>
      <c r="E116" s="25">
        <f t="shared" si="5"/>
        <v>0.02331239184</v>
      </c>
      <c r="F116" s="24">
        <v>16.0</v>
      </c>
      <c r="G116" s="25" t="str">
        <f t="shared" si="2"/>
        <v>8 IWAF-H-WI1</v>
      </c>
      <c r="H116" s="25" t="s">
        <v>126</v>
      </c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1">
        <v>20.0</v>
      </c>
      <c r="B117" s="27" t="s">
        <v>22</v>
      </c>
      <c r="C117" s="23" t="s">
        <v>112</v>
      </c>
      <c r="D117" s="23">
        <v>4.0</v>
      </c>
      <c r="E117" s="26">
        <f t="shared" si="5"/>
        <v>0.1429252384</v>
      </c>
      <c r="F117" s="23">
        <v>17.0</v>
      </c>
      <c r="G117" s="26" t="str">
        <f t="shared" si="2"/>
        <v>20 Larry15</v>
      </c>
      <c r="H117" s="26" t="s">
        <v>125</v>
      </c>
    </row>
    <row r="118" ht="15.75" customHeight="1">
      <c r="A118" s="1">
        <v>14.0</v>
      </c>
      <c r="B118" s="1" t="s">
        <v>15</v>
      </c>
      <c r="C118" s="23" t="s">
        <v>112</v>
      </c>
      <c r="D118" s="23">
        <v>4.0</v>
      </c>
      <c r="E118" s="26">
        <f t="shared" si="5"/>
        <v>0.3739999736</v>
      </c>
      <c r="F118" s="23">
        <v>18.0</v>
      </c>
      <c r="G118" s="26" t="str">
        <f t="shared" si="2"/>
        <v>14 AVC9</v>
      </c>
      <c r="H118" s="26" t="s">
        <v>120</v>
      </c>
    </row>
    <row r="119" ht="15.75" customHeight="1">
      <c r="A119" s="1">
        <v>2.0</v>
      </c>
      <c r="B119" s="1" t="s">
        <v>3</v>
      </c>
      <c r="C119" s="23" t="s">
        <v>112</v>
      </c>
      <c r="D119" s="23">
        <v>4.0</v>
      </c>
      <c r="E119" s="26">
        <f t="shared" si="5"/>
        <v>0.3393813663</v>
      </c>
      <c r="F119" s="23">
        <v>19.0</v>
      </c>
      <c r="G119" s="26" t="str">
        <f t="shared" si="2"/>
        <v>2 IWAF-H-Base</v>
      </c>
      <c r="H119" s="26" t="s">
        <v>132</v>
      </c>
    </row>
    <row r="120" ht="15.75" customHeight="1">
      <c r="A120" s="1">
        <v>15.0</v>
      </c>
      <c r="B120" s="1" t="s">
        <v>16</v>
      </c>
      <c r="C120" s="23" t="s">
        <v>112</v>
      </c>
      <c r="D120" s="23">
        <v>4.0</v>
      </c>
      <c r="E120" s="26">
        <f t="shared" si="5"/>
        <v>0.668364952</v>
      </c>
      <c r="F120" s="23">
        <v>20.0</v>
      </c>
      <c r="G120" s="26" t="str">
        <f t="shared" si="2"/>
        <v>15 AVC4</v>
      </c>
      <c r="H120" s="26" t="s">
        <v>131</v>
      </c>
    </row>
    <row r="121" ht="15.75" customHeight="1">
      <c r="A121" s="1">
        <v>13.0</v>
      </c>
      <c r="B121" s="1" t="s">
        <v>14</v>
      </c>
      <c r="C121" s="23" t="s">
        <v>112</v>
      </c>
      <c r="D121" s="23">
        <v>4.0</v>
      </c>
      <c r="E121" s="26">
        <f t="shared" si="5"/>
        <v>0.5580506068</v>
      </c>
      <c r="F121" s="23">
        <v>21.0</v>
      </c>
      <c r="G121" s="26" t="str">
        <f t="shared" si="2"/>
        <v>13 AVC3</v>
      </c>
      <c r="H121" s="26" t="s">
        <v>135</v>
      </c>
    </row>
    <row r="122" ht="15.75" customHeight="1">
      <c r="A122" s="1">
        <v>7.0</v>
      </c>
      <c r="B122" s="1" t="s">
        <v>8</v>
      </c>
      <c r="C122" s="23" t="s">
        <v>112</v>
      </c>
      <c r="D122" s="23">
        <v>4.0</v>
      </c>
      <c r="E122" s="26">
        <f t="shared" si="5"/>
        <v>0.7068454892</v>
      </c>
      <c r="F122" s="23">
        <v>22.0</v>
      </c>
      <c r="G122" s="26" t="str">
        <f t="shared" si="2"/>
        <v>7 IWAF-L-WI1</v>
      </c>
      <c r="H122" s="26" t="s">
        <v>111</v>
      </c>
    </row>
    <row r="123" ht="15.75" customHeight="1">
      <c r="A123" s="1">
        <v>10.0</v>
      </c>
      <c r="B123" s="1" t="s">
        <v>11</v>
      </c>
      <c r="C123" s="23" t="s">
        <v>112</v>
      </c>
      <c r="D123" s="23">
        <v>4.0</v>
      </c>
      <c r="E123" s="26">
        <f t="shared" si="5"/>
        <v>0.3675153712</v>
      </c>
      <c r="F123" s="23">
        <v>23.0</v>
      </c>
      <c r="G123" s="26" t="str">
        <f t="shared" si="2"/>
        <v>10 AVC6</v>
      </c>
      <c r="H123" s="26" t="s">
        <v>139</v>
      </c>
    </row>
    <row r="124" ht="15.75" customHeight="1">
      <c r="A124" s="1">
        <v>18.0</v>
      </c>
      <c r="B124" s="1" t="s">
        <v>19</v>
      </c>
      <c r="C124" s="23" t="s">
        <v>112</v>
      </c>
      <c r="D124" s="23">
        <v>4.0</v>
      </c>
      <c r="E124" s="26">
        <f t="shared" si="5"/>
        <v>0.7976384507</v>
      </c>
      <c r="F124" s="23">
        <v>24.0</v>
      </c>
      <c r="G124" s="26" t="str">
        <f t="shared" si="2"/>
        <v>18 AVC14</v>
      </c>
      <c r="H124" s="26" t="s">
        <v>113</v>
      </c>
    </row>
    <row r="125" ht="15.75" customHeight="1">
      <c r="A125" s="1">
        <v>17.0</v>
      </c>
      <c r="B125" s="1" t="s">
        <v>18</v>
      </c>
      <c r="C125" s="23" t="s">
        <v>112</v>
      </c>
      <c r="D125" s="23">
        <v>4.0</v>
      </c>
      <c r="E125" s="26">
        <f t="shared" si="5"/>
        <v>0.788099543</v>
      </c>
      <c r="F125" s="23">
        <v>25.0</v>
      </c>
      <c r="G125" s="26" t="str">
        <f t="shared" si="2"/>
        <v>17 AVC5</v>
      </c>
      <c r="H125" s="26" t="s">
        <v>117</v>
      </c>
    </row>
    <row r="126" ht="15.75" customHeight="1">
      <c r="A126" s="24">
        <v>26.0</v>
      </c>
      <c r="B126" s="24" t="s">
        <v>38</v>
      </c>
      <c r="C126" s="24" t="s">
        <v>110</v>
      </c>
      <c r="D126" s="24">
        <v>4.0</v>
      </c>
      <c r="E126" s="25">
        <f t="shared" si="5"/>
        <v>0.7914938391</v>
      </c>
      <c r="F126" s="24">
        <v>26.0</v>
      </c>
      <c r="G126" s="25" t="str">
        <f t="shared" si="2"/>
        <v>26 UMN #5560</v>
      </c>
      <c r="H126" s="25" t="s">
        <v>118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1">
        <v>16.0</v>
      </c>
      <c r="B127" s="1" t="s">
        <v>17</v>
      </c>
      <c r="C127" s="23" t="s">
        <v>112</v>
      </c>
      <c r="D127" s="23">
        <v>4.0</v>
      </c>
      <c r="E127" s="26">
        <f t="shared" si="5"/>
        <v>0.992337785</v>
      </c>
      <c r="F127" s="23">
        <v>27.0</v>
      </c>
      <c r="G127" s="26" t="str">
        <f t="shared" si="2"/>
        <v>16 AVC11</v>
      </c>
      <c r="H127" s="26" t="s">
        <v>116</v>
      </c>
    </row>
    <row r="128" ht="15.75" customHeight="1">
      <c r="A128" s="23">
        <v>28.0</v>
      </c>
      <c r="B128" s="23" t="s">
        <v>43</v>
      </c>
      <c r="C128" s="23" t="s">
        <v>112</v>
      </c>
      <c r="D128" s="23">
        <v>4.0</v>
      </c>
      <c r="E128" s="26">
        <f t="shared" si="5"/>
        <v>0.948218672</v>
      </c>
      <c r="F128" s="23">
        <v>28.0</v>
      </c>
      <c r="G128" s="26" t="str">
        <f t="shared" si="2"/>
        <v>28 NY19-45</v>
      </c>
      <c r="H128" s="26" t="s">
        <v>119</v>
      </c>
    </row>
    <row r="129" ht="15.75" customHeight="1">
      <c r="A129" s="1">
        <v>12.0</v>
      </c>
      <c r="B129" s="1" t="s">
        <v>13</v>
      </c>
      <c r="C129" s="23" t="s">
        <v>112</v>
      </c>
      <c r="D129" s="23">
        <v>4.0</v>
      </c>
      <c r="E129" s="26">
        <f t="shared" si="5"/>
        <v>0.8240187246</v>
      </c>
      <c r="F129" s="23">
        <v>29.0</v>
      </c>
      <c r="G129" s="26" t="str">
        <f t="shared" si="2"/>
        <v>12 AVC7</v>
      </c>
      <c r="H129" s="26" t="s">
        <v>137</v>
      </c>
    </row>
    <row r="130" ht="15.75" customHeight="1">
      <c r="A130" s="1">
        <v>11.0</v>
      </c>
      <c r="B130" s="1" t="s">
        <v>12</v>
      </c>
      <c r="C130" s="23" t="s">
        <v>112</v>
      </c>
      <c r="D130" s="23">
        <v>4.0</v>
      </c>
      <c r="E130" s="26">
        <f t="shared" si="5"/>
        <v>0.9640560961</v>
      </c>
      <c r="F130" s="23">
        <v>30.0</v>
      </c>
      <c r="G130" s="26" t="str">
        <f t="shared" si="2"/>
        <v>11 AVC2</v>
      </c>
      <c r="H130" s="26" t="s">
        <v>136</v>
      </c>
    </row>
    <row r="131" ht="15.75" customHeight="1">
      <c r="A131" s="1">
        <v>23.0</v>
      </c>
      <c r="B131" s="1" t="s">
        <v>29</v>
      </c>
      <c r="C131" s="23" t="s">
        <v>112</v>
      </c>
      <c r="D131" s="23">
        <v>4.0</v>
      </c>
      <c r="E131" s="26">
        <f t="shared" si="5"/>
        <v>0.1725563438</v>
      </c>
      <c r="F131" s="23">
        <v>31.0</v>
      </c>
      <c r="G131" s="26" t="str">
        <f t="shared" si="2"/>
        <v>23 UMN #4353</v>
      </c>
      <c r="H131" s="26" t="s">
        <v>130</v>
      </c>
    </row>
    <row r="132" ht="15.75" customHeight="1">
      <c r="A132" s="1">
        <v>25.0</v>
      </c>
      <c r="B132" s="1" t="s">
        <v>35</v>
      </c>
      <c r="C132" s="23" t="s">
        <v>112</v>
      </c>
      <c r="D132" s="23">
        <v>4.0</v>
      </c>
      <c r="E132" s="26">
        <f t="shared" si="5"/>
        <v>0.1375794094</v>
      </c>
      <c r="F132" s="23">
        <v>32.0</v>
      </c>
      <c r="G132" s="26" t="str">
        <f t="shared" si="2"/>
        <v>25 UMN #5555</v>
      </c>
      <c r="H132" s="26" t="s">
        <v>127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" width="10.44"/>
    <col customWidth="1" min="3" max="26" width="11.11"/>
  </cols>
  <sheetData>
    <row r="1">
      <c r="A1" s="23" t="s">
        <v>1</v>
      </c>
      <c r="C1" s="23" t="s">
        <v>141</v>
      </c>
    </row>
    <row r="2">
      <c r="A2" s="28">
        <v>20.0</v>
      </c>
      <c r="B2" s="29" t="s">
        <v>22</v>
      </c>
      <c r="C2" s="23">
        <f t="shared" ref="C2:C9" si="1">RAND()</f>
        <v>0.1016279279</v>
      </c>
    </row>
    <row r="3">
      <c r="A3" s="30">
        <v>3.0</v>
      </c>
      <c r="B3" s="29" t="s">
        <v>4</v>
      </c>
      <c r="C3" s="23">
        <f t="shared" si="1"/>
        <v>0.198018214</v>
      </c>
    </row>
    <row r="4">
      <c r="A4" s="31">
        <v>7.0</v>
      </c>
      <c r="B4" s="29" t="s">
        <v>8</v>
      </c>
      <c r="C4" s="23">
        <f t="shared" si="1"/>
        <v>0.7989827306</v>
      </c>
    </row>
    <row r="5">
      <c r="A5" s="31">
        <v>6.0</v>
      </c>
      <c r="B5" s="29" t="s">
        <v>7</v>
      </c>
      <c r="C5" s="23">
        <f t="shared" si="1"/>
        <v>0.007482978334</v>
      </c>
    </row>
    <row r="6">
      <c r="A6" s="31">
        <v>5.0</v>
      </c>
      <c r="B6" s="29" t="s">
        <v>6</v>
      </c>
      <c r="C6" s="23">
        <f t="shared" si="1"/>
        <v>0.8639762906</v>
      </c>
    </row>
    <row r="7">
      <c r="A7" s="31">
        <v>27.0</v>
      </c>
      <c r="B7" s="32" t="s">
        <v>41</v>
      </c>
      <c r="C7" s="23">
        <f t="shared" si="1"/>
        <v>0.4252005632</v>
      </c>
    </row>
    <row r="8">
      <c r="A8" s="33">
        <v>8.0</v>
      </c>
      <c r="B8" s="28" t="s">
        <v>9</v>
      </c>
      <c r="C8" s="23">
        <f t="shared" si="1"/>
        <v>0.224756815</v>
      </c>
    </row>
    <row r="9">
      <c r="A9" s="33">
        <v>26.0</v>
      </c>
      <c r="B9" s="1" t="s">
        <v>38</v>
      </c>
      <c r="C9" s="23">
        <f t="shared" si="1"/>
        <v>0.2883130857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11.11"/>
    <col customWidth="1" min="2" max="2" width="5.78"/>
    <col customWidth="1" min="3" max="34" width="3.67"/>
    <col customWidth="1" min="35" max="45" width="5.78"/>
  </cols>
  <sheetData>
    <row r="2" ht="83.25" customHeight="1">
      <c r="B2" s="34">
        <v>4.0</v>
      </c>
      <c r="C2" s="35" t="s">
        <v>121</v>
      </c>
      <c r="D2" s="35" t="s">
        <v>134</v>
      </c>
      <c r="E2" s="35" t="s">
        <v>133</v>
      </c>
      <c r="F2" s="35" t="s">
        <v>129</v>
      </c>
      <c r="G2" s="35" t="s">
        <v>123</v>
      </c>
      <c r="H2" s="35" t="s">
        <v>114</v>
      </c>
      <c r="I2" s="35" t="s">
        <v>128</v>
      </c>
      <c r="J2" s="35" t="s">
        <v>126</v>
      </c>
      <c r="K2" s="36" t="s">
        <v>138</v>
      </c>
      <c r="L2" s="35" t="s">
        <v>124</v>
      </c>
      <c r="M2" s="35" t="s">
        <v>115</v>
      </c>
      <c r="N2" s="35" t="s">
        <v>122</v>
      </c>
      <c r="O2" s="35" t="s">
        <v>118</v>
      </c>
      <c r="P2" s="35" t="s">
        <v>138</v>
      </c>
      <c r="Q2" s="36" t="s">
        <v>128</v>
      </c>
      <c r="R2" s="36" t="s">
        <v>126</v>
      </c>
      <c r="S2" s="35" t="s">
        <v>125</v>
      </c>
      <c r="T2" s="35" t="s">
        <v>120</v>
      </c>
      <c r="U2" s="35" t="s">
        <v>132</v>
      </c>
      <c r="V2" s="35" t="s">
        <v>131</v>
      </c>
      <c r="W2" s="35" t="s">
        <v>135</v>
      </c>
      <c r="X2" s="35" t="s">
        <v>111</v>
      </c>
      <c r="Y2" s="35" t="s">
        <v>139</v>
      </c>
      <c r="Z2" s="35" t="s">
        <v>113</v>
      </c>
      <c r="AA2" s="35" t="s">
        <v>117</v>
      </c>
      <c r="AB2" s="36" t="s">
        <v>118</v>
      </c>
      <c r="AC2" s="35" t="s">
        <v>116</v>
      </c>
      <c r="AD2" s="35" t="s">
        <v>119</v>
      </c>
      <c r="AE2" s="35" t="s">
        <v>137</v>
      </c>
      <c r="AF2" s="35" t="s">
        <v>136</v>
      </c>
      <c r="AG2" s="35" t="s">
        <v>130</v>
      </c>
      <c r="AH2" s="37" t="s">
        <v>127</v>
      </c>
      <c r="AI2" s="23" t="s">
        <v>140</v>
      </c>
    </row>
    <row r="3" ht="83.25" customHeight="1">
      <c r="B3" s="34">
        <v>3.0</v>
      </c>
      <c r="C3" s="35" t="s">
        <v>135</v>
      </c>
      <c r="D3" s="35" t="s">
        <v>118</v>
      </c>
      <c r="E3" s="35" t="s">
        <v>128</v>
      </c>
      <c r="F3" s="36" t="s">
        <v>111</v>
      </c>
      <c r="G3" s="35" t="s">
        <v>126</v>
      </c>
      <c r="H3" s="35" t="s">
        <v>119</v>
      </c>
      <c r="I3" s="35" t="s">
        <v>139</v>
      </c>
      <c r="J3" s="35" t="s">
        <v>133</v>
      </c>
      <c r="K3" s="35" t="s">
        <v>132</v>
      </c>
      <c r="L3" s="35" t="s">
        <v>138</v>
      </c>
      <c r="M3" s="35" t="s">
        <v>127</v>
      </c>
      <c r="N3" s="35" t="s">
        <v>130</v>
      </c>
      <c r="O3" s="36" t="s">
        <v>122</v>
      </c>
      <c r="P3" s="35" t="s">
        <v>134</v>
      </c>
      <c r="Q3" s="35" t="s">
        <v>115</v>
      </c>
      <c r="R3" s="35" t="s">
        <v>122</v>
      </c>
      <c r="S3" s="35" t="s">
        <v>113</v>
      </c>
      <c r="T3" s="35" t="s">
        <v>137</v>
      </c>
      <c r="U3" s="35" t="s">
        <v>111</v>
      </c>
      <c r="V3" s="36" t="s">
        <v>125</v>
      </c>
      <c r="W3" s="35" t="s">
        <v>116</v>
      </c>
      <c r="X3" s="35" t="s">
        <v>125</v>
      </c>
      <c r="Y3" s="35" t="s">
        <v>131</v>
      </c>
      <c r="Z3" s="35" t="s">
        <v>117</v>
      </c>
      <c r="AA3" s="35" t="s">
        <v>114</v>
      </c>
      <c r="AB3" s="35" t="s">
        <v>129</v>
      </c>
      <c r="AC3" s="35" t="s">
        <v>136</v>
      </c>
      <c r="AD3" s="35" t="s">
        <v>123</v>
      </c>
      <c r="AE3" s="36" t="s">
        <v>114</v>
      </c>
      <c r="AF3" s="35" t="s">
        <v>121</v>
      </c>
      <c r="AG3" s="35" t="s">
        <v>120</v>
      </c>
      <c r="AH3" s="37" t="s">
        <v>124</v>
      </c>
      <c r="AI3" s="23" t="s">
        <v>140</v>
      </c>
    </row>
    <row r="4" ht="83.25" customHeight="1">
      <c r="B4" s="34">
        <v>2.0</v>
      </c>
      <c r="C4" s="35" t="s">
        <v>136</v>
      </c>
      <c r="D4" s="35" t="s">
        <v>138</v>
      </c>
      <c r="E4" s="36" t="s">
        <v>118</v>
      </c>
      <c r="F4" s="35" t="s">
        <v>121</v>
      </c>
      <c r="G4" s="35" t="s">
        <v>128</v>
      </c>
      <c r="H4" s="35" t="s">
        <v>115</v>
      </c>
      <c r="I4" s="36" t="s">
        <v>128</v>
      </c>
      <c r="J4" s="36" t="s">
        <v>138</v>
      </c>
      <c r="K4" s="35" t="s">
        <v>130</v>
      </c>
      <c r="L4" s="35" t="s">
        <v>123</v>
      </c>
      <c r="M4" s="35" t="s">
        <v>114</v>
      </c>
      <c r="N4" s="35" t="s">
        <v>127</v>
      </c>
      <c r="O4" s="35" t="s">
        <v>129</v>
      </c>
      <c r="P4" s="35" t="s">
        <v>132</v>
      </c>
      <c r="Q4" s="35" t="s">
        <v>134</v>
      </c>
      <c r="R4" s="35" t="s">
        <v>117</v>
      </c>
      <c r="S4" s="35" t="s">
        <v>126</v>
      </c>
      <c r="T4" s="35" t="s">
        <v>120</v>
      </c>
      <c r="U4" s="35" t="s">
        <v>118</v>
      </c>
      <c r="V4" s="36" t="s">
        <v>126</v>
      </c>
      <c r="W4" s="35" t="s">
        <v>139</v>
      </c>
      <c r="X4" s="35" t="s">
        <v>135</v>
      </c>
      <c r="Y4" s="35" t="s">
        <v>122</v>
      </c>
      <c r="Z4" s="35" t="s">
        <v>119</v>
      </c>
      <c r="AA4" s="35" t="s">
        <v>113</v>
      </c>
      <c r="AB4" s="35" t="s">
        <v>131</v>
      </c>
      <c r="AC4" s="35" t="s">
        <v>124</v>
      </c>
      <c r="AD4" s="35" t="s">
        <v>116</v>
      </c>
      <c r="AE4" s="35" t="s">
        <v>125</v>
      </c>
      <c r="AF4" s="35" t="s">
        <v>133</v>
      </c>
      <c r="AG4" s="35" t="s">
        <v>111</v>
      </c>
      <c r="AH4" s="37" t="s">
        <v>137</v>
      </c>
      <c r="AI4" s="23" t="s">
        <v>140</v>
      </c>
    </row>
    <row r="5" ht="83.25" customHeight="1">
      <c r="B5" s="34">
        <v>1.0</v>
      </c>
      <c r="C5" s="36" t="s">
        <v>111</v>
      </c>
      <c r="D5" s="35" t="s">
        <v>113</v>
      </c>
      <c r="E5" s="35" t="s">
        <v>114</v>
      </c>
      <c r="F5" s="35" t="s">
        <v>115</v>
      </c>
      <c r="G5" s="35" t="s">
        <v>116</v>
      </c>
      <c r="H5" s="36" t="s">
        <v>114</v>
      </c>
      <c r="I5" s="35" t="s">
        <v>117</v>
      </c>
      <c r="J5" s="35" t="s">
        <v>118</v>
      </c>
      <c r="K5" s="35" t="s">
        <v>119</v>
      </c>
      <c r="L5" s="35" t="s">
        <v>120</v>
      </c>
      <c r="M5" s="35" t="s">
        <v>121</v>
      </c>
      <c r="N5" s="36" t="s">
        <v>122</v>
      </c>
      <c r="O5" s="35" t="s">
        <v>123</v>
      </c>
      <c r="P5" s="35" t="s">
        <v>124</v>
      </c>
      <c r="Q5" s="36" t="s">
        <v>125</v>
      </c>
      <c r="R5" s="35" t="s">
        <v>126</v>
      </c>
      <c r="S5" s="35" t="s">
        <v>127</v>
      </c>
      <c r="T5" s="35" t="s">
        <v>128</v>
      </c>
      <c r="U5" s="35" t="s">
        <v>129</v>
      </c>
      <c r="V5" s="35" t="s">
        <v>130</v>
      </c>
      <c r="W5" s="35" t="s">
        <v>111</v>
      </c>
      <c r="X5" s="35" t="s">
        <v>131</v>
      </c>
      <c r="Y5" s="35" t="s">
        <v>132</v>
      </c>
      <c r="Z5" s="35" t="s">
        <v>133</v>
      </c>
      <c r="AA5" s="35" t="s">
        <v>134</v>
      </c>
      <c r="AB5" s="35" t="s">
        <v>122</v>
      </c>
      <c r="AC5" s="35" t="s">
        <v>135</v>
      </c>
      <c r="AD5" s="35" t="s">
        <v>125</v>
      </c>
      <c r="AE5" s="35" t="s">
        <v>136</v>
      </c>
      <c r="AF5" s="35" t="s">
        <v>137</v>
      </c>
      <c r="AG5" s="35" t="s">
        <v>138</v>
      </c>
      <c r="AH5" s="37" t="s">
        <v>139</v>
      </c>
      <c r="AI5" s="23" t="s">
        <v>140</v>
      </c>
    </row>
    <row r="6">
      <c r="C6" s="23">
        <v>1.0</v>
      </c>
      <c r="D6" s="23">
        <v>2.0</v>
      </c>
      <c r="E6" s="23">
        <v>3.0</v>
      </c>
      <c r="F6" s="23">
        <v>4.0</v>
      </c>
      <c r="G6" s="23">
        <v>5.0</v>
      </c>
      <c r="H6" s="23">
        <v>6.0</v>
      </c>
      <c r="I6" s="23">
        <v>7.0</v>
      </c>
      <c r="J6" s="23">
        <v>8.0</v>
      </c>
      <c r="K6" s="23">
        <v>9.0</v>
      </c>
      <c r="L6" s="23">
        <v>10.0</v>
      </c>
      <c r="M6" s="23">
        <v>11.0</v>
      </c>
      <c r="N6" s="23">
        <v>12.0</v>
      </c>
      <c r="O6" s="23">
        <v>13.0</v>
      </c>
      <c r="P6" s="23">
        <v>14.0</v>
      </c>
      <c r="Q6" s="23">
        <v>15.0</v>
      </c>
      <c r="R6" s="23">
        <v>16.0</v>
      </c>
      <c r="S6" s="23">
        <v>17.0</v>
      </c>
      <c r="T6" s="23">
        <v>18.0</v>
      </c>
      <c r="U6" s="23">
        <v>19.0</v>
      </c>
      <c r="V6" s="23">
        <v>20.0</v>
      </c>
      <c r="W6" s="23">
        <v>21.0</v>
      </c>
      <c r="X6" s="23">
        <v>22.0</v>
      </c>
      <c r="Y6" s="23">
        <v>23.0</v>
      </c>
      <c r="Z6" s="23">
        <v>24.0</v>
      </c>
      <c r="AA6" s="23">
        <v>25.0</v>
      </c>
      <c r="AB6" s="23">
        <v>26.0</v>
      </c>
      <c r="AC6" s="23">
        <v>27.0</v>
      </c>
      <c r="AD6" s="23">
        <v>28.0</v>
      </c>
      <c r="AE6" s="23">
        <v>29.0</v>
      </c>
      <c r="AF6" s="23">
        <v>30.0</v>
      </c>
      <c r="AG6" s="23">
        <v>31.0</v>
      </c>
      <c r="AH6" s="23">
        <v>32.0</v>
      </c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>
    <row r="1">
      <c r="A1" s="23" t="s">
        <v>142</v>
      </c>
      <c r="B1" s="38" t="s">
        <v>0</v>
      </c>
      <c r="C1" s="23" t="s">
        <v>1</v>
      </c>
      <c r="D1" s="23" t="s">
        <v>143</v>
      </c>
      <c r="E1" s="23" t="s">
        <v>144</v>
      </c>
      <c r="F1" s="23" t="s">
        <v>145</v>
      </c>
      <c r="G1" s="23" t="s">
        <v>146</v>
      </c>
      <c r="H1" s="23" t="s">
        <v>147</v>
      </c>
    </row>
    <row r="2">
      <c r="A2" s="25" t="s">
        <v>111</v>
      </c>
      <c r="B2" s="39" t="str">
        <f t="shared" ref="B2:B129" si="1">LEFT(A2, FIND(" ", A2)-1)</f>
        <v>7</v>
      </c>
      <c r="C2" s="26" t="str">
        <f t="shared" ref="C2:C129" si="2">RIGHT(A2, LEN(A2) - FIND(" ", A2))</f>
        <v>IWAF-L-WI1</v>
      </c>
      <c r="D2" s="23">
        <v>1.0</v>
      </c>
      <c r="E2" s="40">
        <v>1.0</v>
      </c>
      <c r="F2" s="40">
        <v>1.0</v>
      </c>
      <c r="G2" s="40">
        <v>1.0</v>
      </c>
      <c r="H2" s="23" t="s">
        <v>110</v>
      </c>
    </row>
    <row r="3">
      <c r="A3" s="26" t="s">
        <v>136</v>
      </c>
      <c r="B3" s="39" t="str">
        <f t="shared" si="1"/>
        <v>11</v>
      </c>
      <c r="C3" s="26" t="str">
        <f t="shared" si="2"/>
        <v>AVC2</v>
      </c>
      <c r="D3" s="23">
        <v>1.0</v>
      </c>
      <c r="E3" s="40">
        <v>2.0</v>
      </c>
      <c r="F3" s="40">
        <v>2.0</v>
      </c>
      <c r="G3" s="40">
        <v>2.0</v>
      </c>
      <c r="H3" s="23" t="s">
        <v>112</v>
      </c>
    </row>
    <row r="4">
      <c r="A4" s="26" t="s">
        <v>135</v>
      </c>
      <c r="B4" s="39" t="str">
        <f t="shared" si="1"/>
        <v>13</v>
      </c>
      <c r="C4" s="26" t="str">
        <f t="shared" si="2"/>
        <v>AVC3</v>
      </c>
      <c r="D4" s="23">
        <v>1.0</v>
      </c>
      <c r="E4" s="40">
        <v>3.0</v>
      </c>
      <c r="F4" s="40">
        <v>3.0</v>
      </c>
      <c r="G4" s="40">
        <v>3.0</v>
      </c>
      <c r="H4" s="23" t="s">
        <v>112</v>
      </c>
    </row>
    <row r="5">
      <c r="A5" s="26" t="s">
        <v>121</v>
      </c>
      <c r="B5" s="39" t="str">
        <f t="shared" si="1"/>
        <v>29</v>
      </c>
      <c r="C5" s="26" t="str">
        <f t="shared" si="2"/>
        <v>NY1713</v>
      </c>
      <c r="D5" s="23">
        <v>1.0</v>
      </c>
      <c r="E5" s="40">
        <v>4.0</v>
      </c>
      <c r="F5" s="40">
        <v>4.0</v>
      </c>
      <c r="G5" s="40">
        <v>4.0</v>
      </c>
      <c r="H5" s="23" t="s">
        <v>112</v>
      </c>
    </row>
    <row r="6">
      <c r="A6" s="26" t="s">
        <v>134</v>
      </c>
      <c r="B6" s="39" t="str">
        <f t="shared" si="1"/>
        <v>19</v>
      </c>
      <c r="C6" s="26" t="str">
        <f t="shared" si="2"/>
        <v>INTALF20</v>
      </c>
      <c r="D6" s="23">
        <v>2.0</v>
      </c>
      <c r="E6" s="23">
        <v>4.0</v>
      </c>
      <c r="F6" s="23">
        <v>4.0</v>
      </c>
      <c r="G6" s="40">
        <v>5.0</v>
      </c>
      <c r="H6" s="23" t="s">
        <v>112</v>
      </c>
    </row>
    <row r="7">
      <c r="A7" s="26" t="s">
        <v>118</v>
      </c>
      <c r="B7" s="39" t="str">
        <f t="shared" si="1"/>
        <v>26</v>
      </c>
      <c r="C7" s="26" t="str">
        <f t="shared" si="2"/>
        <v>UMN #5560</v>
      </c>
      <c r="D7" s="23">
        <v>2.0</v>
      </c>
      <c r="E7" s="23">
        <v>3.0</v>
      </c>
      <c r="F7" s="23">
        <v>3.0</v>
      </c>
      <c r="G7" s="40">
        <v>6.0</v>
      </c>
      <c r="H7" s="23" t="s">
        <v>112</v>
      </c>
    </row>
    <row r="8">
      <c r="A8" s="26" t="s">
        <v>138</v>
      </c>
      <c r="B8" s="39" t="str">
        <f t="shared" si="1"/>
        <v>5</v>
      </c>
      <c r="C8" s="26" t="str">
        <f t="shared" si="2"/>
        <v>IWAF-L-MN1</v>
      </c>
      <c r="D8" s="23">
        <v>2.0</v>
      </c>
      <c r="E8" s="23">
        <v>2.0</v>
      </c>
      <c r="F8" s="23">
        <v>2.0</v>
      </c>
      <c r="G8" s="40">
        <v>7.0</v>
      </c>
      <c r="H8" s="23" t="s">
        <v>112</v>
      </c>
    </row>
    <row r="9">
      <c r="A9" s="26" t="s">
        <v>113</v>
      </c>
      <c r="B9" s="39" t="str">
        <f t="shared" si="1"/>
        <v>18</v>
      </c>
      <c r="C9" s="26" t="str">
        <f t="shared" si="2"/>
        <v>AVC14</v>
      </c>
      <c r="D9" s="23">
        <v>2.0</v>
      </c>
      <c r="E9" s="23">
        <v>1.0</v>
      </c>
      <c r="F9" s="23">
        <v>1.0</v>
      </c>
      <c r="G9" s="40">
        <v>8.0</v>
      </c>
      <c r="H9" s="23" t="s">
        <v>112</v>
      </c>
    </row>
    <row r="10">
      <c r="A10" s="26" t="s">
        <v>114</v>
      </c>
      <c r="B10" s="39" t="str">
        <f t="shared" si="1"/>
        <v>6</v>
      </c>
      <c r="C10" s="26" t="str">
        <f t="shared" si="2"/>
        <v>IWAF-H-MN1</v>
      </c>
      <c r="D10" s="23">
        <v>3.0</v>
      </c>
      <c r="E10" s="40">
        <v>1.0</v>
      </c>
      <c r="F10" s="40">
        <v>1.0</v>
      </c>
      <c r="G10" s="40">
        <v>9.0</v>
      </c>
      <c r="H10" s="23" t="s">
        <v>112</v>
      </c>
    </row>
    <row r="11">
      <c r="A11" s="25" t="s">
        <v>118</v>
      </c>
      <c r="B11" s="39" t="str">
        <f t="shared" si="1"/>
        <v>26</v>
      </c>
      <c r="C11" s="26" t="str">
        <f t="shared" si="2"/>
        <v>UMN #5560</v>
      </c>
      <c r="D11" s="23">
        <v>3.0</v>
      </c>
      <c r="E11" s="40">
        <v>2.0</v>
      </c>
      <c r="F11" s="40">
        <v>2.0</v>
      </c>
      <c r="G11" s="40">
        <v>10.0</v>
      </c>
      <c r="H11" s="23" t="s">
        <v>110</v>
      </c>
    </row>
    <row r="12">
      <c r="A12" s="26" t="s">
        <v>128</v>
      </c>
      <c r="B12" s="39" t="str">
        <f t="shared" si="1"/>
        <v>27</v>
      </c>
      <c r="C12" s="26" t="str">
        <f t="shared" si="2"/>
        <v>UMN #5561</v>
      </c>
      <c r="D12" s="23">
        <v>3.0</v>
      </c>
      <c r="E12" s="40">
        <v>3.0</v>
      </c>
      <c r="F12" s="40">
        <v>3.0</v>
      </c>
      <c r="G12" s="40">
        <v>11.0</v>
      </c>
      <c r="H12" s="23" t="s">
        <v>112</v>
      </c>
    </row>
    <row r="13">
      <c r="A13" s="26" t="s">
        <v>133</v>
      </c>
      <c r="B13" s="39" t="str">
        <f t="shared" si="1"/>
        <v>21</v>
      </c>
      <c r="C13" s="26" t="str">
        <f t="shared" si="2"/>
        <v>IAFAL-C3</v>
      </c>
      <c r="D13" s="23">
        <v>3.0</v>
      </c>
      <c r="E13" s="40">
        <v>4.0</v>
      </c>
      <c r="F13" s="40">
        <v>4.0</v>
      </c>
      <c r="G13" s="40">
        <v>12.0</v>
      </c>
      <c r="H13" s="23" t="s">
        <v>112</v>
      </c>
    </row>
    <row r="14">
      <c r="A14" s="26" t="s">
        <v>129</v>
      </c>
      <c r="B14" s="39" t="str">
        <f t="shared" si="1"/>
        <v>22</v>
      </c>
      <c r="C14" s="26" t="str">
        <f t="shared" si="2"/>
        <v>UMN #4352</v>
      </c>
      <c r="D14" s="23">
        <v>4.0</v>
      </c>
      <c r="E14" s="23">
        <v>4.0</v>
      </c>
      <c r="F14" s="23">
        <v>4.0</v>
      </c>
      <c r="G14" s="40">
        <v>13.0</v>
      </c>
      <c r="H14" s="23" t="s">
        <v>112</v>
      </c>
    </row>
    <row r="15">
      <c r="A15" s="25" t="s">
        <v>111</v>
      </c>
      <c r="B15" s="39" t="str">
        <f t="shared" si="1"/>
        <v>7</v>
      </c>
      <c r="C15" s="26" t="str">
        <f t="shared" si="2"/>
        <v>IWAF-L-WI1</v>
      </c>
      <c r="D15" s="23">
        <v>4.0</v>
      </c>
      <c r="E15" s="23">
        <v>3.0</v>
      </c>
      <c r="F15" s="23">
        <v>3.0</v>
      </c>
      <c r="G15" s="40">
        <v>14.0</v>
      </c>
      <c r="H15" s="23" t="s">
        <v>110</v>
      </c>
    </row>
    <row r="16">
      <c r="A16" s="26" t="s">
        <v>121</v>
      </c>
      <c r="B16" s="39" t="str">
        <f t="shared" si="1"/>
        <v>29</v>
      </c>
      <c r="C16" s="26" t="str">
        <f t="shared" si="2"/>
        <v>NY1713</v>
      </c>
      <c r="D16" s="23">
        <v>4.0</v>
      </c>
      <c r="E16" s="23">
        <v>2.0</v>
      </c>
      <c r="F16" s="23">
        <v>2.0</v>
      </c>
      <c r="G16" s="40">
        <v>15.0</v>
      </c>
      <c r="H16" s="23" t="s">
        <v>112</v>
      </c>
    </row>
    <row r="17">
      <c r="A17" s="26" t="s">
        <v>115</v>
      </c>
      <c r="B17" s="39" t="str">
        <f t="shared" si="1"/>
        <v>9</v>
      </c>
      <c r="C17" s="26" t="str">
        <f t="shared" si="2"/>
        <v>AVC1</v>
      </c>
      <c r="D17" s="23">
        <v>4.0</v>
      </c>
      <c r="E17" s="23">
        <v>1.0</v>
      </c>
      <c r="F17" s="23">
        <v>1.0</v>
      </c>
      <c r="G17" s="40">
        <v>16.0</v>
      </c>
      <c r="H17" s="23" t="s">
        <v>112</v>
      </c>
    </row>
    <row r="18">
      <c r="A18" s="26" t="s">
        <v>116</v>
      </c>
      <c r="B18" s="39" t="str">
        <f t="shared" si="1"/>
        <v>16</v>
      </c>
      <c r="C18" s="26" t="str">
        <f t="shared" si="2"/>
        <v>AVC11</v>
      </c>
      <c r="D18" s="23">
        <v>5.0</v>
      </c>
      <c r="E18" s="40">
        <v>1.0</v>
      </c>
      <c r="F18" s="40">
        <v>1.0</v>
      </c>
      <c r="G18" s="40">
        <v>17.0</v>
      </c>
      <c r="H18" s="23" t="s">
        <v>112</v>
      </c>
    </row>
    <row r="19">
      <c r="A19" s="26" t="s">
        <v>128</v>
      </c>
      <c r="B19" s="39" t="str">
        <f t="shared" si="1"/>
        <v>27</v>
      </c>
      <c r="C19" s="26" t="str">
        <f t="shared" si="2"/>
        <v>UMN #5561</v>
      </c>
      <c r="D19" s="23">
        <v>5.0</v>
      </c>
      <c r="E19" s="40">
        <v>2.0</v>
      </c>
      <c r="F19" s="40">
        <v>2.0</v>
      </c>
      <c r="G19" s="40">
        <v>18.0</v>
      </c>
      <c r="H19" s="23" t="s">
        <v>112</v>
      </c>
    </row>
    <row r="20">
      <c r="A20" s="26" t="s">
        <v>126</v>
      </c>
      <c r="B20" s="39" t="str">
        <f t="shared" si="1"/>
        <v>8</v>
      </c>
      <c r="C20" s="26" t="str">
        <f t="shared" si="2"/>
        <v>IWAF-H-WI1</v>
      </c>
      <c r="D20" s="23">
        <v>5.0</v>
      </c>
      <c r="E20" s="40">
        <v>3.0</v>
      </c>
      <c r="F20" s="40">
        <v>3.0</v>
      </c>
      <c r="G20" s="40">
        <v>19.0</v>
      </c>
      <c r="H20" s="23" t="s">
        <v>112</v>
      </c>
    </row>
    <row r="21">
      <c r="A21" s="26" t="s">
        <v>123</v>
      </c>
      <c r="B21" s="39" t="str">
        <f t="shared" si="1"/>
        <v>24</v>
      </c>
      <c r="C21" s="26" t="str">
        <f t="shared" si="2"/>
        <v>UMN #5553</v>
      </c>
      <c r="D21" s="23">
        <v>5.0</v>
      </c>
      <c r="E21" s="40">
        <v>4.0</v>
      </c>
      <c r="F21" s="40">
        <v>4.0</v>
      </c>
      <c r="G21" s="40">
        <v>20.0</v>
      </c>
      <c r="H21" s="23" t="s">
        <v>112</v>
      </c>
    </row>
    <row r="22">
      <c r="A22" s="26" t="s">
        <v>114</v>
      </c>
      <c r="B22" s="39" t="str">
        <f t="shared" si="1"/>
        <v>6</v>
      </c>
      <c r="C22" s="26" t="str">
        <f t="shared" si="2"/>
        <v>IWAF-H-MN1</v>
      </c>
      <c r="D22" s="23">
        <v>6.0</v>
      </c>
      <c r="E22" s="23">
        <v>4.0</v>
      </c>
      <c r="F22" s="23">
        <v>4.0</v>
      </c>
      <c r="G22" s="40">
        <v>21.0</v>
      </c>
      <c r="H22" s="23" t="s">
        <v>112</v>
      </c>
    </row>
    <row r="23">
      <c r="A23" s="26" t="s">
        <v>119</v>
      </c>
      <c r="B23" s="39" t="str">
        <f t="shared" si="1"/>
        <v>28</v>
      </c>
      <c r="C23" s="26" t="str">
        <f t="shared" si="2"/>
        <v>NY19-45</v>
      </c>
      <c r="D23" s="23">
        <v>6.0</v>
      </c>
      <c r="E23" s="23">
        <v>3.0</v>
      </c>
      <c r="F23" s="23">
        <v>3.0</v>
      </c>
      <c r="G23" s="40">
        <v>22.0</v>
      </c>
      <c r="H23" s="23" t="s">
        <v>112</v>
      </c>
    </row>
    <row r="24">
      <c r="A24" s="26" t="s">
        <v>115</v>
      </c>
      <c r="B24" s="39" t="str">
        <f t="shared" si="1"/>
        <v>9</v>
      </c>
      <c r="C24" s="26" t="str">
        <f t="shared" si="2"/>
        <v>AVC1</v>
      </c>
      <c r="D24" s="23">
        <v>6.0</v>
      </c>
      <c r="E24" s="23">
        <v>2.0</v>
      </c>
      <c r="F24" s="23">
        <v>2.0</v>
      </c>
      <c r="G24" s="40">
        <v>23.0</v>
      </c>
      <c r="H24" s="23" t="s">
        <v>112</v>
      </c>
    </row>
    <row r="25">
      <c r="A25" s="25" t="s">
        <v>114</v>
      </c>
      <c r="B25" s="39" t="str">
        <f t="shared" si="1"/>
        <v>6</v>
      </c>
      <c r="C25" s="26" t="str">
        <f t="shared" si="2"/>
        <v>IWAF-H-MN1</v>
      </c>
      <c r="D25" s="23">
        <v>6.0</v>
      </c>
      <c r="E25" s="23">
        <v>1.0</v>
      </c>
      <c r="F25" s="23">
        <v>1.0</v>
      </c>
      <c r="G25" s="40">
        <v>24.0</v>
      </c>
      <c r="H25" s="23" t="s">
        <v>110</v>
      </c>
    </row>
    <row r="26">
      <c r="A26" s="26" t="s">
        <v>117</v>
      </c>
      <c r="B26" s="39" t="str">
        <f t="shared" si="1"/>
        <v>17</v>
      </c>
      <c r="C26" s="26" t="str">
        <f t="shared" si="2"/>
        <v>AVC5</v>
      </c>
      <c r="D26" s="23">
        <v>7.0</v>
      </c>
      <c r="E26" s="40">
        <v>1.0</v>
      </c>
      <c r="F26" s="40">
        <v>1.0</v>
      </c>
      <c r="G26" s="40">
        <v>25.0</v>
      </c>
      <c r="H26" s="23" t="s">
        <v>112</v>
      </c>
    </row>
    <row r="27">
      <c r="A27" s="25" t="s">
        <v>128</v>
      </c>
      <c r="B27" s="39" t="str">
        <f t="shared" si="1"/>
        <v>27</v>
      </c>
      <c r="C27" s="26" t="str">
        <f t="shared" si="2"/>
        <v>UMN #5561</v>
      </c>
      <c r="D27" s="23">
        <v>7.0</v>
      </c>
      <c r="E27" s="40">
        <v>2.0</v>
      </c>
      <c r="F27" s="40">
        <v>2.0</v>
      </c>
      <c r="G27" s="40">
        <v>26.0</v>
      </c>
      <c r="H27" s="23" t="s">
        <v>110</v>
      </c>
    </row>
    <row r="28">
      <c r="A28" s="26" t="s">
        <v>139</v>
      </c>
      <c r="B28" s="39" t="str">
        <f t="shared" si="1"/>
        <v>10</v>
      </c>
      <c r="C28" s="26" t="str">
        <f t="shared" si="2"/>
        <v>AVC6</v>
      </c>
      <c r="D28" s="23">
        <v>7.0</v>
      </c>
      <c r="E28" s="40">
        <v>3.0</v>
      </c>
      <c r="F28" s="40">
        <v>3.0</v>
      </c>
      <c r="G28" s="40">
        <v>27.0</v>
      </c>
      <c r="H28" s="23" t="s">
        <v>112</v>
      </c>
    </row>
    <row r="29">
      <c r="A29" s="26" t="s">
        <v>128</v>
      </c>
      <c r="B29" s="39" t="str">
        <f t="shared" si="1"/>
        <v>27</v>
      </c>
      <c r="C29" s="26" t="str">
        <f t="shared" si="2"/>
        <v>UMN #5561</v>
      </c>
      <c r="D29" s="23">
        <v>7.0</v>
      </c>
      <c r="E29" s="40">
        <v>4.0</v>
      </c>
      <c r="F29" s="40">
        <v>4.0</v>
      </c>
      <c r="G29" s="40">
        <v>28.0</v>
      </c>
      <c r="H29" s="23" t="s">
        <v>112</v>
      </c>
    </row>
    <row r="30">
      <c r="A30" s="26" t="s">
        <v>126</v>
      </c>
      <c r="B30" s="39" t="str">
        <f t="shared" si="1"/>
        <v>8</v>
      </c>
      <c r="C30" s="26" t="str">
        <f t="shared" si="2"/>
        <v>IWAF-H-WI1</v>
      </c>
      <c r="D30" s="23">
        <v>8.0</v>
      </c>
      <c r="E30" s="23">
        <v>4.0</v>
      </c>
      <c r="F30" s="23">
        <v>4.0</v>
      </c>
      <c r="G30" s="40">
        <v>29.0</v>
      </c>
      <c r="H30" s="23" t="s">
        <v>112</v>
      </c>
    </row>
    <row r="31">
      <c r="A31" s="26" t="s">
        <v>133</v>
      </c>
      <c r="B31" s="39" t="str">
        <f t="shared" si="1"/>
        <v>21</v>
      </c>
      <c r="C31" s="26" t="str">
        <f t="shared" si="2"/>
        <v>IAFAL-C3</v>
      </c>
      <c r="D31" s="23">
        <v>8.0</v>
      </c>
      <c r="E31" s="23">
        <v>3.0</v>
      </c>
      <c r="F31" s="23">
        <v>3.0</v>
      </c>
      <c r="G31" s="40">
        <v>30.0</v>
      </c>
      <c r="H31" s="23" t="s">
        <v>112</v>
      </c>
    </row>
    <row r="32">
      <c r="A32" s="25" t="s">
        <v>138</v>
      </c>
      <c r="B32" s="39" t="str">
        <f t="shared" si="1"/>
        <v>5</v>
      </c>
      <c r="C32" s="26" t="str">
        <f t="shared" si="2"/>
        <v>IWAF-L-MN1</v>
      </c>
      <c r="D32" s="23">
        <v>8.0</v>
      </c>
      <c r="E32" s="23">
        <v>2.0</v>
      </c>
      <c r="F32" s="23">
        <v>2.0</v>
      </c>
      <c r="G32" s="40">
        <v>31.0</v>
      </c>
      <c r="H32" s="23" t="s">
        <v>110</v>
      </c>
    </row>
    <row r="33">
      <c r="A33" s="26" t="s">
        <v>118</v>
      </c>
      <c r="B33" s="39" t="str">
        <f t="shared" si="1"/>
        <v>26</v>
      </c>
      <c r="C33" s="26" t="str">
        <f t="shared" si="2"/>
        <v>UMN #5560</v>
      </c>
      <c r="D33" s="23">
        <v>8.0</v>
      </c>
      <c r="E33" s="23">
        <v>1.0</v>
      </c>
      <c r="F33" s="23">
        <v>1.0</v>
      </c>
      <c r="G33" s="40">
        <v>32.0</v>
      </c>
      <c r="H33" s="23" t="s">
        <v>112</v>
      </c>
    </row>
    <row r="34">
      <c r="A34" s="26" t="s">
        <v>119</v>
      </c>
      <c r="B34" s="39" t="str">
        <f t="shared" si="1"/>
        <v>28</v>
      </c>
      <c r="C34" s="26" t="str">
        <f t="shared" si="2"/>
        <v>NY19-45</v>
      </c>
      <c r="D34" s="23">
        <v>9.0</v>
      </c>
      <c r="E34" s="40">
        <v>1.0</v>
      </c>
      <c r="F34" s="40">
        <v>1.0</v>
      </c>
      <c r="G34" s="40">
        <v>33.0</v>
      </c>
      <c r="H34" s="23" t="s">
        <v>112</v>
      </c>
    </row>
    <row r="35">
      <c r="A35" s="26" t="s">
        <v>130</v>
      </c>
      <c r="B35" s="39" t="str">
        <f t="shared" si="1"/>
        <v>23</v>
      </c>
      <c r="C35" s="26" t="str">
        <f t="shared" si="2"/>
        <v>UMN #4353</v>
      </c>
      <c r="D35" s="23">
        <v>9.0</v>
      </c>
      <c r="E35" s="40">
        <v>2.0</v>
      </c>
      <c r="F35" s="40">
        <v>2.0</v>
      </c>
      <c r="G35" s="40">
        <v>34.0</v>
      </c>
      <c r="H35" s="23" t="s">
        <v>112</v>
      </c>
    </row>
    <row r="36">
      <c r="A36" s="26" t="s">
        <v>132</v>
      </c>
      <c r="B36" s="39" t="str">
        <f t="shared" si="1"/>
        <v>2</v>
      </c>
      <c r="C36" s="26" t="str">
        <f t="shared" si="2"/>
        <v>IWAF-H-Base</v>
      </c>
      <c r="D36" s="23">
        <v>9.0</v>
      </c>
      <c r="E36" s="40">
        <v>3.0</v>
      </c>
      <c r="F36" s="40">
        <v>3.0</v>
      </c>
      <c r="G36" s="40">
        <v>35.0</v>
      </c>
      <c r="H36" s="23" t="s">
        <v>112</v>
      </c>
    </row>
    <row r="37">
      <c r="A37" s="25" t="s">
        <v>138</v>
      </c>
      <c r="B37" s="39" t="str">
        <f t="shared" si="1"/>
        <v>5</v>
      </c>
      <c r="C37" s="26" t="str">
        <f t="shared" si="2"/>
        <v>IWAF-L-MN1</v>
      </c>
      <c r="D37" s="23">
        <v>9.0</v>
      </c>
      <c r="E37" s="40">
        <v>4.0</v>
      </c>
      <c r="F37" s="40">
        <v>4.0</v>
      </c>
      <c r="G37" s="40">
        <v>36.0</v>
      </c>
      <c r="H37" s="23" t="s">
        <v>110</v>
      </c>
    </row>
    <row r="38">
      <c r="A38" s="26" t="s">
        <v>124</v>
      </c>
      <c r="B38" s="39" t="str">
        <f t="shared" si="1"/>
        <v>1</v>
      </c>
      <c r="C38" s="26" t="str">
        <f t="shared" si="2"/>
        <v>IWAF-L-Base</v>
      </c>
      <c r="D38" s="23">
        <v>10.0</v>
      </c>
      <c r="E38" s="23">
        <v>4.0</v>
      </c>
      <c r="F38" s="23">
        <v>4.0</v>
      </c>
      <c r="G38" s="40">
        <v>37.0</v>
      </c>
      <c r="H38" s="23" t="s">
        <v>112</v>
      </c>
    </row>
    <row r="39">
      <c r="A39" s="26" t="s">
        <v>138</v>
      </c>
      <c r="B39" s="39" t="str">
        <f t="shared" si="1"/>
        <v>5</v>
      </c>
      <c r="C39" s="26" t="str">
        <f t="shared" si="2"/>
        <v>IWAF-L-MN1</v>
      </c>
      <c r="D39" s="23">
        <v>10.0</v>
      </c>
      <c r="E39" s="23">
        <v>3.0</v>
      </c>
      <c r="F39" s="23">
        <v>3.0</v>
      </c>
      <c r="G39" s="40">
        <v>38.0</v>
      </c>
      <c r="H39" s="23" t="s">
        <v>112</v>
      </c>
    </row>
    <row r="40">
      <c r="A40" s="26" t="s">
        <v>123</v>
      </c>
      <c r="B40" s="39" t="str">
        <f t="shared" si="1"/>
        <v>24</v>
      </c>
      <c r="C40" s="26" t="str">
        <f t="shared" si="2"/>
        <v>UMN #5553</v>
      </c>
      <c r="D40" s="23">
        <v>10.0</v>
      </c>
      <c r="E40" s="23">
        <v>2.0</v>
      </c>
      <c r="F40" s="23">
        <v>2.0</v>
      </c>
      <c r="G40" s="40">
        <v>39.0</v>
      </c>
      <c r="H40" s="23" t="s">
        <v>112</v>
      </c>
    </row>
    <row r="41">
      <c r="A41" s="26" t="s">
        <v>120</v>
      </c>
      <c r="B41" s="39" t="str">
        <f t="shared" si="1"/>
        <v>14</v>
      </c>
      <c r="C41" s="26" t="str">
        <f t="shared" si="2"/>
        <v>AVC9</v>
      </c>
      <c r="D41" s="23">
        <v>10.0</v>
      </c>
      <c r="E41" s="23">
        <v>1.0</v>
      </c>
      <c r="F41" s="23">
        <v>1.0</v>
      </c>
      <c r="G41" s="40">
        <v>40.0</v>
      </c>
      <c r="H41" s="23" t="s">
        <v>112</v>
      </c>
    </row>
    <row r="42">
      <c r="A42" s="26" t="s">
        <v>121</v>
      </c>
      <c r="B42" s="39" t="str">
        <f t="shared" si="1"/>
        <v>29</v>
      </c>
      <c r="C42" s="26" t="str">
        <f t="shared" si="2"/>
        <v>NY1713</v>
      </c>
      <c r="D42" s="23">
        <v>11.0</v>
      </c>
      <c r="E42" s="40">
        <v>1.0</v>
      </c>
      <c r="F42" s="40">
        <v>1.0</v>
      </c>
      <c r="G42" s="40">
        <v>41.0</v>
      </c>
      <c r="H42" s="23" t="s">
        <v>112</v>
      </c>
    </row>
    <row r="43">
      <c r="A43" s="26" t="s">
        <v>114</v>
      </c>
      <c r="B43" s="39" t="str">
        <f t="shared" si="1"/>
        <v>6</v>
      </c>
      <c r="C43" s="26" t="str">
        <f t="shared" si="2"/>
        <v>IWAF-H-MN1</v>
      </c>
      <c r="D43" s="23">
        <v>11.0</v>
      </c>
      <c r="E43" s="40">
        <v>2.0</v>
      </c>
      <c r="F43" s="40">
        <v>2.0</v>
      </c>
      <c r="G43" s="40">
        <v>42.0</v>
      </c>
      <c r="H43" s="23" t="s">
        <v>112</v>
      </c>
    </row>
    <row r="44">
      <c r="A44" s="26" t="s">
        <v>127</v>
      </c>
      <c r="B44" s="39" t="str">
        <f t="shared" si="1"/>
        <v>25</v>
      </c>
      <c r="C44" s="26" t="str">
        <f t="shared" si="2"/>
        <v>UMN #5555</v>
      </c>
      <c r="D44" s="23">
        <v>11.0</v>
      </c>
      <c r="E44" s="40">
        <v>3.0</v>
      </c>
      <c r="F44" s="40">
        <v>3.0</v>
      </c>
      <c r="G44" s="40">
        <v>43.0</v>
      </c>
      <c r="H44" s="23" t="s">
        <v>112</v>
      </c>
    </row>
    <row r="45">
      <c r="A45" s="26" t="s">
        <v>115</v>
      </c>
      <c r="B45" s="39" t="str">
        <f t="shared" si="1"/>
        <v>9</v>
      </c>
      <c r="C45" s="26" t="str">
        <f t="shared" si="2"/>
        <v>AVC1</v>
      </c>
      <c r="D45" s="23">
        <v>11.0</v>
      </c>
      <c r="E45" s="40">
        <v>4.0</v>
      </c>
      <c r="F45" s="40">
        <v>4.0</v>
      </c>
      <c r="G45" s="40">
        <v>44.0</v>
      </c>
      <c r="H45" s="23" t="s">
        <v>112</v>
      </c>
    </row>
    <row r="46">
      <c r="A46" s="26" t="s">
        <v>122</v>
      </c>
      <c r="B46" s="39" t="str">
        <f t="shared" si="1"/>
        <v>3</v>
      </c>
      <c r="C46" s="26" t="str">
        <f t="shared" si="2"/>
        <v>IWAF-L-KS1</v>
      </c>
      <c r="D46" s="23">
        <v>12.0</v>
      </c>
      <c r="E46" s="23">
        <v>4.0</v>
      </c>
      <c r="F46" s="23">
        <v>4.0</v>
      </c>
      <c r="G46" s="40">
        <v>45.0</v>
      </c>
      <c r="H46" s="23" t="s">
        <v>112</v>
      </c>
    </row>
    <row r="47">
      <c r="A47" s="26" t="s">
        <v>130</v>
      </c>
      <c r="B47" s="39" t="str">
        <f t="shared" si="1"/>
        <v>23</v>
      </c>
      <c r="C47" s="26" t="str">
        <f t="shared" si="2"/>
        <v>UMN #4353</v>
      </c>
      <c r="D47" s="23">
        <v>12.0</v>
      </c>
      <c r="E47" s="23">
        <v>3.0</v>
      </c>
      <c r="F47" s="23">
        <v>3.0</v>
      </c>
      <c r="G47" s="40">
        <v>46.0</v>
      </c>
      <c r="H47" s="23" t="s">
        <v>112</v>
      </c>
    </row>
    <row r="48">
      <c r="A48" s="26" t="s">
        <v>127</v>
      </c>
      <c r="B48" s="39" t="str">
        <f t="shared" si="1"/>
        <v>25</v>
      </c>
      <c r="C48" s="26" t="str">
        <f t="shared" si="2"/>
        <v>UMN #5555</v>
      </c>
      <c r="D48" s="23">
        <v>12.0</v>
      </c>
      <c r="E48" s="23">
        <v>2.0</v>
      </c>
      <c r="F48" s="23">
        <v>2.0</v>
      </c>
      <c r="G48" s="40">
        <v>47.0</v>
      </c>
      <c r="H48" s="23" t="s">
        <v>112</v>
      </c>
    </row>
    <row r="49">
      <c r="A49" s="25" t="s">
        <v>122</v>
      </c>
      <c r="B49" s="39" t="str">
        <f t="shared" si="1"/>
        <v>3</v>
      </c>
      <c r="C49" s="26" t="str">
        <f t="shared" si="2"/>
        <v>IWAF-L-KS1</v>
      </c>
      <c r="D49" s="23">
        <v>12.0</v>
      </c>
      <c r="E49" s="23">
        <v>1.0</v>
      </c>
      <c r="F49" s="23">
        <v>1.0</v>
      </c>
      <c r="G49" s="40">
        <v>48.0</v>
      </c>
      <c r="H49" s="23" t="s">
        <v>110</v>
      </c>
    </row>
    <row r="50">
      <c r="A50" s="26" t="s">
        <v>123</v>
      </c>
      <c r="B50" s="39" t="str">
        <f t="shared" si="1"/>
        <v>24</v>
      </c>
      <c r="C50" s="26" t="str">
        <f t="shared" si="2"/>
        <v>UMN #5553</v>
      </c>
      <c r="D50" s="23">
        <v>13.0</v>
      </c>
      <c r="E50" s="40">
        <v>1.0</v>
      </c>
      <c r="F50" s="40">
        <v>1.0</v>
      </c>
      <c r="G50" s="40">
        <v>49.0</v>
      </c>
      <c r="H50" s="23" t="s">
        <v>112</v>
      </c>
    </row>
    <row r="51">
      <c r="A51" s="26" t="s">
        <v>129</v>
      </c>
      <c r="B51" s="39" t="str">
        <f t="shared" si="1"/>
        <v>22</v>
      </c>
      <c r="C51" s="26" t="str">
        <f t="shared" si="2"/>
        <v>UMN #4352</v>
      </c>
      <c r="D51" s="23">
        <v>13.0</v>
      </c>
      <c r="E51" s="40">
        <v>2.0</v>
      </c>
      <c r="F51" s="40">
        <v>2.0</v>
      </c>
      <c r="G51" s="40">
        <v>50.0</v>
      </c>
      <c r="H51" s="23" t="s">
        <v>112</v>
      </c>
    </row>
    <row r="52">
      <c r="A52" s="25" t="s">
        <v>122</v>
      </c>
      <c r="B52" s="39" t="str">
        <f t="shared" si="1"/>
        <v>3</v>
      </c>
      <c r="C52" s="26" t="str">
        <f t="shared" si="2"/>
        <v>IWAF-L-KS1</v>
      </c>
      <c r="D52" s="23">
        <v>13.0</v>
      </c>
      <c r="E52" s="40">
        <v>3.0</v>
      </c>
      <c r="F52" s="40">
        <v>3.0</v>
      </c>
      <c r="G52" s="40">
        <v>51.0</v>
      </c>
      <c r="H52" s="23" t="s">
        <v>110</v>
      </c>
    </row>
    <row r="53">
      <c r="A53" s="26" t="s">
        <v>118</v>
      </c>
      <c r="B53" s="39" t="str">
        <f t="shared" si="1"/>
        <v>26</v>
      </c>
      <c r="C53" s="26" t="str">
        <f t="shared" si="2"/>
        <v>UMN #5560</v>
      </c>
      <c r="D53" s="23">
        <v>13.0</v>
      </c>
      <c r="E53" s="40">
        <v>4.0</v>
      </c>
      <c r="F53" s="40">
        <v>4.0</v>
      </c>
      <c r="G53" s="40">
        <v>52.0</v>
      </c>
      <c r="H53" s="23" t="s">
        <v>112</v>
      </c>
    </row>
    <row r="54">
      <c r="A54" s="26" t="s">
        <v>138</v>
      </c>
      <c r="B54" s="39" t="str">
        <f t="shared" si="1"/>
        <v>5</v>
      </c>
      <c r="C54" s="26" t="str">
        <f t="shared" si="2"/>
        <v>IWAF-L-MN1</v>
      </c>
      <c r="D54" s="23">
        <v>14.0</v>
      </c>
      <c r="E54" s="23">
        <v>4.0</v>
      </c>
      <c r="F54" s="23">
        <v>4.0</v>
      </c>
      <c r="G54" s="40">
        <v>53.0</v>
      </c>
      <c r="H54" s="23" t="s">
        <v>112</v>
      </c>
    </row>
    <row r="55">
      <c r="A55" s="26" t="s">
        <v>134</v>
      </c>
      <c r="B55" s="39" t="str">
        <f t="shared" si="1"/>
        <v>19</v>
      </c>
      <c r="C55" s="26" t="str">
        <f t="shared" si="2"/>
        <v>INTALF20</v>
      </c>
      <c r="D55" s="23">
        <v>14.0</v>
      </c>
      <c r="E55" s="23">
        <v>3.0</v>
      </c>
      <c r="F55" s="23">
        <v>3.0</v>
      </c>
      <c r="G55" s="40">
        <v>54.0</v>
      </c>
      <c r="H55" s="23" t="s">
        <v>112</v>
      </c>
    </row>
    <row r="56">
      <c r="A56" s="26" t="s">
        <v>132</v>
      </c>
      <c r="B56" s="39" t="str">
        <f t="shared" si="1"/>
        <v>2</v>
      </c>
      <c r="C56" s="26" t="str">
        <f t="shared" si="2"/>
        <v>IWAF-H-Base</v>
      </c>
      <c r="D56" s="23">
        <v>14.0</v>
      </c>
      <c r="E56" s="23">
        <v>2.0</v>
      </c>
      <c r="F56" s="23">
        <v>2.0</v>
      </c>
      <c r="G56" s="40">
        <v>55.0</v>
      </c>
      <c r="H56" s="23" t="s">
        <v>112</v>
      </c>
    </row>
    <row r="57">
      <c r="A57" s="26" t="s">
        <v>124</v>
      </c>
      <c r="B57" s="39" t="str">
        <f t="shared" si="1"/>
        <v>1</v>
      </c>
      <c r="C57" s="26" t="str">
        <f t="shared" si="2"/>
        <v>IWAF-L-Base</v>
      </c>
      <c r="D57" s="23">
        <v>14.0</v>
      </c>
      <c r="E57" s="23">
        <v>1.0</v>
      </c>
      <c r="F57" s="23">
        <v>1.0</v>
      </c>
      <c r="G57" s="40">
        <v>56.0</v>
      </c>
      <c r="H57" s="23" t="s">
        <v>112</v>
      </c>
    </row>
    <row r="58">
      <c r="A58" s="25" t="s">
        <v>125</v>
      </c>
      <c r="B58" s="39" t="str">
        <f t="shared" si="1"/>
        <v>20</v>
      </c>
      <c r="C58" s="26" t="str">
        <f t="shared" si="2"/>
        <v>Larry15</v>
      </c>
      <c r="D58" s="23">
        <v>15.0</v>
      </c>
      <c r="E58" s="40">
        <v>1.0</v>
      </c>
      <c r="F58" s="40">
        <v>1.0</v>
      </c>
      <c r="G58" s="40">
        <v>57.0</v>
      </c>
      <c r="H58" s="23" t="s">
        <v>110</v>
      </c>
    </row>
    <row r="59">
      <c r="A59" s="26" t="s">
        <v>134</v>
      </c>
      <c r="B59" s="39" t="str">
        <f t="shared" si="1"/>
        <v>19</v>
      </c>
      <c r="C59" s="26" t="str">
        <f t="shared" si="2"/>
        <v>INTALF20</v>
      </c>
      <c r="D59" s="23">
        <v>15.0</v>
      </c>
      <c r="E59" s="40">
        <v>2.0</v>
      </c>
      <c r="F59" s="40">
        <v>2.0</v>
      </c>
      <c r="G59" s="40">
        <v>58.0</v>
      </c>
      <c r="H59" s="23" t="s">
        <v>112</v>
      </c>
    </row>
    <row r="60">
      <c r="A60" s="26" t="s">
        <v>115</v>
      </c>
      <c r="B60" s="39" t="str">
        <f t="shared" si="1"/>
        <v>9</v>
      </c>
      <c r="C60" s="26" t="str">
        <f t="shared" si="2"/>
        <v>AVC1</v>
      </c>
      <c r="D60" s="23">
        <v>15.0</v>
      </c>
      <c r="E60" s="40">
        <v>3.0</v>
      </c>
      <c r="F60" s="40">
        <v>3.0</v>
      </c>
      <c r="G60" s="40">
        <v>59.0</v>
      </c>
      <c r="H60" s="23" t="s">
        <v>112</v>
      </c>
    </row>
    <row r="61">
      <c r="A61" s="25" t="s">
        <v>128</v>
      </c>
      <c r="B61" s="39" t="str">
        <f t="shared" si="1"/>
        <v>27</v>
      </c>
      <c r="C61" s="26" t="str">
        <f t="shared" si="2"/>
        <v>UMN #5561</v>
      </c>
      <c r="D61" s="23">
        <v>15.0</v>
      </c>
      <c r="E61" s="40">
        <v>4.0</v>
      </c>
      <c r="F61" s="40">
        <v>4.0</v>
      </c>
      <c r="G61" s="40">
        <v>60.0</v>
      </c>
      <c r="H61" s="23" t="s">
        <v>110</v>
      </c>
    </row>
    <row r="62">
      <c r="A62" s="25" t="s">
        <v>126</v>
      </c>
      <c r="B62" s="39" t="str">
        <f t="shared" si="1"/>
        <v>8</v>
      </c>
      <c r="C62" s="26" t="str">
        <f t="shared" si="2"/>
        <v>IWAF-H-WI1</v>
      </c>
      <c r="D62" s="23">
        <v>16.0</v>
      </c>
      <c r="E62" s="23">
        <v>4.0</v>
      </c>
      <c r="F62" s="23">
        <v>4.0</v>
      </c>
      <c r="G62" s="40">
        <v>61.0</v>
      </c>
      <c r="H62" s="23" t="s">
        <v>110</v>
      </c>
    </row>
    <row r="63">
      <c r="A63" s="26" t="s">
        <v>122</v>
      </c>
      <c r="B63" s="39" t="str">
        <f t="shared" si="1"/>
        <v>3</v>
      </c>
      <c r="C63" s="26" t="str">
        <f t="shared" si="2"/>
        <v>IWAF-L-KS1</v>
      </c>
      <c r="D63" s="23">
        <v>16.0</v>
      </c>
      <c r="E63" s="23">
        <v>3.0</v>
      </c>
      <c r="F63" s="23">
        <v>3.0</v>
      </c>
      <c r="G63" s="40">
        <v>62.0</v>
      </c>
      <c r="H63" s="23" t="s">
        <v>112</v>
      </c>
    </row>
    <row r="64">
      <c r="A64" s="26" t="s">
        <v>117</v>
      </c>
      <c r="B64" s="39" t="str">
        <f t="shared" si="1"/>
        <v>17</v>
      </c>
      <c r="C64" s="26" t="str">
        <f t="shared" si="2"/>
        <v>AVC5</v>
      </c>
      <c r="D64" s="23">
        <v>16.0</v>
      </c>
      <c r="E64" s="23">
        <v>2.0</v>
      </c>
      <c r="F64" s="23">
        <v>2.0</v>
      </c>
      <c r="G64" s="40">
        <v>63.0</v>
      </c>
      <c r="H64" s="23" t="s">
        <v>112</v>
      </c>
    </row>
    <row r="65">
      <c r="A65" s="26" t="s">
        <v>126</v>
      </c>
      <c r="B65" s="39" t="str">
        <f t="shared" si="1"/>
        <v>8</v>
      </c>
      <c r="C65" s="26" t="str">
        <f t="shared" si="2"/>
        <v>IWAF-H-WI1</v>
      </c>
      <c r="D65" s="23">
        <v>16.0</v>
      </c>
      <c r="E65" s="23">
        <v>1.0</v>
      </c>
      <c r="F65" s="23">
        <v>1.0</v>
      </c>
      <c r="G65" s="40">
        <v>64.0</v>
      </c>
      <c r="H65" s="23" t="s">
        <v>112</v>
      </c>
    </row>
    <row r="66">
      <c r="A66" s="26" t="s">
        <v>127</v>
      </c>
      <c r="B66" s="39" t="str">
        <f t="shared" si="1"/>
        <v>25</v>
      </c>
      <c r="C66" s="26" t="str">
        <f t="shared" si="2"/>
        <v>UMN #5555</v>
      </c>
      <c r="D66" s="23">
        <v>17.0</v>
      </c>
      <c r="E66" s="40">
        <v>1.0</v>
      </c>
      <c r="F66" s="40">
        <v>1.0</v>
      </c>
      <c r="G66" s="40">
        <v>65.0</v>
      </c>
      <c r="H66" s="23" t="s">
        <v>112</v>
      </c>
    </row>
    <row r="67">
      <c r="A67" s="26" t="s">
        <v>126</v>
      </c>
      <c r="B67" s="39" t="str">
        <f t="shared" si="1"/>
        <v>8</v>
      </c>
      <c r="C67" s="26" t="str">
        <f t="shared" si="2"/>
        <v>IWAF-H-WI1</v>
      </c>
      <c r="D67" s="23">
        <v>17.0</v>
      </c>
      <c r="E67" s="40">
        <v>2.0</v>
      </c>
      <c r="F67" s="40">
        <v>2.0</v>
      </c>
      <c r="G67" s="40">
        <v>66.0</v>
      </c>
      <c r="H67" s="23" t="s">
        <v>112</v>
      </c>
    </row>
    <row r="68">
      <c r="A68" s="26" t="s">
        <v>113</v>
      </c>
      <c r="B68" s="39" t="str">
        <f t="shared" si="1"/>
        <v>18</v>
      </c>
      <c r="C68" s="26" t="str">
        <f t="shared" si="2"/>
        <v>AVC14</v>
      </c>
      <c r="D68" s="23">
        <v>17.0</v>
      </c>
      <c r="E68" s="40">
        <v>3.0</v>
      </c>
      <c r="F68" s="40">
        <v>3.0</v>
      </c>
      <c r="G68" s="40">
        <v>67.0</v>
      </c>
      <c r="H68" s="23" t="s">
        <v>112</v>
      </c>
    </row>
    <row r="69">
      <c r="A69" s="26" t="s">
        <v>125</v>
      </c>
      <c r="B69" s="39" t="str">
        <f t="shared" si="1"/>
        <v>20</v>
      </c>
      <c r="C69" s="26" t="str">
        <f t="shared" si="2"/>
        <v>Larry15</v>
      </c>
      <c r="D69" s="23">
        <v>17.0</v>
      </c>
      <c r="E69" s="40">
        <v>4.0</v>
      </c>
      <c r="F69" s="40">
        <v>4.0</v>
      </c>
      <c r="G69" s="40">
        <v>68.0</v>
      </c>
      <c r="H69" s="23" t="s">
        <v>112</v>
      </c>
    </row>
    <row r="70">
      <c r="A70" s="26" t="s">
        <v>120</v>
      </c>
      <c r="B70" s="39" t="str">
        <f t="shared" si="1"/>
        <v>14</v>
      </c>
      <c r="C70" s="26" t="str">
        <f t="shared" si="2"/>
        <v>AVC9</v>
      </c>
      <c r="D70" s="23">
        <v>18.0</v>
      </c>
      <c r="E70" s="23">
        <v>4.0</v>
      </c>
      <c r="F70" s="23">
        <v>4.0</v>
      </c>
      <c r="G70" s="40">
        <v>69.0</v>
      </c>
      <c r="H70" s="23" t="s">
        <v>112</v>
      </c>
    </row>
    <row r="71">
      <c r="A71" s="26" t="s">
        <v>137</v>
      </c>
      <c r="B71" s="39" t="str">
        <f t="shared" si="1"/>
        <v>12</v>
      </c>
      <c r="C71" s="26" t="str">
        <f t="shared" si="2"/>
        <v>AVC7</v>
      </c>
      <c r="D71" s="23">
        <v>18.0</v>
      </c>
      <c r="E71" s="23">
        <v>3.0</v>
      </c>
      <c r="F71" s="23">
        <v>3.0</v>
      </c>
      <c r="G71" s="40">
        <v>70.0</v>
      </c>
      <c r="H71" s="23" t="s">
        <v>112</v>
      </c>
    </row>
    <row r="72">
      <c r="A72" s="26" t="s">
        <v>120</v>
      </c>
      <c r="B72" s="39" t="str">
        <f t="shared" si="1"/>
        <v>14</v>
      </c>
      <c r="C72" s="26" t="str">
        <f t="shared" si="2"/>
        <v>AVC9</v>
      </c>
      <c r="D72" s="23">
        <v>18.0</v>
      </c>
      <c r="E72" s="23">
        <v>2.0</v>
      </c>
      <c r="F72" s="23">
        <v>2.0</v>
      </c>
      <c r="G72" s="40">
        <v>71.0</v>
      </c>
      <c r="H72" s="23" t="s">
        <v>112</v>
      </c>
    </row>
    <row r="73">
      <c r="A73" s="26" t="s">
        <v>128</v>
      </c>
      <c r="B73" s="39" t="str">
        <f t="shared" si="1"/>
        <v>27</v>
      </c>
      <c r="C73" s="26" t="str">
        <f t="shared" si="2"/>
        <v>UMN #5561</v>
      </c>
      <c r="D73" s="23">
        <v>18.0</v>
      </c>
      <c r="E73" s="23">
        <v>1.0</v>
      </c>
      <c r="F73" s="23">
        <v>1.0</v>
      </c>
      <c r="G73" s="40">
        <v>72.0</v>
      </c>
      <c r="H73" s="23" t="s">
        <v>112</v>
      </c>
    </row>
    <row r="74">
      <c r="A74" s="26" t="s">
        <v>129</v>
      </c>
      <c r="B74" s="39" t="str">
        <f t="shared" si="1"/>
        <v>22</v>
      </c>
      <c r="C74" s="26" t="str">
        <f t="shared" si="2"/>
        <v>UMN #4352</v>
      </c>
      <c r="D74" s="23">
        <v>19.0</v>
      </c>
      <c r="E74" s="40">
        <v>1.0</v>
      </c>
      <c r="F74" s="40">
        <v>1.0</v>
      </c>
      <c r="G74" s="40">
        <v>73.0</v>
      </c>
      <c r="H74" s="23" t="s">
        <v>112</v>
      </c>
    </row>
    <row r="75">
      <c r="A75" s="26" t="s">
        <v>118</v>
      </c>
      <c r="B75" s="39" t="str">
        <f t="shared" si="1"/>
        <v>26</v>
      </c>
      <c r="C75" s="26" t="str">
        <f t="shared" si="2"/>
        <v>UMN #5560</v>
      </c>
      <c r="D75" s="23">
        <v>19.0</v>
      </c>
      <c r="E75" s="40">
        <v>2.0</v>
      </c>
      <c r="F75" s="40">
        <v>2.0</v>
      </c>
      <c r="G75" s="40">
        <v>74.0</v>
      </c>
      <c r="H75" s="23" t="s">
        <v>112</v>
      </c>
    </row>
    <row r="76">
      <c r="A76" s="26" t="s">
        <v>111</v>
      </c>
      <c r="B76" s="39" t="str">
        <f t="shared" si="1"/>
        <v>7</v>
      </c>
      <c r="C76" s="26" t="str">
        <f t="shared" si="2"/>
        <v>IWAF-L-WI1</v>
      </c>
      <c r="D76" s="23">
        <v>19.0</v>
      </c>
      <c r="E76" s="40">
        <v>3.0</v>
      </c>
      <c r="F76" s="40">
        <v>3.0</v>
      </c>
      <c r="G76" s="40">
        <v>75.0</v>
      </c>
      <c r="H76" s="23" t="s">
        <v>112</v>
      </c>
    </row>
    <row r="77">
      <c r="A77" s="26" t="s">
        <v>132</v>
      </c>
      <c r="B77" s="39" t="str">
        <f t="shared" si="1"/>
        <v>2</v>
      </c>
      <c r="C77" s="26" t="str">
        <f t="shared" si="2"/>
        <v>IWAF-H-Base</v>
      </c>
      <c r="D77" s="23">
        <v>19.0</v>
      </c>
      <c r="E77" s="40">
        <v>4.0</v>
      </c>
      <c r="F77" s="40">
        <v>4.0</v>
      </c>
      <c r="G77" s="40">
        <v>76.0</v>
      </c>
      <c r="H77" s="23" t="s">
        <v>112</v>
      </c>
    </row>
    <row r="78">
      <c r="A78" s="26" t="s">
        <v>131</v>
      </c>
      <c r="B78" s="39" t="str">
        <f t="shared" si="1"/>
        <v>15</v>
      </c>
      <c r="C78" s="26" t="str">
        <f t="shared" si="2"/>
        <v>AVC4</v>
      </c>
      <c r="D78" s="23">
        <v>20.0</v>
      </c>
      <c r="E78" s="23">
        <v>4.0</v>
      </c>
      <c r="F78" s="23">
        <v>4.0</v>
      </c>
      <c r="G78" s="40">
        <v>77.0</v>
      </c>
      <c r="H78" s="23" t="s">
        <v>112</v>
      </c>
    </row>
    <row r="79">
      <c r="A79" s="25" t="s">
        <v>125</v>
      </c>
      <c r="B79" s="39" t="str">
        <f t="shared" si="1"/>
        <v>20</v>
      </c>
      <c r="C79" s="26" t="str">
        <f t="shared" si="2"/>
        <v>Larry15</v>
      </c>
      <c r="D79" s="23">
        <v>20.0</v>
      </c>
      <c r="E79" s="23">
        <v>3.0</v>
      </c>
      <c r="F79" s="23">
        <v>3.0</v>
      </c>
      <c r="G79" s="40">
        <v>78.0</v>
      </c>
      <c r="H79" s="23" t="s">
        <v>110</v>
      </c>
    </row>
    <row r="80">
      <c r="A80" s="25" t="s">
        <v>126</v>
      </c>
      <c r="B80" s="39" t="str">
        <f t="shared" si="1"/>
        <v>8</v>
      </c>
      <c r="C80" s="26" t="str">
        <f t="shared" si="2"/>
        <v>IWAF-H-WI1</v>
      </c>
      <c r="D80" s="23">
        <v>20.0</v>
      </c>
      <c r="E80" s="23">
        <v>2.0</v>
      </c>
      <c r="F80" s="23">
        <v>2.0</v>
      </c>
      <c r="G80" s="40">
        <v>79.0</v>
      </c>
      <c r="H80" s="23" t="s">
        <v>110</v>
      </c>
    </row>
    <row r="81">
      <c r="A81" s="26" t="s">
        <v>130</v>
      </c>
      <c r="B81" s="39" t="str">
        <f t="shared" si="1"/>
        <v>23</v>
      </c>
      <c r="C81" s="26" t="str">
        <f t="shared" si="2"/>
        <v>UMN #4353</v>
      </c>
      <c r="D81" s="23">
        <v>20.0</v>
      </c>
      <c r="E81" s="23">
        <v>1.0</v>
      </c>
      <c r="F81" s="23">
        <v>1.0</v>
      </c>
      <c r="G81" s="40">
        <v>80.0</v>
      </c>
      <c r="H81" s="23" t="s">
        <v>112</v>
      </c>
    </row>
    <row r="82">
      <c r="A82" s="26" t="s">
        <v>111</v>
      </c>
      <c r="B82" s="39" t="str">
        <f t="shared" si="1"/>
        <v>7</v>
      </c>
      <c r="C82" s="26" t="str">
        <f t="shared" si="2"/>
        <v>IWAF-L-WI1</v>
      </c>
      <c r="D82" s="23">
        <v>21.0</v>
      </c>
      <c r="E82" s="40">
        <v>1.0</v>
      </c>
      <c r="F82" s="40">
        <v>1.0</v>
      </c>
      <c r="G82" s="40">
        <v>81.0</v>
      </c>
      <c r="H82" s="23" t="s">
        <v>112</v>
      </c>
    </row>
    <row r="83">
      <c r="A83" s="26" t="s">
        <v>139</v>
      </c>
      <c r="B83" s="39" t="str">
        <f t="shared" si="1"/>
        <v>10</v>
      </c>
      <c r="C83" s="26" t="str">
        <f t="shared" si="2"/>
        <v>AVC6</v>
      </c>
      <c r="D83" s="23">
        <v>21.0</v>
      </c>
      <c r="E83" s="40">
        <v>2.0</v>
      </c>
      <c r="F83" s="40">
        <v>2.0</v>
      </c>
      <c r="G83" s="40">
        <v>82.0</v>
      </c>
      <c r="H83" s="23" t="s">
        <v>112</v>
      </c>
    </row>
    <row r="84">
      <c r="A84" s="26" t="s">
        <v>116</v>
      </c>
      <c r="B84" s="39" t="str">
        <f t="shared" si="1"/>
        <v>16</v>
      </c>
      <c r="C84" s="26" t="str">
        <f t="shared" si="2"/>
        <v>AVC11</v>
      </c>
      <c r="D84" s="23">
        <v>21.0</v>
      </c>
      <c r="E84" s="40">
        <v>3.0</v>
      </c>
      <c r="F84" s="40">
        <v>3.0</v>
      </c>
      <c r="G84" s="40">
        <v>83.0</v>
      </c>
      <c r="H84" s="23" t="s">
        <v>112</v>
      </c>
    </row>
    <row r="85">
      <c r="A85" s="26" t="s">
        <v>135</v>
      </c>
      <c r="B85" s="39" t="str">
        <f t="shared" si="1"/>
        <v>13</v>
      </c>
      <c r="C85" s="26" t="str">
        <f t="shared" si="2"/>
        <v>AVC3</v>
      </c>
      <c r="D85" s="23">
        <v>21.0</v>
      </c>
      <c r="E85" s="40">
        <v>4.0</v>
      </c>
      <c r="F85" s="40">
        <v>4.0</v>
      </c>
      <c r="G85" s="40">
        <v>84.0</v>
      </c>
      <c r="H85" s="23" t="s">
        <v>112</v>
      </c>
    </row>
    <row r="86">
      <c r="A86" s="26" t="s">
        <v>111</v>
      </c>
      <c r="B86" s="39" t="str">
        <f t="shared" si="1"/>
        <v>7</v>
      </c>
      <c r="C86" s="26" t="str">
        <f t="shared" si="2"/>
        <v>IWAF-L-WI1</v>
      </c>
      <c r="D86" s="23">
        <v>22.0</v>
      </c>
      <c r="E86" s="23">
        <v>4.0</v>
      </c>
      <c r="F86" s="23">
        <v>4.0</v>
      </c>
      <c r="G86" s="40">
        <v>85.0</v>
      </c>
      <c r="H86" s="23" t="s">
        <v>112</v>
      </c>
    </row>
    <row r="87">
      <c r="A87" s="26" t="s">
        <v>125</v>
      </c>
      <c r="B87" s="39" t="str">
        <f t="shared" si="1"/>
        <v>20</v>
      </c>
      <c r="C87" s="26" t="str">
        <f t="shared" si="2"/>
        <v>Larry15</v>
      </c>
      <c r="D87" s="23">
        <v>22.0</v>
      </c>
      <c r="E87" s="23">
        <v>3.0</v>
      </c>
      <c r="F87" s="23">
        <v>3.0</v>
      </c>
      <c r="G87" s="40">
        <v>86.0</v>
      </c>
      <c r="H87" s="23" t="s">
        <v>112</v>
      </c>
    </row>
    <row r="88">
      <c r="A88" s="26" t="s">
        <v>135</v>
      </c>
      <c r="B88" s="39" t="str">
        <f t="shared" si="1"/>
        <v>13</v>
      </c>
      <c r="C88" s="26" t="str">
        <f t="shared" si="2"/>
        <v>AVC3</v>
      </c>
      <c r="D88" s="23">
        <v>22.0</v>
      </c>
      <c r="E88" s="23">
        <v>2.0</v>
      </c>
      <c r="F88" s="23">
        <v>2.0</v>
      </c>
      <c r="G88" s="40">
        <v>87.0</v>
      </c>
      <c r="H88" s="23" t="s">
        <v>112</v>
      </c>
    </row>
    <row r="89">
      <c r="A89" s="26" t="s">
        <v>131</v>
      </c>
      <c r="B89" s="39" t="str">
        <f t="shared" si="1"/>
        <v>15</v>
      </c>
      <c r="C89" s="26" t="str">
        <f t="shared" si="2"/>
        <v>AVC4</v>
      </c>
      <c r="D89" s="23">
        <v>22.0</v>
      </c>
      <c r="E89" s="23">
        <v>1.0</v>
      </c>
      <c r="F89" s="23">
        <v>1.0</v>
      </c>
      <c r="G89" s="40">
        <v>88.0</v>
      </c>
      <c r="H89" s="23" t="s">
        <v>112</v>
      </c>
    </row>
    <row r="90">
      <c r="A90" s="26" t="s">
        <v>132</v>
      </c>
      <c r="B90" s="39" t="str">
        <f t="shared" si="1"/>
        <v>2</v>
      </c>
      <c r="C90" s="26" t="str">
        <f t="shared" si="2"/>
        <v>IWAF-H-Base</v>
      </c>
      <c r="D90" s="23">
        <v>23.0</v>
      </c>
      <c r="E90" s="40">
        <v>1.0</v>
      </c>
      <c r="F90" s="40">
        <v>1.0</v>
      </c>
      <c r="G90" s="40">
        <v>89.0</v>
      </c>
      <c r="H90" s="23" t="s">
        <v>112</v>
      </c>
    </row>
    <row r="91">
      <c r="A91" s="26" t="s">
        <v>122</v>
      </c>
      <c r="B91" s="39" t="str">
        <f t="shared" si="1"/>
        <v>3</v>
      </c>
      <c r="C91" s="26" t="str">
        <f t="shared" si="2"/>
        <v>IWAF-L-KS1</v>
      </c>
      <c r="D91" s="23">
        <v>23.0</v>
      </c>
      <c r="E91" s="40">
        <v>2.0</v>
      </c>
      <c r="F91" s="40">
        <v>2.0</v>
      </c>
      <c r="G91" s="40">
        <v>90.0</v>
      </c>
      <c r="H91" s="23" t="s">
        <v>112</v>
      </c>
    </row>
    <row r="92">
      <c r="A92" s="26" t="s">
        <v>131</v>
      </c>
      <c r="B92" s="39" t="str">
        <f t="shared" si="1"/>
        <v>15</v>
      </c>
      <c r="C92" s="26" t="str">
        <f t="shared" si="2"/>
        <v>AVC4</v>
      </c>
      <c r="D92" s="23">
        <v>23.0</v>
      </c>
      <c r="E92" s="40">
        <v>3.0</v>
      </c>
      <c r="F92" s="40">
        <v>3.0</v>
      </c>
      <c r="G92" s="40">
        <v>91.0</v>
      </c>
      <c r="H92" s="23" t="s">
        <v>112</v>
      </c>
    </row>
    <row r="93">
      <c r="A93" s="26" t="s">
        <v>139</v>
      </c>
      <c r="B93" s="39" t="str">
        <f t="shared" si="1"/>
        <v>10</v>
      </c>
      <c r="C93" s="26" t="str">
        <f t="shared" si="2"/>
        <v>AVC6</v>
      </c>
      <c r="D93" s="23">
        <v>23.0</v>
      </c>
      <c r="E93" s="40">
        <v>4.0</v>
      </c>
      <c r="F93" s="40">
        <v>4.0</v>
      </c>
      <c r="G93" s="40">
        <v>92.0</v>
      </c>
      <c r="H93" s="23" t="s">
        <v>112</v>
      </c>
    </row>
    <row r="94">
      <c r="A94" s="26" t="s">
        <v>113</v>
      </c>
      <c r="B94" s="39" t="str">
        <f t="shared" si="1"/>
        <v>18</v>
      </c>
      <c r="C94" s="26" t="str">
        <f t="shared" si="2"/>
        <v>AVC14</v>
      </c>
      <c r="D94" s="23">
        <v>24.0</v>
      </c>
      <c r="E94" s="23">
        <v>4.0</v>
      </c>
      <c r="F94" s="23">
        <v>4.0</v>
      </c>
      <c r="G94" s="40">
        <v>93.0</v>
      </c>
      <c r="H94" s="23" t="s">
        <v>112</v>
      </c>
    </row>
    <row r="95">
      <c r="A95" s="26" t="s">
        <v>117</v>
      </c>
      <c r="B95" s="39" t="str">
        <f t="shared" si="1"/>
        <v>17</v>
      </c>
      <c r="C95" s="26" t="str">
        <f t="shared" si="2"/>
        <v>AVC5</v>
      </c>
      <c r="D95" s="23">
        <v>24.0</v>
      </c>
      <c r="E95" s="23">
        <v>3.0</v>
      </c>
      <c r="F95" s="23">
        <v>3.0</v>
      </c>
      <c r="G95" s="40">
        <v>94.0</v>
      </c>
      <c r="H95" s="23" t="s">
        <v>112</v>
      </c>
    </row>
    <row r="96">
      <c r="A96" s="26" t="s">
        <v>119</v>
      </c>
      <c r="B96" s="39" t="str">
        <f t="shared" si="1"/>
        <v>28</v>
      </c>
      <c r="C96" s="26" t="str">
        <f t="shared" si="2"/>
        <v>NY19-45</v>
      </c>
      <c r="D96" s="23">
        <v>24.0</v>
      </c>
      <c r="E96" s="23">
        <v>2.0</v>
      </c>
      <c r="F96" s="23">
        <v>2.0</v>
      </c>
      <c r="G96" s="40">
        <v>95.0</v>
      </c>
      <c r="H96" s="23" t="s">
        <v>112</v>
      </c>
    </row>
    <row r="97">
      <c r="A97" s="26" t="s">
        <v>133</v>
      </c>
      <c r="B97" s="39" t="str">
        <f t="shared" si="1"/>
        <v>21</v>
      </c>
      <c r="C97" s="26" t="str">
        <f t="shared" si="2"/>
        <v>IAFAL-C3</v>
      </c>
      <c r="D97" s="23">
        <v>24.0</v>
      </c>
      <c r="E97" s="23">
        <v>1.0</v>
      </c>
      <c r="F97" s="23">
        <v>1.0</v>
      </c>
      <c r="G97" s="40">
        <v>96.0</v>
      </c>
      <c r="H97" s="23" t="s">
        <v>112</v>
      </c>
    </row>
    <row r="98">
      <c r="A98" s="26" t="s">
        <v>134</v>
      </c>
      <c r="B98" s="39" t="str">
        <f t="shared" si="1"/>
        <v>19</v>
      </c>
      <c r="C98" s="26" t="str">
        <f t="shared" si="2"/>
        <v>INTALF20</v>
      </c>
      <c r="D98" s="23">
        <v>25.0</v>
      </c>
      <c r="E98" s="40">
        <v>1.0</v>
      </c>
      <c r="F98" s="40">
        <v>1.0</v>
      </c>
      <c r="G98" s="40">
        <v>97.0</v>
      </c>
      <c r="H98" s="23" t="s">
        <v>112</v>
      </c>
    </row>
    <row r="99">
      <c r="A99" s="26" t="s">
        <v>113</v>
      </c>
      <c r="B99" s="39" t="str">
        <f t="shared" si="1"/>
        <v>18</v>
      </c>
      <c r="C99" s="26" t="str">
        <f t="shared" si="2"/>
        <v>AVC14</v>
      </c>
      <c r="D99" s="23">
        <v>25.0</v>
      </c>
      <c r="E99" s="40">
        <v>2.0</v>
      </c>
      <c r="F99" s="40">
        <v>2.0</v>
      </c>
      <c r="G99" s="40">
        <v>98.0</v>
      </c>
      <c r="H99" s="23" t="s">
        <v>112</v>
      </c>
    </row>
    <row r="100">
      <c r="A100" s="26" t="s">
        <v>114</v>
      </c>
      <c r="B100" s="39" t="str">
        <f t="shared" si="1"/>
        <v>6</v>
      </c>
      <c r="C100" s="26" t="str">
        <f t="shared" si="2"/>
        <v>IWAF-H-MN1</v>
      </c>
      <c r="D100" s="23">
        <v>25.0</v>
      </c>
      <c r="E100" s="40">
        <v>3.0</v>
      </c>
      <c r="F100" s="40">
        <v>3.0</v>
      </c>
      <c r="G100" s="40">
        <v>99.0</v>
      </c>
      <c r="H100" s="23" t="s">
        <v>112</v>
      </c>
    </row>
    <row r="101">
      <c r="A101" s="26" t="s">
        <v>117</v>
      </c>
      <c r="B101" s="39" t="str">
        <f t="shared" si="1"/>
        <v>17</v>
      </c>
      <c r="C101" s="26" t="str">
        <f t="shared" si="2"/>
        <v>AVC5</v>
      </c>
      <c r="D101" s="23">
        <v>25.0</v>
      </c>
      <c r="E101" s="40">
        <v>4.0</v>
      </c>
      <c r="F101" s="40">
        <v>4.0</v>
      </c>
      <c r="G101" s="40">
        <v>100.0</v>
      </c>
      <c r="H101" s="23" t="s">
        <v>112</v>
      </c>
    </row>
    <row r="102">
      <c r="A102" s="25" t="s">
        <v>118</v>
      </c>
      <c r="B102" s="39" t="str">
        <f t="shared" si="1"/>
        <v>26</v>
      </c>
      <c r="C102" s="26" t="str">
        <f t="shared" si="2"/>
        <v>UMN #5560</v>
      </c>
      <c r="D102" s="23">
        <v>26.0</v>
      </c>
      <c r="E102" s="23">
        <v>4.0</v>
      </c>
      <c r="F102" s="23">
        <v>4.0</v>
      </c>
      <c r="G102" s="40">
        <v>101.0</v>
      </c>
      <c r="H102" s="23" t="s">
        <v>110</v>
      </c>
    </row>
    <row r="103">
      <c r="A103" s="26" t="s">
        <v>129</v>
      </c>
      <c r="B103" s="39" t="str">
        <f t="shared" si="1"/>
        <v>22</v>
      </c>
      <c r="C103" s="26" t="str">
        <f t="shared" si="2"/>
        <v>UMN #4352</v>
      </c>
      <c r="D103" s="23">
        <v>26.0</v>
      </c>
      <c r="E103" s="23">
        <v>3.0</v>
      </c>
      <c r="F103" s="23">
        <v>3.0</v>
      </c>
      <c r="G103" s="40">
        <v>102.0</v>
      </c>
      <c r="H103" s="23" t="s">
        <v>112</v>
      </c>
    </row>
    <row r="104">
      <c r="A104" s="26" t="s">
        <v>131</v>
      </c>
      <c r="B104" s="39" t="str">
        <f t="shared" si="1"/>
        <v>15</v>
      </c>
      <c r="C104" s="26" t="str">
        <f t="shared" si="2"/>
        <v>AVC4</v>
      </c>
      <c r="D104" s="23">
        <v>26.0</v>
      </c>
      <c r="E104" s="23">
        <v>2.0</v>
      </c>
      <c r="F104" s="23">
        <v>2.0</v>
      </c>
      <c r="G104" s="40">
        <v>103.0</v>
      </c>
      <c r="H104" s="23" t="s">
        <v>112</v>
      </c>
    </row>
    <row r="105">
      <c r="A105" s="26" t="s">
        <v>122</v>
      </c>
      <c r="B105" s="39" t="str">
        <f t="shared" si="1"/>
        <v>3</v>
      </c>
      <c r="C105" s="26" t="str">
        <f t="shared" si="2"/>
        <v>IWAF-L-KS1</v>
      </c>
      <c r="D105" s="23">
        <v>26.0</v>
      </c>
      <c r="E105" s="23">
        <v>1.0</v>
      </c>
      <c r="F105" s="23">
        <v>1.0</v>
      </c>
      <c r="G105" s="40">
        <v>104.0</v>
      </c>
      <c r="H105" s="23" t="s">
        <v>112</v>
      </c>
    </row>
    <row r="106">
      <c r="A106" s="26" t="s">
        <v>135</v>
      </c>
      <c r="B106" s="39" t="str">
        <f t="shared" si="1"/>
        <v>13</v>
      </c>
      <c r="C106" s="26" t="str">
        <f t="shared" si="2"/>
        <v>AVC3</v>
      </c>
      <c r="D106" s="23">
        <v>27.0</v>
      </c>
      <c r="E106" s="40">
        <v>1.0</v>
      </c>
      <c r="F106" s="40">
        <v>1.0</v>
      </c>
      <c r="G106" s="40">
        <v>105.0</v>
      </c>
      <c r="H106" s="23" t="s">
        <v>112</v>
      </c>
    </row>
    <row r="107">
      <c r="A107" s="26" t="s">
        <v>124</v>
      </c>
      <c r="B107" s="39" t="str">
        <f t="shared" si="1"/>
        <v>1</v>
      </c>
      <c r="C107" s="26" t="str">
        <f t="shared" si="2"/>
        <v>IWAF-L-Base</v>
      </c>
      <c r="D107" s="23">
        <v>27.0</v>
      </c>
      <c r="E107" s="40">
        <v>2.0</v>
      </c>
      <c r="F107" s="40">
        <v>2.0</v>
      </c>
      <c r="G107" s="40">
        <v>106.0</v>
      </c>
      <c r="H107" s="23" t="s">
        <v>112</v>
      </c>
    </row>
    <row r="108">
      <c r="A108" s="26" t="s">
        <v>136</v>
      </c>
      <c r="B108" s="39" t="str">
        <f t="shared" si="1"/>
        <v>11</v>
      </c>
      <c r="C108" s="26" t="str">
        <f t="shared" si="2"/>
        <v>AVC2</v>
      </c>
      <c r="D108" s="23">
        <v>27.0</v>
      </c>
      <c r="E108" s="40">
        <v>3.0</v>
      </c>
      <c r="F108" s="40">
        <v>3.0</v>
      </c>
      <c r="G108" s="40">
        <v>107.0</v>
      </c>
      <c r="H108" s="23" t="s">
        <v>112</v>
      </c>
    </row>
    <row r="109">
      <c r="A109" s="26" t="s">
        <v>116</v>
      </c>
      <c r="B109" s="39" t="str">
        <f t="shared" si="1"/>
        <v>16</v>
      </c>
      <c r="C109" s="26" t="str">
        <f t="shared" si="2"/>
        <v>AVC11</v>
      </c>
      <c r="D109" s="23">
        <v>27.0</v>
      </c>
      <c r="E109" s="40">
        <v>4.0</v>
      </c>
      <c r="F109" s="40">
        <v>4.0</v>
      </c>
      <c r="G109" s="40">
        <v>108.0</v>
      </c>
      <c r="H109" s="23" t="s">
        <v>112</v>
      </c>
    </row>
    <row r="110">
      <c r="A110" s="26" t="s">
        <v>119</v>
      </c>
      <c r="B110" s="39" t="str">
        <f t="shared" si="1"/>
        <v>28</v>
      </c>
      <c r="C110" s="26" t="str">
        <f t="shared" si="2"/>
        <v>NY19-45</v>
      </c>
      <c r="D110" s="23">
        <v>28.0</v>
      </c>
      <c r="E110" s="23">
        <v>4.0</v>
      </c>
      <c r="F110" s="23">
        <v>4.0</v>
      </c>
      <c r="G110" s="40">
        <v>109.0</v>
      </c>
      <c r="H110" s="23" t="s">
        <v>112</v>
      </c>
    </row>
    <row r="111">
      <c r="A111" s="26" t="s">
        <v>123</v>
      </c>
      <c r="B111" s="39" t="str">
        <f t="shared" si="1"/>
        <v>24</v>
      </c>
      <c r="C111" s="26" t="str">
        <f t="shared" si="2"/>
        <v>UMN #5553</v>
      </c>
      <c r="D111" s="23">
        <v>28.0</v>
      </c>
      <c r="E111" s="23">
        <v>3.0</v>
      </c>
      <c r="F111" s="23">
        <v>3.0</v>
      </c>
      <c r="G111" s="40">
        <v>110.0</v>
      </c>
      <c r="H111" s="23" t="s">
        <v>112</v>
      </c>
    </row>
    <row r="112">
      <c r="A112" s="26" t="s">
        <v>116</v>
      </c>
      <c r="B112" s="39" t="str">
        <f t="shared" si="1"/>
        <v>16</v>
      </c>
      <c r="C112" s="26" t="str">
        <f t="shared" si="2"/>
        <v>AVC11</v>
      </c>
      <c r="D112" s="23">
        <v>28.0</v>
      </c>
      <c r="E112" s="23">
        <v>2.0</v>
      </c>
      <c r="F112" s="23">
        <v>2.0</v>
      </c>
      <c r="G112" s="40">
        <v>111.0</v>
      </c>
      <c r="H112" s="23" t="s">
        <v>112</v>
      </c>
    </row>
    <row r="113">
      <c r="A113" s="26" t="s">
        <v>125</v>
      </c>
      <c r="B113" s="39" t="str">
        <f t="shared" si="1"/>
        <v>20</v>
      </c>
      <c r="C113" s="26" t="str">
        <f t="shared" si="2"/>
        <v>Larry15</v>
      </c>
      <c r="D113" s="23">
        <v>28.0</v>
      </c>
      <c r="E113" s="23">
        <v>1.0</v>
      </c>
      <c r="F113" s="23">
        <v>1.0</v>
      </c>
      <c r="G113" s="40">
        <v>112.0</v>
      </c>
      <c r="H113" s="23" t="s">
        <v>112</v>
      </c>
    </row>
    <row r="114">
      <c r="A114" s="26" t="s">
        <v>136</v>
      </c>
      <c r="B114" s="39" t="str">
        <f t="shared" si="1"/>
        <v>11</v>
      </c>
      <c r="C114" s="26" t="str">
        <f t="shared" si="2"/>
        <v>AVC2</v>
      </c>
      <c r="D114" s="23">
        <v>29.0</v>
      </c>
      <c r="E114" s="40">
        <v>1.0</v>
      </c>
      <c r="F114" s="40">
        <v>1.0</v>
      </c>
      <c r="G114" s="40">
        <v>113.0</v>
      </c>
      <c r="H114" s="23" t="s">
        <v>112</v>
      </c>
    </row>
    <row r="115">
      <c r="A115" s="26" t="s">
        <v>125</v>
      </c>
      <c r="B115" s="39" t="str">
        <f t="shared" si="1"/>
        <v>20</v>
      </c>
      <c r="C115" s="26" t="str">
        <f t="shared" si="2"/>
        <v>Larry15</v>
      </c>
      <c r="D115" s="23">
        <v>29.0</v>
      </c>
      <c r="E115" s="40">
        <v>2.0</v>
      </c>
      <c r="F115" s="40">
        <v>2.0</v>
      </c>
      <c r="G115" s="40">
        <v>114.0</v>
      </c>
      <c r="H115" s="23" t="s">
        <v>112</v>
      </c>
    </row>
    <row r="116">
      <c r="A116" s="25" t="s">
        <v>114</v>
      </c>
      <c r="B116" s="39" t="str">
        <f t="shared" si="1"/>
        <v>6</v>
      </c>
      <c r="C116" s="26" t="str">
        <f t="shared" si="2"/>
        <v>IWAF-H-MN1</v>
      </c>
      <c r="D116" s="23">
        <v>29.0</v>
      </c>
      <c r="E116" s="40">
        <v>3.0</v>
      </c>
      <c r="F116" s="40">
        <v>3.0</v>
      </c>
      <c r="G116" s="40">
        <v>115.0</v>
      </c>
      <c r="H116" s="23" t="s">
        <v>110</v>
      </c>
    </row>
    <row r="117">
      <c r="A117" s="26" t="s">
        <v>137</v>
      </c>
      <c r="B117" s="39" t="str">
        <f t="shared" si="1"/>
        <v>12</v>
      </c>
      <c r="C117" s="26" t="str">
        <f t="shared" si="2"/>
        <v>AVC7</v>
      </c>
      <c r="D117" s="23">
        <v>29.0</v>
      </c>
      <c r="E117" s="40">
        <v>4.0</v>
      </c>
      <c r="F117" s="40">
        <v>4.0</v>
      </c>
      <c r="G117" s="40">
        <v>116.0</v>
      </c>
      <c r="H117" s="23" t="s">
        <v>112</v>
      </c>
    </row>
    <row r="118">
      <c r="A118" s="26" t="s">
        <v>136</v>
      </c>
      <c r="B118" s="39" t="str">
        <f t="shared" si="1"/>
        <v>11</v>
      </c>
      <c r="C118" s="26" t="str">
        <f t="shared" si="2"/>
        <v>AVC2</v>
      </c>
      <c r="D118" s="23">
        <v>30.0</v>
      </c>
      <c r="E118" s="23">
        <v>4.0</v>
      </c>
      <c r="F118" s="23">
        <v>4.0</v>
      </c>
      <c r="G118" s="40">
        <v>117.0</v>
      </c>
      <c r="H118" s="23" t="s">
        <v>112</v>
      </c>
    </row>
    <row r="119">
      <c r="A119" s="26" t="s">
        <v>121</v>
      </c>
      <c r="B119" s="39" t="str">
        <f t="shared" si="1"/>
        <v>29</v>
      </c>
      <c r="C119" s="26" t="str">
        <f t="shared" si="2"/>
        <v>NY1713</v>
      </c>
      <c r="D119" s="23">
        <v>30.0</v>
      </c>
      <c r="E119" s="23">
        <v>3.0</v>
      </c>
      <c r="F119" s="23">
        <v>3.0</v>
      </c>
      <c r="G119" s="40">
        <v>118.0</v>
      </c>
      <c r="H119" s="23" t="s">
        <v>112</v>
      </c>
    </row>
    <row r="120">
      <c r="A120" s="26" t="s">
        <v>133</v>
      </c>
      <c r="B120" s="39" t="str">
        <f t="shared" si="1"/>
        <v>21</v>
      </c>
      <c r="C120" s="26" t="str">
        <f t="shared" si="2"/>
        <v>IAFAL-C3</v>
      </c>
      <c r="D120" s="23">
        <v>30.0</v>
      </c>
      <c r="E120" s="23">
        <v>2.0</v>
      </c>
      <c r="F120" s="23">
        <v>2.0</v>
      </c>
      <c r="G120" s="40">
        <v>119.0</v>
      </c>
      <c r="H120" s="23" t="s">
        <v>112</v>
      </c>
    </row>
    <row r="121">
      <c r="A121" s="26" t="s">
        <v>137</v>
      </c>
      <c r="B121" s="39" t="str">
        <f t="shared" si="1"/>
        <v>12</v>
      </c>
      <c r="C121" s="26" t="str">
        <f t="shared" si="2"/>
        <v>AVC7</v>
      </c>
      <c r="D121" s="23">
        <v>30.0</v>
      </c>
      <c r="E121" s="23">
        <v>1.0</v>
      </c>
      <c r="F121" s="23">
        <v>1.0</v>
      </c>
      <c r="G121" s="40">
        <v>120.0</v>
      </c>
      <c r="H121" s="23" t="s">
        <v>112</v>
      </c>
    </row>
    <row r="122">
      <c r="A122" s="26" t="s">
        <v>138</v>
      </c>
      <c r="B122" s="39" t="str">
        <f t="shared" si="1"/>
        <v>5</v>
      </c>
      <c r="C122" s="26" t="str">
        <f t="shared" si="2"/>
        <v>IWAF-L-MN1</v>
      </c>
      <c r="D122" s="23">
        <v>31.0</v>
      </c>
      <c r="E122" s="40">
        <v>1.0</v>
      </c>
      <c r="F122" s="40">
        <v>1.0</v>
      </c>
      <c r="G122" s="40">
        <v>121.0</v>
      </c>
      <c r="H122" s="23" t="s">
        <v>112</v>
      </c>
    </row>
    <row r="123">
      <c r="A123" s="26" t="s">
        <v>111</v>
      </c>
      <c r="B123" s="39" t="str">
        <f t="shared" si="1"/>
        <v>7</v>
      </c>
      <c r="C123" s="26" t="str">
        <f t="shared" si="2"/>
        <v>IWAF-L-WI1</v>
      </c>
      <c r="D123" s="23">
        <v>31.0</v>
      </c>
      <c r="E123" s="40">
        <v>2.0</v>
      </c>
      <c r="F123" s="40">
        <v>2.0</v>
      </c>
      <c r="G123" s="40">
        <v>122.0</v>
      </c>
      <c r="H123" s="23" t="s">
        <v>112</v>
      </c>
    </row>
    <row r="124">
      <c r="A124" s="26" t="s">
        <v>120</v>
      </c>
      <c r="B124" s="39" t="str">
        <f t="shared" si="1"/>
        <v>14</v>
      </c>
      <c r="C124" s="26" t="str">
        <f t="shared" si="2"/>
        <v>AVC9</v>
      </c>
      <c r="D124" s="23">
        <v>31.0</v>
      </c>
      <c r="E124" s="40">
        <v>3.0</v>
      </c>
      <c r="F124" s="40">
        <v>3.0</v>
      </c>
      <c r="G124" s="40">
        <v>123.0</v>
      </c>
      <c r="H124" s="23" t="s">
        <v>112</v>
      </c>
    </row>
    <row r="125">
      <c r="A125" s="26" t="s">
        <v>130</v>
      </c>
      <c r="B125" s="39" t="str">
        <f t="shared" si="1"/>
        <v>23</v>
      </c>
      <c r="C125" s="26" t="str">
        <f t="shared" si="2"/>
        <v>UMN #4353</v>
      </c>
      <c r="D125" s="23">
        <v>31.0</v>
      </c>
      <c r="E125" s="40">
        <v>4.0</v>
      </c>
      <c r="F125" s="40">
        <v>4.0</v>
      </c>
      <c r="G125" s="40">
        <v>124.0</v>
      </c>
      <c r="H125" s="23" t="s">
        <v>112</v>
      </c>
    </row>
    <row r="126">
      <c r="A126" s="26" t="s">
        <v>127</v>
      </c>
      <c r="B126" s="39" t="str">
        <f t="shared" si="1"/>
        <v>25</v>
      </c>
      <c r="C126" s="26" t="str">
        <f t="shared" si="2"/>
        <v>UMN #5555</v>
      </c>
      <c r="D126" s="23">
        <v>32.0</v>
      </c>
      <c r="E126" s="23">
        <v>4.0</v>
      </c>
      <c r="F126" s="23">
        <v>4.0</v>
      </c>
      <c r="G126" s="40">
        <v>125.0</v>
      </c>
      <c r="H126" s="23" t="s">
        <v>112</v>
      </c>
    </row>
    <row r="127">
      <c r="A127" s="26" t="s">
        <v>124</v>
      </c>
      <c r="B127" s="39" t="str">
        <f t="shared" si="1"/>
        <v>1</v>
      </c>
      <c r="C127" s="26" t="str">
        <f t="shared" si="2"/>
        <v>IWAF-L-Base</v>
      </c>
      <c r="D127" s="23">
        <v>32.0</v>
      </c>
      <c r="E127" s="23">
        <v>3.0</v>
      </c>
      <c r="F127" s="23">
        <v>3.0</v>
      </c>
      <c r="G127" s="40">
        <v>126.0</v>
      </c>
      <c r="H127" s="23" t="s">
        <v>112</v>
      </c>
    </row>
    <row r="128">
      <c r="A128" s="26" t="s">
        <v>137</v>
      </c>
      <c r="B128" s="39" t="str">
        <f t="shared" si="1"/>
        <v>12</v>
      </c>
      <c r="C128" s="26" t="str">
        <f t="shared" si="2"/>
        <v>AVC7</v>
      </c>
      <c r="D128" s="23">
        <v>32.0</v>
      </c>
      <c r="E128" s="23">
        <v>2.0</v>
      </c>
      <c r="F128" s="23">
        <v>2.0</v>
      </c>
      <c r="G128" s="40">
        <v>127.0</v>
      </c>
      <c r="H128" s="23" t="s">
        <v>112</v>
      </c>
    </row>
    <row r="129">
      <c r="A129" s="26" t="s">
        <v>139</v>
      </c>
      <c r="B129" s="39" t="str">
        <f t="shared" si="1"/>
        <v>10</v>
      </c>
      <c r="C129" s="26" t="str">
        <f t="shared" si="2"/>
        <v>AVC6</v>
      </c>
      <c r="D129" s="23">
        <v>32.0</v>
      </c>
      <c r="E129" s="23">
        <v>1.0</v>
      </c>
      <c r="F129" s="23">
        <v>1.0</v>
      </c>
      <c r="G129" s="40">
        <v>128.0</v>
      </c>
      <c r="H129" s="23" t="s">
        <v>112</v>
      </c>
    </row>
    <row r="130">
      <c r="B130" s="41"/>
      <c r="G130" s="40"/>
    </row>
    <row r="131">
      <c r="B131" s="41"/>
      <c r="G131" s="40"/>
    </row>
    <row r="132">
      <c r="B132" s="41"/>
      <c r="G132" s="40"/>
    </row>
    <row r="133">
      <c r="B133" s="41"/>
      <c r="G133" s="40"/>
    </row>
    <row r="134">
      <c r="B134" s="41"/>
    </row>
    <row r="135">
      <c r="B135" s="41"/>
    </row>
    <row r="136">
      <c r="B136" s="41"/>
    </row>
    <row r="137">
      <c r="B137" s="41"/>
    </row>
    <row r="138">
      <c r="B138" s="41"/>
    </row>
    <row r="139">
      <c r="B139" s="41"/>
    </row>
    <row r="140">
      <c r="B140" s="41"/>
    </row>
    <row r="141">
      <c r="B141" s="41"/>
    </row>
    <row r="142">
      <c r="B142" s="41"/>
    </row>
    <row r="143">
      <c r="B143" s="41"/>
    </row>
    <row r="144">
      <c r="B144" s="41"/>
    </row>
    <row r="145">
      <c r="B145" s="41"/>
    </row>
    <row r="146">
      <c r="B146" s="41"/>
    </row>
    <row r="147">
      <c r="B147" s="41"/>
    </row>
    <row r="148">
      <c r="B148" s="41"/>
    </row>
    <row r="149">
      <c r="B149" s="41"/>
    </row>
    <row r="150">
      <c r="B150" s="41"/>
    </row>
    <row r="151">
      <c r="B151" s="41"/>
    </row>
    <row r="152">
      <c r="B152" s="41"/>
    </row>
    <row r="153">
      <c r="B153" s="41"/>
    </row>
    <row r="154">
      <c r="B154" s="41"/>
    </row>
    <row r="155">
      <c r="B155" s="41"/>
    </row>
    <row r="156">
      <c r="B156" s="41"/>
    </row>
    <row r="157">
      <c r="B157" s="41"/>
    </row>
    <row r="158">
      <c r="B158" s="41"/>
    </row>
    <row r="159">
      <c r="B159" s="41"/>
    </row>
    <row r="160">
      <c r="B160" s="41"/>
    </row>
    <row r="161">
      <c r="B161" s="41"/>
    </row>
    <row r="162">
      <c r="B162" s="41"/>
    </row>
    <row r="163">
      <c r="B163" s="41"/>
    </row>
    <row r="164">
      <c r="B164" s="41"/>
    </row>
    <row r="165">
      <c r="B165" s="41"/>
    </row>
    <row r="166">
      <c r="B166" s="41"/>
    </row>
    <row r="167">
      <c r="B167" s="41"/>
    </row>
    <row r="168">
      <c r="B168" s="41"/>
    </row>
    <row r="169">
      <c r="B169" s="41"/>
    </row>
    <row r="170">
      <c r="B170" s="41"/>
    </row>
    <row r="171">
      <c r="B171" s="41"/>
    </row>
    <row r="172">
      <c r="B172" s="41"/>
    </row>
    <row r="173">
      <c r="B173" s="41"/>
    </row>
    <row r="174">
      <c r="B174" s="41"/>
    </row>
    <row r="175">
      <c r="B175" s="41"/>
    </row>
    <row r="176">
      <c r="B176" s="41"/>
    </row>
    <row r="177">
      <c r="B177" s="41"/>
    </row>
    <row r="178">
      <c r="B178" s="41"/>
    </row>
    <row r="179">
      <c r="B179" s="41"/>
    </row>
    <row r="180">
      <c r="B180" s="41"/>
    </row>
    <row r="181">
      <c r="B181" s="41"/>
    </row>
    <row r="182">
      <c r="B182" s="41"/>
    </row>
    <row r="183">
      <c r="B183" s="41"/>
    </row>
    <row r="184">
      <c r="B184" s="41"/>
    </row>
    <row r="185">
      <c r="B185" s="41"/>
    </row>
    <row r="186">
      <c r="B186" s="41"/>
    </row>
    <row r="187">
      <c r="B187" s="41"/>
    </row>
    <row r="188">
      <c r="B188" s="41"/>
    </row>
    <row r="189">
      <c r="B189" s="41"/>
    </row>
    <row r="190">
      <c r="B190" s="41"/>
    </row>
    <row r="191">
      <c r="B191" s="41"/>
    </row>
    <row r="192">
      <c r="B192" s="41"/>
    </row>
    <row r="193">
      <c r="B193" s="41"/>
    </row>
    <row r="194">
      <c r="B194" s="41"/>
    </row>
    <row r="195">
      <c r="B195" s="41"/>
    </row>
    <row r="196">
      <c r="B196" s="41"/>
    </row>
    <row r="197">
      <c r="B197" s="41"/>
    </row>
    <row r="198">
      <c r="B198" s="41"/>
    </row>
    <row r="199">
      <c r="B199" s="41"/>
    </row>
    <row r="200">
      <c r="B200" s="41"/>
    </row>
    <row r="201">
      <c r="B201" s="41"/>
    </row>
    <row r="202">
      <c r="B202" s="41"/>
    </row>
    <row r="203">
      <c r="B203" s="41"/>
    </row>
    <row r="204">
      <c r="B204" s="41"/>
    </row>
    <row r="205">
      <c r="B205" s="41"/>
    </row>
    <row r="206">
      <c r="B206" s="41"/>
    </row>
    <row r="207">
      <c r="B207" s="41"/>
    </row>
    <row r="208">
      <c r="B208" s="41"/>
    </row>
    <row r="209">
      <c r="B209" s="41"/>
    </row>
    <row r="210">
      <c r="B210" s="41"/>
    </row>
    <row r="211">
      <c r="B211" s="41"/>
    </row>
    <row r="212">
      <c r="B212" s="41"/>
    </row>
    <row r="213">
      <c r="B213" s="41"/>
    </row>
    <row r="214">
      <c r="B214" s="41"/>
    </row>
    <row r="215">
      <c r="B215" s="41"/>
    </row>
    <row r="216">
      <c r="B216" s="41"/>
    </row>
    <row r="217">
      <c r="B217" s="41"/>
    </row>
    <row r="218">
      <c r="B218" s="41"/>
    </row>
    <row r="219">
      <c r="B219" s="41"/>
    </row>
    <row r="220">
      <c r="B220" s="41"/>
    </row>
    <row r="221">
      <c r="B221" s="41"/>
    </row>
    <row r="222">
      <c r="B222" s="41"/>
    </row>
    <row r="223">
      <c r="B223" s="41"/>
    </row>
    <row r="224">
      <c r="B224" s="41"/>
    </row>
    <row r="225">
      <c r="B225" s="41"/>
    </row>
    <row r="226">
      <c r="B226" s="41"/>
    </row>
    <row r="227">
      <c r="B227" s="41"/>
    </row>
    <row r="228">
      <c r="B228" s="41"/>
    </row>
    <row r="229">
      <c r="B229" s="41"/>
    </row>
    <row r="230">
      <c r="B230" s="41"/>
    </row>
    <row r="231">
      <c r="B231" s="41"/>
    </row>
    <row r="232">
      <c r="B232" s="41"/>
    </row>
    <row r="233">
      <c r="B233" s="41"/>
    </row>
    <row r="234">
      <c r="B234" s="41"/>
    </row>
    <row r="235">
      <c r="B235" s="41"/>
    </row>
    <row r="236">
      <c r="B236" s="41"/>
    </row>
    <row r="237">
      <c r="B237" s="41"/>
    </row>
    <row r="238">
      <c r="B238" s="41"/>
    </row>
    <row r="239">
      <c r="B239" s="41"/>
    </row>
    <row r="240">
      <c r="B240" s="41"/>
    </row>
    <row r="241">
      <c r="B241" s="41"/>
    </row>
    <row r="242">
      <c r="B242" s="41"/>
    </row>
    <row r="243">
      <c r="B243" s="41"/>
    </row>
    <row r="244">
      <c r="B244" s="41"/>
    </row>
    <row r="245">
      <c r="B245" s="41"/>
    </row>
    <row r="246">
      <c r="B246" s="41"/>
    </row>
    <row r="247">
      <c r="B247" s="41"/>
    </row>
    <row r="248">
      <c r="B248" s="41"/>
    </row>
    <row r="249">
      <c r="B249" s="41"/>
    </row>
    <row r="250">
      <c r="B250" s="41"/>
    </row>
    <row r="251">
      <c r="B251" s="41"/>
    </row>
    <row r="252">
      <c r="B252" s="41"/>
    </row>
    <row r="253">
      <c r="B253" s="41"/>
    </row>
    <row r="254">
      <c r="B254" s="41"/>
    </row>
    <row r="255">
      <c r="B255" s="41"/>
    </row>
    <row r="256">
      <c r="B256" s="41"/>
    </row>
    <row r="257">
      <c r="B257" s="41"/>
    </row>
    <row r="258">
      <c r="B258" s="41"/>
    </row>
    <row r="259">
      <c r="B259" s="41"/>
    </row>
    <row r="260">
      <c r="B260" s="41"/>
    </row>
    <row r="261">
      <c r="B261" s="41"/>
    </row>
    <row r="262">
      <c r="B262" s="41"/>
    </row>
    <row r="263">
      <c r="B263" s="41"/>
    </row>
    <row r="264">
      <c r="B264" s="41"/>
    </row>
    <row r="265">
      <c r="B265" s="41"/>
    </row>
    <row r="266">
      <c r="B266" s="41"/>
    </row>
    <row r="267">
      <c r="B267" s="41"/>
    </row>
    <row r="268">
      <c r="B268" s="41"/>
    </row>
    <row r="269">
      <c r="B269" s="41"/>
    </row>
    <row r="270">
      <c r="B270" s="41"/>
    </row>
    <row r="271">
      <c r="B271" s="41"/>
    </row>
    <row r="272">
      <c r="B272" s="41"/>
    </row>
    <row r="273">
      <c r="B273" s="41"/>
    </row>
    <row r="274">
      <c r="B274" s="41"/>
    </row>
    <row r="275">
      <c r="B275" s="41"/>
    </row>
    <row r="276">
      <c r="B276" s="41"/>
    </row>
    <row r="277">
      <c r="B277" s="41"/>
    </row>
    <row r="278">
      <c r="B278" s="41"/>
    </row>
    <row r="279">
      <c r="B279" s="41"/>
    </row>
    <row r="280">
      <c r="B280" s="41"/>
    </row>
    <row r="281">
      <c r="B281" s="41"/>
    </row>
    <row r="282">
      <c r="B282" s="41"/>
    </row>
    <row r="283">
      <c r="B283" s="41"/>
    </row>
    <row r="284">
      <c r="B284" s="41"/>
    </row>
    <row r="285">
      <c r="B285" s="41"/>
    </row>
    <row r="286">
      <c r="B286" s="41"/>
    </row>
    <row r="287">
      <c r="B287" s="41"/>
    </row>
    <row r="288">
      <c r="B288" s="41"/>
    </row>
    <row r="289">
      <c r="B289" s="41"/>
    </row>
    <row r="290">
      <c r="B290" s="41"/>
    </row>
    <row r="291">
      <c r="B291" s="41"/>
    </row>
    <row r="292">
      <c r="B292" s="41"/>
    </row>
    <row r="293">
      <c r="B293" s="41"/>
    </row>
    <row r="294">
      <c r="B294" s="41"/>
    </row>
    <row r="295">
      <c r="B295" s="41"/>
    </row>
    <row r="296">
      <c r="B296" s="41"/>
    </row>
    <row r="297">
      <c r="B297" s="41"/>
    </row>
    <row r="298">
      <c r="B298" s="41"/>
    </row>
    <row r="299">
      <c r="B299" s="41"/>
    </row>
    <row r="300">
      <c r="B300" s="41"/>
    </row>
    <row r="301">
      <c r="B301" s="41"/>
    </row>
    <row r="302">
      <c r="B302" s="41"/>
    </row>
    <row r="303">
      <c r="B303" s="41"/>
    </row>
    <row r="304">
      <c r="B304" s="41"/>
    </row>
    <row r="305">
      <c r="B305" s="41"/>
    </row>
    <row r="306">
      <c r="B306" s="41"/>
    </row>
    <row r="307">
      <c r="B307" s="41"/>
    </row>
    <row r="308">
      <c r="B308" s="41"/>
    </row>
    <row r="309">
      <c r="B309" s="41"/>
    </row>
    <row r="310">
      <c r="B310" s="41"/>
    </row>
    <row r="311">
      <c r="B311" s="41"/>
    </row>
    <row r="312">
      <c r="B312" s="41"/>
    </row>
    <row r="313">
      <c r="B313" s="41"/>
    </row>
    <row r="314">
      <c r="B314" s="41"/>
    </row>
    <row r="315">
      <c r="B315" s="41"/>
    </row>
    <row r="316">
      <c r="B316" s="41"/>
    </row>
    <row r="317">
      <c r="B317" s="41"/>
    </row>
    <row r="318">
      <c r="B318" s="41"/>
    </row>
    <row r="319">
      <c r="B319" s="41"/>
    </row>
    <row r="320">
      <c r="B320" s="41"/>
    </row>
    <row r="321">
      <c r="B321" s="41"/>
    </row>
    <row r="322">
      <c r="B322" s="41"/>
    </row>
    <row r="323">
      <c r="B323" s="41"/>
    </row>
    <row r="324">
      <c r="B324" s="41"/>
    </row>
    <row r="325">
      <c r="B325" s="41"/>
    </row>
    <row r="326">
      <c r="B326" s="41"/>
    </row>
    <row r="327">
      <c r="B327" s="41"/>
    </row>
    <row r="328">
      <c r="B328" s="41"/>
    </row>
    <row r="329">
      <c r="B329" s="41"/>
    </row>
    <row r="330">
      <c r="B330" s="41"/>
    </row>
    <row r="331">
      <c r="B331" s="41"/>
    </row>
    <row r="332">
      <c r="B332" s="41"/>
    </row>
    <row r="333">
      <c r="B333" s="41"/>
    </row>
    <row r="334">
      <c r="B334" s="41"/>
    </row>
    <row r="335">
      <c r="B335" s="41"/>
    </row>
    <row r="336">
      <c r="B336" s="41"/>
    </row>
    <row r="337">
      <c r="B337" s="41"/>
    </row>
    <row r="338">
      <c r="B338" s="41"/>
    </row>
    <row r="339">
      <c r="B339" s="41"/>
    </row>
    <row r="340">
      <c r="B340" s="41"/>
    </row>
    <row r="341">
      <c r="B341" s="41"/>
    </row>
    <row r="342">
      <c r="B342" s="41"/>
    </row>
    <row r="343">
      <c r="B343" s="41"/>
    </row>
    <row r="344">
      <c r="B344" s="41"/>
    </row>
    <row r="345">
      <c r="B345" s="41"/>
    </row>
    <row r="346">
      <c r="B346" s="41"/>
    </row>
    <row r="347">
      <c r="B347" s="41"/>
    </row>
    <row r="348">
      <c r="B348" s="41"/>
    </row>
    <row r="349">
      <c r="B349" s="41"/>
    </row>
    <row r="350">
      <c r="B350" s="41"/>
    </row>
    <row r="351">
      <c r="B351" s="41"/>
    </row>
    <row r="352">
      <c r="B352" s="41"/>
    </row>
    <row r="353">
      <c r="B353" s="41"/>
    </row>
    <row r="354">
      <c r="B354" s="41"/>
    </row>
    <row r="355">
      <c r="B355" s="41"/>
    </row>
    <row r="356">
      <c r="B356" s="41"/>
    </row>
    <row r="357">
      <c r="B357" s="41"/>
    </row>
    <row r="358">
      <c r="B358" s="41"/>
    </row>
    <row r="359">
      <c r="B359" s="41"/>
    </row>
    <row r="360">
      <c r="B360" s="41"/>
    </row>
    <row r="361">
      <c r="B361" s="41"/>
    </row>
    <row r="362">
      <c r="B362" s="41"/>
    </row>
    <row r="363">
      <c r="B363" s="41"/>
    </row>
    <row r="364">
      <c r="B364" s="41"/>
    </row>
    <row r="365">
      <c r="B365" s="41"/>
    </row>
    <row r="366">
      <c r="B366" s="41"/>
    </row>
    <row r="367">
      <c r="B367" s="41"/>
    </row>
    <row r="368">
      <c r="B368" s="41"/>
    </row>
    <row r="369">
      <c r="B369" s="41"/>
    </row>
    <row r="370">
      <c r="B370" s="41"/>
    </row>
    <row r="371">
      <c r="B371" s="41"/>
    </row>
    <row r="372">
      <c r="B372" s="41"/>
    </row>
    <row r="373">
      <c r="B373" s="41"/>
    </row>
    <row r="374">
      <c r="B374" s="41"/>
    </row>
    <row r="375">
      <c r="B375" s="41"/>
    </row>
    <row r="376">
      <c r="B376" s="41"/>
    </row>
    <row r="377">
      <c r="B377" s="41"/>
    </row>
    <row r="378">
      <c r="B378" s="41"/>
    </row>
    <row r="379">
      <c r="B379" s="41"/>
    </row>
    <row r="380">
      <c r="B380" s="41"/>
    </row>
    <row r="381">
      <c r="B381" s="41"/>
    </row>
    <row r="382">
      <c r="B382" s="41"/>
    </row>
    <row r="383">
      <c r="B383" s="41"/>
    </row>
    <row r="384">
      <c r="B384" s="41"/>
    </row>
    <row r="385">
      <c r="B385" s="41"/>
    </row>
    <row r="386">
      <c r="B386" s="41"/>
    </row>
    <row r="387">
      <c r="B387" s="41"/>
    </row>
    <row r="388">
      <c r="B388" s="41"/>
    </row>
    <row r="389">
      <c r="B389" s="41"/>
    </row>
    <row r="390">
      <c r="B390" s="41"/>
    </row>
    <row r="391">
      <c r="B391" s="41"/>
    </row>
    <row r="392">
      <c r="B392" s="41"/>
    </row>
    <row r="393">
      <c r="B393" s="41"/>
    </row>
    <row r="394">
      <c r="B394" s="41"/>
    </row>
    <row r="395">
      <c r="B395" s="41"/>
    </row>
    <row r="396">
      <c r="B396" s="41"/>
    </row>
    <row r="397">
      <c r="B397" s="41"/>
    </row>
    <row r="398">
      <c r="B398" s="41"/>
    </row>
    <row r="399">
      <c r="B399" s="41"/>
    </row>
    <row r="400">
      <c r="B400" s="41"/>
    </row>
    <row r="401">
      <c r="B401" s="41"/>
    </row>
    <row r="402">
      <c r="B402" s="41"/>
    </row>
    <row r="403">
      <c r="B403" s="41"/>
    </row>
    <row r="404">
      <c r="B404" s="41"/>
    </row>
    <row r="405">
      <c r="B405" s="41"/>
    </row>
    <row r="406">
      <c r="B406" s="41"/>
    </row>
    <row r="407">
      <c r="B407" s="41"/>
    </row>
    <row r="408">
      <c r="B408" s="41"/>
    </row>
    <row r="409">
      <c r="B409" s="41"/>
    </row>
    <row r="410">
      <c r="B410" s="41"/>
    </row>
    <row r="411">
      <c r="B411" s="41"/>
    </row>
    <row r="412">
      <c r="B412" s="41"/>
    </row>
    <row r="413">
      <c r="B413" s="41"/>
    </row>
    <row r="414">
      <c r="B414" s="41"/>
    </row>
    <row r="415">
      <c r="B415" s="41"/>
    </row>
    <row r="416">
      <c r="B416" s="41"/>
    </row>
    <row r="417">
      <c r="B417" s="41"/>
    </row>
    <row r="418">
      <c r="B418" s="41"/>
    </row>
    <row r="419">
      <c r="B419" s="41"/>
    </row>
    <row r="420">
      <c r="B420" s="41"/>
    </row>
    <row r="421">
      <c r="B421" s="41"/>
    </row>
    <row r="422">
      <c r="B422" s="41"/>
    </row>
    <row r="423">
      <c r="B423" s="41"/>
    </row>
    <row r="424">
      <c r="B424" s="41"/>
    </row>
    <row r="425">
      <c r="B425" s="41"/>
    </row>
    <row r="426">
      <c r="B426" s="41"/>
    </row>
    <row r="427">
      <c r="B427" s="41"/>
    </row>
    <row r="428">
      <c r="B428" s="41"/>
    </row>
    <row r="429">
      <c r="B429" s="41"/>
    </row>
    <row r="430">
      <c r="B430" s="41"/>
    </row>
    <row r="431">
      <c r="B431" s="41"/>
    </row>
    <row r="432">
      <c r="B432" s="41"/>
    </row>
    <row r="433">
      <c r="B433" s="41"/>
    </row>
    <row r="434">
      <c r="B434" s="41"/>
    </row>
    <row r="435">
      <c r="B435" s="41"/>
    </row>
    <row r="436">
      <c r="B436" s="41"/>
    </row>
    <row r="437">
      <c r="B437" s="41"/>
    </row>
    <row r="438">
      <c r="B438" s="41"/>
    </row>
    <row r="439">
      <c r="B439" s="41"/>
    </row>
    <row r="440">
      <c r="B440" s="41"/>
    </row>
    <row r="441">
      <c r="B441" s="41"/>
    </row>
    <row r="442">
      <c r="B442" s="41"/>
    </row>
    <row r="443">
      <c r="B443" s="41"/>
    </row>
    <row r="444">
      <c r="B444" s="41"/>
    </row>
    <row r="445">
      <c r="B445" s="41"/>
    </row>
    <row r="446">
      <c r="B446" s="41"/>
    </row>
    <row r="447">
      <c r="B447" s="41"/>
    </row>
    <row r="448">
      <c r="B448" s="41"/>
    </row>
    <row r="449">
      <c r="B449" s="41"/>
    </row>
    <row r="450">
      <c r="B450" s="41"/>
    </row>
    <row r="451">
      <c r="B451" s="41"/>
    </row>
    <row r="452">
      <c r="B452" s="41"/>
    </row>
    <row r="453">
      <c r="B453" s="41"/>
    </row>
    <row r="454">
      <c r="B454" s="41"/>
    </row>
    <row r="455">
      <c r="B455" s="41"/>
    </row>
    <row r="456">
      <c r="B456" s="41"/>
    </row>
    <row r="457">
      <c r="B457" s="41"/>
    </row>
    <row r="458">
      <c r="B458" s="41"/>
    </row>
    <row r="459">
      <c r="B459" s="41"/>
    </row>
    <row r="460">
      <c r="B460" s="41"/>
    </row>
    <row r="461">
      <c r="B461" s="41"/>
    </row>
    <row r="462">
      <c r="B462" s="41"/>
    </row>
    <row r="463">
      <c r="B463" s="41"/>
    </row>
    <row r="464">
      <c r="B464" s="41"/>
    </row>
    <row r="465">
      <c r="B465" s="41"/>
    </row>
    <row r="466">
      <c r="B466" s="41"/>
    </row>
    <row r="467">
      <c r="B467" s="41"/>
    </row>
    <row r="468">
      <c r="B468" s="41"/>
    </row>
    <row r="469">
      <c r="B469" s="41"/>
    </row>
    <row r="470">
      <c r="B470" s="41"/>
    </row>
    <row r="471">
      <c r="B471" s="41"/>
    </row>
    <row r="472">
      <c r="B472" s="41"/>
    </row>
    <row r="473">
      <c r="B473" s="41"/>
    </row>
    <row r="474">
      <c r="B474" s="41"/>
    </row>
    <row r="475">
      <c r="B475" s="41"/>
    </row>
    <row r="476">
      <c r="B476" s="41"/>
    </row>
    <row r="477">
      <c r="B477" s="41"/>
    </row>
    <row r="478">
      <c r="B478" s="41"/>
    </row>
    <row r="479">
      <c r="B479" s="41"/>
    </row>
    <row r="480">
      <c r="B480" s="41"/>
    </row>
    <row r="481">
      <c r="B481" s="41"/>
    </row>
    <row r="482">
      <c r="B482" s="41"/>
    </row>
    <row r="483">
      <c r="B483" s="41"/>
    </row>
    <row r="484">
      <c r="B484" s="41"/>
    </row>
    <row r="485">
      <c r="B485" s="41"/>
    </row>
    <row r="486">
      <c r="B486" s="41"/>
    </row>
    <row r="487">
      <c r="B487" s="41"/>
    </row>
    <row r="488">
      <c r="B488" s="41"/>
    </row>
    <row r="489">
      <c r="B489" s="41"/>
    </row>
    <row r="490">
      <c r="B490" s="41"/>
    </row>
    <row r="491">
      <c r="B491" s="41"/>
    </row>
    <row r="492">
      <c r="B492" s="41"/>
    </row>
    <row r="493">
      <c r="B493" s="41"/>
    </row>
    <row r="494">
      <c r="B494" s="41"/>
    </row>
    <row r="495">
      <c r="B495" s="41"/>
    </row>
    <row r="496">
      <c r="B496" s="41"/>
    </row>
    <row r="497">
      <c r="B497" s="41"/>
    </row>
    <row r="498">
      <c r="B498" s="41"/>
    </row>
    <row r="499">
      <c r="B499" s="41"/>
    </row>
    <row r="500">
      <c r="B500" s="41"/>
    </row>
    <row r="501">
      <c r="B501" s="41"/>
    </row>
    <row r="502">
      <c r="B502" s="41"/>
    </row>
    <row r="503">
      <c r="B503" s="41"/>
    </row>
    <row r="504">
      <c r="B504" s="41"/>
    </row>
    <row r="505">
      <c r="B505" s="41"/>
    </row>
    <row r="506">
      <c r="B506" s="41"/>
    </row>
    <row r="507">
      <c r="B507" s="41"/>
    </row>
    <row r="508">
      <c r="B508" s="41"/>
    </row>
    <row r="509">
      <c r="B509" s="41"/>
    </row>
    <row r="510">
      <c r="B510" s="41"/>
    </row>
    <row r="511">
      <c r="B511" s="41"/>
    </row>
    <row r="512">
      <c r="B512" s="41"/>
    </row>
    <row r="513">
      <c r="B513" s="41"/>
    </row>
    <row r="514">
      <c r="B514" s="41"/>
    </row>
    <row r="515">
      <c r="B515" s="41"/>
    </row>
    <row r="516">
      <c r="B516" s="41"/>
    </row>
    <row r="517">
      <c r="B517" s="41"/>
    </row>
    <row r="518">
      <c r="B518" s="41"/>
    </row>
    <row r="519">
      <c r="B519" s="41"/>
    </row>
    <row r="520">
      <c r="B520" s="41"/>
    </row>
    <row r="521">
      <c r="B521" s="41"/>
    </row>
    <row r="522">
      <c r="B522" s="41"/>
    </row>
    <row r="523">
      <c r="B523" s="41"/>
    </row>
    <row r="524">
      <c r="B524" s="41"/>
    </row>
    <row r="525">
      <c r="B525" s="41"/>
    </row>
    <row r="526">
      <c r="B526" s="41"/>
    </row>
    <row r="527">
      <c r="B527" s="41"/>
    </row>
    <row r="528">
      <c r="B528" s="41"/>
    </row>
    <row r="529">
      <c r="B529" s="41"/>
    </row>
    <row r="530">
      <c r="B530" s="41"/>
    </row>
    <row r="531">
      <c r="B531" s="41"/>
    </row>
    <row r="532">
      <c r="B532" s="41"/>
    </row>
    <row r="533">
      <c r="B533" s="41"/>
    </row>
    <row r="534">
      <c r="B534" s="41"/>
    </row>
    <row r="535">
      <c r="B535" s="41"/>
    </row>
    <row r="536">
      <c r="B536" s="41"/>
    </row>
    <row r="537">
      <c r="B537" s="41"/>
    </row>
    <row r="538">
      <c r="B538" s="41"/>
    </row>
    <row r="539">
      <c r="B539" s="41"/>
    </row>
    <row r="540">
      <c r="B540" s="41"/>
    </row>
    <row r="541">
      <c r="B541" s="41"/>
    </row>
    <row r="542">
      <c r="B542" s="41"/>
    </row>
    <row r="543">
      <c r="B543" s="41"/>
    </row>
    <row r="544">
      <c r="B544" s="41"/>
    </row>
    <row r="545">
      <c r="B545" s="41"/>
    </row>
    <row r="546">
      <c r="B546" s="41"/>
    </row>
    <row r="547">
      <c r="B547" s="41"/>
    </row>
    <row r="548">
      <c r="B548" s="41"/>
    </row>
    <row r="549">
      <c r="B549" s="41"/>
    </row>
    <row r="550">
      <c r="B550" s="41"/>
    </row>
    <row r="551">
      <c r="B551" s="41"/>
    </row>
    <row r="552">
      <c r="B552" s="41"/>
    </row>
    <row r="553">
      <c r="B553" s="41"/>
    </row>
    <row r="554">
      <c r="B554" s="41"/>
    </row>
    <row r="555">
      <c r="B555" s="41"/>
    </row>
    <row r="556">
      <c r="B556" s="41"/>
    </row>
    <row r="557">
      <c r="B557" s="41"/>
    </row>
    <row r="558">
      <c r="B558" s="41"/>
    </row>
    <row r="559">
      <c r="B559" s="41"/>
    </row>
    <row r="560">
      <c r="B560" s="41"/>
    </row>
    <row r="561">
      <c r="B561" s="41"/>
    </row>
    <row r="562">
      <c r="B562" s="41"/>
    </row>
    <row r="563">
      <c r="B563" s="41"/>
    </row>
    <row r="564">
      <c r="B564" s="41"/>
    </row>
    <row r="565">
      <c r="B565" s="41"/>
    </row>
    <row r="566">
      <c r="B566" s="41"/>
    </row>
    <row r="567">
      <c r="B567" s="41"/>
    </row>
    <row r="568">
      <c r="B568" s="41"/>
    </row>
    <row r="569">
      <c r="B569" s="41"/>
    </row>
    <row r="570">
      <c r="B570" s="41"/>
    </row>
    <row r="571">
      <c r="B571" s="41"/>
    </row>
    <row r="572">
      <c r="B572" s="41"/>
    </row>
    <row r="573">
      <c r="B573" s="41"/>
    </row>
    <row r="574">
      <c r="B574" s="41"/>
    </row>
    <row r="575">
      <c r="B575" s="41"/>
    </row>
    <row r="576">
      <c r="B576" s="41"/>
    </row>
    <row r="577">
      <c r="B577" s="41"/>
    </row>
    <row r="578">
      <c r="B578" s="41"/>
    </row>
    <row r="579">
      <c r="B579" s="41"/>
    </row>
    <row r="580">
      <c r="B580" s="41"/>
    </row>
    <row r="581">
      <c r="B581" s="41"/>
    </row>
    <row r="582">
      <c r="B582" s="41"/>
    </row>
    <row r="583">
      <c r="B583" s="41"/>
    </row>
    <row r="584">
      <c r="B584" s="41"/>
    </row>
    <row r="585">
      <c r="B585" s="41"/>
    </row>
    <row r="586">
      <c r="B586" s="41"/>
    </row>
    <row r="587">
      <c r="B587" s="41"/>
    </row>
    <row r="588">
      <c r="B588" s="41"/>
    </row>
    <row r="589">
      <c r="B589" s="41"/>
    </row>
    <row r="590">
      <c r="B590" s="41"/>
    </row>
    <row r="591">
      <c r="B591" s="41"/>
    </row>
    <row r="592">
      <c r="B592" s="41"/>
    </row>
    <row r="593">
      <c r="B593" s="41"/>
    </row>
    <row r="594">
      <c r="B594" s="41"/>
    </row>
    <row r="595">
      <c r="B595" s="41"/>
    </row>
    <row r="596">
      <c r="B596" s="41"/>
    </row>
    <row r="597">
      <c r="B597" s="41"/>
    </row>
    <row r="598">
      <c r="B598" s="41"/>
    </row>
    <row r="599">
      <c r="B599" s="41"/>
    </row>
    <row r="600">
      <c r="B600" s="41"/>
    </row>
    <row r="601">
      <c r="B601" s="41"/>
    </row>
    <row r="602">
      <c r="B602" s="41"/>
    </row>
    <row r="603">
      <c r="B603" s="41"/>
    </row>
    <row r="604">
      <c r="B604" s="41"/>
    </row>
    <row r="605">
      <c r="B605" s="41"/>
    </row>
    <row r="606">
      <c r="B606" s="41"/>
    </row>
    <row r="607">
      <c r="B607" s="41"/>
    </row>
    <row r="608">
      <c r="B608" s="41"/>
    </row>
    <row r="609">
      <c r="B609" s="41"/>
    </row>
    <row r="610">
      <c r="B610" s="41"/>
    </row>
    <row r="611">
      <c r="B611" s="41"/>
    </row>
    <row r="612">
      <c r="B612" s="41"/>
    </row>
    <row r="613">
      <c r="B613" s="41"/>
    </row>
    <row r="614">
      <c r="B614" s="41"/>
    </row>
    <row r="615">
      <c r="B615" s="41"/>
    </row>
    <row r="616">
      <c r="B616" s="41"/>
    </row>
    <row r="617">
      <c r="B617" s="41"/>
    </row>
    <row r="618">
      <c r="B618" s="41"/>
    </row>
    <row r="619">
      <c r="B619" s="41"/>
    </row>
    <row r="620">
      <c r="B620" s="41"/>
    </row>
    <row r="621">
      <c r="B621" s="41"/>
    </row>
    <row r="622">
      <c r="B622" s="41"/>
    </row>
    <row r="623">
      <c r="B623" s="41"/>
    </row>
    <row r="624">
      <c r="B624" s="41"/>
    </row>
    <row r="625">
      <c r="B625" s="41"/>
    </row>
    <row r="626">
      <c r="B626" s="41"/>
    </row>
    <row r="627">
      <c r="B627" s="41"/>
    </row>
    <row r="628">
      <c r="B628" s="41"/>
    </row>
    <row r="629">
      <c r="B629" s="41"/>
    </row>
    <row r="630">
      <c r="B630" s="41"/>
    </row>
    <row r="631">
      <c r="B631" s="41"/>
    </row>
    <row r="632">
      <c r="B632" s="41"/>
    </row>
    <row r="633">
      <c r="B633" s="41"/>
    </row>
    <row r="634">
      <c r="B634" s="41"/>
    </row>
    <row r="635">
      <c r="B635" s="41"/>
    </row>
    <row r="636">
      <c r="B636" s="41"/>
    </row>
    <row r="637">
      <c r="B637" s="41"/>
    </row>
    <row r="638">
      <c r="B638" s="41"/>
    </row>
    <row r="639">
      <c r="B639" s="41"/>
    </row>
    <row r="640">
      <c r="B640" s="41"/>
    </row>
    <row r="641">
      <c r="B641" s="41"/>
    </row>
    <row r="642">
      <c r="B642" s="41"/>
    </row>
    <row r="643">
      <c r="B643" s="41"/>
    </row>
    <row r="644">
      <c r="B644" s="41"/>
    </row>
    <row r="645">
      <c r="B645" s="41"/>
    </row>
    <row r="646">
      <c r="B646" s="41"/>
    </row>
    <row r="647">
      <c r="B647" s="41"/>
    </row>
    <row r="648">
      <c r="B648" s="41"/>
    </row>
    <row r="649">
      <c r="B649" s="41"/>
    </row>
    <row r="650">
      <c r="B650" s="41"/>
    </row>
    <row r="651">
      <c r="B651" s="41"/>
    </row>
    <row r="652">
      <c r="B652" s="41"/>
    </row>
    <row r="653">
      <c r="B653" s="41"/>
    </row>
    <row r="654">
      <c r="B654" s="41"/>
    </row>
    <row r="655">
      <c r="B655" s="41"/>
    </row>
    <row r="656">
      <c r="B656" s="41"/>
    </row>
    <row r="657">
      <c r="B657" s="41"/>
    </row>
    <row r="658">
      <c r="B658" s="41"/>
    </row>
    <row r="659">
      <c r="B659" s="41"/>
    </row>
    <row r="660">
      <c r="B660" s="41"/>
    </row>
    <row r="661">
      <c r="B661" s="41"/>
    </row>
    <row r="662">
      <c r="B662" s="41"/>
    </row>
    <row r="663">
      <c r="B663" s="41"/>
    </row>
    <row r="664">
      <c r="B664" s="41"/>
    </row>
    <row r="665">
      <c r="B665" s="41"/>
    </row>
    <row r="666">
      <c r="B666" s="41"/>
    </row>
    <row r="667">
      <c r="B667" s="41"/>
    </row>
    <row r="668">
      <c r="B668" s="41"/>
    </row>
    <row r="669">
      <c r="B669" s="41"/>
    </row>
    <row r="670">
      <c r="B670" s="41"/>
    </row>
    <row r="671">
      <c r="B671" s="41"/>
    </row>
    <row r="672">
      <c r="B672" s="41"/>
    </row>
    <row r="673">
      <c r="B673" s="41"/>
    </row>
    <row r="674">
      <c r="B674" s="41"/>
    </row>
    <row r="675">
      <c r="B675" s="41"/>
    </row>
    <row r="676">
      <c r="B676" s="41"/>
    </row>
    <row r="677">
      <c r="B677" s="41"/>
    </row>
    <row r="678">
      <c r="B678" s="41"/>
    </row>
    <row r="679">
      <c r="B679" s="41"/>
    </row>
    <row r="680">
      <c r="B680" s="41"/>
    </row>
    <row r="681">
      <c r="B681" s="41"/>
    </row>
    <row r="682">
      <c r="B682" s="41"/>
    </row>
    <row r="683">
      <c r="B683" s="41"/>
    </row>
    <row r="684">
      <c r="B684" s="41"/>
    </row>
    <row r="685">
      <c r="B685" s="41"/>
    </row>
    <row r="686">
      <c r="B686" s="41"/>
    </row>
    <row r="687">
      <c r="B687" s="41"/>
    </row>
    <row r="688">
      <c r="B688" s="41"/>
    </row>
    <row r="689">
      <c r="B689" s="41"/>
    </row>
    <row r="690">
      <c r="B690" s="41"/>
    </row>
    <row r="691">
      <c r="B691" s="41"/>
    </row>
    <row r="692">
      <c r="B692" s="41"/>
    </row>
    <row r="693">
      <c r="B693" s="41"/>
    </row>
    <row r="694">
      <c r="B694" s="41"/>
    </row>
    <row r="695">
      <c r="B695" s="41"/>
    </row>
    <row r="696">
      <c r="B696" s="41"/>
    </row>
    <row r="697">
      <c r="B697" s="41"/>
    </row>
    <row r="698">
      <c r="B698" s="41"/>
    </row>
    <row r="699">
      <c r="B699" s="41"/>
    </row>
    <row r="700">
      <c r="B700" s="41"/>
    </row>
    <row r="701">
      <c r="B701" s="41"/>
    </row>
    <row r="702">
      <c r="B702" s="41"/>
    </row>
    <row r="703">
      <c r="B703" s="41"/>
    </row>
    <row r="704">
      <c r="B704" s="41"/>
    </row>
    <row r="705">
      <c r="B705" s="41"/>
    </row>
    <row r="706">
      <c r="B706" s="41"/>
    </row>
    <row r="707">
      <c r="B707" s="41"/>
    </row>
    <row r="708">
      <c r="B708" s="41"/>
    </row>
    <row r="709">
      <c r="B709" s="41"/>
    </row>
    <row r="710">
      <c r="B710" s="41"/>
    </row>
    <row r="711">
      <c r="B711" s="41"/>
    </row>
    <row r="712">
      <c r="B712" s="41"/>
    </row>
    <row r="713">
      <c r="B713" s="41"/>
    </row>
    <row r="714">
      <c r="B714" s="41"/>
    </row>
    <row r="715">
      <c r="B715" s="41"/>
    </row>
    <row r="716">
      <c r="B716" s="41"/>
    </row>
    <row r="717">
      <c r="B717" s="41"/>
    </row>
    <row r="718">
      <c r="B718" s="41"/>
    </row>
    <row r="719">
      <c r="B719" s="41"/>
    </row>
    <row r="720">
      <c r="B720" s="41"/>
    </row>
    <row r="721">
      <c r="B721" s="41"/>
    </row>
    <row r="722">
      <c r="B722" s="41"/>
    </row>
    <row r="723">
      <c r="B723" s="41"/>
    </row>
    <row r="724">
      <c r="B724" s="41"/>
    </row>
    <row r="725">
      <c r="B725" s="41"/>
    </row>
    <row r="726">
      <c r="B726" s="41"/>
    </row>
    <row r="727">
      <c r="B727" s="41"/>
    </row>
    <row r="728">
      <c r="B728" s="41"/>
    </row>
    <row r="729">
      <c r="B729" s="41"/>
    </row>
    <row r="730">
      <c r="B730" s="41"/>
    </row>
    <row r="731">
      <c r="B731" s="41"/>
    </row>
    <row r="732">
      <c r="B732" s="41"/>
    </row>
    <row r="733">
      <c r="B733" s="41"/>
    </row>
    <row r="734">
      <c r="B734" s="41"/>
    </row>
    <row r="735">
      <c r="B735" s="41"/>
    </row>
    <row r="736">
      <c r="B736" s="41"/>
    </row>
    <row r="737">
      <c r="B737" s="41"/>
    </row>
    <row r="738">
      <c r="B738" s="41"/>
    </row>
    <row r="739">
      <c r="B739" s="41"/>
    </row>
    <row r="740">
      <c r="B740" s="41"/>
    </row>
    <row r="741">
      <c r="B741" s="41"/>
    </row>
    <row r="742">
      <c r="B742" s="41"/>
    </row>
    <row r="743">
      <c r="B743" s="41"/>
    </row>
    <row r="744">
      <c r="B744" s="41"/>
    </row>
    <row r="745">
      <c r="B745" s="41"/>
    </row>
    <row r="746">
      <c r="B746" s="41"/>
    </row>
    <row r="747">
      <c r="B747" s="41"/>
    </row>
    <row r="748">
      <c r="B748" s="41"/>
    </row>
    <row r="749">
      <c r="B749" s="41"/>
    </row>
    <row r="750">
      <c r="B750" s="41"/>
    </row>
    <row r="751">
      <c r="B751" s="41"/>
    </row>
    <row r="752">
      <c r="B752" s="41"/>
    </row>
    <row r="753">
      <c r="B753" s="41"/>
    </row>
    <row r="754">
      <c r="B754" s="41"/>
    </row>
    <row r="755">
      <c r="B755" s="41"/>
    </row>
    <row r="756">
      <c r="B756" s="41"/>
    </row>
    <row r="757">
      <c r="B757" s="41"/>
    </row>
    <row r="758">
      <c r="B758" s="41"/>
    </row>
    <row r="759">
      <c r="B759" s="41"/>
    </row>
    <row r="760">
      <c r="B760" s="41"/>
    </row>
    <row r="761">
      <c r="B761" s="41"/>
    </row>
    <row r="762">
      <c r="B762" s="41"/>
    </row>
    <row r="763">
      <c r="B763" s="41"/>
    </row>
    <row r="764">
      <c r="B764" s="41"/>
    </row>
    <row r="765">
      <c r="B765" s="41"/>
    </row>
    <row r="766">
      <c r="B766" s="41"/>
    </row>
    <row r="767">
      <c r="B767" s="41"/>
    </row>
    <row r="768">
      <c r="B768" s="41"/>
    </row>
    <row r="769">
      <c r="B769" s="41"/>
    </row>
    <row r="770">
      <c r="B770" s="41"/>
    </row>
    <row r="771">
      <c r="B771" s="41"/>
    </row>
    <row r="772">
      <c r="B772" s="41"/>
    </row>
    <row r="773">
      <c r="B773" s="41"/>
    </row>
    <row r="774">
      <c r="B774" s="41"/>
    </row>
    <row r="775">
      <c r="B775" s="41"/>
    </row>
    <row r="776">
      <c r="B776" s="41"/>
    </row>
    <row r="777">
      <c r="B777" s="41"/>
    </row>
    <row r="778">
      <c r="B778" s="41"/>
    </row>
    <row r="779">
      <c r="B779" s="41"/>
    </row>
    <row r="780">
      <c r="B780" s="41"/>
    </row>
    <row r="781">
      <c r="B781" s="41"/>
    </row>
    <row r="782">
      <c r="B782" s="41"/>
    </row>
    <row r="783">
      <c r="B783" s="41"/>
    </row>
    <row r="784">
      <c r="B784" s="41"/>
    </row>
    <row r="785">
      <c r="B785" s="41"/>
    </row>
    <row r="786">
      <c r="B786" s="41"/>
    </row>
    <row r="787">
      <c r="B787" s="41"/>
    </row>
    <row r="788">
      <c r="B788" s="41"/>
    </row>
    <row r="789">
      <c r="B789" s="41"/>
    </row>
    <row r="790">
      <c r="B790" s="41"/>
    </row>
    <row r="791">
      <c r="B791" s="41"/>
    </row>
    <row r="792">
      <c r="B792" s="41"/>
    </row>
    <row r="793">
      <c r="B793" s="41"/>
    </row>
    <row r="794">
      <c r="B794" s="41"/>
    </row>
    <row r="795">
      <c r="B795" s="41"/>
    </row>
    <row r="796">
      <c r="B796" s="41"/>
    </row>
    <row r="797">
      <c r="B797" s="41"/>
    </row>
    <row r="798">
      <c r="B798" s="41"/>
    </row>
    <row r="799">
      <c r="B799" s="41"/>
    </row>
    <row r="800">
      <c r="B800" s="41"/>
    </row>
    <row r="801">
      <c r="B801" s="41"/>
    </row>
    <row r="802">
      <c r="B802" s="41"/>
    </row>
    <row r="803">
      <c r="B803" s="41"/>
    </row>
    <row r="804">
      <c r="B804" s="41"/>
    </row>
    <row r="805">
      <c r="B805" s="41"/>
    </row>
    <row r="806">
      <c r="B806" s="41"/>
    </row>
    <row r="807">
      <c r="B807" s="41"/>
    </row>
    <row r="808">
      <c r="B808" s="41"/>
    </row>
    <row r="809">
      <c r="B809" s="41"/>
    </row>
    <row r="810">
      <c r="B810" s="41"/>
    </row>
    <row r="811">
      <c r="B811" s="41"/>
    </row>
    <row r="812">
      <c r="B812" s="41"/>
    </row>
    <row r="813">
      <c r="B813" s="41"/>
    </row>
    <row r="814">
      <c r="B814" s="41"/>
    </row>
    <row r="815">
      <c r="B815" s="41"/>
    </row>
    <row r="816">
      <c r="B816" s="41"/>
    </row>
    <row r="817">
      <c r="B817" s="41"/>
    </row>
    <row r="818">
      <c r="B818" s="41"/>
    </row>
    <row r="819">
      <c r="B819" s="41"/>
    </row>
    <row r="820">
      <c r="B820" s="41"/>
    </row>
    <row r="821">
      <c r="B821" s="41"/>
    </row>
    <row r="822">
      <c r="B822" s="41"/>
    </row>
    <row r="823">
      <c r="B823" s="41"/>
    </row>
    <row r="824">
      <c r="B824" s="41"/>
    </row>
    <row r="825">
      <c r="B825" s="41"/>
    </row>
    <row r="826">
      <c r="B826" s="41"/>
    </row>
    <row r="827">
      <c r="B827" s="41"/>
    </row>
    <row r="828">
      <c r="B828" s="41"/>
    </row>
    <row r="829">
      <c r="B829" s="41"/>
    </row>
    <row r="830">
      <c r="B830" s="41"/>
    </row>
    <row r="831">
      <c r="B831" s="41"/>
    </row>
    <row r="832">
      <c r="B832" s="41"/>
    </row>
    <row r="833">
      <c r="B833" s="41"/>
    </row>
    <row r="834">
      <c r="B834" s="41"/>
    </row>
    <row r="835">
      <c r="B835" s="41"/>
    </row>
    <row r="836">
      <c r="B836" s="41"/>
    </row>
    <row r="837">
      <c r="B837" s="41"/>
    </row>
    <row r="838">
      <c r="B838" s="41"/>
    </row>
    <row r="839">
      <c r="B839" s="41"/>
    </row>
    <row r="840">
      <c r="B840" s="41"/>
    </row>
    <row r="841">
      <c r="B841" s="41"/>
    </row>
    <row r="842">
      <c r="B842" s="41"/>
    </row>
    <row r="843">
      <c r="B843" s="41"/>
    </row>
    <row r="844">
      <c r="B844" s="41"/>
    </row>
    <row r="845">
      <c r="B845" s="41"/>
    </row>
    <row r="846">
      <c r="B846" s="41"/>
    </row>
    <row r="847">
      <c r="B847" s="41"/>
    </row>
    <row r="848">
      <c r="B848" s="41"/>
    </row>
    <row r="849">
      <c r="B849" s="41"/>
    </row>
    <row r="850">
      <c r="B850" s="41"/>
    </row>
    <row r="851">
      <c r="B851" s="41"/>
    </row>
    <row r="852">
      <c r="B852" s="41"/>
    </row>
    <row r="853">
      <c r="B853" s="41"/>
    </row>
    <row r="854">
      <c r="B854" s="41"/>
    </row>
    <row r="855">
      <c r="B855" s="41"/>
    </row>
    <row r="856">
      <c r="B856" s="41"/>
    </row>
    <row r="857">
      <c r="B857" s="41"/>
    </row>
    <row r="858">
      <c r="B858" s="41"/>
    </row>
    <row r="859">
      <c r="B859" s="41"/>
    </row>
    <row r="860">
      <c r="B860" s="41"/>
    </row>
    <row r="861">
      <c r="B861" s="41"/>
    </row>
    <row r="862">
      <c r="B862" s="41"/>
    </row>
    <row r="863">
      <c r="B863" s="41"/>
    </row>
    <row r="864">
      <c r="B864" s="41"/>
    </row>
    <row r="865">
      <c r="B865" s="41"/>
    </row>
    <row r="866">
      <c r="B866" s="41"/>
    </row>
    <row r="867">
      <c r="B867" s="41"/>
    </row>
    <row r="868">
      <c r="B868" s="41"/>
    </row>
    <row r="869">
      <c r="B869" s="41"/>
    </row>
    <row r="870">
      <c r="B870" s="41"/>
    </row>
    <row r="871">
      <c r="B871" s="41"/>
    </row>
    <row r="872">
      <c r="B872" s="41"/>
    </row>
    <row r="873">
      <c r="B873" s="41"/>
    </row>
    <row r="874">
      <c r="B874" s="41"/>
    </row>
    <row r="875">
      <c r="B875" s="41"/>
    </row>
    <row r="876">
      <c r="B876" s="41"/>
    </row>
    <row r="877">
      <c r="B877" s="41"/>
    </row>
    <row r="878">
      <c r="B878" s="41"/>
    </row>
    <row r="879">
      <c r="B879" s="41"/>
    </row>
    <row r="880">
      <c r="B880" s="41"/>
    </row>
    <row r="881">
      <c r="B881" s="41"/>
    </row>
    <row r="882">
      <c r="B882" s="41"/>
    </row>
    <row r="883">
      <c r="B883" s="41"/>
    </row>
    <row r="884">
      <c r="B884" s="41"/>
    </row>
    <row r="885">
      <c r="B885" s="41"/>
    </row>
    <row r="886">
      <c r="B886" s="41"/>
    </row>
    <row r="887">
      <c r="B887" s="41"/>
    </row>
    <row r="888">
      <c r="B888" s="41"/>
    </row>
    <row r="889">
      <c r="B889" s="41"/>
    </row>
    <row r="890">
      <c r="B890" s="41"/>
    </row>
    <row r="891">
      <c r="B891" s="41"/>
    </row>
    <row r="892">
      <c r="B892" s="41"/>
    </row>
    <row r="893">
      <c r="B893" s="41"/>
    </row>
    <row r="894">
      <c r="B894" s="41"/>
    </row>
    <row r="895">
      <c r="B895" s="41"/>
    </row>
    <row r="896">
      <c r="B896" s="41"/>
    </row>
    <row r="897">
      <c r="B897" s="41"/>
    </row>
    <row r="898">
      <c r="B898" s="41"/>
    </row>
    <row r="899">
      <c r="B899" s="41"/>
    </row>
    <row r="900">
      <c r="B900" s="41"/>
    </row>
    <row r="901">
      <c r="B901" s="41"/>
    </row>
    <row r="902">
      <c r="B902" s="41"/>
    </row>
    <row r="903">
      <c r="B903" s="41"/>
    </row>
    <row r="904">
      <c r="B904" s="41"/>
    </row>
    <row r="905">
      <c r="B905" s="41"/>
    </row>
    <row r="906">
      <c r="B906" s="41"/>
    </row>
    <row r="907">
      <c r="B907" s="41"/>
    </row>
    <row r="908">
      <c r="B908" s="41"/>
    </row>
    <row r="909">
      <c r="B909" s="41"/>
    </row>
    <row r="910">
      <c r="B910" s="41"/>
    </row>
    <row r="911">
      <c r="B911" s="41"/>
    </row>
    <row r="912">
      <c r="B912" s="41"/>
    </row>
    <row r="913">
      <c r="B913" s="41"/>
    </row>
    <row r="914">
      <c r="B914" s="41"/>
    </row>
    <row r="915">
      <c r="B915" s="41"/>
    </row>
    <row r="916">
      <c r="B916" s="41"/>
    </row>
    <row r="917">
      <c r="B917" s="41"/>
    </row>
    <row r="918">
      <c r="B918" s="41"/>
    </row>
    <row r="919">
      <c r="B919" s="41"/>
    </row>
    <row r="920">
      <c r="B920" s="41"/>
    </row>
    <row r="921">
      <c r="B921" s="41"/>
    </row>
    <row r="922">
      <c r="B922" s="41"/>
    </row>
    <row r="923">
      <c r="B923" s="41"/>
    </row>
    <row r="924">
      <c r="B924" s="41"/>
    </row>
    <row r="925">
      <c r="B925" s="41"/>
    </row>
    <row r="926">
      <c r="B926" s="41"/>
    </row>
    <row r="927">
      <c r="B927" s="41"/>
    </row>
    <row r="928">
      <c r="B928" s="41"/>
    </row>
    <row r="929">
      <c r="B929" s="41"/>
    </row>
    <row r="930">
      <c r="B930" s="41"/>
    </row>
    <row r="931">
      <c r="B931" s="41"/>
    </row>
    <row r="932">
      <c r="B932" s="41"/>
    </row>
    <row r="933">
      <c r="B933" s="41"/>
    </row>
    <row r="934">
      <c r="B934" s="41"/>
    </row>
    <row r="935">
      <c r="B935" s="41"/>
    </row>
    <row r="936">
      <c r="B936" s="41"/>
    </row>
    <row r="937">
      <c r="B937" s="41"/>
    </row>
    <row r="938">
      <c r="B938" s="41"/>
    </row>
    <row r="939">
      <c r="B939" s="41"/>
    </row>
    <row r="940">
      <c r="B940" s="41"/>
    </row>
    <row r="941">
      <c r="B941" s="41"/>
    </row>
    <row r="942">
      <c r="B942" s="41"/>
    </row>
    <row r="943">
      <c r="B943" s="41"/>
    </row>
    <row r="944">
      <c r="B944" s="41"/>
    </row>
    <row r="945">
      <c r="B945" s="41"/>
    </row>
    <row r="946">
      <c r="B946" s="41"/>
    </row>
    <row r="947">
      <c r="B947" s="41"/>
    </row>
    <row r="948">
      <c r="B948" s="41"/>
    </row>
    <row r="949">
      <c r="B949" s="41"/>
    </row>
    <row r="950">
      <c r="B950" s="41"/>
    </row>
    <row r="951">
      <c r="B951" s="41"/>
    </row>
    <row r="952">
      <c r="B952" s="41"/>
    </row>
    <row r="953">
      <c r="B953" s="41"/>
    </row>
    <row r="954">
      <c r="B954" s="41"/>
    </row>
    <row r="955">
      <c r="B955" s="41"/>
    </row>
    <row r="956">
      <c r="B956" s="41"/>
    </row>
    <row r="957">
      <c r="B957" s="41"/>
    </row>
    <row r="958">
      <c r="B958" s="41"/>
    </row>
    <row r="959">
      <c r="B959" s="41"/>
    </row>
    <row r="960">
      <c r="B960" s="41"/>
    </row>
    <row r="961">
      <c r="B961" s="41"/>
    </row>
    <row r="962">
      <c r="B962" s="41"/>
    </row>
    <row r="963">
      <c r="B963" s="41"/>
    </row>
    <row r="964">
      <c r="B964" s="41"/>
    </row>
    <row r="965">
      <c r="B965" s="41"/>
    </row>
    <row r="966">
      <c r="B966" s="41"/>
    </row>
    <row r="967">
      <c r="B967" s="41"/>
    </row>
    <row r="968">
      <c r="B968" s="41"/>
    </row>
    <row r="969">
      <c r="B969" s="41"/>
    </row>
    <row r="970">
      <c r="B970" s="41"/>
    </row>
    <row r="971">
      <c r="B971" s="41"/>
    </row>
    <row r="972">
      <c r="B972" s="41"/>
    </row>
    <row r="973">
      <c r="B973" s="41"/>
    </row>
    <row r="974">
      <c r="B974" s="41"/>
    </row>
    <row r="975">
      <c r="B975" s="41"/>
    </row>
    <row r="976">
      <c r="B976" s="41"/>
    </row>
    <row r="977">
      <c r="B977" s="41"/>
    </row>
    <row r="978">
      <c r="B978" s="41"/>
    </row>
    <row r="979">
      <c r="B979" s="41"/>
    </row>
    <row r="980">
      <c r="B980" s="41"/>
    </row>
    <row r="981">
      <c r="B981" s="41"/>
    </row>
    <row r="982">
      <c r="B982" s="41"/>
    </row>
    <row r="983">
      <c r="B983" s="41"/>
    </row>
    <row r="984">
      <c r="B984" s="41"/>
    </row>
    <row r="985">
      <c r="B985" s="41"/>
    </row>
    <row r="986">
      <c r="B986" s="41"/>
    </row>
    <row r="987">
      <c r="B987" s="41"/>
    </row>
    <row r="988">
      <c r="B988" s="41"/>
    </row>
    <row r="989">
      <c r="B989" s="41"/>
    </row>
    <row r="990">
      <c r="B990" s="41"/>
    </row>
    <row r="991">
      <c r="B991" s="41"/>
    </row>
    <row r="992">
      <c r="B992" s="41"/>
    </row>
    <row r="993">
      <c r="B993" s="41"/>
    </row>
    <row r="994">
      <c r="B994" s="41"/>
    </row>
    <row r="995">
      <c r="B995" s="41"/>
    </row>
    <row r="996">
      <c r="B996" s="41"/>
    </row>
    <row r="997">
      <c r="B997" s="41"/>
    </row>
    <row r="998">
      <c r="B998" s="41"/>
    </row>
    <row r="999">
      <c r="B999" s="41"/>
    </row>
    <row r="1000">
      <c r="B1000" s="41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17.0"/>
    <col customWidth="1" min="3" max="27" width="10.44"/>
  </cols>
  <sheetData>
    <row r="1" ht="15.75" customHeight="1">
      <c r="A1" s="42" t="s">
        <v>0</v>
      </c>
      <c r="B1" s="43" t="s">
        <v>1</v>
      </c>
      <c r="C1" s="43" t="s">
        <v>148</v>
      </c>
      <c r="E1" s="44" t="s">
        <v>149</v>
      </c>
      <c r="F1" s="45" t="s">
        <v>150</v>
      </c>
      <c r="J1" s="26" t="s">
        <v>151</v>
      </c>
      <c r="L1" s="26" t="s">
        <v>152</v>
      </c>
      <c r="N1" s="26" t="s">
        <v>153</v>
      </c>
      <c r="P1" s="26" t="s">
        <v>154</v>
      </c>
      <c r="R1" s="26" t="s">
        <v>155</v>
      </c>
      <c r="T1" s="26" t="s">
        <v>156</v>
      </c>
      <c r="W1" s="46" t="s">
        <v>157</v>
      </c>
      <c r="X1" s="47" t="s">
        <v>158</v>
      </c>
    </row>
    <row r="2" ht="15.75" customHeight="1">
      <c r="A2" s="31">
        <v>1.0</v>
      </c>
      <c r="B2" s="29" t="s">
        <v>2</v>
      </c>
      <c r="C2" s="29">
        <v>1.84</v>
      </c>
      <c r="E2" s="44" t="s">
        <v>159</v>
      </c>
      <c r="F2" s="1" t="s">
        <v>160</v>
      </c>
      <c r="G2" s="45"/>
      <c r="J2" s="26">
        <v>15.0</v>
      </c>
      <c r="L2" s="26">
        <v>4.1000000000000005</v>
      </c>
      <c r="N2" s="26">
        <f t="shared" ref="N2:N4" si="1">SUM(J2,L2)</f>
        <v>19.1</v>
      </c>
      <c r="P2" s="26">
        <f t="shared" ref="P2:P4" si="2">C2*4</f>
        <v>7.36</v>
      </c>
      <c r="R2" s="26">
        <f t="shared" ref="R2:R4" si="3">N2-P2</f>
        <v>11.74</v>
      </c>
      <c r="W2" s="23">
        <v>12.49</v>
      </c>
    </row>
    <row r="3" ht="15.75" customHeight="1">
      <c r="A3" s="31">
        <v>2.0</v>
      </c>
      <c r="B3" s="29" t="s">
        <v>3</v>
      </c>
      <c r="C3" s="29">
        <v>2.08</v>
      </c>
      <c r="E3" s="44" t="s">
        <v>159</v>
      </c>
      <c r="G3" s="45"/>
      <c r="J3" s="26">
        <v>15.0</v>
      </c>
      <c r="L3" s="26">
        <v>2.7</v>
      </c>
      <c r="N3" s="26">
        <f t="shared" si="1"/>
        <v>17.7</v>
      </c>
      <c r="P3" s="26">
        <f t="shared" si="2"/>
        <v>8.32</v>
      </c>
      <c r="R3" s="26">
        <f t="shared" si="3"/>
        <v>9.38</v>
      </c>
      <c r="W3" s="23">
        <v>10.04</v>
      </c>
    </row>
    <row r="4" ht="15.75" customHeight="1">
      <c r="A4" s="31">
        <v>3.0</v>
      </c>
      <c r="B4" s="29" t="s">
        <v>4</v>
      </c>
      <c r="C4" s="29">
        <v>1.6</v>
      </c>
      <c r="E4" s="44" t="s">
        <v>161</v>
      </c>
      <c r="F4" s="1" t="s">
        <v>162</v>
      </c>
      <c r="G4" s="45" t="s">
        <v>163</v>
      </c>
      <c r="J4" s="26">
        <v>10.0</v>
      </c>
      <c r="L4" s="26">
        <v>0.5</v>
      </c>
      <c r="N4" s="26">
        <f t="shared" si="1"/>
        <v>10.5</v>
      </c>
      <c r="P4" s="26">
        <f t="shared" si="2"/>
        <v>6.4</v>
      </c>
      <c r="R4" s="26">
        <f t="shared" si="3"/>
        <v>4.1</v>
      </c>
      <c r="T4" s="26">
        <f>C4*2</f>
        <v>3.2</v>
      </c>
      <c r="W4" s="23">
        <v>1.25</v>
      </c>
    </row>
    <row r="5" ht="15.75" customHeight="1">
      <c r="A5" s="31">
        <v>4.0</v>
      </c>
      <c r="B5" s="29" t="s">
        <v>5</v>
      </c>
      <c r="C5" s="29" t="s">
        <v>164</v>
      </c>
      <c r="E5" s="44" t="s">
        <v>165</v>
      </c>
    </row>
    <row r="6" ht="15.75" customHeight="1">
      <c r="A6" s="31">
        <v>5.0</v>
      </c>
      <c r="B6" s="29" t="s">
        <v>6</v>
      </c>
      <c r="C6" s="29">
        <v>1.6</v>
      </c>
      <c r="E6" s="44" t="s">
        <v>161</v>
      </c>
      <c r="F6" s="1" t="s">
        <v>162</v>
      </c>
      <c r="G6" s="45" t="s">
        <v>163</v>
      </c>
      <c r="J6" s="26">
        <v>10.0</v>
      </c>
      <c r="L6" s="26">
        <v>0.5</v>
      </c>
      <c r="N6" s="26">
        <f t="shared" ref="N6:N22" si="4">SUM(J6,L6)</f>
        <v>10.5</v>
      </c>
      <c r="P6" s="26">
        <f t="shared" ref="P6:P28" si="5">C6*4</f>
        <v>6.4</v>
      </c>
      <c r="R6" s="26">
        <f t="shared" ref="R6:R28" si="6">N6-P6</f>
        <v>4.1</v>
      </c>
      <c r="T6" s="26">
        <f t="shared" ref="T6:T9" si="7">C6*2</f>
        <v>3.2</v>
      </c>
      <c r="W6" s="23">
        <v>1.46</v>
      </c>
      <c r="X6" s="23" t="s">
        <v>166</v>
      </c>
    </row>
    <row r="7" ht="15.75" customHeight="1">
      <c r="A7" s="31">
        <v>6.0</v>
      </c>
      <c r="B7" s="29" t="s">
        <v>7</v>
      </c>
      <c r="C7" s="29">
        <v>1.6</v>
      </c>
      <c r="E7" s="44" t="s">
        <v>161</v>
      </c>
      <c r="F7" s="1" t="s">
        <v>162</v>
      </c>
      <c r="G7" s="45" t="s">
        <v>163</v>
      </c>
      <c r="J7" s="26">
        <v>10.0</v>
      </c>
      <c r="L7" s="26">
        <v>0.5</v>
      </c>
      <c r="N7" s="26">
        <f t="shared" si="4"/>
        <v>10.5</v>
      </c>
      <c r="P7" s="26">
        <f t="shared" si="5"/>
        <v>6.4</v>
      </c>
      <c r="R7" s="26">
        <f t="shared" si="6"/>
        <v>4.1</v>
      </c>
      <c r="T7" s="26">
        <f t="shared" si="7"/>
        <v>3.2</v>
      </c>
      <c r="W7" s="23">
        <v>1.27</v>
      </c>
    </row>
    <row r="8" ht="15.75" customHeight="1">
      <c r="A8" s="31">
        <v>7.0</v>
      </c>
      <c r="B8" s="29" t="s">
        <v>8</v>
      </c>
      <c r="C8" s="29">
        <v>1.6</v>
      </c>
      <c r="E8" s="44" t="s">
        <v>161</v>
      </c>
      <c r="F8" s="1" t="s">
        <v>162</v>
      </c>
      <c r="G8" s="45" t="s">
        <v>163</v>
      </c>
      <c r="J8" s="26">
        <v>10.0</v>
      </c>
      <c r="L8" s="26">
        <v>0.5</v>
      </c>
      <c r="N8" s="26">
        <f t="shared" si="4"/>
        <v>10.5</v>
      </c>
      <c r="P8" s="26">
        <f t="shared" si="5"/>
        <v>6.4</v>
      </c>
      <c r="R8" s="26">
        <f t="shared" si="6"/>
        <v>4.1</v>
      </c>
      <c r="T8" s="26">
        <f t="shared" si="7"/>
        <v>3.2</v>
      </c>
      <c r="W8" s="23">
        <v>1.46</v>
      </c>
      <c r="X8" s="23" t="s">
        <v>166</v>
      </c>
    </row>
    <row r="9" ht="15.75" customHeight="1">
      <c r="A9" s="31">
        <v>8.0</v>
      </c>
      <c r="B9" s="29" t="s">
        <v>9</v>
      </c>
      <c r="C9" s="29">
        <v>1.6</v>
      </c>
      <c r="E9" s="44" t="s">
        <v>161</v>
      </c>
      <c r="F9" s="1" t="s">
        <v>162</v>
      </c>
      <c r="G9" s="45" t="s">
        <v>163</v>
      </c>
      <c r="J9" s="26">
        <v>10.0</v>
      </c>
      <c r="L9" s="26">
        <v>0.5</v>
      </c>
      <c r="N9" s="26">
        <f t="shared" si="4"/>
        <v>10.5</v>
      </c>
      <c r="P9" s="26">
        <f t="shared" si="5"/>
        <v>6.4</v>
      </c>
      <c r="R9" s="26">
        <f t="shared" si="6"/>
        <v>4.1</v>
      </c>
      <c r="T9" s="26">
        <f t="shared" si="7"/>
        <v>3.2</v>
      </c>
      <c r="W9" s="23">
        <v>1.55</v>
      </c>
      <c r="X9" s="23" t="s">
        <v>166</v>
      </c>
    </row>
    <row r="10" ht="15.75" customHeight="1">
      <c r="A10" s="31">
        <v>9.0</v>
      </c>
      <c r="B10" s="29" t="s">
        <v>10</v>
      </c>
      <c r="C10" s="29">
        <v>2.5</v>
      </c>
      <c r="D10" s="1"/>
      <c r="E10" s="44" t="s">
        <v>167</v>
      </c>
      <c r="J10" s="26">
        <v>15.0</v>
      </c>
      <c r="L10" s="26">
        <v>0.0</v>
      </c>
      <c r="N10" s="26">
        <f t="shared" si="4"/>
        <v>15</v>
      </c>
      <c r="P10" s="26">
        <f t="shared" si="5"/>
        <v>10</v>
      </c>
      <c r="R10" s="26">
        <f t="shared" si="6"/>
        <v>5</v>
      </c>
      <c r="W10" s="23">
        <v>5.68</v>
      </c>
    </row>
    <row r="11" ht="15.75" customHeight="1">
      <c r="A11" s="31">
        <v>10.0</v>
      </c>
      <c r="B11" s="29" t="s">
        <v>11</v>
      </c>
      <c r="C11" s="29">
        <v>1.6</v>
      </c>
      <c r="E11" s="44" t="s">
        <v>167</v>
      </c>
      <c r="F11" s="1" t="s">
        <v>162</v>
      </c>
      <c r="J11" s="26">
        <v>10.0</v>
      </c>
      <c r="L11" s="26">
        <v>3.8</v>
      </c>
      <c r="N11" s="26">
        <f t="shared" si="4"/>
        <v>13.8</v>
      </c>
      <c r="P11" s="26">
        <f t="shared" si="5"/>
        <v>6.4</v>
      </c>
      <c r="R11" s="26">
        <f t="shared" si="6"/>
        <v>7.4</v>
      </c>
      <c r="W11" s="23">
        <v>7.57</v>
      </c>
    </row>
    <row r="12" ht="15.75" customHeight="1">
      <c r="A12" s="31">
        <v>11.0</v>
      </c>
      <c r="B12" s="29" t="s">
        <v>12</v>
      </c>
      <c r="C12" s="29">
        <v>2.5</v>
      </c>
      <c r="E12" s="44" t="s">
        <v>167</v>
      </c>
      <c r="J12" s="26">
        <v>15.0</v>
      </c>
      <c r="L12" s="26">
        <v>0.01</v>
      </c>
      <c r="N12" s="26">
        <f t="shared" si="4"/>
        <v>15.01</v>
      </c>
      <c r="P12" s="26">
        <f t="shared" si="5"/>
        <v>10</v>
      </c>
      <c r="R12" s="26">
        <f t="shared" si="6"/>
        <v>5.01</v>
      </c>
      <c r="W12" s="23">
        <v>5.53</v>
      </c>
    </row>
    <row r="13" ht="15.75" customHeight="1">
      <c r="A13" s="31">
        <v>12.0</v>
      </c>
      <c r="B13" s="29" t="s">
        <v>13</v>
      </c>
      <c r="C13" s="29">
        <v>1.6</v>
      </c>
      <c r="E13" s="44" t="s">
        <v>161</v>
      </c>
      <c r="F13" s="1" t="s">
        <v>162</v>
      </c>
      <c r="J13" s="26">
        <v>10.0</v>
      </c>
      <c r="L13" s="26">
        <v>3.7</v>
      </c>
      <c r="N13" s="26">
        <f t="shared" si="4"/>
        <v>13.7</v>
      </c>
      <c r="P13" s="26">
        <f t="shared" si="5"/>
        <v>6.4</v>
      </c>
      <c r="R13" s="26">
        <f t="shared" si="6"/>
        <v>7.3</v>
      </c>
      <c r="W13" s="23">
        <v>7.66</v>
      </c>
    </row>
    <row r="14" ht="15.75" customHeight="1">
      <c r="A14" s="31">
        <v>13.0</v>
      </c>
      <c r="B14" s="29" t="s">
        <v>14</v>
      </c>
      <c r="C14" s="29">
        <v>2.5</v>
      </c>
      <c r="E14" s="44" t="s">
        <v>167</v>
      </c>
      <c r="J14" s="26">
        <v>15.0</v>
      </c>
      <c r="L14" s="26">
        <v>0.0</v>
      </c>
      <c r="N14" s="26">
        <f t="shared" si="4"/>
        <v>15</v>
      </c>
      <c r="P14" s="26">
        <f t="shared" si="5"/>
        <v>10</v>
      </c>
      <c r="R14" s="26">
        <f t="shared" si="6"/>
        <v>5</v>
      </c>
      <c r="W14" s="23">
        <v>5.41</v>
      </c>
    </row>
    <row r="15" ht="15.75" customHeight="1">
      <c r="A15" s="31">
        <v>14.0</v>
      </c>
      <c r="B15" s="29" t="s">
        <v>15</v>
      </c>
      <c r="C15" s="29">
        <v>1.6</v>
      </c>
      <c r="E15" s="44" t="s">
        <v>161</v>
      </c>
      <c r="F15" s="1" t="s">
        <v>162</v>
      </c>
      <c r="J15" s="26">
        <v>10.0</v>
      </c>
      <c r="L15" s="26">
        <v>3.7</v>
      </c>
      <c r="N15" s="26">
        <f t="shared" si="4"/>
        <v>13.7</v>
      </c>
      <c r="P15" s="26">
        <f t="shared" si="5"/>
        <v>6.4</v>
      </c>
      <c r="R15" s="26">
        <f t="shared" si="6"/>
        <v>7.3</v>
      </c>
      <c r="W15" s="23">
        <v>7.76</v>
      </c>
    </row>
    <row r="16" ht="15.75" customHeight="1">
      <c r="A16" s="31">
        <v>15.0</v>
      </c>
      <c r="B16" s="29" t="s">
        <v>16</v>
      </c>
      <c r="C16" s="29">
        <v>2.5</v>
      </c>
      <c r="E16" s="44" t="s">
        <v>167</v>
      </c>
      <c r="J16" s="26">
        <v>15.0</v>
      </c>
      <c r="L16" s="26">
        <v>0.01</v>
      </c>
      <c r="N16" s="26">
        <f t="shared" si="4"/>
        <v>15.01</v>
      </c>
      <c r="P16" s="26">
        <f t="shared" si="5"/>
        <v>10</v>
      </c>
      <c r="R16" s="26">
        <f t="shared" si="6"/>
        <v>5.01</v>
      </c>
      <c r="W16" s="23">
        <v>5.33</v>
      </c>
    </row>
    <row r="17" ht="15.75" customHeight="1">
      <c r="A17" s="31">
        <v>16.0</v>
      </c>
      <c r="B17" s="29" t="s">
        <v>17</v>
      </c>
      <c r="C17" s="29">
        <v>1.6</v>
      </c>
      <c r="E17" s="44" t="s">
        <v>161</v>
      </c>
      <c r="F17" s="1" t="s">
        <v>162</v>
      </c>
      <c r="J17" s="26">
        <v>10.0</v>
      </c>
      <c r="L17" s="26">
        <v>3.7</v>
      </c>
      <c r="N17" s="26">
        <f t="shared" si="4"/>
        <v>13.7</v>
      </c>
      <c r="P17" s="26">
        <f t="shared" si="5"/>
        <v>6.4</v>
      </c>
      <c r="R17" s="26">
        <f t="shared" si="6"/>
        <v>7.3</v>
      </c>
      <c r="W17" s="23">
        <v>8.0</v>
      </c>
    </row>
    <row r="18" ht="15.75" customHeight="1">
      <c r="A18" s="31">
        <v>17.0</v>
      </c>
      <c r="B18" s="29" t="s">
        <v>18</v>
      </c>
      <c r="C18" s="29">
        <v>2.5</v>
      </c>
      <c r="E18" s="44" t="s">
        <v>167</v>
      </c>
      <c r="J18" s="26">
        <v>15.0</v>
      </c>
      <c r="L18" s="26">
        <v>0.0</v>
      </c>
      <c r="N18" s="26">
        <f t="shared" si="4"/>
        <v>15</v>
      </c>
      <c r="P18" s="26">
        <f t="shared" si="5"/>
        <v>10</v>
      </c>
      <c r="R18" s="26">
        <f t="shared" si="6"/>
        <v>5</v>
      </c>
      <c r="W18" s="23">
        <v>5.59</v>
      </c>
    </row>
    <row r="19" ht="15.75" customHeight="1">
      <c r="A19" s="31">
        <v>18.0</v>
      </c>
      <c r="B19" s="29" t="s">
        <v>19</v>
      </c>
      <c r="C19" s="29">
        <v>1.6</v>
      </c>
      <c r="E19" s="44" t="s">
        <v>161</v>
      </c>
      <c r="F19" s="1" t="s">
        <v>162</v>
      </c>
      <c r="J19" s="26">
        <v>10.0</v>
      </c>
      <c r="L19" s="26">
        <v>3.7</v>
      </c>
      <c r="N19" s="26">
        <f t="shared" si="4"/>
        <v>13.7</v>
      </c>
      <c r="P19" s="26">
        <f t="shared" si="5"/>
        <v>6.4</v>
      </c>
      <c r="R19" s="26">
        <f t="shared" si="6"/>
        <v>7.3</v>
      </c>
      <c r="W19" s="23">
        <v>8.2</v>
      </c>
    </row>
    <row r="20" ht="15.75" customHeight="1">
      <c r="A20" s="31">
        <v>19.0</v>
      </c>
      <c r="B20" s="29" t="s">
        <v>20</v>
      </c>
      <c r="C20" s="29">
        <v>1.6</v>
      </c>
      <c r="E20" s="44" t="s">
        <v>161</v>
      </c>
      <c r="F20" s="1" t="s">
        <v>162</v>
      </c>
      <c r="J20" s="26">
        <v>10.0</v>
      </c>
      <c r="L20" s="26">
        <v>3.8</v>
      </c>
      <c r="N20" s="26">
        <f t="shared" si="4"/>
        <v>13.8</v>
      </c>
      <c r="P20" s="26">
        <f t="shared" si="5"/>
        <v>6.4</v>
      </c>
      <c r="R20" s="26">
        <f t="shared" si="6"/>
        <v>7.4</v>
      </c>
      <c r="W20" s="23">
        <v>7.78</v>
      </c>
    </row>
    <row r="21" ht="15.75" customHeight="1">
      <c r="A21" s="31">
        <v>20.0</v>
      </c>
      <c r="B21" s="29" t="s">
        <v>22</v>
      </c>
      <c r="C21" s="29">
        <v>1.6</v>
      </c>
      <c r="E21" s="44" t="s">
        <v>161</v>
      </c>
      <c r="F21" s="1" t="s">
        <v>162</v>
      </c>
      <c r="G21" s="45" t="s">
        <v>163</v>
      </c>
      <c r="J21" s="26">
        <v>10.0</v>
      </c>
      <c r="L21" s="26">
        <v>0.5</v>
      </c>
      <c r="N21" s="26">
        <f t="shared" si="4"/>
        <v>10.5</v>
      </c>
      <c r="P21" s="26">
        <f t="shared" si="5"/>
        <v>6.4</v>
      </c>
      <c r="R21" s="26">
        <f t="shared" si="6"/>
        <v>4.1</v>
      </c>
      <c r="T21" s="26">
        <f t="shared" ref="T21:T28" si="8">C21*2</f>
        <v>3.2</v>
      </c>
      <c r="W21" s="23">
        <v>1.8</v>
      </c>
    </row>
    <row r="22" ht="15.75" customHeight="1">
      <c r="A22" s="31">
        <v>21.0</v>
      </c>
      <c r="B22" s="29" t="s">
        <v>24</v>
      </c>
      <c r="C22" s="29">
        <v>1.6</v>
      </c>
      <c r="E22" s="44" t="s">
        <v>161</v>
      </c>
      <c r="F22" s="1" t="s">
        <v>162</v>
      </c>
      <c r="J22" s="26">
        <v>10.0</v>
      </c>
      <c r="L22" s="26">
        <v>3.7</v>
      </c>
      <c r="N22" s="26">
        <f t="shared" si="4"/>
        <v>13.7</v>
      </c>
      <c r="P22" s="26">
        <f t="shared" si="5"/>
        <v>6.4</v>
      </c>
      <c r="R22" s="26">
        <f t="shared" si="6"/>
        <v>7.3</v>
      </c>
      <c r="T22" s="26">
        <f t="shared" si="8"/>
        <v>3.2</v>
      </c>
      <c r="W22" s="23">
        <v>7.88</v>
      </c>
    </row>
    <row r="23" ht="15.75" customHeight="1">
      <c r="A23" s="33">
        <v>22.0</v>
      </c>
      <c r="B23" s="1" t="s">
        <v>25</v>
      </c>
      <c r="C23" s="48">
        <v>1.6</v>
      </c>
      <c r="E23" s="49" t="s">
        <v>161</v>
      </c>
      <c r="G23" s="45"/>
      <c r="N23" s="26">
        <v>10.0</v>
      </c>
      <c r="P23" s="26">
        <f t="shared" si="5"/>
        <v>6.4</v>
      </c>
      <c r="R23" s="26">
        <f t="shared" si="6"/>
        <v>3.6</v>
      </c>
      <c r="T23" s="26">
        <f t="shared" si="8"/>
        <v>3.2</v>
      </c>
      <c r="W23" s="23">
        <v>3.55</v>
      </c>
      <c r="X23" s="23" t="s">
        <v>166</v>
      </c>
    </row>
    <row r="24" ht="15.75" customHeight="1">
      <c r="A24" s="33">
        <v>23.0</v>
      </c>
      <c r="B24" s="1" t="s">
        <v>29</v>
      </c>
      <c r="C24" s="48">
        <v>1.6</v>
      </c>
      <c r="E24" s="49" t="s">
        <v>161</v>
      </c>
      <c r="G24" s="45"/>
      <c r="N24" s="26">
        <v>10.0</v>
      </c>
      <c r="P24" s="26">
        <f t="shared" si="5"/>
        <v>6.4</v>
      </c>
      <c r="R24" s="26">
        <f t="shared" si="6"/>
        <v>3.6</v>
      </c>
      <c r="T24" s="26">
        <f t="shared" si="8"/>
        <v>3.2</v>
      </c>
      <c r="W24" s="23">
        <v>3.56</v>
      </c>
      <c r="X24" s="23" t="s">
        <v>166</v>
      </c>
    </row>
    <row r="25" ht="15.75" customHeight="1">
      <c r="A25" s="33">
        <v>24.0</v>
      </c>
      <c r="B25" s="1" t="s">
        <v>32</v>
      </c>
      <c r="C25" s="48">
        <v>1.6</v>
      </c>
      <c r="E25" s="49" t="s">
        <v>161</v>
      </c>
      <c r="G25" s="45"/>
      <c r="N25" s="26">
        <v>15.0</v>
      </c>
      <c r="P25" s="26">
        <f t="shared" si="5"/>
        <v>6.4</v>
      </c>
      <c r="R25" s="26">
        <f t="shared" si="6"/>
        <v>8.6</v>
      </c>
      <c r="T25" s="26">
        <f t="shared" si="8"/>
        <v>3.2</v>
      </c>
      <c r="W25" s="23">
        <v>9.04</v>
      </c>
      <c r="X25" s="23" t="s">
        <v>166</v>
      </c>
    </row>
    <row r="26" ht="15.75" customHeight="1">
      <c r="A26" s="33">
        <v>25.0</v>
      </c>
      <c r="B26" s="1" t="s">
        <v>35</v>
      </c>
      <c r="C26" s="48">
        <v>1.6</v>
      </c>
      <c r="E26" s="49" t="s">
        <v>161</v>
      </c>
      <c r="G26" s="45"/>
      <c r="N26" s="26">
        <v>15.0</v>
      </c>
      <c r="P26" s="26">
        <f t="shared" si="5"/>
        <v>6.4</v>
      </c>
      <c r="R26" s="26">
        <f t="shared" si="6"/>
        <v>8.6</v>
      </c>
      <c r="T26" s="26">
        <f t="shared" si="8"/>
        <v>3.2</v>
      </c>
      <c r="W26" s="23">
        <v>8.71</v>
      </c>
      <c r="X26" s="23" t="s">
        <v>166</v>
      </c>
    </row>
    <row r="27" ht="15.75" customHeight="1">
      <c r="A27" s="33">
        <v>26.0</v>
      </c>
      <c r="B27" s="1" t="s">
        <v>38</v>
      </c>
      <c r="C27" s="48">
        <v>1.6</v>
      </c>
      <c r="E27" s="49" t="s">
        <v>161</v>
      </c>
      <c r="G27" s="45" t="s">
        <v>163</v>
      </c>
      <c r="N27" s="26">
        <v>20.0</v>
      </c>
      <c r="P27" s="26">
        <f t="shared" si="5"/>
        <v>6.4</v>
      </c>
      <c r="R27" s="26">
        <f t="shared" si="6"/>
        <v>13.6</v>
      </c>
      <c r="T27" s="26">
        <f t="shared" si="8"/>
        <v>3.2</v>
      </c>
      <c r="W27" s="23">
        <v>10.66</v>
      </c>
      <c r="X27" s="23" t="s">
        <v>166</v>
      </c>
    </row>
    <row r="28" ht="15.75" customHeight="1">
      <c r="A28" s="33">
        <v>27.0</v>
      </c>
      <c r="B28" s="1" t="s">
        <v>41</v>
      </c>
      <c r="C28" s="48">
        <v>1.6</v>
      </c>
      <c r="E28" s="49" t="s">
        <v>161</v>
      </c>
      <c r="G28" s="45" t="s">
        <v>163</v>
      </c>
      <c r="N28" s="26">
        <v>20.0</v>
      </c>
      <c r="P28" s="26">
        <f t="shared" si="5"/>
        <v>6.4</v>
      </c>
      <c r="R28" s="26">
        <f t="shared" si="6"/>
        <v>13.6</v>
      </c>
      <c r="T28" s="26">
        <f t="shared" si="8"/>
        <v>3.2</v>
      </c>
      <c r="W28" s="23">
        <v>10.66</v>
      </c>
      <c r="X28" s="23" t="s">
        <v>166</v>
      </c>
    </row>
    <row r="29" ht="15.75" customHeight="1">
      <c r="A29" s="50">
        <v>28.0</v>
      </c>
      <c r="B29" s="23" t="s">
        <v>43</v>
      </c>
      <c r="C29" s="50">
        <v>1.6</v>
      </c>
      <c r="E29" s="49" t="s">
        <v>161</v>
      </c>
    </row>
    <row r="30" ht="15.75" customHeight="1">
      <c r="A30" s="50">
        <v>29.0</v>
      </c>
      <c r="B30" s="23" t="s">
        <v>46</v>
      </c>
      <c r="C30" s="50">
        <v>1.6</v>
      </c>
      <c r="E30" s="49" t="s">
        <v>161</v>
      </c>
    </row>
    <row r="31" ht="15.75" customHeight="1">
      <c r="A31" s="51"/>
      <c r="C31" s="51"/>
    </row>
    <row r="32" ht="15.75" customHeight="1">
      <c r="A32" s="51"/>
      <c r="C32" s="51"/>
    </row>
    <row r="33" ht="15.75" customHeight="1">
      <c r="C33" s="51"/>
      <c r="J33" s="23"/>
    </row>
    <row r="34" ht="15.75" customHeight="1">
      <c r="A34" s="51"/>
      <c r="C34" s="51"/>
    </row>
    <row r="35" ht="15.75" customHeight="1">
      <c r="A35" s="51"/>
      <c r="C35" s="51"/>
    </row>
    <row r="36" ht="15.75" customHeight="1">
      <c r="A36" s="51"/>
      <c r="C36" s="51"/>
    </row>
    <row r="37" ht="15.75" customHeight="1">
      <c r="A37" s="51"/>
      <c r="C37" s="51"/>
    </row>
    <row r="38" ht="15.75" customHeight="1">
      <c r="A38" s="51"/>
      <c r="C38" s="5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A51" s="52"/>
      <c r="B51" s="1"/>
      <c r="C51" s="51"/>
    </row>
    <row r="52" ht="15.75" customHeight="1">
      <c r="A52" s="52"/>
      <c r="B52" s="1"/>
      <c r="C52" s="51"/>
    </row>
    <row r="53" ht="15.75" customHeight="1">
      <c r="A53" s="52"/>
      <c r="B53" s="1"/>
      <c r="C53" s="51"/>
    </row>
    <row r="54" ht="15.75" customHeight="1">
      <c r="A54" s="52"/>
      <c r="B54" s="1"/>
      <c r="C54" s="51"/>
    </row>
    <row r="55" ht="15.75" customHeight="1">
      <c r="A55" s="52"/>
      <c r="B55" s="1"/>
      <c r="C55" s="51"/>
    </row>
    <row r="56" ht="15.75" customHeight="1">
      <c r="A56" s="52"/>
      <c r="B56" s="1"/>
      <c r="C56" s="51"/>
    </row>
    <row r="57" ht="15.75" customHeight="1">
      <c r="A57" s="52"/>
      <c r="B57" s="1"/>
      <c r="C57" s="51"/>
    </row>
    <row r="58" ht="15.75" customHeight="1">
      <c r="A58" s="52"/>
      <c r="B58" s="1"/>
      <c r="C58" s="51"/>
    </row>
    <row r="59" ht="15.75" customHeight="1">
      <c r="A59" s="52"/>
      <c r="B59" s="1"/>
      <c r="C59" s="51"/>
    </row>
    <row r="60" ht="15.75" customHeight="1">
      <c r="A60" s="52"/>
      <c r="B60" s="1"/>
      <c r="C60" s="51"/>
    </row>
    <row r="61" ht="15.75" customHeight="1">
      <c r="A61" s="50"/>
      <c r="B61" s="23"/>
      <c r="C61" s="51"/>
    </row>
    <row r="62" ht="15.75" customHeight="1">
      <c r="A62" s="52"/>
      <c r="B62" s="27"/>
      <c r="C62" s="51"/>
    </row>
    <row r="63" ht="15.75" customHeight="1">
      <c r="A63" s="52"/>
      <c r="B63" s="1"/>
      <c r="C63" s="51"/>
    </row>
    <row r="64" ht="15.75" customHeight="1">
      <c r="A64" s="52"/>
      <c r="B64" s="1"/>
      <c r="C64" s="51"/>
    </row>
    <row r="65" ht="15.75" customHeight="1">
      <c r="A65" s="52"/>
      <c r="B65" s="1"/>
      <c r="C65" s="51"/>
    </row>
    <row r="66" ht="15.75" customHeight="1">
      <c r="A66" s="52"/>
      <c r="B66" s="1"/>
      <c r="C66" s="51"/>
    </row>
    <row r="67" ht="15.75" customHeight="1">
      <c r="A67" s="52"/>
      <c r="B67" s="1"/>
      <c r="C67" s="51"/>
    </row>
    <row r="68" ht="15.75" customHeight="1">
      <c r="A68" s="52"/>
      <c r="B68" s="1"/>
      <c r="C68" s="51"/>
    </row>
    <row r="69" ht="15.75" customHeight="1">
      <c r="A69" s="52"/>
      <c r="B69" s="1"/>
      <c r="C69" s="51"/>
    </row>
    <row r="70" ht="15.75" customHeight="1">
      <c r="A70" s="50"/>
      <c r="B70" s="23"/>
      <c r="C70" s="51"/>
    </row>
    <row r="71" ht="15.75" customHeight="1">
      <c r="A71" s="50"/>
      <c r="B71" s="23"/>
      <c r="C71" s="51"/>
    </row>
    <row r="72" ht="15.75" customHeight="1">
      <c r="A72" s="51"/>
      <c r="C72" s="51"/>
    </row>
    <row r="73" ht="15.75" customHeight="1">
      <c r="A73" s="51"/>
      <c r="C73" s="51"/>
    </row>
    <row r="74" ht="15.75" customHeight="1">
      <c r="A74" s="51"/>
      <c r="C74" s="51"/>
    </row>
    <row r="75" ht="15.75" customHeight="1">
      <c r="A75" s="51"/>
      <c r="C75" s="51"/>
    </row>
    <row r="76" ht="15.75" customHeight="1">
      <c r="A76" s="51"/>
      <c r="C76" s="51"/>
    </row>
    <row r="77" ht="15.75" customHeight="1">
      <c r="A77" s="51"/>
      <c r="C77" s="51"/>
    </row>
    <row r="78" ht="15.75" customHeight="1">
      <c r="A78" s="51"/>
      <c r="C78" s="51"/>
    </row>
    <row r="79" ht="15.75" customHeight="1">
      <c r="A79" s="51"/>
      <c r="C79" s="51"/>
    </row>
    <row r="80" ht="15.75" customHeight="1">
      <c r="A80" s="51"/>
      <c r="C80" s="51"/>
    </row>
    <row r="81" ht="15.75" customHeight="1">
      <c r="A81" s="51"/>
      <c r="C81" s="51"/>
    </row>
    <row r="82" ht="15.75" customHeight="1">
      <c r="A82" s="51"/>
      <c r="C82" s="51"/>
    </row>
    <row r="83" ht="15.75" customHeight="1">
      <c r="A83" s="51"/>
      <c r="C83" s="51"/>
    </row>
    <row r="84" ht="15.75" customHeight="1">
      <c r="A84" s="51"/>
      <c r="C84" s="51"/>
    </row>
    <row r="85" ht="15.75" customHeight="1">
      <c r="A85" s="51"/>
      <c r="C85" s="51"/>
    </row>
    <row r="86" ht="15.75" customHeight="1">
      <c r="A86" s="51"/>
      <c r="C86" s="51"/>
    </row>
    <row r="87" ht="15.75" customHeight="1">
      <c r="A87" s="51"/>
      <c r="C87" s="51"/>
    </row>
    <row r="88" ht="15.75" customHeight="1">
      <c r="A88" s="51"/>
      <c r="C88" s="51"/>
    </row>
    <row r="89" ht="15.75" customHeight="1">
      <c r="A89" s="51"/>
      <c r="C89" s="51"/>
    </row>
    <row r="90" ht="15.75" customHeight="1">
      <c r="A90" s="51"/>
      <c r="C90" s="51"/>
    </row>
    <row r="91" ht="15.75" customHeight="1">
      <c r="A91" s="51"/>
      <c r="C91" s="51"/>
    </row>
    <row r="92" ht="15.75" customHeight="1">
      <c r="A92" s="51"/>
      <c r="C92" s="51"/>
    </row>
    <row r="93" ht="15.75" customHeight="1">
      <c r="A93" s="51"/>
      <c r="C93" s="51"/>
    </row>
    <row r="94" ht="15.75" customHeight="1">
      <c r="A94" s="51"/>
      <c r="C94" s="51"/>
    </row>
    <row r="95" ht="15.75" customHeight="1">
      <c r="A95" s="51"/>
      <c r="C95" s="51"/>
    </row>
    <row r="96" ht="15.75" customHeight="1">
      <c r="A96" s="51"/>
      <c r="C96" s="51"/>
    </row>
    <row r="97" ht="15.75" customHeight="1">
      <c r="A97" s="51"/>
      <c r="C97" s="51"/>
    </row>
    <row r="98" ht="15.75" customHeight="1">
      <c r="A98" s="51"/>
      <c r="C98" s="51"/>
    </row>
    <row r="99" ht="15.75" customHeight="1">
      <c r="A99" s="51"/>
      <c r="C99" s="51"/>
    </row>
    <row r="100" ht="15.75" customHeight="1">
      <c r="A100" s="51"/>
      <c r="C100" s="51"/>
    </row>
    <row r="101" ht="15.75" customHeight="1">
      <c r="A101" s="51"/>
      <c r="C101" s="51"/>
    </row>
    <row r="102" ht="15.75" customHeight="1">
      <c r="A102" s="51"/>
      <c r="C102" s="51"/>
    </row>
    <row r="103" ht="15.75" customHeight="1">
      <c r="A103" s="51"/>
      <c r="C103" s="51"/>
    </row>
    <row r="104" ht="15.75" customHeight="1">
      <c r="A104" s="51"/>
      <c r="C104" s="51"/>
    </row>
    <row r="105" ht="15.75" customHeight="1">
      <c r="A105" s="51"/>
      <c r="C105" s="51"/>
    </row>
    <row r="106" ht="15.75" customHeight="1">
      <c r="A106" s="51"/>
      <c r="C106" s="51"/>
    </row>
    <row r="107" ht="15.75" customHeight="1">
      <c r="A107" s="51"/>
      <c r="C107" s="51"/>
    </row>
    <row r="108" ht="15.75" customHeight="1">
      <c r="A108" s="51"/>
      <c r="C108" s="51"/>
    </row>
    <row r="109" ht="15.75" customHeight="1">
      <c r="A109" s="51"/>
      <c r="C109" s="51"/>
    </row>
    <row r="110" ht="15.75" customHeight="1">
      <c r="A110" s="51"/>
      <c r="C110" s="51"/>
    </row>
    <row r="111" ht="15.75" customHeight="1">
      <c r="A111" s="51"/>
      <c r="C111" s="51"/>
    </row>
    <row r="112" ht="15.75" customHeight="1">
      <c r="A112" s="51"/>
      <c r="C112" s="51"/>
    </row>
    <row r="113" ht="15.75" customHeight="1">
      <c r="A113" s="51"/>
      <c r="C113" s="51"/>
    </row>
    <row r="114" ht="15.75" customHeight="1">
      <c r="A114" s="51"/>
      <c r="C114" s="51"/>
    </row>
    <row r="115" ht="15.75" customHeight="1">
      <c r="A115" s="51"/>
      <c r="C115" s="51"/>
    </row>
    <row r="116" ht="15.75" customHeight="1">
      <c r="A116" s="51"/>
      <c r="C116" s="51"/>
    </row>
    <row r="117" ht="15.75" customHeight="1">
      <c r="A117" s="51"/>
      <c r="C117" s="51"/>
    </row>
    <row r="118" ht="15.75" customHeight="1">
      <c r="A118" s="51"/>
      <c r="C118" s="51"/>
    </row>
    <row r="119" ht="15.75" customHeight="1">
      <c r="A119" s="51"/>
      <c r="C119" s="51"/>
    </row>
    <row r="120" ht="15.75" customHeight="1">
      <c r="A120" s="51"/>
      <c r="C120" s="51"/>
    </row>
    <row r="121" ht="15.75" customHeight="1">
      <c r="A121" s="51"/>
      <c r="C121" s="51"/>
    </row>
    <row r="122" ht="15.75" customHeight="1">
      <c r="A122" s="51"/>
      <c r="C122" s="51"/>
    </row>
    <row r="123" ht="15.75" customHeight="1">
      <c r="A123" s="51"/>
      <c r="C123" s="51"/>
    </row>
    <row r="124" ht="15.75" customHeight="1">
      <c r="A124" s="51"/>
      <c r="C124" s="51"/>
    </row>
    <row r="125" ht="15.75" customHeight="1">
      <c r="A125" s="51"/>
      <c r="C125" s="51"/>
    </row>
    <row r="126" ht="15.75" customHeight="1">
      <c r="A126" s="51"/>
      <c r="C126" s="51"/>
    </row>
    <row r="127" ht="15.75" customHeight="1">
      <c r="A127" s="51"/>
      <c r="C127" s="51"/>
    </row>
    <row r="128" ht="15.75" customHeight="1">
      <c r="A128" s="51"/>
      <c r="C128" s="51"/>
    </row>
    <row r="129" ht="15.75" customHeight="1">
      <c r="A129" s="51"/>
      <c r="C129" s="51"/>
    </row>
    <row r="130" ht="15.75" customHeight="1">
      <c r="A130" s="51"/>
      <c r="C130" s="51"/>
    </row>
    <row r="131" ht="15.75" customHeight="1">
      <c r="A131" s="51"/>
      <c r="C131" s="51"/>
    </row>
    <row r="132" ht="15.75" customHeight="1">
      <c r="A132" s="51"/>
      <c r="C132" s="51"/>
    </row>
    <row r="133" ht="15.75" customHeight="1">
      <c r="A133" s="51"/>
      <c r="C133" s="51"/>
    </row>
    <row r="134" ht="15.75" customHeight="1">
      <c r="A134" s="51"/>
      <c r="C134" s="51"/>
    </row>
    <row r="135" ht="15.75" customHeight="1">
      <c r="A135" s="51"/>
      <c r="C135" s="51"/>
    </row>
    <row r="136" ht="15.75" customHeight="1">
      <c r="A136" s="51"/>
      <c r="C136" s="51"/>
    </row>
    <row r="137" ht="15.75" customHeight="1">
      <c r="A137" s="51"/>
      <c r="C137" s="51"/>
    </row>
    <row r="138" ht="15.75" customHeight="1">
      <c r="A138" s="51"/>
      <c r="C138" s="51"/>
    </row>
    <row r="139" ht="15.75" customHeight="1">
      <c r="A139" s="51"/>
      <c r="C139" s="51"/>
    </row>
    <row r="140" ht="15.75" customHeight="1">
      <c r="A140" s="51"/>
      <c r="C140" s="51"/>
    </row>
    <row r="141" ht="15.75" customHeight="1">
      <c r="A141" s="51"/>
      <c r="C141" s="51"/>
    </row>
    <row r="142" ht="15.75" customHeight="1">
      <c r="A142" s="51"/>
      <c r="C142" s="51"/>
    </row>
    <row r="143" ht="15.75" customHeight="1">
      <c r="A143" s="51"/>
      <c r="C143" s="51"/>
    </row>
    <row r="144" ht="15.75" customHeight="1">
      <c r="A144" s="51"/>
      <c r="C144" s="51"/>
    </row>
    <row r="145" ht="15.75" customHeight="1">
      <c r="A145" s="51"/>
      <c r="C145" s="51"/>
    </row>
    <row r="146" ht="15.75" customHeight="1">
      <c r="A146" s="51"/>
      <c r="C146" s="51"/>
    </row>
    <row r="147" ht="15.75" customHeight="1">
      <c r="A147" s="51"/>
      <c r="C147" s="51"/>
    </row>
    <row r="148" ht="15.75" customHeight="1">
      <c r="A148" s="51"/>
      <c r="C148" s="51"/>
    </row>
    <row r="149" ht="15.75" customHeight="1">
      <c r="A149" s="51"/>
      <c r="C149" s="51"/>
    </row>
    <row r="150" ht="15.75" customHeight="1">
      <c r="A150" s="51"/>
      <c r="C150" s="51"/>
    </row>
    <row r="151" ht="15.75" customHeight="1">
      <c r="A151" s="51"/>
      <c r="C151" s="51"/>
    </row>
    <row r="152" ht="15.75" customHeight="1">
      <c r="A152" s="51"/>
      <c r="C152" s="51"/>
    </row>
    <row r="153" ht="15.75" customHeight="1">
      <c r="A153" s="51"/>
      <c r="C153" s="51"/>
    </row>
    <row r="154" ht="15.75" customHeight="1">
      <c r="A154" s="51"/>
      <c r="C154" s="51"/>
    </row>
    <row r="155" ht="15.75" customHeight="1">
      <c r="A155" s="51"/>
      <c r="C155" s="51"/>
    </row>
    <row r="156" ht="15.75" customHeight="1">
      <c r="A156" s="51"/>
      <c r="C156" s="51"/>
    </row>
    <row r="157" ht="15.75" customHeight="1">
      <c r="A157" s="51"/>
      <c r="C157" s="51"/>
    </row>
    <row r="158" ht="15.75" customHeight="1">
      <c r="A158" s="51"/>
      <c r="C158" s="51"/>
    </row>
    <row r="159" ht="15.75" customHeight="1">
      <c r="A159" s="51"/>
      <c r="C159" s="51"/>
    </row>
    <row r="160" ht="15.75" customHeight="1">
      <c r="A160" s="51"/>
      <c r="C160" s="51"/>
    </row>
    <row r="161" ht="15.75" customHeight="1">
      <c r="A161" s="51"/>
      <c r="C161" s="51"/>
    </row>
    <row r="162" ht="15.75" customHeight="1">
      <c r="A162" s="51"/>
      <c r="C162" s="51"/>
    </row>
    <row r="163" ht="15.75" customHeight="1">
      <c r="A163" s="51"/>
      <c r="C163" s="51"/>
    </row>
    <row r="164" ht="15.75" customHeight="1">
      <c r="A164" s="51"/>
      <c r="C164" s="51"/>
    </row>
    <row r="165" ht="15.75" customHeight="1">
      <c r="A165" s="51"/>
      <c r="C165" s="51"/>
    </row>
    <row r="166" ht="15.75" customHeight="1">
      <c r="A166" s="51"/>
      <c r="C166" s="51"/>
    </row>
    <row r="167" ht="15.75" customHeight="1">
      <c r="A167" s="51"/>
      <c r="C167" s="51"/>
    </row>
    <row r="168" ht="15.75" customHeight="1">
      <c r="A168" s="51"/>
      <c r="C168" s="51"/>
    </row>
    <row r="169" ht="15.75" customHeight="1">
      <c r="A169" s="51"/>
      <c r="C169" s="51"/>
    </row>
    <row r="170" ht="15.75" customHeight="1">
      <c r="A170" s="51"/>
      <c r="C170" s="51"/>
    </row>
    <row r="171" ht="15.75" customHeight="1">
      <c r="A171" s="51"/>
      <c r="C171" s="51"/>
    </row>
    <row r="172" ht="15.75" customHeight="1">
      <c r="A172" s="51"/>
      <c r="C172" s="51"/>
    </row>
    <row r="173" ht="15.75" customHeight="1">
      <c r="A173" s="51"/>
      <c r="C173" s="51"/>
    </row>
    <row r="174" ht="15.75" customHeight="1">
      <c r="A174" s="51"/>
      <c r="C174" s="51"/>
    </row>
    <row r="175" ht="15.75" customHeight="1">
      <c r="A175" s="51"/>
      <c r="C175" s="51"/>
    </row>
    <row r="176" ht="15.75" customHeight="1">
      <c r="A176" s="51"/>
      <c r="C176" s="51"/>
    </row>
    <row r="177" ht="15.75" customHeight="1">
      <c r="A177" s="51"/>
      <c r="C177" s="51"/>
    </row>
    <row r="178" ht="15.75" customHeight="1">
      <c r="A178" s="51"/>
      <c r="C178" s="51"/>
    </row>
    <row r="179" ht="15.75" customHeight="1">
      <c r="A179" s="51"/>
      <c r="C179" s="51"/>
    </row>
    <row r="180" ht="15.75" customHeight="1">
      <c r="A180" s="51"/>
      <c r="C180" s="51"/>
    </row>
    <row r="181" ht="15.75" customHeight="1">
      <c r="A181" s="51"/>
      <c r="C181" s="51"/>
    </row>
    <row r="182" ht="15.75" customHeight="1">
      <c r="A182" s="51"/>
      <c r="C182" s="51"/>
    </row>
    <row r="183" ht="15.75" customHeight="1">
      <c r="A183" s="51"/>
      <c r="C183" s="51"/>
    </row>
    <row r="184" ht="15.75" customHeight="1">
      <c r="A184" s="51"/>
      <c r="C184" s="51"/>
    </row>
    <row r="185" ht="15.75" customHeight="1">
      <c r="A185" s="51"/>
      <c r="C185" s="51"/>
    </row>
    <row r="186" ht="15.75" customHeight="1">
      <c r="A186" s="51"/>
      <c r="C186" s="51"/>
    </row>
    <row r="187" ht="15.75" customHeight="1">
      <c r="A187" s="51"/>
      <c r="C187" s="51"/>
    </row>
    <row r="188" ht="15.75" customHeight="1">
      <c r="A188" s="51"/>
      <c r="C188" s="51"/>
    </row>
    <row r="189" ht="15.75" customHeight="1">
      <c r="A189" s="51"/>
      <c r="C189" s="51"/>
    </row>
    <row r="190" ht="15.75" customHeight="1">
      <c r="A190" s="51"/>
      <c r="C190" s="51"/>
    </row>
    <row r="191" ht="15.75" customHeight="1">
      <c r="A191" s="51"/>
      <c r="C191" s="51"/>
    </row>
    <row r="192" ht="15.75" customHeight="1">
      <c r="A192" s="51"/>
      <c r="C192" s="51"/>
    </row>
    <row r="193" ht="15.75" customHeight="1">
      <c r="A193" s="51"/>
      <c r="C193" s="51"/>
    </row>
    <row r="194" ht="15.75" customHeight="1">
      <c r="A194" s="51"/>
      <c r="C194" s="51"/>
    </row>
    <row r="195" ht="15.75" customHeight="1">
      <c r="A195" s="51"/>
      <c r="C195" s="51"/>
    </row>
    <row r="196" ht="15.75" customHeight="1">
      <c r="A196" s="51"/>
      <c r="C196" s="51"/>
    </row>
    <row r="197" ht="15.75" customHeight="1">
      <c r="A197" s="51"/>
      <c r="C197" s="51"/>
    </row>
    <row r="198" ht="15.75" customHeight="1">
      <c r="A198" s="51"/>
      <c r="C198" s="51"/>
    </row>
    <row r="199" ht="15.75" customHeight="1">
      <c r="A199" s="51"/>
      <c r="C199" s="51"/>
    </row>
    <row r="200" ht="15.75" customHeight="1">
      <c r="A200" s="51"/>
      <c r="C200" s="51"/>
    </row>
    <row r="201" ht="15.75" customHeight="1">
      <c r="A201" s="51"/>
      <c r="C201" s="51"/>
    </row>
    <row r="202" ht="15.75" customHeight="1">
      <c r="A202" s="51"/>
      <c r="C202" s="51"/>
    </row>
    <row r="203" ht="15.75" customHeight="1">
      <c r="A203" s="51"/>
      <c r="C203" s="51"/>
    </row>
    <row r="204" ht="15.75" customHeight="1">
      <c r="A204" s="51"/>
      <c r="C204" s="51"/>
    </row>
    <row r="205" ht="15.75" customHeight="1">
      <c r="A205" s="51"/>
      <c r="C205" s="51"/>
    </row>
    <row r="206" ht="15.75" customHeight="1">
      <c r="A206" s="51"/>
      <c r="C206" s="51"/>
    </row>
    <row r="207" ht="15.75" customHeight="1">
      <c r="A207" s="51"/>
      <c r="C207" s="51"/>
    </row>
    <row r="208" ht="15.75" customHeight="1">
      <c r="A208" s="51"/>
      <c r="C208" s="51"/>
    </row>
    <row r="209" ht="15.75" customHeight="1">
      <c r="A209" s="51"/>
      <c r="C209" s="51"/>
    </row>
    <row r="210" ht="15.75" customHeight="1">
      <c r="A210" s="51"/>
      <c r="C210" s="51"/>
    </row>
    <row r="211" ht="15.75" customHeight="1">
      <c r="A211" s="51"/>
      <c r="C211" s="51"/>
    </row>
    <row r="212" ht="15.75" customHeight="1">
      <c r="A212" s="51"/>
      <c r="C212" s="51"/>
    </row>
    <row r="213" ht="15.75" customHeight="1">
      <c r="A213" s="51"/>
      <c r="C213" s="51"/>
    </row>
    <row r="214" ht="15.75" customHeight="1">
      <c r="A214" s="51"/>
      <c r="C214" s="51"/>
    </row>
    <row r="215" ht="15.75" customHeight="1">
      <c r="A215" s="51"/>
      <c r="C215" s="51"/>
    </row>
    <row r="216" ht="15.75" customHeight="1">
      <c r="A216" s="51"/>
      <c r="C216" s="51"/>
    </row>
    <row r="217" ht="15.75" customHeight="1">
      <c r="A217" s="51"/>
      <c r="C217" s="51"/>
    </row>
    <row r="218" ht="15.75" customHeight="1">
      <c r="A218" s="51"/>
      <c r="C218" s="51"/>
    </row>
    <row r="219" ht="15.75" customHeight="1">
      <c r="A219" s="51"/>
      <c r="C219" s="51"/>
    </row>
    <row r="220" ht="15.75" customHeight="1">
      <c r="A220" s="51"/>
      <c r="C220" s="51"/>
    </row>
    <row r="221" ht="15.75" customHeight="1">
      <c r="A221" s="51"/>
      <c r="C221" s="51"/>
    </row>
    <row r="222" ht="15.75" customHeight="1">
      <c r="A222" s="51"/>
      <c r="C222" s="51"/>
    </row>
    <row r="223" ht="15.75" customHeight="1">
      <c r="A223" s="51"/>
      <c r="C223" s="51"/>
    </row>
    <row r="224" ht="15.75" customHeight="1">
      <c r="A224" s="51"/>
      <c r="C224" s="51"/>
    </row>
    <row r="225" ht="15.75" customHeight="1">
      <c r="A225" s="51"/>
      <c r="C225" s="51"/>
    </row>
    <row r="226" ht="15.75" customHeight="1">
      <c r="A226" s="51"/>
      <c r="C226" s="51"/>
    </row>
    <row r="227" ht="15.75" customHeight="1">
      <c r="A227" s="51"/>
      <c r="C227" s="51"/>
    </row>
    <row r="228" ht="15.75" customHeight="1">
      <c r="A228" s="51"/>
      <c r="C228" s="51"/>
    </row>
    <row r="229" ht="15.75" customHeight="1">
      <c r="A229" s="51"/>
      <c r="C229" s="51"/>
    </row>
    <row r="230" ht="15.75" customHeight="1">
      <c r="A230" s="51"/>
      <c r="C230" s="51"/>
    </row>
    <row r="231" ht="15.75" customHeight="1">
      <c r="A231" s="51"/>
      <c r="C231" s="51"/>
    </row>
    <row r="232" ht="15.75" customHeight="1">
      <c r="A232" s="51"/>
      <c r="C232" s="51"/>
    </row>
    <row r="233" ht="15.75" customHeight="1">
      <c r="A233" s="51"/>
      <c r="C233" s="51"/>
    </row>
    <row r="234" ht="15.75" customHeight="1">
      <c r="A234" s="51"/>
      <c r="C234" s="51"/>
    </row>
    <row r="235" ht="15.75" customHeight="1">
      <c r="A235" s="51"/>
      <c r="C235" s="51"/>
    </row>
    <row r="236" ht="15.75" customHeight="1">
      <c r="A236" s="51"/>
      <c r="C236" s="51"/>
    </row>
    <row r="237" ht="15.75" customHeight="1">
      <c r="A237" s="51"/>
      <c r="C237" s="51"/>
    </row>
    <row r="238" ht="15.75" customHeight="1">
      <c r="A238" s="51"/>
      <c r="C238" s="51"/>
    </row>
    <row r="239" ht="15.75" customHeight="1">
      <c r="A239" s="51"/>
      <c r="C239" s="51"/>
    </row>
    <row r="240" ht="15.75" customHeight="1">
      <c r="A240" s="51"/>
      <c r="C240" s="51"/>
    </row>
    <row r="241" ht="15.75" customHeight="1">
      <c r="A241" s="51"/>
      <c r="C241" s="51"/>
    </row>
    <row r="242" ht="15.75" customHeight="1">
      <c r="A242" s="51"/>
      <c r="C242" s="51"/>
    </row>
    <row r="243" ht="15.75" customHeight="1">
      <c r="A243" s="51"/>
      <c r="C243" s="51"/>
    </row>
    <row r="244" ht="15.75" customHeight="1">
      <c r="A244" s="51"/>
      <c r="C244" s="51"/>
    </row>
    <row r="245" ht="15.75" customHeight="1">
      <c r="A245" s="51"/>
      <c r="C245" s="51"/>
    </row>
    <row r="246" ht="15.75" customHeight="1">
      <c r="A246" s="51"/>
      <c r="C246" s="51"/>
    </row>
    <row r="247" ht="15.75" customHeight="1">
      <c r="A247" s="51"/>
      <c r="C247" s="51"/>
    </row>
    <row r="248" ht="15.75" customHeight="1">
      <c r="A248" s="51"/>
      <c r="C248" s="51"/>
    </row>
    <row r="249" ht="15.75" customHeight="1">
      <c r="A249" s="51"/>
      <c r="C249" s="51"/>
    </row>
    <row r="250" ht="15.75" customHeight="1">
      <c r="A250" s="51"/>
      <c r="C250" s="51"/>
    </row>
    <row r="251" ht="15.75" customHeight="1">
      <c r="A251" s="51"/>
      <c r="C251" s="51"/>
    </row>
    <row r="252" ht="15.75" customHeight="1">
      <c r="A252" s="51"/>
      <c r="C252" s="51"/>
    </row>
    <row r="253" ht="15.75" customHeight="1">
      <c r="A253" s="51"/>
      <c r="C253" s="51"/>
    </row>
    <row r="254" ht="15.75" customHeight="1">
      <c r="A254" s="51"/>
      <c r="C254" s="51"/>
    </row>
    <row r="255" ht="15.75" customHeight="1">
      <c r="A255" s="51"/>
      <c r="C255" s="51"/>
    </row>
    <row r="256" ht="15.75" customHeight="1">
      <c r="A256" s="51"/>
      <c r="C256" s="51"/>
    </row>
    <row r="257" ht="15.75" customHeight="1">
      <c r="A257" s="51"/>
      <c r="C257" s="51"/>
    </row>
    <row r="258" ht="15.75" customHeight="1">
      <c r="A258" s="51"/>
      <c r="C258" s="51"/>
    </row>
    <row r="259" ht="15.75" customHeight="1">
      <c r="A259" s="51"/>
      <c r="C259" s="51"/>
    </row>
    <row r="260" ht="15.75" customHeight="1">
      <c r="A260" s="51"/>
      <c r="C260" s="51"/>
    </row>
    <row r="261" ht="15.75" customHeight="1">
      <c r="A261" s="51"/>
      <c r="C261" s="51"/>
    </row>
    <row r="262" ht="15.75" customHeight="1">
      <c r="A262" s="51"/>
      <c r="C262" s="51"/>
    </row>
    <row r="263" ht="15.75" customHeight="1">
      <c r="A263" s="51"/>
      <c r="C263" s="51"/>
    </row>
    <row r="264" ht="15.75" customHeight="1">
      <c r="A264" s="51"/>
      <c r="C264" s="51"/>
    </row>
    <row r="265" ht="15.75" customHeight="1">
      <c r="A265" s="51"/>
      <c r="C265" s="51"/>
    </row>
    <row r="266" ht="15.75" customHeight="1">
      <c r="A266" s="51"/>
      <c r="C266" s="51"/>
    </row>
    <row r="267" ht="15.75" customHeight="1">
      <c r="A267" s="51"/>
      <c r="C267" s="51"/>
    </row>
    <row r="268" ht="15.75" customHeight="1">
      <c r="A268" s="51"/>
      <c r="C268" s="51"/>
    </row>
    <row r="269" ht="15.75" customHeight="1">
      <c r="A269" s="51"/>
      <c r="C269" s="51"/>
    </row>
    <row r="270" ht="15.75" customHeight="1">
      <c r="A270" s="51"/>
      <c r="C270" s="51"/>
    </row>
    <row r="271" ht="15.75" customHeight="1">
      <c r="A271" s="51"/>
      <c r="C271" s="51"/>
    </row>
    <row r="272" ht="15.75" customHeight="1">
      <c r="A272" s="51"/>
      <c r="C272" s="51"/>
    </row>
    <row r="273" ht="15.75" customHeight="1">
      <c r="A273" s="51"/>
      <c r="C273" s="51"/>
    </row>
    <row r="274" ht="15.75" customHeight="1">
      <c r="A274" s="51"/>
      <c r="C274" s="51"/>
    </row>
    <row r="275" ht="15.75" customHeight="1">
      <c r="A275" s="51"/>
      <c r="C275" s="51"/>
    </row>
    <row r="276" ht="15.75" customHeight="1">
      <c r="A276" s="51"/>
      <c r="C276" s="51"/>
    </row>
    <row r="277" ht="15.75" customHeight="1">
      <c r="A277" s="51"/>
      <c r="C277" s="51"/>
    </row>
    <row r="278" ht="15.75" customHeight="1">
      <c r="A278" s="51"/>
      <c r="C278" s="51"/>
    </row>
    <row r="279" ht="15.75" customHeight="1">
      <c r="A279" s="51"/>
      <c r="C279" s="51"/>
    </row>
    <row r="280" ht="15.75" customHeight="1">
      <c r="A280" s="51"/>
      <c r="C280" s="51"/>
    </row>
    <row r="281" ht="15.75" customHeight="1">
      <c r="A281" s="51"/>
      <c r="C281" s="51"/>
    </row>
    <row r="282" ht="15.75" customHeight="1">
      <c r="A282" s="51"/>
      <c r="C282" s="51"/>
    </row>
    <row r="283" ht="15.75" customHeight="1">
      <c r="A283" s="51"/>
      <c r="C283" s="51"/>
    </row>
    <row r="284" ht="15.75" customHeight="1">
      <c r="A284" s="51"/>
      <c r="C284" s="51"/>
    </row>
    <row r="285" ht="15.75" customHeight="1">
      <c r="A285" s="51"/>
      <c r="C285" s="51"/>
    </row>
    <row r="286" ht="15.75" customHeight="1">
      <c r="A286" s="51"/>
      <c r="C286" s="51"/>
    </row>
    <row r="287" ht="15.75" customHeight="1">
      <c r="A287" s="51"/>
      <c r="C287" s="51"/>
    </row>
    <row r="288" ht="15.75" customHeight="1">
      <c r="A288" s="51"/>
      <c r="C288" s="51"/>
    </row>
    <row r="289" ht="15.75" customHeight="1">
      <c r="A289" s="51"/>
      <c r="C289" s="51"/>
    </row>
    <row r="290" ht="15.75" customHeight="1">
      <c r="A290" s="51"/>
      <c r="C290" s="51"/>
    </row>
    <row r="291" ht="15.75" customHeight="1">
      <c r="A291" s="51"/>
      <c r="C291" s="51"/>
    </row>
    <row r="292" ht="15.75" customHeight="1">
      <c r="A292" s="51"/>
      <c r="C292" s="51"/>
    </row>
    <row r="293" ht="15.75" customHeight="1">
      <c r="A293" s="51"/>
      <c r="C293" s="51"/>
    </row>
    <row r="294" ht="15.75" customHeight="1">
      <c r="A294" s="51"/>
      <c r="C294" s="51"/>
    </row>
    <row r="295" ht="15.75" customHeight="1">
      <c r="A295" s="51"/>
      <c r="C295" s="51"/>
    </row>
    <row r="296" ht="15.75" customHeight="1">
      <c r="A296" s="51"/>
      <c r="C296" s="51"/>
    </row>
    <row r="297" ht="15.75" customHeight="1">
      <c r="A297" s="51"/>
      <c r="C297" s="51"/>
    </row>
    <row r="298" ht="15.75" customHeight="1">
      <c r="A298" s="51"/>
      <c r="C298" s="51"/>
    </row>
    <row r="299" ht="15.75" customHeight="1">
      <c r="A299" s="51"/>
      <c r="C299" s="51"/>
    </row>
    <row r="300" ht="15.75" customHeight="1">
      <c r="A300" s="51"/>
      <c r="C300" s="51"/>
    </row>
    <row r="301" ht="15.75" customHeight="1">
      <c r="A301" s="51"/>
      <c r="C301" s="51"/>
    </row>
    <row r="302" ht="15.75" customHeight="1">
      <c r="A302" s="51"/>
      <c r="C302" s="51"/>
    </row>
    <row r="303" ht="15.75" customHeight="1">
      <c r="A303" s="51"/>
      <c r="C303" s="51"/>
    </row>
    <row r="304" ht="15.75" customHeight="1">
      <c r="A304" s="51"/>
      <c r="C304" s="51"/>
    </row>
    <row r="305" ht="15.75" customHeight="1">
      <c r="A305" s="51"/>
      <c r="C305" s="51"/>
    </row>
    <row r="306" ht="15.75" customHeight="1">
      <c r="A306" s="51"/>
      <c r="C306" s="51"/>
    </row>
    <row r="307" ht="15.75" customHeight="1">
      <c r="A307" s="51"/>
      <c r="C307" s="51"/>
    </row>
    <row r="308" ht="15.75" customHeight="1">
      <c r="A308" s="51"/>
      <c r="C308" s="51"/>
    </row>
    <row r="309" ht="15.75" customHeight="1">
      <c r="A309" s="51"/>
      <c r="C309" s="51"/>
    </row>
    <row r="310" ht="15.75" customHeight="1">
      <c r="A310" s="51"/>
      <c r="C310" s="51"/>
    </row>
    <row r="311" ht="15.75" customHeight="1">
      <c r="A311" s="51"/>
      <c r="C311" s="51"/>
    </row>
    <row r="312" ht="15.75" customHeight="1">
      <c r="A312" s="51"/>
      <c r="C312" s="51"/>
    </row>
    <row r="313" ht="15.75" customHeight="1">
      <c r="A313" s="51"/>
      <c r="C313" s="51"/>
    </row>
    <row r="314" ht="15.75" customHeight="1">
      <c r="A314" s="51"/>
      <c r="C314" s="51"/>
    </row>
    <row r="315" ht="15.75" customHeight="1">
      <c r="A315" s="51"/>
      <c r="C315" s="51"/>
    </row>
    <row r="316" ht="15.75" customHeight="1">
      <c r="A316" s="51"/>
      <c r="C316" s="51"/>
    </row>
    <row r="317" ht="15.75" customHeight="1">
      <c r="A317" s="51"/>
      <c r="C317" s="51"/>
    </row>
    <row r="318" ht="15.75" customHeight="1">
      <c r="A318" s="51"/>
      <c r="C318" s="51"/>
    </row>
    <row r="319" ht="15.75" customHeight="1">
      <c r="A319" s="51"/>
      <c r="C319" s="51"/>
    </row>
    <row r="320" ht="15.75" customHeight="1">
      <c r="A320" s="51"/>
      <c r="C320" s="51"/>
    </row>
    <row r="321" ht="15.75" customHeight="1">
      <c r="A321" s="51"/>
      <c r="C321" s="51"/>
    </row>
    <row r="322" ht="15.75" customHeight="1">
      <c r="A322" s="51"/>
      <c r="C322" s="51"/>
    </row>
    <row r="323" ht="15.75" customHeight="1">
      <c r="A323" s="51"/>
      <c r="C323" s="51"/>
    </row>
    <row r="324" ht="15.75" customHeight="1">
      <c r="A324" s="51"/>
      <c r="C324" s="51"/>
    </row>
    <row r="325" ht="15.75" customHeight="1">
      <c r="A325" s="51"/>
      <c r="C325" s="51"/>
    </row>
    <row r="326" ht="15.75" customHeight="1">
      <c r="A326" s="51"/>
      <c r="C326" s="51"/>
    </row>
    <row r="327" ht="15.75" customHeight="1">
      <c r="A327" s="51"/>
      <c r="C327" s="51"/>
    </row>
    <row r="328" ht="15.75" customHeight="1">
      <c r="A328" s="51"/>
      <c r="C328" s="51"/>
    </row>
    <row r="329" ht="15.75" customHeight="1">
      <c r="A329" s="51"/>
      <c r="C329" s="51"/>
    </row>
    <row r="330" ht="15.75" customHeight="1">
      <c r="A330" s="51"/>
      <c r="C330" s="51"/>
    </row>
    <row r="331" ht="15.75" customHeight="1">
      <c r="A331" s="51"/>
      <c r="C331" s="51"/>
    </row>
    <row r="332" ht="15.75" customHeight="1">
      <c r="A332" s="51"/>
      <c r="C332" s="51"/>
    </row>
    <row r="333" ht="15.75" customHeight="1">
      <c r="A333" s="51"/>
      <c r="C333" s="51"/>
    </row>
    <row r="334" ht="15.75" customHeight="1">
      <c r="A334" s="51"/>
      <c r="C334" s="51"/>
    </row>
    <row r="335" ht="15.75" customHeight="1">
      <c r="A335" s="51"/>
      <c r="C335" s="51"/>
    </row>
    <row r="336" ht="15.75" customHeight="1">
      <c r="A336" s="51"/>
      <c r="C336" s="51"/>
    </row>
    <row r="337" ht="15.75" customHeight="1">
      <c r="A337" s="51"/>
      <c r="C337" s="51"/>
    </row>
    <row r="338" ht="15.75" customHeight="1">
      <c r="A338" s="51"/>
      <c r="C338" s="51"/>
    </row>
    <row r="339" ht="15.75" customHeight="1">
      <c r="A339" s="51"/>
      <c r="C339" s="51"/>
    </row>
    <row r="340" ht="15.75" customHeight="1">
      <c r="A340" s="51"/>
      <c r="C340" s="51"/>
    </row>
    <row r="341" ht="15.75" customHeight="1">
      <c r="A341" s="51"/>
      <c r="C341" s="51"/>
    </row>
    <row r="342" ht="15.75" customHeight="1">
      <c r="A342" s="51"/>
      <c r="C342" s="51"/>
    </row>
    <row r="343" ht="15.75" customHeight="1">
      <c r="A343" s="51"/>
      <c r="C343" s="51"/>
    </row>
    <row r="344" ht="15.75" customHeight="1">
      <c r="A344" s="51"/>
      <c r="C344" s="51"/>
    </row>
    <row r="345" ht="15.75" customHeight="1">
      <c r="A345" s="51"/>
      <c r="C345" s="51"/>
    </row>
    <row r="346" ht="15.75" customHeight="1">
      <c r="A346" s="51"/>
      <c r="C346" s="51"/>
    </row>
    <row r="347" ht="15.75" customHeight="1">
      <c r="A347" s="51"/>
      <c r="C347" s="51"/>
    </row>
    <row r="348" ht="15.75" customHeight="1">
      <c r="A348" s="51"/>
      <c r="C348" s="51"/>
    </row>
    <row r="349" ht="15.75" customHeight="1">
      <c r="A349" s="51"/>
      <c r="C349" s="51"/>
    </row>
    <row r="350" ht="15.75" customHeight="1">
      <c r="A350" s="51"/>
      <c r="C350" s="51"/>
    </row>
    <row r="351" ht="15.75" customHeight="1">
      <c r="A351" s="51"/>
      <c r="C351" s="51"/>
    </row>
    <row r="352" ht="15.75" customHeight="1">
      <c r="A352" s="51"/>
      <c r="C352" s="51"/>
    </row>
    <row r="353" ht="15.75" customHeight="1">
      <c r="A353" s="51"/>
      <c r="C353" s="51"/>
    </row>
    <row r="354" ht="15.75" customHeight="1">
      <c r="A354" s="51"/>
      <c r="C354" s="51"/>
    </row>
    <row r="355" ht="15.75" customHeight="1">
      <c r="A355" s="51"/>
      <c r="C355" s="51"/>
    </row>
    <row r="356" ht="15.75" customHeight="1">
      <c r="A356" s="51"/>
      <c r="C356" s="51"/>
    </row>
    <row r="357" ht="15.75" customHeight="1">
      <c r="A357" s="51"/>
      <c r="C357" s="51"/>
    </row>
    <row r="358" ht="15.75" customHeight="1">
      <c r="A358" s="51"/>
      <c r="C358" s="51"/>
    </row>
    <row r="359" ht="15.75" customHeight="1">
      <c r="A359" s="51"/>
      <c r="C359" s="51"/>
    </row>
    <row r="360" ht="15.75" customHeight="1">
      <c r="A360" s="51"/>
      <c r="C360" s="51"/>
    </row>
    <row r="361" ht="15.75" customHeight="1">
      <c r="A361" s="51"/>
      <c r="C361" s="51"/>
    </row>
    <row r="362" ht="15.75" customHeight="1">
      <c r="A362" s="51"/>
      <c r="C362" s="51"/>
    </row>
    <row r="363" ht="15.75" customHeight="1">
      <c r="A363" s="51"/>
      <c r="C363" s="51"/>
    </row>
    <row r="364" ht="15.75" customHeight="1">
      <c r="A364" s="51"/>
      <c r="C364" s="51"/>
    </row>
    <row r="365" ht="15.75" customHeight="1">
      <c r="A365" s="51"/>
      <c r="C365" s="51"/>
    </row>
    <row r="366" ht="15.75" customHeight="1">
      <c r="A366" s="51"/>
      <c r="C366" s="51"/>
    </row>
    <row r="367" ht="15.75" customHeight="1">
      <c r="A367" s="51"/>
      <c r="C367" s="51"/>
    </row>
    <row r="368" ht="15.75" customHeight="1">
      <c r="A368" s="51"/>
      <c r="C368" s="51"/>
    </row>
    <row r="369" ht="15.75" customHeight="1">
      <c r="A369" s="51"/>
      <c r="C369" s="51"/>
    </row>
    <row r="370" ht="15.75" customHeight="1">
      <c r="A370" s="51"/>
      <c r="C370" s="51"/>
    </row>
    <row r="371" ht="15.75" customHeight="1">
      <c r="A371" s="51"/>
      <c r="C371" s="51"/>
    </row>
    <row r="372" ht="15.75" customHeight="1">
      <c r="A372" s="51"/>
      <c r="C372" s="51"/>
    </row>
    <row r="373" ht="15.75" customHeight="1">
      <c r="A373" s="51"/>
      <c r="C373" s="51"/>
    </row>
    <row r="374" ht="15.75" customHeight="1">
      <c r="A374" s="51"/>
      <c r="C374" s="51"/>
    </row>
    <row r="375" ht="15.75" customHeight="1">
      <c r="A375" s="51"/>
      <c r="C375" s="51"/>
    </row>
    <row r="376" ht="15.75" customHeight="1">
      <c r="A376" s="51"/>
      <c r="C376" s="51"/>
    </row>
    <row r="377" ht="15.75" customHeight="1">
      <c r="A377" s="51"/>
      <c r="C377" s="51"/>
    </row>
    <row r="378" ht="15.75" customHeight="1">
      <c r="A378" s="51"/>
      <c r="C378" s="51"/>
    </row>
    <row r="379" ht="15.75" customHeight="1">
      <c r="A379" s="51"/>
      <c r="C379" s="51"/>
    </row>
    <row r="380" ht="15.75" customHeight="1">
      <c r="A380" s="51"/>
      <c r="C380" s="51"/>
    </row>
    <row r="381" ht="15.75" customHeight="1">
      <c r="A381" s="51"/>
      <c r="C381" s="51"/>
    </row>
    <row r="382" ht="15.75" customHeight="1">
      <c r="A382" s="51"/>
      <c r="C382" s="51"/>
    </row>
    <row r="383" ht="15.75" customHeight="1">
      <c r="A383" s="51"/>
      <c r="C383" s="51"/>
    </row>
    <row r="384" ht="15.75" customHeight="1">
      <c r="A384" s="51"/>
      <c r="C384" s="51"/>
    </row>
    <row r="385" ht="15.75" customHeight="1">
      <c r="A385" s="51"/>
      <c r="C385" s="51"/>
    </row>
    <row r="386" ht="15.75" customHeight="1">
      <c r="A386" s="51"/>
      <c r="C386" s="51"/>
    </row>
    <row r="387" ht="15.75" customHeight="1">
      <c r="A387" s="51"/>
      <c r="C387" s="51"/>
    </row>
    <row r="388" ht="15.75" customHeight="1">
      <c r="A388" s="51"/>
      <c r="C388" s="51"/>
    </row>
    <row r="389" ht="15.75" customHeight="1">
      <c r="A389" s="51"/>
      <c r="C389" s="51"/>
    </row>
    <row r="390" ht="15.75" customHeight="1">
      <c r="A390" s="51"/>
      <c r="C390" s="51"/>
    </row>
    <row r="391" ht="15.75" customHeight="1">
      <c r="A391" s="51"/>
      <c r="C391" s="51"/>
    </row>
    <row r="392" ht="15.75" customHeight="1">
      <c r="A392" s="51"/>
      <c r="C392" s="51"/>
    </row>
    <row r="393" ht="15.75" customHeight="1">
      <c r="A393" s="51"/>
      <c r="C393" s="51"/>
    </row>
    <row r="394" ht="15.75" customHeight="1">
      <c r="A394" s="51"/>
      <c r="C394" s="51"/>
    </row>
    <row r="395" ht="15.75" customHeight="1">
      <c r="A395" s="51"/>
      <c r="C395" s="51"/>
    </row>
    <row r="396" ht="15.75" customHeight="1">
      <c r="A396" s="51"/>
      <c r="C396" s="51"/>
    </row>
    <row r="397" ht="15.75" customHeight="1">
      <c r="A397" s="51"/>
      <c r="C397" s="51"/>
    </row>
    <row r="398" ht="15.75" customHeight="1">
      <c r="A398" s="51"/>
      <c r="C398" s="51"/>
    </row>
    <row r="399" ht="15.75" customHeight="1">
      <c r="A399" s="51"/>
      <c r="C399" s="51"/>
    </row>
    <row r="400" ht="15.75" customHeight="1">
      <c r="A400" s="51"/>
      <c r="C400" s="51"/>
    </row>
    <row r="401" ht="15.75" customHeight="1">
      <c r="A401" s="51"/>
      <c r="C401" s="51"/>
    </row>
    <row r="402" ht="15.75" customHeight="1">
      <c r="A402" s="51"/>
      <c r="C402" s="51"/>
    </row>
    <row r="403" ht="15.75" customHeight="1">
      <c r="A403" s="51"/>
      <c r="C403" s="51"/>
    </row>
    <row r="404" ht="15.75" customHeight="1">
      <c r="A404" s="51"/>
      <c r="C404" s="51"/>
    </row>
    <row r="405" ht="15.75" customHeight="1">
      <c r="A405" s="51"/>
      <c r="C405" s="51"/>
    </row>
    <row r="406" ht="15.75" customHeight="1">
      <c r="A406" s="51"/>
      <c r="C406" s="51"/>
    </row>
    <row r="407" ht="15.75" customHeight="1">
      <c r="A407" s="51"/>
      <c r="C407" s="51"/>
    </row>
    <row r="408" ht="15.75" customHeight="1">
      <c r="A408" s="51"/>
      <c r="C408" s="51"/>
    </row>
    <row r="409" ht="15.75" customHeight="1">
      <c r="A409" s="51"/>
      <c r="C409" s="51"/>
    </row>
    <row r="410" ht="15.75" customHeight="1">
      <c r="A410" s="51"/>
      <c r="C410" s="51"/>
    </row>
    <row r="411" ht="15.75" customHeight="1">
      <c r="A411" s="51"/>
      <c r="C411" s="51"/>
    </row>
    <row r="412" ht="15.75" customHeight="1">
      <c r="A412" s="51"/>
      <c r="C412" s="51"/>
    </row>
    <row r="413" ht="15.75" customHeight="1">
      <c r="A413" s="51"/>
      <c r="C413" s="51"/>
    </row>
    <row r="414" ht="15.75" customHeight="1">
      <c r="A414" s="51"/>
      <c r="C414" s="51"/>
    </row>
    <row r="415" ht="15.75" customHeight="1">
      <c r="A415" s="51"/>
      <c r="C415" s="51"/>
    </row>
    <row r="416" ht="15.75" customHeight="1">
      <c r="A416" s="51"/>
      <c r="C416" s="51"/>
    </row>
    <row r="417" ht="15.75" customHeight="1">
      <c r="A417" s="51"/>
      <c r="C417" s="51"/>
    </row>
    <row r="418" ht="15.75" customHeight="1">
      <c r="A418" s="51"/>
      <c r="C418" s="51"/>
    </row>
    <row r="419" ht="15.75" customHeight="1">
      <c r="A419" s="51"/>
      <c r="C419" s="51"/>
    </row>
    <row r="420" ht="15.75" customHeight="1">
      <c r="A420" s="51"/>
      <c r="C420" s="51"/>
    </row>
    <row r="421" ht="15.75" customHeight="1">
      <c r="A421" s="51"/>
      <c r="C421" s="51"/>
    </row>
    <row r="422" ht="15.75" customHeight="1">
      <c r="A422" s="51"/>
      <c r="C422" s="51"/>
    </row>
    <row r="423" ht="15.75" customHeight="1">
      <c r="A423" s="51"/>
      <c r="C423" s="51"/>
    </row>
    <row r="424" ht="15.75" customHeight="1">
      <c r="A424" s="51"/>
      <c r="C424" s="51"/>
    </row>
    <row r="425" ht="15.75" customHeight="1">
      <c r="A425" s="51"/>
      <c r="C425" s="51"/>
    </row>
    <row r="426" ht="15.75" customHeight="1">
      <c r="A426" s="51"/>
      <c r="C426" s="51"/>
    </row>
    <row r="427" ht="15.75" customHeight="1">
      <c r="A427" s="51"/>
      <c r="C427" s="51"/>
    </row>
    <row r="428" ht="15.75" customHeight="1">
      <c r="A428" s="51"/>
      <c r="C428" s="51"/>
    </row>
    <row r="429" ht="15.75" customHeight="1">
      <c r="A429" s="51"/>
      <c r="C429" s="51"/>
    </row>
    <row r="430" ht="15.75" customHeight="1">
      <c r="A430" s="51"/>
      <c r="C430" s="51"/>
    </row>
    <row r="431" ht="15.75" customHeight="1">
      <c r="A431" s="51"/>
      <c r="C431" s="51"/>
    </row>
    <row r="432" ht="15.75" customHeight="1">
      <c r="A432" s="51"/>
      <c r="C432" s="51"/>
    </row>
    <row r="433" ht="15.75" customHeight="1">
      <c r="A433" s="51"/>
      <c r="C433" s="51"/>
    </row>
    <row r="434" ht="15.75" customHeight="1">
      <c r="A434" s="51"/>
      <c r="C434" s="51"/>
    </row>
    <row r="435" ht="15.75" customHeight="1">
      <c r="A435" s="51"/>
      <c r="C435" s="51"/>
    </row>
    <row r="436" ht="15.75" customHeight="1">
      <c r="A436" s="51"/>
      <c r="C436" s="51"/>
    </row>
    <row r="437" ht="15.75" customHeight="1">
      <c r="A437" s="51"/>
      <c r="C437" s="51"/>
    </row>
    <row r="438" ht="15.75" customHeight="1">
      <c r="A438" s="51"/>
      <c r="C438" s="51"/>
    </row>
    <row r="439" ht="15.75" customHeight="1">
      <c r="A439" s="51"/>
      <c r="C439" s="51"/>
    </row>
    <row r="440" ht="15.75" customHeight="1">
      <c r="A440" s="51"/>
      <c r="C440" s="51"/>
    </row>
    <row r="441" ht="15.75" customHeight="1">
      <c r="A441" s="51"/>
      <c r="C441" s="51"/>
    </row>
    <row r="442" ht="15.75" customHeight="1">
      <c r="A442" s="51"/>
      <c r="C442" s="51"/>
    </row>
    <row r="443" ht="15.75" customHeight="1">
      <c r="A443" s="51"/>
      <c r="C443" s="51"/>
    </row>
    <row r="444" ht="15.75" customHeight="1">
      <c r="A444" s="51"/>
      <c r="C444" s="51"/>
    </row>
    <row r="445" ht="15.75" customHeight="1">
      <c r="A445" s="51"/>
      <c r="C445" s="51"/>
    </row>
    <row r="446" ht="15.75" customHeight="1">
      <c r="A446" s="51"/>
      <c r="C446" s="51"/>
    </row>
    <row r="447" ht="15.75" customHeight="1">
      <c r="A447" s="51"/>
      <c r="C447" s="51"/>
    </row>
    <row r="448" ht="15.75" customHeight="1">
      <c r="A448" s="51"/>
      <c r="C448" s="51"/>
    </row>
    <row r="449" ht="15.75" customHeight="1">
      <c r="A449" s="51"/>
      <c r="C449" s="51"/>
    </row>
    <row r="450" ht="15.75" customHeight="1">
      <c r="A450" s="51"/>
      <c r="C450" s="51"/>
    </row>
    <row r="451" ht="15.75" customHeight="1">
      <c r="A451" s="51"/>
      <c r="C451" s="51"/>
    </row>
    <row r="452" ht="15.75" customHeight="1">
      <c r="A452" s="51"/>
      <c r="C452" s="51"/>
    </row>
    <row r="453" ht="15.75" customHeight="1">
      <c r="A453" s="51"/>
      <c r="C453" s="51"/>
    </row>
    <row r="454" ht="15.75" customHeight="1">
      <c r="A454" s="51"/>
      <c r="C454" s="51"/>
    </row>
    <row r="455" ht="15.75" customHeight="1">
      <c r="A455" s="51"/>
      <c r="C455" s="51"/>
    </row>
    <row r="456" ht="15.75" customHeight="1">
      <c r="A456" s="51"/>
      <c r="C456" s="51"/>
    </row>
    <row r="457" ht="15.75" customHeight="1">
      <c r="A457" s="51"/>
      <c r="C457" s="51"/>
    </row>
    <row r="458" ht="15.75" customHeight="1">
      <c r="A458" s="51"/>
      <c r="C458" s="51"/>
    </row>
    <row r="459" ht="15.75" customHeight="1">
      <c r="A459" s="51"/>
      <c r="C459" s="51"/>
    </row>
    <row r="460" ht="15.75" customHeight="1">
      <c r="A460" s="51"/>
      <c r="C460" s="51"/>
    </row>
    <row r="461" ht="15.75" customHeight="1">
      <c r="A461" s="51"/>
      <c r="C461" s="51"/>
    </row>
    <row r="462" ht="15.75" customHeight="1">
      <c r="A462" s="51"/>
      <c r="C462" s="51"/>
    </row>
    <row r="463" ht="15.75" customHeight="1">
      <c r="A463" s="51"/>
      <c r="C463" s="51"/>
    </row>
    <row r="464" ht="15.75" customHeight="1">
      <c r="A464" s="51"/>
      <c r="C464" s="51"/>
    </row>
    <row r="465" ht="15.75" customHeight="1">
      <c r="A465" s="51"/>
      <c r="C465" s="51"/>
    </row>
    <row r="466" ht="15.75" customHeight="1">
      <c r="A466" s="51"/>
      <c r="C466" s="51"/>
    </row>
    <row r="467" ht="15.75" customHeight="1">
      <c r="A467" s="51"/>
      <c r="C467" s="51"/>
    </row>
    <row r="468" ht="15.75" customHeight="1">
      <c r="A468" s="51"/>
      <c r="C468" s="51"/>
    </row>
    <row r="469" ht="15.75" customHeight="1">
      <c r="A469" s="51"/>
      <c r="C469" s="51"/>
    </row>
    <row r="470" ht="15.75" customHeight="1">
      <c r="A470" s="51"/>
      <c r="C470" s="51"/>
    </row>
    <row r="471" ht="15.75" customHeight="1">
      <c r="A471" s="51"/>
      <c r="C471" s="51"/>
    </row>
    <row r="472" ht="15.75" customHeight="1">
      <c r="A472" s="51"/>
      <c r="C472" s="51"/>
    </row>
    <row r="473" ht="15.75" customHeight="1">
      <c r="A473" s="51"/>
      <c r="C473" s="51"/>
    </row>
    <row r="474" ht="15.75" customHeight="1">
      <c r="A474" s="51"/>
      <c r="C474" s="51"/>
    </row>
    <row r="475" ht="15.75" customHeight="1">
      <c r="A475" s="51"/>
      <c r="C475" s="51"/>
    </row>
    <row r="476" ht="15.75" customHeight="1">
      <c r="A476" s="51"/>
      <c r="C476" s="51"/>
    </row>
    <row r="477" ht="15.75" customHeight="1">
      <c r="A477" s="51"/>
      <c r="C477" s="51"/>
    </row>
    <row r="478" ht="15.75" customHeight="1">
      <c r="A478" s="51"/>
      <c r="C478" s="51"/>
    </row>
    <row r="479" ht="15.75" customHeight="1">
      <c r="A479" s="51"/>
      <c r="C479" s="51"/>
    </row>
    <row r="480" ht="15.75" customHeight="1">
      <c r="A480" s="51"/>
      <c r="C480" s="51"/>
    </row>
    <row r="481" ht="15.75" customHeight="1">
      <c r="A481" s="51"/>
      <c r="C481" s="51"/>
    </row>
    <row r="482" ht="15.75" customHeight="1">
      <c r="A482" s="51"/>
      <c r="C482" s="51"/>
    </row>
    <row r="483" ht="15.75" customHeight="1">
      <c r="A483" s="51"/>
      <c r="C483" s="51"/>
    </row>
    <row r="484" ht="15.75" customHeight="1">
      <c r="A484" s="51"/>
      <c r="C484" s="51"/>
    </row>
    <row r="485" ht="15.75" customHeight="1">
      <c r="A485" s="51"/>
      <c r="C485" s="51"/>
    </row>
    <row r="486" ht="15.75" customHeight="1">
      <c r="A486" s="51"/>
      <c r="C486" s="51"/>
    </row>
    <row r="487" ht="15.75" customHeight="1">
      <c r="A487" s="51"/>
      <c r="C487" s="51"/>
    </row>
    <row r="488" ht="15.75" customHeight="1">
      <c r="A488" s="51"/>
      <c r="C488" s="51"/>
    </row>
    <row r="489" ht="15.75" customHeight="1">
      <c r="A489" s="51"/>
      <c r="C489" s="51"/>
    </row>
    <row r="490" ht="15.75" customHeight="1">
      <c r="A490" s="51"/>
      <c r="C490" s="51"/>
    </row>
    <row r="491" ht="15.75" customHeight="1">
      <c r="A491" s="51"/>
      <c r="C491" s="51"/>
    </row>
    <row r="492" ht="15.75" customHeight="1">
      <c r="A492" s="51"/>
      <c r="C492" s="51"/>
    </row>
    <row r="493" ht="15.75" customHeight="1">
      <c r="A493" s="51"/>
      <c r="C493" s="51"/>
    </row>
    <row r="494" ht="15.75" customHeight="1">
      <c r="A494" s="51"/>
      <c r="C494" s="51"/>
    </row>
    <row r="495" ht="15.75" customHeight="1">
      <c r="A495" s="51"/>
      <c r="C495" s="51"/>
    </row>
    <row r="496" ht="15.75" customHeight="1">
      <c r="A496" s="51"/>
      <c r="C496" s="51"/>
    </row>
    <row r="497" ht="15.75" customHeight="1">
      <c r="A497" s="51"/>
      <c r="C497" s="51"/>
    </row>
    <row r="498" ht="15.75" customHeight="1">
      <c r="A498" s="51"/>
      <c r="C498" s="51"/>
    </row>
    <row r="499" ht="15.75" customHeight="1">
      <c r="A499" s="51"/>
      <c r="C499" s="51"/>
    </row>
    <row r="500" ht="15.75" customHeight="1">
      <c r="A500" s="51"/>
      <c r="C500" s="51"/>
    </row>
    <row r="501" ht="15.75" customHeight="1">
      <c r="A501" s="51"/>
      <c r="C501" s="51"/>
    </row>
    <row r="502" ht="15.75" customHeight="1">
      <c r="A502" s="51"/>
      <c r="C502" s="51"/>
    </row>
    <row r="503" ht="15.75" customHeight="1">
      <c r="A503" s="51"/>
      <c r="C503" s="51"/>
    </row>
    <row r="504" ht="15.75" customHeight="1">
      <c r="A504" s="51"/>
      <c r="C504" s="51"/>
    </row>
    <row r="505" ht="15.75" customHeight="1">
      <c r="A505" s="51"/>
      <c r="C505" s="51"/>
    </row>
    <row r="506" ht="15.75" customHeight="1">
      <c r="A506" s="51"/>
      <c r="C506" s="51"/>
    </row>
    <row r="507" ht="15.75" customHeight="1">
      <c r="A507" s="51"/>
      <c r="C507" s="51"/>
    </row>
    <row r="508" ht="15.75" customHeight="1">
      <c r="A508" s="51"/>
      <c r="C508" s="51"/>
    </row>
    <row r="509" ht="15.75" customHeight="1">
      <c r="A509" s="51"/>
      <c r="C509" s="51"/>
    </row>
    <row r="510" ht="15.75" customHeight="1">
      <c r="A510" s="51"/>
      <c r="C510" s="51"/>
    </row>
    <row r="511" ht="15.75" customHeight="1">
      <c r="A511" s="51"/>
      <c r="C511" s="51"/>
    </row>
    <row r="512" ht="15.75" customHeight="1">
      <c r="A512" s="51"/>
      <c r="C512" s="51"/>
    </row>
    <row r="513" ht="15.75" customHeight="1">
      <c r="A513" s="51"/>
      <c r="C513" s="51"/>
    </row>
    <row r="514" ht="15.75" customHeight="1">
      <c r="A514" s="51"/>
      <c r="C514" s="51"/>
    </row>
    <row r="515" ht="15.75" customHeight="1">
      <c r="A515" s="51"/>
      <c r="C515" s="51"/>
    </row>
    <row r="516" ht="15.75" customHeight="1">
      <c r="A516" s="51"/>
      <c r="C516" s="51"/>
    </row>
    <row r="517" ht="15.75" customHeight="1">
      <c r="A517" s="51"/>
      <c r="C517" s="51"/>
    </row>
    <row r="518" ht="15.75" customHeight="1">
      <c r="A518" s="51"/>
      <c r="C518" s="51"/>
    </row>
    <row r="519" ht="15.75" customHeight="1">
      <c r="A519" s="51"/>
      <c r="C519" s="51"/>
    </row>
    <row r="520" ht="15.75" customHeight="1">
      <c r="A520" s="51"/>
      <c r="C520" s="51"/>
    </row>
    <row r="521" ht="15.75" customHeight="1">
      <c r="A521" s="51"/>
      <c r="C521" s="51"/>
    </row>
    <row r="522" ht="15.75" customHeight="1">
      <c r="A522" s="51"/>
      <c r="C522" s="51"/>
    </row>
    <row r="523" ht="15.75" customHeight="1">
      <c r="A523" s="51"/>
      <c r="C523" s="51"/>
    </row>
    <row r="524" ht="15.75" customHeight="1">
      <c r="A524" s="51"/>
      <c r="C524" s="51"/>
    </row>
    <row r="525" ht="15.75" customHeight="1">
      <c r="A525" s="51"/>
      <c r="C525" s="51"/>
    </row>
    <row r="526" ht="15.75" customHeight="1">
      <c r="A526" s="51"/>
      <c r="C526" s="51"/>
    </row>
    <row r="527" ht="15.75" customHeight="1">
      <c r="A527" s="51"/>
      <c r="C527" s="51"/>
    </row>
    <row r="528" ht="15.75" customHeight="1">
      <c r="A528" s="51"/>
      <c r="C528" s="51"/>
    </row>
    <row r="529" ht="15.75" customHeight="1">
      <c r="A529" s="51"/>
      <c r="C529" s="51"/>
    </row>
    <row r="530" ht="15.75" customHeight="1">
      <c r="A530" s="51"/>
      <c r="C530" s="51"/>
    </row>
    <row r="531" ht="15.75" customHeight="1">
      <c r="A531" s="51"/>
      <c r="C531" s="51"/>
    </row>
    <row r="532" ht="15.75" customHeight="1">
      <c r="A532" s="51"/>
      <c r="C532" s="51"/>
    </row>
    <row r="533" ht="15.75" customHeight="1">
      <c r="A533" s="51"/>
      <c r="C533" s="51"/>
    </row>
    <row r="534" ht="15.75" customHeight="1">
      <c r="A534" s="51"/>
      <c r="C534" s="51"/>
    </row>
    <row r="535" ht="15.75" customHeight="1">
      <c r="A535" s="51"/>
      <c r="C535" s="51"/>
    </row>
    <row r="536" ht="15.75" customHeight="1">
      <c r="A536" s="51"/>
      <c r="C536" s="51"/>
    </row>
    <row r="537" ht="15.75" customHeight="1">
      <c r="A537" s="51"/>
      <c r="C537" s="51"/>
    </row>
    <row r="538" ht="15.75" customHeight="1">
      <c r="A538" s="51"/>
      <c r="C538" s="51"/>
    </row>
    <row r="539" ht="15.75" customHeight="1">
      <c r="A539" s="51"/>
      <c r="C539" s="51"/>
    </row>
    <row r="540" ht="15.75" customHeight="1">
      <c r="A540" s="51"/>
      <c r="C540" s="51"/>
    </row>
    <row r="541" ht="15.75" customHeight="1">
      <c r="A541" s="51"/>
      <c r="C541" s="51"/>
    </row>
    <row r="542" ht="15.75" customHeight="1">
      <c r="A542" s="51"/>
      <c r="C542" s="51"/>
    </row>
    <row r="543" ht="15.75" customHeight="1">
      <c r="A543" s="51"/>
      <c r="C543" s="51"/>
    </row>
    <row r="544" ht="15.75" customHeight="1">
      <c r="A544" s="51"/>
      <c r="C544" s="51"/>
    </row>
    <row r="545" ht="15.75" customHeight="1">
      <c r="A545" s="51"/>
      <c r="C545" s="51"/>
    </row>
    <row r="546" ht="15.75" customHeight="1">
      <c r="A546" s="51"/>
      <c r="C546" s="51"/>
    </row>
    <row r="547" ht="15.75" customHeight="1">
      <c r="A547" s="51"/>
      <c r="C547" s="51"/>
    </row>
    <row r="548" ht="15.75" customHeight="1">
      <c r="A548" s="51"/>
      <c r="C548" s="51"/>
    </row>
    <row r="549" ht="15.75" customHeight="1">
      <c r="A549" s="51"/>
      <c r="C549" s="51"/>
    </row>
    <row r="550" ht="15.75" customHeight="1">
      <c r="A550" s="51"/>
      <c r="C550" s="51"/>
    </row>
    <row r="551" ht="15.75" customHeight="1">
      <c r="A551" s="51"/>
      <c r="C551" s="51"/>
    </row>
    <row r="552" ht="15.75" customHeight="1">
      <c r="A552" s="51"/>
      <c r="C552" s="51"/>
    </row>
    <row r="553" ht="15.75" customHeight="1">
      <c r="A553" s="51"/>
      <c r="C553" s="51"/>
    </row>
    <row r="554" ht="15.75" customHeight="1">
      <c r="A554" s="51"/>
      <c r="C554" s="51"/>
    </row>
    <row r="555" ht="15.75" customHeight="1">
      <c r="A555" s="51"/>
      <c r="C555" s="51"/>
    </row>
    <row r="556" ht="15.75" customHeight="1">
      <c r="A556" s="51"/>
      <c r="C556" s="51"/>
    </row>
    <row r="557" ht="15.75" customHeight="1">
      <c r="A557" s="51"/>
      <c r="C557" s="51"/>
    </row>
    <row r="558" ht="15.75" customHeight="1">
      <c r="A558" s="51"/>
      <c r="C558" s="51"/>
    </row>
    <row r="559" ht="15.75" customHeight="1">
      <c r="A559" s="51"/>
      <c r="C559" s="51"/>
    </row>
    <row r="560" ht="15.75" customHeight="1">
      <c r="A560" s="51"/>
      <c r="C560" s="51"/>
    </row>
    <row r="561" ht="15.75" customHeight="1">
      <c r="A561" s="51"/>
      <c r="C561" s="51"/>
    </row>
    <row r="562" ht="15.75" customHeight="1">
      <c r="A562" s="51"/>
      <c r="C562" s="51"/>
    </row>
    <row r="563" ht="15.75" customHeight="1">
      <c r="A563" s="51"/>
      <c r="C563" s="51"/>
    </row>
    <row r="564" ht="15.75" customHeight="1">
      <c r="A564" s="51"/>
      <c r="C564" s="51"/>
    </row>
    <row r="565" ht="15.75" customHeight="1">
      <c r="A565" s="51"/>
      <c r="C565" s="51"/>
    </row>
    <row r="566" ht="15.75" customHeight="1">
      <c r="A566" s="51"/>
      <c r="C566" s="51"/>
    </row>
    <row r="567" ht="15.75" customHeight="1">
      <c r="A567" s="51"/>
      <c r="C567" s="51"/>
    </row>
    <row r="568" ht="15.75" customHeight="1">
      <c r="A568" s="51"/>
      <c r="C568" s="51"/>
    </row>
    <row r="569" ht="15.75" customHeight="1">
      <c r="A569" s="51"/>
      <c r="C569" s="51"/>
    </row>
    <row r="570" ht="15.75" customHeight="1">
      <c r="A570" s="51"/>
      <c r="C570" s="51"/>
    </row>
    <row r="571" ht="15.75" customHeight="1">
      <c r="A571" s="51"/>
      <c r="C571" s="51"/>
    </row>
    <row r="572" ht="15.75" customHeight="1">
      <c r="A572" s="51"/>
      <c r="C572" s="51"/>
    </row>
    <row r="573" ht="15.75" customHeight="1">
      <c r="A573" s="51"/>
      <c r="C573" s="51"/>
    </row>
    <row r="574" ht="15.75" customHeight="1">
      <c r="A574" s="51"/>
      <c r="C574" s="51"/>
    </row>
    <row r="575" ht="15.75" customHeight="1">
      <c r="A575" s="51"/>
      <c r="C575" s="51"/>
    </row>
    <row r="576" ht="15.75" customHeight="1">
      <c r="A576" s="51"/>
      <c r="C576" s="51"/>
    </row>
    <row r="577" ht="15.75" customHeight="1">
      <c r="A577" s="51"/>
      <c r="C577" s="51"/>
    </row>
    <row r="578" ht="15.75" customHeight="1">
      <c r="A578" s="51"/>
      <c r="C578" s="51"/>
    </row>
    <row r="579" ht="15.75" customHeight="1">
      <c r="A579" s="51"/>
      <c r="C579" s="51"/>
    </row>
    <row r="580" ht="15.75" customHeight="1">
      <c r="A580" s="51"/>
      <c r="C580" s="51"/>
    </row>
    <row r="581" ht="15.75" customHeight="1">
      <c r="A581" s="51"/>
      <c r="C581" s="51"/>
    </row>
    <row r="582" ht="15.75" customHeight="1">
      <c r="A582" s="51"/>
      <c r="C582" s="51"/>
    </row>
    <row r="583" ht="15.75" customHeight="1">
      <c r="A583" s="51"/>
      <c r="C583" s="51"/>
    </row>
    <row r="584" ht="15.75" customHeight="1">
      <c r="A584" s="51"/>
      <c r="C584" s="51"/>
    </row>
    <row r="585" ht="15.75" customHeight="1">
      <c r="A585" s="51"/>
      <c r="C585" s="51"/>
    </row>
    <row r="586" ht="15.75" customHeight="1">
      <c r="A586" s="51"/>
      <c r="C586" s="51"/>
    </row>
    <row r="587" ht="15.75" customHeight="1">
      <c r="A587" s="51"/>
      <c r="C587" s="51"/>
    </row>
    <row r="588" ht="15.75" customHeight="1">
      <c r="A588" s="51"/>
      <c r="C588" s="51"/>
    </row>
    <row r="589" ht="15.75" customHeight="1">
      <c r="A589" s="51"/>
      <c r="C589" s="51"/>
    </row>
    <row r="590" ht="15.75" customHeight="1">
      <c r="A590" s="51"/>
      <c r="C590" s="51"/>
    </row>
    <row r="591" ht="15.75" customHeight="1">
      <c r="A591" s="51"/>
      <c r="C591" s="51"/>
    </row>
    <row r="592" ht="15.75" customHeight="1">
      <c r="A592" s="51"/>
      <c r="C592" s="51"/>
    </row>
    <row r="593" ht="15.75" customHeight="1">
      <c r="A593" s="51"/>
      <c r="C593" s="51"/>
    </row>
    <row r="594" ht="15.75" customHeight="1">
      <c r="A594" s="51"/>
      <c r="C594" s="51"/>
    </row>
    <row r="595" ht="15.75" customHeight="1">
      <c r="A595" s="51"/>
      <c r="C595" s="51"/>
    </row>
    <row r="596" ht="15.75" customHeight="1">
      <c r="A596" s="51"/>
      <c r="C596" s="51"/>
    </row>
    <row r="597" ht="15.75" customHeight="1">
      <c r="A597" s="51"/>
      <c r="C597" s="51"/>
    </row>
    <row r="598" ht="15.75" customHeight="1">
      <c r="A598" s="51"/>
      <c r="C598" s="51"/>
    </row>
    <row r="599" ht="15.75" customHeight="1">
      <c r="A599" s="51"/>
      <c r="C599" s="51"/>
    </row>
    <row r="600" ht="15.75" customHeight="1">
      <c r="A600" s="51"/>
      <c r="C600" s="51"/>
    </row>
    <row r="601" ht="15.75" customHeight="1">
      <c r="A601" s="51"/>
      <c r="C601" s="51"/>
    </row>
    <row r="602" ht="15.75" customHeight="1">
      <c r="A602" s="51"/>
      <c r="C602" s="51"/>
    </row>
    <row r="603" ht="15.75" customHeight="1">
      <c r="A603" s="51"/>
      <c r="C603" s="51"/>
    </row>
    <row r="604" ht="15.75" customHeight="1">
      <c r="A604" s="51"/>
      <c r="C604" s="51"/>
    </row>
    <row r="605" ht="15.75" customHeight="1">
      <c r="A605" s="51"/>
      <c r="C605" s="51"/>
    </row>
    <row r="606" ht="15.75" customHeight="1">
      <c r="A606" s="51"/>
      <c r="C606" s="51"/>
    </row>
    <row r="607" ht="15.75" customHeight="1">
      <c r="A607" s="51"/>
      <c r="C607" s="51"/>
    </row>
    <row r="608" ht="15.75" customHeight="1">
      <c r="A608" s="51"/>
      <c r="C608" s="51"/>
    </row>
    <row r="609" ht="15.75" customHeight="1">
      <c r="A609" s="51"/>
      <c r="C609" s="51"/>
    </row>
    <row r="610" ht="15.75" customHeight="1">
      <c r="A610" s="51"/>
      <c r="C610" s="51"/>
    </row>
    <row r="611" ht="15.75" customHeight="1">
      <c r="A611" s="51"/>
      <c r="C611" s="51"/>
    </row>
    <row r="612" ht="15.75" customHeight="1">
      <c r="A612" s="51"/>
      <c r="C612" s="51"/>
    </row>
    <row r="613" ht="15.75" customHeight="1">
      <c r="A613" s="51"/>
      <c r="C613" s="51"/>
    </row>
    <row r="614" ht="15.75" customHeight="1">
      <c r="A614" s="51"/>
      <c r="C614" s="51"/>
    </row>
    <row r="615" ht="15.75" customHeight="1">
      <c r="A615" s="51"/>
      <c r="C615" s="51"/>
    </row>
    <row r="616" ht="15.75" customHeight="1">
      <c r="A616" s="51"/>
      <c r="C616" s="51"/>
    </row>
    <row r="617" ht="15.75" customHeight="1">
      <c r="A617" s="51"/>
      <c r="C617" s="51"/>
    </row>
    <row r="618" ht="15.75" customHeight="1">
      <c r="A618" s="51"/>
      <c r="C618" s="51"/>
    </row>
    <row r="619" ht="15.75" customHeight="1">
      <c r="A619" s="51"/>
      <c r="C619" s="51"/>
    </row>
    <row r="620" ht="15.75" customHeight="1">
      <c r="A620" s="51"/>
      <c r="C620" s="51"/>
    </row>
    <row r="621" ht="15.75" customHeight="1">
      <c r="A621" s="51"/>
      <c r="C621" s="51"/>
    </row>
    <row r="622" ht="15.75" customHeight="1">
      <c r="A622" s="51"/>
      <c r="C622" s="51"/>
    </row>
    <row r="623" ht="15.75" customHeight="1">
      <c r="A623" s="51"/>
      <c r="C623" s="51"/>
    </row>
    <row r="624" ht="15.75" customHeight="1">
      <c r="A624" s="51"/>
      <c r="C624" s="51"/>
    </row>
    <row r="625" ht="15.75" customHeight="1">
      <c r="A625" s="51"/>
      <c r="C625" s="51"/>
    </row>
    <row r="626" ht="15.75" customHeight="1">
      <c r="A626" s="51"/>
      <c r="C626" s="51"/>
    </row>
    <row r="627" ht="15.75" customHeight="1">
      <c r="A627" s="51"/>
      <c r="C627" s="51"/>
    </row>
    <row r="628" ht="15.75" customHeight="1">
      <c r="A628" s="51"/>
      <c r="C628" s="51"/>
    </row>
    <row r="629" ht="15.75" customHeight="1">
      <c r="A629" s="51"/>
      <c r="C629" s="51"/>
    </row>
    <row r="630" ht="15.75" customHeight="1">
      <c r="A630" s="51"/>
      <c r="C630" s="51"/>
    </row>
    <row r="631" ht="15.75" customHeight="1">
      <c r="A631" s="51"/>
      <c r="C631" s="51"/>
    </row>
    <row r="632" ht="15.75" customHeight="1">
      <c r="A632" s="51"/>
      <c r="C632" s="51"/>
    </row>
    <row r="633" ht="15.75" customHeight="1">
      <c r="A633" s="51"/>
      <c r="C633" s="51"/>
    </row>
    <row r="634" ht="15.75" customHeight="1">
      <c r="A634" s="51"/>
      <c r="C634" s="51"/>
    </row>
    <row r="635" ht="15.75" customHeight="1">
      <c r="A635" s="51"/>
      <c r="C635" s="51"/>
    </row>
    <row r="636" ht="15.75" customHeight="1">
      <c r="A636" s="51"/>
      <c r="C636" s="51"/>
    </row>
    <row r="637" ht="15.75" customHeight="1">
      <c r="A637" s="51"/>
      <c r="C637" s="51"/>
    </row>
    <row r="638" ht="15.75" customHeight="1">
      <c r="A638" s="51"/>
      <c r="C638" s="51"/>
    </row>
    <row r="639" ht="15.75" customHeight="1">
      <c r="A639" s="51"/>
      <c r="C639" s="51"/>
    </row>
    <row r="640" ht="15.75" customHeight="1">
      <c r="A640" s="51"/>
      <c r="C640" s="51"/>
    </row>
    <row r="641" ht="15.75" customHeight="1">
      <c r="A641" s="51"/>
      <c r="C641" s="51"/>
    </row>
    <row r="642" ht="15.75" customHeight="1">
      <c r="A642" s="51"/>
      <c r="C642" s="51"/>
    </row>
    <row r="643" ht="15.75" customHeight="1">
      <c r="A643" s="51"/>
      <c r="C643" s="51"/>
    </row>
    <row r="644" ht="15.75" customHeight="1">
      <c r="A644" s="51"/>
      <c r="C644" s="51"/>
    </row>
    <row r="645" ht="15.75" customHeight="1">
      <c r="A645" s="51"/>
      <c r="C645" s="51"/>
    </row>
    <row r="646" ht="15.75" customHeight="1">
      <c r="A646" s="51"/>
      <c r="C646" s="51"/>
    </row>
    <row r="647" ht="15.75" customHeight="1">
      <c r="A647" s="51"/>
      <c r="C647" s="51"/>
    </row>
    <row r="648" ht="15.75" customHeight="1">
      <c r="A648" s="51"/>
      <c r="C648" s="51"/>
    </row>
    <row r="649" ht="15.75" customHeight="1">
      <c r="A649" s="51"/>
      <c r="C649" s="51"/>
    </row>
    <row r="650" ht="15.75" customHeight="1">
      <c r="A650" s="51"/>
      <c r="C650" s="51"/>
    </row>
    <row r="651" ht="15.75" customHeight="1">
      <c r="A651" s="51"/>
      <c r="C651" s="51"/>
    </row>
    <row r="652" ht="15.75" customHeight="1">
      <c r="A652" s="51"/>
      <c r="C652" s="51"/>
    </row>
    <row r="653" ht="15.75" customHeight="1">
      <c r="A653" s="51"/>
      <c r="C653" s="51"/>
    </row>
    <row r="654" ht="15.75" customHeight="1">
      <c r="A654" s="51"/>
      <c r="C654" s="51"/>
    </row>
    <row r="655" ht="15.75" customHeight="1">
      <c r="A655" s="51"/>
      <c r="C655" s="51"/>
    </row>
    <row r="656" ht="15.75" customHeight="1">
      <c r="A656" s="51"/>
      <c r="C656" s="51"/>
    </row>
    <row r="657" ht="15.75" customHeight="1">
      <c r="A657" s="51"/>
      <c r="C657" s="51"/>
    </row>
    <row r="658" ht="15.75" customHeight="1">
      <c r="A658" s="51"/>
      <c r="C658" s="51"/>
    </row>
    <row r="659" ht="15.75" customHeight="1">
      <c r="A659" s="51"/>
      <c r="C659" s="51"/>
    </row>
    <row r="660" ht="15.75" customHeight="1">
      <c r="A660" s="51"/>
      <c r="C660" s="51"/>
    </row>
    <row r="661" ht="15.75" customHeight="1">
      <c r="A661" s="51"/>
      <c r="C661" s="51"/>
    </row>
    <row r="662" ht="15.75" customHeight="1">
      <c r="A662" s="51"/>
      <c r="C662" s="51"/>
    </row>
    <row r="663" ht="15.75" customHeight="1">
      <c r="A663" s="51"/>
      <c r="C663" s="51"/>
    </row>
    <row r="664" ht="15.75" customHeight="1">
      <c r="A664" s="51"/>
      <c r="C664" s="51"/>
    </row>
    <row r="665" ht="15.75" customHeight="1">
      <c r="A665" s="51"/>
      <c r="C665" s="51"/>
    </row>
    <row r="666" ht="15.75" customHeight="1">
      <c r="A666" s="51"/>
      <c r="C666" s="51"/>
    </row>
    <row r="667" ht="15.75" customHeight="1">
      <c r="A667" s="51"/>
      <c r="C667" s="51"/>
    </row>
    <row r="668" ht="15.75" customHeight="1">
      <c r="A668" s="51"/>
      <c r="C668" s="51"/>
    </row>
    <row r="669" ht="15.75" customHeight="1">
      <c r="A669" s="51"/>
      <c r="C669" s="51"/>
    </row>
    <row r="670" ht="15.75" customHeight="1">
      <c r="A670" s="51"/>
      <c r="C670" s="51"/>
    </row>
    <row r="671" ht="15.75" customHeight="1">
      <c r="A671" s="51"/>
      <c r="C671" s="51"/>
    </row>
    <row r="672" ht="15.75" customHeight="1">
      <c r="A672" s="51"/>
      <c r="C672" s="51"/>
    </row>
    <row r="673" ht="15.75" customHeight="1">
      <c r="A673" s="51"/>
      <c r="C673" s="51"/>
    </row>
    <row r="674" ht="15.75" customHeight="1">
      <c r="A674" s="51"/>
      <c r="C674" s="51"/>
    </row>
    <row r="675" ht="15.75" customHeight="1">
      <c r="A675" s="51"/>
      <c r="C675" s="51"/>
    </row>
    <row r="676" ht="15.75" customHeight="1">
      <c r="A676" s="51"/>
      <c r="C676" s="51"/>
    </row>
    <row r="677" ht="15.75" customHeight="1">
      <c r="A677" s="51"/>
      <c r="C677" s="51"/>
    </row>
    <row r="678" ht="15.75" customHeight="1">
      <c r="A678" s="51"/>
      <c r="C678" s="51"/>
    </row>
    <row r="679" ht="15.75" customHeight="1">
      <c r="A679" s="51"/>
      <c r="C679" s="51"/>
    </row>
    <row r="680" ht="15.75" customHeight="1">
      <c r="A680" s="51"/>
      <c r="C680" s="51"/>
    </row>
    <row r="681" ht="15.75" customHeight="1">
      <c r="A681" s="51"/>
      <c r="C681" s="51"/>
    </row>
    <row r="682" ht="15.75" customHeight="1">
      <c r="A682" s="51"/>
      <c r="C682" s="51"/>
    </row>
    <row r="683" ht="15.75" customHeight="1">
      <c r="A683" s="51"/>
      <c r="C683" s="51"/>
    </row>
    <row r="684" ht="15.75" customHeight="1">
      <c r="A684" s="51"/>
      <c r="C684" s="51"/>
    </row>
    <row r="685" ht="15.75" customHeight="1">
      <c r="A685" s="51"/>
      <c r="C685" s="51"/>
    </row>
    <row r="686" ht="15.75" customHeight="1">
      <c r="A686" s="51"/>
      <c r="C686" s="51"/>
    </row>
    <row r="687" ht="15.75" customHeight="1">
      <c r="A687" s="51"/>
      <c r="C687" s="51"/>
    </row>
    <row r="688" ht="15.75" customHeight="1">
      <c r="A688" s="51"/>
      <c r="C688" s="51"/>
    </row>
    <row r="689" ht="15.75" customHeight="1">
      <c r="A689" s="51"/>
      <c r="C689" s="51"/>
    </row>
    <row r="690" ht="15.75" customHeight="1">
      <c r="A690" s="51"/>
      <c r="C690" s="51"/>
    </row>
    <row r="691" ht="15.75" customHeight="1">
      <c r="A691" s="51"/>
      <c r="C691" s="51"/>
    </row>
    <row r="692" ht="15.75" customHeight="1">
      <c r="A692" s="51"/>
      <c r="C692" s="51"/>
    </row>
    <row r="693" ht="15.75" customHeight="1">
      <c r="A693" s="51"/>
      <c r="C693" s="51"/>
    </row>
    <row r="694" ht="15.75" customHeight="1">
      <c r="A694" s="51"/>
      <c r="C694" s="51"/>
    </row>
    <row r="695" ht="15.75" customHeight="1">
      <c r="A695" s="51"/>
      <c r="C695" s="51"/>
    </row>
    <row r="696" ht="15.75" customHeight="1">
      <c r="A696" s="51"/>
      <c r="C696" s="51"/>
    </row>
    <row r="697" ht="15.75" customHeight="1">
      <c r="A697" s="51"/>
      <c r="C697" s="51"/>
    </row>
    <row r="698" ht="15.75" customHeight="1">
      <c r="A698" s="51"/>
      <c r="C698" s="51"/>
    </row>
    <row r="699" ht="15.75" customHeight="1">
      <c r="A699" s="51"/>
      <c r="C699" s="51"/>
    </row>
    <row r="700" ht="15.75" customHeight="1">
      <c r="A700" s="51"/>
      <c r="C700" s="51"/>
    </row>
    <row r="701" ht="15.75" customHeight="1">
      <c r="A701" s="51"/>
      <c r="C701" s="51"/>
    </row>
    <row r="702" ht="15.75" customHeight="1">
      <c r="A702" s="51"/>
      <c r="C702" s="51"/>
    </row>
    <row r="703" ht="15.75" customHeight="1">
      <c r="A703" s="51"/>
      <c r="C703" s="51"/>
    </row>
    <row r="704" ht="15.75" customHeight="1">
      <c r="A704" s="51"/>
      <c r="C704" s="51"/>
    </row>
    <row r="705" ht="15.75" customHeight="1">
      <c r="A705" s="51"/>
      <c r="C705" s="51"/>
    </row>
    <row r="706" ht="15.75" customHeight="1">
      <c r="A706" s="51"/>
      <c r="C706" s="51"/>
    </row>
    <row r="707" ht="15.75" customHeight="1">
      <c r="A707" s="51"/>
      <c r="C707" s="51"/>
    </row>
    <row r="708" ht="15.75" customHeight="1">
      <c r="A708" s="51"/>
      <c r="C708" s="51"/>
    </row>
    <row r="709" ht="15.75" customHeight="1">
      <c r="A709" s="51"/>
      <c r="C709" s="51"/>
    </row>
    <row r="710" ht="15.75" customHeight="1">
      <c r="A710" s="51"/>
      <c r="C710" s="51"/>
    </row>
    <row r="711" ht="15.75" customHeight="1">
      <c r="A711" s="51"/>
      <c r="C711" s="51"/>
    </row>
    <row r="712" ht="15.75" customHeight="1">
      <c r="A712" s="51"/>
      <c r="C712" s="51"/>
    </row>
    <row r="713" ht="15.75" customHeight="1">
      <c r="A713" s="51"/>
      <c r="C713" s="51"/>
    </row>
    <row r="714" ht="15.75" customHeight="1">
      <c r="A714" s="51"/>
      <c r="C714" s="51"/>
    </row>
    <row r="715" ht="15.75" customHeight="1">
      <c r="A715" s="51"/>
      <c r="C715" s="51"/>
    </row>
    <row r="716" ht="15.75" customHeight="1">
      <c r="A716" s="51"/>
      <c r="C716" s="51"/>
    </row>
    <row r="717" ht="15.75" customHeight="1">
      <c r="A717" s="51"/>
      <c r="C717" s="51"/>
    </row>
    <row r="718" ht="15.75" customHeight="1">
      <c r="A718" s="51"/>
      <c r="C718" s="51"/>
    </row>
    <row r="719" ht="15.75" customHeight="1">
      <c r="A719" s="51"/>
      <c r="C719" s="51"/>
    </row>
    <row r="720" ht="15.75" customHeight="1">
      <c r="A720" s="51"/>
      <c r="C720" s="51"/>
    </row>
    <row r="721" ht="15.75" customHeight="1">
      <c r="A721" s="51"/>
      <c r="C721" s="51"/>
    </row>
    <row r="722" ht="15.75" customHeight="1">
      <c r="A722" s="51"/>
      <c r="C722" s="51"/>
    </row>
    <row r="723" ht="15.75" customHeight="1">
      <c r="A723" s="51"/>
      <c r="C723" s="51"/>
    </row>
    <row r="724" ht="15.75" customHeight="1">
      <c r="A724" s="51"/>
      <c r="C724" s="51"/>
    </row>
    <row r="725" ht="15.75" customHeight="1">
      <c r="A725" s="51"/>
      <c r="C725" s="51"/>
    </row>
    <row r="726" ht="15.75" customHeight="1">
      <c r="A726" s="51"/>
      <c r="C726" s="51"/>
    </row>
    <row r="727" ht="15.75" customHeight="1">
      <c r="A727" s="51"/>
      <c r="C727" s="51"/>
    </row>
    <row r="728" ht="15.75" customHeight="1">
      <c r="A728" s="51"/>
      <c r="C728" s="51"/>
    </row>
    <row r="729" ht="15.75" customHeight="1">
      <c r="A729" s="51"/>
      <c r="C729" s="51"/>
    </row>
    <row r="730" ht="15.75" customHeight="1">
      <c r="A730" s="51"/>
      <c r="C730" s="51"/>
    </row>
    <row r="731" ht="15.75" customHeight="1">
      <c r="A731" s="51"/>
      <c r="C731" s="51"/>
    </row>
    <row r="732" ht="15.75" customHeight="1">
      <c r="A732" s="51"/>
      <c r="C732" s="51"/>
    </row>
    <row r="733" ht="15.75" customHeight="1">
      <c r="A733" s="51"/>
      <c r="C733" s="51"/>
    </row>
    <row r="734" ht="15.75" customHeight="1">
      <c r="A734" s="51"/>
      <c r="C734" s="51"/>
    </row>
    <row r="735" ht="15.75" customHeight="1">
      <c r="A735" s="51"/>
      <c r="C735" s="51"/>
    </row>
    <row r="736" ht="15.75" customHeight="1">
      <c r="A736" s="51"/>
      <c r="C736" s="51"/>
    </row>
    <row r="737" ht="15.75" customHeight="1">
      <c r="A737" s="51"/>
      <c r="C737" s="51"/>
    </row>
    <row r="738" ht="15.75" customHeight="1">
      <c r="A738" s="51"/>
      <c r="C738" s="51"/>
    </row>
    <row r="739" ht="15.75" customHeight="1">
      <c r="A739" s="51"/>
      <c r="C739" s="51"/>
    </row>
    <row r="740" ht="15.75" customHeight="1">
      <c r="A740" s="51"/>
      <c r="C740" s="51"/>
    </row>
    <row r="741" ht="15.75" customHeight="1">
      <c r="A741" s="51"/>
      <c r="C741" s="51"/>
    </row>
    <row r="742" ht="15.75" customHeight="1">
      <c r="A742" s="51"/>
      <c r="C742" s="51"/>
    </row>
    <row r="743" ht="15.75" customHeight="1">
      <c r="A743" s="51"/>
      <c r="C743" s="51"/>
    </row>
    <row r="744" ht="15.75" customHeight="1">
      <c r="A744" s="51"/>
      <c r="C744" s="51"/>
    </row>
    <row r="745" ht="15.75" customHeight="1">
      <c r="A745" s="51"/>
      <c r="C745" s="51"/>
    </row>
    <row r="746" ht="15.75" customHeight="1">
      <c r="A746" s="51"/>
      <c r="C746" s="51"/>
    </row>
    <row r="747" ht="15.75" customHeight="1">
      <c r="A747" s="51"/>
      <c r="C747" s="51"/>
    </row>
    <row r="748" ht="15.75" customHeight="1">
      <c r="A748" s="51"/>
      <c r="C748" s="51"/>
    </row>
    <row r="749" ht="15.75" customHeight="1">
      <c r="A749" s="51"/>
      <c r="C749" s="51"/>
    </row>
    <row r="750" ht="15.75" customHeight="1">
      <c r="A750" s="51"/>
      <c r="C750" s="51"/>
    </row>
    <row r="751" ht="15.75" customHeight="1">
      <c r="A751" s="51"/>
      <c r="C751" s="51"/>
    </row>
    <row r="752" ht="15.75" customHeight="1">
      <c r="A752" s="51"/>
      <c r="C752" s="51"/>
    </row>
    <row r="753" ht="15.75" customHeight="1">
      <c r="A753" s="51"/>
      <c r="C753" s="51"/>
    </row>
    <row r="754" ht="15.75" customHeight="1">
      <c r="A754" s="51"/>
      <c r="C754" s="51"/>
    </row>
    <row r="755" ht="15.75" customHeight="1">
      <c r="A755" s="51"/>
      <c r="C755" s="51"/>
    </row>
    <row r="756" ht="15.75" customHeight="1">
      <c r="A756" s="51"/>
      <c r="C756" s="51"/>
    </row>
    <row r="757" ht="15.75" customHeight="1">
      <c r="A757" s="51"/>
      <c r="C757" s="51"/>
    </row>
    <row r="758" ht="15.75" customHeight="1">
      <c r="A758" s="51"/>
      <c r="C758" s="51"/>
    </row>
    <row r="759" ht="15.75" customHeight="1">
      <c r="A759" s="51"/>
      <c r="C759" s="51"/>
    </row>
    <row r="760" ht="15.75" customHeight="1">
      <c r="A760" s="51"/>
      <c r="C760" s="51"/>
    </row>
    <row r="761" ht="15.75" customHeight="1">
      <c r="A761" s="51"/>
      <c r="C761" s="51"/>
    </row>
    <row r="762" ht="15.75" customHeight="1">
      <c r="A762" s="51"/>
      <c r="C762" s="51"/>
    </row>
    <row r="763" ht="15.75" customHeight="1">
      <c r="A763" s="51"/>
      <c r="C763" s="51"/>
    </row>
    <row r="764" ht="15.75" customHeight="1">
      <c r="A764" s="51"/>
      <c r="C764" s="51"/>
    </row>
    <row r="765" ht="15.75" customHeight="1">
      <c r="A765" s="51"/>
      <c r="C765" s="51"/>
    </row>
    <row r="766" ht="15.75" customHeight="1">
      <c r="A766" s="51"/>
      <c r="C766" s="51"/>
    </row>
    <row r="767" ht="15.75" customHeight="1">
      <c r="A767" s="51"/>
      <c r="C767" s="51"/>
    </row>
    <row r="768" ht="15.75" customHeight="1">
      <c r="A768" s="51"/>
      <c r="C768" s="51"/>
    </row>
    <row r="769" ht="15.75" customHeight="1">
      <c r="A769" s="51"/>
      <c r="C769" s="51"/>
    </row>
    <row r="770" ht="15.75" customHeight="1">
      <c r="A770" s="51"/>
      <c r="C770" s="51"/>
    </row>
    <row r="771" ht="15.75" customHeight="1">
      <c r="A771" s="51"/>
      <c r="C771" s="51"/>
    </row>
    <row r="772" ht="15.75" customHeight="1">
      <c r="A772" s="51"/>
      <c r="C772" s="51"/>
    </row>
    <row r="773" ht="15.75" customHeight="1">
      <c r="A773" s="51"/>
      <c r="C773" s="51"/>
    </row>
    <row r="774" ht="15.75" customHeight="1">
      <c r="A774" s="51"/>
      <c r="C774" s="51"/>
    </row>
    <row r="775" ht="15.75" customHeight="1">
      <c r="A775" s="51"/>
      <c r="C775" s="51"/>
    </row>
    <row r="776" ht="15.75" customHeight="1">
      <c r="A776" s="51"/>
      <c r="C776" s="51"/>
    </row>
    <row r="777" ht="15.75" customHeight="1">
      <c r="A777" s="51"/>
      <c r="C777" s="51"/>
    </row>
    <row r="778" ht="15.75" customHeight="1">
      <c r="A778" s="51"/>
      <c r="C778" s="51"/>
    </row>
    <row r="779" ht="15.75" customHeight="1">
      <c r="A779" s="51"/>
      <c r="C779" s="51"/>
    </row>
    <row r="780" ht="15.75" customHeight="1">
      <c r="A780" s="51"/>
      <c r="C780" s="51"/>
    </row>
    <row r="781" ht="15.75" customHeight="1">
      <c r="A781" s="51"/>
      <c r="C781" s="51"/>
    </row>
    <row r="782" ht="15.75" customHeight="1">
      <c r="A782" s="51"/>
      <c r="C782" s="51"/>
    </row>
    <row r="783" ht="15.75" customHeight="1">
      <c r="A783" s="51"/>
      <c r="C783" s="51"/>
    </row>
    <row r="784" ht="15.75" customHeight="1">
      <c r="A784" s="51"/>
      <c r="C784" s="51"/>
    </row>
    <row r="785" ht="15.75" customHeight="1">
      <c r="A785" s="51"/>
      <c r="C785" s="51"/>
    </row>
    <row r="786" ht="15.75" customHeight="1">
      <c r="A786" s="51"/>
      <c r="C786" s="51"/>
    </row>
    <row r="787" ht="15.75" customHeight="1">
      <c r="A787" s="51"/>
      <c r="C787" s="51"/>
    </row>
    <row r="788" ht="15.75" customHeight="1">
      <c r="A788" s="51"/>
      <c r="C788" s="51"/>
    </row>
    <row r="789" ht="15.75" customHeight="1">
      <c r="A789" s="51"/>
      <c r="C789" s="51"/>
    </row>
    <row r="790" ht="15.75" customHeight="1">
      <c r="A790" s="51"/>
      <c r="C790" s="51"/>
    </row>
    <row r="791" ht="15.75" customHeight="1">
      <c r="A791" s="51"/>
      <c r="C791" s="51"/>
    </row>
    <row r="792" ht="15.75" customHeight="1">
      <c r="A792" s="51"/>
      <c r="C792" s="51"/>
    </row>
    <row r="793" ht="15.75" customHeight="1">
      <c r="A793" s="51"/>
      <c r="C793" s="51"/>
    </row>
    <row r="794" ht="15.75" customHeight="1">
      <c r="A794" s="51"/>
      <c r="C794" s="51"/>
    </row>
    <row r="795" ht="15.75" customHeight="1">
      <c r="A795" s="51"/>
      <c r="C795" s="51"/>
    </row>
    <row r="796" ht="15.75" customHeight="1">
      <c r="A796" s="51"/>
      <c r="C796" s="51"/>
    </row>
    <row r="797" ht="15.75" customHeight="1">
      <c r="A797" s="51"/>
      <c r="C797" s="51"/>
    </row>
    <row r="798" ht="15.75" customHeight="1">
      <c r="A798" s="51"/>
      <c r="C798" s="51"/>
    </row>
    <row r="799" ht="15.75" customHeight="1">
      <c r="A799" s="51"/>
      <c r="C799" s="51"/>
    </row>
    <row r="800" ht="15.75" customHeight="1">
      <c r="A800" s="51"/>
      <c r="C800" s="51"/>
    </row>
    <row r="801" ht="15.75" customHeight="1">
      <c r="A801" s="51"/>
      <c r="C801" s="51"/>
    </row>
    <row r="802" ht="15.75" customHeight="1">
      <c r="A802" s="51"/>
      <c r="C802" s="51"/>
    </row>
    <row r="803" ht="15.75" customHeight="1">
      <c r="A803" s="51"/>
      <c r="C803" s="51"/>
    </row>
    <row r="804" ht="15.75" customHeight="1">
      <c r="A804" s="51"/>
      <c r="C804" s="51"/>
    </row>
    <row r="805" ht="15.75" customHeight="1">
      <c r="A805" s="51"/>
      <c r="C805" s="51"/>
    </row>
    <row r="806" ht="15.75" customHeight="1">
      <c r="A806" s="51"/>
      <c r="C806" s="51"/>
    </row>
    <row r="807" ht="15.75" customHeight="1">
      <c r="A807" s="51"/>
      <c r="C807" s="51"/>
    </row>
    <row r="808" ht="15.75" customHeight="1">
      <c r="A808" s="51"/>
      <c r="C808" s="51"/>
    </row>
    <row r="809" ht="15.75" customHeight="1">
      <c r="A809" s="51"/>
      <c r="C809" s="51"/>
    </row>
    <row r="810" ht="15.75" customHeight="1">
      <c r="A810" s="51"/>
      <c r="C810" s="51"/>
    </row>
    <row r="811" ht="15.75" customHeight="1">
      <c r="A811" s="51"/>
      <c r="C811" s="51"/>
    </row>
    <row r="812" ht="15.75" customHeight="1">
      <c r="A812" s="51"/>
      <c r="C812" s="51"/>
    </row>
    <row r="813" ht="15.75" customHeight="1">
      <c r="A813" s="51"/>
      <c r="C813" s="51"/>
    </row>
    <row r="814" ht="15.75" customHeight="1">
      <c r="A814" s="51"/>
      <c r="C814" s="51"/>
    </row>
    <row r="815" ht="15.75" customHeight="1">
      <c r="A815" s="51"/>
      <c r="C815" s="51"/>
    </row>
    <row r="816" ht="15.75" customHeight="1">
      <c r="A816" s="51"/>
      <c r="C816" s="51"/>
    </row>
    <row r="817" ht="15.75" customHeight="1">
      <c r="A817" s="51"/>
      <c r="C817" s="51"/>
    </row>
    <row r="818" ht="15.75" customHeight="1">
      <c r="A818" s="51"/>
      <c r="C818" s="51"/>
    </row>
    <row r="819" ht="15.75" customHeight="1">
      <c r="A819" s="51"/>
      <c r="C819" s="51"/>
    </row>
    <row r="820" ht="15.75" customHeight="1">
      <c r="A820" s="51"/>
      <c r="C820" s="51"/>
    </row>
    <row r="821" ht="15.75" customHeight="1">
      <c r="A821" s="51"/>
      <c r="C821" s="51"/>
    </row>
    <row r="822" ht="15.75" customHeight="1">
      <c r="A822" s="51"/>
      <c r="C822" s="51"/>
    </row>
    <row r="823" ht="15.75" customHeight="1">
      <c r="A823" s="51"/>
      <c r="C823" s="51"/>
    </row>
    <row r="824" ht="15.75" customHeight="1">
      <c r="A824" s="51"/>
      <c r="C824" s="51"/>
    </row>
    <row r="825" ht="15.75" customHeight="1">
      <c r="A825" s="51"/>
      <c r="C825" s="51"/>
    </row>
    <row r="826" ht="15.75" customHeight="1">
      <c r="A826" s="51"/>
      <c r="C826" s="51"/>
    </row>
    <row r="827" ht="15.75" customHeight="1">
      <c r="A827" s="51"/>
      <c r="C827" s="51"/>
    </row>
    <row r="828" ht="15.75" customHeight="1">
      <c r="A828" s="51"/>
      <c r="C828" s="51"/>
    </row>
    <row r="829" ht="15.75" customHeight="1">
      <c r="A829" s="51"/>
      <c r="C829" s="51"/>
    </row>
    <row r="830" ht="15.75" customHeight="1">
      <c r="A830" s="51"/>
      <c r="C830" s="51"/>
    </row>
    <row r="831" ht="15.75" customHeight="1">
      <c r="A831" s="51"/>
      <c r="C831" s="51"/>
    </row>
    <row r="832" ht="15.75" customHeight="1">
      <c r="A832" s="51"/>
      <c r="C832" s="51"/>
    </row>
    <row r="833" ht="15.75" customHeight="1">
      <c r="A833" s="51"/>
      <c r="C833" s="51"/>
    </row>
    <row r="834" ht="15.75" customHeight="1">
      <c r="A834" s="51"/>
      <c r="C834" s="51"/>
    </row>
    <row r="835" ht="15.75" customHeight="1">
      <c r="A835" s="51"/>
      <c r="C835" s="51"/>
    </row>
    <row r="836" ht="15.75" customHeight="1">
      <c r="A836" s="51"/>
      <c r="C836" s="51"/>
    </row>
    <row r="837" ht="15.75" customHeight="1">
      <c r="A837" s="51"/>
      <c r="C837" s="51"/>
    </row>
    <row r="838" ht="15.75" customHeight="1">
      <c r="A838" s="51"/>
      <c r="C838" s="51"/>
    </row>
    <row r="839" ht="15.75" customHeight="1">
      <c r="A839" s="51"/>
      <c r="C839" s="51"/>
    </row>
    <row r="840" ht="15.75" customHeight="1">
      <c r="A840" s="51"/>
      <c r="C840" s="51"/>
    </row>
    <row r="841" ht="15.75" customHeight="1">
      <c r="A841" s="51"/>
      <c r="C841" s="51"/>
    </row>
    <row r="842" ht="15.75" customHeight="1">
      <c r="A842" s="51"/>
      <c r="C842" s="51"/>
    </row>
    <row r="843" ht="15.75" customHeight="1">
      <c r="A843" s="51"/>
      <c r="C843" s="51"/>
    </row>
    <row r="844" ht="15.75" customHeight="1">
      <c r="A844" s="51"/>
      <c r="C844" s="51"/>
    </row>
    <row r="845" ht="15.75" customHeight="1">
      <c r="A845" s="51"/>
      <c r="C845" s="51"/>
    </row>
    <row r="846" ht="15.75" customHeight="1">
      <c r="A846" s="51"/>
      <c r="C846" s="51"/>
    </row>
    <row r="847" ht="15.75" customHeight="1">
      <c r="A847" s="51"/>
      <c r="C847" s="51"/>
    </row>
    <row r="848" ht="15.75" customHeight="1">
      <c r="A848" s="51"/>
      <c r="C848" s="51"/>
    </row>
    <row r="849" ht="15.75" customHeight="1">
      <c r="A849" s="51"/>
      <c r="C849" s="51"/>
    </row>
    <row r="850" ht="15.75" customHeight="1">
      <c r="A850" s="51"/>
      <c r="C850" s="51"/>
    </row>
    <row r="851" ht="15.75" customHeight="1">
      <c r="A851" s="51"/>
      <c r="C851" s="51"/>
    </row>
    <row r="852" ht="15.75" customHeight="1">
      <c r="A852" s="51"/>
      <c r="C852" s="51"/>
    </row>
    <row r="853" ht="15.75" customHeight="1">
      <c r="A853" s="51"/>
      <c r="C853" s="51"/>
    </row>
    <row r="854" ht="15.75" customHeight="1">
      <c r="A854" s="51"/>
      <c r="C854" s="51"/>
    </row>
    <row r="855" ht="15.75" customHeight="1">
      <c r="A855" s="51"/>
      <c r="C855" s="51"/>
    </row>
    <row r="856" ht="15.75" customHeight="1">
      <c r="A856" s="51"/>
      <c r="C856" s="51"/>
    </row>
    <row r="857" ht="15.75" customHeight="1">
      <c r="A857" s="51"/>
      <c r="C857" s="51"/>
    </row>
    <row r="858" ht="15.75" customHeight="1">
      <c r="A858" s="51"/>
      <c r="C858" s="51"/>
    </row>
    <row r="859" ht="15.75" customHeight="1">
      <c r="A859" s="51"/>
      <c r="C859" s="51"/>
    </row>
    <row r="860" ht="15.75" customHeight="1">
      <c r="A860" s="51"/>
      <c r="C860" s="51"/>
    </row>
    <row r="861" ht="15.75" customHeight="1">
      <c r="A861" s="51"/>
      <c r="C861" s="51"/>
    </row>
    <row r="862" ht="15.75" customHeight="1">
      <c r="A862" s="51"/>
      <c r="C862" s="51"/>
    </row>
    <row r="863" ht="15.75" customHeight="1">
      <c r="A863" s="51"/>
      <c r="C863" s="51"/>
    </row>
    <row r="864" ht="15.75" customHeight="1">
      <c r="A864" s="51"/>
      <c r="C864" s="51"/>
    </row>
    <row r="865" ht="15.75" customHeight="1">
      <c r="A865" s="51"/>
      <c r="C865" s="51"/>
    </row>
    <row r="866" ht="15.75" customHeight="1">
      <c r="A866" s="51"/>
      <c r="C866" s="51"/>
    </row>
    <row r="867" ht="15.75" customHeight="1">
      <c r="A867" s="51"/>
      <c r="C867" s="51"/>
    </row>
    <row r="868" ht="15.75" customHeight="1">
      <c r="A868" s="51"/>
      <c r="C868" s="51"/>
    </row>
    <row r="869" ht="15.75" customHeight="1">
      <c r="A869" s="51"/>
      <c r="C869" s="51"/>
    </row>
    <row r="870" ht="15.75" customHeight="1">
      <c r="A870" s="51"/>
      <c r="C870" s="51"/>
    </row>
    <row r="871" ht="15.75" customHeight="1">
      <c r="A871" s="51"/>
      <c r="C871" s="51"/>
    </row>
    <row r="872" ht="15.75" customHeight="1">
      <c r="A872" s="51"/>
      <c r="C872" s="51"/>
    </row>
    <row r="873" ht="15.75" customHeight="1">
      <c r="A873" s="51"/>
      <c r="C873" s="51"/>
    </row>
    <row r="874" ht="15.75" customHeight="1">
      <c r="A874" s="51"/>
      <c r="C874" s="51"/>
    </row>
    <row r="875" ht="15.75" customHeight="1">
      <c r="A875" s="51"/>
      <c r="C875" s="51"/>
    </row>
    <row r="876" ht="15.75" customHeight="1">
      <c r="A876" s="51"/>
      <c r="C876" s="51"/>
    </row>
    <row r="877" ht="15.75" customHeight="1">
      <c r="A877" s="51"/>
      <c r="C877" s="51"/>
    </row>
    <row r="878" ht="15.75" customHeight="1">
      <c r="A878" s="51"/>
      <c r="C878" s="51"/>
    </row>
    <row r="879" ht="15.75" customHeight="1">
      <c r="A879" s="51"/>
      <c r="C879" s="51"/>
    </row>
    <row r="880" ht="15.75" customHeight="1">
      <c r="A880" s="51"/>
      <c r="C880" s="51"/>
    </row>
    <row r="881" ht="15.75" customHeight="1">
      <c r="A881" s="51"/>
      <c r="C881" s="51"/>
    </row>
    <row r="882" ht="15.75" customHeight="1">
      <c r="A882" s="51"/>
      <c r="C882" s="51"/>
    </row>
    <row r="883" ht="15.75" customHeight="1">
      <c r="A883" s="51"/>
      <c r="C883" s="51"/>
    </row>
    <row r="884" ht="15.75" customHeight="1">
      <c r="A884" s="51"/>
      <c r="C884" s="51"/>
    </row>
    <row r="885" ht="15.75" customHeight="1">
      <c r="A885" s="51"/>
      <c r="C885" s="51"/>
    </row>
    <row r="886" ht="15.75" customHeight="1">
      <c r="A886" s="51"/>
      <c r="C886" s="51"/>
    </row>
    <row r="887" ht="15.75" customHeight="1">
      <c r="A887" s="51"/>
      <c r="C887" s="51"/>
    </row>
    <row r="888" ht="15.75" customHeight="1">
      <c r="A888" s="51"/>
      <c r="C888" s="51"/>
    </row>
    <row r="889" ht="15.75" customHeight="1">
      <c r="A889" s="51"/>
      <c r="C889" s="51"/>
    </row>
    <row r="890" ht="15.75" customHeight="1">
      <c r="A890" s="51"/>
      <c r="C890" s="51"/>
    </row>
    <row r="891" ht="15.75" customHeight="1">
      <c r="A891" s="51"/>
      <c r="C891" s="51"/>
    </row>
    <row r="892" ht="15.75" customHeight="1">
      <c r="A892" s="51"/>
      <c r="C892" s="51"/>
    </row>
    <row r="893" ht="15.75" customHeight="1">
      <c r="A893" s="51"/>
      <c r="C893" s="51"/>
    </row>
    <row r="894" ht="15.75" customHeight="1">
      <c r="A894" s="51"/>
      <c r="C894" s="51"/>
    </row>
    <row r="895" ht="15.75" customHeight="1">
      <c r="A895" s="51"/>
      <c r="C895" s="51"/>
    </row>
    <row r="896" ht="15.75" customHeight="1">
      <c r="A896" s="51"/>
      <c r="C896" s="51"/>
    </row>
    <row r="897" ht="15.75" customHeight="1">
      <c r="A897" s="51"/>
      <c r="C897" s="51"/>
    </row>
    <row r="898" ht="15.75" customHeight="1">
      <c r="A898" s="51"/>
      <c r="C898" s="51"/>
    </row>
    <row r="899" ht="15.75" customHeight="1">
      <c r="A899" s="51"/>
      <c r="C899" s="51"/>
    </row>
    <row r="900" ht="15.75" customHeight="1">
      <c r="A900" s="51"/>
      <c r="C900" s="51"/>
    </row>
    <row r="901" ht="15.75" customHeight="1">
      <c r="A901" s="51"/>
      <c r="C901" s="51"/>
    </row>
    <row r="902" ht="15.75" customHeight="1">
      <c r="A902" s="51"/>
      <c r="C902" s="51"/>
    </row>
    <row r="903" ht="15.75" customHeight="1">
      <c r="A903" s="51"/>
      <c r="C903" s="51"/>
    </row>
    <row r="904" ht="15.75" customHeight="1">
      <c r="A904" s="51"/>
      <c r="C904" s="51"/>
    </row>
    <row r="905" ht="15.75" customHeight="1">
      <c r="A905" s="51"/>
      <c r="C905" s="51"/>
    </row>
    <row r="906" ht="15.75" customHeight="1">
      <c r="A906" s="51"/>
      <c r="C906" s="51"/>
    </row>
    <row r="907" ht="15.75" customHeight="1">
      <c r="A907" s="51"/>
      <c r="C907" s="51"/>
    </row>
    <row r="908" ht="15.75" customHeight="1">
      <c r="A908" s="51"/>
      <c r="C908" s="51"/>
    </row>
    <row r="909" ht="15.75" customHeight="1">
      <c r="A909" s="51"/>
      <c r="C909" s="51"/>
    </row>
    <row r="910" ht="15.75" customHeight="1">
      <c r="A910" s="51"/>
      <c r="C910" s="51"/>
    </row>
    <row r="911" ht="15.75" customHeight="1">
      <c r="A911" s="51"/>
      <c r="C911" s="51"/>
    </row>
    <row r="912" ht="15.75" customHeight="1">
      <c r="A912" s="51"/>
      <c r="C912" s="51"/>
    </row>
    <row r="913" ht="15.75" customHeight="1">
      <c r="A913" s="51"/>
      <c r="C913" s="51"/>
    </row>
    <row r="914" ht="15.75" customHeight="1">
      <c r="A914" s="51"/>
      <c r="C914" s="51"/>
    </row>
    <row r="915" ht="15.75" customHeight="1">
      <c r="A915" s="51"/>
      <c r="C915" s="51"/>
    </row>
    <row r="916" ht="15.75" customHeight="1">
      <c r="A916" s="51"/>
      <c r="C916" s="51"/>
    </row>
    <row r="917" ht="15.75" customHeight="1">
      <c r="A917" s="51"/>
      <c r="C917" s="51"/>
    </row>
    <row r="918" ht="15.75" customHeight="1">
      <c r="A918" s="51"/>
      <c r="C918" s="51"/>
    </row>
    <row r="919" ht="15.75" customHeight="1">
      <c r="A919" s="51"/>
      <c r="C919" s="51"/>
    </row>
    <row r="920" ht="15.75" customHeight="1">
      <c r="A920" s="51"/>
      <c r="C920" s="51"/>
    </row>
    <row r="921" ht="15.75" customHeight="1">
      <c r="A921" s="51"/>
      <c r="C921" s="51"/>
    </row>
    <row r="922" ht="15.75" customHeight="1">
      <c r="A922" s="51"/>
      <c r="C922" s="51"/>
    </row>
    <row r="923" ht="15.75" customHeight="1">
      <c r="A923" s="51"/>
      <c r="C923" s="51"/>
    </row>
    <row r="924" ht="15.75" customHeight="1">
      <c r="A924" s="51"/>
      <c r="C924" s="51"/>
    </row>
    <row r="925" ht="15.75" customHeight="1">
      <c r="A925" s="51"/>
      <c r="C925" s="51"/>
    </row>
    <row r="926" ht="15.75" customHeight="1">
      <c r="A926" s="51"/>
      <c r="C926" s="51"/>
    </row>
    <row r="927" ht="15.75" customHeight="1">
      <c r="A927" s="51"/>
      <c r="C927" s="51"/>
    </row>
    <row r="928" ht="15.75" customHeight="1">
      <c r="A928" s="51"/>
      <c r="C928" s="51"/>
    </row>
    <row r="929" ht="15.75" customHeight="1">
      <c r="A929" s="51"/>
      <c r="C929" s="51"/>
    </row>
    <row r="930" ht="15.75" customHeight="1">
      <c r="A930" s="51"/>
      <c r="C930" s="51"/>
    </row>
    <row r="931" ht="15.75" customHeight="1">
      <c r="A931" s="51"/>
      <c r="C931" s="51"/>
    </row>
    <row r="932" ht="15.75" customHeight="1">
      <c r="A932" s="51"/>
      <c r="C932" s="51"/>
    </row>
    <row r="933" ht="15.75" customHeight="1">
      <c r="A933" s="51"/>
      <c r="C933" s="51"/>
    </row>
    <row r="934" ht="15.75" customHeight="1">
      <c r="A934" s="51"/>
      <c r="C934" s="51"/>
    </row>
    <row r="935" ht="15.75" customHeight="1">
      <c r="A935" s="51"/>
      <c r="C935" s="51"/>
    </row>
    <row r="936" ht="15.75" customHeight="1">
      <c r="A936" s="51"/>
      <c r="C936" s="51"/>
    </row>
    <row r="937" ht="15.75" customHeight="1">
      <c r="A937" s="51"/>
      <c r="C937" s="51"/>
    </row>
    <row r="938" ht="15.75" customHeight="1">
      <c r="A938" s="51"/>
      <c r="C938" s="51"/>
    </row>
    <row r="939" ht="15.75" customHeight="1">
      <c r="A939" s="51"/>
      <c r="C939" s="51"/>
    </row>
    <row r="940" ht="15.75" customHeight="1">
      <c r="A940" s="51"/>
      <c r="C940" s="51"/>
    </row>
    <row r="941" ht="15.75" customHeight="1">
      <c r="A941" s="51"/>
      <c r="C941" s="51"/>
    </row>
    <row r="942" ht="15.75" customHeight="1">
      <c r="A942" s="51"/>
      <c r="C942" s="51"/>
    </row>
    <row r="943" ht="15.75" customHeight="1">
      <c r="A943" s="51"/>
      <c r="C943" s="51"/>
    </row>
    <row r="944" ht="15.75" customHeight="1">
      <c r="A944" s="51"/>
      <c r="C944" s="51"/>
    </row>
    <row r="945" ht="15.75" customHeight="1">
      <c r="A945" s="51"/>
      <c r="C945" s="51"/>
    </row>
    <row r="946" ht="15.75" customHeight="1">
      <c r="A946" s="51"/>
      <c r="C946" s="51"/>
    </row>
    <row r="947" ht="15.75" customHeight="1">
      <c r="A947" s="51"/>
      <c r="C947" s="51"/>
    </row>
    <row r="948" ht="15.75" customHeight="1">
      <c r="A948" s="51"/>
      <c r="C948" s="51"/>
    </row>
    <row r="949" ht="15.75" customHeight="1">
      <c r="A949" s="51"/>
      <c r="C949" s="51"/>
    </row>
    <row r="950" ht="15.75" customHeight="1">
      <c r="A950" s="51"/>
      <c r="C950" s="51"/>
    </row>
    <row r="951" ht="15.75" customHeight="1">
      <c r="A951" s="51"/>
      <c r="C951" s="51"/>
    </row>
    <row r="952" ht="15.75" customHeight="1">
      <c r="A952" s="51"/>
      <c r="C952" s="51"/>
    </row>
    <row r="953" ht="15.75" customHeight="1">
      <c r="A953" s="51"/>
      <c r="C953" s="51"/>
    </row>
    <row r="954" ht="15.75" customHeight="1">
      <c r="A954" s="51"/>
      <c r="C954" s="51"/>
    </row>
    <row r="955" ht="15.75" customHeight="1">
      <c r="A955" s="51"/>
      <c r="C955" s="51"/>
    </row>
    <row r="956" ht="15.75" customHeight="1">
      <c r="A956" s="51"/>
      <c r="C956" s="51"/>
    </row>
    <row r="957" ht="15.75" customHeight="1">
      <c r="A957" s="51"/>
      <c r="C957" s="51"/>
    </row>
    <row r="958" ht="15.75" customHeight="1">
      <c r="A958" s="51"/>
      <c r="C958" s="51"/>
    </row>
    <row r="959" ht="15.75" customHeight="1">
      <c r="A959" s="51"/>
      <c r="C959" s="51"/>
    </row>
    <row r="960" ht="15.75" customHeight="1">
      <c r="A960" s="51"/>
      <c r="C960" s="51"/>
    </row>
    <row r="961" ht="15.75" customHeight="1">
      <c r="A961" s="51"/>
      <c r="C961" s="51"/>
    </row>
    <row r="962" ht="15.75" customHeight="1">
      <c r="A962" s="51"/>
      <c r="C962" s="51"/>
    </row>
    <row r="963" ht="15.75" customHeight="1">
      <c r="A963" s="51"/>
      <c r="C963" s="51"/>
    </row>
    <row r="964" ht="15.75" customHeight="1">
      <c r="A964" s="51"/>
      <c r="C964" s="51"/>
    </row>
    <row r="965" ht="15.75" customHeight="1">
      <c r="A965" s="51"/>
      <c r="C965" s="51"/>
    </row>
    <row r="966" ht="15.75" customHeight="1">
      <c r="A966" s="51"/>
      <c r="C966" s="51"/>
    </row>
    <row r="967" ht="15.75" customHeight="1">
      <c r="A967" s="51"/>
      <c r="C967" s="51"/>
    </row>
    <row r="968" ht="15.75" customHeight="1">
      <c r="A968" s="51"/>
      <c r="C968" s="51"/>
    </row>
    <row r="969" ht="15.75" customHeight="1">
      <c r="A969" s="51"/>
      <c r="C969" s="51"/>
    </row>
    <row r="970" ht="15.75" customHeight="1">
      <c r="A970" s="51"/>
      <c r="C970" s="51"/>
    </row>
    <row r="971" ht="15.75" customHeight="1">
      <c r="A971" s="51"/>
      <c r="C971" s="51"/>
    </row>
    <row r="972" ht="15.75" customHeight="1">
      <c r="A972" s="51"/>
      <c r="C972" s="51"/>
    </row>
    <row r="973" ht="15.75" customHeight="1">
      <c r="A973" s="51"/>
      <c r="C973" s="51"/>
    </row>
    <row r="974" ht="15.75" customHeight="1">
      <c r="A974" s="51"/>
      <c r="C974" s="51"/>
    </row>
    <row r="975" ht="15.75" customHeight="1">
      <c r="A975" s="51"/>
      <c r="C975" s="51"/>
    </row>
    <row r="976" ht="15.75" customHeight="1">
      <c r="A976" s="51"/>
      <c r="C976" s="51"/>
    </row>
    <row r="977" ht="15.75" customHeight="1">
      <c r="A977" s="51"/>
      <c r="C977" s="51"/>
    </row>
    <row r="978" ht="15.75" customHeight="1">
      <c r="A978" s="51"/>
      <c r="C978" s="51"/>
    </row>
    <row r="979" ht="15.75" customHeight="1">
      <c r="A979" s="51"/>
      <c r="C979" s="51"/>
    </row>
    <row r="980" ht="15.75" customHeight="1">
      <c r="A980" s="51"/>
      <c r="C980" s="51"/>
    </row>
    <row r="981" ht="15.75" customHeight="1">
      <c r="A981" s="51"/>
      <c r="C981" s="51"/>
    </row>
    <row r="982" ht="15.75" customHeight="1">
      <c r="A982" s="51"/>
      <c r="C982" s="51"/>
    </row>
    <row r="983" ht="15.75" customHeight="1">
      <c r="A983" s="51"/>
      <c r="C983" s="51"/>
    </row>
    <row r="984" ht="15.75" customHeight="1">
      <c r="A984" s="51"/>
      <c r="C984" s="51"/>
    </row>
    <row r="985" ht="15.75" customHeight="1">
      <c r="A985" s="51"/>
      <c r="C985" s="51"/>
    </row>
    <row r="986" ht="15.75" customHeight="1">
      <c r="A986" s="51"/>
      <c r="C986" s="51"/>
    </row>
    <row r="987" ht="15.75" customHeight="1">
      <c r="A987" s="51"/>
      <c r="C987" s="51"/>
    </row>
    <row r="988" ht="15.75" customHeight="1">
      <c r="A988" s="51"/>
      <c r="C988" s="51"/>
    </row>
    <row r="989" ht="15.75" customHeight="1">
      <c r="A989" s="51"/>
      <c r="C989" s="51"/>
    </row>
    <row r="990" ht="15.75" customHeight="1">
      <c r="A990" s="51"/>
      <c r="C990" s="51"/>
    </row>
    <row r="991" ht="15.75" customHeight="1">
      <c r="A991" s="51"/>
      <c r="C991" s="51"/>
    </row>
    <row r="992" ht="15.75" customHeight="1">
      <c r="A992" s="51"/>
      <c r="C992" s="51"/>
    </row>
    <row r="993" ht="15.75" customHeight="1">
      <c r="A993" s="51"/>
      <c r="C993" s="51"/>
    </row>
    <row r="994" ht="15.75" customHeight="1">
      <c r="A994" s="51"/>
      <c r="C994" s="51"/>
    </row>
    <row r="995" ht="15.75" customHeight="1">
      <c r="A995" s="51"/>
      <c r="C995" s="51"/>
    </row>
    <row r="996" ht="15.75" customHeight="1">
      <c r="A996" s="51"/>
      <c r="C996" s="51"/>
    </row>
    <row r="997" ht="15.75" customHeight="1">
      <c r="A997" s="51"/>
      <c r="C997" s="51"/>
    </row>
    <row r="998" ht="15.75" customHeight="1">
      <c r="A998" s="51"/>
      <c r="C998" s="51"/>
    </row>
    <row r="999" ht="15.75" customHeight="1">
      <c r="A999" s="51"/>
      <c r="C999" s="51"/>
    </row>
    <row r="1000" ht="15.75" customHeight="1">
      <c r="A1000" s="51"/>
      <c r="C1000" s="51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44"/>
    <col customWidth="1" min="3" max="3" width="12.11"/>
    <col customWidth="1" min="4" max="10" width="10.44"/>
    <col customWidth="1" min="11" max="26" width="11.11"/>
  </cols>
  <sheetData>
    <row r="1" ht="15.75" customHeight="1">
      <c r="A1" s="1" t="s">
        <v>168</v>
      </c>
      <c r="B1" s="26"/>
      <c r="C1" s="1" t="s">
        <v>169</v>
      </c>
      <c r="D1" s="26"/>
      <c r="E1" s="1" t="s">
        <v>170</v>
      </c>
      <c r="F1" s="1" t="s">
        <v>171</v>
      </c>
      <c r="G1" s="1" t="s">
        <v>172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" t="s">
        <v>173</v>
      </c>
      <c r="B2" s="26">
        <f>7/100</f>
        <v>0.07</v>
      </c>
      <c r="C2" s="26">
        <f t="shared" ref="C2:C8" si="1">B2*15</f>
        <v>1.05</v>
      </c>
      <c r="D2" s="26">
        <f t="shared" ref="D2:D8" si="2">C2*2</f>
        <v>2.1</v>
      </c>
      <c r="E2" s="26">
        <f t="shared" ref="E2:E6" si="3">D2*80</f>
        <v>168</v>
      </c>
      <c r="F2" s="26">
        <f t="shared" ref="F2:F8" si="4">E2/1000</f>
        <v>0.168</v>
      </c>
      <c r="G2" s="26">
        <f t="shared" ref="G2:G8" si="5">F2*2.20462</f>
        <v>0.37037616</v>
      </c>
      <c r="H2" s="26">
        <f t="shared" ref="H2:H8" si="6">G2*2</f>
        <v>0.74075232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" t="s">
        <v>174</v>
      </c>
      <c r="B3" s="26">
        <f>5/100</f>
        <v>0.05</v>
      </c>
      <c r="C3" s="26">
        <f t="shared" si="1"/>
        <v>0.75</v>
      </c>
      <c r="D3" s="26">
        <f t="shared" si="2"/>
        <v>1.5</v>
      </c>
      <c r="E3" s="26">
        <f t="shared" si="3"/>
        <v>120</v>
      </c>
      <c r="F3" s="26">
        <f t="shared" si="4"/>
        <v>0.12</v>
      </c>
      <c r="G3" s="26">
        <f t="shared" si="5"/>
        <v>0.2645544</v>
      </c>
      <c r="H3" s="26">
        <f t="shared" si="6"/>
        <v>0.5291088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1" t="s">
        <v>175</v>
      </c>
      <c r="B4" s="26">
        <f>2/100</f>
        <v>0.02</v>
      </c>
      <c r="C4" s="26">
        <f t="shared" si="1"/>
        <v>0.3</v>
      </c>
      <c r="D4" s="26">
        <f t="shared" si="2"/>
        <v>0.6</v>
      </c>
      <c r="E4" s="26">
        <f t="shared" si="3"/>
        <v>48</v>
      </c>
      <c r="F4" s="26">
        <f t="shared" si="4"/>
        <v>0.048</v>
      </c>
      <c r="G4" s="26">
        <f t="shared" si="5"/>
        <v>0.10582176</v>
      </c>
      <c r="H4" s="26">
        <f t="shared" si="6"/>
        <v>0.21164352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" t="s">
        <v>176</v>
      </c>
      <c r="B5" s="26">
        <f>9/100</f>
        <v>0.09</v>
      </c>
      <c r="C5" s="26">
        <f t="shared" si="1"/>
        <v>1.35</v>
      </c>
      <c r="D5" s="26">
        <f t="shared" si="2"/>
        <v>2.7</v>
      </c>
      <c r="E5" s="26">
        <f t="shared" si="3"/>
        <v>216</v>
      </c>
      <c r="F5" s="26">
        <f t="shared" si="4"/>
        <v>0.216</v>
      </c>
      <c r="G5" s="26">
        <f t="shared" si="5"/>
        <v>0.47619792</v>
      </c>
      <c r="H5" s="26">
        <f t="shared" si="6"/>
        <v>0.95239584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" t="s">
        <v>177</v>
      </c>
      <c r="B6" s="26">
        <f>15.6/100</f>
        <v>0.156</v>
      </c>
      <c r="C6" s="26">
        <f t="shared" si="1"/>
        <v>2.34</v>
      </c>
      <c r="D6" s="26">
        <f t="shared" si="2"/>
        <v>4.68</v>
      </c>
      <c r="E6" s="26">
        <f t="shared" si="3"/>
        <v>374.4</v>
      </c>
      <c r="F6" s="26">
        <f t="shared" si="4"/>
        <v>0.3744</v>
      </c>
      <c r="G6" s="26">
        <f t="shared" si="5"/>
        <v>0.825409728</v>
      </c>
      <c r="H6" s="26">
        <f t="shared" si="6"/>
        <v>1.650819456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" t="s">
        <v>178</v>
      </c>
      <c r="B7" s="26">
        <f>130/100</f>
        <v>1.3</v>
      </c>
      <c r="C7" s="26">
        <f t="shared" si="1"/>
        <v>19.5</v>
      </c>
      <c r="D7" s="26">
        <f t="shared" si="2"/>
        <v>39</v>
      </c>
      <c r="E7" s="26">
        <f t="shared" ref="E7:E8" si="7">D7*96</f>
        <v>3744</v>
      </c>
      <c r="F7" s="26">
        <f t="shared" si="4"/>
        <v>3.744</v>
      </c>
      <c r="G7" s="26">
        <f t="shared" si="5"/>
        <v>8.25409728</v>
      </c>
      <c r="H7" s="26">
        <f t="shared" si="6"/>
        <v>16.50819456</v>
      </c>
      <c r="I7" s="1" t="s">
        <v>179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" t="s">
        <v>180</v>
      </c>
      <c r="B8" s="26">
        <f>260/100</f>
        <v>2.6</v>
      </c>
      <c r="C8" s="26">
        <f t="shared" si="1"/>
        <v>39</v>
      </c>
      <c r="D8" s="26">
        <f t="shared" si="2"/>
        <v>78</v>
      </c>
      <c r="E8" s="26">
        <f t="shared" si="7"/>
        <v>7488</v>
      </c>
      <c r="F8" s="26">
        <f t="shared" si="4"/>
        <v>7.488</v>
      </c>
      <c r="G8" s="26">
        <f t="shared" si="5"/>
        <v>16.50819456</v>
      </c>
      <c r="H8" s="26">
        <f t="shared" si="6"/>
        <v>33.01638912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" t="s">
        <v>181</v>
      </c>
      <c r="B10" s="26">
        <f>6.5/100</f>
        <v>0.065</v>
      </c>
      <c r="C10" s="26">
        <f>B10*15</f>
        <v>0.975</v>
      </c>
      <c r="D10" s="26">
        <f>C10*2</f>
        <v>1.95</v>
      </c>
      <c r="E10" s="26">
        <f>D10*80</f>
        <v>156</v>
      </c>
      <c r="F10" s="26">
        <f>E10/1000</f>
        <v>0.156</v>
      </c>
      <c r="G10" s="26">
        <f>F10*2.20462</f>
        <v>0.34392072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" t="s">
        <v>182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6"/>
      <c r="C19" s="26"/>
      <c r="D19" s="26"/>
      <c r="E19" s="26"/>
      <c r="F19" s="26"/>
      <c r="G19" s="26"/>
      <c r="H19" s="26"/>
      <c r="I19" s="1" t="s">
        <v>183</v>
      </c>
      <c r="J19" s="1" t="s">
        <v>184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>
        <f>(2400*9)  / 100</f>
        <v>216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1" t="s">
        <v>185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" t="s">
        <v>186</v>
      </c>
      <c r="B24" s="26">
        <v>5.0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" t="s">
        <v>187</v>
      </c>
      <c r="B25" s="26">
        <v>1.0</v>
      </c>
      <c r="C25" s="26">
        <v>43560.0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1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1" t="s">
        <v>188</v>
      </c>
      <c r="B27" s="26">
        <v>1.25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1" t="s">
        <v>189</v>
      </c>
      <c r="B28" s="26">
        <f>C25/B27</f>
        <v>34848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1" t="s">
        <v>190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1" t="s">
        <v>191</v>
      </c>
      <c r="B31" s="26">
        <f>B24/B28</f>
        <v>0.0001434802571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1" t="s">
        <v>192</v>
      </c>
      <c r="B32" s="26">
        <f>B31*(453.6/1)</f>
        <v>0.06508264463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1" t="s">
        <v>193</v>
      </c>
      <c r="B33" s="26">
        <f>B32*15</f>
        <v>0.9762396694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1" t="s">
        <v>194</v>
      </c>
      <c r="B35" s="26">
        <f>B32*100</f>
        <v>6.508264463</v>
      </c>
      <c r="C35" s="26"/>
      <c r="D35" s="1">
        <f>5/100</f>
        <v>0.05</v>
      </c>
      <c r="E35" s="26">
        <f>D35/453.6</f>
        <v>0.0001102292769</v>
      </c>
      <c r="F35" s="26">
        <f>E35*B28</f>
        <v>3.841269841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1" t="s">
        <v>195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1" t="s">
        <v>186</v>
      </c>
      <c r="B45" s="26">
        <v>12.0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1" t="s">
        <v>187</v>
      </c>
      <c r="B46" s="26">
        <v>1.0</v>
      </c>
      <c r="C46" s="26">
        <v>43560.0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1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1" t="s">
        <v>188</v>
      </c>
      <c r="B48" s="26">
        <v>1.25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1" t="s">
        <v>189</v>
      </c>
      <c r="B49" s="26">
        <f>C46/B48</f>
        <v>34848</v>
      </c>
      <c r="C49" s="1">
        <f>1.25/43560</f>
        <v>0.00002869605142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1" t="s">
        <v>190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1" t="s">
        <v>191</v>
      </c>
      <c r="B52" s="26">
        <f>B45/B49</f>
        <v>0.0003443526171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1" t="s">
        <v>192</v>
      </c>
      <c r="B53" s="26">
        <f>B52*(453.6/1)</f>
        <v>0.1561983471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1" t="s">
        <v>193</v>
      </c>
      <c r="B54" s="26">
        <f>B53*15</f>
        <v>2.342975207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1" t="s">
        <v>194</v>
      </c>
      <c r="B56" s="26">
        <f>B53*100</f>
        <v>15.61983471</v>
      </c>
      <c r="C56" s="26"/>
      <c r="D56" s="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1" t="s">
        <v>196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1" t="s">
        <v>186</v>
      </c>
      <c r="B66" s="26">
        <v>100.0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1" t="s">
        <v>187</v>
      </c>
      <c r="B67" s="26">
        <v>1.0</v>
      </c>
      <c r="C67" s="26">
        <v>43560.0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1" t="s">
        <v>188</v>
      </c>
      <c r="B69" s="26">
        <v>1.25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1" t="s">
        <v>189</v>
      </c>
      <c r="B70" s="26">
        <f>C67/B69</f>
        <v>34848</v>
      </c>
      <c r="C70" s="1">
        <f>1.25/43560</f>
        <v>0.00002869605142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1" t="s">
        <v>190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1" t="s">
        <v>191</v>
      </c>
      <c r="B73" s="26">
        <f>B66/B70</f>
        <v>0.002869605142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1" t="s">
        <v>192</v>
      </c>
      <c r="B74" s="26">
        <f>B73*(453.6/1)</f>
        <v>1.301652893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1" t="s">
        <v>193</v>
      </c>
      <c r="B75" s="26">
        <f>B74*15</f>
        <v>19.52479339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1" t="s">
        <v>194</v>
      </c>
      <c r="B77" s="26">
        <f>B74*100</f>
        <v>130.1652893</v>
      </c>
      <c r="C77" s="26"/>
      <c r="D77" s="1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1" t="s">
        <v>197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1" t="s">
        <v>186</v>
      </c>
      <c r="B88" s="26">
        <v>200.0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1" t="s">
        <v>187</v>
      </c>
      <c r="B89" s="26">
        <v>1.0</v>
      </c>
      <c r="C89" s="26">
        <v>43560.0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1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1" t="s">
        <v>188</v>
      </c>
      <c r="B91" s="26">
        <v>1.25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1" t="s">
        <v>189</v>
      </c>
      <c r="B92" s="26">
        <f>C89/B91</f>
        <v>34848</v>
      </c>
      <c r="C92" s="1">
        <f>1.25/43560</f>
        <v>0.00002869605142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1" t="s">
        <v>190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1" t="s">
        <v>191</v>
      </c>
      <c r="B95" s="26">
        <f>B88/B92</f>
        <v>0.005739210285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1" t="s">
        <v>192</v>
      </c>
      <c r="B96" s="26">
        <f>B95*(453.6/1)</f>
        <v>2.603305785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1" t="s">
        <v>193</v>
      </c>
      <c r="B97" s="26">
        <f>B96*15</f>
        <v>39.04958678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1" t="s">
        <v>194</v>
      </c>
      <c r="B99" s="26">
        <f>B96*100</f>
        <v>260.3305785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8" width="5.44"/>
  </cols>
  <sheetData>
    <row r="1" ht="35.2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ht="35.25" customHeight="1">
      <c r="A2" s="53"/>
      <c r="B2" s="53"/>
      <c r="C2" s="53"/>
      <c r="D2" s="54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7">
        <v>220.0</v>
      </c>
    </row>
    <row r="3" ht="35.25" customHeight="1">
      <c r="A3" s="53"/>
      <c r="B3" s="53"/>
      <c r="C3" s="53"/>
      <c r="D3" s="58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9"/>
      <c r="R3" s="53"/>
    </row>
    <row r="4" ht="35.25" customHeight="1">
      <c r="A4" s="53"/>
      <c r="B4" s="53"/>
      <c r="C4" s="53"/>
      <c r="D4" s="58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9"/>
      <c r="R4" s="53"/>
      <c r="V4" s="23" t="s">
        <v>198</v>
      </c>
    </row>
    <row r="5" ht="35.25" customHeight="1">
      <c r="A5" s="53"/>
      <c r="B5" s="53"/>
      <c r="C5" s="53"/>
      <c r="D5" s="58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9"/>
      <c r="R5" s="53"/>
      <c r="V5" s="23" t="s">
        <v>199</v>
      </c>
    </row>
    <row r="6" ht="35.25" customHeight="1">
      <c r="A6" s="53"/>
      <c r="B6" s="53"/>
      <c r="C6" s="53"/>
      <c r="D6" s="5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9"/>
      <c r="R6" s="53"/>
      <c r="V6" s="23" t="s">
        <v>200</v>
      </c>
    </row>
    <row r="7" ht="35.25" customHeight="1">
      <c r="A7" s="53"/>
      <c r="B7" s="53"/>
      <c r="C7" s="53"/>
      <c r="D7" s="58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9"/>
      <c r="R7" s="53"/>
      <c r="V7" s="23">
        <f>(15*4) + (10*3)</f>
        <v>90</v>
      </c>
      <c r="W7" s="23" t="s">
        <v>201</v>
      </c>
    </row>
    <row r="8" ht="35.25" customHeight="1">
      <c r="A8" s="53"/>
      <c r="B8" s="53"/>
      <c r="C8" s="53"/>
      <c r="D8" s="58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9"/>
      <c r="R8" s="53"/>
    </row>
    <row r="9" ht="35.25" customHeight="1">
      <c r="A9" s="53"/>
      <c r="B9" s="53"/>
      <c r="C9" s="53"/>
      <c r="D9" s="58"/>
      <c r="E9" s="53"/>
      <c r="F9" s="53"/>
      <c r="G9" s="53"/>
      <c r="H9" s="53"/>
      <c r="I9" s="60"/>
      <c r="J9" s="60"/>
      <c r="K9" s="60"/>
      <c r="L9" s="60"/>
      <c r="M9" s="60"/>
      <c r="N9" s="60"/>
      <c r="O9" s="60"/>
      <c r="P9" s="60"/>
      <c r="Q9" s="61"/>
      <c r="R9" s="57">
        <v>150.0</v>
      </c>
      <c r="V9" s="23" t="s">
        <v>202</v>
      </c>
    </row>
    <row r="10" ht="35.25" customHeight="1">
      <c r="A10" s="53"/>
      <c r="B10" s="53"/>
      <c r="C10" s="53"/>
      <c r="D10" s="58"/>
      <c r="E10" s="53"/>
      <c r="F10" s="53"/>
      <c r="G10" s="53"/>
      <c r="H10" s="53"/>
      <c r="I10" s="60"/>
      <c r="J10" s="53"/>
      <c r="K10" s="53"/>
      <c r="L10" s="53"/>
      <c r="M10" s="53"/>
      <c r="N10" s="53"/>
      <c r="O10" s="53"/>
      <c r="P10" s="53"/>
      <c r="Q10" s="59"/>
      <c r="R10" s="53"/>
      <c r="V10" s="26">
        <f>26*6.5</f>
        <v>169</v>
      </c>
      <c r="W10" s="23" t="s">
        <v>203</v>
      </c>
    </row>
    <row r="11" ht="35.25" customHeight="1">
      <c r="A11" s="53"/>
      <c r="B11" s="53"/>
      <c r="C11" s="53"/>
      <c r="D11" s="58"/>
      <c r="E11" s="53"/>
      <c r="F11" s="53"/>
      <c r="G11" s="53"/>
      <c r="H11" s="53"/>
      <c r="I11" s="60"/>
      <c r="J11" s="53"/>
      <c r="K11" s="53"/>
      <c r="L11" s="53"/>
      <c r="M11" s="62"/>
      <c r="N11" s="63"/>
      <c r="O11" s="63"/>
      <c r="P11" s="63"/>
      <c r="Q11" s="64"/>
      <c r="R11" s="57">
        <v>130.0</v>
      </c>
      <c r="W11" s="26">
        <f>V10/2</f>
        <v>84.5</v>
      </c>
      <c r="X11" s="23" t="s">
        <v>204</v>
      </c>
    </row>
    <row r="12" ht="35.25" customHeight="1">
      <c r="A12" s="53"/>
      <c r="B12" s="53"/>
      <c r="C12" s="53"/>
      <c r="D12" s="58"/>
      <c r="E12" s="53"/>
      <c r="F12" s="65"/>
      <c r="G12" s="65"/>
      <c r="H12" s="65"/>
      <c r="I12" s="60"/>
      <c r="J12" s="65"/>
      <c r="K12" s="65"/>
      <c r="L12" s="65"/>
      <c r="M12" s="63"/>
      <c r="N12" s="65"/>
      <c r="O12" s="65"/>
      <c r="P12" s="65"/>
      <c r="Q12" s="66"/>
      <c r="R12" s="57">
        <v>120.0</v>
      </c>
      <c r="V12" s="26">
        <f>V7*V10</f>
        <v>15210</v>
      </c>
      <c r="W12" s="23" t="s">
        <v>205</v>
      </c>
    </row>
    <row r="13" ht="35.25" customHeight="1">
      <c r="A13" s="53"/>
      <c r="B13" s="53"/>
      <c r="C13" s="53"/>
      <c r="D13" s="58"/>
      <c r="E13" s="53"/>
      <c r="F13" s="65"/>
      <c r="G13" s="53"/>
      <c r="H13" s="53"/>
      <c r="I13" s="60"/>
      <c r="J13" s="53"/>
      <c r="K13" s="53"/>
      <c r="L13" s="53"/>
      <c r="M13" s="63"/>
      <c r="N13" s="53"/>
      <c r="O13" s="53"/>
      <c r="P13" s="53"/>
      <c r="Q13" s="59"/>
      <c r="R13" s="53"/>
    </row>
    <row r="14" ht="35.25" customHeight="1">
      <c r="A14" s="53"/>
      <c r="B14" s="53"/>
      <c r="C14" s="53"/>
      <c r="D14" s="58"/>
      <c r="E14" s="53"/>
      <c r="F14" s="65"/>
      <c r="G14" s="53"/>
      <c r="H14" s="53"/>
      <c r="I14" s="60"/>
      <c r="J14" s="53"/>
      <c r="K14" s="53"/>
      <c r="L14" s="53"/>
      <c r="M14" s="63"/>
      <c r="N14" s="53"/>
      <c r="O14" s="53"/>
      <c r="P14" s="53"/>
      <c r="Q14" s="59"/>
      <c r="R14" s="53"/>
    </row>
    <row r="15" ht="35.25" customHeight="1">
      <c r="A15" s="53"/>
      <c r="B15" s="67"/>
      <c r="C15" s="67"/>
      <c r="D15" s="68"/>
      <c r="E15" s="67"/>
      <c r="F15" s="67"/>
      <c r="G15" s="67"/>
      <c r="H15" s="67"/>
      <c r="I15" s="67"/>
      <c r="J15" s="67"/>
      <c r="K15" s="67"/>
      <c r="L15" s="67"/>
      <c r="M15" s="69"/>
      <c r="N15" s="67"/>
      <c r="O15" s="67"/>
      <c r="P15" s="67"/>
      <c r="Q15" s="70"/>
      <c r="R15" s="57">
        <v>90.0</v>
      </c>
      <c r="V15" s="26">
        <f>50*130</f>
        <v>6500</v>
      </c>
    </row>
    <row r="16" ht="35.25" customHeight="1">
      <c r="A16" s="53"/>
      <c r="B16" s="67"/>
      <c r="C16" s="53"/>
      <c r="D16" s="58"/>
      <c r="E16" s="53"/>
      <c r="F16" s="65"/>
      <c r="G16" s="53"/>
      <c r="H16" s="53"/>
      <c r="I16" s="60"/>
      <c r="J16" s="53"/>
      <c r="K16" s="53"/>
      <c r="L16" s="53"/>
      <c r="M16" s="63"/>
      <c r="N16" s="53"/>
      <c r="O16" s="53"/>
      <c r="P16" s="53"/>
      <c r="Q16" s="59"/>
      <c r="R16" s="53"/>
      <c r="V16" s="26">
        <f>90*150</f>
        <v>13500</v>
      </c>
    </row>
    <row r="17" ht="35.25" customHeight="1">
      <c r="A17" s="53"/>
      <c r="B17" s="67"/>
      <c r="C17" s="53"/>
      <c r="D17" s="58"/>
      <c r="E17" s="53"/>
      <c r="F17" s="65"/>
      <c r="G17" s="53"/>
      <c r="H17" s="53"/>
      <c r="I17" s="60"/>
      <c r="J17" s="53"/>
      <c r="K17" s="53"/>
      <c r="L17" s="53"/>
      <c r="M17" s="63"/>
      <c r="N17" s="53"/>
      <c r="O17" s="53"/>
      <c r="P17" s="53"/>
      <c r="Q17" s="59"/>
      <c r="R17" s="53"/>
      <c r="V17" s="26">
        <f>130*120</f>
        <v>15600</v>
      </c>
    </row>
    <row r="18" ht="35.25" customHeight="1">
      <c r="A18" s="53"/>
      <c r="B18" s="67"/>
      <c r="C18" s="53"/>
      <c r="D18" s="58"/>
      <c r="E18" s="53"/>
      <c r="F18" s="65"/>
      <c r="G18" s="53"/>
      <c r="H18" s="53"/>
      <c r="I18" s="60"/>
      <c r="J18" s="53"/>
      <c r="K18" s="53"/>
      <c r="L18" s="53"/>
      <c r="M18" s="63"/>
      <c r="N18" s="53"/>
      <c r="O18" s="53"/>
      <c r="P18" s="53"/>
      <c r="Q18" s="59"/>
      <c r="R18" s="53"/>
      <c r="V18" s="26">
        <f>170*90</f>
        <v>15300</v>
      </c>
    </row>
    <row r="19" ht="35.25" customHeight="1">
      <c r="A19" s="53"/>
      <c r="B19" s="67"/>
      <c r="C19" s="53"/>
      <c r="D19" s="58"/>
      <c r="E19" s="53"/>
      <c r="F19" s="65"/>
      <c r="G19" s="53"/>
      <c r="H19" s="53"/>
      <c r="I19" s="60"/>
      <c r="J19" s="53"/>
      <c r="K19" s="53"/>
      <c r="L19" s="53"/>
      <c r="M19" s="63"/>
      <c r="N19" s="53"/>
      <c r="O19" s="53"/>
      <c r="P19" s="53"/>
      <c r="Q19" s="59"/>
      <c r="R19" s="53"/>
    </row>
    <row r="20" ht="35.25" customHeight="1">
      <c r="A20" s="53"/>
      <c r="B20" s="67"/>
      <c r="C20" s="53"/>
      <c r="D20" s="58"/>
      <c r="E20" s="53"/>
      <c r="F20" s="65"/>
      <c r="G20" s="53"/>
      <c r="H20" s="53"/>
      <c r="I20" s="60"/>
      <c r="J20" s="53"/>
      <c r="K20" s="53"/>
      <c r="L20" s="53"/>
      <c r="M20" s="63"/>
      <c r="N20" s="53"/>
      <c r="O20" s="53"/>
      <c r="P20" s="53"/>
      <c r="Q20" s="59"/>
      <c r="R20" s="53"/>
    </row>
    <row r="21" ht="35.25" customHeight="1">
      <c r="A21" s="53"/>
      <c r="B21" s="67"/>
      <c r="C21" s="53"/>
      <c r="D21" s="58"/>
      <c r="E21" s="53"/>
      <c r="F21" s="65"/>
      <c r="G21" s="53"/>
      <c r="H21" s="53"/>
      <c r="I21" s="60"/>
      <c r="J21" s="53"/>
      <c r="K21" s="53"/>
      <c r="L21" s="53"/>
      <c r="M21" s="63"/>
      <c r="N21" s="53"/>
      <c r="O21" s="53"/>
      <c r="P21" s="53"/>
      <c r="Q21" s="59"/>
      <c r="R21" s="53"/>
      <c r="V21" s="23" t="s">
        <v>206</v>
      </c>
    </row>
    <row r="22" ht="35.25" customHeight="1">
      <c r="A22" s="53"/>
      <c r="B22" s="67"/>
      <c r="C22" s="53"/>
      <c r="D22" s="58"/>
      <c r="E22" s="53"/>
      <c r="F22" s="65"/>
      <c r="G22" s="53"/>
      <c r="H22" s="53"/>
      <c r="I22" s="60"/>
      <c r="J22" s="53"/>
      <c r="K22" s="53"/>
      <c r="L22" s="53"/>
      <c r="M22" s="63"/>
      <c r="N22" s="53"/>
      <c r="O22" s="53"/>
      <c r="P22" s="53"/>
      <c r="Q22" s="59"/>
      <c r="R22" s="53"/>
      <c r="V22" s="26">
        <f>(26/2)*6.5</f>
        <v>84.5</v>
      </c>
      <c r="W22" s="23" t="s">
        <v>207</v>
      </c>
    </row>
    <row r="23" ht="35.25" customHeight="1">
      <c r="A23" s="53"/>
      <c r="B23" s="67"/>
      <c r="C23" s="53"/>
      <c r="D23" s="71"/>
      <c r="E23" s="72"/>
      <c r="F23" s="73"/>
      <c r="G23" s="72"/>
      <c r="H23" s="72"/>
      <c r="I23" s="74"/>
      <c r="J23" s="72"/>
      <c r="K23" s="72"/>
      <c r="L23" s="72"/>
      <c r="M23" s="75"/>
      <c r="N23" s="72"/>
      <c r="O23" s="72"/>
      <c r="P23" s="72"/>
      <c r="Q23" s="76"/>
      <c r="R23" s="53"/>
      <c r="V23" s="26">
        <f>(30/2)*6.5</f>
        <v>97.5</v>
      </c>
      <c r="W23" s="23" t="s">
        <v>208</v>
      </c>
    </row>
    <row r="24" ht="35.25" customHeight="1">
      <c r="A24" s="53"/>
      <c r="B24" s="57">
        <v>170.0</v>
      </c>
      <c r="C24" s="53"/>
      <c r="D24" s="57">
        <v>150.0</v>
      </c>
      <c r="E24" s="53"/>
      <c r="F24" s="57">
        <v>130.0</v>
      </c>
      <c r="G24" s="53"/>
      <c r="H24" s="53"/>
      <c r="I24" s="57">
        <v>90.0</v>
      </c>
      <c r="J24" s="53"/>
      <c r="K24" s="53"/>
      <c r="L24" s="53"/>
      <c r="M24" s="57">
        <v>50.0</v>
      </c>
      <c r="N24" s="53"/>
      <c r="O24" s="53"/>
      <c r="P24" s="53"/>
      <c r="Q24" s="53"/>
      <c r="R24" s="53"/>
    </row>
    <row r="25" ht="35.25" customHeight="1">
      <c r="B25" s="77"/>
      <c r="C25" s="77"/>
      <c r="D25" s="77"/>
      <c r="E25" s="77"/>
      <c r="F25" s="78"/>
      <c r="G25" s="78"/>
      <c r="H25" s="78"/>
      <c r="I25" s="78"/>
      <c r="J25" s="79"/>
      <c r="K25" s="79"/>
      <c r="L25" s="79"/>
      <c r="M25" s="79"/>
      <c r="N25" s="80"/>
      <c r="O25" s="80"/>
      <c r="P25" s="80"/>
      <c r="Q25" s="80"/>
    </row>
    <row r="26" ht="35.25" customHeight="1">
      <c r="J26" s="81"/>
      <c r="K26" s="81"/>
      <c r="L26" s="82"/>
      <c r="M26" s="82"/>
      <c r="N26" s="83"/>
      <c r="O26" s="83"/>
      <c r="P26" s="84"/>
      <c r="Q26" s="84"/>
      <c r="V26" s="23" t="s">
        <v>209</v>
      </c>
    </row>
    <row r="27" ht="35.25" customHeight="1">
      <c r="V27" s="26">
        <f>(30/2)*3.4</f>
        <v>51</v>
      </c>
    </row>
    <row r="28" ht="35.25" customHeight="1"/>
    <row r="29" ht="35.25" customHeight="1"/>
    <row r="30" ht="35.25" customHeight="1"/>
    <row r="31" ht="35.25" customHeight="1"/>
    <row r="32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35.25" customHeight="1"/>
    <row r="115" ht="35.25" customHeight="1"/>
    <row r="116" ht="35.25" customHeight="1"/>
    <row r="117" ht="35.25" customHeight="1"/>
    <row r="118" ht="35.25" customHeight="1"/>
    <row r="119" ht="35.25" customHeight="1"/>
    <row r="120" ht="35.25" customHeight="1"/>
    <row r="121" ht="35.25" customHeight="1"/>
    <row r="122" ht="35.25" customHeight="1"/>
    <row r="123" ht="35.25" customHeight="1"/>
    <row r="124" ht="35.25" customHeight="1"/>
    <row r="125" ht="35.25" customHeight="1"/>
    <row r="126" ht="35.25" customHeight="1"/>
    <row r="127" ht="35.25" customHeight="1"/>
    <row r="128" ht="35.25" customHeight="1"/>
    <row r="129" ht="35.25" customHeight="1"/>
    <row r="130" ht="35.25" customHeight="1"/>
    <row r="131" ht="35.25" customHeight="1"/>
    <row r="132" ht="35.25" customHeight="1"/>
    <row r="133" ht="35.25" customHeight="1"/>
    <row r="134" ht="35.25" customHeight="1"/>
    <row r="135" ht="35.25" customHeight="1"/>
    <row r="136" ht="35.25" customHeight="1"/>
    <row r="137" ht="35.25" customHeight="1"/>
    <row r="138" ht="35.25" customHeight="1"/>
    <row r="139" ht="35.25" customHeight="1"/>
    <row r="140" ht="35.25" customHeight="1"/>
    <row r="141" ht="35.25" customHeight="1"/>
    <row r="142" ht="35.25" customHeight="1"/>
    <row r="143" ht="35.25" customHeight="1"/>
    <row r="144" ht="35.25" customHeight="1"/>
    <row r="145" ht="35.25" customHeight="1"/>
    <row r="146" ht="35.25" customHeight="1"/>
    <row r="147" ht="35.25" customHeight="1"/>
    <row r="148" ht="35.25" customHeight="1"/>
    <row r="149" ht="35.25" customHeight="1"/>
    <row r="150" ht="35.25" customHeight="1"/>
    <row r="151" ht="35.25" customHeight="1"/>
    <row r="152" ht="35.25" customHeight="1"/>
    <row r="153" ht="35.25" customHeight="1"/>
    <row r="154" ht="35.25" customHeight="1"/>
    <row r="155" ht="35.25" customHeight="1"/>
    <row r="156" ht="35.25" customHeight="1"/>
    <row r="157" ht="35.25" customHeight="1"/>
    <row r="158" ht="35.25" customHeight="1"/>
    <row r="159" ht="35.25" customHeight="1"/>
    <row r="160" ht="35.25" customHeight="1"/>
    <row r="161" ht="35.25" customHeight="1"/>
    <row r="162" ht="35.25" customHeight="1"/>
    <row r="163" ht="35.25" customHeight="1"/>
    <row r="164" ht="35.25" customHeight="1"/>
    <row r="165" ht="35.25" customHeight="1"/>
    <row r="166" ht="35.25" customHeight="1"/>
    <row r="167" ht="35.25" customHeight="1"/>
    <row r="168" ht="35.25" customHeight="1"/>
    <row r="169" ht="35.25" customHeight="1"/>
    <row r="170" ht="35.25" customHeight="1"/>
    <row r="171" ht="35.25" customHeight="1"/>
    <row r="172" ht="35.25" customHeight="1"/>
    <row r="173" ht="35.25" customHeight="1"/>
    <row r="174" ht="35.25" customHeight="1"/>
    <row r="175" ht="35.25" customHeight="1"/>
    <row r="176" ht="35.25" customHeight="1"/>
    <row r="177" ht="35.25" customHeight="1"/>
    <row r="178" ht="35.25" customHeight="1"/>
    <row r="179" ht="35.25" customHeight="1"/>
    <row r="180" ht="35.25" customHeight="1"/>
    <row r="181" ht="35.25" customHeight="1"/>
    <row r="182" ht="35.25" customHeight="1"/>
    <row r="183" ht="35.25" customHeight="1"/>
    <row r="184" ht="35.25" customHeight="1"/>
    <row r="185" ht="35.25" customHeight="1"/>
    <row r="186" ht="35.25" customHeight="1"/>
    <row r="187" ht="35.25" customHeight="1"/>
    <row r="188" ht="35.25" customHeight="1"/>
    <row r="189" ht="35.25" customHeight="1"/>
    <row r="190" ht="35.25" customHeight="1"/>
    <row r="191" ht="35.25" customHeight="1"/>
    <row r="192" ht="35.25" customHeight="1"/>
    <row r="193" ht="35.25" customHeight="1"/>
    <row r="194" ht="35.25" customHeight="1"/>
    <row r="195" ht="35.25" customHeight="1"/>
    <row r="196" ht="35.25" customHeight="1"/>
    <row r="197" ht="35.25" customHeight="1"/>
    <row r="198" ht="35.25" customHeight="1"/>
    <row r="199" ht="35.25" customHeight="1"/>
    <row r="200" ht="35.25" customHeight="1"/>
    <row r="201" ht="35.25" customHeight="1"/>
    <row r="202" ht="35.25" customHeight="1"/>
    <row r="203" ht="35.25" customHeight="1"/>
    <row r="204" ht="35.25" customHeight="1"/>
    <row r="205" ht="35.25" customHeight="1"/>
    <row r="206" ht="35.25" customHeight="1"/>
    <row r="207" ht="35.25" customHeight="1"/>
    <row r="208" ht="35.25" customHeight="1"/>
    <row r="209" ht="35.25" customHeight="1"/>
    <row r="210" ht="35.25" customHeight="1"/>
    <row r="211" ht="35.25" customHeight="1"/>
    <row r="212" ht="35.25" customHeight="1"/>
    <row r="213" ht="35.25" customHeight="1"/>
    <row r="214" ht="35.25" customHeight="1"/>
    <row r="215" ht="35.25" customHeight="1"/>
    <row r="216" ht="35.25" customHeight="1"/>
    <row r="217" ht="35.25" customHeight="1"/>
    <row r="218" ht="35.25" customHeight="1"/>
    <row r="219" ht="35.25" customHeight="1"/>
    <row r="220" ht="35.25" customHeight="1"/>
    <row r="221" ht="35.25" customHeight="1"/>
    <row r="222" ht="35.25" customHeight="1"/>
    <row r="223" ht="35.25" customHeight="1"/>
    <row r="224" ht="35.25" customHeight="1"/>
    <row r="225" ht="35.25" customHeight="1"/>
    <row r="226" ht="35.25" customHeight="1"/>
    <row r="227" ht="35.25" customHeight="1"/>
    <row r="228" ht="35.25" customHeight="1"/>
    <row r="229" ht="35.25" customHeight="1"/>
    <row r="230" ht="35.25" customHeight="1"/>
    <row r="231" ht="35.25" customHeight="1"/>
    <row r="232" ht="35.25" customHeight="1"/>
    <row r="233" ht="35.25" customHeight="1"/>
    <row r="234" ht="35.25" customHeight="1"/>
    <row r="235" ht="35.25" customHeight="1"/>
    <row r="236" ht="35.25" customHeight="1"/>
    <row r="237" ht="35.25" customHeight="1"/>
    <row r="238" ht="35.25" customHeight="1"/>
    <row r="239" ht="35.25" customHeight="1"/>
    <row r="240" ht="35.25" customHeight="1"/>
    <row r="241" ht="35.25" customHeight="1"/>
    <row r="242" ht="35.25" customHeight="1"/>
    <row r="243" ht="35.25" customHeight="1"/>
    <row r="244" ht="35.25" customHeight="1"/>
    <row r="245" ht="35.25" customHeight="1"/>
    <row r="246" ht="35.25" customHeight="1"/>
    <row r="247" ht="35.25" customHeight="1"/>
    <row r="248" ht="35.25" customHeight="1"/>
    <row r="249" ht="35.25" customHeight="1"/>
    <row r="250" ht="35.25" customHeight="1"/>
    <row r="251" ht="35.25" customHeight="1"/>
    <row r="252" ht="35.25" customHeight="1"/>
    <row r="253" ht="35.25" customHeight="1"/>
    <row r="254" ht="35.25" customHeight="1"/>
    <row r="255" ht="35.25" customHeight="1"/>
    <row r="256" ht="35.25" customHeight="1"/>
    <row r="257" ht="35.25" customHeight="1"/>
    <row r="258" ht="35.25" customHeight="1"/>
    <row r="259" ht="35.25" customHeight="1"/>
    <row r="260" ht="35.25" customHeight="1"/>
    <row r="261" ht="35.25" customHeight="1"/>
    <row r="262" ht="35.25" customHeight="1"/>
    <row r="263" ht="35.25" customHeight="1"/>
    <row r="264" ht="35.25" customHeight="1"/>
    <row r="265" ht="35.25" customHeight="1"/>
    <row r="266" ht="35.25" customHeight="1"/>
    <row r="267" ht="35.25" customHeight="1"/>
    <row r="268" ht="35.25" customHeight="1"/>
    <row r="269" ht="35.25" customHeight="1"/>
    <row r="270" ht="35.25" customHeight="1"/>
    <row r="271" ht="35.25" customHeight="1"/>
    <row r="272" ht="35.25" customHeight="1"/>
    <row r="273" ht="35.25" customHeight="1"/>
    <row r="274" ht="35.25" customHeight="1"/>
    <row r="275" ht="35.25" customHeight="1"/>
    <row r="276" ht="35.25" customHeight="1"/>
    <row r="277" ht="35.25" customHeight="1"/>
    <row r="278" ht="35.25" customHeight="1"/>
    <row r="279" ht="35.25" customHeight="1"/>
    <row r="280" ht="35.25" customHeight="1"/>
    <row r="281" ht="35.25" customHeight="1"/>
    <row r="282" ht="35.25" customHeight="1"/>
    <row r="283" ht="35.25" customHeight="1"/>
    <row r="284" ht="35.25" customHeight="1"/>
    <row r="285" ht="35.25" customHeight="1"/>
    <row r="286" ht="35.25" customHeight="1"/>
    <row r="287" ht="35.25" customHeight="1"/>
    <row r="288" ht="35.25" customHeight="1"/>
    <row r="289" ht="35.25" customHeight="1"/>
    <row r="290" ht="35.25" customHeight="1"/>
    <row r="291" ht="35.25" customHeight="1"/>
    <row r="292" ht="35.25" customHeight="1"/>
    <row r="293" ht="35.25" customHeight="1"/>
    <row r="294" ht="35.25" customHeight="1"/>
    <row r="295" ht="35.25" customHeight="1"/>
    <row r="296" ht="35.25" customHeight="1"/>
    <row r="297" ht="35.25" customHeight="1"/>
    <row r="298" ht="35.25" customHeight="1"/>
    <row r="299" ht="35.25" customHeight="1"/>
    <row r="300" ht="35.25" customHeight="1"/>
    <row r="301" ht="35.25" customHeight="1"/>
    <row r="302" ht="35.25" customHeight="1"/>
    <row r="303" ht="35.25" customHeight="1"/>
    <row r="304" ht="35.25" customHeight="1"/>
    <row r="305" ht="35.25" customHeight="1"/>
    <row r="306" ht="35.25" customHeight="1"/>
    <row r="307" ht="35.25" customHeight="1"/>
    <row r="308" ht="35.25" customHeight="1"/>
    <row r="309" ht="35.25" customHeight="1"/>
    <row r="310" ht="35.25" customHeight="1"/>
    <row r="311" ht="35.25" customHeight="1"/>
    <row r="312" ht="35.25" customHeight="1"/>
    <row r="313" ht="35.25" customHeight="1"/>
    <row r="314" ht="35.25" customHeight="1"/>
    <row r="315" ht="35.25" customHeight="1"/>
    <row r="316" ht="35.25" customHeight="1"/>
    <row r="317" ht="35.25" customHeight="1"/>
    <row r="318" ht="35.25" customHeight="1"/>
    <row r="319" ht="35.25" customHeight="1"/>
    <row r="320" ht="35.25" customHeight="1"/>
    <row r="321" ht="35.25" customHeight="1"/>
    <row r="322" ht="35.25" customHeight="1"/>
    <row r="323" ht="35.25" customHeight="1"/>
    <row r="324" ht="35.25" customHeight="1"/>
    <row r="325" ht="35.25" customHeight="1"/>
    <row r="326" ht="35.25" customHeight="1"/>
    <row r="327" ht="35.25" customHeight="1"/>
    <row r="328" ht="35.25" customHeight="1"/>
    <row r="329" ht="35.25" customHeight="1"/>
    <row r="330" ht="35.25" customHeight="1"/>
    <row r="331" ht="35.25" customHeight="1"/>
    <row r="332" ht="35.25" customHeight="1"/>
    <row r="333" ht="35.25" customHeight="1"/>
    <row r="334" ht="35.25" customHeight="1"/>
    <row r="335" ht="35.25" customHeight="1"/>
    <row r="336" ht="35.25" customHeight="1"/>
    <row r="337" ht="35.25" customHeight="1"/>
    <row r="338" ht="35.25" customHeight="1"/>
    <row r="339" ht="35.25" customHeight="1"/>
    <row r="340" ht="35.25" customHeight="1"/>
    <row r="341" ht="35.25" customHeight="1"/>
    <row r="342" ht="35.25" customHeight="1"/>
    <row r="343" ht="35.25" customHeight="1"/>
    <row r="344" ht="35.25" customHeight="1"/>
    <row r="345" ht="35.25" customHeight="1"/>
    <row r="346" ht="35.25" customHeight="1"/>
    <row r="347" ht="35.25" customHeight="1"/>
    <row r="348" ht="35.25" customHeight="1"/>
    <row r="349" ht="35.25" customHeight="1"/>
    <row r="350" ht="35.25" customHeight="1"/>
    <row r="351" ht="35.25" customHeight="1"/>
    <row r="352" ht="35.25" customHeight="1"/>
    <row r="353" ht="35.25" customHeight="1"/>
    <row r="354" ht="35.25" customHeight="1"/>
    <row r="355" ht="35.25" customHeight="1"/>
    <row r="356" ht="35.25" customHeight="1"/>
    <row r="357" ht="35.25" customHeight="1"/>
    <row r="358" ht="35.25" customHeight="1"/>
    <row r="359" ht="35.25" customHeight="1"/>
    <row r="360" ht="35.25" customHeight="1"/>
    <row r="361" ht="35.25" customHeight="1"/>
    <row r="362" ht="35.25" customHeight="1"/>
    <row r="363" ht="35.25" customHeight="1"/>
    <row r="364" ht="35.25" customHeight="1"/>
    <row r="365" ht="35.25" customHeight="1"/>
    <row r="366" ht="35.25" customHeight="1"/>
    <row r="367" ht="35.25" customHeight="1"/>
    <row r="368" ht="35.25" customHeight="1"/>
    <row r="369" ht="35.25" customHeight="1"/>
    <row r="370" ht="35.25" customHeight="1"/>
    <row r="371" ht="35.25" customHeight="1"/>
    <row r="372" ht="35.25" customHeight="1"/>
    <row r="373" ht="35.25" customHeight="1"/>
    <row r="374" ht="35.25" customHeight="1"/>
    <row r="375" ht="35.25" customHeight="1"/>
    <row r="376" ht="35.25" customHeight="1"/>
    <row r="377" ht="35.25" customHeight="1"/>
    <row r="378" ht="35.25" customHeight="1"/>
    <row r="379" ht="35.25" customHeight="1"/>
    <row r="380" ht="35.25" customHeight="1"/>
    <row r="381" ht="35.25" customHeight="1"/>
    <row r="382" ht="35.25" customHeight="1"/>
    <row r="383" ht="35.25" customHeight="1"/>
    <row r="384" ht="35.25" customHeight="1"/>
    <row r="385" ht="35.25" customHeight="1"/>
    <row r="386" ht="35.25" customHeight="1"/>
    <row r="387" ht="35.25" customHeight="1"/>
    <row r="388" ht="35.25" customHeight="1"/>
    <row r="389" ht="35.25" customHeight="1"/>
    <row r="390" ht="35.25" customHeight="1"/>
    <row r="391" ht="35.25" customHeight="1"/>
    <row r="392" ht="35.25" customHeight="1"/>
    <row r="393" ht="35.25" customHeight="1"/>
    <row r="394" ht="35.25" customHeight="1"/>
    <row r="395" ht="35.25" customHeight="1"/>
    <row r="396" ht="35.25" customHeight="1"/>
    <row r="397" ht="35.25" customHeight="1"/>
    <row r="398" ht="35.25" customHeight="1"/>
    <row r="399" ht="35.25" customHeight="1"/>
    <row r="400" ht="35.25" customHeight="1"/>
    <row r="401" ht="35.25" customHeight="1"/>
    <row r="402" ht="35.25" customHeight="1"/>
    <row r="403" ht="35.25" customHeight="1"/>
    <row r="404" ht="35.25" customHeight="1"/>
    <row r="405" ht="35.25" customHeight="1"/>
    <row r="406" ht="35.25" customHeight="1"/>
    <row r="407" ht="35.25" customHeight="1"/>
    <row r="408" ht="35.25" customHeight="1"/>
    <row r="409" ht="35.25" customHeight="1"/>
    <row r="410" ht="35.25" customHeight="1"/>
    <row r="411" ht="35.25" customHeight="1"/>
    <row r="412" ht="35.25" customHeight="1"/>
    <row r="413" ht="35.25" customHeight="1"/>
    <row r="414" ht="35.25" customHeight="1"/>
    <row r="415" ht="35.25" customHeight="1"/>
    <row r="416" ht="35.25" customHeight="1"/>
    <row r="417" ht="35.25" customHeight="1"/>
    <row r="418" ht="35.25" customHeight="1"/>
    <row r="419" ht="35.25" customHeight="1"/>
    <row r="420" ht="35.25" customHeight="1"/>
    <row r="421" ht="35.25" customHeight="1"/>
    <row r="422" ht="35.25" customHeight="1"/>
    <row r="423" ht="35.25" customHeight="1"/>
    <row r="424" ht="35.25" customHeight="1"/>
    <row r="425" ht="35.25" customHeight="1"/>
    <row r="426" ht="35.25" customHeight="1"/>
    <row r="427" ht="35.25" customHeight="1"/>
    <row r="428" ht="35.25" customHeight="1"/>
    <row r="429" ht="35.25" customHeight="1"/>
    <row r="430" ht="35.25" customHeight="1"/>
    <row r="431" ht="35.25" customHeight="1"/>
    <row r="432" ht="35.25" customHeight="1"/>
    <row r="433" ht="35.25" customHeight="1"/>
    <row r="434" ht="35.25" customHeight="1"/>
    <row r="435" ht="35.25" customHeight="1"/>
    <row r="436" ht="35.25" customHeight="1"/>
    <row r="437" ht="35.25" customHeight="1"/>
    <row r="438" ht="35.25" customHeight="1"/>
    <row r="439" ht="35.25" customHeight="1"/>
    <row r="440" ht="35.25" customHeight="1"/>
    <row r="441" ht="35.25" customHeight="1"/>
    <row r="442" ht="35.25" customHeight="1"/>
    <row r="443" ht="35.25" customHeight="1"/>
    <row r="444" ht="35.25" customHeight="1"/>
    <row r="445" ht="35.25" customHeight="1"/>
    <row r="446" ht="35.25" customHeight="1"/>
    <row r="447" ht="35.25" customHeight="1"/>
    <row r="448" ht="35.25" customHeight="1"/>
    <row r="449" ht="35.25" customHeight="1"/>
    <row r="450" ht="35.25" customHeight="1"/>
    <row r="451" ht="35.25" customHeight="1"/>
    <row r="452" ht="35.25" customHeight="1"/>
    <row r="453" ht="35.25" customHeight="1"/>
    <row r="454" ht="35.25" customHeight="1"/>
    <row r="455" ht="35.25" customHeight="1"/>
    <row r="456" ht="35.25" customHeight="1"/>
    <row r="457" ht="35.25" customHeight="1"/>
    <row r="458" ht="35.25" customHeight="1"/>
    <row r="459" ht="35.25" customHeight="1"/>
    <row r="460" ht="35.25" customHeight="1"/>
    <row r="461" ht="35.25" customHeight="1"/>
    <row r="462" ht="35.25" customHeight="1"/>
    <row r="463" ht="35.25" customHeight="1"/>
    <row r="464" ht="35.25" customHeight="1"/>
    <row r="465" ht="35.25" customHeight="1"/>
    <row r="466" ht="35.25" customHeight="1"/>
    <row r="467" ht="35.25" customHeight="1"/>
    <row r="468" ht="35.25" customHeight="1"/>
    <row r="469" ht="35.25" customHeight="1"/>
    <row r="470" ht="35.25" customHeight="1"/>
    <row r="471" ht="35.25" customHeight="1"/>
    <row r="472" ht="35.25" customHeight="1"/>
    <row r="473" ht="35.25" customHeight="1"/>
    <row r="474" ht="35.25" customHeight="1"/>
    <row r="475" ht="35.25" customHeight="1"/>
    <row r="476" ht="35.25" customHeight="1"/>
    <row r="477" ht="35.25" customHeight="1"/>
    <row r="478" ht="35.25" customHeight="1"/>
    <row r="479" ht="35.25" customHeight="1"/>
    <row r="480" ht="35.25" customHeight="1"/>
    <row r="481" ht="35.25" customHeight="1"/>
    <row r="482" ht="35.25" customHeight="1"/>
    <row r="483" ht="35.25" customHeight="1"/>
    <row r="484" ht="35.25" customHeight="1"/>
    <row r="485" ht="35.25" customHeight="1"/>
    <row r="486" ht="35.25" customHeight="1"/>
    <row r="487" ht="35.25" customHeight="1"/>
    <row r="488" ht="35.25" customHeight="1"/>
    <row r="489" ht="35.25" customHeight="1"/>
    <row r="490" ht="35.25" customHeight="1"/>
    <row r="491" ht="35.25" customHeight="1"/>
    <row r="492" ht="35.25" customHeight="1"/>
    <row r="493" ht="35.25" customHeight="1"/>
    <row r="494" ht="35.25" customHeight="1"/>
    <row r="495" ht="35.25" customHeight="1"/>
    <row r="496" ht="35.25" customHeight="1"/>
    <row r="497" ht="35.25" customHeight="1"/>
    <row r="498" ht="35.25" customHeight="1"/>
    <row r="499" ht="35.25" customHeight="1"/>
    <row r="500" ht="35.25" customHeight="1"/>
    <row r="501" ht="35.25" customHeight="1"/>
    <row r="502" ht="35.25" customHeight="1"/>
    <row r="503" ht="35.25" customHeight="1"/>
    <row r="504" ht="35.25" customHeight="1"/>
    <row r="505" ht="35.25" customHeight="1"/>
    <row r="506" ht="35.25" customHeight="1"/>
    <row r="507" ht="35.25" customHeight="1"/>
    <row r="508" ht="35.25" customHeight="1"/>
    <row r="509" ht="35.25" customHeight="1"/>
    <row r="510" ht="35.25" customHeight="1"/>
    <row r="511" ht="35.25" customHeight="1"/>
    <row r="512" ht="35.25" customHeight="1"/>
    <row r="513" ht="35.25" customHeight="1"/>
    <row r="514" ht="35.25" customHeight="1"/>
    <row r="515" ht="35.25" customHeight="1"/>
    <row r="516" ht="35.25" customHeight="1"/>
    <row r="517" ht="35.25" customHeight="1"/>
    <row r="518" ht="35.25" customHeight="1"/>
    <row r="519" ht="35.25" customHeight="1"/>
    <row r="520" ht="35.25" customHeight="1"/>
    <row r="521" ht="35.25" customHeight="1"/>
    <row r="522" ht="35.25" customHeight="1"/>
    <row r="523" ht="35.25" customHeight="1"/>
    <row r="524" ht="35.25" customHeight="1"/>
    <row r="525" ht="35.25" customHeight="1"/>
    <row r="526" ht="35.25" customHeight="1"/>
    <row r="527" ht="35.25" customHeight="1"/>
    <row r="528" ht="35.25" customHeight="1"/>
    <row r="529" ht="35.25" customHeight="1"/>
    <row r="530" ht="35.25" customHeight="1"/>
    <row r="531" ht="35.25" customHeight="1"/>
    <row r="532" ht="35.25" customHeight="1"/>
    <row r="533" ht="35.25" customHeight="1"/>
    <row r="534" ht="35.25" customHeight="1"/>
    <row r="535" ht="35.25" customHeight="1"/>
    <row r="536" ht="35.25" customHeight="1"/>
    <row r="537" ht="35.25" customHeight="1"/>
    <row r="538" ht="35.25" customHeight="1"/>
    <row r="539" ht="35.25" customHeight="1"/>
    <row r="540" ht="35.25" customHeight="1"/>
    <row r="541" ht="35.25" customHeight="1"/>
    <row r="542" ht="35.25" customHeight="1"/>
    <row r="543" ht="35.25" customHeight="1"/>
    <row r="544" ht="35.25" customHeight="1"/>
    <row r="545" ht="35.25" customHeight="1"/>
    <row r="546" ht="35.25" customHeight="1"/>
    <row r="547" ht="35.25" customHeight="1"/>
    <row r="548" ht="35.25" customHeight="1"/>
    <row r="549" ht="35.25" customHeight="1"/>
    <row r="550" ht="35.25" customHeight="1"/>
    <row r="551" ht="35.25" customHeight="1"/>
    <row r="552" ht="35.25" customHeight="1"/>
    <row r="553" ht="35.25" customHeight="1"/>
    <row r="554" ht="35.25" customHeight="1"/>
    <row r="555" ht="35.25" customHeight="1"/>
    <row r="556" ht="35.25" customHeight="1"/>
    <row r="557" ht="35.25" customHeight="1"/>
    <row r="558" ht="35.25" customHeight="1"/>
    <row r="559" ht="35.25" customHeight="1"/>
    <row r="560" ht="35.25" customHeight="1"/>
    <row r="561" ht="35.25" customHeight="1"/>
    <row r="562" ht="35.25" customHeight="1"/>
    <row r="563" ht="35.25" customHeight="1"/>
    <row r="564" ht="35.25" customHeight="1"/>
    <row r="565" ht="35.25" customHeight="1"/>
    <row r="566" ht="35.25" customHeight="1"/>
    <row r="567" ht="35.25" customHeight="1"/>
    <row r="568" ht="35.25" customHeight="1"/>
    <row r="569" ht="35.25" customHeight="1"/>
    <row r="570" ht="35.25" customHeight="1"/>
    <row r="571" ht="35.25" customHeight="1"/>
    <row r="572" ht="35.25" customHeight="1"/>
    <row r="573" ht="35.25" customHeight="1"/>
    <row r="574" ht="35.25" customHeight="1"/>
    <row r="575" ht="35.25" customHeight="1"/>
    <row r="576" ht="35.25" customHeight="1"/>
    <row r="577" ht="35.25" customHeight="1"/>
    <row r="578" ht="35.25" customHeight="1"/>
    <row r="579" ht="35.25" customHeight="1"/>
    <row r="580" ht="35.25" customHeight="1"/>
    <row r="581" ht="35.25" customHeight="1"/>
    <row r="582" ht="35.25" customHeight="1"/>
    <row r="583" ht="35.25" customHeight="1"/>
    <row r="584" ht="35.25" customHeight="1"/>
    <row r="585" ht="35.25" customHeight="1"/>
    <row r="586" ht="35.25" customHeight="1"/>
    <row r="587" ht="35.25" customHeight="1"/>
    <row r="588" ht="35.25" customHeight="1"/>
    <row r="589" ht="35.25" customHeight="1"/>
    <row r="590" ht="35.25" customHeight="1"/>
    <row r="591" ht="35.25" customHeight="1"/>
    <row r="592" ht="35.25" customHeight="1"/>
    <row r="593" ht="35.25" customHeight="1"/>
    <row r="594" ht="35.25" customHeight="1"/>
    <row r="595" ht="35.25" customHeight="1"/>
    <row r="596" ht="35.25" customHeight="1"/>
    <row r="597" ht="35.25" customHeight="1"/>
    <row r="598" ht="35.25" customHeight="1"/>
    <row r="599" ht="35.25" customHeight="1"/>
    <row r="600" ht="35.25" customHeight="1"/>
    <row r="601" ht="35.25" customHeight="1"/>
    <row r="602" ht="35.25" customHeight="1"/>
    <row r="603" ht="35.25" customHeight="1"/>
    <row r="604" ht="35.25" customHeight="1"/>
    <row r="605" ht="35.25" customHeight="1"/>
    <row r="606" ht="35.25" customHeight="1"/>
    <row r="607" ht="35.25" customHeight="1"/>
    <row r="608" ht="35.25" customHeight="1"/>
    <row r="609" ht="35.25" customHeight="1"/>
    <row r="610" ht="35.25" customHeight="1"/>
    <row r="611" ht="35.25" customHeight="1"/>
    <row r="612" ht="35.25" customHeight="1"/>
    <row r="613" ht="35.25" customHeight="1"/>
    <row r="614" ht="35.25" customHeight="1"/>
    <row r="615" ht="35.25" customHeight="1"/>
    <row r="616" ht="35.25" customHeight="1"/>
    <row r="617" ht="35.25" customHeight="1"/>
    <row r="618" ht="35.25" customHeight="1"/>
    <row r="619" ht="35.25" customHeight="1"/>
    <row r="620" ht="35.25" customHeight="1"/>
    <row r="621" ht="35.25" customHeight="1"/>
    <row r="622" ht="35.25" customHeight="1"/>
    <row r="623" ht="35.25" customHeight="1"/>
    <row r="624" ht="35.25" customHeight="1"/>
    <row r="625" ht="35.25" customHeight="1"/>
    <row r="626" ht="35.25" customHeight="1"/>
    <row r="627" ht="35.25" customHeight="1"/>
    <row r="628" ht="35.25" customHeight="1"/>
    <row r="629" ht="35.25" customHeight="1"/>
    <row r="630" ht="35.25" customHeight="1"/>
    <row r="631" ht="35.25" customHeight="1"/>
    <row r="632" ht="35.25" customHeight="1"/>
    <row r="633" ht="35.25" customHeight="1"/>
    <row r="634" ht="35.25" customHeight="1"/>
    <row r="635" ht="35.25" customHeight="1"/>
    <row r="636" ht="35.25" customHeight="1"/>
    <row r="637" ht="35.25" customHeight="1"/>
    <row r="638" ht="35.25" customHeight="1"/>
    <row r="639" ht="35.25" customHeight="1"/>
    <row r="640" ht="35.25" customHeight="1"/>
    <row r="641" ht="35.25" customHeight="1"/>
    <row r="642" ht="35.25" customHeight="1"/>
    <row r="643" ht="35.25" customHeight="1"/>
    <row r="644" ht="35.25" customHeight="1"/>
    <row r="645" ht="35.25" customHeight="1"/>
    <row r="646" ht="35.25" customHeight="1"/>
    <row r="647" ht="35.25" customHeight="1"/>
    <row r="648" ht="35.25" customHeight="1"/>
    <row r="649" ht="35.25" customHeight="1"/>
    <row r="650" ht="35.25" customHeight="1"/>
    <row r="651" ht="35.25" customHeight="1"/>
    <row r="652" ht="35.25" customHeight="1"/>
    <row r="653" ht="35.25" customHeight="1"/>
    <row r="654" ht="35.25" customHeight="1"/>
    <row r="655" ht="35.25" customHeight="1"/>
    <row r="656" ht="35.25" customHeight="1"/>
    <row r="657" ht="35.25" customHeight="1"/>
    <row r="658" ht="35.25" customHeight="1"/>
    <row r="659" ht="35.25" customHeight="1"/>
    <row r="660" ht="35.25" customHeight="1"/>
    <row r="661" ht="35.25" customHeight="1"/>
    <row r="662" ht="35.25" customHeight="1"/>
    <row r="663" ht="35.25" customHeight="1"/>
    <row r="664" ht="35.25" customHeight="1"/>
    <row r="665" ht="35.25" customHeight="1"/>
    <row r="666" ht="35.25" customHeight="1"/>
    <row r="667" ht="35.25" customHeight="1"/>
    <row r="668" ht="35.25" customHeight="1"/>
    <row r="669" ht="35.25" customHeight="1"/>
    <row r="670" ht="35.25" customHeight="1"/>
    <row r="671" ht="35.25" customHeight="1"/>
    <row r="672" ht="35.25" customHeight="1"/>
    <row r="673" ht="35.25" customHeight="1"/>
    <row r="674" ht="35.25" customHeight="1"/>
    <row r="675" ht="35.25" customHeight="1"/>
    <row r="676" ht="35.25" customHeight="1"/>
    <row r="677" ht="35.25" customHeight="1"/>
    <row r="678" ht="35.25" customHeight="1"/>
    <row r="679" ht="35.25" customHeight="1"/>
    <row r="680" ht="35.25" customHeight="1"/>
    <row r="681" ht="35.25" customHeight="1"/>
    <row r="682" ht="35.25" customHeight="1"/>
    <row r="683" ht="35.25" customHeight="1"/>
    <row r="684" ht="35.25" customHeight="1"/>
    <row r="685" ht="35.25" customHeight="1"/>
    <row r="686" ht="35.25" customHeight="1"/>
    <row r="687" ht="35.25" customHeight="1"/>
    <row r="688" ht="35.25" customHeight="1"/>
    <row r="689" ht="35.25" customHeight="1"/>
    <row r="690" ht="35.25" customHeight="1"/>
    <row r="691" ht="35.25" customHeight="1"/>
    <row r="692" ht="35.25" customHeight="1"/>
    <row r="693" ht="35.25" customHeight="1"/>
    <row r="694" ht="35.25" customHeight="1"/>
    <row r="695" ht="35.25" customHeight="1"/>
    <row r="696" ht="35.25" customHeight="1"/>
    <row r="697" ht="35.25" customHeight="1"/>
    <row r="698" ht="35.25" customHeight="1"/>
    <row r="699" ht="35.25" customHeight="1"/>
    <row r="700" ht="35.25" customHeight="1"/>
    <row r="701" ht="35.25" customHeight="1"/>
    <row r="702" ht="35.25" customHeight="1"/>
    <row r="703" ht="35.25" customHeight="1"/>
    <row r="704" ht="35.25" customHeight="1"/>
    <row r="705" ht="35.25" customHeight="1"/>
    <row r="706" ht="35.25" customHeight="1"/>
    <row r="707" ht="35.25" customHeight="1"/>
    <row r="708" ht="35.25" customHeight="1"/>
    <row r="709" ht="35.25" customHeight="1"/>
    <row r="710" ht="35.25" customHeight="1"/>
    <row r="711" ht="35.25" customHeight="1"/>
    <row r="712" ht="35.25" customHeight="1"/>
    <row r="713" ht="35.25" customHeight="1"/>
    <row r="714" ht="35.25" customHeight="1"/>
    <row r="715" ht="35.25" customHeight="1"/>
    <row r="716" ht="35.25" customHeight="1"/>
    <row r="717" ht="35.25" customHeight="1"/>
    <row r="718" ht="35.25" customHeight="1"/>
    <row r="719" ht="35.25" customHeight="1"/>
    <row r="720" ht="35.25" customHeight="1"/>
    <row r="721" ht="35.25" customHeight="1"/>
    <row r="722" ht="35.25" customHeight="1"/>
    <row r="723" ht="35.25" customHeight="1"/>
    <row r="724" ht="35.25" customHeight="1"/>
    <row r="725" ht="35.25" customHeight="1"/>
    <row r="726" ht="35.25" customHeight="1"/>
    <row r="727" ht="35.25" customHeight="1"/>
    <row r="728" ht="35.25" customHeight="1"/>
    <row r="729" ht="35.25" customHeight="1"/>
    <row r="730" ht="35.25" customHeight="1"/>
    <row r="731" ht="35.25" customHeight="1"/>
    <row r="732" ht="35.25" customHeight="1"/>
    <row r="733" ht="35.25" customHeight="1"/>
    <row r="734" ht="35.25" customHeight="1"/>
    <row r="735" ht="35.25" customHeight="1"/>
    <row r="736" ht="35.25" customHeight="1"/>
    <row r="737" ht="35.25" customHeight="1"/>
    <row r="738" ht="35.25" customHeight="1"/>
    <row r="739" ht="35.25" customHeight="1"/>
    <row r="740" ht="35.25" customHeight="1"/>
    <row r="741" ht="35.25" customHeight="1"/>
    <row r="742" ht="35.25" customHeight="1"/>
    <row r="743" ht="35.25" customHeight="1"/>
    <row r="744" ht="35.25" customHeight="1"/>
    <row r="745" ht="35.25" customHeight="1"/>
    <row r="746" ht="35.25" customHeight="1"/>
    <row r="747" ht="35.25" customHeight="1"/>
    <row r="748" ht="35.25" customHeight="1"/>
    <row r="749" ht="35.25" customHeight="1"/>
    <row r="750" ht="35.25" customHeight="1"/>
    <row r="751" ht="35.25" customHeight="1"/>
    <row r="752" ht="35.25" customHeight="1"/>
    <row r="753" ht="35.25" customHeight="1"/>
    <row r="754" ht="35.25" customHeight="1"/>
    <row r="755" ht="35.25" customHeight="1"/>
    <row r="756" ht="35.25" customHeight="1"/>
    <row r="757" ht="35.25" customHeight="1"/>
    <row r="758" ht="35.25" customHeight="1"/>
    <row r="759" ht="35.25" customHeight="1"/>
    <row r="760" ht="35.25" customHeight="1"/>
    <row r="761" ht="35.25" customHeight="1"/>
    <row r="762" ht="35.25" customHeight="1"/>
    <row r="763" ht="35.25" customHeight="1"/>
    <row r="764" ht="35.25" customHeight="1"/>
    <row r="765" ht="35.25" customHeight="1"/>
    <row r="766" ht="35.25" customHeight="1"/>
    <row r="767" ht="35.25" customHeight="1"/>
    <row r="768" ht="35.25" customHeight="1"/>
    <row r="769" ht="35.25" customHeight="1"/>
    <row r="770" ht="35.25" customHeight="1"/>
    <row r="771" ht="35.25" customHeight="1"/>
    <row r="772" ht="35.25" customHeight="1"/>
    <row r="773" ht="35.25" customHeight="1"/>
    <row r="774" ht="35.25" customHeight="1"/>
    <row r="775" ht="35.25" customHeight="1"/>
    <row r="776" ht="35.25" customHeight="1"/>
    <row r="777" ht="35.25" customHeight="1"/>
    <row r="778" ht="35.25" customHeight="1"/>
    <row r="779" ht="35.25" customHeight="1"/>
    <row r="780" ht="35.25" customHeight="1"/>
    <row r="781" ht="35.25" customHeight="1"/>
    <row r="782" ht="35.25" customHeight="1"/>
    <row r="783" ht="35.25" customHeight="1"/>
    <row r="784" ht="35.25" customHeight="1"/>
    <row r="785" ht="35.25" customHeight="1"/>
    <row r="786" ht="35.25" customHeight="1"/>
    <row r="787" ht="35.25" customHeight="1"/>
    <row r="788" ht="35.25" customHeight="1"/>
    <row r="789" ht="35.25" customHeight="1"/>
    <row r="790" ht="35.25" customHeight="1"/>
    <row r="791" ht="35.25" customHeight="1"/>
    <row r="792" ht="35.25" customHeight="1"/>
    <row r="793" ht="35.25" customHeight="1"/>
    <row r="794" ht="35.25" customHeight="1"/>
    <row r="795" ht="35.25" customHeight="1"/>
    <row r="796" ht="35.25" customHeight="1"/>
    <row r="797" ht="35.25" customHeight="1"/>
    <row r="798" ht="35.25" customHeight="1"/>
    <row r="799" ht="35.25" customHeight="1"/>
    <row r="800" ht="35.25" customHeight="1"/>
    <row r="801" ht="35.25" customHeight="1"/>
    <row r="802" ht="35.25" customHeight="1"/>
    <row r="803" ht="35.25" customHeight="1"/>
    <row r="804" ht="35.25" customHeight="1"/>
    <row r="805" ht="35.25" customHeight="1"/>
    <row r="806" ht="35.25" customHeight="1"/>
    <row r="807" ht="35.25" customHeight="1"/>
    <row r="808" ht="35.25" customHeight="1"/>
    <row r="809" ht="35.25" customHeight="1"/>
    <row r="810" ht="35.25" customHeight="1"/>
    <row r="811" ht="35.25" customHeight="1"/>
    <row r="812" ht="35.25" customHeight="1"/>
    <row r="813" ht="35.25" customHeight="1"/>
    <row r="814" ht="35.25" customHeight="1"/>
    <row r="815" ht="35.25" customHeight="1"/>
    <row r="816" ht="35.25" customHeight="1"/>
    <row r="817" ht="35.25" customHeight="1"/>
    <row r="818" ht="35.25" customHeight="1"/>
    <row r="819" ht="35.25" customHeight="1"/>
    <row r="820" ht="35.25" customHeight="1"/>
    <row r="821" ht="35.25" customHeight="1"/>
    <row r="822" ht="35.25" customHeight="1"/>
    <row r="823" ht="35.25" customHeight="1"/>
    <row r="824" ht="35.25" customHeight="1"/>
    <row r="825" ht="35.25" customHeight="1"/>
    <row r="826" ht="35.25" customHeight="1"/>
    <row r="827" ht="35.25" customHeight="1"/>
    <row r="828" ht="35.25" customHeight="1"/>
    <row r="829" ht="35.25" customHeight="1"/>
    <row r="830" ht="35.25" customHeight="1"/>
    <row r="831" ht="35.25" customHeight="1"/>
    <row r="832" ht="35.25" customHeight="1"/>
    <row r="833" ht="35.25" customHeight="1"/>
    <row r="834" ht="35.25" customHeight="1"/>
    <row r="835" ht="35.25" customHeight="1"/>
    <row r="836" ht="35.25" customHeight="1"/>
    <row r="837" ht="35.25" customHeight="1"/>
    <row r="838" ht="35.25" customHeight="1"/>
    <row r="839" ht="35.25" customHeight="1"/>
    <row r="840" ht="35.25" customHeight="1"/>
    <row r="841" ht="35.25" customHeight="1"/>
    <row r="842" ht="35.25" customHeight="1"/>
    <row r="843" ht="35.25" customHeight="1"/>
    <row r="844" ht="35.25" customHeight="1"/>
    <row r="845" ht="35.25" customHeight="1"/>
    <row r="846" ht="35.25" customHeight="1"/>
    <row r="847" ht="35.25" customHeight="1"/>
    <row r="848" ht="35.25" customHeight="1"/>
    <row r="849" ht="35.25" customHeight="1"/>
    <row r="850" ht="35.25" customHeight="1"/>
    <row r="851" ht="35.25" customHeight="1"/>
    <row r="852" ht="35.25" customHeight="1"/>
    <row r="853" ht="35.25" customHeight="1"/>
    <row r="854" ht="35.25" customHeight="1"/>
    <row r="855" ht="35.25" customHeight="1"/>
    <row r="856" ht="35.25" customHeight="1"/>
    <row r="857" ht="35.25" customHeight="1"/>
    <row r="858" ht="35.25" customHeight="1"/>
    <row r="859" ht="35.25" customHeight="1"/>
    <row r="860" ht="35.25" customHeight="1"/>
    <row r="861" ht="35.25" customHeight="1"/>
    <row r="862" ht="35.25" customHeight="1"/>
    <row r="863" ht="35.25" customHeight="1"/>
    <row r="864" ht="35.25" customHeight="1"/>
    <row r="865" ht="35.25" customHeight="1"/>
    <row r="866" ht="35.25" customHeight="1"/>
    <row r="867" ht="35.25" customHeight="1"/>
    <row r="868" ht="35.25" customHeight="1"/>
    <row r="869" ht="35.25" customHeight="1"/>
    <row r="870" ht="35.25" customHeight="1"/>
    <row r="871" ht="35.25" customHeight="1"/>
    <row r="872" ht="35.25" customHeight="1"/>
    <row r="873" ht="35.25" customHeight="1"/>
    <row r="874" ht="35.25" customHeight="1"/>
    <row r="875" ht="35.25" customHeight="1"/>
    <row r="876" ht="35.25" customHeight="1"/>
    <row r="877" ht="35.25" customHeight="1"/>
    <row r="878" ht="35.25" customHeight="1"/>
    <row r="879" ht="35.25" customHeight="1"/>
    <row r="880" ht="35.25" customHeight="1"/>
    <row r="881" ht="35.25" customHeight="1"/>
    <row r="882" ht="35.25" customHeight="1"/>
    <row r="883" ht="35.25" customHeight="1"/>
    <row r="884" ht="35.25" customHeight="1"/>
    <row r="885" ht="35.25" customHeight="1"/>
    <row r="886" ht="35.25" customHeight="1"/>
    <row r="887" ht="35.25" customHeight="1"/>
    <row r="888" ht="35.25" customHeight="1"/>
    <row r="889" ht="35.25" customHeight="1"/>
    <row r="890" ht="35.25" customHeight="1"/>
    <row r="891" ht="35.25" customHeight="1"/>
    <row r="892" ht="35.25" customHeight="1"/>
    <row r="893" ht="35.25" customHeight="1"/>
    <row r="894" ht="35.25" customHeight="1"/>
    <row r="895" ht="35.25" customHeight="1"/>
    <row r="896" ht="35.25" customHeight="1"/>
    <row r="897" ht="35.25" customHeight="1"/>
    <row r="898" ht="35.25" customHeight="1"/>
    <row r="899" ht="35.25" customHeight="1"/>
    <row r="900" ht="35.25" customHeight="1"/>
    <row r="901" ht="35.25" customHeight="1"/>
    <row r="902" ht="35.25" customHeight="1"/>
    <row r="903" ht="35.25" customHeight="1"/>
    <row r="904" ht="35.25" customHeight="1"/>
    <row r="905" ht="35.25" customHeight="1"/>
    <row r="906" ht="35.25" customHeight="1"/>
    <row r="907" ht="35.25" customHeight="1"/>
    <row r="908" ht="35.25" customHeight="1"/>
    <row r="909" ht="35.25" customHeight="1"/>
    <row r="910" ht="35.25" customHeight="1"/>
    <row r="911" ht="35.25" customHeight="1"/>
    <row r="912" ht="35.25" customHeight="1"/>
    <row r="913" ht="35.25" customHeight="1"/>
    <row r="914" ht="35.25" customHeight="1"/>
    <row r="915" ht="35.25" customHeight="1"/>
    <row r="916" ht="35.25" customHeight="1"/>
    <row r="917" ht="35.25" customHeight="1"/>
    <row r="918" ht="35.25" customHeight="1"/>
    <row r="919" ht="35.25" customHeight="1"/>
    <row r="920" ht="35.25" customHeight="1"/>
    <row r="921" ht="35.25" customHeight="1"/>
    <row r="922" ht="35.25" customHeight="1"/>
    <row r="923" ht="35.25" customHeight="1"/>
    <row r="924" ht="35.25" customHeight="1"/>
    <row r="925" ht="35.25" customHeight="1"/>
    <row r="926" ht="35.25" customHeight="1"/>
    <row r="927" ht="35.25" customHeight="1"/>
    <row r="928" ht="35.25" customHeight="1"/>
    <row r="929" ht="35.25" customHeight="1"/>
    <row r="930" ht="35.25" customHeight="1"/>
    <row r="931" ht="35.25" customHeight="1"/>
    <row r="932" ht="35.25" customHeight="1"/>
    <row r="933" ht="35.25" customHeight="1"/>
    <row r="934" ht="35.25" customHeight="1"/>
    <row r="935" ht="35.25" customHeight="1"/>
    <row r="936" ht="35.25" customHeight="1"/>
    <row r="937" ht="35.25" customHeight="1"/>
    <row r="938" ht="35.25" customHeight="1"/>
    <row r="939" ht="35.25" customHeight="1"/>
    <row r="940" ht="35.25" customHeight="1"/>
    <row r="941" ht="35.25" customHeight="1"/>
    <row r="942" ht="35.25" customHeight="1"/>
    <row r="943" ht="35.25" customHeight="1"/>
    <row r="944" ht="35.25" customHeight="1"/>
    <row r="945" ht="35.25" customHeight="1"/>
    <row r="946" ht="35.25" customHeight="1"/>
    <row r="947" ht="35.25" customHeight="1"/>
    <row r="948" ht="35.25" customHeight="1"/>
    <row r="949" ht="35.25" customHeight="1"/>
    <row r="950" ht="35.25" customHeight="1"/>
    <row r="951" ht="35.25" customHeight="1"/>
    <row r="952" ht="35.25" customHeight="1"/>
    <row r="953" ht="35.25" customHeight="1"/>
    <row r="954" ht="35.25" customHeight="1"/>
    <row r="955" ht="35.25" customHeight="1"/>
    <row r="956" ht="35.25" customHeight="1"/>
    <row r="957" ht="35.25" customHeight="1"/>
    <row r="958" ht="35.25" customHeight="1"/>
    <row r="959" ht="35.25" customHeight="1"/>
    <row r="960" ht="35.25" customHeight="1"/>
    <row r="961" ht="35.25" customHeight="1"/>
    <row r="962" ht="35.25" customHeight="1"/>
    <row r="963" ht="35.25" customHeight="1"/>
    <row r="964" ht="35.25" customHeight="1"/>
    <row r="965" ht="35.25" customHeight="1"/>
    <row r="966" ht="35.25" customHeight="1"/>
    <row r="967" ht="35.25" customHeight="1"/>
    <row r="968" ht="35.25" customHeight="1"/>
    <row r="969" ht="35.25" customHeight="1"/>
    <row r="970" ht="35.25" customHeight="1"/>
    <row r="971" ht="35.25" customHeight="1"/>
    <row r="972" ht="35.25" customHeight="1"/>
    <row r="973" ht="35.25" customHeight="1"/>
    <row r="974" ht="35.25" customHeight="1"/>
    <row r="975" ht="35.25" customHeight="1"/>
    <row r="976" ht="35.25" customHeight="1"/>
    <row r="977" ht="35.25" customHeight="1"/>
    <row r="978" ht="35.25" customHeight="1"/>
    <row r="979" ht="35.25" customHeight="1"/>
    <row r="980" ht="35.25" customHeight="1"/>
    <row r="981" ht="35.25" customHeight="1"/>
    <row r="982" ht="35.25" customHeight="1"/>
    <row r="983" ht="35.25" customHeight="1"/>
    <row r="984" ht="35.25" customHeight="1"/>
    <row r="985" ht="35.25" customHeight="1"/>
    <row r="986" ht="35.25" customHeight="1"/>
    <row r="987" ht="35.25" customHeight="1"/>
    <row r="988" ht="35.25" customHeight="1"/>
    <row r="989" ht="35.25" customHeight="1"/>
    <row r="990" ht="35.25" customHeight="1"/>
    <row r="991" ht="35.25" customHeight="1"/>
    <row r="992" ht="35.25" customHeight="1"/>
    <row r="993" ht="35.25" customHeight="1"/>
    <row r="994" ht="35.25" customHeight="1"/>
    <row r="995" ht="35.25" customHeight="1"/>
    <row r="996" ht="35.25" customHeight="1"/>
    <row r="997" ht="35.25" customHeight="1"/>
    <row r="998" ht="35.25" customHeight="1"/>
    <row r="999" ht="35.25" customHeight="1"/>
    <row r="1000" ht="35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2024-07-25T23:01:34Z</dcterms:created>
  <dc:creator>Leah Kay Treffer</dc:creator>
</cp:coreProperties>
</file>