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esktop\Excel\"/>
    </mc:Choice>
  </mc:AlternateContent>
  <xr:revisionPtr revIDLastSave="0" documentId="13_ncr:1_{75D53E8D-2C0D-4CA7-8206-0A300F52F70F}" xr6:coauthVersionLast="47" xr6:coauthVersionMax="47" xr10:uidLastSave="{00000000-0000-0000-0000-000000000000}"/>
  <bookViews>
    <workbookView xWindow="-120" yWindow="-120" windowWidth="20730" windowHeight="11160" firstSheet="3" activeTab="6" xr2:uid="{B93EFE28-CC56-4C9F-AA0A-2D1B24DC53D6}"/>
  </bookViews>
  <sheets>
    <sheet name="Janeiro" sheetId="1" r:id="rId1"/>
    <sheet name="Fevereiro" sheetId="3" r:id="rId2"/>
    <sheet name="Março" sheetId="4" r:id="rId3"/>
    <sheet name="Abril - Cyber" sheetId="5" r:id="rId4"/>
    <sheet name="Maio - Cyber" sheetId="6" r:id="rId5"/>
    <sheet name="Junho - Cyber" sheetId="7" r:id="rId6"/>
    <sheet name="Julho - Cyber" sheetId="9" r:id="rId7"/>
    <sheet name="Lucros do Período 2024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9" l="1"/>
  <c r="D4" i="9"/>
  <c r="D17" i="9"/>
  <c r="D16" i="9"/>
  <c r="D15" i="9"/>
  <c r="D13" i="9"/>
  <c r="I12" i="9"/>
  <c r="D12" i="9"/>
  <c r="D11" i="9"/>
  <c r="D10" i="9"/>
  <c r="D9" i="9"/>
  <c r="G8" i="9"/>
  <c r="D8" i="9"/>
  <c r="H7" i="9"/>
  <c r="G7" i="9"/>
  <c r="D7" i="9"/>
  <c r="D5" i="9"/>
  <c r="I10" i="9"/>
  <c r="E16" i="8"/>
  <c r="D12" i="7"/>
  <c r="H7" i="7"/>
  <c r="I12" i="7"/>
  <c r="D17" i="7"/>
  <c r="I11" i="5"/>
  <c r="B14" i="8"/>
  <c r="B4" i="8"/>
  <c r="B3" i="8"/>
  <c r="B2" i="8"/>
  <c r="D9" i="7"/>
  <c r="D7" i="7"/>
  <c r="D13" i="7"/>
  <c r="D16" i="7"/>
  <c r="D15" i="7"/>
  <c r="D11" i="7"/>
  <c r="D10" i="7"/>
  <c r="G8" i="7"/>
  <c r="D8" i="7"/>
  <c r="G7" i="7"/>
  <c r="D6" i="7"/>
  <c r="D5" i="7"/>
  <c r="D4" i="7"/>
  <c r="D7" i="6"/>
  <c r="D8" i="6"/>
  <c r="D9" i="6"/>
  <c r="D15" i="6"/>
  <c r="I12" i="6"/>
  <c r="H7" i="6"/>
  <c r="D5" i="6"/>
  <c r="D6" i="6"/>
  <c r="I9" i="5"/>
  <c r="D4" i="6"/>
  <c r="D11" i="6"/>
  <c r="D10" i="6"/>
  <c r="G8" i="6"/>
  <c r="G7" i="6"/>
  <c r="D6" i="5"/>
  <c r="D10" i="5"/>
  <c r="D7" i="5"/>
  <c r="D8" i="5"/>
  <c r="D9" i="5"/>
  <c r="D5" i="5"/>
  <c r="G7" i="5"/>
  <c r="H6" i="5"/>
  <c r="G6" i="5"/>
  <c r="F15" i="1"/>
  <c r="F14" i="1"/>
  <c r="F16" i="3"/>
  <c r="I11" i="4"/>
  <c r="D6" i="4"/>
  <c r="D8" i="4"/>
  <c r="D7" i="4"/>
  <c r="D5" i="4"/>
  <c r="D4" i="4"/>
  <c r="G7" i="4"/>
  <c r="H6" i="4"/>
  <c r="G6" i="4"/>
  <c r="F18" i="3"/>
  <c r="F17" i="3"/>
  <c r="F15" i="3"/>
  <c r="I11" i="3"/>
  <c r="H6" i="3"/>
  <c r="G7" i="3"/>
  <c r="G6" i="3"/>
  <c r="D11" i="3"/>
  <c r="D10" i="3"/>
  <c r="D9" i="3"/>
  <c r="D8" i="3"/>
  <c r="D7" i="3"/>
  <c r="D6" i="3"/>
  <c r="D5" i="3"/>
  <c r="D4" i="3"/>
  <c r="F5" i="1"/>
  <c r="F4" i="1"/>
  <c r="J4" i="1" s="1"/>
  <c r="I10" i="7" l="1"/>
  <c r="I10" i="6"/>
  <c r="I9" i="4"/>
  <c r="I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L3" authorId="0" shapeId="0" xr:uid="{A5C654D7-488C-4DFE-8F5D-757C7E3234F2}">
      <text>
        <r>
          <rPr>
            <b/>
            <sz val="9"/>
            <color indexed="81"/>
            <rFont val="Segoe UI"/>
            <family val="2"/>
          </rPr>
          <t>Aumento em relação à Janeiro 2024.</t>
        </r>
      </text>
    </comment>
    <comment ref="I9" authorId="0" shapeId="0" xr:uid="{0FF534E7-461F-4E79-B907-64B88D0C3D86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  <comment ref="A10" authorId="0" shapeId="0" xr:uid="{0D771EE7-0C46-4A79-ABBA-6A2627A8E06A}">
      <text>
        <r>
          <rPr>
            <b/>
            <sz val="9"/>
            <color indexed="81"/>
            <rFont val="Segoe UI"/>
            <charset val="1"/>
          </rPr>
          <t>Valor R$5,00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I9" authorId="0" shapeId="0" xr:uid="{D3D3916D-D8DA-44D9-A751-0733DC13AA10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</commentList>
</comments>
</file>

<file path=xl/sharedStrings.xml><?xml version="1.0" encoding="utf-8"?>
<sst xmlns="http://schemas.openxmlformats.org/spreadsheetml/2006/main" count="275" uniqueCount="68">
  <si>
    <t>PLANILHA DE NEGÓCIOS</t>
  </si>
  <si>
    <t>JANEIRO</t>
  </si>
  <si>
    <t>PRODUTO</t>
  </si>
  <si>
    <t>QTDE</t>
  </si>
  <si>
    <t>TIPO</t>
  </si>
  <si>
    <t>Caneca</t>
  </si>
  <si>
    <t>Aniversário</t>
  </si>
  <si>
    <t>Normal</t>
  </si>
  <si>
    <t>Presente</t>
  </si>
  <si>
    <t>Presente - Madrinha</t>
  </si>
  <si>
    <t>Ajuste de medida</t>
  </si>
  <si>
    <t>Toalha</t>
  </si>
  <si>
    <t>FEVEREIRO</t>
  </si>
  <si>
    <t>Medidas</t>
  </si>
  <si>
    <t>Escola</t>
  </si>
  <si>
    <t>Comercial</t>
  </si>
  <si>
    <t>RELATÓRIO GERAL DE ATIVIDADES</t>
  </si>
  <si>
    <t>TOTAL</t>
  </si>
  <si>
    <t>LUCRO ATUAL</t>
  </si>
  <si>
    <t>Taça</t>
  </si>
  <si>
    <t>VALOR</t>
  </si>
  <si>
    <t>Produto</t>
  </si>
  <si>
    <t>Total</t>
  </si>
  <si>
    <t>QTDE TOTAL</t>
  </si>
  <si>
    <t>TABELA DE VALORES</t>
  </si>
  <si>
    <t>Medida</t>
  </si>
  <si>
    <t>Adesivos</t>
  </si>
  <si>
    <t>Encomenda</t>
  </si>
  <si>
    <t>Papel Bala</t>
  </si>
  <si>
    <t>MARÇO</t>
  </si>
  <si>
    <t>Logo</t>
  </si>
  <si>
    <t>ABRIL</t>
  </si>
  <si>
    <t>Adesivo</t>
  </si>
  <si>
    <t>Em Aberto</t>
  </si>
  <si>
    <t>Ima</t>
  </si>
  <si>
    <t>Manutenção</t>
  </si>
  <si>
    <t>Manuteção</t>
  </si>
  <si>
    <t>Panfleto</t>
  </si>
  <si>
    <t>C. Visita</t>
  </si>
  <si>
    <t>Caneca - R$ 10</t>
  </si>
  <si>
    <t>Caneca - R$ 5</t>
  </si>
  <si>
    <t>Camiseta</t>
  </si>
  <si>
    <t>MAIO</t>
  </si>
  <si>
    <t>Camiseta - R$ 5</t>
  </si>
  <si>
    <t>Camiseta - R$ 10</t>
  </si>
  <si>
    <t>JUNHO</t>
  </si>
  <si>
    <t>GANHOS DO PERÍODO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</si>
  <si>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</si>
  <si>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</si>
  <si>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</si>
  <si>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</si>
  <si>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</si>
  <si>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</si>
  <si>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</si>
  <si>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</si>
  <si>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</si>
  <si>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</si>
  <si>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</si>
  <si>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</si>
  <si>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PRODUTOS</t>
  </si>
  <si>
    <t>Caneca R$ 10</t>
  </si>
  <si>
    <t>Caneca R$ 5</t>
  </si>
  <si>
    <t>Camiseta R$ 10</t>
  </si>
  <si>
    <t>Camiseta R$ 5</t>
  </si>
  <si>
    <t>Cartão de Visita</t>
  </si>
  <si>
    <t>A Receber</t>
  </si>
  <si>
    <t>Tag</t>
  </si>
  <si>
    <t>JULHO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</si>
</sst>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b/>
      <sz val="9"/>
      <color indexed="81"/>
      <name val="Segoe UI"/>
      <charset val="1"/>
    </font>
    <font>
      <b/>
      <sz val="9"/>
      <color indexed="21"/>
      <name val="Segoe UI"/>
      <family val="2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ndara"/>
      <family val="2"/>
    </font>
    <font>
      <b/>
      <sz val="16"/>
      <color theme="0"/>
      <name val="Candara"/>
      <family val="2"/>
    </font>
    <font>
      <b/>
      <sz val="12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gradientFill degree="45">
        <stop position="0">
          <color theme="1"/>
        </stop>
        <stop position="0.5">
          <color theme="4"/>
        </stop>
        <stop position="1">
          <color theme="1"/>
        </stop>
      </gradientFill>
    </fill>
    <fill>
      <gradientFill degree="90">
        <stop position="0">
          <color theme="1"/>
        </stop>
        <stop position="1">
          <color theme="7"/>
        </stop>
      </gradient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gradientFill degree="90">
        <stop position="0">
          <color theme="1"/>
        </stop>
        <stop position="1">
          <color rgb="FF9966FF"/>
        </stop>
      </gradient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7"/>
        </stop>
        <stop position="0.5">
          <color theme="1"/>
        </stop>
        <stop position="1">
          <color theme="7"/>
        </stop>
      </gradient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gradientFill degree="270">
        <stop position="0">
          <color theme="4"/>
        </stop>
        <stop position="1">
          <color theme="1"/>
        </stop>
      </gradientFill>
    </fill>
    <fill>
      <patternFill patternType="solid">
        <fgColor theme="8" tint="-0.249977111117893"/>
        <bgColor indexed="64"/>
      </patternFill>
    </fill>
    <fill>
      <gradientFill degree="90">
        <stop position="0">
          <color theme="4"/>
        </stop>
        <stop position="0.5">
          <color theme="1"/>
        </stop>
        <stop position="1">
          <color theme="4"/>
        </stop>
      </gradient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4" xfId="0" applyFont="1" applyFill="1" applyBorder="1" applyAlignment="1">
      <alignment horizontal="center" vertical="center"/>
    </xf>
    <xf numFmtId="44" fontId="0" fillId="0" borderId="0" xfId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4" fontId="4" fillId="10" borderId="1" xfId="1" applyFont="1" applyFill="1" applyBorder="1"/>
    <xf numFmtId="0" fontId="1" fillId="5" borderId="6" xfId="0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0" fontId="0" fillId="14" borderId="1" xfId="0" applyFill="1" applyBorder="1"/>
    <xf numFmtId="44" fontId="0" fillId="14" borderId="1" xfId="1" applyFont="1" applyFill="1" applyBorder="1"/>
    <xf numFmtId="0" fontId="0" fillId="15" borderId="1" xfId="0" applyFill="1" applyBorder="1"/>
    <xf numFmtId="44" fontId="0" fillId="15" borderId="1" xfId="1" applyFont="1" applyFill="1" applyBorder="1"/>
    <xf numFmtId="44" fontId="4" fillId="16" borderId="1" xfId="1" applyFont="1" applyFill="1" applyBorder="1"/>
    <xf numFmtId="44" fontId="1" fillId="4" borderId="1" xfId="0" applyNumberFormat="1" applyFont="1" applyFill="1" applyBorder="1" applyAlignment="1">
      <alignment horizontal="center" vertical="center"/>
    </xf>
    <xf numFmtId="44" fontId="2" fillId="0" borderId="0" xfId="1" applyFont="1" applyFill="1" applyBorder="1"/>
    <xf numFmtId="44" fontId="7" fillId="0" borderId="0" xfId="1" applyFont="1" applyFill="1" applyBorder="1"/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left" vertical="center"/>
    </xf>
    <xf numFmtId="44" fontId="0" fillId="2" borderId="1" xfId="1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44" fontId="4" fillId="16" borderId="1" xfId="1" applyFont="1" applyFill="1" applyBorder="1" applyAlignment="1">
      <alignment horizontal="center" vertical="center"/>
    </xf>
    <xf numFmtId="44" fontId="4" fillId="20" borderId="1" xfId="1" applyFont="1" applyFill="1" applyBorder="1"/>
    <xf numFmtId="0" fontId="4" fillId="21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4" fontId="4" fillId="23" borderId="1" xfId="1" applyFont="1" applyFill="1" applyBorder="1"/>
    <xf numFmtId="44" fontId="4" fillId="23" borderId="1" xfId="1" applyFont="1" applyFill="1" applyBorder="1" applyAlignment="1">
      <alignment horizontal="center" vertical="center"/>
    </xf>
    <xf numFmtId="44" fontId="4" fillId="20" borderId="14" xfId="1" applyFont="1" applyFill="1" applyBorder="1"/>
    <xf numFmtId="44" fontId="0" fillId="0" borderId="0" xfId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/>
    <xf numFmtId="44" fontId="4" fillId="6" borderId="1" xfId="0" applyNumberFormat="1" applyFont="1" applyFill="1" applyBorder="1"/>
    <xf numFmtId="0" fontId="1" fillId="25" borderId="1" xfId="0" applyFont="1" applyFill="1" applyBorder="1" applyAlignment="1">
      <alignment horizontal="center" vertical="center"/>
    </xf>
    <xf numFmtId="44" fontId="1" fillId="25" borderId="1" xfId="0" applyNumberFormat="1" applyFont="1" applyFill="1" applyBorder="1"/>
    <xf numFmtId="44" fontId="1" fillId="25" borderId="1" xfId="1" applyFont="1" applyFill="1" applyBorder="1"/>
    <xf numFmtId="0" fontId="1" fillId="26" borderId="1" xfId="0" applyFont="1" applyFill="1" applyBorder="1" applyAlignment="1">
      <alignment horizontal="center" vertical="center"/>
    </xf>
    <xf numFmtId="44" fontId="1" fillId="26" borderId="1" xfId="0" applyNumberFormat="1" applyFont="1" applyFill="1" applyBorder="1"/>
    <xf numFmtId="44" fontId="1" fillId="26" borderId="1" xfId="1" applyFont="1" applyFill="1" applyBorder="1"/>
    <xf numFmtId="44" fontId="7" fillId="0" borderId="0" xfId="0" applyNumberFormat="1" applyFont="1"/>
    <xf numFmtId="0" fontId="1" fillId="26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9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4" fontId="12" fillId="11" borderId="1" xfId="1" applyFont="1" applyFill="1" applyBorder="1" applyAlignment="1">
      <alignment horizontal="center" vertical="center"/>
    </xf>
    <xf numFmtId="44" fontId="12" fillId="17" borderId="1" xfId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44" fontId="12" fillId="17" borderId="8" xfId="1" applyFont="1" applyFill="1" applyBorder="1" applyAlignment="1">
      <alignment horizontal="center" vertical="center"/>
    </xf>
    <xf numFmtId="44" fontId="12" fillId="17" borderId="9" xfId="1" applyFont="1" applyFill="1" applyBorder="1" applyAlignment="1">
      <alignment horizontal="center" vertical="center"/>
    </xf>
    <xf numFmtId="44" fontId="12" fillId="17" borderId="11" xfId="1" applyFont="1" applyFill="1" applyBorder="1" applyAlignment="1">
      <alignment horizontal="center" vertical="center"/>
    </xf>
    <xf numFmtId="44" fontId="12" fillId="17" borderId="12" xfId="1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44" fontId="4" fillId="20" borderId="1" xfId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- Jan/24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856714785651793"/>
          <c:y val="9.513973858058529E-2"/>
          <c:w val="0.8420995188101487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Janeiro!$E$14:$E$15</c:f>
              <c:strCache>
                <c:ptCount val="2"/>
                <c:pt idx="0">
                  <c:v>Caneca</c:v>
                </c:pt>
                <c:pt idx="1">
                  <c:v>Toalha</c:v>
                </c:pt>
              </c:strCache>
            </c:strRef>
          </c:cat>
          <c:val>
            <c:numRef>
              <c:f>Janeiro!$F$14:$F$15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B-4F57-9B7D-F6892E5D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3471775"/>
        <c:axId val="423474271"/>
      </c:barChart>
      <c:catAx>
        <c:axId val="42347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474271"/>
        <c:crosses val="autoZero"/>
        <c:auto val="1"/>
        <c:lblAlgn val="ctr"/>
        <c:lblOffset val="100"/>
        <c:noMultiLvlLbl val="0"/>
      </c:catAx>
      <c:valAx>
        <c:axId val="423474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47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Fev/24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Fevereiro!$E$15:$E$18</c:f>
              <c:strCache>
                <c:ptCount val="4"/>
                <c:pt idx="0">
                  <c:v>Caneca</c:v>
                </c:pt>
                <c:pt idx="1">
                  <c:v>Toalha</c:v>
                </c:pt>
                <c:pt idx="2">
                  <c:v>Medidas</c:v>
                </c:pt>
                <c:pt idx="3">
                  <c:v>Taça</c:v>
                </c:pt>
              </c:strCache>
            </c:strRef>
          </c:cat>
          <c:val>
            <c:numRef>
              <c:f>Fevereiro!$F$15:$F$18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0BE-82ED-E682C888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3321359"/>
        <c:axId val="293335087"/>
      </c:barChart>
      <c:catAx>
        <c:axId val="29332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5087"/>
        <c:crosses val="autoZero"/>
        <c:auto val="1"/>
        <c:lblAlgn val="ctr"/>
        <c:lblOffset val="100"/>
        <c:noMultiLvlLbl val="0"/>
      </c:catAx>
      <c:valAx>
        <c:axId val="29333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33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Desempenho Mar/24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Março!$A$4:$A$8</c:f>
              <c:strCache>
                <c:ptCount val="5"/>
                <c:pt idx="0">
                  <c:v>Medidas</c:v>
                </c:pt>
                <c:pt idx="1">
                  <c:v>Caneca</c:v>
                </c:pt>
                <c:pt idx="2">
                  <c:v>Adesivos</c:v>
                </c:pt>
                <c:pt idx="3">
                  <c:v>Papel Bala</c:v>
                </c:pt>
                <c:pt idx="4">
                  <c:v>Toalha</c:v>
                </c:pt>
              </c:strCache>
            </c:strRef>
          </c:cat>
          <c:val>
            <c:numRef>
              <c:f>Março!$B$4:$B$8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20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428E-B807-176F3A7D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32591"/>
        <c:axId val="293334255"/>
      </c:barChart>
      <c:valAx>
        <c:axId val="29333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32591"/>
        <c:crosses val="autoZero"/>
        <c:crossBetween val="between"/>
      </c:valAx>
      <c:catAx>
        <c:axId val="293332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Demonstrativo de Abril/24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63934820647419"/>
          <c:y val="0.15523148148148147"/>
          <c:w val="0.71749540682414703"/>
          <c:h val="0.747546296296296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'Abril - Cyber'!$A$4</c:f>
              <c:strCache>
                <c:ptCount val="1"/>
                <c:pt idx="0">
                  <c:v>Logo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43BD-903C-CF261B30C63F}"/>
            </c:ext>
          </c:extLst>
        </c:ser>
        <c:ser>
          <c:idx val="1"/>
          <c:order val="1"/>
          <c:tx>
            <c:strRef>
              <c:f>'Abril - Cyber'!$A$5</c:f>
              <c:strCache>
                <c:ptCount val="1"/>
                <c:pt idx="0">
                  <c:v>Caneca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43BD-903C-CF261B30C63F}"/>
            </c:ext>
          </c:extLst>
        </c:ser>
        <c:ser>
          <c:idx val="2"/>
          <c:order val="2"/>
          <c:tx>
            <c:strRef>
              <c:f>'Abril - Cyber'!$A$6</c:f>
              <c:strCache>
                <c:ptCount val="1"/>
                <c:pt idx="0">
                  <c:v>Taça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EDB-43BD-903C-CF261B30C63F}"/>
            </c:ext>
          </c:extLst>
        </c:ser>
        <c:ser>
          <c:idx val="3"/>
          <c:order val="3"/>
          <c:tx>
            <c:strRef>
              <c:f>'Abril - Cyber'!$A$7</c:f>
              <c:strCache>
                <c:ptCount val="1"/>
                <c:pt idx="0">
                  <c:v>Toalha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B-43BD-903C-CF261B30C63F}"/>
            </c:ext>
          </c:extLst>
        </c:ser>
        <c:ser>
          <c:idx val="4"/>
          <c:order val="4"/>
          <c:tx>
            <c:strRef>
              <c:f>'Abril - Cyber'!$A$8</c:f>
              <c:strCache>
                <c:ptCount val="1"/>
                <c:pt idx="0">
                  <c:v>Medida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B-43BD-903C-CF261B30C63F}"/>
            </c:ext>
          </c:extLst>
        </c:ser>
        <c:ser>
          <c:idx val="5"/>
          <c:order val="5"/>
          <c:tx>
            <c:strRef>
              <c:f>'Abril - Cyber'!$A$9</c:f>
              <c:strCache>
                <c:ptCount val="1"/>
                <c:pt idx="0">
                  <c:v>Adesivo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B-43BD-903C-CF261B30C63F}"/>
            </c:ext>
          </c:extLst>
        </c:ser>
        <c:ser>
          <c:idx val="6"/>
          <c:order val="6"/>
          <c:tx>
            <c:strRef>
              <c:f>'Abril - Cyber'!$A$10</c:f>
              <c:strCache>
                <c:ptCount val="1"/>
                <c:pt idx="0">
                  <c:v>Ima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E-401D-BB4B-CED081A296F9}"/>
            </c:ext>
          </c:extLst>
        </c:ser>
        <c:ser>
          <c:idx val="7"/>
          <c:order val="7"/>
          <c:tx>
            <c:strRef>
              <c:f>'Abril - Cyber'!$A$11</c:f>
              <c:strCache>
                <c:ptCount val="1"/>
                <c:pt idx="0">
                  <c:v>Manuteção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E-401D-BB4B-CED081A296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37797887"/>
        <c:axId val="1737809951"/>
      </c:barChart>
      <c:catAx>
        <c:axId val="1737797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7809951"/>
        <c:crosses val="autoZero"/>
        <c:auto val="1"/>
        <c:lblAlgn val="ctr"/>
        <c:lblOffset val="100"/>
        <c:noMultiLvlLbl val="0"/>
      </c:catAx>
      <c:valAx>
        <c:axId val="1737809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77978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4.7222222222222221E-2"/>
          <c:y val="0.20203521434820648"/>
          <c:w val="0.18421719160104988"/>
          <c:h val="0.69228638086905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MAIO - 2024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'Maio - Cyber'!$A$4:$A$15</c:f>
              <c:strCache>
                <c:ptCount val="12"/>
                <c:pt idx="0">
                  <c:v>Logo</c:v>
                </c:pt>
                <c:pt idx="1">
                  <c:v>Caneca - R$ 10</c:v>
                </c:pt>
                <c:pt idx="2">
                  <c:v>Caneca - R$ 5</c:v>
                </c:pt>
                <c:pt idx="3">
                  <c:v>Taça</c:v>
                </c:pt>
                <c:pt idx="4">
                  <c:v>Toalha</c:v>
                </c:pt>
                <c:pt idx="5">
                  <c:v>Medida</c:v>
                </c:pt>
                <c:pt idx="6">
                  <c:v>Adesivo</c:v>
                </c:pt>
                <c:pt idx="7">
                  <c:v>Ima</c:v>
                </c:pt>
                <c:pt idx="8">
                  <c:v>Manutenção</c:v>
                </c:pt>
                <c:pt idx="9">
                  <c:v>Panfleto</c:v>
                </c:pt>
                <c:pt idx="10">
                  <c:v>C. Visita</c:v>
                </c:pt>
                <c:pt idx="11">
                  <c:v>Camiseta</c:v>
                </c:pt>
              </c:strCache>
            </c:strRef>
          </c:cat>
          <c:val>
            <c:numRef>
              <c:f>'Maio - Cyber'!$B$4:$B$15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8-42DD-9974-81C0288D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0864784"/>
        <c:axId val="670865264"/>
      </c:barChart>
      <c:catAx>
        <c:axId val="67086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865264"/>
        <c:crosses val="autoZero"/>
        <c:auto val="1"/>
        <c:lblAlgn val="ctr"/>
        <c:lblOffset val="100"/>
        <c:noMultiLvlLbl val="0"/>
      </c:catAx>
      <c:valAx>
        <c:axId val="670865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0864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JUNHO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'Junho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Ima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'Junho - Cyber'!$B$4:$B$17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6</c:v>
                </c:pt>
                <c:pt idx="5">
                  <c:v>15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6-46D8-A793-EB7BD910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JULHO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'Julho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Ima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'Julho - Cyber'!$B$4:$B$17</c:f>
              <c:numCache>
                <c:formatCode>General</c:formatCode>
                <c:ptCount val="14"/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0-4D01-88EC-6D748DD5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GANHOS PERÍODO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'Lucros do Período 2024'!$B$2:$B$13</c:f>
              <c:numCache>
                <c:formatCode>_("R$"* #,##0.00_);_("R$"* \(#,##0.00\);_("R$"* "-"??_);_(@_)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220</c:v>
                </c:pt>
                <c:pt idx="3">
                  <c:v>250</c:v>
                </c:pt>
                <c:pt idx="4">
                  <c:v>390</c:v>
                </c:pt>
                <c:pt idx="5">
                  <c:v>480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F-4B68-9EB7-47859726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6739312"/>
        <c:axId val="1606736432"/>
      </c:barChart>
      <c:catAx>
        <c:axId val="1606739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736432"/>
        <c:crosses val="autoZero"/>
        <c:auto val="1"/>
        <c:lblAlgn val="ctr"/>
        <c:lblOffset val="100"/>
        <c:noMultiLvlLbl val="0"/>
      </c:catAx>
      <c:valAx>
        <c:axId val="1606736432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0673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 POR</a:t>
            </a:r>
            <a:r>
              <a:rPr lang="pt-BR" baseline="0"/>
              <a:t> PRODUTO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2024'!$D$2:$D$15</c:f>
              <c:strCache>
                <c:ptCount val="14"/>
                <c:pt idx="0">
                  <c:v>Adesivo</c:v>
                </c:pt>
                <c:pt idx="1">
                  <c:v>Camiseta R$ 10</c:v>
                </c:pt>
                <c:pt idx="2">
                  <c:v>Camiseta R$ 5</c:v>
                </c:pt>
                <c:pt idx="3">
                  <c:v>Caneca R$ 10</c:v>
                </c:pt>
                <c:pt idx="4">
                  <c:v>Caneca R$ 5</c:v>
                </c:pt>
                <c:pt idx="5">
                  <c:v>Cartão de Visita</c:v>
                </c:pt>
                <c:pt idx="6">
                  <c:v>Ima</c:v>
                </c:pt>
                <c:pt idx="7">
                  <c:v>Logo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'Lucros do Período 2024'!$E$2:$E$15</c:f>
              <c:numCache>
                <c:formatCode>General</c:formatCode>
                <c:ptCount val="14"/>
                <c:pt idx="0">
                  <c:v>31</c:v>
                </c:pt>
                <c:pt idx="1">
                  <c:v>14</c:v>
                </c:pt>
                <c:pt idx="2">
                  <c:v>6</c:v>
                </c:pt>
                <c:pt idx="3">
                  <c:v>45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28</c:v>
                </c:pt>
                <c:pt idx="10">
                  <c:v>1</c:v>
                </c:pt>
                <c:pt idx="11">
                  <c:v>4</c:v>
                </c:pt>
                <c:pt idx="12">
                  <c:v>16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9-465C-9407-ADA96D07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6416"/>
        <c:axId val="1713974096"/>
      </c:barChart>
      <c:catAx>
        <c:axId val="1713966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74096"/>
        <c:crosses val="autoZero"/>
        <c:auto val="1"/>
        <c:lblAlgn val="ctr"/>
        <c:lblOffset val="100"/>
        <c:noMultiLvlLbl val="0"/>
      </c:catAx>
      <c:valAx>
        <c:axId val="171397409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228601</xdr:colOff>
      <xdr:row>2</xdr:row>
      <xdr:rowOff>65156</xdr:rowOff>
    </xdr:from>
    <xdr:to>
      <xdr:col>11</xdr:col>
      <xdr:colOff>438151</xdr:colOff>
      <xdr:row>7</xdr:row>
      <xdr:rowOff>114298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32C19E-2760-420F-AE43-47B52B93B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6" y="617606"/>
          <a:ext cx="819150" cy="1087367"/>
        </a:xfrm>
        <a:prstGeom prst="rect">
          <a:avLst/>
        </a:prstGeom>
      </xdr:spPr>
    </xdr:pic>
    <xdr:clientData/>
  </xdr:twoCellAnchor>
  <xdr:twoCellAnchor>
    <xdr:from>
      <xdr:col>9</xdr:col>
      <xdr:colOff>409575</xdr:colOff>
      <xdr:row>8</xdr:row>
      <xdr:rowOff>66674</xdr:rowOff>
    </xdr:from>
    <xdr:to>
      <xdr:col>17</xdr:col>
      <xdr:colOff>104775</xdr:colOff>
      <xdr:row>21</xdr:row>
      <xdr:rowOff>42861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B81257-DA8C-4ADC-823A-7F024D4B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AECDAB-3F43-4BE4-A867-4D4BA4574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7</xdr:row>
      <xdr:rowOff>109537</xdr:rowOff>
    </xdr:from>
    <xdr:to>
      <xdr:col>19</xdr:col>
      <xdr:colOff>28575</xdr:colOff>
      <xdr:row>21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969FC-4367-4E65-BF77-BA1322B8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138FC2-7557-41FA-A598-4CB822200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7</xdr:row>
      <xdr:rowOff>80962</xdr:rowOff>
    </xdr:from>
    <xdr:to>
      <xdr:col>18</xdr:col>
      <xdr:colOff>533400</xdr:colOff>
      <xdr:row>21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3CB52A-59D2-42FC-BA24-4BD7C3528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7</xdr:row>
      <xdr:rowOff>119062</xdr:rowOff>
    </xdr:from>
    <xdr:to>
      <xdr:col>19</xdr:col>
      <xdr:colOff>38100</xdr:colOff>
      <xdr:row>22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8AC84-5F6C-49D6-AA31-2E3B183F9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61911</xdr:rowOff>
    </xdr:from>
    <xdr:to>
      <xdr:col>18</xdr:col>
      <xdr:colOff>447675</xdr:colOff>
      <xdr:row>15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54ECF6-47B9-B891-7CC9-E880B7FAE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E63511-7C01-44A3-8DF6-69AC4737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43BCB-8B1B-4252-A30A-B78D1015E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57150</xdr:rowOff>
    </xdr:from>
    <xdr:to>
      <xdr:col>20</xdr:col>
      <xdr:colOff>114299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485BA-E59D-6B80-09BC-653393331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0</xdr:row>
      <xdr:rowOff>52386</xdr:rowOff>
    </xdr:from>
    <xdr:to>
      <xdr:col>11</xdr:col>
      <xdr:colOff>47625</xdr:colOff>
      <xdr:row>18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223350-FE33-94C0-6B1A-7CA47D07B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8A8B-32DB-4395-8814-E90995FF0991}">
  <dimension ref="A1:L15"/>
  <sheetViews>
    <sheetView workbookViewId="0">
      <selection activeCell="H8" sqref="H8:I9"/>
    </sheetView>
  </sheetViews>
  <sheetFormatPr defaultRowHeight="15" x14ac:dyDescent="0.25"/>
  <cols>
    <col min="1" max="1" width="11" customWidth="1"/>
    <col min="2" max="2" width="11.140625" customWidth="1"/>
    <col min="3" max="3" width="21.42578125" customWidth="1"/>
  </cols>
  <sheetData>
    <row r="1" spans="1:12" ht="24" customHeight="1" x14ac:dyDescent="0.25">
      <c r="A1" s="58" t="s">
        <v>0</v>
      </c>
      <c r="B1" s="58"/>
      <c r="C1" s="58"/>
    </row>
    <row r="2" spans="1:12" ht="19.5" customHeight="1" x14ac:dyDescent="0.25">
      <c r="A2" s="59" t="s">
        <v>1</v>
      </c>
      <c r="B2" s="59"/>
      <c r="C2" s="59"/>
      <c r="E2" s="8"/>
      <c r="F2" s="8"/>
      <c r="G2" s="8"/>
    </row>
    <row r="3" spans="1:12" ht="20.25" customHeight="1" x14ac:dyDescent="0.25">
      <c r="A3" s="4" t="s">
        <v>2</v>
      </c>
      <c r="B3" s="4" t="s">
        <v>3</v>
      </c>
      <c r="C3" s="4" t="s">
        <v>4</v>
      </c>
      <c r="E3" s="60" t="s">
        <v>16</v>
      </c>
      <c r="F3" s="60"/>
      <c r="G3" s="60"/>
      <c r="H3" s="60"/>
      <c r="I3" s="60"/>
      <c r="J3" s="17" t="s">
        <v>17</v>
      </c>
      <c r="K3" s="62"/>
      <c r="L3" s="62"/>
    </row>
    <row r="4" spans="1:12" ht="16.5" customHeight="1" x14ac:dyDescent="0.25">
      <c r="A4" s="3" t="s">
        <v>5</v>
      </c>
      <c r="B4" s="3">
        <v>2</v>
      </c>
      <c r="C4" s="3" t="s">
        <v>7</v>
      </c>
      <c r="E4" s="7" t="s">
        <v>5</v>
      </c>
      <c r="F4" s="61">
        <f>SUMIF(A4:A13,"Caneca",B4:B13)</f>
        <v>10</v>
      </c>
      <c r="G4" s="61"/>
      <c r="H4" s="61"/>
      <c r="I4" s="61"/>
      <c r="J4" s="63">
        <f>SUM(F4:I5)</f>
        <v>12</v>
      </c>
      <c r="K4" s="62"/>
      <c r="L4" s="62"/>
    </row>
    <row r="5" spans="1:12" x14ac:dyDescent="0.25">
      <c r="A5" s="2" t="s">
        <v>5</v>
      </c>
      <c r="B5" s="2">
        <v>1</v>
      </c>
      <c r="C5" s="2" t="s">
        <v>8</v>
      </c>
      <c r="E5" s="7" t="s">
        <v>11</v>
      </c>
      <c r="F5" s="61">
        <f>SUMIF(A4:A13,"Toalha",B4:B13)</f>
        <v>2</v>
      </c>
      <c r="G5" s="61"/>
      <c r="H5" s="61"/>
      <c r="I5" s="61"/>
      <c r="J5" s="63"/>
      <c r="K5" s="62"/>
      <c r="L5" s="62"/>
    </row>
    <row r="6" spans="1:12" x14ac:dyDescent="0.25">
      <c r="A6" s="3" t="s">
        <v>5</v>
      </c>
      <c r="B6" s="3">
        <v>1</v>
      </c>
      <c r="C6" s="3" t="s">
        <v>6</v>
      </c>
      <c r="K6" s="62"/>
      <c r="L6" s="62"/>
    </row>
    <row r="7" spans="1:12" x14ac:dyDescent="0.25">
      <c r="A7" s="2" t="s">
        <v>5</v>
      </c>
      <c r="B7" s="2">
        <v>1</v>
      </c>
      <c r="C7" s="2" t="s">
        <v>9</v>
      </c>
      <c r="E7" s="9"/>
      <c r="F7" s="9"/>
      <c r="G7" s="8"/>
      <c r="K7" s="62"/>
      <c r="L7" s="62"/>
    </row>
    <row r="8" spans="1:12" x14ac:dyDescent="0.25">
      <c r="A8" s="3" t="s">
        <v>5</v>
      </c>
      <c r="B8" s="3">
        <v>1</v>
      </c>
      <c r="C8" s="3" t="s">
        <v>8</v>
      </c>
      <c r="E8" s="64" t="s">
        <v>18</v>
      </c>
      <c r="F8" s="64"/>
      <c r="G8" s="64"/>
      <c r="H8" s="65">
        <v>120</v>
      </c>
      <c r="I8" s="65"/>
      <c r="K8" s="62"/>
      <c r="L8" s="62"/>
    </row>
    <row r="9" spans="1:12" x14ac:dyDescent="0.25">
      <c r="A9" s="2" t="s">
        <v>5</v>
      </c>
      <c r="B9" s="2">
        <v>2</v>
      </c>
      <c r="C9" s="2" t="s">
        <v>10</v>
      </c>
      <c r="E9" s="64"/>
      <c r="F9" s="64"/>
      <c r="G9" s="64"/>
      <c r="H9" s="65"/>
      <c r="I9" s="65"/>
    </row>
    <row r="10" spans="1:12" x14ac:dyDescent="0.25">
      <c r="A10" s="5" t="s">
        <v>11</v>
      </c>
      <c r="B10" s="5">
        <v>1</v>
      </c>
      <c r="C10" s="5" t="s">
        <v>8</v>
      </c>
      <c r="E10" s="9"/>
      <c r="F10" s="9"/>
      <c r="G10" s="8"/>
    </row>
    <row r="11" spans="1:12" x14ac:dyDescent="0.25">
      <c r="A11" s="2" t="s">
        <v>5</v>
      </c>
      <c r="B11" s="2">
        <v>1</v>
      </c>
      <c r="C11" s="2" t="s">
        <v>8</v>
      </c>
      <c r="E11" s="10"/>
      <c r="F11" s="10"/>
      <c r="G11" s="8"/>
    </row>
    <row r="12" spans="1:12" x14ac:dyDescent="0.25">
      <c r="A12" s="5" t="s">
        <v>11</v>
      </c>
      <c r="B12" s="5">
        <v>1</v>
      </c>
      <c r="C12" s="5" t="s">
        <v>8</v>
      </c>
      <c r="E12" s="8"/>
      <c r="F12" s="8"/>
      <c r="G12" s="8"/>
    </row>
    <row r="13" spans="1:12" x14ac:dyDescent="0.25">
      <c r="A13" s="2" t="s">
        <v>5</v>
      </c>
      <c r="B13" s="2">
        <v>1</v>
      </c>
      <c r="C13" s="2" t="s">
        <v>8</v>
      </c>
      <c r="E13" s="8"/>
      <c r="F13" s="8"/>
      <c r="G13" s="8"/>
    </row>
    <row r="14" spans="1:12" x14ac:dyDescent="0.25">
      <c r="B14" s="6"/>
      <c r="E14" s="8" t="s">
        <v>5</v>
      </c>
      <c r="F14" s="8">
        <f>SUMIF(A4:A13,"Caneca",B4:B13)</f>
        <v>10</v>
      </c>
      <c r="G14" s="8"/>
    </row>
    <row r="15" spans="1:12" x14ac:dyDescent="0.25">
      <c r="B15" s="6"/>
      <c r="E15" t="s">
        <v>11</v>
      </c>
      <c r="F15" s="8">
        <f>SUMIF(A5:A14,"Toalha",B5:B14)</f>
        <v>2</v>
      </c>
    </row>
  </sheetData>
  <mergeCells count="9">
    <mergeCell ref="A1:C1"/>
    <mergeCell ref="A2:C2"/>
    <mergeCell ref="E3:I3"/>
    <mergeCell ref="F4:I4"/>
    <mergeCell ref="K3:L8"/>
    <mergeCell ref="F5:I5"/>
    <mergeCell ref="J4:J5"/>
    <mergeCell ref="E8:G9"/>
    <mergeCell ref="H8:I9"/>
  </mergeCells>
  <dataValidations count="1">
    <dataValidation type="list" allowBlank="1" showInputMessage="1" showErrorMessage="1" sqref="N11" xr:uid="{7EE489F7-00FD-44A5-864A-9FFDFF91B401}">
      <formula1>Q5:Q6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CBFD-0707-419E-B96F-05462C425E24}">
  <dimension ref="A1:P22"/>
  <sheetViews>
    <sheetView topLeftCell="A2" workbookViewId="0">
      <selection activeCell="I17" sqref="I17"/>
    </sheetView>
  </sheetViews>
  <sheetFormatPr defaultRowHeight="15" x14ac:dyDescent="0.25"/>
  <cols>
    <col min="1" max="1" width="11" customWidth="1"/>
    <col min="2" max="2" width="10.140625" customWidth="1"/>
    <col min="3" max="3" width="16.5703125" customWidth="1"/>
    <col min="4" max="4" width="9.5703125" bestFit="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</cols>
  <sheetData>
    <row r="1" spans="1:16" ht="24" customHeight="1" x14ac:dyDescent="0.25">
      <c r="A1" s="58" t="s">
        <v>0</v>
      </c>
      <c r="B1" s="58"/>
      <c r="C1" s="58"/>
      <c r="D1" s="58"/>
      <c r="E1" s="13"/>
    </row>
    <row r="2" spans="1:16" ht="19.5" customHeight="1" x14ac:dyDescent="0.25">
      <c r="A2" s="59" t="s">
        <v>12</v>
      </c>
      <c r="B2" s="59"/>
      <c r="C2" s="59"/>
      <c r="D2" s="59"/>
      <c r="E2" s="14"/>
      <c r="F2" s="67" t="s">
        <v>16</v>
      </c>
      <c r="G2" s="67"/>
      <c r="H2" s="67"/>
      <c r="I2" s="67"/>
      <c r="J2" s="67"/>
    </row>
    <row r="3" spans="1:16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8"/>
      <c r="G3" s="68"/>
      <c r="H3" s="68"/>
      <c r="I3" s="68"/>
      <c r="J3" s="68"/>
      <c r="K3" s="14"/>
      <c r="L3" s="62"/>
      <c r="M3" s="62"/>
    </row>
    <row r="4" spans="1:16" ht="15" customHeight="1" x14ac:dyDescent="0.25">
      <c r="A4" s="3" t="s">
        <v>5</v>
      </c>
      <c r="B4" s="3">
        <v>2</v>
      </c>
      <c r="C4" s="3" t="s">
        <v>8</v>
      </c>
      <c r="D4" s="16">
        <f>10*B4</f>
        <v>20</v>
      </c>
      <c r="E4" s="12"/>
      <c r="F4" s="64" t="s">
        <v>21</v>
      </c>
      <c r="G4" s="64"/>
      <c r="H4" s="66" t="s">
        <v>11</v>
      </c>
      <c r="I4" s="66"/>
      <c r="J4" s="66"/>
      <c r="K4" s="1"/>
      <c r="L4" s="62"/>
      <c r="M4" s="62"/>
    </row>
    <row r="5" spans="1:16" ht="15" customHeight="1" x14ac:dyDescent="0.25">
      <c r="A5" s="2" t="s">
        <v>11</v>
      </c>
      <c r="B5" s="2">
        <v>2</v>
      </c>
      <c r="C5" s="2" t="s">
        <v>14</v>
      </c>
      <c r="D5" s="16">
        <f>10*B5</f>
        <v>20</v>
      </c>
      <c r="E5" s="12"/>
      <c r="F5" s="64"/>
      <c r="G5" s="64"/>
      <c r="H5" s="66"/>
      <c r="I5" s="66"/>
      <c r="J5" s="66"/>
      <c r="K5" s="1"/>
      <c r="L5" s="62"/>
      <c r="M5" s="62"/>
    </row>
    <row r="6" spans="1:16" ht="15" customHeight="1" x14ac:dyDescent="0.25">
      <c r="A6" s="3" t="s">
        <v>5</v>
      </c>
      <c r="B6" s="3">
        <v>1</v>
      </c>
      <c r="C6" s="3" t="s">
        <v>8</v>
      </c>
      <c r="D6" s="16">
        <f>10*B6</f>
        <v>10</v>
      </c>
      <c r="E6" s="12"/>
      <c r="F6" s="64" t="s">
        <v>22</v>
      </c>
      <c r="G6" s="64">
        <f>SUMIF(A4:A11,"Medidas",B4:B11)</f>
        <v>4</v>
      </c>
      <c r="H6" s="66">
        <f>SUMIF(A4:A11,H4,B4:B11)</f>
        <v>8</v>
      </c>
      <c r="I6" s="66"/>
      <c r="J6" s="66"/>
      <c r="K6" s="1"/>
      <c r="L6" s="62"/>
      <c r="M6" s="62"/>
      <c r="P6" s="19" t="s">
        <v>5</v>
      </c>
    </row>
    <row r="7" spans="1:16" ht="15" customHeight="1" x14ac:dyDescent="0.25">
      <c r="A7" s="2" t="s">
        <v>5</v>
      </c>
      <c r="B7" s="2">
        <v>1</v>
      </c>
      <c r="C7" s="2" t="s">
        <v>8</v>
      </c>
      <c r="D7" s="16">
        <f>10*B7</f>
        <v>10</v>
      </c>
      <c r="E7" s="12"/>
      <c r="F7" s="64"/>
      <c r="G7" s="64">
        <f>SUMIF(A4:A11,"Taça",B4:B11)</f>
        <v>2</v>
      </c>
      <c r="H7" s="66"/>
      <c r="I7" s="66"/>
      <c r="J7" s="66"/>
      <c r="K7" s="1"/>
      <c r="L7" s="62"/>
      <c r="M7" s="62"/>
      <c r="P7" s="19" t="s">
        <v>13</v>
      </c>
    </row>
    <row r="8" spans="1:16" x14ac:dyDescent="0.25">
      <c r="A8" s="3" t="s">
        <v>13</v>
      </c>
      <c r="B8" s="3">
        <v>4</v>
      </c>
      <c r="C8" s="3" t="s">
        <v>15</v>
      </c>
      <c r="D8" s="16">
        <f>5*B8</f>
        <v>20</v>
      </c>
      <c r="E8" s="12"/>
      <c r="P8" s="19" t="s">
        <v>19</v>
      </c>
    </row>
    <row r="9" spans="1:16" ht="15" customHeight="1" x14ac:dyDescent="0.25">
      <c r="A9" s="2" t="s">
        <v>11</v>
      </c>
      <c r="B9" s="2">
        <v>1</v>
      </c>
      <c r="C9" s="2" t="s">
        <v>8</v>
      </c>
      <c r="D9" s="16">
        <f>10*B9</f>
        <v>10</v>
      </c>
      <c r="E9" s="12"/>
      <c r="F9" s="69" t="s">
        <v>18</v>
      </c>
      <c r="G9" s="69"/>
      <c r="H9" s="69"/>
      <c r="I9" s="70">
        <f>SUM(D4:D11)</f>
        <v>150</v>
      </c>
      <c r="J9" s="70"/>
      <c r="K9" s="18"/>
      <c r="P9" s="19" t="s">
        <v>11</v>
      </c>
    </row>
    <row r="10" spans="1:16" ht="15" customHeight="1" x14ac:dyDescent="0.25">
      <c r="A10" s="3" t="s">
        <v>19</v>
      </c>
      <c r="B10" s="3">
        <v>2</v>
      </c>
      <c r="C10" s="3" t="s">
        <v>8</v>
      </c>
      <c r="D10" s="16">
        <f>5*B10</f>
        <v>10</v>
      </c>
      <c r="E10" s="12"/>
      <c r="F10" s="69"/>
      <c r="G10" s="69"/>
      <c r="H10" s="69"/>
      <c r="I10" s="70"/>
      <c r="J10" s="70"/>
      <c r="K10" s="18"/>
    </row>
    <row r="11" spans="1:16" ht="15" customHeight="1" x14ac:dyDescent="0.25">
      <c r="A11" s="2" t="s">
        <v>11</v>
      </c>
      <c r="B11" s="2">
        <v>5</v>
      </c>
      <c r="C11" s="2" t="s">
        <v>8</v>
      </c>
      <c r="D11" s="16">
        <f>10*B11</f>
        <v>50</v>
      </c>
      <c r="F11" s="64" t="s">
        <v>23</v>
      </c>
      <c r="G11" s="64"/>
      <c r="H11" s="64"/>
      <c r="I11" s="66">
        <f>SUM(B4:B11)</f>
        <v>18</v>
      </c>
      <c r="J11" s="66"/>
    </row>
    <row r="12" spans="1:16" ht="15" customHeight="1" x14ac:dyDescent="0.25">
      <c r="F12" s="64"/>
      <c r="G12" s="64"/>
      <c r="H12" s="64"/>
      <c r="I12" s="66"/>
      <c r="J12" s="66"/>
    </row>
    <row r="14" spans="1:16" x14ac:dyDescent="0.25">
      <c r="C14" s="8"/>
      <c r="D14" s="8"/>
      <c r="E14" s="8"/>
      <c r="F14" s="20"/>
      <c r="G14" s="20"/>
      <c r="H14" s="8"/>
      <c r="I14" s="8"/>
      <c r="J14" s="8"/>
      <c r="K14" s="8"/>
    </row>
    <row r="15" spans="1:16" x14ac:dyDescent="0.25">
      <c r="C15" s="8"/>
      <c r="D15" s="8"/>
      <c r="E15" s="10" t="s">
        <v>5</v>
      </c>
      <c r="F15" s="20">
        <f>SUMIF(A$4:A$11,"Caneca",$B$4:$B$11)</f>
        <v>4</v>
      </c>
      <c r="G15" s="20"/>
      <c r="H15" s="8"/>
      <c r="I15" s="8"/>
      <c r="J15" s="8"/>
      <c r="K15" s="8"/>
    </row>
    <row r="16" spans="1:16" x14ac:dyDescent="0.25">
      <c r="C16" s="8"/>
      <c r="D16" s="8"/>
      <c r="E16" s="10" t="s">
        <v>11</v>
      </c>
      <c r="F16" s="20">
        <f>SUMIF(A$4:A$11,"Toalha",$B$4:$B$11)</f>
        <v>8</v>
      </c>
      <c r="G16" s="10"/>
      <c r="H16" s="8"/>
      <c r="I16" s="8"/>
      <c r="J16" s="8"/>
      <c r="K16" s="8"/>
    </row>
    <row r="17" spans="3:11" x14ac:dyDescent="0.25">
      <c r="C17" s="8"/>
      <c r="D17" s="8"/>
      <c r="E17" s="10" t="s">
        <v>13</v>
      </c>
      <c r="F17" s="20">
        <f>SUMIF(A$4:A$11,"Medidas",$B$4:$B$11)</f>
        <v>4</v>
      </c>
      <c r="G17" s="10"/>
      <c r="H17" s="8"/>
      <c r="I17" s="8"/>
      <c r="J17" s="8"/>
      <c r="K17" s="8"/>
    </row>
    <row r="18" spans="3:11" x14ac:dyDescent="0.25">
      <c r="C18" s="8"/>
      <c r="D18" s="8"/>
      <c r="E18" s="10" t="s">
        <v>19</v>
      </c>
      <c r="F18" s="20">
        <f>SUMIF(A$4:A$11,"Taça",$B$4:$B$11)</f>
        <v>2</v>
      </c>
      <c r="G18" s="10"/>
      <c r="H18" s="8"/>
      <c r="I18" s="8"/>
      <c r="J18" s="8"/>
      <c r="K18" s="8"/>
    </row>
    <row r="19" spans="3:11" x14ac:dyDescent="0.25">
      <c r="C19" s="8"/>
      <c r="D19" s="8"/>
      <c r="E19" s="10"/>
      <c r="F19" s="10"/>
      <c r="G19" s="10"/>
      <c r="H19" s="8"/>
      <c r="I19" s="8"/>
      <c r="J19" s="8"/>
      <c r="K19" s="8"/>
    </row>
    <row r="20" spans="3:11" x14ac:dyDescent="0.25">
      <c r="C20" s="8"/>
      <c r="D20" s="8"/>
      <c r="E20" s="10"/>
      <c r="F20" s="10"/>
      <c r="G20" s="10"/>
      <c r="H20" s="8"/>
      <c r="I20" s="8"/>
      <c r="J20" s="8"/>
      <c r="K20" s="8"/>
    </row>
    <row r="21" spans="3:11" x14ac:dyDescent="0.25">
      <c r="C21" s="8"/>
      <c r="D21" s="8"/>
      <c r="E21" s="10"/>
      <c r="F21" s="10"/>
      <c r="G21" s="10"/>
      <c r="H21" s="8"/>
      <c r="I21" s="8"/>
      <c r="J21" s="8"/>
      <c r="K21" s="8"/>
    </row>
    <row r="22" spans="3:11" x14ac:dyDescent="0.25">
      <c r="C22" s="8"/>
      <c r="D22" s="8"/>
      <c r="E22" s="10"/>
      <c r="F22" s="10"/>
      <c r="G22" s="10"/>
      <c r="H22" s="8"/>
      <c r="I22" s="8"/>
    </row>
  </sheetData>
  <mergeCells count="12">
    <mergeCell ref="L3:M7"/>
    <mergeCell ref="F9:H10"/>
    <mergeCell ref="I9:J10"/>
    <mergeCell ref="H4:J5"/>
    <mergeCell ref="H6:J7"/>
    <mergeCell ref="F11:H12"/>
    <mergeCell ref="I11:J12"/>
    <mergeCell ref="F2:J3"/>
    <mergeCell ref="A2:D2"/>
    <mergeCell ref="A1:D1"/>
    <mergeCell ref="F4:G5"/>
    <mergeCell ref="F6:G7"/>
  </mergeCells>
  <dataValidations count="1">
    <dataValidation type="list" allowBlank="1" showInputMessage="1" showErrorMessage="1" sqref="H4" xr:uid="{5D443FD3-8CE9-4AAE-8305-8CB39A6BEDA1}">
      <formula1>$P$6:$P$9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61F1-C4C5-48F5-9F39-4388745EAEF8}">
  <dimension ref="A1:S21"/>
  <sheetViews>
    <sheetView topLeftCell="A2" workbookViewId="0">
      <selection activeCell="B8" sqref="B8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</cols>
  <sheetData>
    <row r="1" spans="1:19" ht="24" customHeight="1" x14ac:dyDescent="0.25">
      <c r="A1" s="58" t="s">
        <v>0</v>
      </c>
      <c r="B1" s="58"/>
      <c r="C1" s="58"/>
      <c r="D1" s="58"/>
      <c r="E1" s="13"/>
    </row>
    <row r="2" spans="1:19" ht="19.5" customHeight="1" x14ac:dyDescent="0.25">
      <c r="A2" s="75" t="s">
        <v>29</v>
      </c>
      <c r="B2" s="75"/>
      <c r="C2" s="75"/>
      <c r="D2" s="75"/>
      <c r="E2" s="14"/>
      <c r="F2" s="67" t="s">
        <v>16</v>
      </c>
      <c r="G2" s="67"/>
      <c r="H2" s="67"/>
      <c r="I2" s="67"/>
      <c r="J2" s="6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8"/>
      <c r="G3" s="68"/>
      <c r="H3" s="68"/>
      <c r="I3" s="68"/>
      <c r="J3" s="68"/>
      <c r="K3" s="14"/>
      <c r="L3" s="62"/>
      <c r="M3" s="62"/>
      <c r="O3" s="73" t="s">
        <v>24</v>
      </c>
      <c r="P3" s="74"/>
    </row>
    <row r="4" spans="1:19" ht="15" customHeight="1" x14ac:dyDescent="0.25">
      <c r="A4" s="3" t="s">
        <v>13</v>
      </c>
      <c r="B4" s="3">
        <v>12</v>
      </c>
      <c r="C4" s="26" t="s">
        <v>8</v>
      </c>
      <c r="D4" s="25">
        <f>B4*P5</f>
        <v>60</v>
      </c>
      <c r="E4" s="12"/>
      <c r="F4" s="64" t="s">
        <v>21</v>
      </c>
      <c r="G4" s="64"/>
      <c r="H4" s="66" t="s">
        <v>28</v>
      </c>
      <c r="I4" s="66"/>
      <c r="J4" s="66"/>
      <c r="K4" s="1"/>
      <c r="L4" s="62"/>
      <c r="M4" s="62"/>
      <c r="O4" s="21" t="s">
        <v>5</v>
      </c>
      <c r="P4" s="22">
        <v>10</v>
      </c>
    </row>
    <row r="5" spans="1:19" ht="15" customHeight="1" x14ac:dyDescent="0.25">
      <c r="A5" s="2" t="s">
        <v>5</v>
      </c>
      <c r="B5" s="2">
        <v>4</v>
      </c>
      <c r="C5" s="2" t="s">
        <v>8</v>
      </c>
      <c r="D5" s="25">
        <f>B5*P4</f>
        <v>40</v>
      </c>
      <c r="E5" s="12"/>
      <c r="F5" s="64"/>
      <c r="G5" s="64"/>
      <c r="H5" s="66"/>
      <c r="I5" s="66"/>
      <c r="J5" s="66"/>
      <c r="K5" s="1"/>
      <c r="L5" s="62"/>
      <c r="M5" s="62"/>
      <c r="O5" s="23" t="s">
        <v>25</v>
      </c>
      <c r="P5" s="24">
        <v>5</v>
      </c>
    </row>
    <row r="6" spans="1:19" ht="15" customHeight="1" x14ac:dyDescent="0.25">
      <c r="A6" s="3" t="s">
        <v>26</v>
      </c>
      <c r="B6" s="3">
        <v>20</v>
      </c>
      <c r="C6" s="3" t="s">
        <v>27</v>
      </c>
      <c r="D6" s="25">
        <f>B6*P5</f>
        <v>100</v>
      </c>
      <c r="E6" s="12"/>
      <c r="F6" s="64" t="s">
        <v>22</v>
      </c>
      <c r="G6" s="64">
        <f>SUMIF(A4:A10,"Medidas",B4:B10)</f>
        <v>12</v>
      </c>
      <c r="H6" s="66">
        <f>SUMIF(A4:A10,H4,B4:B10)</f>
        <v>1</v>
      </c>
      <c r="I6" s="66"/>
      <c r="J6" s="66"/>
      <c r="K6" s="1"/>
      <c r="L6" s="62"/>
      <c r="M6" s="62"/>
      <c r="O6" s="21" t="s">
        <v>19</v>
      </c>
      <c r="P6" s="22">
        <v>5</v>
      </c>
    </row>
    <row r="7" spans="1:19" ht="15" customHeight="1" x14ac:dyDescent="0.25">
      <c r="A7" s="2" t="s">
        <v>28</v>
      </c>
      <c r="B7" s="2">
        <v>1</v>
      </c>
      <c r="C7" s="2" t="s">
        <v>27</v>
      </c>
      <c r="D7" s="25">
        <f>B7*P4</f>
        <v>10</v>
      </c>
      <c r="E7" s="12"/>
      <c r="F7" s="64"/>
      <c r="G7" s="64">
        <f>SUMIF(A4:A10,"Taça",B4:B10)</f>
        <v>0</v>
      </c>
      <c r="H7" s="66"/>
      <c r="I7" s="66"/>
      <c r="J7" s="66"/>
      <c r="K7" s="1"/>
      <c r="L7" s="62"/>
      <c r="M7" s="62"/>
      <c r="O7" s="23" t="s">
        <v>11</v>
      </c>
      <c r="P7" s="22">
        <v>5</v>
      </c>
    </row>
    <row r="8" spans="1:19" x14ac:dyDescent="0.25">
      <c r="A8" s="2" t="s">
        <v>11</v>
      </c>
      <c r="B8" s="2">
        <v>2</v>
      </c>
      <c r="C8" s="2" t="s">
        <v>27</v>
      </c>
      <c r="D8" s="25">
        <f>B8*P7</f>
        <v>10</v>
      </c>
      <c r="E8" s="12"/>
      <c r="P8" s="19" t="s">
        <v>19</v>
      </c>
    </row>
    <row r="9" spans="1:19" ht="15" customHeight="1" x14ac:dyDescent="0.25">
      <c r="E9" s="12"/>
      <c r="F9" s="69" t="s">
        <v>18</v>
      </c>
      <c r="G9" s="69"/>
      <c r="H9" s="69"/>
      <c r="I9" s="71">
        <f>SUM(D4:D10)</f>
        <v>220</v>
      </c>
      <c r="J9" s="71"/>
      <c r="K9" s="18"/>
      <c r="P9" s="19" t="s">
        <v>11</v>
      </c>
    </row>
    <row r="10" spans="1:19" ht="15" customHeight="1" x14ac:dyDescent="0.25">
      <c r="A10" s="20"/>
      <c r="B10" s="20"/>
      <c r="C10" s="20"/>
      <c r="D10" s="27"/>
      <c r="E10" s="12"/>
      <c r="F10" s="69"/>
      <c r="G10" s="69"/>
      <c r="H10" s="69"/>
      <c r="I10" s="71"/>
      <c r="J10" s="71"/>
      <c r="K10" s="18"/>
    </row>
    <row r="11" spans="1:19" ht="15" customHeight="1" x14ac:dyDescent="0.25">
      <c r="A11" s="8"/>
      <c r="B11" s="8"/>
      <c r="C11" s="8"/>
      <c r="D11" s="8"/>
      <c r="F11" s="64" t="s">
        <v>23</v>
      </c>
      <c r="G11" s="64"/>
      <c r="H11" s="64"/>
      <c r="I11" s="72">
        <f>SUM(B4:B8)</f>
        <v>39</v>
      </c>
      <c r="J11" s="72"/>
    </row>
    <row r="12" spans="1:19" ht="15" customHeight="1" x14ac:dyDescent="0.25">
      <c r="A12" s="29"/>
      <c r="B12" s="20"/>
      <c r="C12" s="8"/>
      <c r="D12" s="28"/>
      <c r="F12" s="64"/>
      <c r="G12" s="64"/>
      <c r="H12" s="64"/>
      <c r="I12" s="72"/>
      <c r="J12" s="72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8" t="s">
        <v>26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8"/>
      <c r="F16" s="20"/>
      <c r="G16" s="8"/>
      <c r="H16" s="8"/>
      <c r="I16" s="8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8"/>
      <c r="F17" s="20"/>
      <c r="G17" s="8"/>
      <c r="H17" s="8"/>
      <c r="I17" s="8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8" t="s">
        <v>28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8" t="s">
        <v>11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</sheetData>
  <sortState xmlns:xlrd2="http://schemas.microsoft.com/office/spreadsheetml/2017/richdata2" ref="I15:I19">
    <sortCondition ref="I15:I19"/>
  </sortState>
  <mergeCells count="13">
    <mergeCell ref="A1:D1"/>
    <mergeCell ref="A2:D2"/>
    <mergeCell ref="F2:J3"/>
    <mergeCell ref="L3:M7"/>
    <mergeCell ref="F4:G5"/>
    <mergeCell ref="H4:J5"/>
    <mergeCell ref="F6:G7"/>
    <mergeCell ref="H6:J7"/>
    <mergeCell ref="F9:H10"/>
    <mergeCell ref="I9:J10"/>
    <mergeCell ref="F11:H12"/>
    <mergeCell ref="I11:J12"/>
    <mergeCell ref="O3:P3"/>
  </mergeCells>
  <dataValidations count="1">
    <dataValidation type="list" allowBlank="1" showInputMessage="1" showErrorMessage="1" sqref="H4:J5" xr:uid="{1712CE09-04EB-4B0D-B24B-941F4E27AD59}">
      <formula1>$I$15:$I$19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7607-A441-43B3-9F59-BAF4D4BF8170}">
  <dimension ref="A1:S22"/>
  <sheetViews>
    <sheetView topLeftCell="A2" workbookViewId="0">
      <selection activeCell="I13" sqref="I13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11.285156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58" t="s">
        <v>0</v>
      </c>
      <c r="B1" s="58"/>
      <c r="C1" s="58"/>
      <c r="D1" s="58"/>
      <c r="E1" s="13"/>
    </row>
    <row r="2" spans="1:19" ht="19.5" customHeight="1" x14ac:dyDescent="0.25">
      <c r="A2" s="76" t="s">
        <v>31</v>
      </c>
      <c r="B2" s="76"/>
      <c r="C2" s="76"/>
      <c r="D2" s="76"/>
      <c r="E2" s="14"/>
      <c r="F2" s="67" t="s">
        <v>16</v>
      </c>
      <c r="G2" s="67"/>
      <c r="H2" s="67"/>
      <c r="I2" s="67"/>
      <c r="J2" s="6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8"/>
      <c r="G3" s="68"/>
      <c r="H3" s="68"/>
      <c r="I3" s="68"/>
      <c r="J3" s="68"/>
      <c r="K3" s="14"/>
      <c r="L3" s="62"/>
      <c r="M3" s="62"/>
      <c r="O3" s="77" t="s">
        <v>24</v>
      </c>
      <c r="P3" s="77"/>
      <c r="Q3" s="77"/>
      <c r="R3" s="77"/>
    </row>
    <row r="4" spans="1:19" ht="15" customHeight="1" x14ac:dyDescent="0.25">
      <c r="A4" s="3" t="s">
        <v>30</v>
      </c>
      <c r="B4" s="3">
        <v>1</v>
      </c>
      <c r="C4" s="26"/>
      <c r="D4" s="25">
        <v>50</v>
      </c>
      <c r="E4" s="12"/>
      <c r="F4" s="64" t="s">
        <v>21</v>
      </c>
      <c r="G4" s="64"/>
      <c r="H4" s="66" t="s">
        <v>19</v>
      </c>
      <c r="I4" s="66"/>
      <c r="J4" s="66"/>
      <c r="K4" s="1"/>
      <c r="L4" s="62"/>
      <c r="M4" s="62"/>
      <c r="O4" s="33" t="s">
        <v>5</v>
      </c>
      <c r="P4" s="31">
        <v>10</v>
      </c>
      <c r="Q4" s="33" t="s">
        <v>30</v>
      </c>
      <c r="R4" s="31">
        <v>50</v>
      </c>
    </row>
    <row r="5" spans="1:19" ht="15" customHeight="1" x14ac:dyDescent="0.25">
      <c r="A5" s="2" t="s">
        <v>5</v>
      </c>
      <c r="B5" s="2">
        <v>6</v>
      </c>
      <c r="C5" s="2"/>
      <c r="D5" s="25">
        <f>B5*P4</f>
        <v>60</v>
      </c>
      <c r="E5" s="12"/>
      <c r="F5" s="64"/>
      <c r="G5" s="64"/>
      <c r="H5" s="66"/>
      <c r="I5" s="66"/>
      <c r="J5" s="66"/>
      <c r="K5" s="1"/>
      <c r="L5" s="62"/>
      <c r="M5" s="62"/>
      <c r="O5" s="30" t="s">
        <v>25</v>
      </c>
      <c r="P5" s="32">
        <v>5</v>
      </c>
    </row>
    <row r="6" spans="1:19" ht="15" customHeight="1" x14ac:dyDescent="0.25">
      <c r="A6" s="3" t="s">
        <v>19</v>
      </c>
      <c r="B6" s="3"/>
      <c r="C6" s="3"/>
      <c r="D6" s="25">
        <f>B6*P6</f>
        <v>0</v>
      </c>
      <c r="E6" s="12"/>
      <c r="F6" s="64" t="s">
        <v>22</v>
      </c>
      <c r="G6" s="64">
        <f>SUMIF(A4:A10,"Medidas",B4:B10)</f>
        <v>0</v>
      </c>
      <c r="H6" s="66">
        <f>SUMIF(A4:A10,H4,B4:B10)</f>
        <v>0</v>
      </c>
      <c r="I6" s="66"/>
      <c r="J6" s="66"/>
      <c r="K6" s="1"/>
      <c r="L6" s="62"/>
      <c r="M6" s="62"/>
      <c r="O6" s="33" t="s">
        <v>19</v>
      </c>
      <c r="P6" s="31">
        <v>5</v>
      </c>
    </row>
    <row r="7" spans="1:19" ht="15" customHeight="1" x14ac:dyDescent="0.25">
      <c r="A7" s="2" t="s">
        <v>11</v>
      </c>
      <c r="B7" s="2">
        <v>2</v>
      </c>
      <c r="C7" s="2"/>
      <c r="D7" s="25">
        <f>B7*P7</f>
        <v>10</v>
      </c>
      <c r="E7" s="12"/>
      <c r="F7" s="64"/>
      <c r="G7" s="64">
        <f>SUMIF(A4:A10,"Taça",B4:B10)</f>
        <v>0</v>
      </c>
      <c r="H7" s="66"/>
      <c r="I7" s="66"/>
      <c r="J7" s="66"/>
      <c r="K7" s="1"/>
      <c r="L7" s="62"/>
      <c r="M7" s="62"/>
      <c r="O7" s="30" t="s">
        <v>11</v>
      </c>
      <c r="P7" s="32">
        <v>5</v>
      </c>
    </row>
    <row r="8" spans="1:19" x14ac:dyDescent="0.25">
      <c r="A8" s="3" t="s">
        <v>25</v>
      </c>
      <c r="B8" s="3">
        <v>3</v>
      </c>
      <c r="C8" s="3"/>
      <c r="D8" s="25">
        <f>B8*P5</f>
        <v>15</v>
      </c>
      <c r="E8" s="12"/>
      <c r="P8" s="19" t="s">
        <v>19</v>
      </c>
    </row>
    <row r="9" spans="1:19" ht="15" customHeight="1" x14ac:dyDescent="0.25">
      <c r="A9" s="2" t="s">
        <v>32</v>
      </c>
      <c r="B9" s="2">
        <v>2</v>
      </c>
      <c r="C9" s="2"/>
      <c r="D9" s="25">
        <f>B9*5</f>
        <v>10</v>
      </c>
      <c r="E9" s="12"/>
      <c r="F9" s="69" t="s">
        <v>18</v>
      </c>
      <c r="G9" s="69"/>
      <c r="H9" s="69"/>
      <c r="I9" s="71">
        <f>SUM(D4:D11)</f>
        <v>250</v>
      </c>
      <c r="J9" s="71"/>
      <c r="K9" s="18"/>
      <c r="P9" s="19" t="s">
        <v>11</v>
      </c>
    </row>
    <row r="10" spans="1:19" ht="15" customHeight="1" x14ac:dyDescent="0.25">
      <c r="A10" s="3" t="s">
        <v>34</v>
      </c>
      <c r="B10" s="3">
        <v>1</v>
      </c>
      <c r="C10" s="3"/>
      <c r="D10" s="34">
        <f>B10*P5</f>
        <v>5</v>
      </c>
      <c r="E10" s="12"/>
      <c r="F10" s="69"/>
      <c r="G10" s="69"/>
      <c r="H10" s="69"/>
      <c r="I10" s="71"/>
      <c r="J10" s="71"/>
      <c r="K10" s="18"/>
    </row>
    <row r="11" spans="1:19" ht="15" customHeight="1" x14ac:dyDescent="0.25">
      <c r="A11" s="2" t="s">
        <v>36</v>
      </c>
      <c r="B11" s="2">
        <v>1</v>
      </c>
      <c r="C11" s="2"/>
      <c r="D11" s="34">
        <v>100</v>
      </c>
      <c r="F11" s="64" t="s">
        <v>23</v>
      </c>
      <c r="G11" s="64"/>
      <c r="H11" s="64"/>
      <c r="I11" s="72">
        <f>SUM(B4:B11)</f>
        <v>16</v>
      </c>
      <c r="J11" s="72"/>
    </row>
    <row r="12" spans="1:19" ht="15" customHeight="1" x14ac:dyDescent="0.25">
      <c r="A12" s="29"/>
      <c r="B12" s="20"/>
      <c r="C12" s="8"/>
      <c r="D12" s="28"/>
      <c r="F12" s="64"/>
      <c r="G12" s="64"/>
      <c r="H12" s="64"/>
      <c r="I12" s="72"/>
      <c r="J12" s="72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19" t="s">
        <v>32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36" t="s">
        <v>33</v>
      </c>
      <c r="F16" s="20"/>
      <c r="G16" s="8"/>
      <c r="H16" s="8"/>
      <c r="I16" s="19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35">
        <v>0</v>
      </c>
      <c r="F17" s="20"/>
      <c r="G17" s="8"/>
      <c r="H17" s="8"/>
      <c r="I17" s="19" t="s">
        <v>34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19" t="s">
        <v>30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19" t="s">
        <v>35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19" t="s">
        <v>25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19" t="s">
        <v>19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I22" s="19" t="s">
        <v>11</v>
      </c>
    </row>
  </sheetData>
  <sortState xmlns:xlrd2="http://schemas.microsoft.com/office/spreadsheetml/2017/richdata2" ref="I15:I22">
    <sortCondition ref="I15:I22"/>
  </sortState>
  <mergeCells count="13">
    <mergeCell ref="F9:H10"/>
    <mergeCell ref="I9:J10"/>
    <mergeCell ref="F11:H12"/>
    <mergeCell ref="I11:J12"/>
    <mergeCell ref="O3:R3"/>
    <mergeCell ref="A1:D1"/>
    <mergeCell ref="A2:D2"/>
    <mergeCell ref="F2:J3"/>
    <mergeCell ref="L3:M7"/>
    <mergeCell ref="F4:G5"/>
    <mergeCell ref="H4:J5"/>
    <mergeCell ref="F6:G7"/>
    <mergeCell ref="H6:J7"/>
  </mergeCells>
  <dataValidations count="1">
    <dataValidation type="list" allowBlank="1" showInputMessage="1" showErrorMessage="1" sqref="H4:J5" xr:uid="{EFDB1DE4-63DB-4F29-A62D-0BEC172F0B37}">
      <formula1>$I$15:$I$22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46EE-4E34-406E-884B-9A44CFA3FD9D}">
  <dimension ref="A1:S23"/>
  <sheetViews>
    <sheetView workbookViewId="0">
      <selection activeCell="I12" sqref="I12:J13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11.285156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78" t="s">
        <v>0</v>
      </c>
      <c r="B1" s="78"/>
      <c r="C1" s="78"/>
      <c r="D1" s="78"/>
      <c r="E1" s="13"/>
    </row>
    <row r="2" spans="1:19" ht="19.5" customHeight="1" x14ac:dyDescent="0.25">
      <c r="A2" s="76" t="s">
        <v>42</v>
      </c>
      <c r="B2" s="76"/>
      <c r="C2" s="76"/>
      <c r="D2" s="76"/>
      <c r="E2" s="14"/>
      <c r="F2" s="67" t="s">
        <v>16</v>
      </c>
      <c r="G2" s="67"/>
      <c r="H2" s="67"/>
      <c r="I2" s="67"/>
      <c r="J2" s="6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8"/>
      <c r="G3" s="68"/>
      <c r="H3" s="68"/>
      <c r="I3" s="68"/>
      <c r="J3" s="68"/>
      <c r="K3" s="14"/>
      <c r="L3" s="62"/>
      <c r="M3" s="62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85" t="s">
        <v>21</v>
      </c>
      <c r="G4" s="86"/>
      <c r="H4" s="91" t="s">
        <v>11</v>
      </c>
      <c r="I4" s="92"/>
      <c r="J4" s="93"/>
      <c r="K4" s="1"/>
      <c r="L4" s="62"/>
      <c r="M4" s="62"/>
    </row>
    <row r="5" spans="1:19" ht="15" customHeight="1" x14ac:dyDescent="0.25">
      <c r="A5" s="46" t="s">
        <v>39</v>
      </c>
      <c r="B5" s="46">
        <v>6</v>
      </c>
      <c r="C5" s="40"/>
      <c r="D5" s="41">
        <f>B5*10</f>
        <v>60</v>
      </c>
      <c r="E5" s="12"/>
      <c r="F5" s="87"/>
      <c r="G5" s="88"/>
      <c r="H5" s="94"/>
      <c r="I5" s="95"/>
      <c r="J5" s="96"/>
      <c r="K5" s="1"/>
      <c r="L5" s="62"/>
      <c r="M5" s="62"/>
    </row>
    <row r="6" spans="1:19" ht="15" customHeight="1" x14ac:dyDescent="0.25">
      <c r="A6" s="38" t="s">
        <v>40</v>
      </c>
      <c r="B6" s="38">
        <v>5</v>
      </c>
      <c r="C6" s="38"/>
      <c r="D6" s="41">
        <f>B6*5</f>
        <v>25</v>
      </c>
      <c r="E6" s="12"/>
      <c r="F6" s="89"/>
      <c r="G6" s="90"/>
      <c r="H6" s="97"/>
      <c r="I6" s="98"/>
      <c r="J6" s="99"/>
      <c r="K6" s="1"/>
      <c r="L6" s="62"/>
      <c r="M6" s="62"/>
    </row>
    <row r="7" spans="1:19" ht="15" customHeight="1" x14ac:dyDescent="0.25">
      <c r="A7" s="46" t="s">
        <v>19</v>
      </c>
      <c r="B7" s="46">
        <v>0</v>
      </c>
      <c r="C7" s="39"/>
      <c r="D7" s="41">
        <f>B7*5</f>
        <v>0</v>
      </c>
      <c r="E7" s="12"/>
      <c r="F7" s="64" t="s">
        <v>22</v>
      </c>
      <c r="G7" s="64">
        <f>SUMIF(A4:A11,"Medidas",B4:B11)</f>
        <v>0</v>
      </c>
      <c r="H7" s="66">
        <f>SUMIF(A4:A15,H4,B4:B15)</f>
        <v>3</v>
      </c>
      <c r="I7" s="66"/>
      <c r="J7" s="66"/>
      <c r="K7" s="1"/>
      <c r="L7" s="62"/>
      <c r="M7" s="62"/>
    </row>
    <row r="8" spans="1:19" ht="15" customHeight="1" x14ac:dyDescent="0.25">
      <c r="A8" s="38" t="s">
        <v>11</v>
      </c>
      <c r="B8" s="38">
        <v>3</v>
      </c>
      <c r="C8" s="38"/>
      <c r="D8" s="41">
        <f>B8*5</f>
        <v>15</v>
      </c>
      <c r="E8" s="12"/>
      <c r="F8" s="64"/>
      <c r="G8" s="64">
        <f>SUMIF(A4:A11,"Taça",B4:B11)</f>
        <v>0</v>
      </c>
      <c r="H8" s="66"/>
      <c r="I8" s="66"/>
      <c r="J8" s="66"/>
      <c r="K8" s="1"/>
      <c r="L8" s="62"/>
      <c r="M8" s="62"/>
    </row>
    <row r="9" spans="1:19" x14ac:dyDescent="0.25">
      <c r="A9" s="46" t="s">
        <v>25</v>
      </c>
      <c r="B9" s="46">
        <v>5</v>
      </c>
      <c r="C9" s="39"/>
      <c r="D9" s="41">
        <f>B9*5</f>
        <v>25</v>
      </c>
      <c r="E9" s="12"/>
      <c r="P9" s="19" t="s">
        <v>19</v>
      </c>
    </row>
    <row r="10" spans="1:19" ht="15" customHeight="1" x14ac:dyDescent="0.25">
      <c r="A10" s="38" t="s">
        <v>32</v>
      </c>
      <c r="B10" s="38">
        <v>9</v>
      </c>
      <c r="C10" s="38"/>
      <c r="D10" s="41">
        <f>B10*5</f>
        <v>45</v>
      </c>
      <c r="E10" s="12"/>
      <c r="F10" s="79" t="s">
        <v>18</v>
      </c>
      <c r="G10" s="79"/>
      <c r="H10" s="79"/>
      <c r="I10" s="80">
        <f>SUM(D4:D15)</f>
        <v>390</v>
      </c>
      <c r="J10" s="81"/>
      <c r="K10" s="18"/>
      <c r="P10" s="19" t="s">
        <v>11</v>
      </c>
    </row>
    <row r="11" spans="1:19" ht="15" customHeight="1" x14ac:dyDescent="0.25">
      <c r="A11" s="46" t="s">
        <v>34</v>
      </c>
      <c r="B11" s="46">
        <v>0</v>
      </c>
      <c r="C11" s="39"/>
      <c r="D11" s="42">
        <f>B11*C22</f>
        <v>0</v>
      </c>
      <c r="E11" s="12"/>
      <c r="F11" s="79"/>
      <c r="G11" s="79"/>
      <c r="H11" s="79"/>
      <c r="I11" s="82"/>
      <c r="J11" s="83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v>150</v>
      </c>
      <c r="F12" s="84" t="s">
        <v>23</v>
      </c>
      <c r="G12" s="84"/>
      <c r="H12" s="84"/>
      <c r="I12" s="72">
        <f>SUM(B4:B15)</f>
        <v>35</v>
      </c>
      <c r="J12" s="72"/>
    </row>
    <row r="13" spans="1:19" ht="15" customHeight="1" x14ac:dyDescent="0.25">
      <c r="A13" s="46" t="s">
        <v>37</v>
      </c>
      <c r="B13" s="46">
        <v>1</v>
      </c>
      <c r="C13" s="39"/>
      <c r="D13" s="42">
        <v>20</v>
      </c>
      <c r="F13" s="84"/>
      <c r="G13" s="84"/>
      <c r="H13" s="84"/>
      <c r="I13" s="72"/>
      <c r="J13" s="72"/>
    </row>
    <row r="14" spans="1:19" x14ac:dyDescent="0.25">
      <c r="A14" s="38" t="s">
        <v>38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41</v>
      </c>
      <c r="B15" s="46">
        <v>5</v>
      </c>
      <c r="C15" s="46"/>
      <c r="D15" s="37">
        <f>B15*10</f>
        <v>50</v>
      </c>
      <c r="E15" s="8"/>
      <c r="F15" s="20"/>
      <c r="G15" s="2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8"/>
      <c r="F16" s="20"/>
      <c r="G16" s="20"/>
      <c r="H16" s="8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36" t="s">
        <v>33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43">
        <v>0</v>
      </c>
      <c r="F18" s="20"/>
      <c r="G18" s="8"/>
      <c r="H18" s="8"/>
      <c r="I18" s="19" t="s">
        <v>34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20"/>
      <c r="G19" s="8"/>
      <c r="H19" s="8"/>
      <c r="I19" s="19" t="s">
        <v>30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5"/>
      <c r="C20" s="45"/>
      <c r="D20" s="45"/>
      <c r="E20" s="45"/>
      <c r="F20" s="14"/>
      <c r="G20" s="44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mergeCells count="12">
    <mergeCell ref="F10:H11"/>
    <mergeCell ref="I10:J11"/>
    <mergeCell ref="F12:H13"/>
    <mergeCell ref="I12:J13"/>
    <mergeCell ref="F4:G6"/>
    <mergeCell ref="H4:J6"/>
    <mergeCell ref="A1:D1"/>
    <mergeCell ref="A2:D2"/>
    <mergeCell ref="F2:J3"/>
    <mergeCell ref="L3:M8"/>
    <mergeCell ref="F7:G8"/>
    <mergeCell ref="H7:J8"/>
  </mergeCells>
  <dataValidations count="1">
    <dataValidation type="list" allowBlank="1" showInputMessage="1" showErrorMessage="1" sqref="H4:J6" xr:uid="{FF44085E-1C04-4ECF-B70C-29C4C7DECF28}">
      <formula1>$A$4:$A$15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652C-76EB-4B55-B870-038202B2ADEF}">
  <dimension ref="A1:S23"/>
  <sheetViews>
    <sheetView workbookViewId="0">
      <selection activeCell="C20" sqref="C20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9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78" t="s">
        <v>0</v>
      </c>
      <c r="B1" s="78"/>
      <c r="C1" s="78"/>
      <c r="D1" s="78"/>
      <c r="E1" s="13"/>
    </row>
    <row r="2" spans="1:19" ht="19.5" customHeight="1" x14ac:dyDescent="0.25">
      <c r="A2" s="76" t="s">
        <v>45</v>
      </c>
      <c r="B2" s="76"/>
      <c r="C2" s="76"/>
      <c r="D2" s="76"/>
      <c r="E2" s="14"/>
      <c r="F2" s="67" t="s">
        <v>16</v>
      </c>
      <c r="G2" s="67"/>
      <c r="H2" s="67"/>
      <c r="I2" s="67"/>
      <c r="J2" s="6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8"/>
      <c r="G3" s="68"/>
      <c r="H3" s="68"/>
      <c r="I3" s="68"/>
      <c r="J3" s="68"/>
      <c r="K3" s="14"/>
      <c r="L3" s="47"/>
      <c r="M3" s="47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85" t="s">
        <v>2</v>
      </c>
      <c r="G4" s="86"/>
      <c r="H4" s="91" t="s">
        <v>66</v>
      </c>
      <c r="I4" s="92"/>
      <c r="J4" s="93"/>
      <c r="K4" s="1"/>
      <c r="L4" s="47"/>
      <c r="M4" s="47"/>
    </row>
    <row r="5" spans="1:19" ht="15" customHeight="1" x14ac:dyDescent="0.25">
      <c r="A5" s="46" t="s">
        <v>32</v>
      </c>
      <c r="B5" s="46">
        <v>0</v>
      </c>
      <c r="C5" s="40"/>
      <c r="D5" s="41">
        <f>B5*10</f>
        <v>0</v>
      </c>
      <c r="E5" s="12"/>
      <c r="F5" s="87"/>
      <c r="G5" s="88"/>
      <c r="H5" s="94"/>
      <c r="I5" s="95"/>
      <c r="J5" s="96"/>
      <c r="K5" s="1"/>
      <c r="L5" s="47"/>
      <c r="M5" s="47"/>
    </row>
    <row r="6" spans="1:19" ht="15" customHeight="1" x14ac:dyDescent="0.25">
      <c r="A6" s="38" t="s">
        <v>38</v>
      </c>
      <c r="B6" s="38">
        <v>0</v>
      </c>
      <c r="C6" s="38"/>
      <c r="D6" s="41">
        <f>B6*5</f>
        <v>0</v>
      </c>
      <c r="E6" s="12"/>
      <c r="F6" s="89"/>
      <c r="G6" s="90"/>
      <c r="H6" s="97"/>
      <c r="I6" s="98"/>
      <c r="J6" s="99"/>
      <c r="K6" s="1"/>
      <c r="L6" s="47"/>
      <c r="M6" s="47"/>
    </row>
    <row r="7" spans="1:19" ht="15" customHeight="1" x14ac:dyDescent="0.25">
      <c r="A7" s="46" t="s">
        <v>44</v>
      </c>
      <c r="B7" s="46">
        <v>9</v>
      </c>
      <c r="C7" s="39"/>
      <c r="D7" s="41">
        <f>B7*10</f>
        <v>90</v>
      </c>
      <c r="E7" s="12"/>
      <c r="F7" s="64" t="s">
        <v>17</v>
      </c>
      <c r="G7" s="64">
        <f>SUMIF(A4:A11,"Medidas",B4:B11)</f>
        <v>0</v>
      </c>
      <c r="H7" s="66">
        <f>SUMIF(A4:A17,H4,B4:B17)</f>
        <v>2</v>
      </c>
      <c r="I7" s="66"/>
      <c r="J7" s="66"/>
      <c r="K7" s="1"/>
      <c r="L7" s="47"/>
      <c r="M7" s="47"/>
    </row>
    <row r="8" spans="1:19" ht="15" customHeight="1" x14ac:dyDescent="0.25">
      <c r="A8" s="38" t="s">
        <v>43</v>
      </c>
      <c r="B8" s="38">
        <v>6</v>
      </c>
      <c r="C8" s="38"/>
      <c r="D8" s="41">
        <f>B8*5</f>
        <v>30</v>
      </c>
      <c r="E8" s="12"/>
      <c r="F8" s="64"/>
      <c r="G8" s="64">
        <f>SUMIF(A4:A11,"Taça",B4:B11)</f>
        <v>0</v>
      </c>
      <c r="H8" s="66"/>
      <c r="I8" s="66"/>
      <c r="J8" s="66"/>
      <c r="K8" s="1"/>
      <c r="L8" s="47"/>
      <c r="M8" s="47"/>
    </row>
    <row r="9" spans="1:19" x14ac:dyDescent="0.25">
      <c r="A9" s="46" t="s">
        <v>39</v>
      </c>
      <c r="B9" s="46">
        <v>15</v>
      </c>
      <c r="C9" s="39"/>
      <c r="D9" s="41">
        <f>B9*10</f>
        <v>150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3</v>
      </c>
      <c r="C10" s="38"/>
      <c r="D10" s="41">
        <f>B10*5</f>
        <v>15</v>
      </c>
      <c r="E10" s="12"/>
      <c r="F10" s="79" t="s">
        <v>18</v>
      </c>
      <c r="G10" s="79"/>
      <c r="H10" s="79"/>
      <c r="I10" s="80">
        <f>SUM(D4:D17)</f>
        <v>480</v>
      </c>
      <c r="J10" s="81"/>
      <c r="K10" s="18"/>
      <c r="P10" s="19" t="s">
        <v>11</v>
      </c>
    </row>
    <row r="11" spans="1:19" ht="15" customHeight="1" x14ac:dyDescent="0.25">
      <c r="A11" s="46" t="s">
        <v>34</v>
      </c>
      <c r="B11" s="46">
        <v>0</v>
      </c>
      <c r="C11" s="39"/>
      <c r="D11" s="42">
        <f>B11*C22</f>
        <v>0</v>
      </c>
      <c r="E11" s="12"/>
      <c r="F11" s="79"/>
      <c r="G11" s="79"/>
      <c r="H11" s="79"/>
      <c r="I11" s="82"/>
      <c r="J11" s="83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f>B12*150</f>
        <v>150</v>
      </c>
      <c r="F12" s="84" t="s">
        <v>23</v>
      </c>
      <c r="G12" s="84"/>
      <c r="H12" s="84"/>
      <c r="I12" s="72">
        <f>SUM(B4:B17)</f>
        <v>41</v>
      </c>
      <c r="J12" s="72"/>
    </row>
    <row r="13" spans="1:19" ht="15" customHeight="1" x14ac:dyDescent="0.25">
      <c r="A13" s="46" t="s">
        <v>25</v>
      </c>
      <c r="B13" s="46">
        <v>4</v>
      </c>
      <c r="C13" s="39"/>
      <c r="D13" s="42">
        <f>B13*5</f>
        <v>20</v>
      </c>
      <c r="F13" s="84"/>
      <c r="G13" s="84"/>
      <c r="H13" s="84"/>
      <c r="I13" s="72"/>
      <c r="J13" s="72"/>
    </row>
    <row r="14" spans="1:19" x14ac:dyDescent="0.25">
      <c r="A14" s="38" t="s">
        <v>37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19</v>
      </c>
      <c r="B15" s="46">
        <v>0</v>
      </c>
      <c r="C15" s="46"/>
      <c r="D15" s="37">
        <f>B15*10</f>
        <v>0</v>
      </c>
      <c r="E15" s="8"/>
      <c r="F15" s="20"/>
      <c r="G15" s="101" t="s">
        <v>65</v>
      </c>
      <c r="H15" s="10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1</v>
      </c>
      <c r="C16" s="38"/>
      <c r="D16" s="41">
        <f>B16*5</f>
        <v>5</v>
      </c>
      <c r="E16" s="8"/>
      <c r="F16" s="20"/>
      <c r="G16" s="100">
        <v>0</v>
      </c>
      <c r="H16" s="100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6" t="s">
        <v>66</v>
      </c>
      <c r="B17" s="46">
        <v>2</v>
      </c>
      <c r="C17" s="46"/>
      <c r="D17" s="41">
        <f>B17*10</f>
        <v>20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28"/>
      <c r="H18" s="28"/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6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5"/>
      <c r="C20" s="45"/>
      <c r="D20" s="45"/>
      <c r="E20" s="45"/>
      <c r="F20" s="14"/>
      <c r="G20" s="44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sortState xmlns:xlrd2="http://schemas.microsoft.com/office/spreadsheetml/2017/richdata2" ref="A5:B16">
    <sortCondition ref="A4:A16"/>
  </sortState>
  <mergeCells count="13">
    <mergeCell ref="A1:D1"/>
    <mergeCell ref="A2:D2"/>
    <mergeCell ref="F2:J3"/>
    <mergeCell ref="F4:G6"/>
    <mergeCell ref="H4:J6"/>
    <mergeCell ref="F7:G8"/>
    <mergeCell ref="H7:J8"/>
    <mergeCell ref="G16:H16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8B3E2138-7F7E-4A6D-8305-90FC4044B8AA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8 D6 D16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A235-ABE0-4668-B98B-924F2DA0C2C2}">
  <dimension ref="A1:S23"/>
  <sheetViews>
    <sheetView tabSelected="1" workbookViewId="0">
      <selection activeCell="G17" sqref="G17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9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78" t="s">
        <v>0</v>
      </c>
      <c r="B1" s="78"/>
      <c r="C1" s="78"/>
      <c r="D1" s="78"/>
      <c r="E1" s="13"/>
    </row>
    <row r="2" spans="1:19" ht="19.5" customHeight="1" x14ac:dyDescent="0.25">
      <c r="A2" s="76" t="s">
        <v>67</v>
      </c>
      <c r="B2" s="76"/>
      <c r="C2" s="76"/>
      <c r="D2" s="76"/>
      <c r="E2" s="14"/>
      <c r="F2" s="67" t="s">
        <v>16</v>
      </c>
      <c r="G2" s="67"/>
      <c r="H2" s="67"/>
      <c r="I2" s="67"/>
      <c r="J2" s="67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68"/>
      <c r="G3" s="68"/>
      <c r="H3" s="68"/>
      <c r="I3" s="68"/>
      <c r="J3" s="68"/>
      <c r="K3" s="14"/>
      <c r="L3" s="47"/>
      <c r="M3" s="47"/>
    </row>
    <row r="4" spans="1:19" ht="15" customHeight="1" x14ac:dyDescent="0.25">
      <c r="A4" s="3" t="s">
        <v>30</v>
      </c>
      <c r="B4" s="3"/>
      <c r="C4" s="26"/>
      <c r="D4" s="41">
        <f>B4*50</f>
        <v>0</v>
      </c>
      <c r="E4" s="12"/>
      <c r="F4" s="85" t="s">
        <v>2</v>
      </c>
      <c r="G4" s="86"/>
      <c r="H4" s="91" t="s">
        <v>34</v>
      </c>
      <c r="I4" s="92"/>
      <c r="J4" s="93"/>
      <c r="K4" s="1"/>
      <c r="L4" s="47"/>
      <c r="M4" s="47"/>
    </row>
    <row r="5" spans="1:19" ht="15" customHeight="1" x14ac:dyDescent="0.25">
      <c r="A5" s="46" t="s">
        <v>32</v>
      </c>
      <c r="B5" s="46">
        <v>2</v>
      </c>
      <c r="C5" s="40"/>
      <c r="D5" s="41">
        <f>B5*10</f>
        <v>20</v>
      </c>
      <c r="E5" s="12"/>
      <c r="F5" s="87"/>
      <c r="G5" s="88"/>
      <c r="H5" s="94"/>
      <c r="I5" s="95"/>
      <c r="J5" s="96"/>
      <c r="K5" s="1"/>
      <c r="L5" s="47"/>
      <c r="M5" s="47"/>
    </row>
    <row r="6" spans="1:19" ht="15" customHeight="1" x14ac:dyDescent="0.25">
      <c r="A6" s="38" t="s">
        <v>38</v>
      </c>
      <c r="B6" s="38">
        <v>1</v>
      </c>
      <c r="C6" s="38"/>
      <c r="D6" s="41">
        <f>B6*25</f>
        <v>25</v>
      </c>
      <c r="E6" s="12"/>
      <c r="F6" s="89"/>
      <c r="G6" s="90"/>
      <c r="H6" s="97"/>
      <c r="I6" s="98"/>
      <c r="J6" s="99"/>
      <c r="K6" s="1"/>
      <c r="L6" s="47"/>
      <c r="M6" s="47"/>
    </row>
    <row r="7" spans="1:19" ht="15" customHeight="1" x14ac:dyDescent="0.25">
      <c r="A7" s="46" t="s">
        <v>44</v>
      </c>
      <c r="B7" s="46">
        <v>0</v>
      </c>
      <c r="C7" s="39"/>
      <c r="D7" s="41">
        <f>B7*10</f>
        <v>0</v>
      </c>
      <c r="E7" s="12"/>
      <c r="F7" s="64" t="s">
        <v>17</v>
      </c>
      <c r="G7" s="64">
        <f>SUMIF(A4:A11,"Medidas",B4:B11)</f>
        <v>0</v>
      </c>
      <c r="H7" s="66">
        <f>SUMIF(A4:A17,H4,B4:B17)</f>
        <v>0</v>
      </c>
      <c r="I7" s="66"/>
      <c r="J7" s="66"/>
      <c r="K7" s="1"/>
      <c r="L7" s="47"/>
      <c r="M7" s="47"/>
    </row>
    <row r="8" spans="1:19" ht="15" customHeight="1" x14ac:dyDescent="0.25">
      <c r="A8" s="38" t="s">
        <v>43</v>
      </c>
      <c r="B8" s="38">
        <v>2</v>
      </c>
      <c r="C8" s="38"/>
      <c r="D8" s="41">
        <f>B8*5</f>
        <v>10</v>
      </c>
      <c r="E8" s="12"/>
      <c r="F8" s="64"/>
      <c r="G8" s="64">
        <f>SUMIF(A4:A11,"Taça",B4:B11)</f>
        <v>0</v>
      </c>
      <c r="H8" s="66"/>
      <c r="I8" s="66"/>
      <c r="J8" s="66"/>
      <c r="K8" s="1"/>
      <c r="L8" s="47"/>
      <c r="M8" s="47"/>
    </row>
    <row r="9" spans="1:19" x14ac:dyDescent="0.25">
      <c r="A9" s="46" t="s">
        <v>39</v>
      </c>
      <c r="B9" s="46">
        <v>3</v>
      </c>
      <c r="C9" s="39"/>
      <c r="D9" s="41">
        <f>B9*10</f>
        <v>30</v>
      </c>
      <c r="E9" s="12"/>
      <c r="P9" s="19" t="s">
        <v>19</v>
      </c>
    </row>
    <row r="10" spans="1:19" ht="15" customHeight="1" x14ac:dyDescent="0.25">
      <c r="A10" s="38" t="s">
        <v>40</v>
      </c>
      <c r="B10" s="38"/>
      <c r="C10" s="38"/>
      <c r="D10" s="41">
        <f>B10*5</f>
        <v>0</v>
      </c>
      <c r="E10" s="12"/>
      <c r="F10" s="79" t="s">
        <v>18</v>
      </c>
      <c r="G10" s="79"/>
      <c r="H10" s="79"/>
      <c r="I10" s="80">
        <f>SUM(D4:D17)</f>
        <v>105</v>
      </c>
      <c r="J10" s="81"/>
      <c r="K10" s="18"/>
      <c r="P10" s="19" t="s">
        <v>11</v>
      </c>
    </row>
    <row r="11" spans="1:19" ht="15" customHeight="1" x14ac:dyDescent="0.25">
      <c r="A11" s="46" t="s">
        <v>34</v>
      </c>
      <c r="B11" s="46"/>
      <c r="C11" s="39"/>
      <c r="D11" s="42">
        <f>B11*C22</f>
        <v>0</v>
      </c>
      <c r="E11" s="12"/>
      <c r="F11" s="79"/>
      <c r="G11" s="79"/>
      <c r="H11" s="79"/>
      <c r="I11" s="82"/>
      <c r="J11" s="83"/>
      <c r="K11" s="18"/>
    </row>
    <row r="12" spans="1:19" ht="15" customHeight="1" x14ac:dyDescent="0.25">
      <c r="A12" s="38" t="s">
        <v>35</v>
      </c>
      <c r="B12" s="38"/>
      <c r="C12" s="38"/>
      <c r="D12" s="42">
        <f>B12*150</f>
        <v>0</v>
      </c>
      <c r="F12" s="84" t="s">
        <v>23</v>
      </c>
      <c r="G12" s="84"/>
      <c r="H12" s="84"/>
      <c r="I12" s="72">
        <f>SUM(B4:B17)</f>
        <v>10</v>
      </c>
      <c r="J12" s="72"/>
    </row>
    <row r="13" spans="1:19" ht="15" customHeight="1" x14ac:dyDescent="0.25">
      <c r="A13" s="46" t="s">
        <v>25</v>
      </c>
      <c r="B13" s="46"/>
      <c r="C13" s="39"/>
      <c r="D13" s="42">
        <f>B13*5</f>
        <v>0</v>
      </c>
      <c r="F13" s="84"/>
      <c r="G13" s="84"/>
      <c r="H13" s="84"/>
      <c r="I13" s="72"/>
      <c r="J13" s="72"/>
    </row>
    <row r="14" spans="1:19" x14ac:dyDescent="0.25">
      <c r="A14" s="38" t="s">
        <v>37</v>
      </c>
      <c r="B14" s="38"/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19</v>
      </c>
      <c r="B15" s="46"/>
      <c r="C15" s="46"/>
      <c r="D15" s="37">
        <f>B15*10</f>
        <v>0</v>
      </c>
      <c r="E15" s="8"/>
      <c r="F15" s="20"/>
      <c r="G15" s="101" t="s">
        <v>65</v>
      </c>
      <c r="H15" s="10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/>
      <c r="C16" s="38"/>
      <c r="D16" s="41">
        <f>B16*5</f>
        <v>0</v>
      </c>
      <c r="E16" s="8"/>
      <c r="F16" s="20"/>
      <c r="G16" s="100">
        <v>20</v>
      </c>
      <c r="H16" s="100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6" t="s">
        <v>66</v>
      </c>
      <c r="B17" s="46">
        <v>2</v>
      </c>
      <c r="C17" s="46"/>
      <c r="D17" s="41">
        <f>B17*10</f>
        <v>20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28"/>
      <c r="H18" s="28"/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6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5"/>
      <c r="C20" s="45"/>
      <c r="D20" s="45"/>
      <c r="E20" s="45"/>
      <c r="F20" s="14"/>
      <c r="G20" s="44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B6D84412-A609-49FA-A91A-AF54837B5C99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6F8F-80EF-45A4-8662-DC3F0B83DB0E}">
  <dimension ref="A1:E16"/>
  <sheetViews>
    <sheetView workbookViewId="0">
      <selection activeCell="E10" sqref="E10"/>
    </sheetView>
  </sheetViews>
  <sheetFormatPr defaultRowHeight="15" x14ac:dyDescent="0.25"/>
  <cols>
    <col min="2" max="2" width="12.140625" bestFit="1" customWidth="1"/>
    <col min="3" max="3" width="2.5703125" customWidth="1"/>
    <col min="4" max="4" width="15" bestFit="1" customWidth="1"/>
  </cols>
  <sheetData>
    <row r="1" spans="1:5" ht="26.25" customHeight="1" x14ac:dyDescent="0.25">
      <c r="A1" s="102" t="s">
        <v>46</v>
      </c>
      <c r="B1" s="102"/>
      <c r="D1" s="53" t="s">
        <v>59</v>
      </c>
      <c r="E1" s="53" t="s">
        <v>3</v>
      </c>
    </row>
    <row r="2" spans="1:5" x14ac:dyDescent="0.25">
      <c r="A2" s="50" t="s">
        <v>47</v>
      </c>
      <c r="B2" s="51">
        <f>Janeiro!H8</f>
        <v>120</v>
      </c>
      <c r="D2" s="50" t="s">
        <v>32</v>
      </c>
      <c r="E2" s="50">
        <v>31</v>
      </c>
    </row>
    <row r="3" spans="1:5" x14ac:dyDescent="0.25">
      <c r="A3" s="53" t="s">
        <v>48</v>
      </c>
      <c r="B3" s="54">
        <f>Fevereiro!I9</f>
        <v>150</v>
      </c>
      <c r="C3" s="48"/>
      <c r="D3" s="53" t="s">
        <v>62</v>
      </c>
      <c r="E3" s="53">
        <v>14</v>
      </c>
    </row>
    <row r="4" spans="1:5" x14ac:dyDescent="0.25">
      <c r="A4" s="50" t="s">
        <v>49</v>
      </c>
      <c r="B4" s="51">
        <f>Março!I9</f>
        <v>220</v>
      </c>
      <c r="D4" s="50" t="s">
        <v>63</v>
      </c>
      <c r="E4" s="50">
        <v>6</v>
      </c>
    </row>
    <row r="5" spans="1:5" x14ac:dyDescent="0.25">
      <c r="A5" s="53" t="s">
        <v>50</v>
      </c>
      <c r="B5" s="54">
        <v>250</v>
      </c>
      <c r="D5" s="53" t="s">
        <v>60</v>
      </c>
      <c r="E5" s="53">
        <v>45</v>
      </c>
    </row>
    <row r="6" spans="1:5" x14ac:dyDescent="0.25">
      <c r="A6" s="50" t="s">
        <v>51</v>
      </c>
      <c r="B6" s="52">
        <v>390</v>
      </c>
      <c r="D6" s="50" t="s">
        <v>61</v>
      </c>
      <c r="E6" s="50">
        <v>11</v>
      </c>
    </row>
    <row r="7" spans="1:5" x14ac:dyDescent="0.25">
      <c r="A7" s="53" t="s">
        <v>52</v>
      </c>
      <c r="B7" s="55">
        <v>480</v>
      </c>
      <c r="D7" s="53" t="s">
        <v>64</v>
      </c>
      <c r="E7" s="53">
        <v>1</v>
      </c>
    </row>
    <row r="8" spans="1:5" x14ac:dyDescent="0.25">
      <c r="A8" s="50" t="s">
        <v>53</v>
      </c>
      <c r="B8" s="52">
        <v>0</v>
      </c>
      <c r="D8" s="50" t="s">
        <v>34</v>
      </c>
      <c r="E8" s="50">
        <v>1</v>
      </c>
    </row>
    <row r="9" spans="1:5" x14ac:dyDescent="0.25">
      <c r="A9" s="53" t="s">
        <v>54</v>
      </c>
      <c r="B9" s="55">
        <v>0</v>
      </c>
      <c r="D9" s="53" t="s">
        <v>30</v>
      </c>
      <c r="E9" s="53">
        <v>2</v>
      </c>
    </row>
    <row r="10" spans="1:5" x14ac:dyDescent="0.25">
      <c r="A10" s="50" t="s">
        <v>55</v>
      </c>
      <c r="B10" s="52">
        <v>0</v>
      </c>
      <c r="D10" s="50" t="s">
        <v>35</v>
      </c>
      <c r="E10" s="50">
        <v>3</v>
      </c>
    </row>
    <row r="11" spans="1:5" x14ac:dyDescent="0.25">
      <c r="A11" s="53" t="s">
        <v>56</v>
      </c>
      <c r="B11" s="55">
        <v>0</v>
      </c>
      <c r="D11" s="53" t="s">
        <v>25</v>
      </c>
      <c r="E11" s="53">
        <v>28</v>
      </c>
    </row>
    <row r="12" spans="1:5" x14ac:dyDescent="0.25">
      <c r="A12" s="50" t="s">
        <v>57</v>
      </c>
      <c r="B12" s="52">
        <v>0</v>
      </c>
      <c r="D12" s="50" t="s">
        <v>37</v>
      </c>
      <c r="E12" s="50">
        <v>1</v>
      </c>
    </row>
    <row r="13" spans="1:5" x14ac:dyDescent="0.25">
      <c r="A13" s="53" t="s">
        <v>58</v>
      </c>
      <c r="B13" s="55">
        <v>0</v>
      </c>
      <c r="D13" s="53" t="s">
        <v>19</v>
      </c>
      <c r="E13" s="53">
        <v>4</v>
      </c>
    </row>
    <row r="14" spans="1:5" x14ac:dyDescent="0.25">
      <c r="A14" s="46" t="s">
        <v>17</v>
      </c>
      <c r="B14" s="49">
        <f>SUM(B2:B13)</f>
        <v>1610</v>
      </c>
      <c r="D14" s="50" t="s">
        <v>11</v>
      </c>
      <c r="E14" s="50">
        <v>16</v>
      </c>
    </row>
    <row r="15" spans="1:5" x14ac:dyDescent="0.25">
      <c r="D15" s="57" t="s">
        <v>66</v>
      </c>
      <c r="E15" s="57">
        <v>2</v>
      </c>
    </row>
    <row r="16" spans="1:5" x14ac:dyDescent="0.25">
      <c r="D16" s="46" t="s">
        <v>17</v>
      </c>
      <c r="E16" s="46">
        <f>SUM(E2:E15)</f>
        <v>165</v>
      </c>
    </row>
  </sheetData>
  <sortState xmlns:xlrd2="http://schemas.microsoft.com/office/spreadsheetml/2017/richdata2" ref="D2:D14">
    <sortCondition ref="D2:D14"/>
  </sortState>
  <mergeCells count="1">
    <mergeCell ref="A1:B1"/>
  </mergeCells>
  <phoneticPr fontId="18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Fevereiro</vt:lpstr>
      <vt:lpstr>Março</vt:lpstr>
      <vt:lpstr>Abril - Cyber</vt:lpstr>
      <vt:lpstr>Maio - Cyber</vt:lpstr>
      <vt:lpstr>Junho - Cyber</vt:lpstr>
      <vt:lpstr>Julho - Cyber</vt:lpstr>
      <vt:lpstr>Lucros do Período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Luciano Leal</cp:lastModifiedBy>
  <dcterms:created xsi:type="dcterms:W3CDTF">2024-01-03T18:12:12Z</dcterms:created>
  <dcterms:modified xsi:type="dcterms:W3CDTF">2024-07-05T21:14:53Z</dcterms:modified>
</cp:coreProperties>
</file>