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zhuangyuhao/Downloads/"/>
    </mc:Choice>
  </mc:AlternateContent>
  <xr:revisionPtr revIDLastSave="0" documentId="13_ncr:1_{AC350CB7-C44C-7D48-BCC6-ECAF6D2C4CFD}" xr6:coauthVersionLast="47" xr6:coauthVersionMax="47" xr10:uidLastSave="{00000000-0000-0000-0000-000000000000}"/>
  <bookViews>
    <workbookView xWindow="0" yWindow="500" windowWidth="46080" windowHeight="24460" xr2:uid="{00000000-000D-0000-FFFF-FFFF00000000}"/>
  </bookViews>
  <sheets>
    <sheet name="202305 带宽" sheetId="1" r:id="rId1"/>
    <sheet name="新返回合同" sheetId="2" r:id="rId2"/>
    <sheet name="Sheet2" sheetId="3" r:id="rId3"/>
  </sheets>
  <externalReferences>
    <externalReference r:id="rId4"/>
    <externalReference r:id="rId5"/>
  </externalReferences>
  <definedNames>
    <definedName name="_xlnm._FilterDatabase" localSheetId="0" hidden="1">'202305 带宽'!$A$1:$XEE$934</definedName>
    <definedName name="_xlnm._FilterDatabase" localSheetId="1" hidden="1">新返回合同!$A$1:$AM$45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2" l="1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C934" i="1"/>
  <c r="R934" i="1"/>
  <c r="I934" i="1"/>
  <c r="AC933" i="1"/>
  <c r="R933" i="1"/>
  <c r="I933" i="1"/>
  <c r="AC932" i="1"/>
  <c r="I932" i="1"/>
  <c r="AC931" i="1"/>
  <c r="R931" i="1"/>
  <c r="I931" i="1"/>
  <c r="AC930" i="1"/>
  <c r="R930" i="1"/>
  <c r="I930" i="1"/>
  <c r="AC929" i="1"/>
  <c r="R929" i="1"/>
  <c r="I929" i="1"/>
  <c r="AC928" i="1"/>
  <c r="R928" i="1"/>
  <c r="I928" i="1"/>
  <c r="AC927" i="1"/>
  <c r="R927" i="1"/>
  <c r="I927" i="1"/>
  <c r="AC926" i="1"/>
  <c r="R926" i="1"/>
  <c r="I926" i="1"/>
  <c r="AC925" i="1"/>
  <c r="R925" i="1"/>
  <c r="I925" i="1"/>
  <c r="AC924" i="1"/>
  <c r="R924" i="1"/>
  <c r="I924" i="1"/>
  <c r="AC923" i="1"/>
  <c r="R923" i="1"/>
  <c r="I923" i="1"/>
  <c r="AC922" i="1"/>
  <c r="R922" i="1"/>
  <c r="I922" i="1"/>
  <c r="AC921" i="1"/>
  <c r="R921" i="1"/>
  <c r="I921" i="1"/>
  <c r="AC920" i="1"/>
  <c r="R920" i="1"/>
  <c r="I920" i="1"/>
  <c r="AC919" i="1"/>
  <c r="R919" i="1"/>
  <c r="I919" i="1"/>
  <c r="AC918" i="1"/>
  <c r="R918" i="1"/>
  <c r="I918" i="1"/>
  <c r="AC917" i="1"/>
  <c r="R917" i="1"/>
  <c r="I917" i="1"/>
  <c r="AC916" i="1"/>
  <c r="R916" i="1"/>
  <c r="I916" i="1"/>
  <c r="AC915" i="1"/>
  <c r="R915" i="1"/>
  <c r="I915" i="1"/>
  <c r="AC914" i="1"/>
  <c r="R914" i="1"/>
  <c r="I914" i="1"/>
  <c r="AC913" i="1"/>
  <c r="R913" i="1"/>
  <c r="I913" i="1"/>
  <c r="AC912" i="1"/>
  <c r="R912" i="1"/>
  <c r="I912" i="1"/>
  <c r="AC911" i="1"/>
  <c r="R911" i="1"/>
  <c r="I911" i="1"/>
  <c r="AC910" i="1"/>
  <c r="R910" i="1"/>
  <c r="I910" i="1"/>
  <c r="AC909" i="1"/>
  <c r="R909" i="1"/>
  <c r="I909" i="1"/>
  <c r="AC908" i="1"/>
  <c r="R908" i="1"/>
  <c r="I908" i="1"/>
  <c r="AC907" i="1"/>
  <c r="R907" i="1"/>
  <c r="I907" i="1"/>
  <c r="AC906" i="1"/>
  <c r="R906" i="1"/>
  <c r="I906" i="1"/>
  <c r="AC905" i="1"/>
  <c r="R905" i="1"/>
  <c r="I905" i="1"/>
  <c r="AC904" i="1"/>
  <c r="R904" i="1"/>
  <c r="I904" i="1"/>
  <c r="AC903" i="1"/>
  <c r="R903" i="1"/>
  <c r="I903" i="1"/>
  <c r="AC902" i="1"/>
  <c r="R902" i="1"/>
  <c r="I902" i="1"/>
  <c r="AC901" i="1"/>
  <c r="R901" i="1"/>
  <c r="I901" i="1"/>
  <c r="AC900" i="1"/>
  <c r="R900" i="1"/>
  <c r="I900" i="1"/>
  <c r="AC899" i="1"/>
  <c r="R899" i="1"/>
  <c r="I899" i="1"/>
  <c r="AC898" i="1"/>
  <c r="R898" i="1"/>
  <c r="I898" i="1"/>
  <c r="AC897" i="1"/>
  <c r="R897" i="1"/>
  <c r="I897" i="1"/>
  <c r="AC896" i="1"/>
  <c r="R896" i="1"/>
  <c r="I896" i="1"/>
  <c r="AC895" i="1"/>
  <c r="R895" i="1"/>
  <c r="I895" i="1"/>
  <c r="AC894" i="1"/>
  <c r="R894" i="1"/>
  <c r="I894" i="1"/>
  <c r="AC893" i="1"/>
  <c r="R893" i="1"/>
  <c r="I893" i="1"/>
  <c r="AC892" i="1"/>
  <c r="R892" i="1"/>
  <c r="I892" i="1"/>
  <c r="AC891" i="1"/>
  <c r="R891" i="1"/>
  <c r="I891" i="1"/>
  <c r="AC890" i="1"/>
  <c r="R890" i="1"/>
  <c r="I890" i="1"/>
  <c r="AC889" i="1"/>
  <c r="R889" i="1"/>
  <c r="I889" i="1"/>
  <c r="AC888" i="1"/>
  <c r="R888" i="1"/>
  <c r="I888" i="1"/>
  <c r="AC887" i="1"/>
  <c r="R887" i="1"/>
  <c r="I887" i="1"/>
  <c r="AC886" i="1"/>
  <c r="R886" i="1"/>
  <c r="I886" i="1"/>
  <c r="AC885" i="1"/>
  <c r="R885" i="1"/>
  <c r="I885" i="1"/>
  <c r="AC884" i="1"/>
  <c r="R884" i="1"/>
  <c r="I884" i="1"/>
  <c r="AC883" i="1"/>
  <c r="R883" i="1"/>
  <c r="I883" i="1"/>
  <c r="AC882" i="1"/>
  <c r="R882" i="1"/>
  <c r="I882" i="1"/>
  <c r="AC881" i="1"/>
  <c r="R881" i="1"/>
  <c r="I881" i="1"/>
  <c r="AC880" i="1"/>
  <c r="R880" i="1"/>
  <c r="I880" i="1"/>
  <c r="R879" i="1"/>
  <c r="I879" i="1"/>
  <c r="AC878" i="1"/>
  <c r="R878" i="1"/>
  <c r="I878" i="1"/>
  <c r="AC877" i="1"/>
  <c r="R877" i="1"/>
  <c r="I877" i="1"/>
  <c r="AC876" i="1"/>
  <c r="R876" i="1"/>
  <c r="I876" i="1"/>
  <c r="AC875" i="1"/>
  <c r="R875" i="1"/>
  <c r="I875" i="1"/>
  <c r="AC874" i="1"/>
  <c r="R874" i="1"/>
  <c r="I874" i="1"/>
  <c r="AC873" i="1"/>
  <c r="R873" i="1"/>
  <c r="I873" i="1"/>
  <c r="AC872" i="1"/>
  <c r="R872" i="1"/>
  <c r="I872" i="1"/>
  <c r="AC871" i="1"/>
  <c r="R871" i="1"/>
  <c r="I871" i="1"/>
  <c r="AC870" i="1"/>
  <c r="R870" i="1"/>
  <c r="I870" i="1"/>
  <c r="AC869" i="1"/>
  <c r="R869" i="1"/>
  <c r="I869" i="1"/>
  <c r="AC868" i="1"/>
  <c r="R868" i="1"/>
  <c r="I868" i="1"/>
  <c r="AC867" i="1"/>
  <c r="R867" i="1"/>
  <c r="I867" i="1"/>
  <c r="AC866" i="1"/>
  <c r="R866" i="1"/>
  <c r="I866" i="1"/>
  <c r="AC865" i="1"/>
  <c r="R865" i="1"/>
  <c r="I865" i="1"/>
  <c r="AC864" i="1"/>
  <c r="R864" i="1"/>
  <c r="I864" i="1"/>
  <c r="AC863" i="1"/>
  <c r="R863" i="1"/>
  <c r="I863" i="1"/>
  <c r="AC862" i="1"/>
  <c r="R862" i="1"/>
  <c r="I862" i="1"/>
  <c r="AC861" i="1"/>
  <c r="R861" i="1"/>
  <c r="I861" i="1"/>
  <c r="AC860" i="1"/>
  <c r="R860" i="1"/>
  <c r="I860" i="1"/>
  <c r="AC859" i="1"/>
  <c r="R859" i="1"/>
  <c r="I859" i="1"/>
  <c r="R858" i="1"/>
  <c r="I858" i="1"/>
  <c r="R857" i="1"/>
  <c r="I857" i="1"/>
  <c r="R856" i="1"/>
  <c r="I856" i="1"/>
  <c r="AC855" i="1"/>
  <c r="R855" i="1"/>
  <c r="I855" i="1"/>
  <c r="AC854" i="1"/>
  <c r="R854" i="1"/>
  <c r="I854" i="1"/>
  <c r="AC853" i="1"/>
  <c r="R853" i="1"/>
  <c r="I853" i="1"/>
  <c r="AC852" i="1"/>
  <c r="R852" i="1"/>
  <c r="I852" i="1"/>
  <c r="AC851" i="1"/>
  <c r="R851" i="1"/>
  <c r="I851" i="1"/>
  <c r="AC850" i="1"/>
  <c r="R850" i="1"/>
  <c r="I850" i="1"/>
  <c r="AC849" i="1"/>
  <c r="R849" i="1"/>
  <c r="I849" i="1"/>
  <c r="AC848" i="1"/>
  <c r="R848" i="1"/>
  <c r="I848" i="1"/>
  <c r="AC847" i="1"/>
  <c r="R847" i="1"/>
  <c r="I847" i="1"/>
  <c r="AC846" i="1"/>
  <c r="R846" i="1"/>
  <c r="I846" i="1"/>
  <c r="AC845" i="1"/>
  <c r="R845" i="1"/>
  <c r="I845" i="1"/>
  <c r="AC844" i="1"/>
  <c r="R844" i="1"/>
  <c r="I844" i="1"/>
  <c r="AC843" i="1"/>
  <c r="R843" i="1"/>
  <c r="I843" i="1"/>
  <c r="AC842" i="1"/>
  <c r="R842" i="1"/>
  <c r="I842" i="1"/>
  <c r="AC841" i="1"/>
  <c r="R841" i="1"/>
  <c r="I841" i="1"/>
  <c r="AC840" i="1"/>
  <c r="R840" i="1"/>
  <c r="I840" i="1"/>
  <c r="AC839" i="1"/>
  <c r="R839" i="1"/>
  <c r="I839" i="1"/>
  <c r="AC838" i="1"/>
  <c r="R838" i="1"/>
  <c r="I838" i="1"/>
  <c r="AC837" i="1"/>
  <c r="R837" i="1"/>
  <c r="I837" i="1"/>
  <c r="AC836" i="1"/>
  <c r="R836" i="1"/>
  <c r="I836" i="1"/>
  <c r="AC835" i="1"/>
  <c r="R835" i="1"/>
  <c r="I835" i="1"/>
  <c r="AC834" i="1"/>
  <c r="R834" i="1"/>
  <c r="I834" i="1"/>
  <c r="AC833" i="1"/>
  <c r="R833" i="1"/>
  <c r="I833" i="1"/>
  <c r="AC832" i="1"/>
  <c r="R832" i="1"/>
  <c r="I832" i="1"/>
  <c r="AC831" i="1"/>
  <c r="R831" i="1"/>
  <c r="I831" i="1"/>
  <c r="AC830" i="1"/>
  <c r="R830" i="1"/>
  <c r="I830" i="1"/>
  <c r="AC829" i="1"/>
  <c r="R829" i="1"/>
  <c r="I829" i="1"/>
  <c r="AC828" i="1"/>
  <c r="R828" i="1"/>
  <c r="I828" i="1"/>
  <c r="AC827" i="1"/>
  <c r="R827" i="1"/>
  <c r="I827" i="1"/>
  <c r="AC826" i="1"/>
  <c r="R826" i="1"/>
  <c r="I826" i="1"/>
  <c r="AC825" i="1"/>
  <c r="R825" i="1"/>
  <c r="I825" i="1"/>
  <c r="AC824" i="1"/>
  <c r="R824" i="1"/>
  <c r="I824" i="1"/>
  <c r="AC823" i="1"/>
  <c r="R823" i="1"/>
  <c r="I823" i="1"/>
  <c r="AC822" i="1"/>
  <c r="R822" i="1"/>
  <c r="I822" i="1"/>
  <c r="AC821" i="1"/>
  <c r="R821" i="1"/>
  <c r="I821" i="1"/>
  <c r="AC820" i="1"/>
  <c r="R820" i="1"/>
  <c r="I820" i="1"/>
  <c r="AC819" i="1"/>
  <c r="R819" i="1"/>
  <c r="I819" i="1"/>
  <c r="AC818" i="1"/>
  <c r="R818" i="1"/>
  <c r="I818" i="1"/>
  <c r="AC817" i="1"/>
  <c r="R817" i="1"/>
  <c r="I817" i="1"/>
  <c r="AC816" i="1"/>
  <c r="R816" i="1"/>
  <c r="I816" i="1"/>
  <c r="AC815" i="1"/>
  <c r="R815" i="1"/>
  <c r="I815" i="1"/>
  <c r="AC814" i="1"/>
  <c r="R814" i="1"/>
  <c r="I814" i="1"/>
  <c r="AC813" i="1"/>
  <c r="R813" i="1"/>
  <c r="I813" i="1"/>
  <c r="AC812" i="1"/>
  <c r="R812" i="1"/>
  <c r="I812" i="1"/>
  <c r="AC811" i="1"/>
  <c r="R811" i="1"/>
  <c r="I811" i="1"/>
  <c r="AC810" i="1"/>
  <c r="R810" i="1"/>
  <c r="I810" i="1"/>
  <c r="AC809" i="1"/>
  <c r="R809" i="1"/>
  <c r="I809" i="1"/>
  <c r="AC808" i="1"/>
  <c r="R808" i="1"/>
  <c r="I808" i="1"/>
  <c r="AC807" i="1"/>
  <c r="R807" i="1"/>
  <c r="I807" i="1"/>
  <c r="AC806" i="1"/>
  <c r="R806" i="1"/>
  <c r="I806" i="1"/>
  <c r="AC805" i="1"/>
  <c r="R805" i="1"/>
  <c r="I805" i="1"/>
  <c r="AC804" i="1"/>
  <c r="R804" i="1"/>
  <c r="I804" i="1"/>
  <c r="AC803" i="1"/>
  <c r="R803" i="1"/>
  <c r="I803" i="1"/>
  <c r="AC802" i="1"/>
  <c r="R802" i="1"/>
  <c r="I802" i="1"/>
  <c r="AC801" i="1"/>
  <c r="R801" i="1"/>
  <c r="I801" i="1"/>
  <c r="AC800" i="1"/>
  <c r="R800" i="1"/>
  <c r="I800" i="1"/>
  <c r="AC799" i="1"/>
  <c r="R799" i="1"/>
  <c r="I799" i="1"/>
  <c r="R798" i="1"/>
  <c r="I798" i="1"/>
  <c r="AC797" i="1"/>
  <c r="R797" i="1"/>
  <c r="I797" i="1"/>
  <c r="AC796" i="1"/>
  <c r="R796" i="1"/>
  <c r="I796" i="1"/>
  <c r="AC795" i="1"/>
  <c r="R795" i="1"/>
  <c r="I795" i="1"/>
  <c r="AC794" i="1"/>
  <c r="R794" i="1"/>
  <c r="I794" i="1"/>
  <c r="AC793" i="1"/>
  <c r="R793" i="1"/>
  <c r="I793" i="1"/>
  <c r="AC792" i="1"/>
  <c r="R792" i="1"/>
  <c r="I792" i="1"/>
  <c r="AC791" i="1"/>
  <c r="R791" i="1"/>
  <c r="I791" i="1"/>
  <c r="R790" i="1"/>
  <c r="I790" i="1"/>
  <c r="R789" i="1"/>
  <c r="I789" i="1"/>
  <c r="AC788" i="1"/>
  <c r="R788" i="1"/>
  <c r="I788" i="1"/>
  <c r="AC787" i="1"/>
  <c r="R787" i="1"/>
  <c r="I787" i="1"/>
  <c r="AC786" i="1"/>
  <c r="R786" i="1"/>
  <c r="I786" i="1"/>
  <c r="AC785" i="1"/>
  <c r="R785" i="1"/>
  <c r="I785" i="1"/>
  <c r="AC784" i="1"/>
  <c r="R784" i="1"/>
  <c r="I784" i="1"/>
  <c r="AC783" i="1"/>
  <c r="R783" i="1"/>
  <c r="I783" i="1"/>
  <c r="AC782" i="1"/>
  <c r="R782" i="1"/>
  <c r="I782" i="1"/>
  <c r="AC781" i="1"/>
  <c r="R781" i="1"/>
  <c r="I781" i="1"/>
  <c r="R780" i="1"/>
  <c r="I780" i="1"/>
  <c r="AC779" i="1"/>
  <c r="R779" i="1"/>
  <c r="I779" i="1"/>
  <c r="AC778" i="1"/>
  <c r="R778" i="1"/>
  <c r="I778" i="1"/>
  <c r="AC777" i="1"/>
  <c r="R777" i="1"/>
  <c r="I777" i="1"/>
  <c r="AC776" i="1"/>
  <c r="R776" i="1"/>
  <c r="I776" i="1"/>
  <c r="AC775" i="1"/>
  <c r="R775" i="1"/>
  <c r="I775" i="1"/>
  <c r="AC774" i="1"/>
  <c r="R774" i="1"/>
  <c r="I774" i="1"/>
  <c r="AC773" i="1"/>
  <c r="R773" i="1"/>
  <c r="I773" i="1"/>
  <c r="AC772" i="1"/>
  <c r="R772" i="1"/>
  <c r="I772" i="1"/>
  <c r="AC771" i="1"/>
  <c r="R771" i="1"/>
  <c r="I771" i="1"/>
  <c r="AC770" i="1"/>
  <c r="R770" i="1"/>
  <c r="I770" i="1"/>
  <c r="AC769" i="1"/>
  <c r="R769" i="1"/>
  <c r="I769" i="1"/>
  <c r="I768" i="1"/>
  <c r="AC767" i="1"/>
  <c r="R767" i="1"/>
  <c r="I767" i="1"/>
  <c r="AC766" i="1"/>
  <c r="R766" i="1"/>
  <c r="I766" i="1"/>
  <c r="AC765" i="1"/>
  <c r="R765" i="1"/>
  <c r="I765" i="1"/>
  <c r="AC764" i="1"/>
  <c r="R764" i="1"/>
  <c r="I764" i="1"/>
  <c r="AC763" i="1"/>
  <c r="R763" i="1"/>
  <c r="I763" i="1"/>
  <c r="AC762" i="1"/>
  <c r="R762" i="1"/>
  <c r="I762" i="1"/>
  <c r="AC761" i="1"/>
  <c r="R761" i="1"/>
  <c r="I761" i="1"/>
  <c r="AC760" i="1"/>
  <c r="R760" i="1"/>
  <c r="I760" i="1"/>
  <c r="AC759" i="1"/>
  <c r="R759" i="1"/>
  <c r="I759" i="1"/>
  <c r="AC758" i="1"/>
  <c r="R758" i="1"/>
  <c r="I758" i="1"/>
  <c r="AC757" i="1"/>
  <c r="R757" i="1"/>
  <c r="I757" i="1"/>
  <c r="AC756" i="1"/>
  <c r="R756" i="1"/>
  <c r="I756" i="1"/>
  <c r="AC755" i="1"/>
  <c r="R755" i="1"/>
  <c r="I755" i="1"/>
  <c r="AC754" i="1"/>
  <c r="R754" i="1"/>
  <c r="I754" i="1"/>
  <c r="AC753" i="1"/>
  <c r="R753" i="1"/>
  <c r="I753" i="1"/>
  <c r="AC752" i="1"/>
  <c r="R752" i="1"/>
  <c r="I752" i="1"/>
  <c r="AC751" i="1"/>
  <c r="R751" i="1"/>
  <c r="I751" i="1"/>
  <c r="AC750" i="1"/>
  <c r="R750" i="1"/>
  <c r="I750" i="1"/>
  <c r="AC749" i="1"/>
  <c r="R749" i="1"/>
  <c r="I749" i="1"/>
  <c r="AC748" i="1"/>
  <c r="R748" i="1"/>
  <c r="I748" i="1"/>
  <c r="AC747" i="1"/>
  <c r="R747" i="1"/>
  <c r="I747" i="1"/>
  <c r="AC746" i="1"/>
  <c r="R746" i="1"/>
  <c r="I746" i="1"/>
  <c r="AC745" i="1"/>
  <c r="R745" i="1"/>
  <c r="I745" i="1"/>
  <c r="AC744" i="1"/>
  <c r="R744" i="1"/>
  <c r="I744" i="1"/>
  <c r="AC743" i="1"/>
  <c r="R743" i="1"/>
  <c r="I743" i="1"/>
  <c r="AC742" i="1"/>
  <c r="R742" i="1"/>
  <c r="I742" i="1"/>
  <c r="AC741" i="1"/>
  <c r="R741" i="1"/>
  <c r="I741" i="1"/>
  <c r="AC740" i="1"/>
  <c r="R740" i="1"/>
  <c r="I740" i="1"/>
  <c r="AC739" i="1"/>
  <c r="R739" i="1"/>
  <c r="I739" i="1"/>
  <c r="AC738" i="1"/>
  <c r="R738" i="1"/>
  <c r="I738" i="1"/>
  <c r="R737" i="1"/>
  <c r="I737" i="1"/>
  <c r="AC736" i="1"/>
  <c r="R736" i="1"/>
  <c r="I736" i="1"/>
  <c r="AC735" i="1"/>
  <c r="R735" i="1"/>
  <c r="I735" i="1"/>
  <c r="AC734" i="1"/>
  <c r="R734" i="1"/>
  <c r="I734" i="1"/>
  <c r="AC733" i="1"/>
  <c r="R733" i="1"/>
  <c r="I733" i="1"/>
  <c r="AC732" i="1"/>
  <c r="R732" i="1"/>
  <c r="I732" i="1"/>
  <c r="AC731" i="1"/>
  <c r="R731" i="1"/>
  <c r="I731" i="1"/>
  <c r="AC730" i="1"/>
  <c r="R730" i="1"/>
  <c r="I730" i="1"/>
  <c r="AC729" i="1"/>
  <c r="R729" i="1"/>
  <c r="I729" i="1"/>
  <c r="AC728" i="1"/>
  <c r="R728" i="1"/>
  <c r="I728" i="1"/>
  <c r="AC727" i="1"/>
  <c r="R727" i="1"/>
  <c r="I727" i="1"/>
  <c r="AC726" i="1"/>
  <c r="R726" i="1"/>
  <c r="I726" i="1"/>
  <c r="AC725" i="1"/>
  <c r="R725" i="1"/>
  <c r="I725" i="1"/>
  <c r="AC724" i="1"/>
  <c r="R724" i="1"/>
  <c r="I724" i="1"/>
  <c r="AC723" i="1"/>
  <c r="R723" i="1"/>
  <c r="I723" i="1"/>
  <c r="AC722" i="1"/>
  <c r="R722" i="1"/>
  <c r="I722" i="1"/>
  <c r="AC721" i="1"/>
  <c r="R721" i="1"/>
  <c r="I721" i="1"/>
  <c r="AC720" i="1"/>
  <c r="R720" i="1"/>
  <c r="I720" i="1"/>
  <c r="AC719" i="1"/>
  <c r="R719" i="1"/>
  <c r="I719" i="1"/>
  <c r="AC718" i="1"/>
  <c r="R718" i="1"/>
  <c r="I718" i="1"/>
  <c r="AC717" i="1"/>
  <c r="R717" i="1"/>
  <c r="I717" i="1"/>
  <c r="AC716" i="1"/>
  <c r="R716" i="1"/>
  <c r="I716" i="1"/>
  <c r="AC715" i="1"/>
  <c r="R715" i="1"/>
  <c r="I715" i="1"/>
  <c r="AC714" i="1"/>
  <c r="R714" i="1"/>
  <c r="I714" i="1"/>
  <c r="AC713" i="1"/>
  <c r="R713" i="1"/>
  <c r="I713" i="1"/>
  <c r="AC712" i="1"/>
  <c r="R712" i="1"/>
  <c r="I712" i="1"/>
  <c r="AC711" i="1"/>
  <c r="R711" i="1"/>
  <c r="I711" i="1"/>
  <c r="AC710" i="1"/>
  <c r="R710" i="1"/>
  <c r="I710" i="1"/>
  <c r="AC709" i="1"/>
  <c r="R709" i="1"/>
  <c r="I709" i="1"/>
  <c r="AC708" i="1"/>
  <c r="R708" i="1"/>
  <c r="I708" i="1"/>
  <c r="AC707" i="1"/>
  <c r="R707" i="1"/>
  <c r="I707" i="1"/>
  <c r="AC706" i="1"/>
  <c r="R706" i="1"/>
  <c r="I706" i="1"/>
  <c r="AC705" i="1"/>
  <c r="R705" i="1"/>
  <c r="I705" i="1"/>
  <c r="AC704" i="1"/>
  <c r="R704" i="1"/>
  <c r="I704" i="1"/>
  <c r="AC703" i="1"/>
  <c r="R703" i="1"/>
  <c r="I703" i="1"/>
  <c r="AC702" i="1"/>
  <c r="R702" i="1"/>
  <c r="I702" i="1"/>
  <c r="AC701" i="1"/>
  <c r="R701" i="1"/>
  <c r="I701" i="1"/>
  <c r="AC700" i="1"/>
  <c r="R700" i="1"/>
  <c r="I700" i="1"/>
  <c r="AC699" i="1"/>
  <c r="R699" i="1"/>
  <c r="I699" i="1"/>
  <c r="AC698" i="1"/>
  <c r="R698" i="1"/>
  <c r="I698" i="1"/>
  <c r="AC697" i="1"/>
  <c r="R697" i="1"/>
  <c r="I697" i="1"/>
  <c r="AC696" i="1"/>
  <c r="R696" i="1"/>
  <c r="I696" i="1"/>
  <c r="AC695" i="1"/>
  <c r="R695" i="1"/>
  <c r="I695" i="1"/>
  <c r="AC694" i="1"/>
  <c r="R694" i="1"/>
  <c r="I694" i="1"/>
  <c r="AC693" i="1"/>
  <c r="R693" i="1"/>
  <c r="I693" i="1"/>
  <c r="AC692" i="1"/>
  <c r="R692" i="1"/>
  <c r="I692" i="1"/>
  <c r="AC691" i="1"/>
  <c r="R691" i="1"/>
  <c r="I691" i="1"/>
  <c r="AC690" i="1"/>
  <c r="R690" i="1"/>
  <c r="I690" i="1"/>
  <c r="AC689" i="1"/>
  <c r="R689" i="1"/>
  <c r="I689" i="1"/>
  <c r="AC688" i="1"/>
  <c r="R688" i="1"/>
  <c r="I688" i="1"/>
  <c r="AC687" i="1"/>
  <c r="R687" i="1"/>
  <c r="I687" i="1"/>
  <c r="AC686" i="1"/>
  <c r="R686" i="1"/>
  <c r="I686" i="1"/>
  <c r="AC685" i="1"/>
  <c r="R685" i="1"/>
  <c r="I685" i="1"/>
  <c r="AC684" i="1"/>
  <c r="R684" i="1"/>
  <c r="I684" i="1"/>
  <c r="AC683" i="1"/>
  <c r="R683" i="1"/>
  <c r="I683" i="1"/>
  <c r="AC682" i="1"/>
  <c r="R682" i="1"/>
  <c r="I682" i="1"/>
  <c r="AC681" i="1"/>
  <c r="R681" i="1"/>
  <c r="I681" i="1"/>
  <c r="AC680" i="1"/>
  <c r="R680" i="1"/>
  <c r="I680" i="1"/>
  <c r="AC679" i="1"/>
  <c r="R679" i="1"/>
  <c r="I679" i="1"/>
  <c r="AC678" i="1"/>
  <c r="R678" i="1"/>
  <c r="I678" i="1"/>
  <c r="AC677" i="1"/>
  <c r="R677" i="1"/>
  <c r="I677" i="1"/>
  <c r="AC676" i="1"/>
  <c r="R676" i="1"/>
  <c r="I676" i="1"/>
  <c r="AC675" i="1"/>
  <c r="R675" i="1"/>
  <c r="I675" i="1"/>
  <c r="AC674" i="1"/>
  <c r="R674" i="1"/>
  <c r="I674" i="1"/>
  <c r="AC673" i="1"/>
  <c r="R673" i="1"/>
  <c r="I673" i="1"/>
  <c r="AC672" i="1"/>
  <c r="R672" i="1"/>
  <c r="I672" i="1"/>
  <c r="AC671" i="1"/>
  <c r="R671" i="1"/>
  <c r="I671" i="1"/>
  <c r="AC670" i="1"/>
  <c r="R670" i="1"/>
  <c r="I670" i="1"/>
  <c r="AC669" i="1"/>
  <c r="R669" i="1"/>
  <c r="I669" i="1"/>
  <c r="AC668" i="1"/>
  <c r="R668" i="1"/>
  <c r="I668" i="1"/>
  <c r="AC667" i="1"/>
  <c r="R667" i="1"/>
  <c r="I667" i="1"/>
  <c r="AC666" i="1"/>
  <c r="R666" i="1"/>
  <c r="I666" i="1"/>
  <c r="AC665" i="1"/>
  <c r="R665" i="1"/>
  <c r="I665" i="1"/>
  <c r="AC664" i="1"/>
  <c r="R664" i="1"/>
  <c r="I664" i="1"/>
  <c r="AC663" i="1"/>
  <c r="R663" i="1"/>
  <c r="I663" i="1"/>
  <c r="AC662" i="1"/>
  <c r="R662" i="1"/>
  <c r="I662" i="1"/>
  <c r="AC661" i="1"/>
  <c r="R661" i="1"/>
  <c r="I661" i="1"/>
  <c r="AC660" i="1"/>
  <c r="R660" i="1"/>
  <c r="I660" i="1"/>
  <c r="AC659" i="1"/>
  <c r="R659" i="1"/>
  <c r="I659" i="1"/>
  <c r="AC658" i="1"/>
  <c r="R658" i="1"/>
  <c r="I658" i="1"/>
  <c r="AC657" i="1"/>
  <c r="R657" i="1"/>
  <c r="I657" i="1"/>
  <c r="AC656" i="1"/>
  <c r="R656" i="1"/>
  <c r="I656" i="1"/>
  <c r="AC655" i="1"/>
  <c r="R655" i="1"/>
  <c r="I655" i="1"/>
  <c r="AC654" i="1"/>
  <c r="R654" i="1"/>
  <c r="I654" i="1"/>
  <c r="AC653" i="1"/>
  <c r="R653" i="1"/>
  <c r="I653" i="1"/>
  <c r="AC652" i="1"/>
  <c r="R652" i="1"/>
  <c r="I652" i="1"/>
  <c r="AC651" i="1"/>
  <c r="R651" i="1"/>
  <c r="I651" i="1"/>
  <c r="AC650" i="1"/>
  <c r="R650" i="1"/>
  <c r="I650" i="1"/>
  <c r="AC649" i="1"/>
  <c r="R649" i="1"/>
  <c r="I649" i="1"/>
  <c r="AC648" i="1"/>
  <c r="R648" i="1"/>
  <c r="I648" i="1"/>
  <c r="AC647" i="1"/>
  <c r="R647" i="1"/>
  <c r="I647" i="1"/>
  <c r="AC646" i="1"/>
  <c r="R646" i="1"/>
  <c r="I646" i="1"/>
  <c r="AC645" i="1"/>
  <c r="R645" i="1"/>
  <c r="I645" i="1"/>
  <c r="AC644" i="1"/>
  <c r="R644" i="1"/>
  <c r="I644" i="1"/>
  <c r="AC643" i="1"/>
  <c r="R643" i="1"/>
  <c r="I643" i="1"/>
  <c r="AC642" i="1"/>
  <c r="R642" i="1"/>
  <c r="I642" i="1"/>
  <c r="AC641" i="1"/>
  <c r="R641" i="1"/>
  <c r="I641" i="1"/>
  <c r="AC640" i="1"/>
  <c r="R640" i="1"/>
  <c r="I640" i="1"/>
  <c r="AC639" i="1"/>
  <c r="R639" i="1"/>
  <c r="I639" i="1"/>
  <c r="AC638" i="1"/>
  <c r="R638" i="1"/>
  <c r="I638" i="1"/>
  <c r="AC637" i="1"/>
  <c r="R637" i="1"/>
  <c r="I637" i="1"/>
  <c r="AC636" i="1"/>
  <c r="R636" i="1"/>
  <c r="I636" i="1"/>
  <c r="AC635" i="1"/>
  <c r="R635" i="1"/>
  <c r="I635" i="1"/>
  <c r="AC634" i="1"/>
  <c r="R634" i="1"/>
  <c r="I634" i="1"/>
  <c r="AC633" i="1"/>
  <c r="R633" i="1"/>
  <c r="I633" i="1"/>
  <c r="AC632" i="1"/>
  <c r="R632" i="1"/>
  <c r="I632" i="1"/>
  <c r="AC631" i="1"/>
  <c r="R631" i="1"/>
  <c r="I631" i="1"/>
  <c r="AC630" i="1"/>
  <c r="R630" i="1"/>
  <c r="I630" i="1"/>
  <c r="AC629" i="1"/>
  <c r="R629" i="1"/>
  <c r="I629" i="1"/>
  <c r="AC628" i="1"/>
  <c r="R628" i="1"/>
  <c r="I628" i="1"/>
  <c r="AC627" i="1"/>
  <c r="R627" i="1"/>
  <c r="I627" i="1"/>
  <c r="AC626" i="1"/>
  <c r="R626" i="1"/>
  <c r="I626" i="1"/>
  <c r="AC625" i="1"/>
  <c r="R625" i="1"/>
  <c r="I625" i="1"/>
  <c r="AC624" i="1"/>
  <c r="R624" i="1"/>
  <c r="I624" i="1"/>
  <c r="AC623" i="1"/>
  <c r="R623" i="1"/>
  <c r="I623" i="1"/>
  <c r="AC622" i="1"/>
  <c r="R622" i="1"/>
  <c r="I622" i="1"/>
  <c r="AC621" i="1"/>
  <c r="R621" i="1"/>
  <c r="I621" i="1"/>
  <c r="AC620" i="1"/>
  <c r="R620" i="1"/>
  <c r="I620" i="1"/>
  <c r="AC619" i="1"/>
  <c r="R619" i="1"/>
  <c r="I619" i="1"/>
  <c r="AC618" i="1"/>
  <c r="R618" i="1"/>
  <c r="I618" i="1"/>
  <c r="AC617" i="1"/>
  <c r="R617" i="1"/>
  <c r="I617" i="1"/>
  <c r="AC616" i="1"/>
  <c r="R616" i="1"/>
  <c r="I616" i="1"/>
  <c r="AC615" i="1"/>
  <c r="R615" i="1"/>
  <c r="I615" i="1"/>
  <c r="AC614" i="1"/>
  <c r="R614" i="1"/>
  <c r="I614" i="1"/>
  <c r="AC613" i="1"/>
  <c r="R613" i="1"/>
  <c r="I613" i="1"/>
  <c r="AC612" i="1"/>
  <c r="R612" i="1"/>
  <c r="I612" i="1"/>
  <c r="AC611" i="1"/>
  <c r="R611" i="1"/>
  <c r="I611" i="1"/>
  <c r="AC610" i="1"/>
  <c r="R610" i="1"/>
  <c r="I610" i="1"/>
  <c r="AC609" i="1"/>
  <c r="R609" i="1"/>
  <c r="I609" i="1"/>
  <c r="AC608" i="1"/>
  <c r="R608" i="1"/>
  <c r="I608" i="1"/>
  <c r="AC607" i="1"/>
  <c r="R607" i="1"/>
  <c r="I607" i="1"/>
  <c r="AC606" i="1"/>
  <c r="R606" i="1"/>
  <c r="I606" i="1"/>
  <c r="AC605" i="1"/>
  <c r="R605" i="1"/>
  <c r="I605" i="1"/>
  <c r="AC604" i="1"/>
  <c r="R604" i="1"/>
  <c r="I604" i="1"/>
  <c r="AC603" i="1"/>
  <c r="R603" i="1"/>
  <c r="I603" i="1"/>
  <c r="AC602" i="1"/>
  <c r="R602" i="1"/>
  <c r="I602" i="1"/>
  <c r="AC601" i="1"/>
  <c r="R601" i="1"/>
  <c r="I601" i="1"/>
  <c r="AC600" i="1"/>
  <c r="R600" i="1"/>
  <c r="I600" i="1"/>
  <c r="AC599" i="1"/>
  <c r="R599" i="1"/>
  <c r="I599" i="1"/>
  <c r="AC598" i="1"/>
  <c r="R598" i="1"/>
  <c r="I598" i="1"/>
  <c r="AC597" i="1"/>
  <c r="R597" i="1"/>
  <c r="I597" i="1"/>
  <c r="AC596" i="1"/>
  <c r="R596" i="1"/>
  <c r="I596" i="1"/>
  <c r="AC595" i="1"/>
  <c r="R595" i="1"/>
  <c r="I595" i="1"/>
  <c r="AC594" i="1"/>
  <c r="R594" i="1"/>
  <c r="I594" i="1"/>
  <c r="AC593" i="1"/>
  <c r="R593" i="1"/>
  <c r="I593" i="1"/>
  <c r="AC592" i="1"/>
  <c r="R592" i="1"/>
  <c r="I592" i="1"/>
  <c r="AC591" i="1"/>
  <c r="R591" i="1"/>
  <c r="I591" i="1"/>
  <c r="AC590" i="1"/>
  <c r="R590" i="1"/>
  <c r="I590" i="1"/>
  <c r="AC589" i="1"/>
  <c r="R589" i="1"/>
  <c r="I589" i="1"/>
  <c r="AC588" i="1"/>
  <c r="R588" i="1"/>
  <c r="I588" i="1"/>
  <c r="AC587" i="1"/>
  <c r="R587" i="1"/>
  <c r="I587" i="1"/>
  <c r="AC586" i="1"/>
  <c r="R586" i="1"/>
  <c r="I586" i="1"/>
  <c r="AC585" i="1"/>
  <c r="R585" i="1"/>
  <c r="I585" i="1"/>
  <c r="AC584" i="1"/>
  <c r="R584" i="1"/>
  <c r="I584" i="1"/>
  <c r="AC583" i="1"/>
  <c r="R583" i="1"/>
  <c r="I583" i="1"/>
  <c r="R582" i="1"/>
  <c r="I582" i="1"/>
  <c r="R581" i="1"/>
  <c r="I581" i="1"/>
  <c r="R580" i="1"/>
  <c r="I580" i="1"/>
  <c r="AC579" i="1"/>
  <c r="R579" i="1"/>
  <c r="I579" i="1"/>
  <c r="AC578" i="1"/>
  <c r="R578" i="1"/>
  <c r="I578" i="1"/>
  <c r="AC577" i="1"/>
  <c r="R577" i="1"/>
  <c r="I577" i="1"/>
  <c r="AC576" i="1"/>
  <c r="R576" i="1"/>
  <c r="I576" i="1"/>
  <c r="AC575" i="1"/>
  <c r="R575" i="1"/>
  <c r="I575" i="1"/>
  <c r="R574" i="1"/>
  <c r="I574" i="1"/>
  <c r="R573" i="1"/>
  <c r="I573" i="1"/>
  <c r="R572" i="1"/>
  <c r="I572" i="1"/>
  <c r="AC571" i="1"/>
  <c r="R571" i="1"/>
  <c r="I571" i="1"/>
  <c r="AC570" i="1"/>
  <c r="R570" i="1"/>
  <c r="I570" i="1"/>
  <c r="AC569" i="1"/>
  <c r="R569" i="1"/>
  <c r="I569" i="1"/>
  <c r="AC568" i="1"/>
  <c r="R568" i="1"/>
  <c r="I568" i="1"/>
  <c r="AC567" i="1"/>
  <c r="R567" i="1"/>
  <c r="I567" i="1"/>
  <c r="AC566" i="1"/>
  <c r="R566" i="1"/>
  <c r="I566" i="1"/>
  <c r="AC565" i="1"/>
  <c r="R565" i="1"/>
  <c r="I565" i="1"/>
  <c r="AC564" i="1"/>
  <c r="R564" i="1"/>
  <c r="I564" i="1"/>
  <c r="AC563" i="1"/>
  <c r="R563" i="1"/>
  <c r="I563" i="1"/>
  <c r="R562" i="1"/>
  <c r="I562" i="1"/>
  <c r="R561" i="1"/>
  <c r="I561" i="1"/>
  <c r="AC560" i="1"/>
  <c r="R560" i="1"/>
  <c r="I560" i="1"/>
  <c r="AC559" i="1"/>
  <c r="R559" i="1"/>
  <c r="I559" i="1"/>
  <c r="R558" i="1"/>
  <c r="I558" i="1"/>
  <c r="AC557" i="1"/>
  <c r="R557" i="1"/>
  <c r="I557" i="1"/>
  <c r="AC556" i="1"/>
  <c r="R556" i="1"/>
  <c r="I556" i="1"/>
  <c r="AC555" i="1"/>
  <c r="R555" i="1"/>
  <c r="I555" i="1"/>
  <c r="AC554" i="1"/>
  <c r="R554" i="1"/>
  <c r="I554" i="1"/>
  <c r="AC553" i="1"/>
  <c r="R553" i="1"/>
  <c r="I553" i="1"/>
  <c r="AC552" i="1"/>
  <c r="R552" i="1"/>
  <c r="I552" i="1"/>
  <c r="AC551" i="1"/>
  <c r="R551" i="1"/>
  <c r="I551" i="1"/>
  <c r="AC550" i="1"/>
  <c r="R550" i="1"/>
  <c r="I550" i="1"/>
  <c r="AC549" i="1"/>
  <c r="R549" i="1"/>
  <c r="I549" i="1"/>
  <c r="AC548" i="1"/>
  <c r="R548" i="1"/>
  <c r="I548" i="1"/>
  <c r="AC547" i="1"/>
  <c r="R547" i="1"/>
  <c r="I547" i="1"/>
  <c r="AC546" i="1"/>
  <c r="R546" i="1"/>
  <c r="I546" i="1"/>
  <c r="AC545" i="1"/>
  <c r="R545" i="1"/>
  <c r="I545" i="1"/>
  <c r="AC544" i="1"/>
  <c r="R544" i="1"/>
  <c r="I544" i="1"/>
  <c r="AC543" i="1"/>
  <c r="R543" i="1"/>
  <c r="I543" i="1"/>
  <c r="AC542" i="1"/>
  <c r="R542" i="1"/>
  <c r="I542" i="1"/>
  <c r="AC541" i="1"/>
  <c r="R541" i="1"/>
  <c r="I541" i="1"/>
  <c r="AC540" i="1"/>
  <c r="R540" i="1"/>
  <c r="I540" i="1"/>
  <c r="AC539" i="1"/>
  <c r="R539" i="1"/>
  <c r="I539" i="1"/>
  <c r="AC538" i="1"/>
  <c r="R538" i="1"/>
  <c r="I538" i="1"/>
  <c r="AC537" i="1"/>
  <c r="R537" i="1"/>
  <c r="I537" i="1"/>
  <c r="AC536" i="1"/>
  <c r="R536" i="1"/>
  <c r="I536" i="1"/>
  <c r="AC535" i="1"/>
  <c r="R535" i="1"/>
  <c r="I535" i="1"/>
  <c r="AC534" i="1"/>
  <c r="R534" i="1"/>
  <c r="I534" i="1"/>
  <c r="AC533" i="1"/>
  <c r="R533" i="1"/>
  <c r="I533" i="1"/>
  <c r="AC532" i="1"/>
  <c r="R532" i="1"/>
  <c r="I532" i="1"/>
  <c r="AC531" i="1"/>
  <c r="R531" i="1"/>
  <c r="I531" i="1"/>
  <c r="AC530" i="1"/>
  <c r="R530" i="1"/>
  <c r="I530" i="1"/>
  <c r="AC529" i="1"/>
  <c r="R529" i="1"/>
  <c r="I529" i="1"/>
  <c r="AC528" i="1"/>
  <c r="R528" i="1"/>
  <c r="I528" i="1"/>
  <c r="AC527" i="1"/>
  <c r="R527" i="1"/>
  <c r="I527" i="1"/>
  <c r="AC526" i="1"/>
  <c r="R526" i="1"/>
  <c r="I526" i="1"/>
  <c r="AC525" i="1"/>
  <c r="R525" i="1"/>
  <c r="I525" i="1"/>
  <c r="AC524" i="1"/>
  <c r="R524" i="1"/>
  <c r="I524" i="1"/>
  <c r="AC523" i="1"/>
  <c r="R523" i="1"/>
  <c r="I523" i="1"/>
  <c r="AC522" i="1"/>
  <c r="R522" i="1"/>
  <c r="I522" i="1"/>
  <c r="AC521" i="1"/>
  <c r="R521" i="1"/>
  <c r="I521" i="1"/>
  <c r="AC520" i="1"/>
  <c r="R520" i="1"/>
  <c r="I520" i="1"/>
  <c r="AC519" i="1"/>
  <c r="R519" i="1"/>
  <c r="I519" i="1"/>
  <c r="AC518" i="1"/>
  <c r="R518" i="1"/>
  <c r="I518" i="1"/>
  <c r="AC517" i="1"/>
  <c r="R517" i="1"/>
  <c r="I517" i="1"/>
  <c r="AC516" i="1"/>
  <c r="R516" i="1"/>
  <c r="I516" i="1"/>
  <c r="AC515" i="1"/>
  <c r="R515" i="1"/>
  <c r="I515" i="1"/>
  <c r="AC514" i="1"/>
  <c r="R514" i="1"/>
  <c r="I514" i="1"/>
  <c r="AC513" i="1"/>
  <c r="R513" i="1"/>
  <c r="I513" i="1"/>
  <c r="AC512" i="1"/>
  <c r="R512" i="1"/>
  <c r="I512" i="1"/>
  <c r="R511" i="1"/>
  <c r="I511" i="1"/>
  <c r="AC510" i="1"/>
  <c r="R510" i="1"/>
  <c r="I510" i="1"/>
  <c r="AC509" i="1"/>
  <c r="R509" i="1"/>
  <c r="I509" i="1"/>
  <c r="AC508" i="1"/>
  <c r="R508" i="1"/>
  <c r="I508" i="1"/>
  <c r="AC507" i="1"/>
  <c r="R507" i="1"/>
  <c r="I507" i="1"/>
  <c r="AC506" i="1"/>
  <c r="R506" i="1"/>
  <c r="I506" i="1"/>
  <c r="AC505" i="1"/>
  <c r="R505" i="1"/>
  <c r="I505" i="1"/>
  <c r="AC504" i="1"/>
  <c r="R504" i="1"/>
  <c r="I504" i="1"/>
  <c r="AC503" i="1"/>
  <c r="R503" i="1"/>
  <c r="I503" i="1"/>
  <c r="AC502" i="1"/>
  <c r="R502" i="1"/>
  <c r="I502" i="1"/>
  <c r="AC501" i="1"/>
  <c r="R501" i="1"/>
  <c r="I501" i="1"/>
  <c r="AC500" i="1"/>
  <c r="R500" i="1"/>
  <c r="I500" i="1"/>
  <c r="AC499" i="1"/>
  <c r="R499" i="1"/>
  <c r="I499" i="1"/>
  <c r="AC498" i="1"/>
  <c r="R498" i="1"/>
  <c r="I498" i="1"/>
  <c r="AC497" i="1"/>
  <c r="R497" i="1"/>
  <c r="I497" i="1"/>
  <c r="AC496" i="1"/>
  <c r="R496" i="1"/>
  <c r="I496" i="1"/>
  <c r="AC495" i="1"/>
  <c r="R495" i="1"/>
  <c r="I495" i="1"/>
  <c r="AC494" i="1"/>
  <c r="R494" i="1"/>
  <c r="I494" i="1"/>
  <c r="AC493" i="1"/>
  <c r="R493" i="1"/>
  <c r="I493" i="1"/>
  <c r="AC492" i="1"/>
  <c r="R492" i="1"/>
  <c r="I492" i="1"/>
  <c r="AC491" i="1"/>
  <c r="R491" i="1"/>
  <c r="I491" i="1"/>
  <c r="AC490" i="1"/>
  <c r="R490" i="1"/>
  <c r="I490" i="1"/>
  <c r="AC489" i="1"/>
  <c r="R489" i="1"/>
  <c r="I489" i="1"/>
  <c r="AC488" i="1"/>
  <c r="R488" i="1"/>
  <c r="I488" i="1"/>
  <c r="R487" i="1"/>
  <c r="I487" i="1"/>
  <c r="AC486" i="1"/>
  <c r="R486" i="1"/>
  <c r="I486" i="1"/>
  <c r="AC485" i="1"/>
  <c r="R485" i="1"/>
  <c r="I485" i="1"/>
  <c r="AC484" i="1"/>
  <c r="R484" i="1"/>
  <c r="I484" i="1"/>
  <c r="AC483" i="1"/>
  <c r="R483" i="1"/>
  <c r="I483" i="1"/>
  <c r="AC482" i="1"/>
  <c r="R482" i="1"/>
  <c r="I482" i="1"/>
  <c r="AC481" i="1"/>
  <c r="R481" i="1"/>
  <c r="I481" i="1"/>
  <c r="AC480" i="1"/>
  <c r="R480" i="1"/>
  <c r="I480" i="1"/>
  <c r="AC479" i="1"/>
  <c r="R479" i="1"/>
  <c r="I479" i="1"/>
  <c r="AC478" i="1"/>
  <c r="R478" i="1"/>
  <c r="I478" i="1"/>
  <c r="AC477" i="1"/>
  <c r="R477" i="1"/>
  <c r="I477" i="1"/>
  <c r="AC476" i="1"/>
  <c r="R476" i="1"/>
  <c r="I476" i="1"/>
  <c r="AC475" i="1"/>
  <c r="R475" i="1"/>
  <c r="I475" i="1"/>
  <c r="AC474" i="1"/>
  <c r="R474" i="1"/>
  <c r="I474" i="1"/>
  <c r="AC473" i="1"/>
  <c r="R473" i="1"/>
  <c r="I473" i="1"/>
  <c r="AC472" i="1"/>
  <c r="R472" i="1"/>
  <c r="I472" i="1"/>
  <c r="AC471" i="1"/>
  <c r="R471" i="1"/>
  <c r="I471" i="1"/>
  <c r="AC470" i="1"/>
  <c r="R470" i="1"/>
  <c r="I470" i="1"/>
  <c r="AC469" i="1"/>
  <c r="R469" i="1"/>
  <c r="I469" i="1"/>
  <c r="AC468" i="1"/>
  <c r="R468" i="1"/>
  <c r="I468" i="1"/>
  <c r="AC467" i="1"/>
  <c r="R467" i="1"/>
  <c r="I467" i="1"/>
  <c r="AC466" i="1"/>
  <c r="R466" i="1"/>
  <c r="I466" i="1"/>
  <c r="R465" i="1"/>
  <c r="I465" i="1"/>
  <c r="R464" i="1"/>
  <c r="I464" i="1"/>
  <c r="R463" i="1"/>
  <c r="I463" i="1"/>
  <c r="R462" i="1"/>
  <c r="I462" i="1"/>
  <c r="R461" i="1"/>
  <c r="I461" i="1"/>
  <c r="AC460" i="1"/>
  <c r="R460" i="1"/>
  <c r="I460" i="1"/>
  <c r="AC459" i="1"/>
  <c r="R459" i="1"/>
  <c r="I459" i="1"/>
  <c r="AC458" i="1"/>
  <c r="R458" i="1"/>
  <c r="I458" i="1"/>
  <c r="AC457" i="1"/>
  <c r="R457" i="1"/>
  <c r="I457" i="1"/>
  <c r="AC456" i="1"/>
  <c r="R456" i="1"/>
  <c r="I456" i="1"/>
  <c r="AC455" i="1"/>
  <c r="R455" i="1"/>
  <c r="I455" i="1"/>
  <c r="AC454" i="1"/>
  <c r="R454" i="1"/>
  <c r="I454" i="1"/>
  <c r="R453" i="1"/>
  <c r="I453" i="1"/>
  <c r="AC452" i="1"/>
  <c r="R452" i="1"/>
  <c r="I452" i="1"/>
  <c r="AC451" i="1"/>
  <c r="R451" i="1"/>
  <c r="I451" i="1"/>
  <c r="AC450" i="1"/>
  <c r="R450" i="1"/>
  <c r="I450" i="1"/>
  <c r="AC449" i="1"/>
  <c r="R449" i="1"/>
  <c r="I449" i="1"/>
  <c r="AC448" i="1"/>
  <c r="R448" i="1"/>
  <c r="I448" i="1"/>
  <c r="AC447" i="1"/>
  <c r="R447" i="1"/>
  <c r="I447" i="1"/>
  <c r="R446" i="1"/>
  <c r="I446" i="1"/>
  <c r="AC445" i="1"/>
  <c r="R445" i="1"/>
  <c r="I445" i="1"/>
  <c r="AC444" i="1"/>
  <c r="R444" i="1"/>
  <c r="I444" i="1"/>
  <c r="AC443" i="1"/>
  <c r="R443" i="1"/>
  <c r="I443" i="1"/>
  <c r="AC442" i="1"/>
  <c r="R442" i="1"/>
  <c r="I442" i="1"/>
  <c r="AC441" i="1"/>
  <c r="R441" i="1"/>
  <c r="I441" i="1"/>
  <c r="AC440" i="1"/>
  <c r="R440" i="1"/>
  <c r="I440" i="1"/>
  <c r="AC439" i="1"/>
  <c r="R439" i="1"/>
  <c r="I439" i="1"/>
  <c r="AC438" i="1"/>
  <c r="R438" i="1"/>
  <c r="I438" i="1"/>
  <c r="AC437" i="1"/>
  <c r="R437" i="1"/>
  <c r="I437" i="1"/>
  <c r="R436" i="1"/>
  <c r="I436" i="1"/>
  <c r="R435" i="1"/>
  <c r="I435" i="1"/>
  <c r="AC434" i="1"/>
  <c r="R434" i="1"/>
  <c r="I434" i="1"/>
  <c r="AC433" i="1"/>
  <c r="R433" i="1"/>
  <c r="I433" i="1"/>
  <c r="AC432" i="1"/>
  <c r="R432" i="1"/>
  <c r="I432" i="1"/>
  <c r="AC431" i="1"/>
  <c r="R431" i="1"/>
  <c r="I431" i="1"/>
  <c r="R430" i="1"/>
  <c r="I430" i="1"/>
  <c r="AC429" i="1"/>
  <c r="R429" i="1"/>
  <c r="I429" i="1"/>
  <c r="R428" i="1"/>
  <c r="I428" i="1"/>
  <c r="AC427" i="1"/>
  <c r="R427" i="1"/>
  <c r="I427" i="1"/>
  <c r="AC426" i="1"/>
  <c r="R426" i="1"/>
  <c r="I426" i="1"/>
  <c r="AC425" i="1"/>
  <c r="R425" i="1"/>
  <c r="I425" i="1"/>
  <c r="R424" i="1"/>
  <c r="I424" i="1"/>
  <c r="AC423" i="1"/>
  <c r="R423" i="1"/>
  <c r="I423" i="1"/>
  <c r="AC422" i="1"/>
  <c r="R422" i="1"/>
  <c r="I422" i="1"/>
  <c r="AC421" i="1"/>
  <c r="R421" i="1"/>
  <c r="I421" i="1"/>
  <c r="AC420" i="1"/>
  <c r="R420" i="1"/>
  <c r="I420" i="1"/>
  <c r="R419" i="1"/>
  <c r="I419" i="1"/>
  <c r="AC418" i="1"/>
  <c r="R418" i="1"/>
  <c r="I418" i="1"/>
  <c r="AC417" i="1"/>
  <c r="R417" i="1"/>
  <c r="I417" i="1"/>
  <c r="AC416" i="1"/>
  <c r="R416" i="1"/>
  <c r="I416" i="1"/>
  <c r="AC415" i="1"/>
  <c r="R415" i="1"/>
  <c r="I415" i="1"/>
  <c r="AC414" i="1"/>
  <c r="R414" i="1"/>
  <c r="I414" i="1"/>
  <c r="AC413" i="1"/>
  <c r="R413" i="1"/>
  <c r="I413" i="1"/>
  <c r="AC412" i="1"/>
  <c r="R412" i="1"/>
  <c r="I412" i="1"/>
  <c r="AC411" i="1"/>
  <c r="R411" i="1"/>
  <c r="I411" i="1"/>
  <c r="R410" i="1"/>
  <c r="I410" i="1"/>
  <c r="AC409" i="1"/>
  <c r="R409" i="1"/>
  <c r="I409" i="1"/>
  <c r="AC408" i="1"/>
  <c r="R408" i="1"/>
  <c r="I408" i="1"/>
  <c r="AC407" i="1"/>
  <c r="R407" i="1"/>
  <c r="I407" i="1"/>
  <c r="R406" i="1"/>
  <c r="I406" i="1"/>
  <c r="AC405" i="1"/>
  <c r="R405" i="1"/>
  <c r="I405" i="1"/>
  <c r="AC404" i="1"/>
  <c r="R404" i="1"/>
  <c r="I404" i="1"/>
  <c r="AC403" i="1"/>
  <c r="R403" i="1"/>
  <c r="I403" i="1"/>
  <c r="AC402" i="1"/>
  <c r="R402" i="1"/>
  <c r="I402" i="1"/>
  <c r="AC401" i="1"/>
  <c r="R401" i="1"/>
  <c r="I401" i="1"/>
  <c r="AC400" i="1"/>
  <c r="R400" i="1"/>
  <c r="I400" i="1"/>
  <c r="AC399" i="1"/>
  <c r="R399" i="1"/>
  <c r="I399" i="1"/>
  <c r="AC398" i="1"/>
  <c r="R398" i="1"/>
  <c r="I398" i="1"/>
  <c r="AC397" i="1"/>
  <c r="R397" i="1"/>
  <c r="I397" i="1"/>
  <c r="AC396" i="1"/>
  <c r="R396" i="1"/>
  <c r="I396" i="1"/>
  <c r="AC395" i="1"/>
  <c r="R395" i="1"/>
  <c r="I395" i="1"/>
  <c r="AC394" i="1"/>
  <c r="R394" i="1"/>
  <c r="I394" i="1"/>
  <c r="R393" i="1"/>
  <c r="I393" i="1"/>
  <c r="AC392" i="1"/>
  <c r="R392" i="1"/>
  <c r="I392" i="1"/>
  <c r="AC391" i="1"/>
  <c r="R391" i="1"/>
  <c r="I391" i="1"/>
  <c r="AC390" i="1"/>
  <c r="R390" i="1"/>
  <c r="I390" i="1"/>
  <c r="R389" i="1"/>
  <c r="I389" i="1"/>
  <c r="AC388" i="1"/>
  <c r="R388" i="1"/>
  <c r="I388" i="1"/>
  <c r="AC387" i="1"/>
  <c r="R387" i="1"/>
  <c r="I387" i="1"/>
  <c r="AC386" i="1"/>
  <c r="R386" i="1"/>
  <c r="I386" i="1"/>
  <c r="AC385" i="1"/>
  <c r="R385" i="1"/>
  <c r="I385" i="1"/>
  <c r="AC384" i="1"/>
  <c r="R384" i="1"/>
  <c r="I384" i="1"/>
  <c r="AC383" i="1"/>
  <c r="R383" i="1"/>
  <c r="I383" i="1"/>
  <c r="AC382" i="1"/>
  <c r="R382" i="1"/>
  <c r="I382" i="1"/>
  <c r="AC381" i="1"/>
  <c r="R381" i="1"/>
  <c r="I381" i="1"/>
  <c r="R380" i="1"/>
  <c r="I380" i="1"/>
  <c r="AC379" i="1"/>
  <c r="R379" i="1"/>
  <c r="I379" i="1"/>
  <c r="AC378" i="1"/>
  <c r="R378" i="1"/>
  <c r="I378" i="1"/>
  <c r="AC377" i="1"/>
  <c r="R377" i="1"/>
  <c r="I377" i="1"/>
  <c r="AC376" i="1"/>
  <c r="R376" i="1"/>
  <c r="I376" i="1"/>
  <c r="AC375" i="1"/>
  <c r="R375" i="1"/>
  <c r="I375" i="1"/>
  <c r="AC374" i="1"/>
  <c r="R374" i="1"/>
  <c r="I374" i="1"/>
  <c r="AC373" i="1"/>
  <c r="R373" i="1"/>
  <c r="I373" i="1"/>
  <c r="AC372" i="1"/>
  <c r="R372" i="1"/>
  <c r="I372" i="1"/>
  <c r="AC371" i="1"/>
  <c r="R371" i="1"/>
  <c r="I371" i="1"/>
  <c r="R370" i="1"/>
  <c r="I370" i="1"/>
  <c r="AC369" i="1"/>
  <c r="R369" i="1"/>
  <c r="I369" i="1"/>
  <c r="AC368" i="1"/>
  <c r="R368" i="1"/>
  <c r="I368" i="1"/>
  <c r="AC367" i="1"/>
  <c r="R367" i="1"/>
  <c r="I367" i="1"/>
  <c r="AC366" i="1"/>
  <c r="R366" i="1"/>
  <c r="I366" i="1"/>
  <c r="AC365" i="1"/>
  <c r="R365" i="1"/>
  <c r="I365" i="1"/>
  <c r="AC364" i="1"/>
  <c r="R364" i="1"/>
  <c r="I364" i="1"/>
  <c r="AC363" i="1"/>
  <c r="R363" i="1"/>
  <c r="I363" i="1"/>
  <c r="AC362" i="1"/>
  <c r="R362" i="1"/>
  <c r="I362" i="1"/>
  <c r="AC361" i="1"/>
  <c r="R361" i="1"/>
  <c r="I361" i="1"/>
  <c r="AC360" i="1"/>
  <c r="R360" i="1"/>
  <c r="I360" i="1"/>
  <c r="AC359" i="1"/>
  <c r="R359" i="1"/>
  <c r="I359" i="1"/>
  <c r="AC358" i="1"/>
  <c r="R358" i="1"/>
  <c r="I358" i="1"/>
  <c r="AC357" i="1"/>
  <c r="R357" i="1"/>
  <c r="I357" i="1"/>
  <c r="AC356" i="1"/>
  <c r="R356" i="1"/>
  <c r="I356" i="1"/>
  <c r="AC355" i="1"/>
  <c r="R355" i="1"/>
  <c r="I355" i="1"/>
  <c r="AC354" i="1"/>
  <c r="R354" i="1"/>
  <c r="I354" i="1"/>
  <c r="AC353" i="1"/>
  <c r="R353" i="1"/>
  <c r="I353" i="1"/>
  <c r="AC352" i="1"/>
  <c r="R352" i="1"/>
  <c r="I352" i="1"/>
  <c r="R351" i="1"/>
  <c r="I351" i="1"/>
  <c r="AC350" i="1"/>
  <c r="R350" i="1"/>
  <c r="I350" i="1"/>
  <c r="AC349" i="1"/>
  <c r="R349" i="1"/>
  <c r="I349" i="1"/>
  <c r="AC348" i="1"/>
  <c r="R348" i="1"/>
  <c r="I348" i="1"/>
  <c r="AC347" i="1"/>
  <c r="R347" i="1"/>
  <c r="I347" i="1"/>
  <c r="AC346" i="1"/>
  <c r="R346" i="1"/>
  <c r="I346" i="1"/>
  <c r="AC345" i="1"/>
  <c r="R345" i="1"/>
  <c r="I345" i="1"/>
  <c r="AC344" i="1"/>
  <c r="R344" i="1"/>
  <c r="I344" i="1"/>
  <c r="AC343" i="1"/>
  <c r="R343" i="1"/>
  <c r="I343" i="1"/>
  <c r="AC342" i="1"/>
  <c r="R342" i="1"/>
  <c r="I342" i="1"/>
  <c r="AC341" i="1"/>
  <c r="R341" i="1"/>
  <c r="I341" i="1"/>
  <c r="AC340" i="1"/>
  <c r="R340" i="1"/>
  <c r="I340" i="1"/>
  <c r="R339" i="1"/>
  <c r="I339" i="1"/>
  <c r="R338" i="1"/>
  <c r="I338" i="1"/>
  <c r="R337" i="1"/>
  <c r="I337" i="1"/>
  <c r="R336" i="1"/>
  <c r="I336" i="1"/>
  <c r="AC335" i="1"/>
  <c r="R335" i="1"/>
  <c r="I335" i="1"/>
  <c r="AC334" i="1"/>
  <c r="R334" i="1"/>
  <c r="I334" i="1"/>
  <c r="AC333" i="1"/>
  <c r="R333" i="1"/>
  <c r="I333" i="1"/>
  <c r="AC332" i="1"/>
  <c r="R332" i="1"/>
  <c r="I332" i="1"/>
  <c r="AC331" i="1"/>
  <c r="R331" i="1"/>
  <c r="I331" i="1"/>
  <c r="AC330" i="1"/>
  <c r="R330" i="1"/>
  <c r="I330" i="1"/>
  <c r="AC329" i="1"/>
  <c r="R329" i="1"/>
  <c r="I329" i="1"/>
  <c r="AC328" i="1"/>
  <c r="R328" i="1"/>
  <c r="I328" i="1"/>
  <c r="AC327" i="1"/>
  <c r="R327" i="1"/>
  <c r="I327" i="1"/>
  <c r="AC326" i="1"/>
  <c r="R326" i="1"/>
  <c r="I326" i="1"/>
  <c r="AB325" i="1"/>
  <c r="AC325" i="1" s="1"/>
  <c r="R325" i="1"/>
  <c r="I325" i="1"/>
  <c r="R324" i="1"/>
  <c r="I324" i="1"/>
  <c r="AC323" i="1"/>
  <c r="R323" i="1"/>
  <c r="I323" i="1"/>
  <c r="AC322" i="1"/>
  <c r="R322" i="1"/>
  <c r="I322" i="1"/>
  <c r="AC321" i="1"/>
  <c r="R321" i="1"/>
  <c r="I321" i="1"/>
  <c r="AC320" i="1"/>
  <c r="R320" i="1"/>
  <c r="I320" i="1"/>
  <c r="AC319" i="1"/>
  <c r="R319" i="1"/>
  <c r="I319" i="1"/>
  <c r="AC318" i="1"/>
  <c r="R318" i="1"/>
  <c r="I318" i="1"/>
  <c r="AC317" i="1"/>
  <c r="R317" i="1"/>
  <c r="I317" i="1"/>
  <c r="AC316" i="1"/>
  <c r="R316" i="1"/>
  <c r="I316" i="1"/>
  <c r="AC315" i="1"/>
  <c r="R315" i="1"/>
  <c r="I315" i="1"/>
  <c r="AC314" i="1"/>
  <c r="R314" i="1"/>
  <c r="I314" i="1"/>
  <c r="R313" i="1"/>
  <c r="I313" i="1"/>
  <c r="AC312" i="1"/>
  <c r="R312" i="1"/>
  <c r="I312" i="1"/>
  <c r="AC311" i="1"/>
  <c r="R311" i="1"/>
  <c r="I311" i="1"/>
  <c r="AC310" i="1"/>
  <c r="R310" i="1"/>
  <c r="I310" i="1"/>
  <c r="AC309" i="1"/>
  <c r="R309" i="1"/>
  <c r="I309" i="1"/>
  <c r="AC308" i="1"/>
  <c r="R308" i="1"/>
  <c r="I308" i="1"/>
  <c r="AC307" i="1"/>
  <c r="R307" i="1"/>
  <c r="I307" i="1"/>
  <c r="AC306" i="1"/>
  <c r="R306" i="1"/>
  <c r="I306" i="1"/>
  <c r="AC305" i="1"/>
  <c r="R305" i="1"/>
  <c r="I305" i="1"/>
  <c r="AC304" i="1"/>
  <c r="R304" i="1"/>
  <c r="I304" i="1"/>
  <c r="AC303" i="1"/>
  <c r="R303" i="1"/>
  <c r="I303" i="1"/>
  <c r="R302" i="1"/>
  <c r="I302" i="1"/>
  <c r="AC301" i="1"/>
  <c r="R301" i="1"/>
  <c r="I301" i="1"/>
  <c r="AC300" i="1"/>
  <c r="R300" i="1"/>
  <c r="I300" i="1"/>
  <c r="AC299" i="1"/>
  <c r="R299" i="1"/>
  <c r="Q299" i="1"/>
  <c r="I299" i="1"/>
  <c r="AC298" i="1"/>
  <c r="R298" i="1"/>
  <c r="I298" i="1"/>
  <c r="AC297" i="1"/>
  <c r="R297" i="1"/>
  <c r="I297" i="1"/>
  <c r="AC296" i="1"/>
  <c r="R296" i="1"/>
  <c r="I296" i="1"/>
  <c r="AC295" i="1"/>
  <c r="Q295" i="1"/>
  <c r="R295" i="1" s="1"/>
  <c r="I295" i="1"/>
  <c r="AC294" i="1"/>
  <c r="R294" i="1"/>
  <c r="I294" i="1"/>
  <c r="AC293" i="1"/>
  <c r="R293" i="1"/>
  <c r="I293" i="1"/>
  <c r="AC292" i="1"/>
  <c r="R292" i="1"/>
  <c r="I292" i="1"/>
  <c r="R291" i="1"/>
  <c r="I291" i="1"/>
  <c r="R290" i="1"/>
  <c r="I290" i="1"/>
  <c r="AC289" i="1"/>
  <c r="R289" i="1"/>
  <c r="I289" i="1"/>
  <c r="AC288" i="1"/>
  <c r="R288" i="1"/>
  <c r="I288" i="1"/>
  <c r="AC287" i="1"/>
  <c r="R287" i="1"/>
  <c r="I287" i="1"/>
  <c r="AC286" i="1"/>
  <c r="R286" i="1"/>
  <c r="I286" i="1"/>
  <c r="AC285" i="1"/>
  <c r="R285" i="1"/>
  <c r="I285" i="1"/>
  <c r="AC284" i="1"/>
  <c r="R284" i="1"/>
  <c r="I284" i="1"/>
  <c r="AC283" i="1"/>
  <c r="R283" i="1"/>
  <c r="I283" i="1"/>
  <c r="R282" i="1"/>
  <c r="I282" i="1"/>
  <c r="R281" i="1"/>
  <c r="Q281" i="1"/>
  <c r="I281" i="1"/>
  <c r="R280" i="1"/>
  <c r="I280" i="1"/>
  <c r="R279" i="1"/>
  <c r="Q279" i="1"/>
  <c r="I279" i="1"/>
  <c r="R278" i="1"/>
  <c r="I278" i="1"/>
  <c r="R277" i="1"/>
  <c r="I277" i="1"/>
  <c r="R276" i="1"/>
  <c r="Q276" i="1"/>
  <c r="I276" i="1"/>
  <c r="R275" i="1"/>
  <c r="I275" i="1"/>
  <c r="R274" i="1"/>
  <c r="I274" i="1"/>
  <c r="R273" i="1"/>
  <c r="I273" i="1"/>
  <c r="R272" i="1"/>
  <c r="I272" i="1"/>
  <c r="Q271" i="1"/>
  <c r="R271" i="1" s="1"/>
  <c r="I271" i="1"/>
  <c r="R270" i="1"/>
  <c r="I270" i="1"/>
  <c r="R269" i="1"/>
  <c r="I269" i="1"/>
  <c r="R268" i="1"/>
  <c r="I268" i="1"/>
  <c r="R267" i="1"/>
  <c r="I267" i="1"/>
  <c r="R266" i="1"/>
  <c r="I266" i="1"/>
  <c r="R265" i="1"/>
  <c r="I265" i="1"/>
  <c r="R264" i="1"/>
  <c r="I264" i="1"/>
  <c r="R263" i="1"/>
  <c r="I263" i="1"/>
  <c r="R262" i="1"/>
  <c r="I262" i="1"/>
  <c r="R261" i="1"/>
  <c r="I261" i="1"/>
  <c r="R260" i="1"/>
  <c r="I260" i="1"/>
  <c r="R259" i="1"/>
  <c r="I259" i="1"/>
  <c r="AA258" i="1"/>
  <c r="R258" i="1"/>
  <c r="I258" i="1"/>
  <c r="R257" i="1"/>
  <c r="I257" i="1"/>
  <c r="R256" i="1"/>
  <c r="I256" i="1"/>
  <c r="R255" i="1"/>
  <c r="I255" i="1"/>
  <c r="R254" i="1"/>
  <c r="I254" i="1"/>
  <c r="R253" i="1"/>
  <c r="I253" i="1"/>
  <c r="R252" i="1"/>
  <c r="I252" i="1"/>
  <c r="Q251" i="1"/>
  <c r="R251" i="1" s="1"/>
  <c r="I251" i="1"/>
  <c r="R250" i="1"/>
  <c r="I250" i="1"/>
  <c r="R249" i="1"/>
  <c r="I249" i="1"/>
  <c r="R248" i="1"/>
  <c r="I248" i="1"/>
  <c r="R247" i="1"/>
  <c r="I247" i="1"/>
  <c r="R246" i="1"/>
  <c r="I246" i="1"/>
  <c r="Q245" i="1"/>
  <c r="R245" i="1" s="1"/>
  <c r="I245" i="1"/>
  <c r="R244" i="1"/>
  <c r="I244" i="1"/>
  <c r="AA243" i="1"/>
  <c r="R243" i="1"/>
  <c r="I243" i="1"/>
  <c r="AA242" i="1"/>
  <c r="R242" i="1"/>
  <c r="I242" i="1"/>
  <c r="AA241" i="1"/>
  <c r="R241" i="1"/>
  <c r="I241" i="1"/>
  <c r="AA240" i="1"/>
  <c r="R240" i="1"/>
  <c r="I240" i="1"/>
  <c r="R239" i="1"/>
  <c r="I239" i="1"/>
  <c r="Q238" i="1"/>
  <c r="R238" i="1" s="1"/>
  <c r="I238" i="1"/>
  <c r="R237" i="1"/>
  <c r="I237" i="1"/>
  <c r="R236" i="1"/>
  <c r="I236" i="1"/>
  <c r="R235" i="1"/>
  <c r="I235" i="1"/>
  <c r="R234" i="1"/>
  <c r="I234" i="1"/>
  <c r="R233" i="1"/>
  <c r="I233" i="1"/>
  <c r="R232" i="1"/>
  <c r="I232" i="1"/>
  <c r="R231" i="1"/>
  <c r="Q231" i="1"/>
  <c r="I231" i="1"/>
  <c r="R230" i="1"/>
  <c r="I230" i="1"/>
  <c r="R229" i="1"/>
  <c r="I229" i="1"/>
  <c r="R228" i="1"/>
  <c r="I228" i="1"/>
  <c r="R227" i="1"/>
  <c r="I227" i="1"/>
  <c r="R226" i="1"/>
  <c r="I226" i="1"/>
  <c r="R225" i="1"/>
  <c r="I225" i="1"/>
  <c r="R224" i="1"/>
  <c r="I224" i="1"/>
  <c r="R223" i="1"/>
  <c r="I223" i="1"/>
  <c r="R222" i="1"/>
  <c r="I222" i="1"/>
  <c r="R221" i="1"/>
  <c r="I221" i="1"/>
  <c r="R220" i="1"/>
  <c r="I220" i="1"/>
  <c r="R219" i="1"/>
  <c r="I219" i="1"/>
  <c r="R218" i="1"/>
  <c r="I218" i="1"/>
  <c r="R217" i="1"/>
  <c r="I217" i="1"/>
  <c r="R216" i="1"/>
  <c r="I216" i="1"/>
  <c r="R215" i="1"/>
  <c r="I215" i="1"/>
  <c r="R214" i="1"/>
  <c r="I214" i="1"/>
  <c r="R213" i="1"/>
  <c r="I213" i="1"/>
  <c r="R212" i="1"/>
  <c r="I212" i="1"/>
  <c r="R211" i="1"/>
  <c r="I211" i="1"/>
  <c r="R210" i="1"/>
  <c r="I210" i="1"/>
  <c r="AA209" i="1"/>
  <c r="R209" i="1"/>
  <c r="I209" i="1"/>
  <c r="V208" i="1"/>
  <c r="R208" i="1"/>
  <c r="I208" i="1"/>
  <c r="R207" i="1"/>
  <c r="I207" i="1"/>
  <c r="R206" i="1"/>
  <c r="I206" i="1"/>
  <c r="R205" i="1"/>
  <c r="I205" i="1"/>
  <c r="R204" i="1"/>
  <c r="I204" i="1"/>
  <c r="R203" i="1"/>
  <c r="Q203" i="1"/>
  <c r="I203" i="1"/>
  <c r="Q202" i="1"/>
  <c r="R202" i="1" s="1"/>
  <c r="I202" i="1"/>
  <c r="Q201" i="1"/>
  <c r="R201" i="1" s="1"/>
  <c r="I201" i="1"/>
  <c r="R200" i="1"/>
  <c r="Q200" i="1"/>
  <c r="I200" i="1"/>
  <c r="Q199" i="1"/>
  <c r="R199" i="1" s="1"/>
  <c r="I199" i="1"/>
  <c r="R198" i="1"/>
  <c r="Q198" i="1"/>
  <c r="I198" i="1"/>
  <c r="R197" i="1"/>
  <c r="Q197" i="1"/>
  <c r="I197" i="1"/>
  <c r="R196" i="1"/>
  <c r="Q196" i="1"/>
  <c r="I196" i="1"/>
  <c r="R195" i="1"/>
  <c r="Q195" i="1"/>
  <c r="I195" i="1"/>
  <c r="Q194" i="1"/>
  <c r="R194" i="1" s="1"/>
  <c r="I194" i="1"/>
  <c r="Q193" i="1"/>
  <c r="R193" i="1" s="1"/>
  <c r="I193" i="1"/>
  <c r="R192" i="1"/>
  <c r="Q192" i="1"/>
  <c r="I192" i="1"/>
  <c r="Q191" i="1"/>
  <c r="R191" i="1" s="1"/>
  <c r="I191" i="1"/>
  <c r="R190" i="1"/>
  <c r="Q190" i="1"/>
  <c r="I190" i="1"/>
  <c r="R189" i="1"/>
  <c r="Q189" i="1"/>
  <c r="I189" i="1"/>
  <c r="R188" i="1"/>
  <c r="Q188" i="1"/>
  <c r="I188" i="1"/>
  <c r="R187" i="1"/>
  <c r="Q187" i="1"/>
  <c r="I187" i="1"/>
  <c r="AC186" i="1"/>
  <c r="R186" i="1"/>
  <c r="I186" i="1"/>
  <c r="AC185" i="1"/>
  <c r="R185" i="1"/>
  <c r="I185" i="1"/>
  <c r="AC184" i="1"/>
  <c r="R184" i="1"/>
  <c r="I184" i="1"/>
  <c r="R183" i="1"/>
  <c r="I183" i="1"/>
  <c r="R182" i="1"/>
  <c r="I182" i="1"/>
  <c r="R181" i="1"/>
  <c r="I181" i="1"/>
  <c r="R180" i="1"/>
  <c r="I180" i="1"/>
  <c r="R179" i="1"/>
  <c r="I179" i="1"/>
  <c r="R178" i="1"/>
  <c r="I178" i="1"/>
  <c r="R177" i="1"/>
  <c r="I177" i="1"/>
  <c r="R176" i="1"/>
  <c r="I176" i="1"/>
  <c r="AC175" i="1"/>
  <c r="R175" i="1"/>
  <c r="I175" i="1"/>
  <c r="AC174" i="1"/>
  <c r="R174" i="1"/>
  <c r="I174" i="1"/>
  <c r="AC173" i="1"/>
  <c r="R173" i="1"/>
  <c r="I173" i="1"/>
  <c r="AC172" i="1"/>
  <c r="R172" i="1"/>
  <c r="I172" i="1"/>
  <c r="AC171" i="1"/>
  <c r="R171" i="1"/>
  <c r="I171" i="1"/>
  <c r="AC170" i="1"/>
  <c r="R170" i="1"/>
  <c r="I170" i="1"/>
  <c r="AC169" i="1"/>
  <c r="R169" i="1"/>
  <c r="I169" i="1"/>
  <c r="AC168" i="1"/>
  <c r="R168" i="1"/>
  <c r="I168" i="1"/>
  <c r="AC167" i="1"/>
  <c r="R167" i="1"/>
  <c r="I167" i="1"/>
  <c r="AC166" i="1"/>
  <c r="R166" i="1"/>
  <c r="I166" i="1"/>
  <c r="AC165" i="1"/>
  <c r="R165" i="1"/>
  <c r="I165" i="1"/>
  <c r="AC164" i="1"/>
  <c r="R164" i="1"/>
  <c r="I164" i="1"/>
  <c r="AC163" i="1"/>
  <c r="R163" i="1"/>
  <c r="I163" i="1"/>
  <c r="AC162" i="1"/>
  <c r="R162" i="1"/>
  <c r="I162" i="1"/>
  <c r="AC161" i="1"/>
  <c r="R161" i="1"/>
  <c r="I161" i="1"/>
  <c r="AC160" i="1"/>
  <c r="R160" i="1"/>
  <c r="I160" i="1"/>
  <c r="AC159" i="1"/>
  <c r="R159" i="1"/>
  <c r="I159" i="1"/>
  <c r="AC158" i="1"/>
  <c r="R158" i="1"/>
  <c r="I158" i="1"/>
  <c r="AC157" i="1"/>
  <c r="R157" i="1"/>
  <c r="I157" i="1"/>
  <c r="AC156" i="1"/>
  <c r="R156" i="1"/>
  <c r="I156" i="1"/>
  <c r="AC155" i="1"/>
  <c r="R155" i="1"/>
  <c r="I155" i="1"/>
  <c r="AC154" i="1"/>
  <c r="R154" i="1"/>
  <c r="I154" i="1"/>
  <c r="AC153" i="1"/>
  <c r="R153" i="1"/>
  <c r="I153" i="1"/>
  <c r="AC152" i="1"/>
  <c r="R152" i="1"/>
  <c r="I152" i="1"/>
  <c r="AC151" i="1"/>
  <c r="R151" i="1"/>
  <c r="I151" i="1"/>
  <c r="AC150" i="1"/>
  <c r="R150" i="1"/>
  <c r="I150" i="1"/>
  <c r="AC149" i="1"/>
  <c r="R149" i="1"/>
  <c r="I149" i="1"/>
  <c r="AC148" i="1"/>
  <c r="R148" i="1"/>
  <c r="I148" i="1"/>
  <c r="AC147" i="1"/>
  <c r="R147" i="1"/>
  <c r="I147" i="1"/>
  <c r="R146" i="1"/>
  <c r="I146" i="1"/>
  <c r="AC145" i="1"/>
  <c r="R145" i="1"/>
  <c r="I145" i="1"/>
  <c r="AC144" i="1"/>
  <c r="R144" i="1"/>
  <c r="I144" i="1"/>
  <c r="AC143" i="1"/>
  <c r="R143" i="1"/>
  <c r="I143" i="1"/>
  <c r="AC142" i="1"/>
  <c r="I142" i="1"/>
  <c r="AC141" i="1"/>
  <c r="R141" i="1"/>
  <c r="I141" i="1"/>
  <c r="AC140" i="1"/>
  <c r="R140" i="1"/>
  <c r="I140" i="1"/>
  <c r="AC139" i="1"/>
  <c r="R139" i="1"/>
  <c r="I139" i="1"/>
  <c r="R138" i="1"/>
  <c r="I138" i="1"/>
  <c r="R137" i="1"/>
  <c r="I137" i="1"/>
  <c r="AC136" i="1"/>
  <c r="R136" i="1"/>
  <c r="I136" i="1"/>
  <c r="AC135" i="1"/>
  <c r="R135" i="1"/>
  <c r="I135" i="1"/>
  <c r="R134" i="1"/>
  <c r="I134" i="1"/>
  <c r="R133" i="1"/>
  <c r="I133" i="1"/>
  <c r="R132" i="1"/>
  <c r="I132" i="1"/>
  <c r="R131" i="1"/>
  <c r="I131" i="1"/>
  <c r="R130" i="1"/>
  <c r="I130" i="1"/>
  <c r="R129" i="1"/>
  <c r="I129" i="1"/>
  <c r="R128" i="1"/>
  <c r="I128" i="1"/>
  <c r="R127" i="1"/>
  <c r="I127" i="1"/>
  <c r="V126" i="1"/>
  <c r="R126" i="1"/>
  <c r="I126" i="1"/>
  <c r="R125" i="1"/>
  <c r="I125" i="1"/>
  <c r="R124" i="1"/>
  <c r="I124" i="1"/>
  <c r="R123" i="1"/>
  <c r="I123" i="1"/>
  <c r="Q122" i="1"/>
  <c r="R122" i="1" s="1"/>
  <c r="I122" i="1"/>
  <c r="R121" i="1"/>
  <c r="I121" i="1"/>
  <c r="R120" i="1"/>
  <c r="I120" i="1"/>
  <c r="R119" i="1"/>
  <c r="I119" i="1"/>
  <c r="AC118" i="1"/>
  <c r="R118" i="1"/>
  <c r="I118" i="1"/>
  <c r="R117" i="1"/>
  <c r="I117" i="1"/>
  <c r="R116" i="1"/>
  <c r="I116" i="1"/>
  <c r="AC115" i="1"/>
  <c r="R115" i="1"/>
  <c r="I115" i="1"/>
  <c r="R114" i="1"/>
  <c r="I114" i="1"/>
  <c r="R113" i="1"/>
  <c r="I113" i="1"/>
  <c r="R112" i="1"/>
  <c r="I112" i="1"/>
  <c r="R111" i="1"/>
  <c r="I111" i="1"/>
  <c r="R110" i="1"/>
  <c r="I110" i="1"/>
  <c r="R109" i="1"/>
  <c r="I109" i="1"/>
  <c r="R108" i="1"/>
  <c r="I108" i="1"/>
  <c r="R107" i="1"/>
  <c r="I107" i="1"/>
  <c r="R106" i="1"/>
  <c r="I106" i="1"/>
  <c r="R105" i="1"/>
  <c r="I105" i="1"/>
  <c r="R104" i="1"/>
  <c r="I104" i="1"/>
  <c r="AC103" i="1"/>
  <c r="R103" i="1"/>
  <c r="I103" i="1"/>
  <c r="R102" i="1"/>
  <c r="I102" i="1"/>
  <c r="R101" i="1"/>
  <c r="I101" i="1"/>
  <c r="R100" i="1"/>
  <c r="I100" i="1"/>
  <c r="R99" i="1"/>
  <c r="I99" i="1"/>
  <c r="R98" i="1"/>
  <c r="I98" i="1"/>
  <c r="R97" i="1"/>
  <c r="I97" i="1"/>
  <c r="R96" i="1"/>
  <c r="I96" i="1"/>
  <c r="R95" i="1"/>
  <c r="I95" i="1"/>
  <c r="R94" i="1"/>
  <c r="I94" i="1"/>
  <c r="R93" i="1"/>
  <c r="I93" i="1"/>
  <c r="R92" i="1"/>
  <c r="I92" i="1"/>
  <c r="R91" i="1"/>
  <c r="I91" i="1"/>
  <c r="R90" i="1"/>
  <c r="I90" i="1"/>
  <c r="R89" i="1"/>
  <c r="I89" i="1"/>
  <c r="R88" i="1"/>
  <c r="I88" i="1"/>
  <c r="R87" i="1"/>
  <c r="I87" i="1"/>
  <c r="AC86" i="1"/>
  <c r="R86" i="1"/>
  <c r="I86" i="1"/>
  <c r="AC85" i="1"/>
  <c r="R85" i="1"/>
  <c r="I85" i="1"/>
  <c r="AA84" i="1"/>
  <c r="R84" i="1"/>
  <c r="I84" i="1"/>
  <c r="R83" i="1"/>
  <c r="I83" i="1"/>
  <c r="AA82" i="1"/>
  <c r="R82" i="1"/>
  <c r="I82" i="1"/>
  <c r="AA81" i="1"/>
  <c r="R81" i="1"/>
  <c r="I81" i="1"/>
  <c r="R80" i="1"/>
  <c r="I80" i="1"/>
  <c r="R79" i="1"/>
  <c r="I79" i="1"/>
  <c r="R78" i="1"/>
  <c r="I78" i="1"/>
  <c r="AC77" i="1"/>
  <c r="R77" i="1"/>
  <c r="I77" i="1"/>
  <c r="R76" i="1"/>
  <c r="I76" i="1"/>
  <c r="R75" i="1"/>
  <c r="I75" i="1"/>
  <c r="R74" i="1"/>
  <c r="I74" i="1"/>
  <c r="R73" i="1"/>
  <c r="I73" i="1"/>
  <c r="R72" i="1"/>
  <c r="I72" i="1"/>
  <c r="R71" i="1"/>
  <c r="I71" i="1"/>
  <c r="R70" i="1"/>
  <c r="I70" i="1"/>
  <c r="R69" i="1"/>
  <c r="I69" i="1"/>
  <c r="R68" i="1"/>
  <c r="I68" i="1"/>
  <c r="R67" i="1"/>
  <c r="I67" i="1"/>
  <c r="R66" i="1"/>
  <c r="I66" i="1"/>
  <c r="R65" i="1"/>
  <c r="I65" i="1"/>
  <c r="R64" i="1"/>
  <c r="I64" i="1"/>
  <c r="R63" i="1"/>
  <c r="I63" i="1"/>
  <c r="R62" i="1"/>
  <c r="I62" i="1"/>
  <c r="R61" i="1"/>
  <c r="I61" i="1"/>
  <c r="R60" i="1"/>
  <c r="I60" i="1"/>
  <c r="R59" i="1"/>
  <c r="I59" i="1"/>
  <c r="R58" i="1"/>
  <c r="I58" i="1"/>
  <c r="R57" i="1"/>
  <c r="I57" i="1"/>
  <c r="R56" i="1"/>
  <c r="I56" i="1"/>
  <c r="R55" i="1"/>
  <c r="I55" i="1"/>
  <c r="R54" i="1"/>
  <c r="I54" i="1"/>
  <c r="R53" i="1"/>
  <c r="I53" i="1"/>
  <c r="R52" i="1"/>
  <c r="I52" i="1"/>
  <c r="R51" i="1"/>
  <c r="I51" i="1"/>
  <c r="R50" i="1"/>
  <c r="I50" i="1"/>
  <c r="R49" i="1"/>
  <c r="I49" i="1"/>
  <c r="I48" i="1"/>
  <c r="R47" i="1"/>
  <c r="I47" i="1"/>
  <c r="R46" i="1"/>
  <c r="I46" i="1"/>
  <c r="R45" i="1"/>
  <c r="I45" i="1"/>
  <c r="R44" i="1"/>
  <c r="I44" i="1"/>
  <c r="R43" i="1"/>
  <c r="I43" i="1"/>
  <c r="R42" i="1"/>
  <c r="I42" i="1"/>
  <c r="R41" i="1"/>
  <c r="I41" i="1"/>
  <c r="R40" i="1"/>
  <c r="I40" i="1"/>
  <c r="R39" i="1"/>
  <c r="I39" i="1"/>
  <c r="R38" i="1"/>
  <c r="I38" i="1"/>
  <c r="R37" i="1"/>
  <c r="I37" i="1"/>
  <c r="R36" i="1"/>
  <c r="I36" i="1"/>
  <c r="R35" i="1"/>
  <c r="I35" i="1"/>
  <c r="R34" i="1"/>
  <c r="I34" i="1"/>
  <c r="R33" i="1"/>
  <c r="I33" i="1"/>
  <c r="R32" i="1"/>
  <c r="I32" i="1"/>
  <c r="R31" i="1"/>
  <c r="I31" i="1"/>
  <c r="R30" i="1"/>
  <c r="I30" i="1"/>
  <c r="R29" i="1"/>
  <c r="I29" i="1"/>
  <c r="R28" i="1"/>
  <c r="I28" i="1"/>
  <c r="R27" i="1"/>
  <c r="I27" i="1"/>
  <c r="R26" i="1"/>
  <c r="I26" i="1"/>
  <c r="R25" i="1"/>
  <c r="I25" i="1"/>
  <c r="R24" i="1"/>
  <c r="I24" i="1"/>
  <c r="R23" i="1"/>
  <c r="I23" i="1"/>
  <c r="R22" i="1"/>
  <c r="I22" i="1"/>
  <c r="R21" i="1"/>
  <c r="I21" i="1"/>
  <c r="R20" i="1"/>
  <c r="I20" i="1"/>
  <c r="R19" i="1"/>
  <c r="I19" i="1"/>
  <c r="R18" i="1"/>
  <c r="I18" i="1"/>
  <c r="R17" i="1"/>
  <c r="I17" i="1"/>
  <c r="R16" i="1"/>
  <c r="I16" i="1"/>
  <c r="R15" i="1"/>
  <c r="I15" i="1"/>
  <c r="R14" i="1"/>
  <c r="I14" i="1"/>
  <c r="R13" i="1"/>
  <c r="I13" i="1"/>
  <c r="R12" i="1"/>
  <c r="I12" i="1"/>
  <c r="R11" i="1"/>
  <c r="I11" i="1"/>
  <c r="R10" i="1"/>
  <c r="I10" i="1"/>
  <c r="R9" i="1"/>
  <c r="I9" i="1"/>
  <c r="R8" i="1"/>
  <c r="I8" i="1"/>
  <c r="R7" i="1"/>
  <c r="I7" i="1"/>
  <c r="R6" i="1"/>
  <c r="I6" i="1"/>
  <c r="R5" i="1"/>
  <c r="I5" i="1"/>
  <c r="R4" i="1"/>
  <c r="I4" i="1"/>
  <c r="R3" i="1"/>
  <c r="I3" i="1"/>
  <c r="R2" i="1"/>
  <c r="I2" i="1"/>
</calcChain>
</file>

<file path=xl/sharedStrings.xml><?xml version="1.0" encoding="utf-8"?>
<sst xmlns="http://schemas.openxmlformats.org/spreadsheetml/2006/main" count="15602" uniqueCount="5446">
  <si>
    <t>体系</t>
  </si>
  <si>
    <t>地区</t>
  </si>
  <si>
    <t>省份</t>
  </si>
  <si>
    <t>BD</t>
  </si>
  <si>
    <t>供应商</t>
  </si>
  <si>
    <t>合作单位</t>
  </si>
  <si>
    <t>机架/带宽/裸光纤/电路/工位&amp;库房/其他</t>
  </si>
  <si>
    <t>当前计提合同</t>
  </si>
  <si>
    <t>本月返回</t>
  </si>
  <si>
    <t>费用类型（机架、带宽、光纤/电路、其他）</t>
  </si>
  <si>
    <t>地点</t>
  </si>
  <si>
    <t>TCO机房名称（带宽）</t>
  </si>
  <si>
    <t>机房（机架）</t>
  </si>
  <si>
    <t>起始日期</t>
  </si>
  <si>
    <t>规格</t>
  </si>
  <si>
    <t>计费单位</t>
  </si>
  <si>
    <t>数量/长度</t>
  </si>
  <si>
    <t>金额</t>
  </si>
  <si>
    <t>费用期间</t>
  </si>
  <si>
    <t>业务备注</t>
  </si>
  <si>
    <t>财务备注</t>
  </si>
  <si>
    <t>SYS统计</t>
  </si>
  <si>
    <t>运营商统计</t>
  </si>
  <si>
    <t>合同开始日期</t>
  </si>
  <si>
    <t>合同结束时间</t>
  </si>
  <si>
    <t>TCO机房英文</t>
  </si>
  <si>
    <t>保底率</t>
  </si>
  <si>
    <t>带宽量</t>
  </si>
  <si>
    <t>保底量</t>
  </si>
  <si>
    <t>第三方</t>
  </si>
  <si>
    <t>吴蕊</t>
  </si>
  <si>
    <t>全国</t>
  </si>
  <si>
    <t>王冬雨</t>
  </si>
  <si>
    <t>阿里云计算有限公司</t>
  </si>
  <si>
    <t>阿里云</t>
  </si>
  <si>
    <t>带宽</t>
  </si>
  <si>
    <t>182215IDC00508</t>
  </si>
  <si>
    <t>CDN带宽</t>
  </si>
  <si>
    <t>换量</t>
  </si>
  <si>
    <t>阿里云_feed</t>
  </si>
  <si>
    <t>1M颗粒度，无保底。95计费，1000进制，系数1.1</t>
  </si>
  <si>
    <t>aliyun_feed</t>
  </si>
  <si>
    <t>阿里云_oppo</t>
  </si>
  <si>
    <t>aliyun_oppo</t>
  </si>
  <si>
    <t>阿里云_微软更新下载</t>
  </si>
  <si>
    <t>aliyun_msdl</t>
  </si>
  <si>
    <t>换量（错峰下载）-换量</t>
  </si>
  <si>
    <t>阿里云_小米</t>
  </si>
  <si>
    <t>不计提。错峰下载业务，小米。1M颗粒度，无保底。95计费，1000进制，系数1.1</t>
  </si>
  <si>
    <t>aliyun_xiaomi</t>
  </si>
  <si>
    <t>北京超巨云威科技有限公司</t>
  </si>
  <si>
    <t>超巨云威</t>
  </si>
  <si>
    <t>L20230422003</t>
  </si>
  <si>
    <t>单采</t>
  </si>
  <si>
    <t>超巨云威_快手_非电信</t>
  </si>
  <si>
    <t>1M颗粒度，无保底，1000进制，系数1，月95计费</t>
  </si>
  <si>
    <t>cjcdn_kuaishou_not_ct</t>
  </si>
  <si>
    <t>超巨云威_快手_电信</t>
  </si>
  <si>
    <t>cjcdn_kuaishou_ct</t>
  </si>
  <si>
    <t>北京创世云科技股份有限公司</t>
  </si>
  <si>
    <t>创世云</t>
  </si>
  <si>
    <t>182315IDC00180</t>
  </si>
  <si>
    <t>百度国内CDN-换量</t>
  </si>
  <si>
    <t>创世云华为应用市场</t>
  </si>
  <si>
    <t>1M颗粒度，无保底。95计费，1000进制，系数1.2</t>
  </si>
  <si>
    <t>csyun_hwapp</t>
  </si>
  <si>
    <t>华北-吴蕊</t>
  </si>
  <si>
    <t>北京</t>
  </si>
  <si>
    <t>纪博宇</t>
  </si>
  <si>
    <t>北京皓宽网络科技有限公司</t>
  </si>
  <si>
    <t>皓宽</t>
  </si>
  <si>
    <t>182015IDC00230</t>
  </si>
  <si>
    <t>BGP带宽</t>
  </si>
  <si>
    <t>北京
BB-CNIX_BGP</t>
  </si>
  <si>
    <t>皓宽IXBGP</t>
  </si>
  <si>
    <t>30G</t>
  </si>
  <si>
    <t>30G包3端口，每个端口单价5000,每月固定15000，修改计提流量为3G。2022.4与SYS核对，实际带宽量为80G，其中50G免费</t>
  </si>
  <si>
    <t>BB-CNIX_BGP</t>
  </si>
  <si>
    <t>包端口</t>
  </si>
  <si>
    <t>北京火山引擎科技有限公司</t>
  </si>
  <si>
    <t>火山引擎</t>
  </si>
  <si>
    <t>L20230408004</t>
  </si>
  <si>
    <t>火山引擎_爱奇艺（移动+非移动）-换量</t>
  </si>
  <si>
    <t>火山引擎_爱奇艺</t>
  </si>
  <si>
    <t>包头系数1，1000进制，95计费</t>
  </si>
  <si>
    <t>volc_iqiyi</t>
  </si>
  <si>
    <t>182215IDC00382</t>
  </si>
  <si>
    <t>火山引擎_vivo_移动_联通</t>
  </si>
  <si>
    <t>vivo联通、移动-火山，包头系数1.0，进制1000，日95月均计费，计费起始日期为2022年6月1日。</t>
  </si>
  <si>
    <t>volc_vivo_cmnet_cnc</t>
  </si>
  <si>
    <t>北京蓝乔科技有限公司</t>
  </si>
  <si>
    <t>蓝乔科技</t>
  </si>
  <si>
    <t>182115IDC00215</t>
  </si>
  <si>
    <t>咪咕1CDN</t>
  </si>
  <si>
    <t>20210301开始计费，颗粒度1M，无保底；202105开始无此节点数据</t>
  </si>
  <si>
    <t>北京朗玛峰科技有限公司</t>
  </si>
  <si>
    <t>朗玛峰</t>
  </si>
  <si>
    <t>182315IDC00063</t>
  </si>
  <si>
    <t>快手电信</t>
  </si>
  <si>
    <t>朗玛峰_快手_广州电信</t>
  </si>
  <si>
    <t>不计提。包头系数1.0，进制1000，月95计费，合作期为2022年8月1日 至 2023年7月31日</t>
  </si>
  <si>
    <t>lmfcdn_kuaishou_gzct</t>
  </si>
  <si>
    <t>快手移动联通</t>
  </si>
  <si>
    <t>朗玛峰_快手_非广州电信</t>
  </si>
  <si>
    <t>不计提。包头系数1.0，进制1000，月95计费</t>
  </si>
  <si>
    <t>lmfcdn_kuaishou_not_gzct</t>
  </si>
  <si>
    <t>L20220804001</t>
  </si>
  <si>
    <t>异网带宽</t>
  </si>
  <si>
    <t>广东电信与异网（全国电信除广东、全国联通、全国移动）比例为40%比60%，如异网带宽使用量超出60%比例，超出部分费用为（全量-本网/40%)*单价。
算法举例：广东电信80G，异网120G，那这200G都是5300，如果异网到了130G，多出来的10G就是6500</t>
  </si>
  <si>
    <t>L20230504029</t>
  </si>
  <si>
    <t>朗玛峰_快手_非电信</t>
  </si>
  <si>
    <t>3个1000进制 系数:1</t>
  </si>
  <si>
    <t>lmfcdn_kuaishou_not_ct</t>
  </si>
  <si>
    <t>朗玛峰_快手_电信</t>
  </si>
  <si>
    <t>lmfcdn_kuaishou_ct</t>
  </si>
  <si>
    <t>北京云端智度科技有限公司</t>
  </si>
  <si>
    <t>云端</t>
  </si>
  <si>
    <t>182115IDC00384</t>
  </si>
  <si>
    <t>云端_换量</t>
  </si>
  <si>
    <t>端口关闭。颗粒度1M，无保底，95计费，1000进制，系数1.08。换量</t>
  </si>
  <si>
    <t>yd_exchange</t>
  </si>
  <si>
    <t>福建省越享互联网络科技有限公司</t>
  </si>
  <si>
    <t>越享互联</t>
  </si>
  <si>
    <t>182215IDC00579</t>
  </si>
  <si>
    <t>快手移动</t>
  </si>
  <si>
    <t>唯一_快手_移动</t>
  </si>
  <si>
    <t>wycdn_kuaishou_cmnet</t>
  </si>
  <si>
    <t>杭州又拍云科技有限公司</t>
  </si>
  <si>
    <t>杭州又拍云</t>
  </si>
  <si>
    <t>182115IDC00603</t>
  </si>
  <si>
    <t>咪咕新壹云2</t>
  </si>
  <si>
    <t>变更供应商，202108开始计费，颗粒度1M，无保底</t>
  </si>
  <si>
    <t>miguxyycdn2</t>
  </si>
  <si>
    <t>182215IDC00506</t>
  </si>
  <si>
    <t>中移国际cdn</t>
  </si>
  <si>
    <t>0G-16000000G 0.04854
16000000-40000000G 0.0436
40000000G-100000000G 0.0388
100000000G以上0.0339</t>
  </si>
  <si>
    <t>西安，1P=1000000G。销售合同已签署，合同期2022年7月1日-2023年6月30日</t>
  </si>
  <si>
    <t>zygjcdn</t>
  </si>
  <si>
    <t>中移国际_又拍_南昌</t>
  </si>
  <si>
    <t>南昌，1P=1000000G</t>
  </si>
  <si>
    <t>cmiyp-nc</t>
  </si>
  <si>
    <t>江苏朝宁网络科技有限公司</t>
  </si>
  <si>
    <t>江苏朝宁</t>
  </si>
  <si>
    <t>182315IDC00103</t>
  </si>
  <si>
    <t>朝宁_小红书_移动</t>
  </si>
  <si>
    <t>不计提。2023.1调整单价。颗粒度1M，95峰值计费，计费进制1000，包头系数1.0，中间层带宽不计费</t>
  </si>
  <si>
    <t>zaocdn_xhs_cmnet</t>
  </si>
  <si>
    <t>L20230204007</t>
  </si>
  <si>
    <t>朝宁_快手_电信</t>
  </si>
  <si>
    <t>不计提。2023.3.1调整单价，2个1024进制；需要注意20220801执行电联拆分计费。包头系数1.0，进制1024三遍，月95计费，合作期为2022年5月1日-2023年4月30日</t>
  </si>
  <si>
    <t>zaocdn_kuaishou_ct</t>
  </si>
  <si>
    <t>L20230204006</t>
  </si>
  <si>
    <t>爱奇艺电信（广东）-朝宁</t>
  </si>
  <si>
    <t>朝宁通用302_爱奇艺_电信</t>
  </si>
  <si>
    <t>2023.3.1调整单价，2个1024进制，流量并入快手电信；爱奇艺电信（广东）-朝宁，包头系数1.0，进制1024三遍，月95计费，合作期为2022年8月1日 至 2023年7月31日。</t>
  </si>
  <si>
    <t>zao302cdn_iqiyi_ct</t>
  </si>
  <si>
    <t>朝宁_快手_联通</t>
  </si>
  <si>
    <t>不计提。需要注意20220801执行电联拆分计费。包头系数1.0，进制1024三遍，月95计费，合作期为2022年5月1日-2023年4月30日</t>
  </si>
  <si>
    <t>zaocdn_kuaishou_cnc</t>
  </si>
  <si>
    <t>朝宁_爱奇艺_非移动</t>
  </si>
  <si>
    <t>爱奇艺电联-朝宁，包头系数1.0，进制1024三遍，月95计费，计费起始日期为2022年6月1日。</t>
  </si>
  <si>
    <t>zaocdn_iqiyi_not_cmnet</t>
  </si>
  <si>
    <t>爱奇艺（免流）电联-朝宁</t>
  </si>
  <si>
    <t>朝宁_爱奇艺_定向_非移动</t>
  </si>
  <si>
    <t>包头系数1.0，进制1024三遍，月95计费，合作期为2022年8月1日 至 2023年7月31日</t>
  </si>
  <si>
    <t>zaocdn_iqiyi_dx_not_cmnet</t>
  </si>
  <si>
    <t>江苏睿鸿网络技术股份有限公司</t>
  </si>
  <si>
    <t>江苏睿鸿</t>
  </si>
  <si>
    <t>182315IDC00114</t>
  </si>
  <si>
    <t>睿鸿CDN_汽车之家</t>
  </si>
  <si>
    <t>2023.1.1调整单价。2022年8月1日，进制调整为1024三遍，包头系数1.0，月95计费</t>
  </si>
  <si>
    <t>rhcdn_autohome</t>
  </si>
  <si>
    <t>182215IDC00534</t>
  </si>
  <si>
    <t>爱奇艺</t>
  </si>
  <si>
    <t>睿鸿CDN_爱奇艺_非移动</t>
  </si>
  <si>
    <t>需要注意202207价格变动。爱奇艺电信切睿鸿，月95计费，包头系数1，进制1024</t>
  </si>
  <si>
    <t>rhcdn_iqiyi_not_cmnet</t>
  </si>
  <si>
    <t>睿鸿CDN_爱奇艺_移动</t>
  </si>
  <si>
    <t>需要注意202207价格变动。爱奇艺移动切睿鸿，月95计费，包头系数1，进制1024</t>
  </si>
  <si>
    <t>rhcdn_iqiyi_cmnet</t>
  </si>
  <si>
    <t>江苏意如信息科技有限公司</t>
  </si>
  <si>
    <t>江苏意如</t>
  </si>
  <si>
    <t>L20230309002</t>
  </si>
  <si>
    <t>意如CDN_爱奇艺_移动_山东</t>
  </si>
  <si>
    <t>1M颗粒度，无保底，1000进制，系数1。2022.10月计费方式为日95月均，2022.11月起执行月95</t>
  </si>
  <si>
    <t>yrcdn_iqiyi_cmnet_sd</t>
  </si>
  <si>
    <t>L20230402002</t>
  </si>
  <si>
    <t>意如CDN_爱奇艺_移动_内蒙古</t>
  </si>
  <si>
    <t>1M颗粒度，无保底，1000进制，系数1</t>
  </si>
  <si>
    <t>yrcdn_iqiyi_cmnet_nmg</t>
  </si>
  <si>
    <t>江阴市普尔网络信息技术有限公司</t>
  </si>
  <si>
    <t>江阴普尔</t>
  </si>
  <si>
    <t>L20221215006</t>
  </si>
  <si>
    <t>江阴普尔换量</t>
  </si>
  <si>
    <t>1M，95计费，1000进制，系数1.05。业务类型为feed</t>
  </si>
  <si>
    <t>jyprcdn_exchange</t>
  </si>
  <si>
    <t>京东云计算有限公司</t>
  </si>
  <si>
    <t>京东云</t>
  </si>
  <si>
    <t>182115IDC00590</t>
  </si>
  <si>
    <t>爱奇艺移动</t>
  </si>
  <si>
    <t>京东云_爱奇艺_移动</t>
  </si>
  <si>
    <t>0-500G 6200
500G-1000G 6100
1000G以上 6000</t>
  </si>
  <si>
    <t>1000进制，系数1，95计费</t>
  </si>
  <si>
    <t>jdyun_iqiyi_cmnet</t>
  </si>
  <si>
    <t>L20221215002</t>
  </si>
  <si>
    <t>京东云换量feed</t>
  </si>
  <si>
    <t>京东云换量</t>
  </si>
  <si>
    <t>不计提。1000进制，系数1.1，95计费</t>
  </si>
  <si>
    <t>jdyun_exchange</t>
  </si>
  <si>
    <t>联通</t>
  </si>
  <si>
    <t>华东-吴蕊</t>
  </si>
  <si>
    <t>江苏</t>
  </si>
  <si>
    <t>王阳</t>
  </si>
  <si>
    <t>联通（江苏）产业互联网有限公司</t>
  </si>
  <si>
    <t>江苏联通</t>
  </si>
  <si>
    <t>L20230311027</t>
  </si>
  <si>
    <t>凤凰机房 NJ02-UNICOM_BGP</t>
  </si>
  <si>
    <t>BGP南京联通</t>
  </si>
  <si>
    <t>历史累计开通
NJ02-UNICOM_BGP</t>
  </si>
  <si>
    <t>20G</t>
  </si>
  <si>
    <t>中值计提。保底2G。100M颗粒度。3%认乙方，超过协商</t>
  </si>
  <si>
    <t>NJ02-UNICOM_BGP</t>
  </si>
  <si>
    <t>L20230311026</t>
  </si>
  <si>
    <t>徐州机房 XZUNCACHE</t>
  </si>
  <si>
    <t>徐洲联通</t>
  </si>
  <si>
    <t>历史累计开通
XZUNCACH</t>
  </si>
  <si>
    <t>160G
80G</t>
  </si>
  <si>
    <t>3%认乙方，超过协商。2021.9.1保底降为72G。100M颗粒度</t>
  </si>
  <si>
    <t>XZUNCACHE</t>
  </si>
  <si>
    <t>L20230107007</t>
  </si>
  <si>
    <t>IDC带宽（静态）</t>
  </si>
  <si>
    <t>南京凤凰
NJ02-联通 120G
NJ02-联通代播 120G</t>
  </si>
  <si>
    <t>NJ02-联通</t>
  </si>
  <si>
    <t>历史累计开通
2019/9/7
NJM2+SZWGUNICOM</t>
  </si>
  <si>
    <t>240G</t>
  </si>
  <si>
    <t>中值计提。2022.7 原南京联通【NJM2】拆分为【 NJ02-联通代播】及【NJ02-联通IDC】南京联通与苏州万国联通合并保底56G，100M</t>
  </si>
  <si>
    <t>NJ02-CU-ST-2</t>
  </si>
  <si>
    <t>苏州花桥</t>
  </si>
  <si>
    <t>苏州万国联通</t>
  </si>
  <si>
    <t>历史累计开通
2019/9/7
NJM2+SZWGUNICOM
2022/8/10</t>
  </si>
  <si>
    <t>80G
-40G</t>
  </si>
  <si>
    <t>中值计提。从2022.2保底调整为20%。南京联通与苏州万国联通合并保底56G，100M</t>
  </si>
  <si>
    <t>SZWGUNICOM</t>
  </si>
  <si>
    <t>苏州太湖三线-江苏联通</t>
  </si>
  <si>
    <t>182115IDC00520</t>
  </si>
  <si>
    <t>苏州太湖三线-联通（CDN代静态）</t>
  </si>
  <si>
    <t>SZTH-联通CDN</t>
  </si>
  <si>
    <t>180G</t>
  </si>
  <si>
    <t>中值计提。保底54G，100M</t>
  </si>
  <si>
    <t>SZTH-CU-ST-1</t>
  </si>
  <si>
    <t>182015IDC00387</t>
  </si>
  <si>
    <t>常州软件园机房 CZIXUN</t>
  </si>
  <si>
    <t>常州三级联通</t>
  </si>
  <si>
    <t>2017/9/21
2019/4/25
2020/1/1</t>
  </si>
  <si>
    <t>80G
40G
60G</t>
  </si>
  <si>
    <t>30%保底，2020.1.19扩容60G，送15天测试前，扩容后保底54G，100M</t>
  </si>
  <si>
    <t>CZIXUN</t>
  </si>
  <si>
    <t>电信</t>
  </si>
  <si>
    <t>常州软件园机房 CZIXCT</t>
  </si>
  <si>
    <t>常州电信</t>
  </si>
  <si>
    <t>2017/9/21
2020/1/1
2021/6/1</t>
  </si>
  <si>
    <t>160G
100G
20G</t>
  </si>
  <si>
    <t>中值计提。2022.11调整单价。2021/6/1扩容20G。30%保底，扩容后保底84G。100M</t>
  </si>
  <si>
    <t>CZIXCT</t>
  </si>
  <si>
    <t>移动</t>
  </si>
  <si>
    <t>常州软件园机房 CZIXCM</t>
  </si>
  <si>
    <t>常州移动</t>
  </si>
  <si>
    <t>2017/9/21
2019/4/25
2020/1/1
2021/6/1</t>
  </si>
  <si>
    <t>80G
80G
40G
60G</t>
  </si>
  <si>
    <t>中值计提。2021/6/1扩容60G。30%保底，扩容后保底78G。100M颗粒度</t>
  </si>
  <si>
    <t>CZIXCM</t>
  </si>
  <si>
    <t>徐州机房</t>
  </si>
  <si>
    <t>徐州2联通</t>
  </si>
  <si>
    <t>CDNXZUN2</t>
  </si>
  <si>
    <t>100G</t>
  </si>
  <si>
    <t>中值计提。【BEC新建】徐州联通新增100G 节点正式上线  (XZ2UN)，保底30G，3%认乙方，超过协商。100M颗粒度。分端口计费</t>
  </si>
  <si>
    <t>XZ2UN</t>
  </si>
  <si>
    <t>L20230504028</t>
  </si>
  <si>
    <t>CDN 带宽</t>
  </si>
  <si>
    <t>苏州</t>
  </si>
  <si>
    <t>苏州联通</t>
  </si>
  <si>
    <t>CDNSUZUN</t>
  </si>
  <si>
    <t>2023/4/10
2023/4/29</t>
  </si>
  <si>
    <t>1G
9G</t>
  </si>
  <si>
    <t>【BEC新建】苏州联通新增1G 2023-4-10节点正式上线 (CDNSUZUN)；
【BEC扩容】苏州联通新增9G 2023-4-29节点正式上线 (CDNSUZUN)</t>
  </si>
  <si>
    <t>SUZUN</t>
  </si>
  <si>
    <t>厦门哇哩科技有限公司</t>
  </si>
  <si>
    <t>哇哩科技</t>
  </si>
  <si>
    <t>L20230422004</t>
  </si>
  <si>
    <t>唯一CDN_小红书</t>
  </si>
  <si>
    <t>wycdn_xhs</t>
  </si>
  <si>
    <t>厦门网宿有限公司</t>
  </si>
  <si>
    <t>网宿</t>
  </si>
  <si>
    <t>L20230311030</t>
  </si>
  <si>
    <t>百度国内直播</t>
  </si>
  <si>
    <t>网宿国内直播</t>
  </si>
  <si>
    <t>分段计费
0-1G 9300
1G以上 10800</t>
  </si>
  <si>
    <t>1M，无保底。95计费，1000进制，无系数。（1）2022年4月1日开始，1.直播业务：月95%值计费 1000进制  无包头系数
0-1000M 执行9.3元/月/M。 超出1000M 以上，超出部分执行10.8元。 例如：带宽1500M  0-1000M执行9.3元  500M执行10.8元。
2.直播录制时间：每月免费赠送1000小时，超出1000小时0.2元/小时收费。
3.服务期限：2022年4月1日至2023年3月31日；（2）国内直播业务：0-1000M 执行9.8元。超出1000M 以上，超出部分执行11.5元。海外直播业务：0.32元/M/天
SYS 无数据，若月初可获得运营商账单，暂时以运营商数据计提。后续BD发邮件请SYS确认流量后结算</t>
  </si>
  <si>
    <t>直播录制时间</t>
  </si>
  <si>
    <t>直播录制时间：每月免费赠送1000小时， 超出1000小时，0.2元/小时收费</t>
  </si>
  <si>
    <t>海外直播</t>
  </si>
  <si>
    <t>网宿海外直播</t>
  </si>
  <si>
    <t>0.30元/天/M</t>
  </si>
  <si>
    <t>（1）20220401开始单价为0.3/M/天：按每日的第一峰值计费 1000进制 无包头系数；（2）按每日的第一峰值计费。海外直播业务：0.32元/M/天
SYS 无数据，若月初可获得运营商账单，暂时以运营商数据计提。后续BD发邮件请SYS确认流量后结算</t>
  </si>
  <si>
    <t>上海竞信网络科技有限公司</t>
  </si>
  <si>
    <t>上海竞信</t>
  </si>
  <si>
    <t>182215IDC00597</t>
  </si>
  <si>
    <t>竞信_快手_电信</t>
  </si>
  <si>
    <t>不计提。包头系数1.0，进制1024三遍，日95月均计费，合作期为2022年8月1日 至 2023年7月31日</t>
  </si>
  <si>
    <t>jxcdn_kuaishou_ct</t>
  </si>
  <si>
    <t>快手联通</t>
  </si>
  <si>
    <t>竞信_快手_联通</t>
  </si>
  <si>
    <t>jxcdn_kuaishou_cnc</t>
  </si>
  <si>
    <t>竞信_快手_移动</t>
  </si>
  <si>
    <t>jxcdn_kuaishou_cmnet</t>
  </si>
  <si>
    <t>上海七牛信息技术有限公司</t>
  </si>
  <si>
    <t>七牛云</t>
  </si>
  <si>
    <t>L20220305004</t>
  </si>
  <si>
    <t>七牛云爱奇艺移动</t>
  </si>
  <si>
    <t>七牛云_爱奇艺_移动</t>
  </si>
  <si>
    <t>95计费，1M，1000进制，无包头</t>
  </si>
  <si>
    <t>qnyun_iqiyi_cmnet</t>
  </si>
  <si>
    <t>L20220627002</t>
  </si>
  <si>
    <t>七牛云爱奇艺非移动-换量</t>
  </si>
  <si>
    <t>七牛云_爱奇艺_非移动</t>
  </si>
  <si>
    <t>qnyun_iqiyi_not_cmnet</t>
  </si>
  <si>
    <t>上海翌旭网络科技有限公司</t>
  </si>
  <si>
    <t>新壹云</t>
  </si>
  <si>
    <t>L20230408009</t>
  </si>
  <si>
    <t>新壹云_爱奇艺_非移动</t>
  </si>
  <si>
    <t>不计提。需要注意202206价格变动。202108按照预审合同调整计提单价。1M，无保底，95计费，1000进制，无系数
2021.1 原“新壹云”端口更名为“新壹云_爱奇艺_非移动”</t>
  </si>
  <si>
    <t>xyyun_iqiyi_not_cmnet</t>
  </si>
  <si>
    <t>新壹云_爱奇艺_移动</t>
  </si>
  <si>
    <t>202205价格变动。需要注意202207价格变动。2022.1调整单价。月95计费，包头系数1，1000进制）</t>
  </si>
  <si>
    <t>xyyun_iqiyi_cmnet</t>
  </si>
  <si>
    <t>上海中传网络技术股份有限公司</t>
  </si>
  <si>
    <t>上海中传</t>
  </si>
  <si>
    <t>L20220506002</t>
  </si>
  <si>
    <t>咪咕中传</t>
  </si>
  <si>
    <t>20210401开始计费，颗粒度1M，无保底，202109开始无此节点数据</t>
  </si>
  <si>
    <t>miguzccdn</t>
  </si>
  <si>
    <t>上饶天利清洁技术有限公司</t>
  </si>
  <si>
    <t>上饶天利</t>
  </si>
  <si>
    <t>182215IDC00029</t>
  </si>
  <si>
    <t>咪咕方月1</t>
  </si>
  <si>
    <t xml:space="preserve">migufy1 </t>
  </si>
  <si>
    <t>咪咕华余1</t>
  </si>
  <si>
    <t>miguhycdn1</t>
  </si>
  <si>
    <t>深圳市梦网云臻科技有限公司</t>
  </si>
  <si>
    <t>梦网云</t>
  </si>
  <si>
    <t>182315IDC00010</t>
  </si>
  <si>
    <t>梦网_点播</t>
  </si>
  <si>
    <t>点播类业务电联-梦网，包头系数1.0，进制1000，月95计费</t>
  </si>
  <si>
    <t>mwcdn_video</t>
  </si>
  <si>
    <t>腾讯云计算（北京）有限责任公司</t>
  </si>
  <si>
    <t>腾讯云</t>
  </si>
  <si>
    <t>182315IDC00181</t>
  </si>
  <si>
    <t>腾讯云_换量</t>
  </si>
  <si>
    <t>包头系数1.1，1000进制，计费方式：月95计费</t>
  </si>
  <si>
    <t>txyun_exchange</t>
  </si>
  <si>
    <t>天翼云科技有限公司</t>
  </si>
  <si>
    <t>天翼云</t>
  </si>
  <si>
    <t>182315IDC00104</t>
  </si>
  <si>
    <t>小红书电联-天翼云</t>
  </si>
  <si>
    <t>电信CDN_小红书</t>
  </si>
  <si>
    <t>包头系数1.0，进制1024（两遍），月95计费</t>
  </si>
  <si>
    <t>ctcdn_xhs</t>
  </si>
  <si>
    <t>L20230311033</t>
  </si>
  <si>
    <t>天翼云换量</t>
  </si>
  <si>
    <t>电信CDN</t>
  </si>
  <si>
    <t>天翼云换量，OPPO业务，日峰月均，1M，1000进制，无包头</t>
  </si>
  <si>
    <t>ctcdn</t>
  </si>
  <si>
    <t>L20230311032</t>
  </si>
  <si>
    <t>优酷电信-天翼云-换量</t>
  </si>
  <si>
    <t>电信CDN_优酷</t>
  </si>
  <si>
    <t>包头系数1.0，进制1024两遍，月95计费，合作期为2022年8月1日 至 2023年7月31日</t>
  </si>
  <si>
    <t>ctcdn_youku</t>
  </si>
  <si>
    <t>乌兰察布华为云计算技术有限公司</t>
  </si>
  <si>
    <t>华为</t>
  </si>
  <si>
    <t>L20230107005</t>
  </si>
  <si>
    <t>快手三网-华为云</t>
  </si>
  <si>
    <t>华为云快手</t>
  </si>
  <si>
    <t>颗粒度1M，包头系数1.0，进制1000，日95月均计费。乙方自建资源承接，禁止融合；
资源比例是4（电信）3（移动）3（联通）。</t>
  </si>
  <si>
    <t>hwyun_kuaishou</t>
  </si>
  <si>
    <t>182315IDC00154</t>
  </si>
  <si>
    <t>华为云换量</t>
  </si>
  <si>
    <t>1000进制，95计费，系数1.1，颗粒度1M
1M颗粒度，无保底</t>
  </si>
  <si>
    <t>hwyun_exchange</t>
  </si>
  <si>
    <t>L20230204011</t>
  </si>
  <si>
    <t>华为-小米换量</t>
  </si>
  <si>
    <t>华为云_小米</t>
  </si>
  <si>
    <t>不计提。华为，小米业务，包头系数1.0，进制1024两遍，月95计费，计费起始日期为2022年3月1日。</t>
  </si>
  <si>
    <t>hwyun_xiaomi</t>
  </si>
  <si>
    <t>武汉拓研信息技术有限公司</t>
  </si>
  <si>
    <t>武汉拓研</t>
  </si>
  <si>
    <t>182315IDC00102</t>
  </si>
  <si>
    <t>拓研_快手_联通_移动</t>
  </si>
  <si>
    <t>1个1024，月95计费，包头1</t>
  </si>
  <si>
    <t>tycdn_kuaishou_cnc_cmnet</t>
  </si>
  <si>
    <t>拓研_快手_电信</t>
  </si>
  <si>
    <t>不计提。1个1024，月95计费，包头1</t>
  </si>
  <si>
    <t>tycdn_kuaishou_ct</t>
  </si>
  <si>
    <t>西安乐高云智能科技有限公司</t>
  </si>
  <si>
    <t>西安乐高</t>
  </si>
  <si>
    <t>182115IDC00421</t>
  </si>
  <si>
    <t>咪咕华余</t>
  </si>
  <si>
    <t>202105开始计费，颗粒度1M，无保底，95计费。202107开始无此节点数据</t>
  </si>
  <si>
    <t>miguhycdn</t>
  </si>
  <si>
    <t>有帮信息科技（北京）有限公司</t>
  </si>
  <si>
    <t>有帮</t>
  </si>
  <si>
    <t>182315IDC00098</t>
  </si>
  <si>
    <t>微软云_作业帮</t>
  </si>
  <si>
    <t>有帮（微软、蓝云），1M颗粒度，无保底，1000进制，系数1，月95计费</t>
  </si>
  <si>
    <t>wryun_zuoyebang</t>
  </si>
  <si>
    <t>山东</t>
  </si>
  <si>
    <t>付瑶</t>
  </si>
  <si>
    <t>中国电信股份有限公司济南分公司</t>
  </si>
  <si>
    <t>济南电信</t>
  </si>
  <si>
    <t>182115IDC00559</t>
  </si>
  <si>
    <t>高防带宽</t>
  </si>
  <si>
    <t>高防带宽
JNLXCT-CT-ST-1</t>
  </si>
  <si>
    <t>济南电信高防节点</t>
  </si>
  <si>
    <t>JNLXCT-电信（交付邮件与SYS建议计费表不一致，以SYS建议计费表为准，此名称作为备注）</t>
  </si>
  <si>
    <t>2017/8/18
2021/1/29</t>
  </si>
  <si>
    <t>400G+100G+100G</t>
  </si>
  <si>
    <t>颗粒度10M，120G保底。2019年6月CDN复用高防100G，自2020年12月CDN复用增至400G，高防使用200G。对应OSS 济南电信二级 节点</t>
  </si>
  <si>
    <t>JNLXCT-CT-ST-1</t>
  </si>
  <si>
    <t>L20230119002</t>
  </si>
  <si>
    <t>济南3电信</t>
  </si>
  <si>
    <t>CDNJNCT2</t>
  </si>
  <si>
    <t>2023/1/1
2023/3/31</t>
  </si>
  <si>
    <t>200G</t>
  </si>
  <si>
    <t>2023/3/31退租。【CDN新建】山东济南电信  新建200G  2023-1-1 节点正式上线  (JN3CT)，保底60G，10M</t>
  </si>
  <si>
    <t>JN3CT</t>
  </si>
  <si>
    <t>已退租</t>
  </si>
  <si>
    <t>中国电信股份有限公司江苏分公司</t>
  </si>
  <si>
    <t>苏州电信</t>
  </si>
  <si>
    <t>L20221215009</t>
  </si>
  <si>
    <t>SSL带宽</t>
  </si>
  <si>
    <t>苏州-南施街</t>
  </si>
  <si>
    <t>苏州电信SSL南施街</t>
  </si>
  <si>
    <t>—
2019/11/30
2021/9/15</t>
  </si>
  <si>
    <t>50G
-30G
-20G</t>
  </si>
  <si>
    <t>该端口已退租。2021/9/19机房搬迁，退租20G，带宽保底按照30%来计费,6G，100M</t>
  </si>
  <si>
    <t>苏州昆山</t>
  </si>
  <si>
    <t>苏州电信SSL</t>
  </si>
  <si>
    <t>SSL节点无保底，由CDN承担，每月按实际流量计提。2021/9/23机房搬迁，开通20G，100M，与CDN合并保底</t>
  </si>
  <si>
    <t>SUSSLTELECOM</t>
  </si>
  <si>
    <t>昆山 
SUZCT 160G</t>
  </si>
  <si>
    <t>历史开通
2022/5/31
2022/8/31</t>
  </si>
  <si>
    <t>320G
-20G（SZ2CT）
-140G</t>
  </si>
  <si>
    <t>中值计提。2022.8.1原SUZCT 160+SUZ2CT 140G合并计费，拆分为单节点计费，苏州电信节点需要帮SSL跑20G保底 。2022/5/31 SUZ2CT退租20G，从2022.5带宽量为300G，保底90G,100M；SUZCT 160G与SUZ2CT 140G合并计费</t>
  </si>
  <si>
    <t>SUZCT</t>
  </si>
  <si>
    <t>昆山 
SUZ2CT 140G</t>
  </si>
  <si>
    <t>苏州电信2</t>
  </si>
  <si>
    <t>历史开通
2022/5/31
2022/8/1</t>
  </si>
  <si>
    <t>140G</t>
  </si>
  <si>
    <t>中值计提。2022.8.1原SUZCT 160+SUZ2CT 140G合并计费，拆分为单节点计费 。</t>
  </si>
  <si>
    <t>SUZ2CT</t>
  </si>
  <si>
    <t>宿迁电信</t>
  </si>
  <si>
    <t>L20221215008</t>
  </si>
  <si>
    <t>宿迁电信+宿迁2
SQCT 200G
SQ2CT 200G</t>
  </si>
  <si>
    <t>宿迁2电信</t>
  </si>
  <si>
    <t>2018/9/21
2022/6/17</t>
  </si>
  <si>
    <t>200G+200G
-200G-200G</t>
  </si>
  <si>
    <t>2022/6/17 宿迁电信 宿迁2电信调整为宿迁电信二级。中值计提。保底120G,100M。
SQCT 200G与SQ2CT 200G合并计费
共配送40个机柜，每万兆送32个IP</t>
  </si>
  <si>
    <t>SQ2CT</t>
  </si>
  <si>
    <t>宿迁电信二级</t>
  </si>
  <si>
    <t>400G</t>
  </si>
  <si>
    <t>保底计提。2022/6/17 宿迁电信 宿迁2电信调整为宿迁电信二级。保底120G,100M。
SQCT 200G与SQ2CT 200G合并计费
共配送40个机柜，每万兆送32个IP</t>
  </si>
  <si>
    <t>SQCTCACHE</t>
  </si>
  <si>
    <t>南京电信</t>
  </si>
  <si>
    <t>L20220910002</t>
  </si>
  <si>
    <t>南京
NJ02-电信 140G
NJ02-电信代播 200G
NJ03 80G</t>
  </si>
  <si>
    <t>NJ02-电信</t>
  </si>
  <si>
    <t>420G</t>
  </si>
  <si>
    <t>阶梯计费
0-100G   15000
100G以上   14000</t>
  </si>
  <si>
    <t>2023.5调整单价。2022.7原NJ02【南京凤凰】拆分为【NJ02-电信代播】和【NJ02-电信IDC】。颗粒度100M,与南京吉山电信合并保底85G，合并计算阶梯价格
原南京凤凰节点流量，拆分出到南京凤凰、南京吉山电信2个节点上。NJ02 300G
NJ03 80G合并至NJ02</t>
  </si>
  <si>
    <t>NJ02-CT-ST-2</t>
  </si>
  <si>
    <t>南京凤凰与南京吉山电信合并保底85G</t>
  </si>
  <si>
    <t>南京
NJJS 200G</t>
  </si>
  <si>
    <t>南京吉山电信</t>
  </si>
  <si>
    <t>2023.5调整单价。颗粒度100M,与南京凤凰合并保底85G，合并计算阶梯价格
原南京凤凰节点流量，拆分出到南京凤凰、南京吉山电信2个节点上</t>
  </si>
  <si>
    <t>NJJSTELECOM</t>
  </si>
  <si>
    <t>河西二长NJ03
NJ02-TELECOM_BGP</t>
  </si>
  <si>
    <t>BGP南京电信</t>
  </si>
  <si>
    <t>2023.5调整单价。颗粒度100M,保底2G</t>
  </si>
  <si>
    <t>NJ02-TELECOM_BGP</t>
  </si>
  <si>
    <t>L20220910003</t>
  </si>
  <si>
    <t>太湖机房
苏州万国电信 40G
太湖电信 80G</t>
  </si>
  <si>
    <t>太湖电信</t>
  </si>
  <si>
    <t>40G
80G</t>
  </si>
  <si>
    <t>阶梯计费
0-16G   15000
16G以上   14000</t>
  </si>
  <si>
    <t xml:space="preserve">中值计提。2023.5调整单价。保底16G。100M
SZTH-TELECOM 80G与SZWG 40合并计费，计入SZTH-TELECOM </t>
  </si>
  <si>
    <t>SZTH-TELECOM</t>
  </si>
  <si>
    <t>苏州太湖三线-苏州电信</t>
  </si>
  <si>
    <t>L20220910005</t>
  </si>
  <si>
    <t>苏州太湖三线-电信（CDN代静态）</t>
  </si>
  <si>
    <t>SZTH-电信CDN</t>
  </si>
  <si>
    <t>2021/10/1
2023/4/1</t>
  </si>
  <si>
    <t>280G
120G</t>
  </si>
  <si>
    <t>中值计提。2023.4.1扩容120G，扩容后共400G，保底120G，颗粒度100M，2021/10/1开通苏州太湖三线</t>
  </si>
  <si>
    <t>SZTH-CT-ST-2</t>
  </si>
  <si>
    <t>中国电信股份有限公司连云港分公司</t>
  </si>
  <si>
    <t>连云港电信</t>
  </si>
  <si>
    <t>L20230227001</t>
  </si>
  <si>
    <t>连云港</t>
  </si>
  <si>
    <t>连云港三线电信</t>
  </si>
  <si>
    <t>CDNLYGIX</t>
  </si>
  <si>
    <t>50G</t>
  </si>
  <si>
    <t>【BEC新建】连云港三线电信新建50G 2023-2-1节点正式上线  (LYGIXCT)：保底30%即15G，100M。3个1024</t>
  </si>
  <si>
    <t>LYGIXCT</t>
  </si>
  <si>
    <t>中国电信股份有限公司青岛分公司</t>
  </si>
  <si>
    <t>青岛电信</t>
  </si>
  <si>
    <t>L20230331002</t>
  </si>
  <si>
    <t>青岛电信
QDIXCT</t>
  </si>
  <si>
    <t>2016/1/1 2019-12-31
2021/6/10</t>
  </si>
  <si>
    <t>180G
+80G
+20G</t>
  </si>
  <si>
    <t>颗粒度100M，保底84G。直接降价，流量不打折，青岛三级电信2021.6.10扩容20G带宽</t>
  </si>
  <si>
    <t>QDIXCT</t>
  </si>
  <si>
    <t>青岛电信2+3
QD2CT</t>
  </si>
  <si>
    <t>青岛电信2</t>
  </si>
  <si>
    <t>2018/3/29
2019/12/31
2021/6/30</t>
  </si>
  <si>
    <t>240G
-100G
-140G</t>
  </si>
  <si>
    <t>已退租。2019-12-31青岛2电信关闭100G,剩余140G.颗粒度100M，保底42G;2021.6.30退租140G带宽</t>
  </si>
  <si>
    <t>QD2CT</t>
  </si>
  <si>
    <t>青岛滨海电信（云盘）
QDBHTELECOM</t>
  </si>
  <si>
    <t>青岛滨海电信</t>
  </si>
  <si>
    <t>2018/7/19 2020/3/28</t>
  </si>
  <si>
    <t>180G+60G</t>
  </si>
  <si>
    <t>颗粒度100M，原保底72G；2020-3-28扩容60G</t>
  </si>
  <si>
    <t>QDBHTELECOM</t>
  </si>
  <si>
    <t>青岛4电信
QD4CT</t>
  </si>
  <si>
    <t>青岛4电信</t>
  </si>
  <si>
    <t>2018/10/13
2021/6/30</t>
  </si>
  <si>
    <t>240G
-60G</t>
  </si>
  <si>
    <t>保底计提。颗粒度100M，保底54G，2021.6.30退租60G</t>
  </si>
  <si>
    <t>QD4CT</t>
  </si>
  <si>
    <t>青岛电信
QDSSLTELECOM</t>
  </si>
  <si>
    <t>青岛电信SSL</t>
  </si>
  <si>
    <t>10G</t>
  </si>
  <si>
    <t>颗粒度100M，保底1G</t>
  </si>
  <si>
    <t>QDSSLTELECOM</t>
  </si>
  <si>
    <t>上海</t>
  </si>
  <si>
    <t>中国电信股份有限公司上海分公司</t>
  </si>
  <si>
    <t>上海CDN</t>
  </si>
  <si>
    <t>182215IDC00692</t>
  </si>
  <si>
    <t>上海电信-华信 SHCT</t>
  </si>
  <si>
    <t>上海电信</t>
  </si>
  <si>
    <t>2017/6/29
2019/7/8
2019/12/31
2022/7/31</t>
  </si>
  <si>
    <t>160G
160G
-20G
-300G</t>
  </si>
  <si>
    <t>2022/7/31 退租300G，节点关闭。100M。40%保底， SHCT  SH4CT合并计费，合并保底224G</t>
  </si>
  <si>
    <t>SHCT</t>
  </si>
  <si>
    <t>上海电信-华信
SH4CT</t>
  </si>
  <si>
    <t>上海4电信</t>
  </si>
  <si>
    <t>2019/7/14
2019/12/31
2021/10/1
2022/7/31</t>
  </si>
  <si>
    <t>240G
-40G
60G
-200G</t>
  </si>
  <si>
    <t>保底计提。2022/7/31退租200G，剩余60G（其中SSL复用40G）保底24G。2021.10扩容60G，无机架 IP等资源增加。100M。40%保底， SHCT  SH4CT合并计费，合并保底224G</t>
  </si>
  <si>
    <t>SH4CT</t>
  </si>
  <si>
    <t>中国电信股份有限公司苏州分公司</t>
  </si>
  <si>
    <t>181915IDC00358</t>
  </si>
  <si>
    <t>苏州4电信</t>
  </si>
  <si>
    <t>免费节点。江苏苏州电信 增量100G完成业务测试，已于2020-02-28开始正式切流量上线,所有资源均免费</t>
  </si>
  <si>
    <t>SUZ4CT</t>
  </si>
  <si>
    <t>免费节点</t>
  </si>
  <si>
    <t>中国电信集团有限公司济南分公司</t>
  </si>
  <si>
    <t>182015IDC00231</t>
  </si>
  <si>
    <t>JNGFTELECOM-SDTELECOM_BGP</t>
  </si>
  <si>
    <t>济南高防电信山东电信BGP</t>
  </si>
  <si>
    <t>分段计费
0-5G 50000
5G以上 40000</t>
  </si>
  <si>
    <t>颗粒度500M，保底2G，峰值计费。按照2Gbps/月保底计费，不足2Gbps按照2Gbps保底流量费用收取。</t>
  </si>
  <si>
    <t>中国联合网络通信有限公司济南市分公司</t>
  </si>
  <si>
    <t>济南联通</t>
  </si>
  <si>
    <t>182215IDC00348</t>
  </si>
  <si>
    <t>济南</t>
  </si>
  <si>
    <t>济南联通2</t>
  </si>
  <si>
    <t>历史开通
2017/1/20
2017/11/28
2019/1/26
2021/10/1
2022/5/31
2022/8/31</t>
  </si>
  <si>
    <t>CDN&amp;云：380G
240G
60G
-200G(JN2UN)
-300G（JNUNCACHE）</t>
  </si>
  <si>
    <t>中值计提。2022.9.1开始JN2UN和JNUNCACHE单独计费，JN2UN保底24G。2022/5/31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</si>
  <si>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JN2UN</t>
  </si>
  <si>
    <t>济南联通二级</t>
  </si>
  <si>
    <t>300G</t>
  </si>
  <si>
    <t>中值计提。2022.9.1开始JN2UN和JNUNCACHE单独计费，JNUNCACHE保底90G。2022/5/31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</si>
  <si>
    <t>JNUNCACHE</t>
  </si>
  <si>
    <t>济南
JNSSLUNICOM-2</t>
  </si>
  <si>
    <t>济南联通-2SSL</t>
  </si>
  <si>
    <t>JN_SSL</t>
  </si>
  <si>
    <t>2017/11/28
2022/5/31</t>
  </si>
  <si>
    <t>20G
-20G</t>
  </si>
  <si>
    <t>2022.5.31节点退租，复用高防节点。颗粒度100M.济南联通2、济南联通二级与SSL合并保底120G。按实际流量计提。</t>
  </si>
  <si>
    <t>JNSSLUNICOM-2</t>
  </si>
  <si>
    <t>高防带宽-济南
JNGFUNICOM</t>
  </si>
  <si>
    <t>济南联通高防节点</t>
  </si>
  <si>
    <t>保底共48G，颗粒度100M。CDN复用高防80G（济南4联通JN4UN）</t>
  </si>
  <si>
    <t>JNGFUNICOM</t>
  </si>
  <si>
    <t>L20211025001</t>
  </si>
  <si>
    <t>JN6UN</t>
  </si>
  <si>
    <t>济南6联通</t>
  </si>
  <si>
    <t>CDNJNUN</t>
  </si>
  <si>
    <t>2021/10/1
2021/11/30</t>
  </si>
  <si>
    <t>500G
-500G</t>
  </si>
  <si>
    <t xml:space="preserve">2021.10.1开通500G带宽、22个机柜、544个IP。临时免费节点（2021.10.1~2021.11.30）；于2021.11.30退租
</t>
  </si>
  <si>
    <t>L20220710006</t>
  </si>
  <si>
    <t>济南8联通</t>
  </si>
  <si>
    <t>2022/7/1
2023/4/1</t>
  </si>
  <si>
    <t>100G
40G</t>
  </si>
  <si>
    <t>免费节点。 2023-04-01扩容40G，扩容后共140G；【CDN新建】山东济南联通  新建100G  2022-07-01 节点正式上线  (JN8UN)</t>
  </si>
  <si>
    <t>JN8UN</t>
  </si>
  <si>
    <t>济南9联通</t>
  </si>
  <si>
    <t>500G</t>
  </si>
  <si>
    <t>保底计提。【BEC新建】济南联通新建500G，100M，保底150G。计提参考</t>
  </si>
  <si>
    <t>JN9UN</t>
  </si>
  <si>
    <t>中国联合网络通信有限公司连云港市分公司</t>
  </si>
  <si>
    <t>连云港联通</t>
  </si>
  <si>
    <t>L20230227003</t>
  </si>
  <si>
    <t>连云港三线联通</t>
  </si>
  <si>
    <t>【BEC新建】连云港三线联通新建30G 2023-2-1节点正式上线  (LYGIXUN)：保底30%即9G，100M</t>
  </si>
  <si>
    <t>LYGIXUN</t>
  </si>
  <si>
    <t>中国联合网络通信有限公司青岛市分公司</t>
  </si>
  <si>
    <t>青岛联通</t>
  </si>
  <si>
    <t>L20230204004</t>
  </si>
  <si>
    <t>滨海机房
QDBHUNICOM</t>
  </si>
  <si>
    <t>青岛滨海联通</t>
  </si>
  <si>
    <t>QDBH</t>
  </si>
  <si>
    <t>保底72G，500M颗粒度，0-1以百度为准，超出取中值。争议解决条款及颗粒度来源于181715IDC00215</t>
  </si>
  <si>
    <t>QDBHUNICOM</t>
  </si>
  <si>
    <t>L20230311036</t>
  </si>
  <si>
    <t>QD5UN 200G 二枢纽
QD6UN 0G  二枢纽
QDIXUN 180G 崂山
QD2UN 160G 崂山QDUNGROUP2</t>
  </si>
  <si>
    <t>青岛2联通</t>
  </si>
  <si>
    <t xml:space="preserve">2012/12/25
2021/6/30
2021/8/13
2018/5/9
2016/8/12
2011/6/11
2018/9/11
2021/8/13
2019/1/25
2022/5/31
2022/8/1 </t>
  </si>
  <si>
    <t>460G
-260G+80
100G
180G
80G-80
240G
-80G(QD5UN)-80G(QD2UN)-100G(QD6UN)
-380G(拆分节点)</t>
  </si>
  <si>
    <t>3%认乙方，超过协商。2022.8.1原QD5UN 200G+QDIXUN 180G +QD2UN 160G 合并计费，本月拆分为单节点计费，青岛2联通需要帮SSL跑保底。2022/5/31 QD5UN退租80G，QD2UN退租80G，QD6UN退租100G即全部退租。从2022.5带宽总量为540G，与SSL、QD8UN合并保底255G，计费颗粒度500M；包含青岛三级联通节点;2021.5.1从QD3UN节点迁移120G至QD5UN节点；2021.6.30退租260G带宽；自2022.1.20起，QD6UN节点100G带宽转BEC使用</t>
  </si>
  <si>
    <t>QD2UN</t>
  </si>
  <si>
    <t>QD5UN 200G 二枢纽</t>
  </si>
  <si>
    <t>青岛5联通</t>
  </si>
  <si>
    <t>3%认乙方，超过协商。2022.8.1原QD5UN 200G+QDIXUN 180G +QD2UN 160G 合并计费，本月拆分为单节点计费。</t>
  </si>
  <si>
    <t>QD5UN</t>
  </si>
  <si>
    <t>QDIXUN 180G 崂山</t>
  </si>
  <si>
    <t>2022.8.1原QD5UN 200G+QDIXUN 180G +QD2UN 160G 合并计费，本月拆分为单节点计费。</t>
  </si>
  <si>
    <t>QDIXUN</t>
  </si>
  <si>
    <t>二枢纽机房
QDSSLUNICOM</t>
  </si>
  <si>
    <t>青岛联通SSL</t>
  </si>
  <si>
    <t>QD_SSL 二枢纽</t>
  </si>
  <si>
    <t>2018/9/11
2022/8/31</t>
  </si>
  <si>
    <t>10G
-10G</t>
  </si>
  <si>
    <t>2022/8/31退租10G，节点下线。青岛2 青岛8 青岛SSL合并保底255G。SSL按实际流量计提。计费颗粒度500M；与CDN 合并保底</t>
  </si>
  <si>
    <t>QDSSLUNICOM</t>
  </si>
  <si>
    <t xml:space="preserve">青岛8联通 </t>
  </si>
  <si>
    <t>QD8UN  二枢纽</t>
  </si>
  <si>
    <t>2021/12/1
2022/9/1
2022/12/31</t>
  </si>
  <si>
    <t>300G
-150G
-150G</t>
  </si>
  <si>
    <t>2022.12.31节点退租。2022.9.1从青岛8联通迁移150G至新建节点青岛9联通。2021.12.1开始计费300G，保底90G、开通4个机柜、288个IP</t>
  </si>
  <si>
    <t xml:space="preserve">QD8UN </t>
  </si>
  <si>
    <t xml:space="preserve">青岛9联通 </t>
  </si>
  <si>
    <t>QD9UN  二枢纽</t>
  </si>
  <si>
    <t>2022/9/1
2022/12/31</t>
  </si>
  <si>
    <t>150G
-150G</t>
  </si>
  <si>
    <t>2022.12.31节点退租。2022.9.1从青岛8联通迁移150G至新建节点青岛9联通。保底45G，500M</t>
  </si>
  <si>
    <t xml:space="preserve">QD9UN </t>
  </si>
  <si>
    <t>L20210323002</t>
  </si>
  <si>
    <t>二枢纽机房</t>
  </si>
  <si>
    <t xml:space="preserve">青岛7联通 </t>
  </si>
  <si>
    <t>2021/2/1
2022/11/18
2022/12/1</t>
  </si>
  <si>
    <t>100G
-100G
100G</t>
  </si>
  <si>
    <t>此节点免费，于2022/12/1重新上线。2022/11/18关停，增量100G、开通4个机柜、288个IP，于2021-02-01开始正式切流量上线</t>
  </si>
  <si>
    <t>QD7UN</t>
  </si>
  <si>
    <t>L20230204002</t>
  </si>
  <si>
    <t>青岛10联通</t>
  </si>
  <si>
    <t>CDNQD2</t>
  </si>
  <si>
    <t>120G</t>
  </si>
  <si>
    <t>免费节点。 【CDN新建】山东青岛联通  新建120G  2023-02-01 节点正式上线  (QD10UN)</t>
  </si>
  <si>
    <t>QD10UN</t>
  </si>
  <si>
    <t>中国联合网络通信有限公司上海市分公司</t>
  </si>
  <si>
    <t>上海联通</t>
  </si>
  <si>
    <t>L20221215017</t>
  </si>
  <si>
    <t>上海SHUN</t>
  </si>
  <si>
    <t>2014/1/14
2015/1/10
2019/7/1
2022/8/31</t>
  </si>
  <si>
    <t>60G
40G
60G
-60G</t>
  </si>
  <si>
    <t>2022/8/31退租60G，退租后剩余100G，保底由50%降为30%，即30G，100M颗粒度</t>
  </si>
  <si>
    <t>SHUN</t>
  </si>
  <si>
    <t>中国联合网络通信有限公司烟台市分公司</t>
  </si>
  <si>
    <t>烟台联通</t>
  </si>
  <si>
    <t>L20221106003</t>
  </si>
  <si>
    <t>烟台联通IDC机房
YTUN</t>
  </si>
  <si>
    <t>2018/8/21
2022/3/31
2022/5/31</t>
  </si>
  <si>
    <t>160G
-60G
-40G</t>
  </si>
  <si>
    <t>2022/3/31退租后保底变为30G，2022/5/31退租40G，从2022.5带宽总量为60G，保底18G，100M颗粒度；</t>
  </si>
  <si>
    <t>YTUN</t>
  </si>
  <si>
    <t>中国移动通信集团江苏有限公司连云港分公司</t>
  </si>
  <si>
    <t>连云港移动</t>
  </si>
  <si>
    <t>182315IDC00184</t>
  </si>
  <si>
    <t>连云港三线移动</t>
  </si>
  <si>
    <t>70G</t>
  </si>
  <si>
    <t>【BEC新建】连云港三线移动新建70G 2023-2-1节点正式上线  (LYGIXCM)：保底40%即28G，10M。3个1024</t>
  </si>
  <si>
    <t>LYGIXCM</t>
  </si>
  <si>
    <t>中国移动通信集团江苏有限公司南京分公司</t>
  </si>
  <si>
    <t>南京移动</t>
  </si>
  <si>
    <t>L20221215010</t>
  </si>
  <si>
    <t>南京 NJ02-MOBCOM_BGP</t>
  </si>
  <si>
    <t>BGP南京移动</t>
  </si>
  <si>
    <t>2017/4/10
2020/12/15</t>
  </si>
  <si>
    <t>40G
-20G</t>
  </si>
  <si>
    <t>保底计提。颗粒度10M，南京凤凰机房，保底20%，4G。计费带宽以G为单位保留至个位，小数点后四舍五入</t>
  </si>
  <si>
    <t>NJ02-MOBCOM_BGP</t>
  </si>
  <si>
    <t>L20230408005</t>
  </si>
  <si>
    <t>南京 NJ02-MOBCOM</t>
  </si>
  <si>
    <t>历史开通
2021/1/6
2021/6/1</t>
  </si>
  <si>
    <t>200G
200G
-200G</t>
  </si>
  <si>
    <t>颗粒度10M，保底为200G*10%=20G
与集团签署200G，提出限速。省内实际开通400G不限速，2021/1/6扩容的200G，无法体现，故2021.6已将端口恢复为200G</t>
  </si>
  <si>
    <t>NJ02-MOBCOM</t>
  </si>
  <si>
    <t>中国移动通信集团江苏有限公司苏州分公司</t>
  </si>
  <si>
    <t>苏州太湖三线-苏州移动</t>
  </si>
  <si>
    <t>L20221215007</t>
  </si>
  <si>
    <t>苏州太湖三线-移动（CDN代静态）</t>
  </si>
  <si>
    <t>SZTH-移动CDN</t>
  </si>
  <si>
    <t>2021/9/11
2023/4/8</t>
  </si>
  <si>
    <t>260G
140G</t>
  </si>
  <si>
    <t>保底计提。2023/4/8扩容140G，扩容后共400G，保底160G，颗粒度10M,CDN代静态。2021/9/11开通苏州太湖三线。保底104G</t>
  </si>
  <si>
    <t>SZTH-CM-ST-1</t>
  </si>
  <si>
    <t>中国移动通信集团江苏有限公司宿迁分公司</t>
  </si>
  <si>
    <t>宿迁移动</t>
  </si>
  <si>
    <t>L20230408006</t>
  </si>
  <si>
    <t>宿迁</t>
  </si>
  <si>
    <t>宿迁3移动</t>
  </si>
  <si>
    <t>CDNSQCM</t>
  </si>
  <si>
    <t>2022/5/1
2023/4/30</t>
  </si>
  <si>
    <t>200G
-200G</t>
  </si>
  <si>
    <t>2023/4/30节点退租，由BEC转为CDN 宿迁5移动。2022/6/24该节点转BEC使用。
2022/5/1【CDN新建】江苏宿迁移动新建200G，40%保底，80G,10M</t>
  </si>
  <si>
    <t>SQ3CM</t>
  </si>
  <si>
    <t>中国移动通信集团江苏有限公司泰州分公司</t>
  </si>
  <si>
    <t>泰州移动</t>
  </si>
  <si>
    <t>182215IDC00693</t>
  </si>
  <si>
    <t>泰州</t>
  </si>
  <si>
    <t>CDNTAIZCM</t>
  </si>
  <si>
    <t>220G</t>
  </si>
  <si>
    <t>【BEC新建】泰州移动新建220G 2022-12-30节点正式上线 (TAIZCM)，保底88G，10M</t>
  </si>
  <si>
    <t>TAIZCM</t>
  </si>
  <si>
    <t>中国移动通信集团江苏有限公司无锡分公司</t>
  </si>
  <si>
    <t>无锡移动</t>
  </si>
  <si>
    <t>182315IDC00075</t>
  </si>
  <si>
    <t>无锡 WXCM</t>
  </si>
  <si>
    <t>2015/11/1
2022/4/30
2022/5/31</t>
  </si>
  <si>
    <t>240G
-60G
-180G</t>
  </si>
  <si>
    <t>2022/5/31退租180G，截止2022.5已全部退租
2022/4/30退租60G，10M</t>
  </si>
  <si>
    <t>WXCM</t>
  </si>
  <si>
    <t>无锡</t>
  </si>
  <si>
    <t>无锡移动SSL</t>
  </si>
  <si>
    <t>2016/3/1
2022/7/31</t>
  </si>
  <si>
    <t>40G
-30G</t>
  </si>
  <si>
    <t>保底计提，2022/7/31 退租30G，剩余10G，保底4G，10M。无锡移动整体保底计提。（若与CDN合并达结算达到总量的40%保底，则该节点流量可以按实际流量计提，否则要按保底计提）</t>
  </si>
  <si>
    <t>WXSSLMOBCOM</t>
  </si>
  <si>
    <t>无锡 WX2CM</t>
  </si>
  <si>
    <t>无锡2移动</t>
  </si>
  <si>
    <t>2019/12/23
2020/5/31</t>
  </si>
  <si>
    <t>30G
-30G</t>
  </si>
  <si>
    <t>2020/5/31退租端口及160个IP
江苏无锡移动 增量30G，新增160个IP,于2019-12-23开始正式切流量上线，均免费
12.25.83.0/25 112.25.85.32/27</t>
  </si>
  <si>
    <t>WX2CM</t>
  </si>
  <si>
    <t>无锡 WX3CM</t>
  </si>
  <si>
    <t>无锡3移动</t>
  </si>
  <si>
    <t>2020/7/1
2022/7/31</t>
  </si>
  <si>
    <t>100G
-70G</t>
  </si>
  <si>
    <t>2022/7/31 退租70G，剩余30G，10M，保底12G。江苏无锡移动 增量100G完成业务测试，已于2020-05-15开始正式切流量上线。2020/7/1开始计费</t>
  </si>
  <si>
    <t>WX3CM</t>
  </si>
  <si>
    <t>中国移动通信集团江苏有限公司盐城分公司</t>
  </si>
  <si>
    <t>盐城移动</t>
  </si>
  <si>
    <t>182315IDC00158</t>
  </si>
  <si>
    <t>盐城</t>
  </si>
  <si>
    <t>2019/2/1
2022/4/30</t>
  </si>
  <si>
    <t>240G
-40G</t>
  </si>
  <si>
    <t>2022.6该节点转为BEC使用。
2022/4/30退租40G，退租后保底80G,10M</t>
  </si>
  <si>
    <t>YANCCM</t>
  </si>
  <si>
    <t>182315IDC00077</t>
  </si>
  <si>
    <t>盐城3移动</t>
  </si>
  <si>
    <t>CDNYANCCM2</t>
  </si>
  <si>
    <t>100G+200G分两组核算，需根据各自实际流量分别计算保底【BEC新建】300G，保底120G。计提参考值</t>
  </si>
  <si>
    <t>YANC3CM</t>
  </si>
  <si>
    <t>中国移动通信集团江苏有限公司扬州分公司</t>
  </si>
  <si>
    <t>扬州移动</t>
  </si>
  <si>
    <t>182315IDC00076</t>
  </si>
  <si>
    <t>扬州</t>
  </si>
  <si>
    <t>2018/4/20
2022/4/30</t>
  </si>
  <si>
    <t>80G
-80G</t>
  </si>
  <si>
    <t>2022/4/30 扬州移动节点全部退租</t>
  </si>
  <si>
    <t>YANGZCM</t>
  </si>
  <si>
    <t>扬州2</t>
  </si>
  <si>
    <t>扬州移动二级</t>
  </si>
  <si>
    <t>2018/11/1
2022/8/1</t>
  </si>
  <si>
    <t>200G
140G</t>
  </si>
  <si>
    <t>2022/7/31 扬州3移动退租140G迁移至扬州移动二级，剩余带宽340G， 保底136G，颗粒度10M</t>
  </si>
  <si>
    <t>YANGZCMCACHE</t>
  </si>
  <si>
    <t>扬州3</t>
  </si>
  <si>
    <t>扬州3移动</t>
  </si>
  <si>
    <t>2019/4/25
2022/4/30
2022/5/12
2022/5/31
2022/7/31</t>
  </si>
  <si>
    <t>480G
-20G
-220G
-80G
-140G</t>
  </si>
  <si>
    <t>2022/7/31 扬州3移动退租140G迁移至扬州移动二级，剩余带宽20G，保底8G。  2022/4/30 扬州3移动退租20G，2022/5/12退租80G，2022/5/31退租220G，从2022.5退租后160G，保底64G，10M</t>
  </si>
  <si>
    <t>YANGZ3CM</t>
  </si>
  <si>
    <t>中国移动通信集团山东有限公司济南分公司</t>
  </si>
  <si>
    <t>济南移动</t>
  </si>
  <si>
    <t>182315IDC00078</t>
  </si>
  <si>
    <t>JN4CM 100G
JNCMCACHE 400G
JNCM 0G
JNCMGROUP3</t>
  </si>
  <si>
    <t>济南4移动</t>
  </si>
  <si>
    <t>2018/1/1
2020/12/29
2021/9/1
2022/5/31
2022/5/31
2022/7/31</t>
  </si>
  <si>
    <t>500G
+120G
+80G
-20G(JNCM)
-80G(JNCM)
-100G(JNCM)</t>
  </si>
  <si>
    <t>2022/7/31 JNCM退租100G，该节点下线。剩余500G，保底200G。2022/5/31 JNCM退租20G，JN4CM退租80G，2022.5开始带宽总量为600G，40%保底，即240G；95计费；颗粒度10M。2020.12.31济南移动二级扩容120G</t>
  </si>
  <si>
    <t>JN4CM</t>
  </si>
  <si>
    <t>182115IDC00402</t>
  </si>
  <si>
    <t>山东
JNGFTELECOM-SDMOBCOM_BGP</t>
  </si>
  <si>
    <t>济南高防电信山东移动BGP</t>
  </si>
  <si>
    <t>保底计提。500M颗粒度，4G保底</t>
  </si>
  <si>
    <t>JNGFTELECOM-SDMOBCOM_BGP</t>
  </si>
  <si>
    <t>济南10移动</t>
  </si>
  <si>
    <t>CDNJNCM3</t>
  </si>
  <si>
    <t>保底计提。【BEC新建】济南移动新建  (JN10CM)节点正式上线，200G，保底80G，10M</t>
  </si>
  <si>
    <t>JN10CM</t>
  </si>
  <si>
    <t>中国移动通信集团山东有限公司青岛分公司</t>
  </si>
  <si>
    <t>青岛移动</t>
  </si>
  <si>
    <t>182315IDC00079</t>
  </si>
  <si>
    <t>青岛4移动</t>
  </si>
  <si>
    <t>2020/1/24
2020/12/31
2021/1/31
2022/7/31</t>
  </si>
  <si>
    <t>400G
200G
-200G
-100G</t>
  </si>
  <si>
    <t>2022/7/31 退租100G，剩余300G，保底120G，颗粒度10M，于2020.12.31扩容200G，于2021.2.1迁移至青岛移动二级200G；</t>
  </si>
  <si>
    <t>QD4CM</t>
  </si>
  <si>
    <t>青岛移动二级</t>
  </si>
  <si>
    <t>青岛2移动二级</t>
  </si>
  <si>
    <t>于2021.2.1从青岛4移动节点迁移至青岛移动二级200G，颗粒度10M，保底80G</t>
  </si>
  <si>
    <t>QD2CMCACHE</t>
  </si>
  <si>
    <t>中国移动通信集团山东有限公司潍坊分公司</t>
  </si>
  <si>
    <t>潍坊移动</t>
  </si>
  <si>
    <t>182315IDC00113</t>
  </si>
  <si>
    <t>潍坊</t>
  </si>
  <si>
    <t>潍坊3移动</t>
  </si>
  <si>
    <t>CDNWFCM</t>
  </si>
  <si>
    <t>600G</t>
  </si>
  <si>
    <t>【BEC新建】潍坊移动增量600G 2023-2-1节点正式上线  (WF3CM)，保底40%即240G，10M。3个1024</t>
  </si>
  <si>
    <t>WF3CM</t>
  </si>
  <si>
    <t>中国移动通信集团山东有限公司淄博分公司</t>
  </si>
  <si>
    <t>淄博移动</t>
  </si>
  <si>
    <t>L20230426005</t>
  </si>
  <si>
    <t>淄博</t>
  </si>
  <si>
    <t>淄博三级移动</t>
  </si>
  <si>
    <t>CDNZBIX</t>
  </si>
  <si>
    <t>【CDN新建】山东淄博三级移动新建200G  2023-04-06 节点正式上线  (ZBIXCM)，保底80G</t>
  </si>
  <si>
    <t>ZBIXCM</t>
  </si>
  <si>
    <t>中国移动通信集团上海有限公司</t>
  </si>
  <si>
    <t>上海移动</t>
  </si>
  <si>
    <t>L20221215016</t>
  </si>
  <si>
    <t>上海4移动</t>
  </si>
  <si>
    <t>CDNSHCM2</t>
  </si>
  <si>
    <t>2020/6/29
2022/5/31</t>
  </si>
  <si>
    <t>100G
-80G</t>
  </si>
  <si>
    <t>2022/5/31退租80G，从2022.5开始带宽量为20G，保底8G，10M。计费带宽以Gbps为单位保留两位小数点，小数点后第三位四舍五入
上海移动 增量100G完成业务测试，已于2020-06-28开始正式切流量上线,2020.6.29开始计费</t>
  </si>
  <si>
    <t>SH4CM</t>
  </si>
  <si>
    <t>L20211203016</t>
  </si>
  <si>
    <t>上海 SH01</t>
  </si>
  <si>
    <t>2019/12/31
2021/12/31
2022/1/31
2022/3/31</t>
  </si>
  <si>
    <t>200G
-120G
-60G
-20G</t>
  </si>
  <si>
    <t>该节点退租。6G。颗粒度1G。2020.1改为95计费</t>
  </si>
  <si>
    <t>SH01</t>
  </si>
  <si>
    <t>代理商-电信</t>
  </si>
  <si>
    <t>浙江</t>
  </si>
  <si>
    <t>浙江挚云信息科技有限公司</t>
  </si>
  <si>
    <t>温州三线-电信</t>
  </si>
  <si>
    <t>182215IDC00473</t>
  </si>
  <si>
    <t>温州三线</t>
  </si>
  <si>
    <t>温州三级电信</t>
  </si>
  <si>
    <t>CDNWZIX</t>
  </si>
  <si>
    <t>2022/6/1
2022/8/1</t>
  </si>
  <si>
    <t>160G
120G</t>
  </si>
  <si>
    <t>中值计提。20220801扩容120G，扩容后带宽280G，保底30%，84G，100M。不达保底可按实际流量计提</t>
  </si>
  <si>
    <t>WZIXCT</t>
  </si>
  <si>
    <t>代理商-联通</t>
  </si>
  <si>
    <t>温州三线-联通</t>
  </si>
  <si>
    <t>182215IDC00471</t>
  </si>
  <si>
    <t>温州三级联通</t>
  </si>
  <si>
    <t>160G
20G</t>
  </si>
  <si>
    <t>中值计提。20220801扩容20G，扩容后带宽180G，保底30%，54G，100M。不达保底按保底计提。</t>
  </si>
  <si>
    <t>WZIXUN</t>
  </si>
  <si>
    <t>代理商-移动</t>
  </si>
  <si>
    <t>温州三线-移动</t>
  </si>
  <si>
    <t>182215IDC00472</t>
  </si>
  <si>
    <t>温州三级移动</t>
  </si>
  <si>
    <t>160G
100G</t>
  </si>
  <si>
    <t>中值计提。按实际流量计提。20220801扩容100G，扩容后带宽260G，保底40%，104G，100M。不达保底可按实际流量计提</t>
  </si>
  <si>
    <t>WZIXCM</t>
  </si>
  <si>
    <t>中国电信股份有限公司杭州分公司</t>
  </si>
  <si>
    <t>杭州电信</t>
  </si>
  <si>
    <t>181915IDC00039</t>
  </si>
  <si>
    <t>杭州
HZ01</t>
  </si>
  <si>
    <t>2012/10/16
2019/8/16</t>
  </si>
  <si>
    <t>120G
-120G</t>
  </si>
  <si>
    <t>分段计价</t>
  </si>
  <si>
    <t>该端口于19.8.16关闭</t>
  </si>
  <si>
    <t>中国电信股份有限公司湖州分公司</t>
  </si>
  <si>
    <t>湖州电信</t>
  </si>
  <si>
    <t>182315IDC00041</t>
  </si>
  <si>
    <t>湖州</t>
  </si>
  <si>
    <t>湖州2电信</t>
  </si>
  <si>
    <t>CDNHUZCT</t>
  </si>
  <si>
    <t>20230108开始计费。颗粒度1M，保底90G</t>
  </si>
  <si>
    <t>HUZ2CT</t>
  </si>
  <si>
    <t>中国电信股份有限公司宁波分公司</t>
  </si>
  <si>
    <t>宁波电信</t>
  </si>
  <si>
    <t>L20230223030</t>
  </si>
  <si>
    <t>宁波电信
NB2CTCACHE 340G
NB4CT 80G
NB5CT 20G</t>
  </si>
  <si>
    <t>宁波电信CACHE2</t>
  </si>
  <si>
    <t>2014/3/20
2018/6/1
2020/6/30
2020/6/30
2020/9/16
2020/9/16
2022/8/1</t>
  </si>
  <si>
    <t>160G
80G
-160G
-80G
160G
80G
180G</t>
  </si>
  <si>
    <t xml:space="preserve">2023.5保底为25%，已达保底。2022/8/1从 NB5CT 迁移180G至NB2CTCACHE。20220701NB4CT迁移80G至宁波电信二级。 NB2CTCACHE NB4CT NB5CT合并计费，共440G，30%，保底132G。100M颗粒度。
2021.1 NB2CTCACHE NB4CT NB5CT合并计费，共440G
2020.6.30NB4CT 80G NB2CTCACHE 160G退租；2020.9.16NB4CT 80G NB2CTCACHE 160G重新上线开始计费
NB2CTCACHE 160G与NB4CT 80G合并计费
</t>
  </si>
  <si>
    <t>NB2CTCACHE</t>
  </si>
  <si>
    <t>宁波
NB5CT
与NB2CTCACHE 160G
NB4CT 80G合并计费</t>
  </si>
  <si>
    <t>宁波5电信</t>
  </si>
  <si>
    <t>2018/10/2
2022/7/31
2022/7/31</t>
  </si>
  <si>
    <t>200G
-180G
-20G与NB2CTCACHE合并计费</t>
  </si>
  <si>
    <t>2022/7/31 退租180G迁移至NB2CTCACHE 。剩余20G与NB2CTCACHE 
NB4CT合并计费，100M颗粒度。
2021.1 NB2CTCACHE NB4CT NB5CT合并计费</t>
  </si>
  <si>
    <t>宁波电信SSL</t>
  </si>
  <si>
    <t>CDNNBCT2</t>
  </si>
  <si>
    <t>100M颗粒度，从19.4.1开始保底降为3G</t>
  </si>
  <si>
    <t>NBSSLTELECOM</t>
  </si>
  <si>
    <t>中国电信股份有限公司温州分公司</t>
  </si>
  <si>
    <t>温州电信</t>
  </si>
  <si>
    <t>L20221110002</t>
  </si>
  <si>
    <t>温州电信2</t>
  </si>
  <si>
    <t>CDNWZCT</t>
  </si>
  <si>
    <t>2010/8/1
2019/12/31
2020/6/1
2020/7/7
2022/4/30</t>
  </si>
  <si>
    <t>320G
-80G
80G
-80G
-220G</t>
  </si>
  <si>
    <t>保底计提。20220430退租 220G，退租后保底为6G,100M。每万兆赠送32个IP</t>
  </si>
  <si>
    <t>WZ2CT</t>
  </si>
  <si>
    <t>L20211203012</t>
  </si>
  <si>
    <t>温州8电信</t>
  </si>
  <si>
    <t>2020/7/7
2020/8/31</t>
  </si>
  <si>
    <t>20200831节点下线
从WZ2CT节点拆出来80G免费带宽，使用存量机柜以及IP，已于20200707开始正式切流量上线</t>
  </si>
  <si>
    <t>温州</t>
  </si>
  <si>
    <t>温州5电信</t>
  </si>
  <si>
    <t>2018/8/10
2019/12/31</t>
  </si>
  <si>
    <t>20191231退租。与温州电信2合并计费</t>
  </si>
  <si>
    <t>L20220220001</t>
  </si>
  <si>
    <t>温州10电信</t>
  </si>
  <si>
    <t>CDNWZCT2</t>
  </si>
  <si>
    <t>2022/2/1
2022/3/31</t>
  </si>
  <si>
    <t>免费节点退租：20220201新建WZ10CT，该节点为免费节点</t>
  </si>
  <si>
    <t>中国联合网络通信有限公司杭州市分公司</t>
  </si>
  <si>
    <t>杭州联通</t>
  </si>
  <si>
    <t>L20230223031</t>
  </si>
  <si>
    <t>杭州2联通</t>
  </si>
  <si>
    <t>CDNHZUN3</t>
  </si>
  <si>
    <t>2022/5/15
2023/3/31</t>
  </si>
  <si>
    <t>120G-40G</t>
  </si>
  <si>
    <t>暂按运营商计提。边缘计算。20230331退租40G。20220515开始计费。保底20%，24G，从2022.9开始执行10M颗粒度</t>
  </si>
  <si>
    <t>HZ2UN</t>
  </si>
  <si>
    <t>中国联合网络通信有限公司湖州市分公司</t>
  </si>
  <si>
    <t>湖州联通</t>
  </si>
  <si>
    <t>182115IDC00406</t>
  </si>
  <si>
    <t>湖州联通SSL</t>
  </si>
  <si>
    <t>SSLHUZHOUUN</t>
  </si>
  <si>
    <t>2020/5/22
2023/3/31</t>
  </si>
  <si>
    <t>10G-10G</t>
  </si>
  <si>
    <t>20230331退租。湖州联通SSL保底2.8G,100M</t>
  </si>
  <si>
    <t>湖州联通 HUZUN
湖州2联通</t>
  </si>
  <si>
    <t>湖州2联通</t>
  </si>
  <si>
    <t>CDNHUZUN</t>
  </si>
  <si>
    <t xml:space="preserve">2018/6/20
2019/1/20
2020/4/30
2022/5/31
</t>
  </si>
  <si>
    <t>40G
40G
-40G
-40G</t>
  </si>
  <si>
    <t>20220531退租40G，截止2022.5节点已全部退租。湖州2联通和湖州联通SSL合并保底14G,100M
2020.4.30湖州联通40G退租，退租后只剩湖州2联通40G</t>
  </si>
  <si>
    <t>中国联合网络通信有限公司嘉兴市分公司</t>
  </si>
  <si>
    <t>嘉兴联通</t>
  </si>
  <si>
    <t>182215IDC00426</t>
  </si>
  <si>
    <t>CDNJIAXUN</t>
  </si>
  <si>
    <t>2022/10/1
2022/11/1</t>
  </si>
  <si>
    <t>100G+100G</t>
  </si>
  <si>
    <t xml:space="preserve"> 【BEC新建】嘉兴联通边缘计算节点新建100G正式交付  (JIAXUN)，20221101扩容100G，保底40G，100M</t>
  </si>
  <si>
    <t>JIAXUN</t>
  </si>
  <si>
    <t>中国联合网络通信有限公司金华市分公司</t>
  </si>
  <si>
    <t>金华联通</t>
  </si>
  <si>
    <t>L20230224002</t>
  </si>
  <si>
    <t>CDNJHUN</t>
  </si>
  <si>
    <t>2022/10/16
2023/2/16</t>
  </si>
  <si>
    <t>200G+100G</t>
  </si>
  <si>
    <t>20230216扩容100G（30%保底）。【BEC新建】新建200G，保底60G，10M</t>
  </si>
  <si>
    <t>JHUN</t>
  </si>
  <si>
    <t>中国联合网络通信有限公司绍兴市分公司</t>
  </si>
  <si>
    <t>绍兴联通</t>
  </si>
  <si>
    <t>L20230330006</t>
  </si>
  <si>
    <t>绍兴2联通</t>
  </si>
  <si>
    <t>CDNSHAOXUN</t>
  </si>
  <si>
    <t>2018/6/20
2019/1/20
2020/4/30</t>
  </si>
  <si>
    <t>40G
40G
-40G</t>
  </si>
  <si>
    <t>中值计提。颗粒度100M,保底12G
2020.4.30绍兴联通40G退租，退租后只剩绍兴2联通40G</t>
  </si>
  <si>
    <t>SHAOX2UN</t>
  </si>
  <si>
    <t>L20230306001</t>
  </si>
  <si>
    <t>绍兴3联通</t>
  </si>
  <si>
    <t>中值计提。20230316开始计费。边缘计算，保底30G</t>
  </si>
  <si>
    <t>SHAOX3UN</t>
  </si>
  <si>
    <t>中国联合网络通信有限公司台州市分公司</t>
  </si>
  <si>
    <t>台州联通</t>
  </si>
  <si>
    <t>182215IDC00615</t>
  </si>
  <si>
    <t>CDNTZUN</t>
  </si>
  <si>
    <t>2022/8/1
2022/10/1</t>
  </si>
  <si>
    <t>100G+
100G</t>
  </si>
  <si>
    <t>【BEC扩容】台州联通扩容100G 节点正式上线。保底20%即40G，10M
【BEC新建】台州联通新增100G 节点正式上线</t>
  </si>
  <si>
    <t>TZUN</t>
  </si>
  <si>
    <t>中国联合网络通信有限公司温州市分公司</t>
  </si>
  <si>
    <t>温州联通</t>
  </si>
  <si>
    <t>L20230223029</t>
  </si>
  <si>
    <t>CDNWZUN</t>
  </si>
  <si>
    <t>2022/4/15
2022/6/15
2022/10/15</t>
  </si>
  <si>
    <t>300G
100G
100G</t>
  </si>
  <si>
    <t>20221015扩容100G，扩容后保底100G，100M。
边缘计算20220615扩容100G，累计带宽400G，保底20%，80G，100M</t>
  </si>
  <si>
    <t>WZUN</t>
  </si>
  <si>
    <t>中国联合网络通信有限公司舟山市分公司</t>
  </si>
  <si>
    <t>舟山联通</t>
  </si>
  <si>
    <t>182215IDC00614</t>
  </si>
  <si>
    <t>CDNZHOUSUN</t>
  </si>
  <si>
    <t>【BEC新建】舟山联通新增100G ，20%保底即20G，10M</t>
  </si>
  <si>
    <t>ZHOUSHUN</t>
  </si>
  <si>
    <t>中国移动通信集团浙江有限公司杭州分公司</t>
  </si>
  <si>
    <t>杭州移动</t>
  </si>
  <si>
    <t>182315IDC00117</t>
  </si>
  <si>
    <t>杭州</t>
  </si>
  <si>
    <t>CDNHZCM</t>
  </si>
  <si>
    <t>2017/1/1
2019/12/10
2020/9/1</t>
  </si>
  <si>
    <t>80G
20G
10G</t>
  </si>
  <si>
    <t>保底44G，10M。
117.148.160.128/25；117.148.161.0/24</t>
  </si>
  <si>
    <t>HZCM</t>
  </si>
  <si>
    <t>杭州4移动</t>
  </si>
  <si>
    <t>CDNHZCM2</t>
  </si>
  <si>
    <t>边缘计算，20221103开始计费。颗粒度10M，保底80G</t>
  </si>
  <si>
    <t>HZ4CM</t>
  </si>
  <si>
    <t>中国移动通信集团浙江有限公司嘉兴分公司</t>
  </si>
  <si>
    <t>嘉兴移动</t>
  </si>
  <si>
    <t>182115IDC00160</t>
  </si>
  <si>
    <t xml:space="preserve">嘉兴 </t>
  </si>
  <si>
    <t>CDNJIAXCM</t>
  </si>
  <si>
    <t>2020/1/1
2022/4/30
2022/5/31</t>
  </si>
  <si>
    <t>120G
-40G
-80G</t>
  </si>
  <si>
    <t>20220430退租40G，20220531退租80G。截止2022.5已全部退租</t>
  </si>
  <si>
    <t>中国移动通信集团浙江有限公司金华分公司</t>
  </si>
  <si>
    <t>金华移动</t>
  </si>
  <si>
    <t>182315IDC00087</t>
  </si>
  <si>
    <t>CDNJHCM</t>
  </si>
  <si>
    <t>2017/8/31
2020/5/15
2022/4/30
2022/5/31</t>
  </si>
  <si>
    <t>100G
90G
-50
-140G</t>
  </si>
  <si>
    <t>20220430退租50G，20220531退租140G，截止2022.5已全部退租。10M颗粒度</t>
  </si>
  <si>
    <t>金华2移动</t>
  </si>
  <si>
    <t>CDNJHCM2</t>
  </si>
  <si>
    <t>2020/5/19
2020/7/20
2022/4/30
2022/5/31
2022/7/31</t>
  </si>
  <si>
    <t>190G
-10G
-50G
-30G
-20G</t>
  </si>
  <si>
    <t>20220731退租20G，剩余80G，保底32G，10M。20220430退租50G，20220531退租30G，2022.5退租后带宽量100G；20200720切给SSL10G，金华2移动及金华移动SSL合并计费</t>
  </si>
  <si>
    <t>JH2CM</t>
  </si>
  <si>
    <t>金华移动SSL</t>
  </si>
  <si>
    <t>SSLJHCM</t>
  </si>
  <si>
    <t>2020/7/20
2022/11/30</t>
  </si>
  <si>
    <t>2020/7/20切给SSL10G，金华2移动及金华移动SSL合并计费</t>
  </si>
  <si>
    <t>中国移动通信集团浙江有限公司丽水分公司</t>
  </si>
  <si>
    <t>丽水移动</t>
  </si>
  <si>
    <t>182115IDC00161</t>
  </si>
  <si>
    <t>丽水2移动</t>
  </si>
  <si>
    <t>CDNLSCM</t>
  </si>
  <si>
    <t>2019/11/6
2020/1/1
2020/5/15
2022/4/30
2022/5/31
2022/7/31</t>
  </si>
  <si>
    <t>80G
40G
80G
-80G
-60G
-60G</t>
  </si>
  <si>
    <t>20220731退租60G，节点下线。2022/4/30退租80G，20220531退租60G，从2022.5开始带宽量60G，保底24G，10M</t>
  </si>
  <si>
    <t>中国移动通信集团浙江有限公司宁波分公司</t>
  </si>
  <si>
    <t>宁波移动</t>
  </si>
  <si>
    <t>182115IDC00162</t>
  </si>
  <si>
    <t>鄞州机房</t>
  </si>
  <si>
    <t>CDNNBCM</t>
  </si>
  <si>
    <t>2017/3/29
2022/5/31
2022/7/31</t>
  </si>
  <si>
    <t>160G
-80G
-80G</t>
  </si>
  <si>
    <t>20220731退租80G，节点下线。20220531退租80G，从2022.5开始带宽量为80G，保底32G，10M</t>
  </si>
  <si>
    <t>宁波杭州湾</t>
  </si>
  <si>
    <t>宁波2移动</t>
  </si>
  <si>
    <t>XACDNNBCM</t>
  </si>
  <si>
    <t>2018/8/17
2022/4/30</t>
  </si>
  <si>
    <t>20220430宁波2移动全部退租。保底32G，10M</t>
  </si>
  <si>
    <t>中国移动通信集团浙江有限公司衢州分公司</t>
  </si>
  <si>
    <t>衢州移动</t>
  </si>
  <si>
    <t>L20230418001</t>
  </si>
  <si>
    <t>衢州</t>
  </si>
  <si>
    <t>CDNQUZHOUCM</t>
  </si>
  <si>
    <t>20230401开始计费，保底80G</t>
  </si>
  <si>
    <t>QUZCM</t>
  </si>
  <si>
    <t>中国移动通信集团浙江有限公司绍兴分公司</t>
  </si>
  <si>
    <t>绍兴移动</t>
  </si>
  <si>
    <t>182215IDC00611</t>
  </si>
  <si>
    <t>绍兴</t>
  </si>
  <si>
    <t>绍兴3移动</t>
  </si>
  <si>
    <t>CDNSHAOXCM3</t>
  </si>
  <si>
    <t>【BEC新建】绍兴移动新建(SHAOX3CM)：200G，保底40%即80G，10M</t>
  </si>
  <si>
    <t>SHAOX3CM</t>
  </si>
  <si>
    <t>中国移动通信集团浙江有限公司台州分公司</t>
  </si>
  <si>
    <t>台州移动</t>
  </si>
  <si>
    <t>182315IDC00069</t>
  </si>
  <si>
    <t>台州2移动</t>
  </si>
  <si>
    <t>CDNTZCM</t>
  </si>
  <si>
    <t>2020/5/14
2022/5/12
2022/5/31
2022/7/31</t>
  </si>
  <si>
    <t>340G
-50G
-150
-20G</t>
  </si>
  <si>
    <t>20220731退租20G，剩余120G，保底48G，10M。20220512退租50G，202205311退租,150G，从2022.6开始带宽量为140G</t>
  </si>
  <si>
    <t>TZ2CM</t>
  </si>
  <si>
    <t>台州</t>
  </si>
  <si>
    <t>台州3移动</t>
  </si>
  <si>
    <t>260G</t>
  </si>
  <si>
    <t>【BEC新建】台州移动 (TZ3CM)：保底40%，即104G，10M</t>
  </si>
  <si>
    <t>TZ3CM</t>
  </si>
  <si>
    <t>中国移动通信集团浙江有限公司温州分公司</t>
  </si>
  <si>
    <t>温州移动</t>
  </si>
  <si>
    <t>182315IDC00118</t>
  </si>
  <si>
    <t>温州2移动</t>
  </si>
  <si>
    <t>CDNWZCM</t>
  </si>
  <si>
    <t>2020/5/15
2022/5/31
2022/7/31</t>
  </si>
  <si>
    <t>300G
-200G
-20G</t>
  </si>
  <si>
    <t>20220731退租20G，剩余80G，保底32G，10M。20220531退租200G，从2022.5带宽量为100G，保底40%，即40G，10M</t>
  </si>
  <si>
    <t>WZ2CM</t>
  </si>
  <si>
    <t>中国移动通信集团浙江有限公司舟山分公司</t>
  </si>
  <si>
    <t>舟山移动</t>
  </si>
  <si>
    <t>182215IDC00399</t>
  </si>
  <si>
    <t>舟山</t>
  </si>
  <si>
    <t>CDNZHOUSCM</t>
  </si>
  <si>
    <t>2022/6/26
2022/9/1</t>
  </si>
  <si>
    <t>240G+
60G</t>
  </si>
  <si>
    <t>20220901扩容60G，共300G，保底120G，10M。【BEC新建】舟山移动新建240G</t>
  </si>
  <si>
    <t>ZHOUSCM</t>
  </si>
  <si>
    <t>华南-吴蕊</t>
  </si>
  <si>
    <t>福建</t>
  </si>
  <si>
    <t>中国电信股份有限公司福建分公司</t>
  </si>
  <si>
    <t>福州电信</t>
  </si>
  <si>
    <t>L20220829006</t>
  </si>
  <si>
    <t>福州仓科机房</t>
  </si>
  <si>
    <t>福州电信SSL</t>
  </si>
  <si>
    <t>CDNFZCT</t>
  </si>
  <si>
    <t>2013/6/26
2019/10/10
2022/8/31</t>
  </si>
  <si>
    <t>2022/8/31退租10G，2022年5月1日-15日免费，颗粒度100M，保底3G，与CDN合并计费；8月让CDN帮SSL跑了保底，SSL无成本，9月不需要</t>
  </si>
  <si>
    <t>FZSSLTELECOM</t>
  </si>
  <si>
    <t>福州</t>
  </si>
  <si>
    <t>福州电信二级</t>
  </si>
  <si>
    <t>2020/1/31
2022/8/31</t>
  </si>
  <si>
    <t>320G-120G
-100G</t>
  </si>
  <si>
    <t>2022/8/31退租100G，2022年5月1日-15日免费，需要注意周睿发邮件2020年1月31日退租120G,颗粒度100M，保底60G。存量240，扩容80G20190711开始计费，存量同时降价；SSL与CDN合并计费；8月让CDN帮SSL跑了保底，SSL无成本，9月不需要</t>
  </si>
  <si>
    <t>FZCTCACHE</t>
  </si>
  <si>
    <t>厦门</t>
  </si>
  <si>
    <t>厦门2电信</t>
  </si>
  <si>
    <t>CDNXMCT</t>
  </si>
  <si>
    <t>2019/6/14
2020/1/31
2022/4/30</t>
  </si>
  <si>
    <t>240G-120G-90G</t>
  </si>
  <si>
    <t>需要注意周睿发邮件2020年1月31日退租120G。颗粒度100M，保底36G.2019-6-14日起正式计费。</t>
  </si>
  <si>
    <t>XM2CT</t>
  </si>
  <si>
    <t>中国联合网络通信有限公司福州市分公司</t>
  </si>
  <si>
    <t>福州联通</t>
  </si>
  <si>
    <t>L20230327007</t>
  </si>
  <si>
    <t>福州3联通</t>
  </si>
  <si>
    <t>CDNFZUN2</t>
  </si>
  <si>
    <t>2019/6/26
2020/1/31</t>
  </si>
  <si>
    <t>80G-60G</t>
  </si>
  <si>
    <t>中值计提。需要注意2020年1月31日退租60G。颗粒度100M，保底6G</t>
  </si>
  <si>
    <t>FZ3UN</t>
  </si>
  <si>
    <t>中国移动通信集团福建有限公司福州分公司</t>
  </si>
  <si>
    <t>福州移动</t>
  </si>
  <si>
    <t>L20221228012</t>
  </si>
  <si>
    <t>CDNFZCM</t>
  </si>
  <si>
    <t>2017/9/30
2020/6/29
2022/7/31</t>
  </si>
  <si>
    <t>40G+
20G
-60G</t>
  </si>
  <si>
    <t>（1）需要注意20200629扩容20G，颗粒度10M，保底40%；（2）202006开始合并了福州移动2+福州3移动</t>
  </si>
  <si>
    <t>FZCM</t>
  </si>
  <si>
    <t>福州2</t>
  </si>
  <si>
    <t>福州移动2</t>
  </si>
  <si>
    <t>CDNFZCM2</t>
  </si>
  <si>
    <t>2017/9/30
2020/6/29
2022/5/13
2022/7/31</t>
  </si>
  <si>
    <t>80G+50G-30G
-80G</t>
  </si>
  <si>
    <t>(1)需要注意20200629扩容50G，颗粒度10M，保底40%；（2）历史备注信息：2018年9月11日扩容80G，2019年10月11日计费。以后此节点保底64G。2022.7.31退租后此节点剩余带宽是BEC使用</t>
  </si>
  <si>
    <t>FZ2CM</t>
  </si>
  <si>
    <t>福州3</t>
  </si>
  <si>
    <t>福州3移动</t>
  </si>
  <si>
    <t>2018/9/11
2020/6/29
2022/4/30
2022/5/13</t>
  </si>
  <si>
    <t>80G+90G-100G-70G</t>
  </si>
  <si>
    <t>（1）需要注意20200629扩容90G，颗粒度10M，保底40%；（2）历史备注信息：2018年9月11日扩容80G，2019年10月11日计费。以后此节点保底64G。</t>
  </si>
  <si>
    <t>FZ3CM</t>
  </si>
  <si>
    <t>中国移动通信集团福建有限公司厦门分公司</t>
  </si>
  <si>
    <t>厦门移动</t>
  </si>
  <si>
    <t>L20221230001</t>
  </si>
  <si>
    <t>厦门2</t>
  </si>
  <si>
    <t>厦门2移动</t>
  </si>
  <si>
    <t>CDNXMCM2</t>
  </si>
  <si>
    <t>【BEC新建】厦门移动新建600G 2022-12-3节点正式上线  (XM2CM)，增量600G</t>
  </si>
  <si>
    <t>XM2CM</t>
  </si>
  <si>
    <t>L20230514001</t>
  </si>
  <si>
    <t>宿迁5移动</t>
  </si>
  <si>
    <t>保底计提。2023/4/30节点退租，由BEC转为CDN 宿迁5移动。2022/6/24该节点转BEC使用。
2022/5/1【CDN新建】江苏宿迁移动新建200G，40%保底，80G,10M</t>
  </si>
  <si>
    <t>SQ5CM</t>
  </si>
  <si>
    <t>L20230514002</t>
  </si>
  <si>
    <t>福州6移动</t>
  </si>
  <si>
    <t>CDNFZCM3</t>
  </si>
  <si>
    <t>BEC福州移动新增400G 2023-5-1节点正式上线 (FZ6CM)，保底160G</t>
  </si>
  <si>
    <t>FZ6CM</t>
  </si>
  <si>
    <t>L20230514003</t>
  </si>
  <si>
    <t>潍坊4移动</t>
  </si>
  <si>
    <t>【BEC-新建】潍坊移动 新建200G 2023-05-01 节点正式上线 (WF4CM)，保底80G</t>
  </si>
  <si>
    <t>WF4CM</t>
  </si>
  <si>
    <t>补提3月厦门2移动带宽差异，结281.253G，提280.88G，补0.373G</t>
  </si>
  <si>
    <t>补提4月连云港三线电信带宽差异，结算28.76G，提27.8G，补0.96G</t>
  </si>
  <si>
    <t>补提4月上海4电信带宽差异，结算25.4G，提24.9G，补0.5G</t>
  </si>
  <si>
    <t>补提4月BGP南京移动带宽差异，结算4.32G，提4.3G，补0.02G</t>
  </si>
  <si>
    <t>182315IDC00186</t>
  </si>
  <si>
    <t>苏州三级移动</t>
  </si>
  <si>
    <t>补提4月苏州三级移动带宽差异，结算162.47G，提160G，补2.47G</t>
  </si>
  <si>
    <t>补提4月盐城移动带宽差异，结算137.08G，提135.96G，补1.12G</t>
  </si>
  <si>
    <t>补提4月盐城3移动带宽差异，100G+200G分两组核算，100G节点百度流量49.37G，运营商49.31G，按运营商流量结算；200G节点百度流量78G，未达保底，按保底结算。合计结算流量129.31G，提127.67G，补1.64G</t>
  </si>
  <si>
    <t>补提4月青岛4移动带宽差异，结算125.2G，提120.71G，补4.49G</t>
  </si>
  <si>
    <t>补提4月青岛2移动二级带宽差异，结算84.77G，提82.34G，补2.43G</t>
  </si>
  <si>
    <t>补提4月温州联通带宽差异，结算299G，提294.6G，补4.4G</t>
  </si>
  <si>
    <t>补提4月金华2移动带宽差异，结算33.01G，提32.83G，补0.18G</t>
  </si>
  <si>
    <t>补提4月衢州移动带宽差异，结算130.69G，提126.66G，补4.03G</t>
  </si>
  <si>
    <t>补提4月绍兴3移动带宽差异，结算129.79G，提112.56G，补17.23G</t>
  </si>
  <si>
    <t>补提4月台州2移动带宽差异，结算49.18G，提48.71G，补0.47G</t>
  </si>
  <si>
    <t>补提4月温州2移动带宽差异，结算33.99G，提33.69G，补0.3G</t>
  </si>
  <si>
    <t>补提4月舟山移动带宽差异，结算156.46G，提153.72G，补2.74G</t>
  </si>
  <si>
    <t>补提4月烟台联通带宽差异，暂按运营商大数21G计提，已提20.7G，补0.3G</t>
  </si>
  <si>
    <t>L20230601011</t>
  </si>
  <si>
    <t>新壹云_小红书_移动</t>
  </si>
  <si>
    <t>1M颗粒度，无保底，3个1000进制，系数1</t>
  </si>
  <si>
    <t>xyyun_xhs_cmnet</t>
  </si>
  <si>
    <t>L20230601012</t>
  </si>
  <si>
    <t>华为云_快手_移动</t>
  </si>
  <si>
    <t>hwyun_kuaishou_cmnet</t>
  </si>
  <si>
    <t>贵州白山云科技股份有限公司</t>
  </si>
  <si>
    <t>白山云</t>
  </si>
  <si>
    <t>L20230601013</t>
  </si>
  <si>
    <t>白山CDN_爱奇艺_移动</t>
  </si>
  <si>
    <t>bscdn_iqiyi_cmnet</t>
  </si>
  <si>
    <t>L20230601014</t>
  </si>
  <si>
    <t>意如CDN_快手_联通</t>
  </si>
  <si>
    <t>yrcdn_kuaishou_cnc</t>
  </si>
  <si>
    <t>补提4月苏州联通带宽，SYS补出流量为0.12G，未达保底，暂按保底计提1G*0.3*19/21+10G*0.3*2/21=0.56G</t>
  </si>
  <si>
    <t>华北-WM</t>
  </si>
  <si>
    <t>杨星</t>
  </si>
  <si>
    <t>中国电信股份有限公司北京分公司</t>
  </si>
  <si>
    <t>北京电信</t>
  </si>
  <si>
    <t>182015IDC00224</t>
  </si>
  <si>
    <t>IDC带宽</t>
  </si>
  <si>
    <t>兆维
BJHW-TELECOM</t>
  </si>
  <si>
    <t>BJHW-电信</t>
  </si>
  <si>
    <t>2007/9/1
2021/1/29</t>
  </si>
  <si>
    <t>140G+120G</t>
  </si>
  <si>
    <t>按保底计提。于2021.1.29扩容120G；颗粒度1G,北京电信+M1-电信新40G 合并端口计费，保底100G；</t>
  </si>
  <si>
    <t>BJHW-TELECOM</t>
  </si>
  <si>
    <t>科技城CP01
CP01-TELECOM</t>
  </si>
  <si>
    <t>CP01-电信</t>
  </si>
  <si>
    <t>120G-120G</t>
  </si>
  <si>
    <t>于2021.1.29关闭。颗粒度1G；昌平电信原60G+昌平电信新60G 合并新端口计费，保底40G.</t>
  </si>
  <si>
    <t>CP01-TELECOM</t>
  </si>
  <si>
    <t>科技城CP01</t>
  </si>
  <si>
    <t>阳泉电信2</t>
  </si>
  <si>
    <t>60G-60G</t>
  </si>
  <si>
    <t>阳泉1（40G）和阳泉2（60G）节点于2020年8月合并，新建端口组  BJHW-电信CDN。</t>
  </si>
  <si>
    <t>YQ01-TELECOM_N60</t>
  </si>
  <si>
    <t>合并至BJHW-电信CDN</t>
  </si>
  <si>
    <t>兆维CDN静态</t>
  </si>
  <si>
    <t>2014/1/27
2022/5/1</t>
  </si>
  <si>
    <t>40G
100G</t>
  </si>
  <si>
    <t>按保底计提。自2022.5.1扩容100G开始，颗粒度100M，保底42G，降价为6000元/月/G（
182215IDC00260）。原颗粒度1G，保底12G。</t>
  </si>
  <si>
    <t>BJCT</t>
  </si>
  <si>
    <t>次渠CDN</t>
  </si>
  <si>
    <t>BJHW-电信CDN</t>
  </si>
  <si>
    <t>2016/3/19
2018/12/12
2021/5/14
2022/4/15</t>
  </si>
  <si>
    <t>40G
60G
40G
-140G</t>
  </si>
  <si>
    <t>颗粒度1G。保底42G（2021.4.27迁移至次渠机房），阳泉1（40G）和阳泉2（60G）节点于2020年8月合并，新建端口组  BJHW-电信CDN。2021.5.14扩容40G带宽，保底不变。2022.4.15退租140G。</t>
  </si>
  <si>
    <t>BJHW-CT-ST-2</t>
  </si>
  <si>
    <t>次渠CDN静态</t>
  </si>
  <si>
    <t>BJDD-电信CDN</t>
  </si>
  <si>
    <t>BJDD</t>
  </si>
  <si>
    <t>2022.5.1开通600G带宽，颗粒度100M，保底120G，补充协议（
182215IDC00260）</t>
  </si>
  <si>
    <t>BJDD-CT-ST-1</t>
  </si>
  <si>
    <t>兆维
TELECOM_BGP</t>
  </si>
  <si>
    <t>BGP北京电信</t>
  </si>
  <si>
    <t>2009/6/9  
2020-4-15</t>
  </si>
  <si>
    <t>40G+40G</t>
  </si>
  <si>
    <t>保底计提。颗粒度1G，保底20G。8个万兆端口，其中6个万兆端口收取端口占用费， 3万元/个/月，共计18万元/月（含保底4.8万元/月天翼云服务）；每提高5G保底，可减免一个端口占用费。</t>
  </si>
  <si>
    <t>TELECOM_BGP</t>
  </si>
  <si>
    <t>河北</t>
  </si>
  <si>
    <t>中国电信股份有限公司</t>
  </si>
  <si>
    <t>石家庄电信</t>
  </si>
  <si>
    <t>182215IDC00605</t>
  </si>
  <si>
    <t>石家庄</t>
  </si>
  <si>
    <t>0G</t>
  </si>
  <si>
    <t>2019-11-30退租120G;保底36G,100M颗粒度；新合同2021.8.1单价降为9500元/G/月</t>
  </si>
  <si>
    <t>SJZCT</t>
  </si>
  <si>
    <t>退租</t>
  </si>
  <si>
    <t>石家庄2</t>
  </si>
  <si>
    <t>石家庄电信2</t>
  </si>
  <si>
    <t>2019-11-30退租80G,保底24G;2020-1-13退租80G；新合同2021.8.1单价降为9500元/G/月</t>
  </si>
  <si>
    <t>SJZ2CT</t>
  </si>
  <si>
    <t>石家庄3
SJZ3CT</t>
  </si>
  <si>
    <t>石家庄3电信</t>
  </si>
  <si>
    <t>2018/9/1
2022/4/30</t>
  </si>
  <si>
    <t>160G
-80G</t>
  </si>
  <si>
    <t>按保底计提。保底24G，100M颗粒度，合同约定单价11583；新合同2021.8.1单价降为9500元/G/月；2022.4.30退租80G带宽。差异：0-3取中值，超出协商</t>
  </si>
  <si>
    <t>SJZ3CT</t>
  </si>
  <si>
    <t>石家庄4
SJZ4CT</t>
  </si>
  <si>
    <t>石家庄4电信</t>
  </si>
  <si>
    <t>2018/11/1
2021/12/31</t>
  </si>
  <si>
    <t>160G
-160G</t>
  </si>
  <si>
    <t>保底48G，合同约定单价11583；新合同2021.8.1单价降为9500元/G/月；差异：0-1取甲方、1-3取均值、超出协商</t>
  </si>
  <si>
    <t>SJZ4CT</t>
  </si>
  <si>
    <t>廊坊电信</t>
  </si>
  <si>
    <t>廊坊2
LF2CT</t>
  </si>
  <si>
    <t>廊坊2电信</t>
  </si>
  <si>
    <t>2013/11/22
2021/3/31</t>
  </si>
  <si>
    <t>2021.3.31退租，保底48G，100M颗粒度；新合同2021.8.1单价降为9500元/G/月</t>
  </si>
  <si>
    <t>LF2CT</t>
  </si>
  <si>
    <t>廊坊3
LF3CT</t>
  </si>
  <si>
    <t>廊坊3电信</t>
  </si>
  <si>
    <t>2018/7/29
2020/1/1
2022/5/31</t>
  </si>
  <si>
    <t>160G
+140G
-260G</t>
  </si>
  <si>
    <t>合并保底12G，100M颗粒度；新合同2021.8.1单价降为9500元/G/月;2022.5.31退租260G带宽；差异：0-3取中值，超出协商</t>
  </si>
  <si>
    <t>LF3CT</t>
  </si>
  <si>
    <t>廊坊4</t>
  </si>
  <si>
    <t>廊坊4电信</t>
  </si>
  <si>
    <t>2018/11/1
2020/1/1</t>
  </si>
  <si>
    <t>140G
-140g</t>
  </si>
  <si>
    <t>2020-1-1廊坊4电信于廊坊3电信合并计费；新合同2021.8.1单价降为9500元/G/月</t>
  </si>
  <si>
    <t>LF4CT</t>
  </si>
  <si>
    <t>合并至廊坊3电信</t>
  </si>
  <si>
    <t>廊坊5
LF5CT</t>
  </si>
  <si>
    <t>廊坊5电信</t>
  </si>
  <si>
    <t>2020/5/1
2021/3/31</t>
  </si>
  <si>
    <t>2021.3.31退租，保底42G，100M颗粒度；新合同2021.8.1单价降为9500元/G/月</t>
  </si>
  <si>
    <t>LF5CT</t>
  </si>
  <si>
    <t>唐山电信</t>
  </si>
  <si>
    <t>唐山</t>
  </si>
  <si>
    <t>100G-100G</t>
  </si>
  <si>
    <t>2020年1月10日退租100G,；新合同2021.8.1单价降为9500元/G/月</t>
  </si>
  <si>
    <t>TSCT</t>
  </si>
  <si>
    <t>唐山
TS2CT</t>
  </si>
  <si>
    <t>唐山2电信</t>
  </si>
  <si>
    <t>2019/2/14
2020/1/10
2022/4/30
2022/5/31</t>
  </si>
  <si>
    <t>200G
-40G
-80G
-40G</t>
  </si>
  <si>
    <t>按保底计提。2020年1月10日退租40G,2022.4.30退租80G；2022.5.31退租40G，保底更新为12G，100M颗粒度；差异条款：0-3取中值，超出协商；新合同2021.8.1单价降为9500元/G/月</t>
  </si>
  <si>
    <t>TS2CT</t>
  </si>
  <si>
    <t>中国联合网络通信有限公司河北省分公司</t>
  </si>
  <si>
    <t>河北联通</t>
  </si>
  <si>
    <t>L20221229009</t>
  </si>
  <si>
    <t>石家庄1
HBSSLUNICOM</t>
  </si>
  <si>
    <t>河北联通SSL</t>
  </si>
  <si>
    <t>2010/1/8
2021/6/30</t>
  </si>
  <si>
    <t xml:space="preserve"> 2021.6.30节点退租。SSL-1  颗粒度100M，每个万兆端口保底3G。</t>
  </si>
  <si>
    <t>HBSSLUNICOM</t>
  </si>
  <si>
    <t>石家庄2
HBSSLUNICOM-2</t>
  </si>
  <si>
    <t>石家庄联通SSL</t>
  </si>
  <si>
    <t>2010/1/8
2021/5/31
2022/11/30</t>
  </si>
  <si>
    <t>30G
-20G
-10G</t>
  </si>
  <si>
    <t>2022.11.30节点退租。SSL-2   颗粒度100M，保底3G；2021.5.31退租20G带宽。0-3取乙方，超出协商</t>
  </si>
  <si>
    <t>HBSSLUNICOM-2</t>
  </si>
  <si>
    <t>0%%</t>
  </si>
  <si>
    <t>沧州
CANGZUNCACHE</t>
  </si>
  <si>
    <t>沧州联通</t>
  </si>
  <si>
    <t>160G</t>
  </si>
  <si>
    <t>颗粒度100M，保底48G；0-3取乙方，超出协商</t>
  </si>
  <si>
    <t>CANGZUNCACHE</t>
  </si>
  <si>
    <t>保定
BDUN</t>
  </si>
  <si>
    <t>保定联通二级</t>
  </si>
  <si>
    <t>历史开通
2021/11/1</t>
  </si>
  <si>
    <t>160G
+140G</t>
  </si>
  <si>
    <t>颗粒度100M，保底90G；0-3取乙方，超出协商;2021.10.1扩容140G带宽，自2021.11.1开始计费。</t>
  </si>
  <si>
    <t>BDUNCACHE</t>
  </si>
  <si>
    <t>邯郸
HDUN</t>
  </si>
  <si>
    <t>云自采-邯郸联通</t>
  </si>
  <si>
    <t>80G</t>
  </si>
  <si>
    <t>颗粒度100M，保底24G，扩容到16个万兆按7500元/G/月执行；0-3取乙方，超出协商</t>
  </si>
  <si>
    <t>HDUN</t>
  </si>
  <si>
    <t>补2月计提，提24.2G，依据合同条款结24.6G，补0.4G</t>
  </si>
  <si>
    <t>邢台
XTUN</t>
  </si>
  <si>
    <t>云自采-邢台联通</t>
  </si>
  <si>
    <t>颗粒度100M，保底48G，扩容到16个万兆按7500元/G/月执行；0-3取乙方，超出协商</t>
  </si>
  <si>
    <t>XTUN</t>
  </si>
  <si>
    <t xml:space="preserve">唐山
唐山2
唐山3
唐山4
TS2UN
</t>
  </si>
  <si>
    <t>唐山4联通</t>
  </si>
  <si>
    <t>TSUN
TS2UN
TS3UN
TS4UN</t>
  </si>
  <si>
    <t>2018/6/20
2018/10/16
2022/5/31
2022/4/30
2022/12/31
2018/11/27
2019/2/20
2022/6/1
2022/12/31</t>
  </si>
  <si>
    <t>TSUN:160G-50G-110G
TS2UN:160G-60G-100G
TS4UN:200G+80G+20G-100G</t>
  </si>
  <si>
    <t>100M颗粒度，保底60G
唐山：于2018.7.25开始计费,保底48G，2022.5.31退租90G带宽后，保底更新为6G；
唐山2：2018.10.16开始计费，保底48G（自2022.1.20开始TS2UN节点160G带宽转BEC使用）；
唐山3：2018.11.27开始计费，保底24G；
唐山4：2019.2.20开始计费，保底60G。
唐山于2020.6.30退租5个端口（唐山3联通80G合并至唐山4联通200个，共280G）;2022.4.30TS2UN节点退租60G带宽。2022.5.31TSUN节点退租90G带宽，剩余20G合并至TS4UN节点上；
TS2UN 100G带宽2022.11.30退租，转TS4UN节点.0-3取乙方，超出协商</t>
  </si>
  <si>
    <t>TS4UN</t>
  </si>
  <si>
    <t>唐山7</t>
  </si>
  <si>
    <t>唐山7联通</t>
  </si>
  <si>
    <t>TS7UN
（CDNTSUN）</t>
  </si>
  <si>
    <t>2023.1.1新建TS7UN节点200G（由TS4UN节点转100G、TS2UN节点转100G）</t>
  </si>
  <si>
    <t>TS7UN</t>
  </si>
  <si>
    <t>L20210324002</t>
  </si>
  <si>
    <t>唐山6</t>
  </si>
  <si>
    <t>唐山6联通</t>
  </si>
  <si>
    <t>TS6UN</t>
  </si>
  <si>
    <t>2020/7/29
2022/1/1
2022/5/31
2023/4/6</t>
  </si>
  <si>
    <t>150G
+50G
-40G
+40G</t>
  </si>
  <si>
    <t>此节点免费，河北唐山联通 增量150G完成业务测试，已于2020-07-29开始正式切流量上线.;2022.1.1扩容50G带宽；2022.5.31退租40G带宽。2023.4.6扩容40G带宽</t>
  </si>
  <si>
    <t>廊坊
LFUN</t>
  </si>
  <si>
    <t>廊坊联通</t>
  </si>
  <si>
    <t>2018/10/11
2022/5/31</t>
  </si>
  <si>
    <t>2022.5.31节点退租。10.11开始计费，20个万兆端口，60G保底，100M颗粒度；0-3取乙方，超出协商</t>
  </si>
  <si>
    <t>LFUN</t>
  </si>
  <si>
    <t>保定大王店
BDDWD-CU-ST-2</t>
  </si>
  <si>
    <t>BDDWD-联通CDN</t>
  </si>
  <si>
    <t>60G保底
BDDWD机房联通CDN出口开通200G，于2021-9-30交付;于2021.10.1开始计费；0-3取乙方，超出协商（CDN出口给IDC使用）</t>
  </si>
  <si>
    <t>BDDWD-CU-ST-2</t>
  </si>
  <si>
    <t>补2月计提，提103.9G，依据合同结105.2G，补1.3G</t>
  </si>
  <si>
    <t>182115IDC00119</t>
  </si>
  <si>
    <t>保定大王店
BDDWD-CU-ST-1</t>
  </si>
  <si>
    <t>BDDWD-联通</t>
  </si>
  <si>
    <t>2020/10/26
2021/3/1</t>
  </si>
  <si>
    <t>200G+200G</t>
  </si>
  <si>
    <t>按中值计提。2020年10月26日开始计费，100M颗粒度，保底80G(包含：保定三线中联通80G2020.12.21上线)，其中200G为保定三级联通CDN使用。0-3取均值，超出协商（CDN出口，给IDC使用）</t>
  </si>
  <si>
    <t>BDDWD-CU-ST-1</t>
  </si>
  <si>
    <t>182115IDC00455</t>
  </si>
  <si>
    <t>保定大王店
联通BGP</t>
  </si>
  <si>
    <t>BDDWD-联通BGP</t>
  </si>
  <si>
    <t>保底计提。2021年2月6日开始计费，合同未签署，暂按100M颗粒度，保底1G，20G端口限速1G。</t>
  </si>
  <si>
    <t>BDDWD-CU-BGP-1</t>
  </si>
  <si>
    <t>L20230519010</t>
  </si>
  <si>
    <t>石家庄3</t>
  </si>
  <si>
    <t>石家庄3联通</t>
  </si>
  <si>
    <t>CDNSJZUN</t>
  </si>
  <si>
    <t>450G</t>
  </si>
  <si>
    <t>石家庄3联通边缘计算于2023.5.1开通450G带宽，100M颗粒度，30%保底</t>
  </si>
  <si>
    <t>SJZ3UN</t>
  </si>
  <si>
    <t>衡水</t>
  </si>
  <si>
    <t>衡水联通</t>
  </si>
  <si>
    <t>CDNHENGSUN</t>
  </si>
  <si>
    <t>250G</t>
  </si>
  <si>
    <t>衡水联通边缘计算于2023.5.1开通250G带宽100M颗粒度，30%保底</t>
  </si>
  <si>
    <t>HENGSUN</t>
  </si>
  <si>
    <t>沧州2</t>
  </si>
  <si>
    <t>沧州2联通</t>
  </si>
  <si>
    <t>CDNCANGZUN</t>
  </si>
  <si>
    <t>沧州2联通边缘计算于2023.5.1开通200G带宽100M颗粒度，30%保底</t>
  </si>
  <si>
    <t>CANGZ2UN</t>
  </si>
  <si>
    <t>中国移动通信集团河北有限公司</t>
  </si>
  <si>
    <t>廊坊移动</t>
  </si>
  <si>
    <t xml:space="preserve">带宽 </t>
  </si>
  <si>
    <t>L20230224003</t>
  </si>
  <si>
    <t>保定二级</t>
  </si>
  <si>
    <t>保定移动二级</t>
  </si>
  <si>
    <t>2018/8/29
2018/11/14
2020/12/31
2023/1/31</t>
  </si>
  <si>
    <t>200G+140G
-20G</t>
  </si>
  <si>
    <t>按保底计提。2020.12.31开始保定2移动140G合并至保定移动二级，100M；2023.2.1起与BDGF-移动合并计费，保底144G，。差异：3%以内以甲方为准，超出协商。</t>
  </si>
  <si>
    <t>BDCMCACHE</t>
  </si>
  <si>
    <t>补4月计提，提171.34G，结171.65G，补0.31G</t>
  </si>
  <si>
    <t xml:space="preserve">保定百楼
BD_CM_ST_1 </t>
  </si>
  <si>
    <t>BDGF-移动</t>
  </si>
  <si>
    <t>40G</t>
  </si>
  <si>
    <t>2023.2.1起转廊坊移动，与保定移动二级节点合并计费。2021.1.19开通40G，保底16G，颗粒度10M。与BDBL-移动合并（另备注：BDGF-移动与保定2移动共160G，属于CDN、高防、SSL共同使用，无法区分，CDN和高防可以用到160G，SSL复用高防20G）</t>
  </si>
  <si>
    <t>BDBL-CM-ST-2</t>
  </si>
  <si>
    <t>182215IDC00679</t>
  </si>
  <si>
    <t>保定
DBL-HEBEI_MOBCOM</t>
  </si>
  <si>
    <t>大白楼河北移动</t>
  </si>
  <si>
    <t>于2020.11.30退租。静态带宽，60G，保底18G按照CDN单价计费</t>
  </si>
  <si>
    <t>DBL-HEBEI_MOBCOM</t>
  </si>
  <si>
    <t>保定百楼
BDBL-MOBCOM_BGP</t>
  </si>
  <si>
    <t>保定百楼移动BGP</t>
  </si>
  <si>
    <t>按保底计提。开通20G,10%保底即2G</t>
  </si>
  <si>
    <t>BDBL-MOBCOM_BGP</t>
  </si>
  <si>
    <t>中国移动通信集团河北有限公司承德分公司</t>
  </si>
  <si>
    <t>承德移动</t>
  </si>
  <si>
    <t>L20230201006</t>
  </si>
  <si>
    <t xml:space="preserve">CDN带宽 </t>
  </si>
  <si>
    <t>承德2
BEC</t>
  </si>
  <si>
    <t>承德2移动</t>
  </si>
  <si>
    <t>CDNCHENGDCM</t>
  </si>
  <si>
    <t>承德2移动BEC节点，2023.1.9开通200G带宽，40%保底，10M颗粒度</t>
  </si>
  <si>
    <t>CHENGD2CM</t>
  </si>
  <si>
    <t>中国移动通信集团河北有限公司保定分公司</t>
  </si>
  <si>
    <t>保定移动</t>
  </si>
  <si>
    <t>182315IDC00195</t>
  </si>
  <si>
    <t>保定
BD_CM_ST_1</t>
  </si>
  <si>
    <t>BDBL-移动</t>
  </si>
  <si>
    <t>2020/3/1
2020/11/27
2020/11/28
2021/10/1</t>
  </si>
  <si>
    <t>100G
+60G
+160G
+280G</t>
  </si>
  <si>
    <t>合并保底共360G，10M颗粒度
静态端口从3月1号开始保留100G，自2020年7月开始执行6100元/g/月，保底40G，.2020.11.27扩容60G，保底24G，。2020.11.28扩容160G，保底64G。2021.9.30扩容280G，于2021.10.1开始计费；CDN出口实际是IDC使用；差异：0-3取均值，超出协商。</t>
  </si>
  <si>
    <t>BDBL-CM-ST-1</t>
  </si>
  <si>
    <t>补4月计提，提379.78G，结385.55G，补5.77G</t>
  </si>
  <si>
    <t xml:space="preserve">保定
BD_CM_ST_1 </t>
  </si>
  <si>
    <t>BDBL-移动CDN</t>
  </si>
  <si>
    <t>2020/12/30
2021/4/1</t>
  </si>
  <si>
    <t>100G+160G</t>
  </si>
  <si>
    <t>自2021.4.1开始，2020.12.30开通的100G从BDBL-移动中拆分出来，并扩容至260G，保底104G，颗粒度10M。保定三级移动节点使用。与BDBL-移动合并</t>
  </si>
  <si>
    <t>BDBL-CM-ST-3</t>
  </si>
  <si>
    <t>2021/1/19
2023/2/1</t>
  </si>
  <si>
    <t>40G
-40G</t>
  </si>
  <si>
    <t xml:space="preserve">保定2移动
BD_CM_ST_1 </t>
  </si>
  <si>
    <t>保定2移动</t>
  </si>
  <si>
    <t>历史开通
2020/12/31
2021/1/1
2022/12/31</t>
  </si>
  <si>
    <t>140G-140G+120G
-120G</t>
  </si>
  <si>
    <t>2020.12.31开通120G，于2021.1.1开始计费，40%保底，100M颗粒度，保底48G。与BDBL-移动合并（另备注：BDGF-移动与保定2移动共160G，属于CDN、高防、SSL共同使用，无法区分，CDN和高防可以用到160G，SSL复用高防20G）2022.12.31退租120G。</t>
  </si>
  <si>
    <t>BD2CM</t>
  </si>
  <si>
    <t>中国电信股份有限公司保定分公司</t>
  </si>
  <si>
    <t>保定电信</t>
  </si>
  <si>
    <t>182115IDC00095</t>
  </si>
  <si>
    <t>保定大王店
BDDWD-CT-ST-1</t>
  </si>
  <si>
    <t>BDDWD-电信</t>
  </si>
  <si>
    <t>2020年10月27日开始计费，100M颗粒度，保底20G；0-3取中值，超出协商</t>
  </si>
  <si>
    <t>BDDWD-CT-ST-1</t>
  </si>
  <si>
    <t>定兴
BDDX-CT-ST-2</t>
  </si>
  <si>
    <t>BDDX-电信CDN</t>
  </si>
  <si>
    <t>BDDX</t>
  </si>
  <si>
    <t>2021/1/1
2021/9/1</t>
  </si>
  <si>
    <t>200G
+200G</t>
  </si>
  <si>
    <t>108G保底（按360G带宽计算保底），100M颗粒度保定定兴电信，2021.1.1开始计费，使用200G带宽，IPv4地址每万兆免费提供32个，超出部分30个/月；IPv6地址免费提供；此节点为保定三级电信使用。2021.7.22扩容200G，于2021.9.1开始计费。；新合同2021.8.1单价降为9500元/G/月（CDN出口，给IDC使用）；实际使用400G，免费40G，运营商侧记录360G，保底按360G计算。0-3取中值，超出协商</t>
  </si>
  <si>
    <t>BDDX-CT-ST-2</t>
  </si>
  <si>
    <t>定兴
BDDX-CT-ST-1</t>
  </si>
  <si>
    <t>BDDX-电信</t>
  </si>
  <si>
    <t>120G保底，100M颗粒度。BDDX机房电信出口开通400G，于2021-9-30交付，于2021-11-1开始计费。0-3取中值，超出协商</t>
  </si>
  <si>
    <t>BDDX-CT-ST-1</t>
  </si>
  <si>
    <t>保定大王店
电信BGP</t>
  </si>
  <si>
    <t>BDDWD-电信BGP</t>
  </si>
  <si>
    <t>保底计提。2021年2月1日开始计费，合同未签署，暂按100M颗粒度，保底1G；20G端口限速1G。</t>
  </si>
  <si>
    <t>BDDWD-CT-BGP-1</t>
  </si>
  <si>
    <t>华中-WM</t>
  </si>
  <si>
    <t>湖北</t>
  </si>
  <si>
    <t>中国联合网络通信有限公司武汉市分公司</t>
  </si>
  <si>
    <t>武汉联通</t>
  </si>
  <si>
    <t>182015IDC00374</t>
  </si>
  <si>
    <t>武汉
WHGG-UNICOM_BGP</t>
  </si>
  <si>
    <t>武汉光谷联通BGP</t>
  </si>
  <si>
    <t>2018/8/21 WHGG-UNICOM_BGP</t>
  </si>
  <si>
    <t>保底计提。保底1G</t>
  </si>
  <si>
    <t>WHGG-UNICOM_BGP</t>
  </si>
  <si>
    <t>中国电信股份有限公司湖北互联网数据事业部</t>
  </si>
  <si>
    <t>黄石电信</t>
  </si>
  <si>
    <t>L20230322002</t>
  </si>
  <si>
    <t>黄石电信
HSCTCACHE</t>
  </si>
  <si>
    <t>2015/1/28
2021/5/1
2021/6/30
2021/10/1
2021/11/1
2022/8/31</t>
  </si>
  <si>
    <t>120G
+10G
-10G
+140G
+140G
-200G</t>
  </si>
  <si>
    <t>2023年5月保底暂时下调为25%，颗粒度100M
。HSCT、HS2CT、HS3CT合并至HS2CT，2021.5.1从SSL迁移10G给CDN使用；2022.8.31迁移200G带宽至襄阳电信二级节点；2022.9开始拆分计提，不合并，帮SSL10G跑保底</t>
  </si>
  <si>
    <t>HSCTCACHE</t>
  </si>
  <si>
    <t>黄石电信SSL
WHHSSSLTELECOM</t>
  </si>
  <si>
    <t>黄石电信SSL</t>
  </si>
  <si>
    <t>2017/4/1
2021/5/1</t>
  </si>
  <si>
    <t>20G-10G</t>
  </si>
  <si>
    <t>颗粒度100M
。与HSCTCACHE合并保底，按实际流量计提。</t>
  </si>
  <si>
    <t>WHHSSSLTELECOM</t>
  </si>
  <si>
    <t>黄石2电信
HS2CT</t>
  </si>
  <si>
    <t>黄石2电信</t>
  </si>
  <si>
    <t>2023年5月保底暂时下调为25%，颗粒度100M
；1%以内以甲方为准，1%~3%取中值，超出协商；2022.9开始拆分计提，不合并</t>
  </si>
  <si>
    <t>HS2CT</t>
  </si>
  <si>
    <t>黄石3电信
HS3CT</t>
  </si>
  <si>
    <t>黄石3电信</t>
  </si>
  <si>
    <t>2023年5月保底暂时下调为25%，颗粒度100M
。HSCT、HS2CT、HS3CT合并至HS2CT；2022.9开始拆分计提，不合并</t>
  </si>
  <si>
    <t>HS3CT</t>
  </si>
  <si>
    <t>襄阳电信</t>
  </si>
  <si>
    <t>云自采-襄阳电信 XIANGYCT</t>
  </si>
  <si>
    <t>云自采-襄阳电信</t>
  </si>
  <si>
    <t>2017/10/10
2022/9/1</t>
  </si>
  <si>
    <t>160G
+200G</t>
  </si>
  <si>
    <t>2023年5月保底暂时下调为25%，100M颗粒度,保底108G;2022.9.1新增200G带宽，从HSCTCACHE节点迁移</t>
  </si>
  <si>
    <t>XIANGYCT</t>
  </si>
  <si>
    <t>襄阳电信2 XIANGY2CT</t>
  </si>
  <si>
    <t>襄阳电信2</t>
  </si>
  <si>
    <t>2023年5月保底暂时下调为25%，100M颗粒度,保底48G</t>
  </si>
  <si>
    <t>XIANGY2CT</t>
  </si>
  <si>
    <t>襄阳三级电信 XIANGYIXCT</t>
  </si>
  <si>
    <t>襄阳三级电信</t>
  </si>
  <si>
    <t>2023年5月保底暂时下调为25%，100M颗粒度,保底48G；差异：0-1以百度为准，1-3取中值，超出协商</t>
  </si>
  <si>
    <t>XNXIANGYIXCT</t>
  </si>
  <si>
    <t>XN襄阳三级电信</t>
  </si>
  <si>
    <t>100M颗粒度,保底48G;襄阳三级电信2022.9.8扩容120G；差异：0-1以百度为准，1-3取中值，超出协商</t>
  </si>
  <si>
    <t>中国联合网络通信有限公司黄石市分公司</t>
  </si>
  <si>
    <t>黄石联通</t>
  </si>
  <si>
    <t>182215IDC00678</t>
  </si>
  <si>
    <t>30G保底，1M颗粒度，HSUN节点，2022.10.1新增100G带宽</t>
  </si>
  <si>
    <t>HSUN</t>
  </si>
  <si>
    <t>182015IDC00343</t>
  </si>
  <si>
    <t>武汉联通SSL</t>
  </si>
  <si>
    <t>历史开通
2019/12/31
2022/11/30</t>
  </si>
  <si>
    <t>20G
-10G
-10G</t>
  </si>
  <si>
    <t>2022.11.30节点退租。2019/12/31退10G,退租后SSL保底3G，100M颗粒度；（TCO机房：武汉联通    武汉联通SSL合并计费）CDN 60G已于8.24下线</t>
  </si>
  <si>
    <t>WHSSLUNICOM</t>
  </si>
  <si>
    <t>L20221229013</t>
  </si>
  <si>
    <t>武汉联通CDN</t>
  </si>
  <si>
    <t>武汉3联通</t>
  </si>
  <si>
    <t>CDNWHUN2</t>
  </si>
  <si>
    <t>按中值计提。WH3UN节点，2022.9.1开始计费40G带宽，保底12G，颗粒度100M；差异：0-1以百度为准，1-3取中值，超出协商</t>
  </si>
  <si>
    <t>WH3UN</t>
  </si>
  <si>
    <t>补4月计提，提15.2G，运营商15.8G，暂以中值15.5G结算，补0.3G</t>
  </si>
  <si>
    <t>武汉4联通</t>
  </si>
  <si>
    <t>CDNWHUN4</t>
  </si>
  <si>
    <t>2022/10/1
2023/4/1</t>
  </si>
  <si>
    <t>40G
+100G</t>
  </si>
  <si>
    <t>WH4UN节点，2022.10.1新增40G带宽，免费使用；武汉联通40G在22年10月至23年8月赠送；2023.4.1扩容100G带宽</t>
  </si>
  <si>
    <t>WH4UN</t>
  </si>
  <si>
    <t>中国联合网络通信有限公司襄阳市分公司</t>
  </si>
  <si>
    <t>襄阳联通</t>
  </si>
  <si>
    <t>L20230423001</t>
  </si>
  <si>
    <t>襄阳三线</t>
  </si>
  <si>
    <t>襄阳三级联通</t>
  </si>
  <si>
    <t>XIANGYIXUN</t>
  </si>
  <si>
    <t>2019/6/6
2021/9/1
2022/4/30
2022/9/20</t>
  </si>
  <si>
    <t>80G
+40G
-80G
+60G</t>
  </si>
  <si>
    <t>按中值计提。30G保底，1M颗粒度。该节点未使用机架；差异解决：0-3,以百度为准、3-5取中值、超出双方协商。2021.9.1扩容40G带宽，自9.1开始合并计费对我司有利（商务确认9.23开始计费）2022.4.30关闭80G带宽转签代理合同。7月建议计费带宽为35.03G，与橘智按端口比例拆分；2022年9月20日新增的60G，9月无保底，与40G分开计费。2022年10月1日开始，40G与60G合并计费。</t>
  </si>
  <si>
    <t>橘智科技有限公司</t>
  </si>
  <si>
    <t>橘智科技</t>
  </si>
  <si>
    <t>L20230423002</t>
  </si>
  <si>
    <t>XN襄阳三级联通</t>
  </si>
  <si>
    <t>按中值计提。襄阳联通三线,2022.5.1开始直签资源转代理，新增代理80G三线带宽，7500元/月/G，保底24G，100M颗粒度，95计费，免费提供173个IP地址，超出按照50元/月/个计费。差异：0-3取甲方，超出协商。</t>
  </si>
  <si>
    <t>XNXIANGYIXUN</t>
  </si>
  <si>
    <t>中国移动通信集团湖北有限公司</t>
  </si>
  <si>
    <t>湖北移动</t>
  </si>
  <si>
    <t>182315IDC00183</t>
  </si>
  <si>
    <t>襄阳</t>
  </si>
  <si>
    <t>襄阳2移动</t>
  </si>
  <si>
    <t>2019/5/11
2021/10/1
2022/4/30
2022/5/31
2023/4/30</t>
  </si>
  <si>
    <t>320G
+100G
-100G
-50G
-150G</t>
  </si>
  <si>
    <t>按中值计提。保底48G ,10M颗粒度；2022.4.30XIANGY2CM节点退租100G带宽2022.5.31XIANGY2CM节点退租50G；2023.1.1XIANGY3CM节点100G转给XIANGY2CM节点CDN使用；0-3取均值，超出协商。</t>
  </si>
  <si>
    <t>XIANGY2CM</t>
  </si>
  <si>
    <t>补4月计提，提112.29G，结113.26G，补0.97G</t>
  </si>
  <si>
    <t xml:space="preserve">襄阳 </t>
  </si>
  <si>
    <t>襄阳3移动</t>
  </si>
  <si>
    <t>100G
-100G</t>
  </si>
  <si>
    <t>襄阳3移动（边缘计算节点），新增200G完成业务测试，已于2021-09-22开始正式切流量上线，于2021.10.1开始计费，与襄阳2移动合并</t>
  </si>
  <si>
    <t>XIANGY3CM</t>
  </si>
  <si>
    <t>襄阳 XIANGYIXCM</t>
  </si>
  <si>
    <t>襄阳三级移动</t>
  </si>
  <si>
    <t>2019/6/1
2021/11/8
2022/9/10</t>
  </si>
  <si>
    <t>80G
+80G
+100G</t>
  </si>
  <si>
    <t>按中值计提。保底40%即104G，10M；2021.11.1扩容80G带宽，于2021.11.8开始计费。0-3取均值，超出协商。</t>
  </si>
  <si>
    <t>XIANGYIXCM</t>
  </si>
  <si>
    <t>补4月计提，提157.81G，结159.04G，补1.23G</t>
  </si>
  <si>
    <t>中国联合网络通信有限公司黄冈市分公司</t>
  </si>
  <si>
    <t>黄冈联通</t>
  </si>
  <si>
    <t>L20230327003</t>
  </si>
  <si>
    <t>黄冈</t>
  </si>
  <si>
    <t>黄冈联通BEC节点，2023.4.1开通200G带宽，保底60G，颗粒度1M；差异：0~3取乙方，3~5取均值，超出协商</t>
  </si>
  <si>
    <t>HUANGGUN</t>
  </si>
  <si>
    <t>补4月计提，提103.932G，结106.33G，补2.398G</t>
  </si>
  <si>
    <t>中国电信股份有限公司武汉分公司</t>
  </si>
  <si>
    <t>武汉电信</t>
  </si>
  <si>
    <t>L20230423020</t>
  </si>
  <si>
    <t>武汉</t>
  </si>
  <si>
    <t>WHGG电信2</t>
  </si>
  <si>
    <t>WHGG</t>
  </si>
  <si>
    <t>按保底计提。WHGG电信2节点，2023.4.23开通40G带宽，保底12G，颗粒度100M</t>
  </si>
  <si>
    <t>WHGG-CT-ST-2</t>
  </si>
  <si>
    <t>华南-WM</t>
  </si>
  <si>
    <t>广西</t>
  </si>
  <si>
    <t>广西壮族自治区公众信息产业有限公司</t>
  </si>
  <si>
    <t>广西电信</t>
  </si>
  <si>
    <t>L20230424009</t>
  </si>
  <si>
    <t>南宁电信ssl</t>
  </si>
  <si>
    <t>CDNNNCT</t>
  </si>
  <si>
    <t>2013/6/25
2023/4/27</t>
  </si>
  <si>
    <t>2023.4.27节点退租。颗粒度100M，保底3G/口，181915IDC00219合同期内最后14天为流量赠送期。</t>
  </si>
  <si>
    <t>GXSSLTELECOM</t>
  </si>
  <si>
    <t xml:space="preserve">南宁电信2
南宁3电信
南宁4电信 </t>
  </si>
  <si>
    <t>南宁4电信</t>
  </si>
  <si>
    <t>2013/6/25，2019/1/25，2019/4/3，2019/11/30，2021/10/30，2022/4/30
2022/5/31
2022/6/30
2022/6/30
2022/8/31</t>
  </si>
  <si>
    <t>160G
+160G
+200G
-100G
+40G
-150G
-120G
-30G NN3CT
-70G NN4CT
-50G</t>
  </si>
  <si>
    <t>2022/8/31退租50G，2022/5/31退租120G，退租NN3CT及NN4CT节点共计 150G，11月送20天测试期，与SSL合并保底141G，需要注意20211030扩容40G，20191130退租南宁2电信100G。颗粒度100M，保底3G/口，181915IDC00219合同期内最后14天为流量赠送期。</t>
  </si>
  <si>
    <t>NN4CT</t>
  </si>
  <si>
    <t>南宁5电信</t>
  </si>
  <si>
    <t>CDNNNCT2</t>
  </si>
  <si>
    <t>2020/11/23
2022/5/31</t>
  </si>
  <si>
    <t>80G-80G</t>
  </si>
  <si>
    <t>2022/5/31退租80G，11月送20天测试期，20201123开始计费，颗粒度100M，保底24G</t>
  </si>
  <si>
    <t>NN5CT</t>
  </si>
  <si>
    <t>中国联合网络通信有限公司广西壮族自治区分公司</t>
  </si>
  <si>
    <t>广西联通</t>
  </si>
  <si>
    <t>L20230223004</t>
  </si>
  <si>
    <t>南宁2
NNUNGROUP</t>
  </si>
  <si>
    <t xml:space="preserve">南宁2联通
南宁3联通
</t>
  </si>
  <si>
    <t>CDNNNUN</t>
  </si>
  <si>
    <t>2018/12/18
2019/3/5</t>
  </si>
  <si>
    <t>40G+
60G</t>
  </si>
  <si>
    <t>按中值计提。颗粒度100M，南宁2*南宁3共保底30G；</t>
  </si>
  <si>
    <t>NN2UN</t>
  </si>
  <si>
    <t>中国移动通信集团广西有限公司南宁分公司</t>
  </si>
  <si>
    <t>南宁移动</t>
  </si>
  <si>
    <t>L20221228013</t>
  </si>
  <si>
    <t>南宁</t>
  </si>
  <si>
    <t>CDNNNCM</t>
  </si>
  <si>
    <t>2019/1/25
2020/7/1
2022/4/30
2022/5/12
2022/7/31</t>
  </si>
  <si>
    <t>160G
+80G
-100G
-90G
-50G</t>
  </si>
  <si>
    <t>（1）颗粒度10M，保底96；（2）需要注意20200701扩容80G</t>
  </si>
  <si>
    <t>NNCM</t>
  </si>
  <si>
    <t>南宁3移动</t>
  </si>
  <si>
    <t>CDNNNCM3</t>
  </si>
  <si>
    <t>2019/2/25
2022/4/30
2022/7/31</t>
  </si>
  <si>
    <t>160G-60G
-80G</t>
  </si>
  <si>
    <t>颗粒度10M，保底40G；2022.7.31退租后此节点剩余带宽是BEC使用</t>
  </si>
  <si>
    <t>NN3CM</t>
  </si>
  <si>
    <t>南宁7移动</t>
  </si>
  <si>
    <t>2023.5.5新增BEC南宁7移动节点，颗粒度10M，保底200G</t>
  </si>
  <si>
    <t>NN7CM</t>
  </si>
  <si>
    <t>西南-WM</t>
  </si>
  <si>
    <t>云南</t>
  </si>
  <si>
    <t>中国电信股份有限公司昆明分公司</t>
  </si>
  <si>
    <t>昆明电信</t>
  </si>
  <si>
    <t>L20230424006</t>
  </si>
  <si>
    <t>昆明2</t>
  </si>
  <si>
    <t>昆明电信2</t>
  </si>
  <si>
    <t>CDNKMCT</t>
  </si>
  <si>
    <t>-80G</t>
  </si>
  <si>
    <t>需要注意2019年12月31日退租80G。颗粒度100M，保底3G/口</t>
  </si>
  <si>
    <t>KM2CT</t>
  </si>
  <si>
    <t>昆明3</t>
  </si>
  <si>
    <t>昆明电信3</t>
  </si>
  <si>
    <t>CDNKMCT2</t>
  </si>
  <si>
    <t>KM3CT</t>
  </si>
  <si>
    <t>昆明5+6 
KMCTGROUP</t>
  </si>
  <si>
    <t>昆明5电信
昆明6电信</t>
  </si>
  <si>
    <t>2018/1/1
2022/4/30
2022/5/31
2022/6/30</t>
  </si>
  <si>
    <t>80G+240G
-180G
-40G
-60G</t>
  </si>
  <si>
    <t>颗粒度100M，保底3G/口；KM5CT  20G
KM6CT  20G</t>
  </si>
  <si>
    <t>KM5CT</t>
  </si>
  <si>
    <t>昆明4</t>
  </si>
  <si>
    <t>昆明电信4</t>
  </si>
  <si>
    <t>2018/4/18
2022/4/30
2022/5/31</t>
  </si>
  <si>
    <t>80G-20G-60G</t>
  </si>
  <si>
    <t>2022/5/31节点退租。颗粒度100M，保底3G/口</t>
  </si>
  <si>
    <t>KM4CT</t>
  </si>
  <si>
    <t>中国联合网络通信有限公司云南省分公司</t>
  </si>
  <si>
    <t>云南联通</t>
  </si>
  <si>
    <t>182115IDC00367</t>
  </si>
  <si>
    <t>昆明</t>
  </si>
  <si>
    <t>昆明联通</t>
  </si>
  <si>
    <t>CDNKMUN</t>
  </si>
  <si>
    <t>按中值计提。（1）颗粒度1M，保底4G；（2）2019年7月1日开始价格为6666.67，注意历史单价付款冲销；0~1以百度为准，1~3取均值，超出协商</t>
  </si>
  <si>
    <t>KMUN</t>
  </si>
  <si>
    <t>补4月计提，提14.82G，结14.963G，补0.15G</t>
  </si>
  <si>
    <t>L20230424007</t>
  </si>
  <si>
    <t>昆明4联通</t>
  </si>
  <si>
    <t>CDNKMUN3</t>
  </si>
  <si>
    <t>云南联通新建80G节点，颗粒度100M，保底24G</t>
  </si>
  <si>
    <t>KM4UN</t>
  </si>
  <si>
    <t>昆明5联通</t>
  </si>
  <si>
    <t>CDNKMUN4</t>
  </si>
  <si>
    <t>2022/9/1，2023/1/31</t>
  </si>
  <si>
    <t>40G-40G</t>
  </si>
  <si>
    <t>23年1月31日KM5UN整节点退租，退租40G，KM5UN节点新增40G带宽，保底12G，颗粒度1M；0~1以百度为准，1~3取均值，超出协商</t>
  </si>
  <si>
    <t>KM5UN</t>
  </si>
  <si>
    <t>L20230426007</t>
  </si>
  <si>
    <t>昆明6联通</t>
  </si>
  <si>
    <t>60G</t>
  </si>
  <si>
    <t>按中值计提。【BEC新建】昆明联通新建60G 2023-4-1节点正式上线 (KM6UN)，2023年4月1日 开始计费</t>
  </si>
  <si>
    <t>KM6UN</t>
  </si>
  <si>
    <t>补4月计提，提40.102G，结40.55G，补0.45G</t>
  </si>
  <si>
    <t>中国移动通信集团云南有限公司昆明分公司</t>
  </si>
  <si>
    <t>昆明移动</t>
  </si>
  <si>
    <t>L20221228011</t>
  </si>
  <si>
    <t>昆明3移动</t>
  </si>
  <si>
    <t>CDNKMCM3</t>
  </si>
  <si>
    <t>2019/1/25
2020/1/1
2016/9/1
2022/5/31</t>
  </si>
  <si>
    <t>150G
+40G
+10G
-200G</t>
  </si>
  <si>
    <t>2022/5/31退租200G，（1）颗粒度10M，保底80G；（2）昆明移动+昆明3移动=200G合并计费</t>
  </si>
  <si>
    <t>KM3CM</t>
  </si>
  <si>
    <t>昆明4移动</t>
  </si>
  <si>
    <t>CDNKMCM4</t>
  </si>
  <si>
    <t>2019/3/1
2020/1/1
2023/4/30</t>
  </si>
  <si>
    <t>200G
+120G
-100G</t>
  </si>
  <si>
    <t>颗粒度10M，保底128G</t>
  </si>
  <si>
    <t>KM4CM</t>
  </si>
  <si>
    <t>海南</t>
  </si>
  <si>
    <t>中国电信股份有限公司文昌分公司</t>
  </si>
  <si>
    <t>海口电信</t>
  </si>
  <si>
    <t>L20230424008</t>
  </si>
  <si>
    <t>海口2</t>
  </si>
  <si>
    <t>海口电信2</t>
  </si>
  <si>
    <t>CDNHKCT2</t>
  </si>
  <si>
    <t>2018/8/1
2019/7/25</t>
  </si>
  <si>
    <t>需要注意202007开始合并至海口3电信，颗粒度100M，保底24G，新增40G2019年7月25日开始计费，存量同时降价，注意新合同约定存量120G2019年7月1日开始按照9833计费</t>
  </si>
  <si>
    <t>HK2CT</t>
  </si>
  <si>
    <t>海口3</t>
  </si>
  <si>
    <t>海口3电信</t>
  </si>
  <si>
    <t>CDNHKCT3</t>
  </si>
  <si>
    <t>2018/12/19
2022/5/31</t>
  </si>
  <si>
    <t>80G
+40G
+40G
-80G</t>
  </si>
  <si>
    <t>2022/5/31退租80G，需要注意202007开始合并海口2电信的80G，颗粒度100M，保底24G</t>
  </si>
  <si>
    <t>HK3CT</t>
  </si>
  <si>
    <t>中国联合网络通信有限公司海南省分公司</t>
  </si>
  <si>
    <t>海口联通</t>
  </si>
  <si>
    <t>182115IDC00393</t>
  </si>
  <si>
    <t>海南海口</t>
  </si>
  <si>
    <t>海口2联通</t>
  </si>
  <si>
    <t>CDNHKUN</t>
  </si>
  <si>
    <t>2018/7/25
2020/4/8
2020/9/30
2022/6/30</t>
  </si>
  <si>
    <t>40G
+40G
-20G
-20G</t>
  </si>
  <si>
    <t>按中值计提（1）颗粒度10M，保底12G；（2）20200930退租20G。（3）需要注意20200801开始价格为9000，需要注意20200408扩容40G，2019年11月1日开始价格为8333.差异：0~1以百度为准，1~3取均值，超出协商</t>
  </si>
  <si>
    <t>HK2UN</t>
  </si>
  <si>
    <t>中国移动通信集团海南有限公司</t>
  </si>
  <si>
    <t>海口移动</t>
  </si>
  <si>
    <t>L20221228010</t>
  </si>
  <si>
    <t>海口</t>
  </si>
  <si>
    <t>海口2移动</t>
  </si>
  <si>
    <t>CDNHKCM</t>
  </si>
  <si>
    <t>2019/1/10
2022/5/31</t>
  </si>
  <si>
    <t>HK2CM2022/5/31退租40G，202101对账已扣减，（1）需要注意2020年9月1日开始海口2移动合并海口3移动；（2）颗粒度10M，保底48G；2022.6.1起不合并，海口2移动已退租。</t>
  </si>
  <si>
    <t>HK2CM</t>
  </si>
  <si>
    <t>海口3移动</t>
  </si>
  <si>
    <t>2020/6/29
2022/7/31</t>
  </si>
  <si>
    <t>80G
-60G</t>
  </si>
  <si>
    <t>（1）需要注意2020年9月1日开始合并至海口2移动；（2）颗粒度10M，保底32G；2022.6.1起不合并，海口2移动已退租。</t>
  </si>
  <si>
    <t>HK3CM</t>
  </si>
  <si>
    <t>华东-WM</t>
  </si>
  <si>
    <t>江西</t>
  </si>
  <si>
    <t>中国电信股份有限公司江西分公司</t>
  </si>
  <si>
    <t>江西电信</t>
  </si>
  <si>
    <t>L20230223037</t>
  </si>
  <si>
    <t>南昌电信2</t>
  </si>
  <si>
    <t>CDNNCCT2</t>
  </si>
  <si>
    <t>2013/7/16
2019/7/25
2020/06/30</t>
  </si>
  <si>
    <t>80G
40G
-120G</t>
  </si>
  <si>
    <t>南昌电信2和南昌电信3合并计费，南昌2节点退租。19.7.25扩容40G.。计费颗粒度100M。从19.11.1开始保底降为30%，即36G</t>
  </si>
  <si>
    <t>江西南昌3</t>
  </si>
  <si>
    <t>南昌3电信</t>
  </si>
  <si>
    <t>2019/1/6 2020/06/30
2021/10/31
2021/12/4</t>
  </si>
  <si>
    <t>100G
120G
-210G
+210G</t>
  </si>
  <si>
    <t>2021.11从NC3CT拆出210G，11月免费。保留的10G边缘正常计费（2021.12恢复）
南京电信2和南昌电信3合并计费，合并保底66G，30%。南昌2退租后并入南昌3，计费颗粒度100M</t>
  </si>
  <si>
    <t>NC3CT</t>
  </si>
  <si>
    <t>江西南昌4</t>
  </si>
  <si>
    <t>南昌4电信</t>
  </si>
  <si>
    <t>2021/11/1
2021/12/3</t>
  </si>
  <si>
    <t>210G
-210G</t>
  </si>
  <si>
    <t>2021.11从NC3CT拆出210G，11月免费。保留的10G边缘正常计费。因不涉及计费，2021.12还原</t>
  </si>
  <si>
    <t>L20221129001</t>
  </si>
  <si>
    <t>南昌</t>
  </si>
  <si>
    <t>南昌5电信</t>
  </si>
  <si>
    <t>CDNNCCT4</t>
  </si>
  <si>
    <t>2022/11/1
2022/12/31</t>
  </si>
  <si>
    <t>220G-220G</t>
  </si>
  <si>
    <t>20221231退租。20221101开始计费，保底66G</t>
  </si>
  <si>
    <t>中国联合网络通信有限公司南昌市分公司</t>
  </si>
  <si>
    <t>江西联通</t>
  </si>
  <si>
    <t>182215IDC00444</t>
  </si>
  <si>
    <t>南昌：南昌联通+南昌2联通</t>
  </si>
  <si>
    <t>南昌2联通</t>
  </si>
  <si>
    <t>CDNNCUN</t>
  </si>
  <si>
    <t>2017/7/1
2019/1/25
2022/7/31
2022/8/31</t>
  </si>
  <si>
    <t>40G
60G
-40G
-40G</t>
  </si>
  <si>
    <t>20220831退租40G，剩余带宽20G，5G保底，颗粒100M。20220731退租40G，剩余带宽60G。
TCO机房：南昌联通+南昌2联通合并计费</t>
  </si>
  <si>
    <t>NC2UN</t>
  </si>
  <si>
    <t>中国移动通信集团江西有限公司南昌分公司</t>
  </si>
  <si>
    <t>南昌移动</t>
  </si>
  <si>
    <t>182315IDC00070</t>
  </si>
  <si>
    <t>南昌2
NC2CM 0G
NC5CM  200G</t>
  </si>
  <si>
    <t>南昌5移动</t>
  </si>
  <si>
    <t>CDNNCCM2</t>
  </si>
  <si>
    <t>2017/5/12
2022/3/31
2022/5/31
2022/7/31</t>
  </si>
  <si>
    <t>40G+200G
-40G-60G
-80
-40G</t>
  </si>
  <si>
    <t>20220731退租40G，剩余带宽20G，10M,40%保底，8G。从20220501开始带宽总量为60G，
南昌5移动200G于2022.3.31退租60G， 南昌2移动 40G全部退租。
南昌5移动2022.5.31退租80G。</t>
  </si>
  <si>
    <t>NC5CM</t>
  </si>
  <si>
    <t>L20230529002</t>
  </si>
  <si>
    <t>南昌8</t>
  </si>
  <si>
    <t>南昌8移动</t>
  </si>
  <si>
    <t>CDNNCCM3</t>
  </si>
  <si>
    <t>2023.5.5新增BEC南昌8移动节点，颗粒度10M，保底240G</t>
  </si>
  <si>
    <t>NC8CM</t>
  </si>
  <si>
    <t>华北-lijia</t>
  </si>
  <si>
    <t>中国联合网络通信有限公司北京市分公司</t>
  </si>
  <si>
    <t>北京联通</t>
  </si>
  <si>
    <t>182215IDC00131</t>
  </si>
  <si>
    <t>次渠</t>
  </si>
  <si>
    <t>北京2联通</t>
  </si>
  <si>
    <t>历史开通
2019/1/25
2022/5/31</t>
  </si>
  <si>
    <t>100G+200G-200G-100G</t>
  </si>
  <si>
    <t>20220531退租BJ2UN200G，BJUN100G，颗粒度100M，保底由140G/月调整为2400G/年，单价由13000元/G/月降低至10000元/G/月，降幅23%。新增弹性计费条款：全年按照2400G承诺保底， 前11个月可按照实际流量付费，最后一个月按照全年保底2400G清算费用系统部已核实此节点合并BJUN+BJ2UN=300G计费；自2019年1月25日开始带宽按新价格执行。按协议1%以内以乙方为准，1%-5%取平均值。</t>
  </si>
  <si>
    <t>BJ2UN</t>
  </si>
  <si>
    <t>182115IDC00017</t>
  </si>
  <si>
    <t>联通BGP</t>
  </si>
  <si>
    <t>颗粒度100M，保底4G；3%以内乙方数据为准，3%-5%取中值。UNICOM_BGP端口20G，M1-UNICOM_BGP端口40G合并计费</t>
  </si>
  <si>
    <t>M1-UNICOM_BGP</t>
  </si>
  <si>
    <t>经SYS确认，2021年2月5日，CQ02的20G退租，土城40G迁移至窦店40G</t>
  </si>
  <si>
    <t>L20221228017</t>
  </si>
  <si>
    <t>窦店</t>
  </si>
  <si>
    <t>按均值计提，经SYS确认，2021年2月5日，CQ02的20G退租，土城40G迁移至窦店40G，颗粒度100M，保底4G；3%以内乙方数据为准，3%-5%取中值。</t>
  </si>
  <si>
    <t>M1-CU-BGP-1</t>
  </si>
  <si>
    <t>L20221228016</t>
  </si>
  <si>
    <t>土城24-土城24、次渠18-次渠18、窦店20+12-2</t>
  </si>
  <si>
    <t>窦店联通</t>
  </si>
  <si>
    <t>历史开通
2019/1/25，20210205退租土城，20220131退租次渠180,202204退租窦店20</t>
  </si>
  <si>
    <t>240G+180G+200G-240G+120-180-20</t>
  </si>
  <si>
    <t>202204退租20G，现共计300G，保底50G，2022.1.31次渠退租，BJDD机房联通出口扩容120G至320G，于2021-4-30交付，现共计500G，第二阶段2021年4月1日至协议有效期结束：保底带宽70G/月，即每月支付带款费不少于245万元；保底带宽单价3.5万元/1000M/月。溢出流量（弹性带宽）单价：3500元/100M/月。颗粒度100M，保底70G，静态带宽，带宽降价。3%以内乙方数据为准，3%-5%取中值。原来TC端口240G、CQ02端口180G，BJDD-UNICOM端口200G合并计费，共620G，2月TC退租240G，CQ02端口180G，BJDD-UNICOM端口200G合并计费，共380G后续会扩容</t>
  </si>
  <si>
    <t>BJDD-UNICOM</t>
  </si>
  <si>
    <t>中国移动通信集团北京有限公司</t>
  </si>
  <si>
    <t>北京移动</t>
  </si>
  <si>
    <t>L20221228014</t>
  </si>
  <si>
    <t>北京基地</t>
  </si>
  <si>
    <t>北京2移动</t>
  </si>
  <si>
    <t>CDNBJCM</t>
  </si>
  <si>
    <t>历史开通,2022/5/31</t>
  </si>
  <si>
    <t>100G-80G</t>
  </si>
  <si>
    <t>按保底计提，20220531退租BJ2CM80G，颗粒度10M，保底8G，系统部已核实此节点100G，9月1号开始先款后票</t>
  </si>
  <si>
    <t>BJ2CM</t>
  </si>
  <si>
    <t>181915IDC00099</t>
  </si>
  <si>
    <t>顺义华威</t>
  </si>
  <si>
    <t>华威移动</t>
  </si>
  <si>
    <t>2010/6/1
历史开通</t>
  </si>
  <si>
    <t>颗粒度1G。保底72G，降为35000元/G/月。与系统部核实华威移动+华威移动原80G+华威移动新60G=240G合并计费</t>
  </si>
  <si>
    <t>BJHW-MOBCOM</t>
  </si>
  <si>
    <t>L20230327006</t>
  </si>
  <si>
    <t>移动-M1</t>
  </si>
  <si>
    <t>BGP移动-M1</t>
  </si>
  <si>
    <t>按照保底计提，需要注意BD告知20200401开始为12万，保底8G；（3G以内15，以上12），颗粒度100M</t>
  </si>
  <si>
    <t>M1-MOBCOM_BGP</t>
  </si>
  <si>
    <t>亦庄移动</t>
  </si>
  <si>
    <t>002215IDC00023</t>
  </si>
  <si>
    <t>亦庄</t>
  </si>
  <si>
    <t>按照保底计提，颗粒度1G，保底50G。0-50G，5万</t>
  </si>
  <si>
    <t>BJYZ-MOBILE</t>
  </si>
  <si>
    <t>颗粒度1G，保底50G，大于50G，超保底3万</t>
  </si>
  <si>
    <t>中移铁通有限公司北京分公司</t>
  </si>
  <si>
    <t>北京铁通</t>
  </si>
  <si>
    <t>182215IDC00216</t>
  </si>
  <si>
    <t>铁通</t>
  </si>
  <si>
    <t>BGP铁通</t>
  </si>
  <si>
    <t>20G包端口</t>
  </si>
  <si>
    <t>按照保底计提，包端口，每10G，3.5万元。包端口20G。需要用该金额减去系统数再做一个正预提</t>
  </si>
  <si>
    <t>TieTong_BGP</t>
  </si>
  <si>
    <t>北京3移动</t>
  </si>
  <si>
    <t>21年12月10日开始启用，测试期到12月20日，21日开始计费，颗粒度100M，保底64G</t>
  </si>
  <si>
    <t>BJ3CM</t>
  </si>
  <si>
    <t>甘肃</t>
  </si>
  <si>
    <t>史文强</t>
  </si>
  <si>
    <t>中电万维信息技术有限责任公司</t>
  </si>
  <si>
    <t>甘肃电信</t>
  </si>
  <si>
    <t>L20230424005</t>
  </si>
  <si>
    <t>兰州</t>
  </si>
  <si>
    <t>兰州9电信</t>
  </si>
  <si>
    <t>2016/8/22022/8/31</t>
  </si>
  <si>
    <t>按保底计提，2022.9.1开始原兰州3 兰州4 兰州5 兰州9合并计费，拆分为单独计费。兰州9共40G，保底12G。LZCT节点改名为LZ9CT，合并至LZ3CT，甘肃电信目前存量720G、合同按集团集约签署11.3万/G/年、实际结算价格为10万/G/年，每万兆保底3G，即12G。与百度云节点合并端口。100M</t>
  </si>
  <si>
    <t>LZ9CT</t>
  </si>
  <si>
    <t>兰州3电信</t>
  </si>
  <si>
    <t>2017/9/112022/8/31</t>
  </si>
  <si>
    <t>200G+160G+160G+40G
-360G（兰州4 兰州5 兰州9）</t>
  </si>
  <si>
    <t>按保底计提，2022.9.1开始原兰州3 兰州4 兰州5  兰州9合并计费，拆分为单独计费。兰州3共200G，保底60G。甘肃电信目前存量720G、合同按集团集约签署11.3万/G/年、实际结算价格为10万/G/年，2020.7.10LZ2CT退40G，扩容到LZ3CT 
每万兆保底3G，即156G。颗粒度100M
LZ3CT LZ4CT LZ5CT合并计费，流量出在LZ3C</t>
  </si>
  <si>
    <t>LZ3CT</t>
  </si>
  <si>
    <t>兰州4电信</t>
  </si>
  <si>
    <t>2017/9/11
2022/8/31</t>
  </si>
  <si>
    <t>2022.9.1开始原兰州3 兰州4 兰州5  兰州9合并计费，拆分为单独计费。兰州4共160G，保底48G。甘肃电信目前存量720G、合同按集团集约签署11.3万/G/年、实际结算价格为10万/G/年，2020.7.10LZ2CT退40G，扩容到LZ3CT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</si>
  <si>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LZ4CT</t>
  </si>
  <si>
    <t>兰州5电信</t>
  </si>
  <si>
    <t>2022.9.1开始原兰州3 兰州4 兰州5  兰州9合并计费，拆分为单独计费。兰州5共160G，保底48G。甘肃电信目前存量720G、合同按集团集约签署11.3万/G/年、实际结算价格为10万/G/年，2020.7.10LZ2CT退40G，扩容到LZ3CT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</si>
  <si>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LZ5CT</t>
  </si>
  <si>
    <t>平凉电信
PLCT</t>
  </si>
  <si>
    <t>平凉电信</t>
  </si>
  <si>
    <t>甘肃电信目前存量720G、合同按集团集约签署11.3万/G/年、实际结算价格为10万/G/年，每万兆保底3G，即48G，100M</t>
  </si>
  <si>
    <t>PLCT</t>
  </si>
  <si>
    <t>华东-lijia</t>
  </si>
  <si>
    <t>安徽</t>
  </si>
  <si>
    <t>中国电信股份有限公司安徽分公司</t>
  </si>
  <si>
    <t>安徽电信</t>
  </si>
  <si>
    <t>L20221229045</t>
  </si>
  <si>
    <t>马鞍山电信
MASCT</t>
  </si>
  <si>
    <t>马鞍山电信</t>
  </si>
  <si>
    <t>2019/4/13
2019/12/31</t>
  </si>
  <si>
    <t>202301降价为9500，保底6G,100M</t>
  </si>
  <si>
    <t>MASCT</t>
  </si>
  <si>
    <t>宁夏</t>
  </si>
  <si>
    <t>中国电信股份有限公司宁夏分公司</t>
  </si>
  <si>
    <t>宁夏电信</t>
  </si>
  <si>
    <t>L20221229027</t>
  </si>
  <si>
    <t>银川电信 YCCT</t>
  </si>
  <si>
    <t>银川电信</t>
  </si>
  <si>
    <t>2018/10/25
2022/3/31</t>
  </si>
  <si>
    <t>银川节点退租。2022/3/31退租40G,保底12G,颗粒度100M</t>
  </si>
  <si>
    <t>YCCT</t>
  </si>
  <si>
    <t>中卫2电信 ZW2CT</t>
  </si>
  <si>
    <t>中卫2电信</t>
  </si>
  <si>
    <t>40G-10G</t>
  </si>
  <si>
    <t>2022/3/31退租10G,保底12G,颗粒度100M</t>
  </si>
  <si>
    <t>ZW2CT</t>
  </si>
  <si>
    <t>中卫
ZWCT</t>
  </si>
  <si>
    <t>中卫电信</t>
  </si>
  <si>
    <t>2018/4/24
2022/3/31
2022/5/31</t>
  </si>
  <si>
    <t>40G-10G
-30G</t>
  </si>
  <si>
    <t>2022/5/31节点退租。2022/3/31退租10G,保底12G,颗粒度100M</t>
  </si>
  <si>
    <t>ZWCT</t>
  </si>
  <si>
    <t>华南-lijia</t>
  </si>
  <si>
    <t>青海</t>
  </si>
  <si>
    <t>中国电信股份有限公司青海分公司</t>
  </si>
  <si>
    <t>西宁电信</t>
  </si>
  <si>
    <t>L20221229029</t>
  </si>
  <si>
    <t>西宁-建国路IDC机房</t>
  </si>
  <si>
    <t>CDNXNCT</t>
  </si>
  <si>
    <t>（1）需要注意此节点下线合并至西宁2电信；（2）颗粒度100M，保底12G</t>
  </si>
  <si>
    <t>XNCT</t>
  </si>
  <si>
    <t>西宁2电信</t>
  </si>
  <si>
    <t>2018/11/1
2020/6/8
2022/5/31</t>
  </si>
  <si>
    <t>80G+40G
-100G</t>
  </si>
  <si>
    <t>补202301，计提8，运营商9.16，按均值8.6补0.6</t>
  </si>
  <si>
    <t>补202302，计提7.5，运营商8.45，按均值8补0.5</t>
  </si>
  <si>
    <t>补202303，计提10.8，运营商11.23，按均值11补0.2</t>
  </si>
  <si>
    <t>补202301，计提8.9，运营商9.82，按均值9.4补0.5</t>
  </si>
  <si>
    <t>（1）20200608西宁电信40G和西宁2电信合并计费；（2）颗粒度100M，保底36G</t>
  </si>
  <si>
    <t>XN2CT</t>
  </si>
  <si>
    <t>河南</t>
  </si>
  <si>
    <t>中国电信集团有限公司河南分公司</t>
  </si>
  <si>
    <t>洛阳电信</t>
  </si>
  <si>
    <t>L20220627004</t>
  </si>
  <si>
    <t>洛阳电信+洛阳3电信 LYCT 200G
LY3CT  100G</t>
  </si>
  <si>
    <t>2015/11/1
2018/4/28
2018/10/22
2022/5/31
2022/5/31
2022/8/31</t>
  </si>
  <si>
    <t>120G
80G
100G
LY3CT-100G
LYCT-190G
G
LYCT-10G</t>
  </si>
  <si>
    <t>2022/8/31退租10G，节点下线。2022/5/31洛阳3电信退租100G，洛阳电信退租190G，从2022.6开始带宽量为10G。LY3CT(2018/10/22 100G)与LYCT 200G合并至LYCT，保底3G，30%保底。100M</t>
  </si>
  <si>
    <t>LYCT</t>
  </si>
  <si>
    <t>洛阳电信2 LY2CT</t>
  </si>
  <si>
    <t>洛阳2电信</t>
  </si>
  <si>
    <t>2019/6/25
2019/12/31</t>
  </si>
  <si>
    <t>2019/12/31退租。保底35G，颗粒度100M。
原LY2CT的80G合并至LYCT。目前LY2CT的100G即为19.6.25扩容后的100G</t>
  </si>
  <si>
    <t>LY2CT</t>
  </si>
  <si>
    <t>郑州电信</t>
  </si>
  <si>
    <t>L20221229033</t>
  </si>
  <si>
    <t>郑州</t>
  </si>
  <si>
    <t>郑州4电信</t>
  </si>
  <si>
    <t>商务确认6月5日开始计费，河南郑州电信 增量100G完成业务测试，已于2021-06-04开始正式切流量上线，颗粒度100M</t>
  </si>
  <si>
    <t>ZZ4CT</t>
  </si>
  <si>
    <t>L20210827008</t>
  </si>
  <si>
    <t>郑州5电信</t>
  </si>
  <si>
    <t>2021/8/4,2022/2/16</t>
  </si>
  <si>
    <t>30G-30G</t>
  </si>
  <si>
    <t>节点退租。本次30g为河南电信赠送、赠送时长为6个月12天，8月4日正式开始增送，河南郑州电信新建30G  2021-08-04 节点正式上线  (ZZ5CT)，2022/2/16退租</t>
  </si>
  <si>
    <t>ZZ5CT</t>
  </si>
  <si>
    <t>山西</t>
  </si>
  <si>
    <t>中国电信集团有限公司山西分公司</t>
  </si>
  <si>
    <t>山西电信</t>
  </si>
  <si>
    <t>182215IDC00498</t>
  </si>
  <si>
    <t>太原2</t>
  </si>
  <si>
    <t>太原电信2</t>
  </si>
  <si>
    <t>颗粒度100M，保底12G，合并在太原3电信</t>
  </si>
  <si>
    <t>TY2CT</t>
  </si>
  <si>
    <t>太原3
TY3CT</t>
  </si>
  <si>
    <t>太原3电信</t>
  </si>
  <si>
    <t>2019/5/15
2022/5/31</t>
  </si>
  <si>
    <t>160G+40G
-140G</t>
  </si>
  <si>
    <t>2022/5/31退租140G，从2022.6开始带宽量为60G。5月初赠送100G*7天，100M颗粒度，18G保底；新建节点，费用参考存量节点</t>
  </si>
  <si>
    <t>TY3CT</t>
  </si>
  <si>
    <t>阳泉电信</t>
  </si>
  <si>
    <t>182315IDC00188</t>
  </si>
  <si>
    <t>阳泉
YQ01-TELECOM</t>
  </si>
  <si>
    <t>YQ01-电信</t>
  </si>
  <si>
    <t>保底30G,颗粒度100M</t>
  </si>
  <si>
    <t>YQ01-TELECOM</t>
  </si>
  <si>
    <t>西藏</t>
  </si>
  <si>
    <t>中国电信集团有限公司西藏分公司</t>
  </si>
  <si>
    <t>拉萨电信</t>
  </si>
  <si>
    <t>L20220804004</t>
  </si>
  <si>
    <t>拉萨</t>
  </si>
  <si>
    <t>CDNLASCT</t>
  </si>
  <si>
    <t>2019/2/7
2019/8/25
2021/12/31</t>
  </si>
  <si>
    <t>10G+30G-20G</t>
  </si>
  <si>
    <t>21年12月31日退租20G，颗粒度100M，保底10G，超保底收费</t>
  </si>
  <si>
    <t>LASCT</t>
  </si>
  <si>
    <t>中国联合网络通信有限公司大同市分公司</t>
  </si>
  <si>
    <t>大同联通</t>
  </si>
  <si>
    <t>L20220304002</t>
  </si>
  <si>
    <t>大同
DTUN</t>
  </si>
  <si>
    <t>2018/8/20
2022/3/31</t>
  </si>
  <si>
    <t>160G-160G</t>
  </si>
  <si>
    <t>2022/3/31退租160G，自2020.9开始合并在大同联通节点上，本月SYS流量出在大同联通节点。4-1开始执行集约价格，需要重新签署合同。与大同2联通合并取量。100M颗粒，48G保底,依据合同，差异率在3%-5%取平均值</t>
  </si>
  <si>
    <t>DTUN</t>
  </si>
  <si>
    <t>大同
DT2UN</t>
  </si>
  <si>
    <t>大同2联通</t>
  </si>
  <si>
    <t>2020-4-30退租160G;4-1开始执行集约价格，需要重新签署合同。2020年3月免费赠送。100M颗粒，与大同1共保底48G,依据合同，差异率在3%-5%取平均值</t>
  </si>
  <si>
    <t>DT2UN</t>
  </si>
  <si>
    <t>中国联合网络通信有限公司定西市分公司</t>
  </si>
  <si>
    <t>甘肃联通</t>
  </si>
  <si>
    <t>182315IDC00097</t>
  </si>
  <si>
    <t>兰州
LZ2UN</t>
  </si>
  <si>
    <t>兰州2联通</t>
  </si>
  <si>
    <t>2020/12/1
2022/9/1</t>
  </si>
  <si>
    <t>20G
20G</t>
  </si>
  <si>
    <t>补202304，计提13.5，运营商13.7，按中值13.6补0.1</t>
  </si>
  <si>
    <t>2022/9/1 从兰州3联通迁移20G至兰州2联通。保底12G，100M颗粒度。</t>
  </si>
  <si>
    <t>LZ2UN</t>
  </si>
  <si>
    <t>LZ3UN</t>
  </si>
  <si>
    <t>兰州3联通</t>
  </si>
  <si>
    <t>2022/3/2
2022/9/1</t>
  </si>
  <si>
    <t>2022/9/1 从兰州3联通迁移20G至兰州2联通，兰州3联通节点下线。免费4个半月，从2022.8.16开始计费。甘肃兰州联通 增量20G完成业务测试，已于2022-03-02开始正式切流量上线</t>
  </si>
  <si>
    <t>中国联合网络通信有限公司合肥市分公司</t>
  </si>
  <si>
    <t>合肥联通</t>
  </si>
  <si>
    <t>182215IDC00057</t>
  </si>
  <si>
    <t>合肥：合肥联通+合肥2联通</t>
  </si>
  <si>
    <t>合肥2联通</t>
  </si>
  <si>
    <t>2017/1/13
2019/5/7
2022/5/31</t>
  </si>
  <si>
    <t>按均值计提，2022/5/31退租40G，从2022.6开始带宽量为40G，共保底12G，颗粒度100M
TCO机房：合肥联通+合肥2联通合并计费</t>
  </si>
  <si>
    <t>HF2UN</t>
  </si>
  <si>
    <t>L20230427002</t>
  </si>
  <si>
    <t>合肥</t>
  </si>
  <si>
    <t>合肥3联通</t>
  </si>
  <si>
    <t>CDNHFUN</t>
  </si>
  <si>
    <t>2023/4/1
2023/5/1
2023/5/12</t>
  </si>
  <si>
    <t>1G+20G+30G</t>
  </si>
  <si>
    <t>按运营商数据计提，【BEC新建】合肥联通新建1G 2023-4-1节点正式上线 (HF3UN)</t>
  </si>
  <si>
    <t>HF3UN</t>
  </si>
  <si>
    <t>中国联合网络通信有限公司马鞍山市分公司</t>
  </si>
  <si>
    <t>马鞍山联通</t>
  </si>
  <si>
    <t>L20230601002</t>
  </si>
  <si>
    <t>马鞍山</t>
  </si>
  <si>
    <t>CDNMASUN</t>
  </si>
  <si>
    <t>【CDN新建】马鞍山联通 新建240G 2023-05-01 节点正式上线 (MASUN)，颗粒度100M，保底72G</t>
  </si>
  <si>
    <t>MASUN</t>
  </si>
  <si>
    <t>中国联合网络通信有限公司河南省分公司</t>
  </si>
  <si>
    <t>河南联通</t>
  </si>
  <si>
    <t>L20221229031</t>
  </si>
  <si>
    <t>中原基地 ZZUN+ZZSSLUNICOM</t>
  </si>
  <si>
    <t>郑州联通SSL</t>
  </si>
  <si>
    <t>2013/7/11
2019/10/31</t>
  </si>
  <si>
    <t>180G
-160G
-20G</t>
  </si>
  <si>
    <t>23年4月30日退租20G。从19.11.1开始只剩SSL20G，1M颗粒，保底30%，即6G</t>
  </si>
  <si>
    <t>ZZSSLUNICOM</t>
  </si>
  <si>
    <t>郑州3（西区）中原基地 ZZ3UN</t>
  </si>
  <si>
    <t>郑州3联通</t>
  </si>
  <si>
    <t>2018/8/25
2019/10/31
2022/6/30</t>
  </si>
  <si>
    <t>160G
-40G
-120G</t>
  </si>
  <si>
    <t>2022.6.30节点全部退租。36G保底，30%.1M颗粒度</t>
  </si>
  <si>
    <t>ZZ3UN</t>
  </si>
  <si>
    <t>郑州二长 ZZ2UN</t>
  </si>
  <si>
    <t>郑州联通2</t>
  </si>
  <si>
    <t>2018/3/29
2022/5/31</t>
  </si>
  <si>
    <t>2022/5/31节点退租。保底48G 1M</t>
  </si>
  <si>
    <t>ZZ2UN</t>
  </si>
  <si>
    <t>新乡 XXUN</t>
  </si>
  <si>
    <t>新乡联通</t>
  </si>
  <si>
    <t>2018/3/26
2021/12/31</t>
  </si>
  <si>
    <t>2021年12月31日退租，保底48G,1M</t>
  </si>
  <si>
    <t>XXUN</t>
  </si>
  <si>
    <t>驻马店 ZMDUN</t>
  </si>
  <si>
    <t>驻马店联通</t>
  </si>
  <si>
    <t>2018/5/10
2020/7/31</t>
  </si>
  <si>
    <t>2020/7/31退租。保底48G，1M</t>
  </si>
  <si>
    <t>ZMDUN</t>
  </si>
  <si>
    <t>洛阳 LYUN</t>
  </si>
  <si>
    <t>洛阳联通</t>
  </si>
  <si>
    <t>2018/8/25
2021/12/31</t>
  </si>
  <si>
    <t>2021年12月31日退租，48G保底，1M颗粒度</t>
  </si>
  <si>
    <t>LYUN</t>
  </si>
  <si>
    <t>郑州4 中原基地 ZZ4UN</t>
  </si>
  <si>
    <t>郑州4联通</t>
  </si>
  <si>
    <t>2019/2/1
2022/5/31</t>
  </si>
  <si>
    <t>160G
-60G</t>
  </si>
  <si>
    <t>2022/5/31退租60G，2022.6开始带宽量为100G。30G保底，1M颗粒度</t>
  </si>
  <si>
    <t>ZZ4UN</t>
  </si>
  <si>
    <t>云-信阳联通</t>
  </si>
  <si>
    <t>信阳 XINYUN</t>
  </si>
  <si>
    <t>云自采-信阳联通</t>
  </si>
  <si>
    <t>2018/2/13
2021/12/31
2022/5/31</t>
  </si>
  <si>
    <t>160G-80G
-80G</t>
  </si>
  <si>
    <t>2022/5/31节点退租。2021年12月31日退租80G,1M颗粒度，保底24G</t>
  </si>
  <si>
    <t>XINYUN</t>
  </si>
  <si>
    <t>云-周口联通</t>
  </si>
  <si>
    <t>周口 ZKUN</t>
  </si>
  <si>
    <t>云自采-周口联通</t>
  </si>
  <si>
    <t>2017/8/24
2022/5/31</t>
  </si>
  <si>
    <t>2022/5/31节点退租。保底48G。1M.新合同续签：赠送8个机架</t>
  </si>
  <si>
    <t>ZKUN</t>
  </si>
  <si>
    <t>中国联合网络通信有限公司拉萨市分公司</t>
  </si>
  <si>
    <t>西藏联通</t>
  </si>
  <si>
    <t>L20221229030</t>
  </si>
  <si>
    <t>拉萨联通</t>
  </si>
  <si>
    <t>CDNLASUN</t>
  </si>
  <si>
    <t>按保底计提。需要注意2020年3月1日开始买断模式计费每月1G。2019年1月1日开始正式计费，合同约定自然月计费。</t>
  </si>
  <si>
    <t>LASUN</t>
  </si>
  <si>
    <t>中国联合网络通信有限公司临汾市分公司</t>
  </si>
  <si>
    <t>临汾联通</t>
  </si>
  <si>
    <t>182215IDC00354</t>
  </si>
  <si>
    <t>临汾</t>
  </si>
  <si>
    <t>2018/8/2
2022/7/13</t>
  </si>
  <si>
    <t>160G-160G
220G</t>
  </si>
  <si>
    <t>按均值计提，2022/7/13 LINF2UN 120G带宽迁移至LINFUN。2020年3`5月免费。按照联通集约价格计提。与临汾2合并计费，颗粒度100M</t>
  </si>
  <si>
    <t>2022-06-01</t>
  </si>
  <si>
    <t>2023-05-31</t>
  </si>
  <si>
    <t>LINFUN</t>
  </si>
  <si>
    <t>临汾2
LINFUN 220G
LINF2UN 120G-退租
LINFUNGROUP</t>
  </si>
  <si>
    <t>临汾2联通</t>
  </si>
  <si>
    <t>2018/8/2
2020/6/1
2022/5/31
2022/5/31
2022/7/13
2022/7/13</t>
  </si>
  <si>
    <t>LINFUN 160G
LINF2UN 160G
LINFUN-60G
LINF2UN-40G
LINF2UN-120G
LINFUN-120G</t>
  </si>
  <si>
    <t>2022/7/13 LINF2UN退租4个机柜和288个IP，120G带宽迁移至LINFUN。LINF2UN端口关闭
2022/5/31临汾联通退租60G，临汾2联通退租40G，从2022.6开始带宽量为220G，保底66，G100M，大同2联通160G 转临汾联通.5月免费赠送；</t>
  </si>
  <si>
    <t>LINF2UN</t>
  </si>
  <si>
    <t>L20210430002</t>
  </si>
  <si>
    <t>临汾3联通</t>
  </si>
  <si>
    <t>2021/6/1
2022/7/18</t>
  </si>
  <si>
    <t>根据预审合同，该端口继续免费，2022 7.18退租40G，剩余40G继续免费。商务确认免费12个月，山西临汾联通 增量80G完成业务测试，已于2021-06-01开始正式切流量上线</t>
  </si>
  <si>
    <t>LINF3UN</t>
  </si>
  <si>
    <t>L20230529001</t>
  </si>
  <si>
    <t>临汾4联通</t>
  </si>
  <si>
    <t>CDNLINFUN2</t>
  </si>
  <si>
    <t>按均值计提，【CDN新建】BEC临汾联通新增200G LINF4UN,开始计费时间23年5月1日，颗粒度100M，保底60G</t>
  </si>
  <si>
    <t>LINF4UN</t>
  </si>
  <si>
    <t>中国联合网络通信有限公司太原市分公司</t>
  </si>
  <si>
    <t>山西联通</t>
  </si>
  <si>
    <t>L20230424004</t>
  </si>
  <si>
    <t>太原
TY2UN</t>
  </si>
  <si>
    <t>太原联通</t>
  </si>
  <si>
    <t>2013/3/21
2022/3/31
2022/7/31</t>
  </si>
  <si>
    <t>160G
-40G
-40G</t>
  </si>
  <si>
    <t>2023.05-2023.07.15免费，2022/7/31退租40G，2022/3/31退租40G，202104开始计费，合同满一年赠送1个月，100M颗粒，48G保底，送800个IP。</t>
  </si>
  <si>
    <t>TY2UN</t>
  </si>
  <si>
    <t>中国联合网络通信有限公司西宁市分公司</t>
  </si>
  <si>
    <t>西宁联通</t>
  </si>
  <si>
    <t>L20221229044</t>
  </si>
  <si>
    <t>西宁</t>
  </si>
  <si>
    <t>CDNXNUN2</t>
  </si>
  <si>
    <t>2018/11/25
2019/10/1
2020/1/31
2021/5/31</t>
  </si>
  <si>
    <t>40G60G-60G-20G</t>
  </si>
  <si>
    <t>5月31日退租两个万兆，剩余20G，保底6G（1）颗粒度100M，保底12G；（2）需要注意周睿发邮件20200131退租60G；（3）扩容60G20191001开始计费，存量同时降价</t>
  </si>
  <si>
    <t>XNUN</t>
  </si>
  <si>
    <t>中国联合网络通信有限公司阳泉市分公司</t>
  </si>
  <si>
    <t>阳泉联通</t>
  </si>
  <si>
    <t>182215IDC00129</t>
  </si>
  <si>
    <t>阳泉
YQ01-UNICOM</t>
  </si>
  <si>
    <t>YQ01-联通</t>
  </si>
  <si>
    <t>2019/12/14
2021/4/1
2021/11/1</t>
  </si>
  <si>
    <t>100G+100G+100G</t>
  </si>
  <si>
    <t>按均值计提，2022.12开始保底由30%降为20%。实跑低于20%，按20%，实跑20%-30%，按20%，实跑高于或等于30%，按30%计算，4月开始扩容100G，11月扩容100G，保底60G,颗粒度100M</t>
  </si>
  <si>
    <t>YQ01-CU-ST-1</t>
  </si>
  <si>
    <t>中国联合网络通信有限公司中卫市分公司</t>
  </si>
  <si>
    <t>宁夏联通</t>
  </si>
  <si>
    <t>L20230223005</t>
  </si>
  <si>
    <t>中卫
ZWUN</t>
  </si>
  <si>
    <t>中卫联通</t>
  </si>
  <si>
    <t>按均值计提，100M颗粒，保底12G</t>
  </si>
  <si>
    <t>ZWUN</t>
  </si>
  <si>
    <t>中国移动通信集团安徽有限公司</t>
  </si>
  <si>
    <t>合肥移动</t>
  </si>
  <si>
    <t>182315IDC00139</t>
  </si>
  <si>
    <t>淮南</t>
  </si>
  <si>
    <t>淮南6移动</t>
  </si>
  <si>
    <t>CDNHNCM</t>
  </si>
  <si>
    <t>240G
-240G</t>
  </si>
  <si>
    <t>2022/5/31 节点退租。淮南6移动合并至淮南4移动。保底96G，10M
安徽淮南移动 增量240G完成业务测试，已于2020-05-15开始正式切流量上线，2020.6.29开始计费</t>
  </si>
  <si>
    <t>HN6CM</t>
  </si>
  <si>
    <t>淮南4移动</t>
  </si>
  <si>
    <t>2020/2/1
2022/4/30</t>
  </si>
  <si>
    <t>2022/4/30节点退租。淮南6移动合并至淮南4移动。保底40G，10M。
安徽淮南移动增量100G完成业务测试，已于2020-02-01开始正式切流量上线。3月1日开始计费</t>
  </si>
  <si>
    <t>HN4CM</t>
  </si>
  <si>
    <t>合肥 HFSSLMOBCOM</t>
  </si>
  <si>
    <t>合肥移动SSL</t>
  </si>
  <si>
    <t>按合并保底计提，计费颗粒10M。保底40%,即8G</t>
  </si>
  <si>
    <t>HFSSLMOBCOM</t>
  </si>
  <si>
    <t>合肥 HFCM</t>
  </si>
  <si>
    <t>2015/8/20
2022/6/30</t>
  </si>
  <si>
    <t>180G
-160G</t>
  </si>
  <si>
    <t>2022/6/30【CDN退租】CDN安徽合肥移动退租 (HFCM)160G，计费颗粒10M。保底40%,即8G。合肥移动 合肥2移动合并计费，合并保底56G</t>
  </si>
  <si>
    <t>HFCM</t>
  </si>
  <si>
    <t xml:space="preserve"> HFCM 20G
HF2CM 120G</t>
  </si>
  <si>
    <t>合肥2移动</t>
  </si>
  <si>
    <t>2019/5/25
2023/4/30</t>
  </si>
  <si>
    <t>120G-100G</t>
  </si>
  <si>
    <t>2023.4.30CDN退租资源：带宽100G，计费颗粒10M。保底40%,即48G。合肥移动 合肥2移动合并计费，合并保底56G</t>
  </si>
  <si>
    <t>HF2CM</t>
  </si>
  <si>
    <t>HN9CM</t>
  </si>
  <si>
    <t>CDNHNCM2</t>
  </si>
  <si>
    <t>补202304，计提81.82，运营商83.72，按中值82.77补0.95</t>
  </si>
  <si>
    <t>淮南9移动</t>
  </si>
  <si>
    <t>按保底计提，【BEC新建】淮南移动新建200G(HN9CM)，（蚌埠对账）正式计费日期为2022年11月8日</t>
  </si>
  <si>
    <t>淮南10移动</t>
  </si>
  <si>
    <t>按保底计提，【BEC新建】淮南移动新建200G(HN10CM)，（亳州对账）正式计费日期为2022年11月1日，对账折算天数，计费23天</t>
  </si>
  <si>
    <t>HN10CM</t>
  </si>
  <si>
    <t>中国移动通信集团甘肃有限公司</t>
  </si>
  <si>
    <t>兰州移动</t>
  </si>
  <si>
    <t>182315IDC00149</t>
  </si>
  <si>
    <t>兰州
LZ3CM</t>
  </si>
  <si>
    <t>兰州3移动</t>
  </si>
  <si>
    <t>CDNLZCM3</t>
  </si>
  <si>
    <t>2019/2/1，2020/3/31，2021/9/6，2022/2/1,2022/4/30,2023/4/30
2022/6/30</t>
  </si>
  <si>
    <t>200G-100G+200G+100G-100G-60G-180G</t>
  </si>
  <si>
    <t>2023.4.30退租180G(LZ3CM)，2022.6.30【BEC退租】BEC兰州移动退租60G（LZ3CM）。保底40%，96G，。颗粒度10M，100+200【边缘计算节点新建】甘肃兰州移动边缘计算节点新建（LZ3CM），增量200G，9月6日开始计费,2022/2/1新增100G</t>
  </si>
  <si>
    <t>LZ3CM</t>
  </si>
  <si>
    <t>中国移动通信集团河南有限公司安阳分公司</t>
  </si>
  <si>
    <t>安阳移动</t>
  </si>
  <si>
    <t>182115IDC00141</t>
  </si>
  <si>
    <t>安阳 AY2CM</t>
  </si>
  <si>
    <t>安阳2移动</t>
  </si>
  <si>
    <t>2019/5/25
2022/5/31
2022/5/31
2022/7/31</t>
  </si>
  <si>
    <t>240G+140G
AY2CM -40G
AYCM -140G
AY2CM -200G</t>
  </si>
  <si>
    <t>2022/7/31 AY2CM全部退租。2022/5/31AY2CM退租40G，AYCM全部退租，退租后仅剩AY2CM 200G
按运营商数据计提，96G+56G=152G合并保底，10M，AYCM开通140G，AY2CM开通240G，共计380G，合并计费在AY2CM</t>
  </si>
  <si>
    <t>2021-01-01</t>
  </si>
  <si>
    <t>2022-12-31</t>
  </si>
  <si>
    <t>AY2CM</t>
  </si>
  <si>
    <t>安阳 AYCM</t>
  </si>
  <si>
    <t>140G-140G</t>
  </si>
  <si>
    <t>2022/5/31 AYCM全部退租
合并至AY2CM，56G保底 10M。边缘计算，2020.4.1由代理商转直签</t>
  </si>
  <si>
    <t>AYCM</t>
  </si>
  <si>
    <t>中国移动通信集团河南有限公司漯河分公司</t>
  </si>
  <si>
    <t>漯河移动</t>
  </si>
  <si>
    <t>182115IDC00142</t>
  </si>
  <si>
    <t>漯河 LHCM</t>
  </si>
  <si>
    <t>2019/5/25
2022/5/31
2022/7/31</t>
  </si>
  <si>
    <t>240G
-40G
-200G</t>
  </si>
  <si>
    <t>2022/7/31 节点退租。2022/5/31退租40G，2022.6开始带宽量为200G。96G保底 10M</t>
  </si>
  <si>
    <t>LHCM</t>
  </si>
  <si>
    <t>中国移动通信集团河南有限公司郑州分公司</t>
  </si>
  <si>
    <t>郑州移动</t>
  </si>
  <si>
    <t>182315IDC00189</t>
  </si>
  <si>
    <t xml:space="preserve">郑州移动-郑州西区180G  </t>
  </si>
  <si>
    <t>2015/8/20
2022/5/31</t>
  </si>
  <si>
    <t>180G
-180G</t>
  </si>
  <si>
    <t>2022/5/31节点退租。保底72G 计费粒度10M。郑州西区开通180G。原合并计费在ZZ2CM，现单独出数</t>
  </si>
  <si>
    <t>ZZCM</t>
  </si>
  <si>
    <t>郑州2移动-白沙中原云120G
郑州4移动-白沙中原云340G
郑州5移动-白沙中原云200G</t>
  </si>
  <si>
    <t>郑州2移动</t>
  </si>
  <si>
    <t>180G+120G-180G</t>
  </si>
  <si>
    <t>按均值计提，2022.9.1调整拆分合并计费组。120G，保底48G，颗粒度10M。郑州ZZ2CM白沙开通120G，郑州ZZ4CM-白沙中原云开通240G，郑州 ZZ5CM-白沙中原云开通300G，共660G，保底264G。合并计费在ZZ2CM</t>
  </si>
  <si>
    <t>ZZ2CM</t>
  </si>
  <si>
    <t>郑州4移动-白沙中原云
ZZ4CM</t>
  </si>
  <si>
    <t>郑州4移动</t>
  </si>
  <si>
    <t>2020/5/18
2022/5/15
2022/5/31
2022/7/1</t>
  </si>
  <si>
    <t>300G
-50G
-10G
100G</t>
  </si>
  <si>
    <t>补202304，计提183.67，结算185.07，补1.4</t>
  </si>
  <si>
    <t>按均值计提，2022.9.1调整拆分合并计费组，郑州4 郑州5合并计费，共540G，保底216G，颗粒度10M。20221209，ZZ4CM拆分120G 新建 ZZ6CM，剩余220G 和 ZZ5CM 200G合并计费
2022/7/1 ZZ5CM BEC 100G带宽转 ZZ4CM CDN使用。保底136G
2022/5/15退租50G，2022/5/31退租10G，2022.6开始带宽量为240G，保底40%，即96G，与ZZ2CM合并出数，合并保底，出在ZZ2CM上。10M
合同签署中182015IDC00111
512个免费IP:111.7.110.0/24 111.7.111.0/24</t>
  </si>
  <si>
    <t>ZZ4CM</t>
  </si>
  <si>
    <t>郑州6移动</t>
  </si>
  <si>
    <r>
      <rPr>
        <sz val="10"/>
        <rFont val="微软雅黑"/>
        <family val="2"/>
        <charset val="134"/>
      </rPr>
      <t>按运营商数据计提，【CDN新建】河南郑州移动新建120G  2022-12-09 节点正式上线  (ZZ6CM)，</t>
    </r>
    <r>
      <rPr>
        <b/>
        <sz val="10"/>
        <rFont val="微软雅黑"/>
        <family val="2"/>
        <charset val="134"/>
      </rPr>
      <t>ZZ4CM拆分120G 新建 ZZ6CM，剩余220G 和 ZZ5CM 200G合并计费</t>
    </r>
  </si>
  <si>
    <t>ZZ6CM</t>
  </si>
  <si>
    <t>郑州 ZZ5CM-白沙中原云</t>
  </si>
  <si>
    <t>郑州5移动</t>
  </si>
  <si>
    <t>2020/6/15，2021/12/16
2022/6/30</t>
  </si>
  <si>
    <t>200G+100G
-100G</t>
  </si>
  <si>
    <t>20221209，ZZ4CM拆分120G 新建 ZZ6CM，剩余220G 和 ZZ5CM 200G合并计费，2022.9.1调整拆分合并计费组，郑州4 郑州5合并计费，共540G，保底216G。
2022/6/30 ZZ5CM BEC 100G带宽转 ZZ4CM CDN使用。10M，保底80G。与ZZ2CM合并出数，合并保底，出在ZZ2CM上，河南郑州移动 增量200G完成业务测试，已于2020-06-15开始正式切流量上线，从2020.7.1开始计费。使用256个IP：111.6.170.0/24，河南移动 BEC 新建100G 21年11月15日上线，12月16日正式计费，河南郑州移动新增100G</t>
  </si>
  <si>
    <t>ZZ5CM</t>
  </si>
  <si>
    <t>开封 KFCM</t>
  </si>
  <si>
    <t>开封移动</t>
  </si>
  <si>
    <t>140G
-140G</t>
  </si>
  <si>
    <t>202302+B1023:R1023</t>
  </si>
  <si>
    <t>KFCM</t>
  </si>
  <si>
    <t>三门峡 SMXCM</t>
  </si>
  <si>
    <t>三门峡移动</t>
  </si>
  <si>
    <t>2019/1/25
2020/6/15</t>
  </si>
  <si>
    <t>20200615退租</t>
  </si>
  <si>
    <t>SMXCM</t>
  </si>
  <si>
    <t>中国移动通信集团宁夏有限公司</t>
  </si>
  <si>
    <t>宁夏移动</t>
  </si>
  <si>
    <t>182315IDC00155</t>
  </si>
  <si>
    <t>银川 YCCM</t>
  </si>
  <si>
    <t>银川移动</t>
  </si>
  <si>
    <t>2017/1/1
2018/9/1
2020/4/30</t>
  </si>
  <si>
    <t>10G
10G
-20G</t>
  </si>
  <si>
    <t>2020.4.30银川移动退租，迁移至中卫3移动</t>
  </si>
  <si>
    <t>YCCM</t>
  </si>
  <si>
    <t>中卫移动</t>
  </si>
  <si>
    <t>2018/9/1
2020/4/30</t>
  </si>
  <si>
    <t>20G-20G</t>
  </si>
  <si>
    <t>ZWCM</t>
  </si>
  <si>
    <t>中卫: ZW2CM+ZW3CM</t>
  </si>
  <si>
    <t>中卫3移动</t>
  </si>
  <si>
    <t>2018/12/1
2019/2/1
2019/7/1
2020/4/30</t>
  </si>
  <si>
    <t>40G
45G
35G
40G</t>
  </si>
  <si>
    <t>中卫3移动共160G,合并保底64G。10M</t>
  </si>
  <si>
    <t>ZW3CM</t>
  </si>
  <si>
    <t>银川 YC2CM</t>
  </si>
  <si>
    <t>银川2移动</t>
  </si>
  <si>
    <t>CDNYCCM</t>
  </si>
  <si>
    <t>2021/9/11
2022/11/30</t>
  </si>
  <si>
    <t>【边缘计算节点新建】宁夏银川移动边缘计算节点新建（YC2CM），增量100G，9月11日开始计费，颗粒度10M，保底40G</t>
  </si>
  <si>
    <t>YC2CM</t>
  </si>
  <si>
    <t>银川 YC3CM</t>
  </si>
  <si>
    <t>银川3移动</t>
  </si>
  <si>
    <t>【CDN新建】宁夏银川移动新建100G-YC3CM ，节点正式计费日期为2022年12月份04日，100G的BEC的YC2CM转给CDN，，颗粒度10M，保底40G</t>
  </si>
  <si>
    <t>YC3CM</t>
  </si>
  <si>
    <t>L20230329002</t>
  </si>
  <si>
    <t>银川YC4CM</t>
  </si>
  <si>
    <t>银川4移动</t>
  </si>
  <si>
    <t>【CDN新建】宁夏银川移动新建80G  2023-03-01 节点正式上线  (YC4CM),该节点不计费，为赠送节点</t>
  </si>
  <si>
    <t>YC4CM</t>
  </si>
  <si>
    <t>中卫ZW4CM</t>
  </si>
  <si>
    <t>中卫4移动</t>
  </si>
  <si>
    <t>CDNZWCM</t>
  </si>
  <si>
    <t>【CDN新建】宁夏中卫移动新建200G  2023-03-01 节点正式上线  (ZW4CM)</t>
  </si>
  <si>
    <t>ZW4CM</t>
  </si>
  <si>
    <t>中国移动通信集团青海有限公司</t>
  </si>
  <si>
    <t>西宁移动</t>
  </si>
  <si>
    <t>182315IDC00143</t>
  </si>
  <si>
    <t>2019/1/19
2020/1/1</t>
  </si>
  <si>
    <t>40G+
30G</t>
  </si>
  <si>
    <t>颗粒度10M，保底28G</t>
  </si>
  <si>
    <t>XNCM</t>
  </si>
  <si>
    <t>中国移动通信集团山西有限公司</t>
  </si>
  <si>
    <t>山西移动</t>
  </si>
  <si>
    <t>182315IDC00152</t>
  </si>
  <si>
    <t>太原4
TY4CM
TYCMGROUP</t>
  </si>
  <si>
    <t>太原4移动</t>
  </si>
  <si>
    <t>2018/8/27
2020/7/1
2022/4/30</t>
  </si>
  <si>
    <t>80G+80G+160G
(TY5CM)-160G</t>
  </si>
  <si>
    <t>64G保底，10M颗粒度。2020-7-1扩容80G</t>
  </si>
  <si>
    <t>TY4CM</t>
  </si>
  <si>
    <t>太原</t>
  </si>
  <si>
    <t>太原5移动</t>
  </si>
  <si>
    <t>2022/4/30节点退租。新合同直接降价至5300，与太原4移动存量80G合并</t>
  </si>
  <si>
    <t>TY5CM</t>
  </si>
  <si>
    <t>太原10移动</t>
  </si>
  <si>
    <t>360G</t>
  </si>
  <si>
    <t>【BEC新建】太原移动新建360G 2023-1-1节点正式上线  (TY10CM)，</t>
  </si>
  <si>
    <t>TY10CM</t>
  </si>
  <si>
    <t>L20230327004</t>
  </si>
  <si>
    <t>阳泉</t>
  </si>
  <si>
    <t>YQ01-移动</t>
  </si>
  <si>
    <t>补202304，计提67.64，运营商70.7，按中值69.17补1.53</t>
  </si>
  <si>
    <t>YQ01移动出口带宽160G开通，于2023-3-1日开通，CDN代静态，保底64G，颗粒度10M，</t>
  </si>
  <si>
    <t>YQ01-CM-ST-1</t>
  </si>
  <si>
    <t>阳泉移动</t>
  </si>
  <si>
    <t>阳泉
YQ01-MOBCOM</t>
  </si>
  <si>
    <t>100G+100G-200G</t>
  </si>
  <si>
    <t>于2021.3.31退租。保底80G ，100M 颗粒度。2020-3-25扩容100G</t>
  </si>
  <si>
    <t>YQ01-MOBCOM</t>
  </si>
  <si>
    <t>中国移动通信集团西藏有限公司</t>
  </si>
  <si>
    <t>拉萨移动</t>
  </si>
  <si>
    <t>182315IDC00142</t>
  </si>
  <si>
    <t xml:space="preserve">拉萨 </t>
  </si>
  <si>
    <t>CDNLASCM</t>
  </si>
  <si>
    <t>2019/2/1
2020/1/1</t>
  </si>
  <si>
    <t>10G
+10G</t>
  </si>
  <si>
    <t>颗粒度10M，保底8G</t>
  </si>
  <si>
    <t>LASCM</t>
  </si>
  <si>
    <t>甘肃铁通</t>
  </si>
  <si>
    <t>L20220422002</t>
  </si>
  <si>
    <t>兰州2
LZ2CM</t>
  </si>
  <si>
    <t>兰州移动2</t>
  </si>
  <si>
    <t>2018/4/18
2022/4/15</t>
  </si>
  <si>
    <t>2022.4.15节点退租。20220415退租80G，甘肃铁通4月15日终止计费，22年4月免费半个月，保底28G，颗粒度100M</t>
  </si>
  <si>
    <t>LZ2CM</t>
  </si>
  <si>
    <t>西北-lijia</t>
  </si>
  <si>
    <t>陕西</t>
  </si>
  <si>
    <t>中国电信股份有限公司陕西分公司</t>
  </si>
  <si>
    <t>陕西电信</t>
  </si>
  <si>
    <t>182015IDC00019</t>
  </si>
  <si>
    <t>西安开元
XAKY-TELECOM</t>
  </si>
  <si>
    <t>XAKY-电信</t>
  </si>
  <si>
    <t>2019/12/</t>
  </si>
  <si>
    <t>保底10G，颗粒度100M；</t>
  </si>
  <si>
    <t>XAKY-TELECOM</t>
  </si>
  <si>
    <t>182215IDC00660</t>
  </si>
  <si>
    <t>西安开元
XAFJ-CT-ST-1</t>
  </si>
  <si>
    <t>XAFJ-电信CDN</t>
  </si>
  <si>
    <t>2019/12/
2020/3/6
2020/7/8
2021/2/1
2021/6/11</t>
  </si>
  <si>
    <t>200G
200G
100G
300G
200G</t>
  </si>
  <si>
    <t>0G-60G:9500
60G:8691.67</t>
  </si>
  <si>
    <t>按均值计提，保底60G，100M。60G按9500结算，剩余按8691.67结算。</t>
  </si>
  <si>
    <t>XAFJ-CT-ST-1</t>
  </si>
  <si>
    <t>中国电信股份有限公司云计算（陕西）基地</t>
  </si>
  <si>
    <t>182215IDC00522</t>
  </si>
  <si>
    <t>西安电信2+西安5电信
XA2CT</t>
  </si>
  <si>
    <t>西安电信2</t>
  </si>
  <si>
    <t>2010/6/1
2019/2/10
2022/4/30
2022/7/31</t>
  </si>
  <si>
    <t>100G
160G
-100G
-140G</t>
  </si>
  <si>
    <t>100M,Xa5ct+xa2ct合并至XA2CT。+SSL合并对账，合并保底84G，30%；自2021.5.1开始与西安电信SSL节点合并；2022.4.30退租100G带宽。差异条款：</t>
  </si>
  <si>
    <t>XA2CT</t>
  </si>
  <si>
    <t>XASSLTELECOM-3</t>
  </si>
  <si>
    <t>西安电信SSL</t>
  </si>
  <si>
    <t>2010/6/1
2019/2/10</t>
  </si>
  <si>
    <t>按合并保底计提，100M,Xa5ct+xa2ct合并至XA2CT。+SSL合并对账，合并保底84G，30%；自2021.5.1开始与西安电信2节点合并，SSL按实际流量计提；差异条款</t>
  </si>
  <si>
    <t>云-陕西电信</t>
  </si>
  <si>
    <t>西安电信二级
XACTCACHE</t>
  </si>
  <si>
    <t>西安电信二级</t>
  </si>
  <si>
    <t>2018/10/10
2021/9/1
2022/6/10
2022/7/31</t>
  </si>
  <si>
    <t>240G
+160G
+40G
-40G</t>
  </si>
  <si>
    <t>按均值计提，保底120G,100M;2021.9.1扩容160G</t>
  </si>
  <si>
    <t>XACTCACHE</t>
  </si>
  <si>
    <t>云自采-西安3电信
XA3CT</t>
  </si>
  <si>
    <t>云自采-西安3电信</t>
  </si>
  <si>
    <t>历史开通
2022/5/31
2022/6/9</t>
  </si>
  <si>
    <t>160G
-120G
-40G</t>
  </si>
  <si>
    <t>保底48G,100M；2022.5.31退租120G带宽。2022.6.10剩余40G带宽迁移至西安电信二级节点。差异条款：0-3取中值、超出协商</t>
  </si>
  <si>
    <t>XA3CT</t>
  </si>
  <si>
    <t>西安
 XA4CT</t>
  </si>
  <si>
    <t>西安4电信</t>
  </si>
  <si>
    <t>2018/6/1
2019/7/9
2021/5/31
2022/5/31</t>
  </si>
  <si>
    <t>80G
240G
-100G
-220G</t>
  </si>
  <si>
    <t>保底66G,100M;2021.5.31退租100G带宽。；差异条款：0-3取中值、超出协商</t>
  </si>
  <si>
    <t>XA4CT</t>
  </si>
  <si>
    <t>XAIXCT</t>
  </si>
  <si>
    <t>西安三级电信</t>
  </si>
  <si>
    <t>2020/9/20
2021/5/1</t>
  </si>
  <si>
    <t>按均值计提，保底112G，100M。无合同。陕西新建三线，2020/9/10切量上线，2020/9/20开始计费;2021.4.16扩容120G于2021.5.1开始计费；</t>
  </si>
  <si>
    <t>中国联合网络通信有限公司陕西省分公司</t>
  </si>
  <si>
    <t>陕西联通</t>
  </si>
  <si>
    <t>182015IDC00337</t>
  </si>
  <si>
    <t>西安 XA2UN</t>
  </si>
  <si>
    <t>西安2联通</t>
  </si>
  <si>
    <t>2013/11/1
2019/6/26
2020/8/31
2022/4/30
2022/5/31</t>
  </si>
  <si>
    <t>80G
40G
-60G
-50G
-10G</t>
  </si>
  <si>
    <t>2020/8/31退租60G，退租后保底18G,100M颗粒度；XA2UN2022.4.30退租50G带宽。XA2UN2022.5.31退租10G带宽。差异取中值</t>
  </si>
  <si>
    <t>XA2UN</t>
  </si>
  <si>
    <t>182015IDC00319</t>
  </si>
  <si>
    <t>西安开元
XAKY-UNICOM</t>
  </si>
  <si>
    <t>XAKY-联通</t>
  </si>
  <si>
    <t>2019/12/1
2020/3/6</t>
  </si>
  <si>
    <t>100G
100G</t>
  </si>
  <si>
    <t>按均值计提，10M颗粒度，60G保底；</t>
  </si>
  <si>
    <t>XAKY-UNICOM</t>
  </si>
  <si>
    <t>XAIXUN</t>
  </si>
  <si>
    <t>西安三级联通</t>
  </si>
  <si>
    <t>2020/9/4
2021/4/16</t>
  </si>
  <si>
    <t>80G
80G</t>
  </si>
  <si>
    <t>陕西新建三线，2020/9/10切量上线，9.4开始计费,2021.4.16扩容80G。与XAFJ-联通CDN合并；合并保底108G；
差异取中值</t>
  </si>
  <si>
    <t>西安沣景
XAFJ-CU-ST-1</t>
  </si>
  <si>
    <t>XAFJ-联通CDN</t>
  </si>
  <si>
    <t>按均值计提，与西安三级联通合并保底108G；100M颗粒度;2021.4.30开通，2021.5.1开始计费。</t>
  </si>
  <si>
    <t>XAFJ-CU-ST-1</t>
  </si>
  <si>
    <t>中国联合网络通信有限公司西安市分公司</t>
  </si>
  <si>
    <t>西安联通</t>
  </si>
  <si>
    <t>182115IDC00341</t>
  </si>
  <si>
    <t>西安</t>
  </si>
  <si>
    <t>西安联通二级</t>
  </si>
  <si>
    <t>2021/8/11
2021/10/9</t>
  </si>
  <si>
    <t>按均值计提，90G保底，100M颗粒。陕西西安联通二级 增量160G完成业务测试，已于2021-08-02开始正式切流量上线；合同约定赠送10天测试期，自2021.8.12开始计费，48G保底；差异取中值。2021.10.1扩容140G，于2021.10.9中午12点整开始计费（赠送8.5天）</t>
  </si>
  <si>
    <t>XAUNCACHE</t>
  </si>
  <si>
    <t>中国移动通信集团陕西有限公司商洛分公司</t>
  </si>
  <si>
    <t>商洛移动</t>
  </si>
  <si>
    <t>182315IDC00140</t>
  </si>
  <si>
    <t>XAIXCM</t>
  </si>
  <si>
    <t>西安三级移动</t>
  </si>
  <si>
    <t>2020/9/10
2020/12/31
2021/4/23</t>
  </si>
  <si>
    <t>160G+40G+60G</t>
  </si>
  <si>
    <t>补202304，计提140.4，运营商142.57，按中值141.5补1.1</t>
  </si>
  <si>
    <t>保底104G，10M。无合同。陕西新建三线，2020/9/10切量上线，并开始计费;2020/12/31扩容40G带宽;2021.4.16扩容60G，于2021.4.23开始计费</t>
  </si>
  <si>
    <t>中国移动通信集团陕西有限公司西安分公司</t>
  </si>
  <si>
    <t>西安移动</t>
  </si>
  <si>
    <t>182315IDC00157</t>
  </si>
  <si>
    <t>西安 XACM</t>
  </si>
  <si>
    <t>2015/11/12
2022/7/31</t>
  </si>
  <si>
    <t>40%保底，40G。10M；差异条款：0-3取中值、超出协商</t>
  </si>
  <si>
    <t>XACM</t>
  </si>
  <si>
    <t>咸阳移动 咸阳2移动
XY2CM
XYCMGROUP2</t>
  </si>
  <si>
    <t>咸阳移动</t>
  </si>
  <si>
    <t>2018/12/25
2020/1/22
2020/3/6</t>
  </si>
  <si>
    <t>120G
100G
-100G</t>
  </si>
  <si>
    <t>保底48G，颗粒度10M；2022.6起咸阳移动和咸阳2移动拆分计提。2022.8起咸阳移动和咸阳2移动合并计提。差异条款：0-3取中值、超出协商</t>
  </si>
  <si>
    <t>XYCM</t>
  </si>
  <si>
    <t>咸阳2移动</t>
  </si>
  <si>
    <t>2018/12/25
2022/5/31</t>
  </si>
  <si>
    <t>240G
-100G</t>
  </si>
  <si>
    <t>补202304，计提169.22，结算170.14，补0.92</t>
  </si>
  <si>
    <t>保底56G，颗粒度10M；2022.6起咸阳移动和咸阳2移动拆分计提。2022.8起咸阳移动和咸阳2移动合并计提。</t>
  </si>
  <si>
    <t>XY2CM</t>
  </si>
  <si>
    <t>中国移动通信集团陕西有限公司汉中分公司</t>
  </si>
  <si>
    <t>汉中移动</t>
  </si>
  <si>
    <t>182315IDC00156</t>
  </si>
  <si>
    <t>西安移动二级</t>
  </si>
  <si>
    <t>CDNXACM2</t>
  </si>
  <si>
    <t>补202304，计提203.03，运营商203.46，按中值203.25补0.22</t>
  </si>
  <si>
    <t>22.10.07开始计费，【CDN新建】陕西西安移动二级新建300G2022-09-30节点正式上线  (XACMCACHE)，保底120G，颗粒度10M</t>
  </si>
  <si>
    <t>XACMCACHE</t>
  </si>
  <si>
    <t>182015IDC00002</t>
  </si>
  <si>
    <t>西安开元
XAKY-MOBCOM</t>
  </si>
  <si>
    <t>XAKY-移动</t>
  </si>
  <si>
    <t>阶梯计费
《40G：19500
40-60:18000
60-80:16500
&gt;80G:15000</t>
  </si>
  <si>
    <t>按保底计提，每月注意计提价格，保底30G，颗粒度100M。
95计费流量&lt;=40G 单价19500元；
（40G-60G】单价18000元;
（60G-80G】单价16500元；
&gt;80G；单价15000元</t>
  </si>
  <si>
    <t>XAKY-MOBCOM</t>
  </si>
  <si>
    <t>西安沣景</t>
  </si>
  <si>
    <t>1G</t>
  </si>
  <si>
    <t>每月按1G计提，11月折天=1*23/30,陕西沣景为西安天互客户开通1G 移动IDC静态端口，32个IPV4地址和32个IPV6地址(V6免费），保底400M，</t>
  </si>
  <si>
    <t>XAFJ-CM-IDC-1G</t>
  </si>
  <si>
    <t>咸阳</t>
  </si>
  <si>
    <t>咸阳3移动</t>
  </si>
  <si>
    <t>合并保底200G。3%以内取中值。陕西咸阳移动 增量100G完成业务测试，已于2020-03-06开始正式切流量上线（此节点于2021.5.1开始合并至XAFJ-移动CDN）</t>
  </si>
  <si>
    <t>XY3CM</t>
  </si>
  <si>
    <t>西安沣景
XAFJ-CM-ST-1</t>
  </si>
  <si>
    <t>XAFJ-移动CDN</t>
  </si>
  <si>
    <t>2020/3/25
2020/8/1
2020/12/31
2021/3/25</t>
  </si>
  <si>
    <t>100G
60G
40G
200G</t>
  </si>
  <si>
    <t>补202303，计提200，结算201.52，补1.52</t>
  </si>
  <si>
    <t>补202304，计提211.91，运营商218.48，按中值215.2补6.57</t>
  </si>
  <si>
    <t>按保底计提，合并保底200G，10M颗粒度，2020/3/25新建100G，从2020.4.1开始计费，2020/7/22扩容60G，从2020.8.1开始计费，扩容后40%保底，64G。2020.12.31扩容40G，节点由XAKY-移动CDN变更为XAFJ-移动CDN，2021.3.25扩容200G（于2021.5.1开始XY3CM与XAFJ-移动CDN合并计费）</t>
  </si>
  <si>
    <t>XAFJ-CM-ST-1</t>
  </si>
  <si>
    <t>新疆</t>
  </si>
  <si>
    <t>中国电信股份有限公司乌鲁木齐分公司</t>
  </si>
  <si>
    <t>乌鲁木齐电信</t>
  </si>
  <si>
    <t>L20220829004</t>
  </si>
  <si>
    <t>乌鲁木齐</t>
  </si>
  <si>
    <t>颗粒度100M，保底8G；差异：0-1以甲方为准，1-3取中值，超出协商；2022.9.1开始执行9600元/月/G</t>
  </si>
  <si>
    <t>WLMQCT</t>
  </si>
  <si>
    <t>乌鲁木齐2电信</t>
  </si>
  <si>
    <t>2019/9/1
2022/4/30</t>
  </si>
  <si>
    <t>2022.4.30退租40G。颗粒度100M，保底16G；差异：0-1以甲方为准，1-3取中值，超出协商</t>
  </si>
  <si>
    <t>WLMQ2CT</t>
  </si>
  <si>
    <t>内蒙</t>
  </si>
  <si>
    <t>中国联合网络通信有限公司阿拉善盟分公司</t>
  </si>
  <si>
    <t>阿拉善联通</t>
  </si>
  <si>
    <t>L20230222002</t>
  </si>
  <si>
    <t>阿盟机房3</t>
  </si>
  <si>
    <t>阿拉善3联通</t>
  </si>
  <si>
    <t>2018/12/25
2020/10/1
2021/6/30</t>
  </si>
  <si>
    <t>120G
+40G
-40</t>
  </si>
  <si>
    <t>颗粒度100M，保底36G；202010合并阿拉善联通计费，乙方向甲方赠送3个月的测试期，测试期具体时间为2019年11月25日至2020年2月24日；2018年12月25日开始计费。2021.6.30退租40G带宽。5%以内取中值，超出协商</t>
  </si>
  <si>
    <t>ALS3UN</t>
  </si>
  <si>
    <t>L20210726007</t>
  </si>
  <si>
    <t>阿盟机房4</t>
  </si>
  <si>
    <t>阿拉善4联通</t>
  </si>
  <si>
    <t>2022.5确认延长至2023.2；2021.7.1新建40G带宽；5%以内取中值，超出协商</t>
  </si>
  <si>
    <t>ALS4UN</t>
  </si>
  <si>
    <t>呼市</t>
  </si>
  <si>
    <t>呼和浩特联通2</t>
  </si>
  <si>
    <t>颗粒度100M，保底12G；5%以内取中值，超出协商</t>
  </si>
  <si>
    <t>HHHT2UN</t>
  </si>
  <si>
    <t>阿盟机房1</t>
  </si>
  <si>
    <t>202010合并至阿拉善3联通计费，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；5%以内取中值，超出协商</t>
  </si>
  <si>
    <t>ALSUN</t>
  </si>
  <si>
    <t>中国联合网络通信有限公司新疆维吾尔自治区分公司</t>
  </si>
  <si>
    <t>新疆联通</t>
  </si>
  <si>
    <t>L20221129002</t>
  </si>
  <si>
    <t>乌鲁木齐联通</t>
  </si>
  <si>
    <t>按我方数据计提，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差异条款：0-3取甲方、超出取中值</t>
  </si>
  <si>
    <t>WLMQUN</t>
  </si>
  <si>
    <t>中国移动通信集团内蒙古有限公司包头分公司</t>
  </si>
  <si>
    <t>包头移动</t>
  </si>
  <si>
    <t>182315IDC00169</t>
  </si>
  <si>
    <t>呼和浩特3</t>
  </si>
  <si>
    <t>呼和浩特3移动</t>
  </si>
  <si>
    <t>2018/12/25
2020/7/1</t>
  </si>
  <si>
    <t>80G+40G</t>
  </si>
  <si>
    <t>需要注意20200701扩容40G，颗粒度10M，保底48G；20200101保底40%；3%以内取中值，超出协商</t>
  </si>
  <si>
    <t>HHHT3CM</t>
  </si>
  <si>
    <t>补202304,，计提52.59，结算52.9，补0.31</t>
  </si>
  <si>
    <t>中国移动通信集团新疆有限公司</t>
  </si>
  <si>
    <t>新疆移动</t>
  </si>
  <si>
    <t>182315IDC00168</t>
  </si>
  <si>
    <t>克拉玛依</t>
  </si>
  <si>
    <t>克拉玛依4移动</t>
  </si>
  <si>
    <t>2020/3/1
2020/6/29
2020/8/6</t>
  </si>
  <si>
    <t>30G+
30G+20G</t>
  </si>
  <si>
    <t>按保底计提，颗粒度10M，保底32G；需要注意20200806扩容20G，需要注意20200701开始价格为6100，20200629扩容30G。</t>
  </si>
  <si>
    <t>KLMY4CM</t>
  </si>
  <si>
    <t>辽宁</t>
  </si>
  <si>
    <t>中国电信集团有限公司大连分公司</t>
  </si>
  <si>
    <t>大连电信</t>
  </si>
  <si>
    <t>181915IDC00324</t>
  </si>
  <si>
    <t>大连2电信</t>
  </si>
  <si>
    <t>按保底计提，颗粒度1M,保底12G。差异：1%以内以甲方为准，1%~3%取中值，超出协商;2022.6.1起带宽降价</t>
  </si>
  <si>
    <t>DL2CT</t>
  </si>
  <si>
    <t>中国电信股份有限公司锦州分公司</t>
  </si>
  <si>
    <t>锦州电信</t>
  </si>
  <si>
    <t>L20230322003</t>
  </si>
  <si>
    <t>2018/10/14
2022/5/31</t>
  </si>
  <si>
    <t>按保底计提，2021.10降价，2021.11-12免费（80G），2022.5.31退租60G；颗粒度1M，保底6G</t>
  </si>
  <si>
    <t>JZCT</t>
  </si>
  <si>
    <t>L20220328010</t>
  </si>
  <si>
    <t>锦州2电信</t>
  </si>
  <si>
    <t>2022/5/1
2022/5/31</t>
  </si>
  <si>
    <t>2022.5.31免费节点退租。2022.5.1新增30G带宽、1个机柜、128个IP，免费节点</t>
  </si>
  <si>
    <t>JZ2CT</t>
  </si>
  <si>
    <t>中国电信股份有限公司沈阳分公司</t>
  </si>
  <si>
    <t>沈阳电信</t>
  </si>
  <si>
    <t>L20221229015</t>
  </si>
  <si>
    <t>沈阳</t>
  </si>
  <si>
    <t>按保底计提，颗粒度1M，保底12G；差异解决条款：双方协商</t>
  </si>
  <si>
    <t>SYCT</t>
  </si>
  <si>
    <t>沈阳2电信</t>
  </si>
  <si>
    <t>按保底计提，颗粒度1M，保底12G；免费到期后转为低价节点，确定继续使用，2021年6月1日开始计费，带宽价格是9833/2=4917元。202104-05临时新建40G带宽，免费；自2022.6.1起正常对账。差异解决条款：双方协商</t>
  </si>
  <si>
    <t>SY2CT</t>
  </si>
  <si>
    <t>补202304，计提13.79，运营商15.49，按中值14.64补0.85</t>
  </si>
  <si>
    <t>天津</t>
  </si>
  <si>
    <t>中国电信集团有限公司天津分公司</t>
  </si>
  <si>
    <t>天津电信</t>
  </si>
  <si>
    <t>182115IDC00395</t>
  </si>
  <si>
    <t>天津电信（大港机房）</t>
  </si>
  <si>
    <t>TJCTCACHE</t>
  </si>
  <si>
    <t>2016/1/1
2022/6/1</t>
  </si>
  <si>
    <t>160G
+30G</t>
  </si>
  <si>
    <t>（1）颗粒度100M，保底39G；（2）sys反馈160，但是此节点已经下线，应该是tjctcache在用；2022.6.1起SY4CT节点剩余30G合并至此节点。差异：双方协商。190G带宽，免费60G，保底按130G计算</t>
  </si>
  <si>
    <t>TJCT</t>
  </si>
  <si>
    <t>TJ3CT（武清）</t>
  </si>
  <si>
    <t>天津3电信</t>
  </si>
  <si>
    <t>2019/1/18
2022/5/31</t>
  </si>
  <si>
    <t>颗粒度100M，保底0G；2022.5.31退租160G；差异：双方协商。</t>
  </si>
  <si>
    <t>TJ3CT</t>
  </si>
  <si>
    <t>天津4</t>
  </si>
  <si>
    <t>天津4电信</t>
  </si>
  <si>
    <t>2019/10/15
2022/5/31</t>
  </si>
  <si>
    <t>70G
-40G
-30G</t>
  </si>
  <si>
    <t>颗粒度100M，保底9G；sys反馈70G；差异：双方协商。2022.5.31退租40G;剩余30G合并至SYCT节点（TJCTCACHE）</t>
  </si>
  <si>
    <t>TJ4CT</t>
  </si>
  <si>
    <t>天津电信2SSL</t>
  </si>
  <si>
    <t>按合并保底计提，颗粒度100M，保底3G，从2021年5月计提开始按照实际流量计提费用；差异：双方协商。运营商对账，SSL节点与天津4电信节点合并给流量</t>
  </si>
  <si>
    <t>SSLTJCT</t>
  </si>
  <si>
    <t>吉林</t>
  </si>
  <si>
    <t>中国电信集团有限公司长春分公司</t>
  </si>
  <si>
    <t>长春电信</t>
  </si>
  <si>
    <t>L20220729006</t>
  </si>
  <si>
    <t>长春电信2</t>
  </si>
  <si>
    <t>颗粒度100M，保底24G；20200923长春2电信合并至长春4电信计费；</t>
  </si>
  <si>
    <t>CC2CT</t>
  </si>
  <si>
    <t>长春4电信</t>
  </si>
  <si>
    <t>2019/8/26
2020/9/23
2022/5/31</t>
  </si>
  <si>
    <t>40G
+40G
-40G</t>
  </si>
  <si>
    <t>颗粒度100M，保底12G；20200923长春2电信合并至长春4电信计费；2022.5.31退租40G带宽；差异：1%以内以百度为准，1%~3%取中值，超出协商</t>
  </si>
  <si>
    <t>CC4CT</t>
  </si>
  <si>
    <t>长春6电信</t>
  </si>
  <si>
    <t>CDNCCCT2</t>
  </si>
  <si>
    <t>2021/8/3
2021/9/30</t>
  </si>
  <si>
    <t>60G
-60G</t>
  </si>
  <si>
    <t>2021.9.30退租。吉林长春电信新建60G  2021-08-03正式上线，商务确认免费2个月。</t>
  </si>
  <si>
    <t>CC6CT</t>
  </si>
  <si>
    <t>补202210，计提12，运营商13.14，按中值12.6补0.6</t>
  </si>
  <si>
    <t>补202211，计提21.2，运营商21.64，按均值21.5补0.3</t>
  </si>
  <si>
    <t>补202212，计提13.9，运营商14.11，按均值14，补0.1</t>
  </si>
  <si>
    <t>补202302，计提12.5，运营商18.56，按均值15.6补3.1</t>
  </si>
  <si>
    <t>补202303，计提13，运营商13.92，按均值13.5补0.5</t>
  </si>
  <si>
    <t>黑龙江</t>
  </si>
  <si>
    <t>中国联合网络通信有限公司鹤岗市分公司</t>
  </si>
  <si>
    <t>鹤岗联通</t>
  </si>
  <si>
    <t>L20230222003</t>
  </si>
  <si>
    <t>鹤岗</t>
  </si>
  <si>
    <t>鹤岗2联通</t>
  </si>
  <si>
    <t>2018/8/13
2018/9/15</t>
  </si>
  <si>
    <t xml:space="preserve">按均值计提，需要注意202001-02不计费，颗粒度100M，保底36G；40G资源9.13开始计费；80G资源10.15开始计费；差异条款：0-5取中值、超出协商
</t>
  </si>
  <si>
    <t>HG2UN</t>
  </si>
  <si>
    <t>鹤岗3联通</t>
  </si>
  <si>
    <t>202101-02免费，黑龙江鹤岗联通，增量100G完成业务测试，已于2021-01-01开始正式切流量上线</t>
  </si>
  <si>
    <t>HG3UN</t>
  </si>
  <si>
    <t>L20220224002</t>
  </si>
  <si>
    <t>鹤岗4联通</t>
  </si>
  <si>
    <t>2022/2/1
2022/4/30</t>
  </si>
  <si>
    <t>免费节点（3个月后退租）。鹤岗4联通节点增量100G、3个机柜、288个IP，已于2022-02-01开始正式切流量上线;2022.4.30退租</t>
  </si>
  <si>
    <t>HG4UN</t>
  </si>
  <si>
    <t>中国联合网络通信有限公司鸡西市分公司</t>
  </si>
  <si>
    <t>鸡西联通</t>
  </si>
  <si>
    <t>L20230222004</t>
  </si>
  <si>
    <t>鸡西</t>
  </si>
  <si>
    <t>2018/6/25
2019/1/25</t>
  </si>
  <si>
    <t>40G
60G-60G</t>
  </si>
  <si>
    <t>按均值计提，需要注意202001-02不计费，颗粒度100M，保底12G，保底30%，20191224退租60G，按照集约价格走；差异条款：0-5取中值、超出协商</t>
  </si>
  <si>
    <t>JXUN</t>
  </si>
  <si>
    <t>鸡西2联通</t>
  </si>
  <si>
    <t>202101-02免费，黑龙江鸡西联通，增量60G完成业务测试，已于2021-01-01开始正式切流量上线，鸡西联通2021年1月1日即将增量60G，</t>
  </si>
  <si>
    <t>JX2UN</t>
  </si>
  <si>
    <t>L20220111002</t>
  </si>
  <si>
    <t>鸡西3联通</t>
  </si>
  <si>
    <t>CDNJXUN2</t>
  </si>
  <si>
    <t>2022/1/1
2022/3/31</t>
  </si>
  <si>
    <t>2022.3.31退租。免费节点（3个月后退租）。鸡西3联通节点增量60G、2个机柜、288个IP，已于2022-01-01开始正式切流量上线</t>
  </si>
  <si>
    <t>JX3UN</t>
  </si>
  <si>
    <t>中国联合网络通信有限公司沈阳市分公司</t>
  </si>
  <si>
    <t>沈阳联通</t>
  </si>
  <si>
    <t>L20220628003</t>
  </si>
  <si>
    <t>沈阳联通2</t>
  </si>
  <si>
    <t>2012/9/26
2019/12/31
2022/5/31</t>
  </si>
  <si>
    <t>120G
-60G
-60G</t>
  </si>
  <si>
    <t>颗粒度100M，保底0G，20191231退租60G；2022.5.31tuizu 60G带宽；差异条款：0-3取甲方、3-5取中值、超出协商</t>
  </si>
  <si>
    <t>SY2UN</t>
  </si>
  <si>
    <t>沈阳3</t>
  </si>
  <si>
    <t>沈阳联通3</t>
  </si>
  <si>
    <t>2018/3/1
2022/5/31</t>
  </si>
  <si>
    <t>颗粒度100M，保底0G，新增部分首月免费，赠送10个机柜，合同期内再赠送0.5个月，具体执行时间双方协商；单价同步降至10000.；差异条款：0-3取甲方、3-5取中值、超出协商;2022.5.31退租160G</t>
  </si>
  <si>
    <t>SY3UN</t>
  </si>
  <si>
    <t>沈阳联通SSL</t>
  </si>
  <si>
    <t>2012/9/26
历史退租
2021/6/30</t>
  </si>
  <si>
    <t>50G-30G-10G</t>
  </si>
  <si>
    <t>按保底计提。颗粒度100M，按实际流量计提；差异条款：0-3取甲方、3-5取中值、超出协商</t>
  </si>
  <si>
    <t>SYSSLUNICOM</t>
  </si>
  <si>
    <t>沈阳4联通</t>
  </si>
  <si>
    <t>CDNSYUN2</t>
  </si>
  <si>
    <t>2020/10/1
2022/5/31
2022/7/31</t>
  </si>
  <si>
    <t>200G
-100G
-100G</t>
  </si>
  <si>
    <t>2021.9~2021.12免费4个月。新增的200G从10月1日开始计费，颗粒度100M，保底60G；差异条款：0-3取甲方、3-5取中值、超出协商;2022.5.31退租100G带宽</t>
  </si>
  <si>
    <t>SY4UN</t>
  </si>
  <si>
    <t>中国联合网络通信有限公司天津市分公司</t>
  </si>
  <si>
    <t>天津联通</t>
  </si>
  <si>
    <t>L20221229016</t>
  </si>
  <si>
    <t>天津2
天津3</t>
  </si>
  <si>
    <t>天津3联通</t>
  </si>
  <si>
    <t>2018/4/28
2018/8/4
2021/1/1
2022/4/30</t>
  </si>
  <si>
    <t>160G
80G
-200G</t>
  </si>
  <si>
    <t>颗粒度100M，保底12G，系统部已核实2021.1.1开始TJ2UN80G合并至TJ3UN共240G，差异率3%以内以甲方数据为准，超出3%取中值。;2019年10月31日下线160G;2022.4.30退租200G；与天津联通SSL合并保底15G</t>
  </si>
  <si>
    <t>TJ3UN</t>
  </si>
  <si>
    <t>CDNTJUN2</t>
  </si>
  <si>
    <t>天津联通SSL</t>
  </si>
  <si>
    <t>按合并保底计提，2021.7.15开通10G SSL带宽按实际流量计提。差异率3%以内以甲方数据为准，超出3%取中值。与TJ3UN合并保底15G</t>
  </si>
  <si>
    <t>TJSSLUNICOM</t>
  </si>
  <si>
    <t>天津5联通</t>
  </si>
  <si>
    <t>2021.4.30退租。202102-04免费，天津联通，增量100G完成业务测试，已于2021-02-01开始正式切流量上线</t>
  </si>
  <si>
    <t>TJ5UN</t>
  </si>
  <si>
    <t>182315IDC00025</t>
  </si>
  <si>
    <t>天津7
BEC</t>
  </si>
  <si>
    <t>天津7联通</t>
  </si>
  <si>
    <t>CDNTJUN3</t>
  </si>
  <si>
    <t>2023/1/1
2023/4/30</t>
  </si>
  <si>
    <t>400G-200G</t>
  </si>
  <si>
    <t>按保底计提，TJ7UN节点，2023.1.1开通400G带宽，BEC使用。100M颗粒度，120G保底。差异：0~3取甲方，超出协商</t>
  </si>
  <si>
    <t>TJ7UN</t>
  </si>
  <si>
    <t>L20230531001</t>
  </si>
  <si>
    <t>天津8BEC</t>
  </si>
  <si>
    <t>天津8联通</t>
  </si>
  <si>
    <t>130G</t>
  </si>
  <si>
    <t>【CDN新建】BEC天津联通新建130G2023-05-12节点开始计费  (TJ8UN)</t>
  </si>
  <si>
    <t>TJ8UN</t>
  </si>
  <si>
    <t>天津9BEC</t>
  </si>
  <si>
    <t>天津9联通</t>
  </si>
  <si>
    <t>【CDN新建】BEC天津联通新建180G2023-05-12节点开始计费  (TJ9UN)</t>
  </si>
  <si>
    <t>TJ9UN</t>
  </si>
  <si>
    <t>中国移动通信集团黑龙江有限公司</t>
  </si>
  <si>
    <t>黑龙江移动</t>
  </si>
  <si>
    <t>L20221229017</t>
  </si>
  <si>
    <t>哈尔滨</t>
  </si>
  <si>
    <t>哈尔滨2移动</t>
  </si>
  <si>
    <t>2018/7/17
2018/11/9
2020/7/1
2021/10/1
2022/1/1
2022/6/30
2022/7/31</t>
  </si>
  <si>
    <t>60G
+80G
+80G
+100G
+100G
-80G
-120G</t>
  </si>
  <si>
    <t>颗粒度10M，保底44G；
2022.12.1开始BEC迁移80G至CDN，CDN共使用160G带宽，BEC使用60G带宽；
2023.1.1开始BEC迁移60G至CDN，CDN共使用220G带宽，BEC使用0G带宽</t>
  </si>
  <si>
    <t>HRB2CM</t>
  </si>
  <si>
    <t>中国移动通信集团吉林有限公司松原分公司</t>
  </si>
  <si>
    <t>松原移动</t>
  </si>
  <si>
    <t>182115IDC00144</t>
  </si>
  <si>
    <t>松原</t>
  </si>
  <si>
    <t>长春3移动</t>
  </si>
  <si>
    <t>2019/9/1
2022/5/31</t>
  </si>
  <si>
    <t>颗粒度10M，保底0G；2022.5.31节点退租；差异：0-3取均值，超出协商。</t>
  </si>
  <si>
    <t>CC3CM</t>
  </si>
  <si>
    <t>182315IDC00205</t>
  </si>
  <si>
    <t>长春2移动</t>
  </si>
  <si>
    <t>2019/2/11
2022/1/1
2022/7/31
2023/4/30</t>
  </si>
  <si>
    <t>160G
+40G
-100G
-60G</t>
  </si>
  <si>
    <t>2023.4.30退租60G，颗粒度10M，保底40G;2022.1.1边缘计算新增40G带宽、2个机柜、128个IP(自2023.3.1起40G带宽转给CDN使用)</t>
  </si>
  <si>
    <t>CC2CM</t>
  </si>
  <si>
    <t>中国移动通信集团辽宁有限公司沈阳分公司</t>
  </si>
  <si>
    <t>辽宁移动</t>
  </si>
  <si>
    <t>182315IDC00141</t>
  </si>
  <si>
    <t xml:space="preserve">沈阳1+2+3
</t>
  </si>
  <si>
    <t xml:space="preserve">沈阳2移动
</t>
  </si>
  <si>
    <t>2018/9/11
2019/2/10
2022/4/30
2022/5/31
2022/7/31</t>
  </si>
  <si>
    <t>300G
320G
-120G
-180G
-20G-140G</t>
  </si>
  <si>
    <t>颗粒度10M，保底64G；系统部已核实此节点包含沈阳移动+沈阳2移动+沈阳3移动=620G，3%以内取中值，超出协商。2022.5.31SY3CM节点退租180G带宽;2022.7.31SY3CM退租140G带宽，SY2CM退租20G带宽</t>
  </si>
  <si>
    <t>SY2CM</t>
  </si>
  <si>
    <t xml:space="preserve">沈阳6移动
</t>
  </si>
  <si>
    <t>2023.2.1SY6CM边缘计算节点，新增300G带宽;10M颗粒度，120G保底</t>
  </si>
  <si>
    <t>SY6CM</t>
  </si>
  <si>
    <t>补202304，计提66.71，结算67.22，补0.51</t>
  </si>
  <si>
    <t>中国移动通信集团天津有限公司</t>
  </si>
  <si>
    <t>天津移动</t>
  </si>
  <si>
    <t>L20221229025</t>
  </si>
  <si>
    <t>经与周睿确认，天津移动的100G都在TJ2CM节点出数，颗粒度10M，保底40G，与天津2移动合并</t>
  </si>
  <si>
    <t>TJCM</t>
  </si>
  <si>
    <t>天津2</t>
  </si>
  <si>
    <t>天津2移动</t>
  </si>
  <si>
    <t>2016/10/16
2018/12/1
2022/5/31
2023/3/31</t>
  </si>
  <si>
    <t>40G
60G
-90G
-10G</t>
  </si>
  <si>
    <t>经与周睿确认，天津移动的100G都在TJ2CM节点出数，颗粒度10M，保底4G；与天津移动合并;2022.5.31退租90G带宽，剩余10G转BEC使用；2023.4.2由BEC转CDN使用</t>
  </si>
  <si>
    <t>TJ2CM</t>
  </si>
  <si>
    <t>天津6</t>
  </si>
  <si>
    <t>天津6移动</t>
  </si>
  <si>
    <t>2023.4.1天津2移动BEC的10G带宽由BEC转CDN使用（交付邮件时间为2023.4.2，黄伟确认4月流量全部出在天津6移动上）</t>
  </si>
  <si>
    <t>TJ6CM</t>
  </si>
  <si>
    <t>天津移动SSL</t>
  </si>
  <si>
    <t xml:space="preserve"> </t>
  </si>
  <si>
    <t>按合并保底计提。与CDN合并保底，按实际流量计提</t>
  </si>
  <si>
    <t>TJSSLMOBCOM</t>
  </si>
  <si>
    <t>北京华盛云融科技有限公司</t>
  </si>
  <si>
    <t>华盛云融（鹏博士CDN）</t>
  </si>
  <si>
    <t>182115IDC00202</t>
  </si>
  <si>
    <t>北京鹏博士2</t>
  </si>
  <si>
    <t>CDNBJPBS</t>
  </si>
  <si>
    <t>2021/1/1
2021/3/31</t>
  </si>
  <si>
    <t>320G
-180G</t>
  </si>
  <si>
    <t>202305按照保底计提。包端口。20210101开始计费；
20210331退租180G，退租后140G</t>
  </si>
  <si>
    <t>BJ2PBS</t>
  </si>
  <si>
    <t>深圳</t>
  </si>
  <si>
    <t>深圳鹏博士</t>
  </si>
  <si>
    <t>CDNSZPBS</t>
  </si>
  <si>
    <t>包端口。深圳鹏博士160G于20210331退租；
20210101开始计费</t>
  </si>
  <si>
    <t>上海鹏博士</t>
  </si>
  <si>
    <t>CDNSHPBS</t>
  </si>
  <si>
    <t>202305按照保底计提。包端口。20210101开始计费；</t>
  </si>
  <si>
    <t>SHPBS</t>
  </si>
  <si>
    <t>武汉鹏博士</t>
  </si>
  <si>
    <t>CDNWHPBS</t>
  </si>
  <si>
    <t>WHPBS</t>
  </si>
  <si>
    <t>沈阳鹏博士</t>
  </si>
  <si>
    <t>CDNSYPBS</t>
  </si>
  <si>
    <t>100G
-20G</t>
  </si>
  <si>
    <t>202305按照保底计提。包端口。20210101开始计费。；
沈阳鹏博士20210331退租20G，退租后80G</t>
  </si>
  <si>
    <t>SYPBS</t>
  </si>
  <si>
    <t>佛山</t>
  </si>
  <si>
    <t>佛山鹏博士</t>
  </si>
  <si>
    <t>CDNFSPBS</t>
  </si>
  <si>
    <t>200G
-60G</t>
  </si>
  <si>
    <t>202305按照保底计提。包端口。20210101开始计费；
佛山鹏博士20210331退租60G，退租后140G</t>
  </si>
  <si>
    <t>FSPBS</t>
  </si>
  <si>
    <t>成都</t>
  </si>
  <si>
    <t>成都鹏博士</t>
  </si>
  <si>
    <t>CDNCDPBS</t>
  </si>
  <si>
    <t>200G
-160G</t>
  </si>
  <si>
    <t>202305按照保底计提。包端口。20210101开始计费；
成都鹏博士20210331退租160G，退租后40G</t>
  </si>
  <si>
    <t>CDPBS</t>
  </si>
  <si>
    <t>重庆</t>
  </si>
  <si>
    <t>重庆鹏博士</t>
  </si>
  <si>
    <t>CDNCQPBS</t>
  </si>
  <si>
    <t>202305按照保底计提。包端口。20210101开始计费；
重庆鹏博士20210331退租20G，退租后20G</t>
  </si>
  <si>
    <t>CQPBS</t>
  </si>
  <si>
    <t>北京企通达科技有限公司</t>
  </si>
  <si>
    <t>企通达（鹏博士BGP）</t>
  </si>
  <si>
    <t>L20221110003</t>
  </si>
  <si>
    <t>北京鹏博士BGP</t>
  </si>
  <si>
    <t>BGP电信通</t>
  </si>
  <si>
    <t>BB</t>
  </si>
  <si>
    <t>2021/1/1
2022/4/12</t>
  </si>
  <si>
    <t>120G
80G</t>
  </si>
  <si>
    <t>20220412扩容80G。无保底，100M颗粒度</t>
  </si>
  <si>
    <t>DianXinTong_BGP</t>
  </si>
  <si>
    <t>深圳鹏博士BGP</t>
  </si>
  <si>
    <t>BGP电信通2</t>
  </si>
  <si>
    <t>SZM3B</t>
  </si>
  <si>
    <t>2021/1/1
2021/11/19</t>
  </si>
  <si>
    <t>20G+60G</t>
  </si>
  <si>
    <t>SZM3B机房至电信通运营商出口扩容60G，开始计费时间为11月19日，无保底，100M颗粒度</t>
  </si>
  <si>
    <t>SZM3B-DIANXINTONG</t>
  </si>
  <si>
    <t>赛尔新技术（北京）有限公司</t>
  </si>
  <si>
    <t>赛尔</t>
  </si>
  <si>
    <t>L20230330001</t>
  </si>
  <si>
    <t>北京20G，广州20G</t>
  </si>
  <si>
    <t>BGP教育网</t>
  </si>
  <si>
    <t>CDNBJCE</t>
  </si>
  <si>
    <t>保底8.5G，超过8.5G不收费。100M。北京20G，广州20G，共40G合并计费</t>
  </si>
  <si>
    <t>Cernet</t>
  </si>
  <si>
    <t>L20210407003</t>
  </si>
  <si>
    <t>华南理工-M2A</t>
  </si>
  <si>
    <t>BGP广州教育网</t>
  </si>
  <si>
    <t>GZNS</t>
  </si>
  <si>
    <t>调整单价，不影响计提结算。BGP广州教育网与BGP教育网合并计费</t>
  </si>
  <si>
    <t>GZNSCernet_BGP</t>
  </si>
  <si>
    <t>CDN教育网北京60G、武汉20G、上海20G</t>
  </si>
  <si>
    <t>北京教育网</t>
  </si>
  <si>
    <t>CDNBJCE2</t>
  </si>
  <si>
    <t>2014/1/1，2021/12/01</t>
  </si>
  <si>
    <t>保底24G，100M.超过保底按实际流量计费。CDN教育网北京60G、武汉20G、上海20G。</t>
  </si>
  <si>
    <t>BJCE</t>
  </si>
  <si>
    <t>L20220419001</t>
  </si>
  <si>
    <t>广州教育网</t>
  </si>
  <si>
    <t>CDNGZCE</t>
  </si>
  <si>
    <t>2022/4/1
2022/4/30</t>
  </si>
  <si>
    <t>免费节点，预计使用1个月：广州教育节点</t>
  </si>
  <si>
    <t>GZCE</t>
  </si>
  <si>
    <t>中广宽带网络有限公司</t>
  </si>
  <si>
    <t>中广宽带</t>
  </si>
  <si>
    <t>182215IDC00557</t>
  </si>
  <si>
    <t>湖北武汉</t>
  </si>
  <si>
    <t>武汉2广电</t>
  </si>
  <si>
    <t>CDNWHOC2</t>
  </si>
  <si>
    <t>【CDN新建】湖北武汉广电新建20G免费节点</t>
  </si>
  <si>
    <t>WH2OC</t>
  </si>
  <si>
    <t>华南</t>
  </si>
  <si>
    <t>湖南</t>
  </si>
  <si>
    <t>王腾</t>
  </si>
  <si>
    <t>中国电信股份有限公司湖南分公司</t>
  </si>
  <si>
    <t>湖南电信</t>
  </si>
  <si>
    <t>L20230103002</t>
  </si>
  <si>
    <t>衡阳</t>
  </si>
  <si>
    <t>衡阳电信SSL</t>
  </si>
  <si>
    <t>CDNHY</t>
  </si>
  <si>
    <t>2013/5/14
2021/5/31</t>
  </si>
  <si>
    <t>20210531退租，20210301开始价格变动；颗粒度100M，保底3G</t>
  </si>
  <si>
    <t>株洲</t>
  </si>
  <si>
    <t>株洲电信SSL</t>
  </si>
  <si>
    <t>CDNZHUZCT</t>
  </si>
  <si>
    <t>2016/4/1
2023/3/31</t>
  </si>
  <si>
    <t>20230331退租。20210301开始价格变动；颗粒度100M，保底3G</t>
  </si>
  <si>
    <t>岳阳</t>
  </si>
  <si>
    <t>岳阳2电信</t>
  </si>
  <si>
    <t>CDNYYCT2</t>
  </si>
  <si>
    <t>2019/1/15
2021/3/1</t>
  </si>
  <si>
    <t>100G+80G</t>
  </si>
  <si>
    <t>需要注意202107故障扣减，需要注意202103扩容后存量价格变动；（1）颗粒度100M，保底54G；（2）20210301扩容80G开始计费</t>
  </si>
  <si>
    <t>YY2CT</t>
  </si>
  <si>
    <t>长沙</t>
  </si>
  <si>
    <t>长沙三级电信</t>
  </si>
  <si>
    <t>CDNCSIX</t>
  </si>
  <si>
    <t>2022/9/6
2022/10/1</t>
  </si>
  <si>
    <t>180G+100G</t>
  </si>
  <si>
    <t>20220906开始计费180G，20221001开始计费100G颗粒度100M，保底84G</t>
  </si>
  <si>
    <t>CSIXCT</t>
  </si>
  <si>
    <t>补202304，已计提56.2，先按照均值56.6，补0.4</t>
  </si>
  <si>
    <t>广东</t>
  </si>
  <si>
    <t>中国电信股份有限公司广东分公司</t>
  </si>
  <si>
    <t>广东电信</t>
  </si>
  <si>
    <t>182315IDC00175</t>
  </si>
  <si>
    <t>东莞2电信（东莞-樟木头机房）+东莞3电信</t>
  </si>
  <si>
    <t>东莞3电信</t>
  </si>
  <si>
    <t>CDNDGCT</t>
  </si>
  <si>
    <t>2010/6/20
2022/1/31
2022/5/31</t>
  </si>
  <si>
    <t>200G+200G-200G-140G</t>
  </si>
  <si>
    <t>sys已核对历史560G，201909月底退租160G，剩余400G(DG2CT200+DG3CT200G)，20220131DG2CT退租200G，20220531退租DG3CT140G；颗粒度100M，保底每个万兆3G，DG2CT与DG3CT合并计费</t>
  </si>
  <si>
    <t>DG3CT</t>
  </si>
  <si>
    <t>云-广州电信（河源）-河源IDC中心</t>
  </si>
  <si>
    <t>云自采-河源电信</t>
  </si>
  <si>
    <t>CBUCDNHYCT</t>
  </si>
  <si>
    <t>历史开通
2019/9/30
2022/1/31
2022/4/30
2022/5/31</t>
  </si>
  <si>
    <t>400G
-100G-100G-100G-100G</t>
  </si>
  <si>
    <t>sys已核对历史400G，201909月底退100G，20220131退租100G，20220430退租100G，20220531退租100G.颗粒度100M ，保底30G</t>
  </si>
  <si>
    <t>潮州枫桥idc中心</t>
  </si>
  <si>
    <t>潮州电信</t>
  </si>
  <si>
    <t>CDNCHAOZCT</t>
  </si>
  <si>
    <t>2018/10/17
2022/5/31</t>
  </si>
  <si>
    <t>200G-200G</t>
  </si>
  <si>
    <t>20220531退租200G。sys已核对200G，颗粒度100M，保底60G</t>
  </si>
  <si>
    <t>阳江</t>
  </si>
  <si>
    <t>阳江电信</t>
  </si>
  <si>
    <t>CDNYJCT</t>
  </si>
  <si>
    <t>历史开通
2022/4/30
2022/5/31</t>
  </si>
  <si>
    <t>200G-100G-100G</t>
  </si>
  <si>
    <t>20220430退租100G。20220531退租100G.颗粒度100M，保底30G</t>
  </si>
  <si>
    <t>东莞-大朗机房</t>
  </si>
  <si>
    <t>东莞电信SSL</t>
  </si>
  <si>
    <t>CDNCZCT</t>
  </si>
  <si>
    <t>5.1日起2个万兆，无保底</t>
  </si>
  <si>
    <t>DGSSLTELECOM</t>
  </si>
  <si>
    <t>佛山电信SSL</t>
  </si>
  <si>
    <t>FS9F</t>
  </si>
  <si>
    <t>2012/6/29
2021/8/18</t>
  </si>
  <si>
    <t>无保底，搬迁机房</t>
  </si>
  <si>
    <t>SSLFSCT</t>
  </si>
  <si>
    <t>2021/8/19
2022/11/30</t>
  </si>
  <si>
    <t>20221130退租；202108原佛山电信SSL搬迁至此机房SSLFSCT</t>
  </si>
  <si>
    <t>云自采-江门2电信</t>
  </si>
  <si>
    <t>CDNJINZCT</t>
  </si>
  <si>
    <t>之前是 JM2CT，JM3CT，JMCT 一起合并计费，受下游系统限制，只能用JM2CT做代表。然后8月账期，JM2CT 下线了。 变成了 JM3CT JMCT 合并计费，同样受系统限制，只能用 JM3CT 做代表了。</t>
  </si>
  <si>
    <t>江门3电信</t>
  </si>
  <si>
    <t>CBUCDNJMCT</t>
  </si>
  <si>
    <t>2018/7/30
2019/11/30
2020/3/31
2021/3/31</t>
  </si>
  <si>
    <t>600G
-200G-200G-160G</t>
  </si>
  <si>
    <t>需要注意20210331退租160G；需要注意20200331退租200G。sys已核对带宽600G，20191130退租200G，颗粒度100M ，保底12G</t>
  </si>
  <si>
    <t>JM3CT</t>
  </si>
  <si>
    <t>GZNS-电信CDN</t>
  </si>
  <si>
    <t>2021/11/5
2023/1/1</t>
  </si>
  <si>
    <t>20230101扩容100G，20211105开始计费，颗粒度100M，保底60G</t>
  </si>
  <si>
    <t>GZNS-CT-ST-2</t>
  </si>
  <si>
    <t>L20221025014</t>
  </si>
  <si>
    <t>BGP广州南沙电信</t>
  </si>
  <si>
    <t>2017/3/25--2017/4/24
2020年新增</t>
  </si>
  <si>
    <t>20G+20G</t>
  </si>
  <si>
    <t>202011-12单价为18W，与高峰确认目前GZNS在用40G带宽。新合同为95计费，颗粒度100M 。无保底，0-5G（包含5G），250000元/G/月；5G-10G（包含10G），220000元/G/月；10G-15G，200000元/G/月，15G-20G，190000元/G/月，20G以上，180000元/G/月。[注：如BGP带宽使用量超过5G，则前5G带宽费用变更为22万元/G/月；如BGP带宽使用量超过10G，则前10G带宽费用变更为20万元/G/月]。</t>
  </si>
  <si>
    <t>GZNSCT_BGP</t>
  </si>
  <si>
    <t>L20230103003</t>
  </si>
  <si>
    <t>南沙电信</t>
  </si>
  <si>
    <t>2017/3/25--2017/4/24
2020/3/20</t>
  </si>
  <si>
    <t>300G（20200320扩容60G）</t>
  </si>
  <si>
    <t>BD反馈此节点存量+扩容一共300G。20210316开始为95计费，需要注意2020年3月20日扩容60G。30个万兆口，每端口保底1G，颗粒度1G</t>
  </si>
  <si>
    <t>贵州</t>
  </si>
  <si>
    <t>中国电信股份有限公司贵州分公司</t>
  </si>
  <si>
    <t>贵州电信</t>
  </si>
  <si>
    <t>L20230330004</t>
  </si>
  <si>
    <t>安顺电信5</t>
  </si>
  <si>
    <t>安顺5电信</t>
  </si>
  <si>
    <t>CDNASCT</t>
  </si>
  <si>
    <t>2019/1/3
2022/4/30
2022/5/31</t>
  </si>
  <si>
    <t>160G-40G-100G</t>
  </si>
  <si>
    <t>（1）20220430退租40G,20220531退租100G，颗粒度100M，保底36G；（2）计费粒度为100M（不满100M 按照100M 计算） （3）双方确认流量出现偏差时，偏差值在1%之内，以甲方提供的流量值为准；偏差值在1%-3%之内，双方流量数据取中值；偏差值在3%之上的，双方协商解决。</t>
  </si>
  <si>
    <t>AS5CT</t>
  </si>
  <si>
    <t>四川</t>
  </si>
  <si>
    <t>中国电信股份有限公司四川分公司</t>
  </si>
  <si>
    <t>四川电信</t>
  </si>
  <si>
    <t>L20230223026</t>
  </si>
  <si>
    <t>成都1</t>
  </si>
  <si>
    <t>成都电信</t>
  </si>
  <si>
    <t>CDNCDCT</t>
  </si>
  <si>
    <t>2010/2/1
2019/11/30</t>
  </si>
  <si>
    <t>需要注意2019年11月30日退租，颗粒度100M，保底48G。</t>
  </si>
  <si>
    <t>成都2</t>
  </si>
  <si>
    <t>成都2电信</t>
  </si>
  <si>
    <t>CDNCDCT2</t>
  </si>
  <si>
    <t>2018/3/31
2019/11/30
2019/1/25
2021/4/2
2022/1/1
2022/4/1
2022/5/31
2022/7/31</t>
  </si>
  <si>
    <t>280G
-20G+
300G+100G+100G+100G-400G-260G</t>
  </si>
  <si>
    <t>20220731退租260G。20220401扩容100G开始计费，20220101扩容100G开始计费，20210402扩容100G开始计费，202009-202010带宽不计费，与系统部核实成都6电信与成都2电信合并计费，需要注意2019年11月30日成都2退租20G，20220601开始CD6CT&amp;CD2CT不合并计费。颗粒度100M，保底60G</t>
  </si>
  <si>
    <t>CD2CT</t>
  </si>
  <si>
    <t>成都6</t>
  </si>
  <si>
    <t>成都电信6</t>
  </si>
  <si>
    <t>2022/6/1
2022/7/31</t>
  </si>
  <si>
    <t>20220731退租200G。202206从成都电信2拆分，颗粒度100M，保底60G</t>
  </si>
  <si>
    <t>CD6CT</t>
  </si>
  <si>
    <t>成都5</t>
  </si>
  <si>
    <t>成都5电信</t>
  </si>
  <si>
    <t>2019/1/25
2021/4/1
2022/7/31</t>
  </si>
  <si>
    <t>300G+100G-200G</t>
  </si>
  <si>
    <t>20220731退租200G。需要注意资源变动。需要注意单价打折后每月保底情况；20210401扩容100G开始计费，202009-202010带宽不计费，与系统部核实成都5电信单独计费，颗粒度100M，保底60G</t>
  </si>
  <si>
    <t>CD5CT</t>
  </si>
  <si>
    <t>云自采-资阳电信</t>
  </si>
  <si>
    <t>CBUCDNZYCT</t>
  </si>
  <si>
    <t>2017/10/26
2019/11/30</t>
  </si>
  <si>
    <t>需要注意2019年11月30日退租，颗粒度100M，保底36G</t>
  </si>
  <si>
    <t>云自采-泸州电信</t>
  </si>
  <si>
    <t>CBUCDNLUZCT</t>
  </si>
  <si>
    <t>需要注意2019年11月30日退租，颗粒度100M，保底12G</t>
  </si>
  <si>
    <t>德阳2电信</t>
  </si>
  <si>
    <t>CDNDYCT</t>
  </si>
  <si>
    <t>202009-202010带宽不计费，2019年9月27日起开始计费,颗粒度100M，保底120G。</t>
  </si>
  <si>
    <t>DY2CT</t>
  </si>
  <si>
    <t>成都8电信</t>
  </si>
  <si>
    <t>CDNCDCT3</t>
  </si>
  <si>
    <t>2022/12/25
2023/1/20</t>
  </si>
  <si>
    <t>10G+10G</t>
  </si>
  <si>
    <t>边缘计算。20221225开始计费10G+20230120开始计费10G。保底6G</t>
  </si>
  <si>
    <t>CD8CT</t>
  </si>
  <si>
    <t>L20230417001</t>
  </si>
  <si>
    <t>成都三级电信</t>
  </si>
  <si>
    <t>CDNCDIX</t>
  </si>
  <si>
    <t>2023/4/6
2023/5/1</t>
  </si>
  <si>
    <t>160G+120G</t>
  </si>
  <si>
    <t>20230406开始计费，20230501扩容120G开始计费。颗粒度100M，保底84G</t>
  </si>
  <si>
    <t>CDIXCT</t>
  </si>
  <si>
    <t>中国电信股份有限公司重庆分公司</t>
  </si>
  <si>
    <t>重庆电信</t>
  </si>
  <si>
    <t>L20230330005</t>
  </si>
  <si>
    <t>重庆电信2+重庆3电信+重庆4电信</t>
  </si>
  <si>
    <t>2019/7/4
2018/11/1
2018/11/1
2019/6/27
2019/4/1
2019/12/31
2022/5/31
2022/7/31
2023/3/31</t>
  </si>
  <si>
    <t>80G+160G+80G+160G
-160-220G-80G-20G</t>
  </si>
  <si>
    <t xml:space="preserve">20230331退租转给重庆5电信。20220731退租80G。20220531退租200G。202009sys出数在重庆电信2上，因为合并问题数据应该是在重庆电信3上出（1）颗粒度100M，保底6G；（2）20200914重庆电信2下线合并至重庆电信3，CDN320+SSL10G；（3）重庆电信2存量80转移到重庆电信3，并扩容80G,2019年7月4日开始计费，2019年9月1日开始重庆节点合并计费；2019年12月31日重庆4电信退租160G
</t>
  </si>
  <si>
    <t>重庆电信SSL</t>
  </si>
  <si>
    <t>CDNCQCT</t>
  </si>
  <si>
    <t>历史开通</t>
  </si>
  <si>
    <t>颗粒度100M，保底3G</t>
  </si>
  <si>
    <t>CQSSLTELECOM</t>
  </si>
  <si>
    <t>重庆5电信</t>
  </si>
  <si>
    <t>CDNCQCT5</t>
  </si>
  <si>
    <t>颗粒度100M，保底6G</t>
  </si>
  <si>
    <t>CQ5CT</t>
  </si>
  <si>
    <t>中国联合网络通信有限公司株洲市分公司</t>
  </si>
  <si>
    <t>株洲联通</t>
  </si>
  <si>
    <t>L20221025026</t>
  </si>
  <si>
    <t>株洲联通2</t>
  </si>
  <si>
    <t>CDNZHUZUN</t>
  </si>
  <si>
    <t>2016/7/1
2020/1/31
2022/7/31</t>
  </si>
  <si>
    <t>240G-80G-80G</t>
  </si>
  <si>
    <t>20220731退租80G。需要注意202107故障（1）需要注意周睿反馈20200131退租80G；（2）颗粒度100M，保底24G</t>
  </si>
  <si>
    <t>ZHUZUNCACHE</t>
  </si>
  <si>
    <t>中国联合网络通信有限公司成都市分公司</t>
  </si>
  <si>
    <t>成都联通</t>
  </si>
  <si>
    <t>182015IDC00170</t>
  </si>
  <si>
    <t>CDNCDUN</t>
  </si>
  <si>
    <t>2017/9/13
2020/3/31</t>
  </si>
  <si>
    <t>40G-30G</t>
  </si>
  <si>
    <t>（1）颗粒度100M，保底3G；（2）需要注意20200331退租30G；（3）依据合同差异在1%-3%取双方平均值；（4）181915IDC00338
此合同为备忘录需要注意后期新合同降价后金额抵扣</t>
  </si>
  <si>
    <t>CDUN</t>
  </si>
  <si>
    <t>L20230417002</t>
  </si>
  <si>
    <t>成都三级联通</t>
  </si>
  <si>
    <t>40G+80G</t>
  </si>
  <si>
    <t>202305按照均值计提。20230406开始计费，20230501扩容80G开始计费。颗粒度100M，保底12G</t>
  </si>
  <si>
    <t>CDIXUN</t>
  </si>
  <si>
    <t>中国联合网络通信有限公司重庆市分公司</t>
  </si>
  <si>
    <t>重庆联通</t>
  </si>
  <si>
    <t>L20221025027</t>
  </si>
  <si>
    <t>重庆4联通</t>
  </si>
  <si>
    <t>CDNCQUN</t>
  </si>
  <si>
    <t>2021/6/1
2022/7/31</t>
  </si>
  <si>
    <t>20220731退租40G。202108开始40G从原CDN重庆3联通拆分，重庆4联通新扩容的40G按照备忘录价格</t>
  </si>
  <si>
    <t>重庆联通
重庆联通2
重庆3联通</t>
  </si>
  <si>
    <t>重庆3联通</t>
  </si>
  <si>
    <t>2016/8/25
2017/10
2018/9/11
2019/9/30
2022/7/31</t>
  </si>
  <si>
    <t>10G+
30G+
60G
-40G-20G</t>
  </si>
  <si>
    <t>20220731退租20G（1）颗粒度100M，30%保底；（2）重庆3联通20181025开始计费；（3）20190930退租CQ2UN40G</t>
  </si>
  <si>
    <t>CQ3UN</t>
  </si>
  <si>
    <t>重庆水土</t>
  </si>
  <si>
    <t>重庆联通SSL</t>
  </si>
  <si>
    <t>SSLCQUN</t>
  </si>
  <si>
    <t>2019.8.1-2019.9.30租用110G独享带宽，单价10833；2019.10.1-2019．12.31租用70G独享带宽，单价10000</t>
  </si>
  <si>
    <t>CQSSLUNICOM</t>
  </si>
  <si>
    <t>联通（广东）产业互联网有限公司</t>
  </si>
  <si>
    <t>广州联通</t>
  </si>
  <si>
    <t>182115IDC00471</t>
  </si>
  <si>
    <t>M3A</t>
  </si>
  <si>
    <t>BGP广州联通</t>
  </si>
  <si>
    <t>202305按照保底计提。颗粒度100M，保底2G</t>
  </si>
  <si>
    <t>GZNSCNC_BGP</t>
  </si>
  <si>
    <t>182115IDC00140</t>
  </si>
  <si>
    <t>广州</t>
  </si>
  <si>
    <t>广州联通SSL</t>
  </si>
  <si>
    <t>CDNGZUN</t>
  </si>
  <si>
    <t>需要注意2020年4月1日开始新合同颗粒度100M，保底3G</t>
  </si>
  <si>
    <t>GZSSLUNICOM</t>
  </si>
  <si>
    <t>广州联通产业互联网</t>
  </si>
  <si>
    <t>广州联通4</t>
  </si>
  <si>
    <t>广州3联通</t>
  </si>
  <si>
    <t>2019/1/27
2022/3/31</t>
  </si>
  <si>
    <t>160G-80G</t>
  </si>
  <si>
    <t>20220331退租80G。颗粒度100M，保底24G。与广州联通3合并，新增160G带宽，自2019年1月27日开始计费</t>
  </si>
  <si>
    <t>GZ3UN</t>
  </si>
  <si>
    <t>L20221025021</t>
  </si>
  <si>
    <t>化龙机房</t>
  </si>
  <si>
    <t>广州华龙联通</t>
  </si>
  <si>
    <t>GZHL</t>
  </si>
  <si>
    <t>需要注意20191001合并到广州南沙联通计费，颗粒度100M，保底6G，静态带宽，合并到广州南沙联通计费</t>
  </si>
  <si>
    <t>化龙机房（原南沙机房转）</t>
  </si>
  <si>
    <t>广州南沙联通</t>
  </si>
  <si>
    <t>120G+60G</t>
  </si>
  <si>
    <t>需要注意20191001合并广州华龙联通计费，颗粒度100M，合并后保底18G，静态带宽，2018.10月开始正常计费。</t>
  </si>
  <si>
    <t>GZNSUNICOM</t>
  </si>
  <si>
    <t>GZNJ-联通CDN</t>
  </si>
  <si>
    <t>GZNJ</t>
  </si>
  <si>
    <t>20211108开始计费，颗粒度100M，保底30G</t>
  </si>
  <si>
    <t>GZNJ-CU-ST-1</t>
  </si>
  <si>
    <t>182215IDC00478</t>
  </si>
  <si>
    <t>揭阳</t>
  </si>
  <si>
    <t>揭阳联通</t>
  </si>
  <si>
    <t>CDNJIEYUN</t>
  </si>
  <si>
    <t>2022/7/1
2022/9/30</t>
  </si>
  <si>
    <t>300G-300G</t>
  </si>
  <si>
    <t>20220930退租。20220701开始计费，颗粒度10M，保底90G</t>
  </si>
  <si>
    <t>潮州</t>
  </si>
  <si>
    <t>潮州联通</t>
  </si>
  <si>
    <t>CDNCHAOZUN</t>
  </si>
  <si>
    <t>2022/7/1
2022/9/3</t>
  </si>
  <si>
    <t>202305按照均值计提。20220701开始计费100G，20220903扩容100G开始计费。颗粒度10M，保底60G</t>
  </si>
  <si>
    <t>CHAOZUN</t>
  </si>
  <si>
    <t>L20230306003</t>
  </si>
  <si>
    <t>揭阳2联通</t>
  </si>
  <si>
    <t>CDNJIEYUN2</t>
  </si>
  <si>
    <t>202305按照均值计提。颗粒度100M，保底60G</t>
  </si>
  <si>
    <t>JIEY2UN</t>
  </si>
  <si>
    <t>中国联合网络通信有限公司贵州省分公司</t>
  </si>
  <si>
    <t>贵州联通</t>
  </si>
  <si>
    <t>182215IDC00582</t>
  </si>
  <si>
    <t>贵阳</t>
  </si>
  <si>
    <t>贵阳联通</t>
  </si>
  <si>
    <t>CDNGYUN</t>
  </si>
  <si>
    <t>GYUN</t>
  </si>
  <si>
    <t>中国联合网络通信有限公司广安市分公司</t>
  </si>
  <si>
    <t>广安联通</t>
  </si>
  <si>
    <t>182015IDC00171</t>
  </si>
  <si>
    <t>广安</t>
  </si>
  <si>
    <t>广安2联通</t>
  </si>
  <si>
    <t>CBUCDNGAUN</t>
  </si>
  <si>
    <t>2020/4/2
2021/8/31</t>
  </si>
  <si>
    <t>2021年8月31日退租；20200402开始计费，颗粒度100M，保底12G</t>
  </si>
  <si>
    <t>中国联合网络通信有限公司长沙市分公司</t>
  </si>
  <si>
    <t>长沙联通</t>
  </si>
  <si>
    <t>L20220920003</t>
  </si>
  <si>
    <t>长沙三级联通</t>
  </si>
  <si>
    <t>20220906开始计费，颗粒度100M，保底54G</t>
  </si>
  <si>
    <t>CSIXUN</t>
  </si>
  <si>
    <t>中国移动通信集团广东有限公司广州分公司</t>
  </si>
  <si>
    <t>广州移动</t>
  </si>
  <si>
    <t>L20221025017</t>
  </si>
  <si>
    <t>广州5移动</t>
  </si>
  <si>
    <t>CDNGZCM3</t>
  </si>
  <si>
    <t>2019/6/1
2019/12/31
2022/5/31
2022/7/31</t>
  </si>
  <si>
    <t>400G-80G-200G-100G</t>
  </si>
  <si>
    <t>20220731退租100G。需要注意20191231退租80G，20220531退租200G，颗粒度10M，保底8G（181915IDC00129这份合同cdn有720G，ssl有30G）</t>
  </si>
  <si>
    <t>GZ5CM</t>
  </si>
  <si>
    <t>广州移动SSL</t>
  </si>
  <si>
    <t>CDNGZCM2</t>
  </si>
  <si>
    <t>2015/9/1
2021/5/31</t>
  </si>
  <si>
    <t>30G-20G</t>
  </si>
  <si>
    <t>202305按照保底差额计提。20210531退租20G，颗粒度10M，带宽保底4G</t>
  </si>
  <si>
    <t>GZSSLMOBCOM</t>
  </si>
  <si>
    <t>181815IDC00115
182215IDC00268
182315IDC00162</t>
  </si>
  <si>
    <t>博浩</t>
  </si>
  <si>
    <t>广州博浩移动</t>
  </si>
  <si>
    <t>GZBH</t>
  </si>
  <si>
    <t>2018/3/31
历史开通</t>
  </si>
  <si>
    <t>181515IDC0038合同20210731到期；合并到GZHXY出流量，sys反馈gzhxy+gzbh=22+40=62个端口</t>
  </si>
  <si>
    <t>GZBH-MOBCOM</t>
  </si>
  <si>
    <t>GZHXY</t>
  </si>
  <si>
    <t>20200601开始保底80G。颗粒度1G。从1月起执行合并保底51G。每月带宽赠送4G</t>
  </si>
  <si>
    <t>合同约定80G保底</t>
  </si>
  <si>
    <t>L20221025022</t>
  </si>
  <si>
    <t>广州南沙</t>
  </si>
  <si>
    <t>BGP广州南沙移动</t>
  </si>
  <si>
    <t>2015/10/1
2020/4/1
2020/9/9
2020/11/3</t>
  </si>
  <si>
    <t>60G-10G-20G-10G</t>
  </si>
  <si>
    <t>202305按照保底计提。需要注意20200909关闭20G+20201103关闭10G，20200401开始15W/G/月，20%保底，颗粒度10M，50G端口；BGP，优惠前价格24万，1、2019年8月1日起，按照补充协议执行。1.5G保底，0.5G颗粒度，不足6G时，每0.5G带宽赠送2万，6G或以上时，前3个G按10万元/0.5G执行，第4个G及以上带宽，每0.5G赠送3万元。
2、2019年8月1日前，0.5G保底，0.5G颗粒度，第1个G每0.5G带宽赠送2万，第2个G及以上每0.5G带宽赠送3万，</t>
  </si>
  <si>
    <t>GZNSCM_BGP</t>
  </si>
  <si>
    <t>L20230217001</t>
  </si>
  <si>
    <t>GZBH移动CDN</t>
  </si>
  <si>
    <t>20230202开始计费，保底40G</t>
  </si>
  <si>
    <t>GZBH-CM-ST-2</t>
  </si>
  <si>
    <t>补202304，已计提109，结算111，补2</t>
  </si>
  <si>
    <t>补202304，已计提54.08，结算54.74，补0.66</t>
  </si>
  <si>
    <t>中国移动通信集团湖南有限公司长沙分公司</t>
  </si>
  <si>
    <t>长沙移动</t>
  </si>
  <si>
    <t>182315IDC00083</t>
  </si>
  <si>
    <t>长沙2</t>
  </si>
  <si>
    <t>长沙移动2</t>
  </si>
  <si>
    <t>CDNCSCM2</t>
  </si>
  <si>
    <t>2018/11/1
2020/12/31
2021/9/12
2021/11/1</t>
  </si>
  <si>
    <t>160G+160G+80G+80G</t>
  </si>
  <si>
    <t>（1）20201231扩容160G开始计费；202109012扩容80G（2）长沙移动2+长沙3移动2021年11月1日开始合并计费。颗粒度10M，保底192G；（3）存量已争取在2019年赠送2个月免费测试期，执行时间2019年7月25日-9月24日，该时间段免费，不用给运营商支付费用</t>
  </si>
  <si>
    <t>CS2CM</t>
  </si>
  <si>
    <t>长沙3</t>
  </si>
  <si>
    <t>长沙3移动</t>
  </si>
  <si>
    <t>2019/8/1
2019/11/30
2019/12/31
2020/3/31
2021/10/31</t>
  </si>
  <si>
    <t>240G
-160G
+160G
-160G-80G</t>
  </si>
  <si>
    <t>长沙移动2+长沙3移动2021年11月1日开始合并计费。需要注意sys反馈20191231上160G，20200331退160G。颗粒度10M，保底40%，2019年6月1日至2019年8月1日带宽赠送.2019年11月30日退租160G</t>
  </si>
  <si>
    <t>湘潭</t>
  </si>
  <si>
    <t>湘潭移动</t>
  </si>
  <si>
    <t>CDNXIANGTCM</t>
  </si>
  <si>
    <t>2019/3/1
2022/7/31</t>
  </si>
  <si>
    <t>320G-280G</t>
  </si>
  <si>
    <t>20220731退租280G。颗粒度10M，保底16G</t>
  </si>
  <si>
    <t>XIANGTCM</t>
  </si>
  <si>
    <t>岳阳移动</t>
  </si>
  <si>
    <t>CDNYYCM</t>
  </si>
  <si>
    <t>2019/8/1
2022/7/31</t>
  </si>
  <si>
    <t>320G-320G</t>
  </si>
  <si>
    <t>20220731退租320G（1）颗粒度10M，保底128G；（2）201908-201910免费，201911开始计费</t>
  </si>
  <si>
    <t>长沙三级移动</t>
  </si>
  <si>
    <t>160G+100G</t>
  </si>
  <si>
    <t>20220906开始计费160G，20221001开始计费100G，颗粒度10M，保底104G</t>
  </si>
  <si>
    <t>CSIXCM</t>
  </si>
  <si>
    <t>中国移动通信集团重庆有限公司</t>
  </si>
  <si>
    <t>重庆移动</t>
  </si>
  <si>
    <t>182315IDC00084</t>
  </si>
  <si>
    <t>重庆2移动+重庆移动+重庆移动二级+重庆4移动</t>
  </si>
  <si>
    <t>重庆2移动</t>
  </si>
  <si>
    <t>CDNCQCM2</t>
  </si>
  <si>
    <t>2015/11
2019/2/1
2019/2/1
2020/7/1
2020/11/20
2020/11/20
2022/7/31
2022/7/31
2022/12/31</t>
  </si>
  <si>
    <t>200G+
140G+
160G+200G+60G+20G-260G-40G-320G</t>
  </si>
  <si>
    <t>202301开始取消合并计费。20220731重庆4移动退租40G&amp;重庆移动退租260G(1)需要注意20201120重庆2移动扩容20G，重庆移动扩60G；（2）颗粒度10M，保底40%。20200801开始合并重庆4移动200G合并计费，重庆移动+重庆2移动+重庆移动二级+重庆4移动合并计费，颗粒度</t>
  </si>
  <si>
    <t>CQ2CM</t>
  </si>
  <si>
    <t>重庆移动二级</t>
  </si>
  <si>
    <t>CQCMCACHE</t>
  </si>
  <si>
    <t>重庆4移动</t>
  </si>
  <si>
    <t>2020/7/1
2020/8/1
2023/1/1</t>
  </si>
  <si>
    <t>200G-200G+160G</t>
  </si>
  <si>
    <t>20200801开始合并到重庆2移动计费，20200701开始计费，颗粒度10M，保底40%</t>
  </si>
  <si>
    <t>CQ4CM</t>
  </si>
  <si>
    <t>重庆移动SSL</t>
  </si>
  <si>
    <t>SSLCQCM</t>
  </si>
  <si>
    <t>20200801开始计费，颗粒度10M，保底40%</t>
  </si>
  <si>
    <t>182115IDC00198</t>
  </si>
  <si>
    <t>补202210，已计提202.36，结算203.27，补0.91</t>
  </si>
  <si>
    <t>补202211，已计提259.24，结算259.77，补0.53</t>
  </si>
  <si>
    <t>补202212，已计提214.53，结算214.6，补0.07</t>
  </si>
  <si>
    <t>中国移动通信集团四川有限公司</t>
  </si>
  <si>
    <t>成都移动</t>
  </si>
  <si>
    <t>182315IDC00128</t>
  </si>
  <si>
    <t>成都2+3+4+5</t>
  </si>
  <si>
    <t>成都移动3</t>
  </si>
  <si>
    <t>CDNCDCM3</t>
  </si>
  <si>
    <t>2019/2/1 2019/2/1 2019/2/1 2019/3/1
2020/7/1
2022/5/15
2022/5/31
2022/5/31
2022/8/31</t>
  </si>
  <si>
    <t>120G+120G+240G +200G+100G-100G-80G-20G-440G</t>
  </si>
  <si>
    <t xml:space="preserve">（1）需要注意成都3移动20200701扩容100G，20220515成都2移动退租100G，20220531成都3移动退租80G.颗粒度10M，20220531成都2移动退租20G.保底40%。（2）历史备注信息：1. 2019年1月3日扩容的CD2CM + CD3+ CD4CM总计160G，2019年2月1日开始计费，因存增量达到400G以上，故2月份账期存增量同步降价为6000元/G/月；
2. 2019年2月1日新建CD5CM节点200G，2019年3月1日开始计费，且提供为期5个月无保底优惠策略）
</t>
  </si>
  <si>
    <t>CD3CM</t>
  </si>
  <si>
    <t>成都4移动</t>
  </si>
  <si>
    <t>20220901开始拆分计费。颗粒度10M，保底96G</t>
  </si>
  <si>
    <t>CD4CM</t>
  </si>
  <si>
    <t>成都5移动</t>
  </si>
  <si>
    <t>CDNCDCM4</t>
  </si>
  <si>
    <t>20220901开始拆分计费。颗粒度10M，保底80G</t>
  </si>
  <si>
    <t>CD5CM</t>
  </si>
  <si>
    <t>成都11移动</t>
  </si>
  <si>
    <t>CDNCDCM5</t>
  </si>
  <si>
    <t>2022/12/22
2023/1/13</t>
  </si>
  <si>
    <t>202305按照保底计提。20221222开始计费。20230113扩容10G开始机房。边缘计算，保底8G</t>
  </si>
  <si>
    <t>CD11CM</t>
  </si>
  <si>
    <t>L20230417003</t>
  </si>
  <si>
    <t>成都三级移动</t>
  </si>
  <si>
    <t>2023/4/6
2023/5/4</t>
  </si>
  <si>
    <t>160G+40G</t>
  </si>
  <si>
    <t>20230406开始计费，20230504扩容40G开始计费。颗粒度10M，保底80G</t>
  </si>
  <si>
    <t>CDIXCM</t>
  </si>
  <si>
    <t>补202304，已计提66.29，结算66.7，补0.41</t>
  </si>
  <si>
    <t>补202304，已计提108.69，SYS更新112.91，运营商115.19，按照均值114.05，补5.36</t>
  </si>
  <si>
    <t>补202304，已计提70.08，结算71.02，补0.94</t>
  </si>
  <si>
    <t>中国移动通信集团贵州有限公司贵阳分公司</t>
  </si>
  <si>
    <t>贵阳移动</t>
  </si>
  <si>
    <t>182315IDC00082</t>
  </si>
  <si>
    <t>CDNGYCM</t>
  </si>
  <si>
    <t>2019/1/25
2020/7/1
2022/5/31</t>
  </si>
  <si>
    <t>240G+40G-180G</t>
  </si>
  <si>
    <t>（1）需要注意20200701扩容40G；20220531退租180G.（2）颗粒度10M，保底40G</t>
  </si>
  <si>
    <t>GYCM</t>
  </si>
  <si>
    <t>中国移动通信集团广东有限公司东莞分公司</t>
  </si>
  <si>
    <t>东莞移动</t>
  </si>
  <si>
    <t>182315IDC00081</t>
  </si>
  <si>
    <t>东莞</t>
  </si>
  <si>
    <t>东莞5移动</t>
  </si>
  <si>
    <t>CDNDGCM</t>
  </si>
  <si>
    <t>2019/6/1
2019/12/31
2020/7/1
2022/5/31
2022/7/31</t>
  </si>
  <si>
    <t>400G-60G+20G-260G-20G</t>
  </si>
  <si>
    <t>20220731退租20G（1）20220531退租260G，颗粒度10M，保底32G；（2）需要注意20200701扩容20G，需要注意20191231退租60G</t>
  </si>
  <si>
    <t>DG5CM</t>
  </si>
  <si>
    <t>中国移动通信集团广东有限公司深圳分公司</t>
  </si>
  <si>
    <t>深圳移动</t>
  </si>
  <si>
    <t>182115IDC00187</t>
  </si>
  <si>
    <t>CDNSZCM</t>
  </si>
  <si>
    <t>2019/9/1
2019/12/31
2022/5/31</t>
  </si>
  <si>
    <t>400G-60G-240G</t>
  </si>
  <si>
    <t>（1）20200901开始计费，20220531退租。颗粒度10M，保底136G;（3）需要注意20191231退租60G；</t>
  </si>
  <si>
    <t>LJ</t>
  </si>
  <si>
    <t>深圳市前海新型互联网交换中心有限公司</t>
  </si>
  <si>
    <t>深圳前海</t>
  </si>
  <si>
    <t>182215IDC00152</t>
  </si>
  <si>
    <t>前海IXP</t>
  </si>
  <si>
    <t>SZM3B-前海IX_BGP</t>
  </si>
  <si>
    <t>实行免收端口费优惠政策，优惠期至2023年12月31日止</t>
  </si>
  <si>
    <t>陈媛媛</t>
  </si>
  <si>
    <t>鞍山灵动网络科技有限公司</t>
  </si>
  <si>
    <t>鞍山灵动</t>
  </si>
  <si>
    <t>182215IDC00363</t>
  </si>
  <si>
    <t>鞍山</t>
  </si>
  <si>
    <t>鞍山联通</t>
  </si>
  <si>
    <t>CACDNANSHANUN</t>
  </si>
  <si>
    <t>2018/7/1
2020/11/30
2023/2/28</t>
  </si>
  <si>
    <t>160G-60G-100G</t>
  </si>
  <si>
    <t>20230228退租。需要注意20220401开始价格变动。需要注意20210901价格变动，需要注意系统部发邮件20201130退租60G。且2020年12月1日开始价格变动（1）需要注意20200401开始价格变动；（2）颗粒度100M，保底40G；（3）甲乙双方实际流量以100M为结算单位，不足50M按照0M收取，大于等于50M按100M收取。</t>
  </si>
  <si>
    <t>北京奥普奈特网络科技有限公司</t>
  </si>
  <si>
    <t>安徽奥普奈特</t>
  </si>
  <si>
    <t>182015IDC00269
182115IDC00103</t>
  </si>
  <si>
    <t>淮南移动
淮南2移动
淮南3移动</t>
  </si>
  <si>
    <t>淮南2移动</t>
  </si>
  <si>
    <t>CACDNHNCM</t>
  </si>
  <si>
    <t>2018/4/9 
2018/7/26 
2019/5/25
2020/3/1 
2020/3/1
2020/3/31
2020/3/31
2021/1/31
2021/2/28</t>
  </si>
  <si>
    <t>160G+
160G+
240G+
30G+
20G-30G-20G-560G</t>
  </si>
  <si>
    <t>20210301开始变更为上海翱骋信息（1）颗粒度100M，保底224G；淮南移动160+淮南2移动160+淮南3移动240=560（2）需要注意周睿发邮件20200331退租HNCM30G，HN2CM20G；（3）2020年3月1日HNCM扩容30G，HM2CM扩容20G。（4）甲乙双方实际流量以100M为结算单位，不足50M按0M收取，大于等于50M按100M收取。</t>
  </si>
  <si>
    <t>上海翱骋信息科技有限公司</t>
  </si>
  <si>
    <t>翱骋信息</t>
  </si>
  <si>
    <t>182115IDC00104</t>
  </si>
  <si>
    <t>2018/4/9 
2018/7/26 
2019/5/25
2020/3/1 
2020/3/1
2020/3/31
2020/3/31
2021/1/31
2022/2/28</t>
  </si>
  <si>
    <t xml:space="preserve">20220228退租。20210301开始奥普奈特转为上海翱骋信息，颗粒度100M，保底224G；甲乙双方实际流量以100M为结算单位，不足50M按照0M收取，大于等于50M按100M收取 </t>
  </si>
  <si>
    <t>北京承启通科技有限公司</t>
  </si>
  <si>
    <t>北京承启通</t>
  </si>
  <si>
    <t>182215IDC00304</t>
  </si>
  <si>
    <t>扬州电信</t>
  </si>
  <si>
    <t>CACDNYANGZCT</t>
  </si>
  <si>
    <t>2018/6/7
2022/9/30</t>
  </si>
  <si>
    <t xml:space="preserve">20220930退租。需要注意202209无保底&amp;后期资源变动（1）颗粒度100M，保底48G ；（2） 甲乙双方实际流量以100M为结算单位，不足50M按照50M收取，大于等于50M按100M收取
</t>
  </si>
  <si>
    <t>北京互联港湾科技有限公司</t>
  </si>
  <si>
    <t>互联港湾</t>
  </si>
  <si>
    <t>182215IDC00094</t>
  </si>
  <si>
    <t>中山</t>
  </si>
  <si>
    <t>中山移动</t>
  </si>
  <si>
    <t>CACDNZSCM</t>
  </si>
  <si>
    <t>2021/3/1
2021/6/1
2022/2/28</t>
  </si>
  <si>
    <t>200G+100G-300G</t>
  </si>
  <si>
    <t>20220228退租，20220201价格为5200。202103需要注意对账时候故障扣减，3月17日14:50发生网络中断22:30恢复；202104需要注意对账时候故障扣减（1）20210301开始计费200G，20210601开始计费扩容100G，颗粒度100M，保底120G；（2）甲乙双方实际流量以100M为结算单位，不足50M按照0M收取，大于等于50M按100M收取</t>
  </si>
  <si>
    <t>王超越</t>
  </si>
  <si>
    <t>佰云互联（北京）科技有限公司</t>
  </si>
  <si>
    <t>佰云互联</t>
  </si>
  <si>
    <t>L20230330003</t>
  </si>
  <si>
    <t>宜昌</t>
  </si>
  <si>
    <t>宜昌2联通</t>
  </si>
  <si>
    <t>CACDNYICUN</t>
  </si>
  <si>
    <t>需要注意202207供应商变动（原龙云天下换佰云互联）。需要注意202205价格变动。需要注意20210801价格变动（1）20200101开始计费，颗粒度100M，保底12G；（2）甲乙双方实际流量以100M为结算单位，不足50M按0M收取；大于等于50M按100M收取</t>
  </si>
  <si>
    <t>YIC2UN</t>
  </si>
  <si>
    <t>182215IDC00618</t>
  </si>
  <si>
    <t>西宁2联通</t>
  </si>
  <si>
    <t>CACDNXNUN</t>
  </si>
  <si>
    <t>2020/7/1
2022/10/1</t>
  </si>
  <si>
    <t>202305按照均值计提。（1）20200701开始计费80G,20221001开始计费扩容40G，颗粒度100M，保底36G；（2）甲乙双方实际流量以100M为结算单位，不足50M按照0M收取，大于等于50M按100M收取。</t>
  </si>
  <si>
    <t>XN2UN</t>
  </si>
  <si>
    <t>L20230308004</t>
  </si>
  <si>
    <t>枣庄</t>
  </si>
  <si>
    <t>枣庄联通</t>
  </si>
  <si>
    <t xml:space="preserve">CACDNZAOZUN </t>
  </si>
  <si>
    <t>2022/5/1
2022/7/31
2022/8/1</t>
  </si>
  <si>
    <t>200G-100G+100G</t>
  </si>
  <si>
    <t>202305按照均值计提。20220731BEC退租100G。20220801CDN新增100G；20220501开始计费，颗粒度100M，保底60G</t>
  </si>
  <si>
    <t>ZAOZUN</t>
  </si>
  <si>
    <t>北京数据互通科技有限公司</t>
  </si>
  <si>
    <t>数据互通</t>
  </si>
  <si>
    <t>182115IDC00445</t>
  </si>
  <si>
    <t>广州3移动</t>
  </si>
  <si>
    <t>CACDNGZCM2</t>
  </si>
  <si>
    <t>2019/1/25
2020/3/1
2021/10/31</t>
  </si>
  <si>
    <t>200G
+20G-220G</t>
  </si>
  <si>
    <t>20211031退租。202107价格为5000（1）颗粒度100M，保底66G；（2）20200301扩容20G开始计费；（3）2019年11月1日调整价格为5500元；（4）甲乙双方实际流量以100M为结算单位，不足50M按照0M收取，大于等于50M按100M收取</t>
  </si>
  <si>
    <t>182215IDC00648</t>
  </si>
  <si>
    <t>中山3移动</t>
  </si>
  <si>
    <t>CACDNZSCM3</t>
  </si>
  <si>
    <t>2021/11/1
2022/8/31
2023/2/28</t>
  </si>
  <si>
    <t>220G-60G-160G</t>
  </si>
  <si>
    <t>20230228退租。20220831退租60G（1）20211101开始计费，颗粒度100M，保底88G；（2）甲乙双方实际流量以100M为结算单位，不足50M按照0M收取，大于等于50M按100M收取</t>
  </si>
  <si>
    <t>182315IDC00177</t>
  </si>
  <si>
    <t>广州8移动</t>
  </si>
  <si>
    <t>CACDNGZCM5</t>
  </si>
  <si>
    <t>20230301开始计费。颗粒度100M，保底64G</t>
  </si>
  <si>
    <t>GZ8CM</t>
  </si>
  <si>
    <t>北京中瑞云祥信息科技发展有限公司</t>
  </si>
  <si>
    <t>中瑞云祥</t>
  </si>
  <si>
    <t>182315IDC00101</t>
  </si>
  <si>
    <t>廊坊</t>
  </si>
  <si>
    <t>廊坊6电信</t>
  </si>
  <si>
    <t>CACDNLFCT</t>
  </si>
  <si>
    <t>2021/2/7
2021/3/1
2021/4/1
2021/6/1
2021/10/1
2022/4/30
2022/9/30</t>
  </si>
  <si>
    <t>100G+40G+160G+140G+200G-100G-60G</t>
  </si>
  <si>
    <t>需要注意20230301价格变动。20220201价格变动.（1）20210207开始计费100G，20210301开始计费40G，20210401开始计费160G，20210601开始计费140G，20211001开始计费200G，20220430退租100G.。20220930退租60G.颗粒度100M，保底256G；（2）20210401开始廊坊6电信&amp;廊坊7电信合并计费（2）甲乙双方实际流量以100M为结算单位，不足50M按照0M收取，大于等于50M按100M收取</t>
  </si>
  <si>
    <t>LF6CT</t>
  </si>
  <si>
    <t>廊坊7电信</t>
  </si>
  <si>
    <t>2021/4/1
2021/10/1
2022/9/30</t>
  </si>
  <si>
    <t>160G-160G+200G-200G-40G</t>
  </si>
  <si>
    <t>需要注意20230301价格变动。20220201价格变动。20210401开始计费160G，20211001扩容200G开始计费，20220930退租40G.颗粒度100M，保底108G；20210401合并至廊坊7电信</t>
  </si>
  <si>
    <t>LF7CT</t>
  </si>
  <si>
    <t>182215IDC00416</t>
  </si>
  <si>
    <t>淄博联通</t>
  </si>
  <si>
    <t>CACDNZBUN</t>
  </si>
  <si>
    <t>2022/2/1
2022/8/31
2022/11/30</t>
  </si>
  <si>
    <t>400G-200G-200G</t>
  </si>
  <si>
    <t>20220825挪给ZB2UN200G。需要注意20220401价格变动（1）20220201开始计费，颗粒度100M，保底80G；（2）甲乙双方实际流量以100M为结算单位，不足50M按照0M收取，大于等于50M按100M收取</t>
  </si>
  <si>
    <t>淄博2联通</t>
  </si>
  <si>
    <t>2022/9/1
2022/10/31</t>
  </si>
  <si>
    <t>20221031退租。颗粒度100M，保底80G</t>
  </si>
  <si>
    <t>182315IDC00016</t>
  </si>
  <si>
    <t>泰安</t>
  </si>
  <si>
    <t>泰安联通</t>
  </si>
  <si>
    <t>CACDNTAUN</t>
  </si>
  <si>
    <t>20230101从CDN转给BEC。20221101开始计费，颗粒度100M，保底80G</t>
  </si>
  <si>
    <t>泰安2联通</t>
  </si>
  <si>
    <t>2022/12/1
2023/1/1</t>
  </si>
  <si>
    <t>20230101从CDN转给BEC。20221201开始计费。颗粒度100M，保底80G</t>
  </si>
  <si>
    <t>TA2UN</t>
  </si>
  <si>
    <t>广东力通网络科技有限公司</t>
  </si>
  <si>
    <t>广东力通</t>
  </si>
  <si>
    <t>182115IDC00428</t>
  </si>
  <si>
    <t>岳阳联通</t>
  </si>
  <si>
    <t>CACDNYYUN</t>
  </si>
  <si>
    <t>2020/7/1
2021/12/31</t>
  </si>
  <si>
    <t>20211231退租，20210701开始价格为5667，需要注意202107故障扣减（1）20200701开始计费，颗粒度100M，保底30G；
（2）甲乙双方实际流量以100M为结算单位，不足50M按照0M收取，大于等于50M按100M收取。</t>
  </si>
  <si>
    <t>182115IDC00076</t>
  </si>
  <si>
    <t>佳木斯</t>
  </si>
  <si>
    <t>佳木斯2联通</t>
  </si>
  <si>
    <t>CACDNJMSUN</t>
  </si>
  <si>
    <t>2021/2/15
2021/12/31</t>
  </si>
  <si>
    <t>20211231退租（1）20210215开始计费，颗粒度100M，保底60G；（2）甲乙双方实际流量以100M为结算单位，不足50M按照0M收取，大于等于50M按100M收取</t>
  </si>
  <si>
    <t>广东图纪网络科技有限公司</t>
  </si>
  <si>
    <t>广东图纪</t>
  </si>
  <si>
    <t>182215IDC00014</t>
  </si>
  <si>
    <t>郴州</t>
  </si>
  <si>
    <t>郴州联通二级</t>
  </si>
  <si>
    <t>CACDNCHENZUN</t>
  </si>
  <si>
    <t>2020/1/22
2022/1/31</t>
  </si>
  <si>
    <t>240G-240G</t>
  </si>
  <si>
    <t>20220131退租。20211001价格为5666.67。需要注意202104-202105故障扣减，20210301价格为5833.33（1）20200122开始计费，颗粒度100M，保底72G；（2）甲乙双方实际流量以100M为结算单位，不足50M按0M收取；大于等于50M按100M收取</t>
  </si>
  <si>
    <t>长沙3联通</t>
  </si>
  <si>
    <t>CACDNCSUN</t>
  </si>
  <si>
    <t>2020/3/11
2022/7/31</t>
  </si>
  <si>
    <t>20220731退租。20211001价格为5666.67。20210301价格为5833.33（1）需要202008暂停不计费；（2）20200311开始计费，颗粒度100M，保底60G；（3）甲乙双方实际流量以100M为结算单位，不足50M按0M收取；大于等于50M按100M收取</t>
  </si>
  <si>
    <t>L20230530004</t>
  </si>
  <si>
    <t>洛阳</t>
  </si>
  <si>
    <t>洛阳4电信</t>
  </si>
  <si>
    <t>CACDNLYCT</t>
  </si>
  <si>
    <t>2020/11/1
2021/2/1
2021/9/1
2022/1/31</t>
  </si>
  <si>
    <t>100G+200G+100G-100G</t>
  </si>
  <si>
    <t>202305保底率降为35%。需要注意202206价格变化。需要注意202202开始价格变动。20210901扩容后降价（1）20201101存量100G开始计费，20210201扩容200G开始计费，20210901扩容100G开始计费，20220131缩容100G，颗粒度100M，保底120G；（2）甲乙双方实际流量以100M为结算单位，不足50M按0M收取，大于等于50M按100M收取</t>
  </si>
  <si>
    <t>LY4CT</t>
  </si>
  <si>
    <t>洛阳5电信</t>
  </si>
  <si>
    <t>2021/10/1
2022/2/1</t>
  </si>
  <si>
    <t>202305保底率降为35%。需要注意202206价格变化。需要注意202202开始价格变动。（1）20211001开始计费100G，20220201扩容100G开始计费，颗粒度100M，保底80G</t>
  </si>
  <si>
    <t>LY5CT</t>
  </si>
  <si>
    <t>182215IDC00575</t>
  </si>
  <si>
    <t>郴州电信</t>
  </si>
  <si>
    <t>CACDNCHENZCT</t>
  </si>
  <si>
    <t>300G+100G</t>
  </si>
  <si>
    <t>202305保底率降为25%。需要注意202207价格变动（1）20211001开始计费300G，20220201开始计费100G，颗粒度100M，保底120G；（2）甲乙双方实际流量以100M为结算单位，不足50M按照0M收取，大于等于50M按100M收取</t>
  </si>
  <si>
    <t>CHENZCT</t>
  </si>
  <si>
    <t>L20221025042</t>
  </si>
  <si>
    <t>株洲2联通</t>
  </si>
  <si>
    <t>CACDNZHUZUN</t>
  </si>
  <si>
    <t>440G</t>
  </si>
  <si>
    <t>20220201开始计费，颗粒度100M，保底132G</t>
  </si>
  <si>
    <t>ZHUZ2UN</t>
  </si>
  <si>
    <t>182215IDC00403</t>
  </si>
  <si>
    <t>洛阳2联通</t>
  </si>
  <si>
    <t>CACDNLYUN</t>
  </si>
  <si>
    <t>20220601开始计费，颗粒度100M，保底90G</t>
  </si>
  <si>
    <t>LY2UN</t>
  </si>
  <si>
    <t>182215IDC00572</t>
  </si>
  <si>
    <t>株洲3联通</t>
  </si>
  <si>
    <t>20220802开始计费，颗粒度100M，保底60G</t>
  </si>
  <si>
    <t>ZHUZ3UN</t>
  </si>
  <si>
    <t>L20230305001</t>
  </si>
  <si>
    <t>重庆5移动</t>
  </si>
  <si>
    <t>CACDNCQCM5</t>
  </si>
  <si>
    <t>202305暂停计费。20230302开始计费。颗粒度100M，包端口，保底80G</t>
  </si>
  <si>
    <t>CQ5CM</t>
  </si>
  <si>
    <t>厦门市唯云网络科技有限公司</t>
  </si>
  <si>
    <t>厦门唯云</t>
  </si>
  <si>
    <t>182215IDC00643</t>
  </si>
  <si>
    <t>东莞4移动</t>
  </si>
  <si>
    <t>CACDNDGCM2</t>
  </si>
  <si>
    <t>2019/1/28 
2020/3/1</t>
  </si>
  <si>
    <t>200G
+20G</t>
  </si>
  <si>
    <t>20220101价格为5000（1）颗粒度100M，保底88G；（2）20200301扩容20G开始计费；（3）甲乙双方实际流量以100M为结算单位，不足50M按0M收取，大于等于50M按100M收取；（4）2019年11月1日起调整为：5500元/G/月；</t>
  </si>
  <si>
    <t>DG4CM</t>
  </si>
  <si>
    <t>L20230223024</t>
  </si>
  <si>
    <t>无锡联通</t>
  </si>
  <si>
    <t>CACDNWXUN</t>
  </si>
  <si>
    <t>2019/10/1
2020/11/1
2022/6/30</t>
  </si>
  <si>
    <t>160G+40G-100G</t>
  </si>
  <si>
    <t>需要注意202207价格变动。20220630退租100G。20201001价格为7000（1）存量160G20191001开始计费，扩容40G20201101开始计费，颗粒度100M，保底60G；（2）甲乙双方实际流量以100M为结算单位，不足50M按0M收取，大于等于50M按100M收取。</t>
  </si>
  <si>
    <t>WXUN</t>
  </si>
  <si>
    <t>182215IDC00649</t>
  </si>
  <si>
    <t>贵阳电信</t>
  </si>
  <si>
    <t>CACDNGYCT</t>
  </si>
  <si>
    <t>2019/10/1
2021/4/1</t>
  </si>
  <si>
    <t>200G+60G</t>
  </si>
  <si>
    <t>（1）20191001开始计费200G，20210401扩容60G开始计费，颗粒度100M，保底52G（平均流量计费）；（2）甲乙双方实际流量以100M为结算单位，不足50M按0M收取，大于等于50M按100M收取。</t>
  </si>
  <si>
    <t>GYCT</t>
  </si>
  <si>
    <t>贵阳2电信</t>
  </si>
  <si>
    <t xml:space="preserve">CACDNGYCT </t>
  </si>
  <si>
    <t>2020/1/17
2021/4/1</t>
  </si>
  <si>
    <t>（1）20200117开始计费200G，20210401扩容60G开始计费，颗粒度100M，保底52G（平均流量计费）；（2）甲乙双方实际流量以100M为结算单位，不足50M按0M收取，大于等于50M按100M收取。</t>
  </si>
  <si>
    <t>GY2CT</t>
  </si>
  <si>
    <t>L20230223022</t>
  </si>
  <si>
    <t>吉安</t>
  </si>
  <si>
    <t>吉安电信</t>
  </si>
  <si>
    <t>CACDNJACT</t>
  </si>
  <si>
    <t>2020/6/1
2020/12/1</t>
  </si>
  <si>
    <t>（1）20200601存量80G开始计费，20201201扩容40G开始计费，颗粒度100M，保底36G；（2）甲乙双方实际流量以100M为结算单位，不足50M按0M收取，大于等于50M按100M收取。</t>
  </si>
  <si>
    <t>JACT</t>
  </si>
  <si>
    <t>182215IDC00289</t>
  </si>
  <si>
    <t>大连</t>
  </si>
  <si>
    <t>大连3电信</t>
  </si>
  <si>
    <t>CACDNDLCT</t>
  </si>
  <si>
    <t>2021/4/2
2022/4/30</t>
  </si>
  <si>
    <t>20220430退租。202111对账需要注意故障是否扣减（1）20210402开始计费，颗粒度100M，保底30G；（2）甲乙双方实际流量以100M为结算单位，不足50M按照0M收取，大于等于50M按100M收取</t>
  </si>
  <si>
    <t>182115IDC00610</t>
  </si>
  <si>
    <t>贵阳3电信</t>
  </si>
  <si>
    <t>CACDNGYCT2</t>
  </si>
  <si>
    <t>2021/8/2
2021/10/1
2022/9/30</t>
  </si>
  <si>
    <t>100G+200G-300G</t>
  </si>
  <si>
    <t>20220930退租。20210802开始计费100G，20211001开始计费扩容200G，颗粒度100M，保底90G</t>
  </si>
  <si>
    <t>182215IDC00642</t>
  </si>
  <si>
    <t>绍兴电信</t>
  </si>
  <si>
    <t>CACDNSHAOXCT</t>
  </si>
  <si>
    <t>2021/10/1
2023/5/31</t>
  </si>
  <si>
    <t>202305按照保底计提。注意资源变动。（1）20211001开始计费，颗粒度100M，保底200G。包端口；（2）甲乙双方实际流量以100M为结算单位，不足50M按照0M收取，大于等于50M按100M收取</t>
  </si>
  <si>
    <t>SHAOXCT</t>
  </si>
  <si>
    <t>182315IDC00008</t>
  </si>
  <si>
    <t>泉州</t>
  </si>
  <si>
    <t>泉州2联通</t>
  </si>
  <si>
    <t>CACDNQZUN2</t>
  </si>
  <si>
    <t>2021/12/2
2022/1/1
2022/2/1</t>
  </si>
  <si>
    <t>60G+40G+40G</t>
  </si>
  <si>
    <t>（1）20211202开始计费60G，20220101扩容40G开始计费；20220201扩容40G开始计费，颗粒度100M，保底42G（2）甲乙双方实际流量以100M为结算单位，不足50M按照0M收取，大于等于50M按100M收取</t>
  </si>
  <si>
    <t>QZ2UN</t>
  </si>
  <si>
    <t>182215IDC00082</t>
  </si>
  <si>
    <t>沧州</t>
  </si>
  <si>
    <t>沧州电信</t>
  </si>
  <si>
    <t>CACDNCANGZCT</t>
  </si>
  <si>
    <t>2022/2/1
2022/6/30</t>
  </si>
  <si>
    <t>20220630退租。（1）20220201开始计费，颗粒度100M，保底60G；（2）甲乙双方实际流量以100M为结算单位，不足50M按照0M收取，大于等于50M按100M收取</t>
  </si>
  <si>
    <t>L20230223014</t>
  </si>
  <si>
    <t>常州</t>
  </si>
  <si>
    <t>常州3电信</t>
  </si>
  <si>
    <t>CACDNCZCT</t>
  </si>
  <si>
    <t>202305保底率降为25%。20220901开始计费，颗粒度100M，保底30G</t>
  </si>
  <si>
    <t>CZ3CT</t>
  </si>
  <si>
    <t>182315IDC00007</t>
  </si>
  <si>
    <t>昆明7电信</t>
  </si>
  <si>
    <t>CACDNKMCT</t>
  </si>
  <si>
    <t>20221101开始计费，颗粒度100M，保底60G</t>
  </si>
  <si>
    <t>KM7CT</t>
  </si>
  <si>
    <t>广州大一互联网络科技有限公司</t>
  </si>
  <si>
    <t>广州大一</t>
  </si>
  <si>
    <t>182115IDC00064</t>
  </si>
  <si>
    <t>中山电信</t>
  </si>
  <si>
    <t xml:space="preserve">CACDNZSCT </t>
  </si>
  <si>
    <t>2019/9/1
2019/12/1
2021/2/1</t>
  </si>
  <si>
    <t>200G
+100G-300G</t>
  </si>
  <si>
    <t>202110转为广州贝云供应商，需要注意202102价格变化且202102开始合并至中山2电信（1）20200801开始价格为12000；（2）20200901开始计费，颗粒度100M，保底90G；（3）20191201扩容100G开始计费，扩容的100G正式合同181915IDC00343不包含；（4）乙双方实际流量以100M为结算单位，不足50M按0M收取，大于等于50M按100M收取。</t>
  </si>
  <si>
    <t>中山2电信</t>
  </si>
  <si>
    <t>CACDNZSCT</t>
  </si>
  <si>
    <t>2019/9/1
2019/12/1
2021/2/1
2021/9/30</t>
  </si>
  <si>
    <t>200G+200G+100G-500G</t>
  </si>
  <si>
    <t>202110转为广州贝云供应商（1）2021年2月开始中山电信&amp;中山2电信500G合并计费；（2）20210201开始计费，颗粒度100M，保底150G</t>
  </si>
  <si>
    <t>182115IDC00070</t>
  </si>
  <si>
    <t>佛山联通</t>
  </si>
  <si>
    <t>CACDNFSUN</t>
  </si>
  <si>
    <t>2019/9/25
2021/2/28</t>
  </si>
  <si>
    <t>20210228退租160G（1）需要注意2020年4月1日开始降价为10000；（2）20190925开始计费，颗粒度100M，保底48G；（3）甲乙双方实际流量以100M为结算单位，不足50M按0M收取，大于等于50M按100M收取。</t>
  </si>
  <si>
    <t>梅州</t>
  </si>
  <si>
    <t>梅州联通</t>
  </si>
  <si>
    <t>CACDNMZUN</t>
  </si>
  <si>
    <t>2020/5/1
2021/1/31</t>
  </si>
  <si>
    <t>需要注意20210201开始换为广州宏云供应商（1）20200501开始计费，颗粒度100M，保底80G；（2）甲乙双方实际流量以100M为结算单位，不足50M按0M收取，大于等于50M按100M收取。</t>
  </si>
  <si>
    <t>182315IDC00059</t>
  </si>
  <si>
    <t>东莞6移动</t>
  </si>
  <si>
    <t>CACDNDGCM3</t>
  </si>
  <si>
    <t>需要注意202205价格变动（1）20200101开始计费，颗粒度100M，保底80G；（2）甲乙双方实际流量以100M为结算单位，不足50M按0M收取，大于等于50M按100M收取。</t>
  </si>
  <si>
    <t>DG6CM</t>
  </si>
  <si>
    <t>广州宏云互联网络科技有限公司</t>
  </si>
  <si>
    <t>广州宏云</t>
  </si>
  <si>
    <t>182015IDC00327</t>
  </si>
  <si>
    <t>揭阳移动</t>
  </si>
  <si>
    <t>CACDNJIEYCM</t>
  </si>
  <si>
    <t>2020/5/5
2020/10/1
2021/6/30</t>
  </si>
  <si>
    <t>80G+120G-200G</t>
  </si>
  <si>
    <t>20210630退租（1）扩容120G20201001开始计费，存量80G20200505开始计费，包端口，颗粒度100M，保底200G；（2）甲乙双方实际流量以100M为结算单位，不足50M按0M收取，大于等于50M按100M收取</t>
  </si>
  <si>
    <t>182115IDC00102</t>
  </si>
  <si>
    <t>合肥3移动</t>
  </si>
  <si>
    <t>CACDNHFCM</t>
  </si>
  <si>
    <t>2020/5/1
2021/5/31</t>
  </si>
  <si>
    <t>20210531退租，需要注意202102价格变化为4300（1）20200501开始计费，颗粒度100M，保底30G；（2）甲乙双方实际流量以100M为结算单位，不足50M按照0M收取，大于等于50M按100M收取。</t>
  </si>
  <si>
    <t>182115IDC00107</t>
  </si>
  <si>
    <t>佛山2电信</t>
  </si>
  <si>
    <t>CACDNFSCT</t>
  </si>
  <si>
    <t>2020/10/1
2021/9/30</t>
  </si>
  <si>
    <t>202110转为广州贝云供应商.需要注意202103价格变化为11250（1）20201001开始计费，颗粒度100M，保底30G；（2）甲乙双方实际流量以100M为结算单位，不足50M按0M收取，大于等于50M按100M收取。</t>
  </si>
  <si>
    <t>182115IDC00492</t>
  </si>
  <si>
    <t>许昌</t>
  </si>
  <si>
    <t>许昌联通</t>
  </si>
  <si>
    <t>CACDNXUCUN</t>
  </si>
  <si>
    <t>2020/9/2
2022/5/31</t>
  </si>
  <si>
    <t>（1）20200902开始计费，20220531退租，颗粒度100M，保底60G；（2）甲乙双方实际流量以100M为结算单位，不足50M按0M收取，大于等于50M按100M收取</t>
  </si>
  <si>
    <t>182215IDC00105</t>
  </si>
  <si>
    <t>2021/2/1
2022/4/30</t>
  </si>
  <si>
    <t>20220430退租，自20210201开始从原广州大一转移到广州宏云；（1）颗粒度100M，保底80G；（2）甲乙双方实际流量以100M为结算单位，不足50M按照0M收取，大于等于50M按100M收取</t>
  </si>
  <si>
    <t>182215IDC00103</t>
  </si>
  <si>
    <t>惠州</t>
  </si>
  <si>
    <t>惠州联通</t>
  </si>
  <si>
    <t>CACDNHUIZUN</t>
  </si>
  <si>
    <t>2021/3/2
2022/6/30</t>
  </si>
  <si>
    <t>20220630退租（1）20210302开始计费，颗粒度100M，保底48G；（2）甲乙双方实际流量以100M为结算单位，不足50M按照0M收取，大于等于50M按100M收取</t>
  </si>
  <si>
    <t>182215IDC00024</t>
  </si>
  <si>
    <t>潮州2电信</t>
  </si>
  <si>
    <t>CACDNCHAOZCT</t>
  </si>
  <si>
    <t>2021/4/2
2021/12/31</t>
  </si>
  <si>
    <t>20211231退租，20211101开始价格为10417（1）20210402开始计费，颗粒度100M，保底60G；（2）甲乙双方实际流量以100M为结算单位，不足50M按照0M收取，大于等于50M按100M收取</t>
  </si>
  <si>
    <t>182215IDC00699</t>
  </si>
  <si>
    <t>九江</t>
  </si>
  <si>
    <t>九江电信</t>
  </si>
  <si>
    <t>CACDNJJCT</t>
  </si>
  <si>
    <t>2021/4/1
2023/1/31</t>
  </si>
  <si>
    <t>20230201开始转给广州贝云。需要注意202210价格变动（1）20210401开始计费，颗粒度100M，保底30G；（2）甲乙双方实际流量以100M为结算单位，不足50M按照0M收取，大于等于50M按100M收取。</t>
  </si>
  <si>
    <t>182215IDC00698</t>
  </si>
  <si>
    <t>金华</t>
  </si>
  <si>
    <t>金华2电信</t>
  </si>
  <si>
    <t>CACDNJHCT2</t>
  </si>
  <si>
    <t>20230201开始转给广州贝云。需要注意202210价格变动（1）20210401开始计费，颗粒度100M，保底60G；（2）甲乙双方实际流量以100M为结算单位，不足50M按照0M收取，大于等于50M按100M收取</t>
  </si>
  <si>
    <t>182115IDC00638</t>
  </si>
  <si>
    <t>周口</t>
  </si>
  <si>
    <t>周口2联通</t>
  </si>
  <si>
    <t>CACDNZKUN</t>
  </si>
  <si>
    <t>2021/10/1
2022/5/31</t>
  </si>
  <si>
    <t>（1）20211001开始计费，20220531退租，颗粒度100M，保底30G；（2）甲乙双方实际流量以100M为结算单位，不足50M按照0M收取，大于等于50M按100M收取</t>
  </si>
  <si>
    <t>佛山3电信</t>
  </si>
  <si>
    <t>CACDNFSCT2</t>
  </si>
  <si>
    <t>2022/1/1
2022/8/31
2023/1/31</t>
  </si>
  <si>
    <t>20230201开始转给广州贝云。需要注意后期资源变动。20220831退租100G（1）20220101开始计费，颗粒度100M，保底60G；（2）甲乙双方实际流量以100M为结算单位，不足50M按照0M收取，大于等于50M按100M收取</t>
  </si>
  <si>
    <t>国网信息通信产业集团有限公司北京分公司</t>
  </si>
  <si>
    <t>国网信息</t>
  </si>
  <si>
    <t>182115IDC00470</t>
  </si>
  <si>
    <t>大连移动</t>
  </si>
  <si>
    <t>CACDNDLCM</t>
  </si>
  <si>
    <t>2021/2/9
2021/12/31</t>
  </si>
  <si>
    <t>20211231退租，需要注意20210802-0804费用是否免除，月付。需要注意20210901价格变动保底5400元，超保底5050，需要注意20210401开始保底4200；(1)20210209开始计费，颗粒度100M，保底80G;(2)甲乙双方实际流量以100M为结算单位，不足50M按照0M收取，大于等于50M按100M收取。</t>
  </si>
  <si>
    <t>大连移动超保底</t>
  </si>
  <si>
    <t>20211231退租，需要注意20210401开始保底4200，需要注意20210901超保底5050</t>
  </si>
  <si>
    <t>哈尔滨臻云科技有限公司</t>
  </si>
  <si>
    <t>臻云科技</t>
  </si>
  <si>
    <t>182315IDC00160</t>
  </si>
  <si>
    <t>哈尔滨4电信</t>
  </si>
  <si>
    <t>CACDNHEBCT</t>
  </si>
  <si>
    <t>2019/11/5
2020/11/1</t>
  </si>
  <si>
    <t>200G+40G</t>
  </si>
  <si>
    <t>202305按照保底计提。202303开始价格变动。202103价格变动（1）20191105存量200G开始计费，2020年11月1日扩容40G开始计费，颗粒度100M，保底72G；（2）甲乙双方实际流量以100M为结算单位，不足100M按100M收取。</t>
  </si>
  <si>
    <t>HRB4CT</t>
  </si>
  <si>
    <t>杭州天舰信息技术股份有限公司</t>
  </si>
  <si>
    <t>杭州天舰</t>
  </si>
  <si>
    <t>L20230223017</t>
  </si>
  <si>
    <t>丽水</t>
  </si>
  <si>
    <t>丽水电信</t>
  </si>
  <si>
    <t>CACDNLSCT</t>
  </si>
  <si>
    <t>202305按照保底计提。202304开始价格变动。202209价格变动（1）颗粒度100M，保底32G；20230501开始保底36G （2）甲乙双方实际流量以100M为结算单位，不足50M按照0M收取，大于等于50M按100M收取。</t>
  </si>
  <si>
    <t>LSCT</t>
  </si>
  <si>
    <t>L20230223018</t>
  </si>
  <si>
    <t>台州电信</t>
  </si>
  <si>
    <t>CACDNTZCT</t>
  </si>
  <si>
    <t>202305按照保底计提。202304开始价格变动。202209价格变动（1）颗粒度100M，保底32G；20230501开始保底36G （2）甲乙双方实际流量以100M为结算单位，不足50M按照0M收取，大于等于50M按100M收取</t>
  </si>
  <si>
    <t>TZCT</t>
  </si>
  <si>
    <t>L20230223032</t>
  </si>
  <si>
    <t>丽水3移动</t>
  </si>
  <si>
    <t>CACDNLSCM2</t>
  </si>
  <si>
    <t>2021/4/1
2021/5/1</t>
  </si>
  <si>
    <t>202304开始价格变动。需要注意2022年3-4月故障扣减（1）20210401开始计费100G，20210501新增100G开始计费，颗粒度100M，保底100G；（2）甲乙双方实际流量以100M为结算单位，不足50M按照0M收取，大于等于50M按100M收取</t>
  </si>
  <si>
    <t>LS3CM</t>
  </si>
  <si>
    <t>杭州优云科技有限公司</t>
  </si>
  <si>
    <t>杭州优云</t>
  </si>
  <si>
    <t>182215IDC00406</t>
  </si>
  <si>
    <t>CACDNHUZCT</t>
  </si>
  <si>
    <t>需要注意202206价格变动（1）20200401开始计费，颗粒度100M，保底30G；（2）甲乙双方实际流量以100M为结算单位，不足50M按照0M收取，大于等于50M按100M收取。</t>
  </si>
  <si>
    <t>HUZCT</t>
  </si>
  <si>
    <t>182315IDC00049</t>
  </si>
  <si>
    <t>CACDNTZCM</t>
  </si>
  <si>
    <t>需要注意202102价格为5500（1）20200401开始计费，颗粒度100M，保底60G；（2）甲乙双方实际流量以100M为结算单位，不足50M按照0M收取，大于等于50M按100M收取。</t>
  </si>
  <si>
    <t>TZCM</t>
  </si>
  <si>
    <t>杭州云之盟科技有限公司</t>
  </si>
  <si>
    <t>云之盟</t>
  </si>
  <si>
    <t>182215IDC00301</t>
  </si>
  <si>
    <t>绍兴2移动</t>
  </si>
  <si>
    <t>CACDNSHAOXCM2</t>
  </si>
  <si>
    <t>2020/4/15
2022/12/31</t>
  </si>
  <si>
    <t>20221231退租。。需要注意202105价格5000和保底50%变动情况（1）20200415开始计费，颗粒度100M，保底50G；（2）甲乙双方实际流量以100M为结算单位，不足50M按照0M收取，大于等于50M按100M收取。</t>
  </si>
  <si>
    <t>182315IDC00052</t>
  </si>
  <si>
    <t>天津4联通</t>
  </si>
  <si>
    <t>CACDNTJUN</t>
  </si>
  <si>
    <t>2020/11/3
2021/1/1</t>
  </si>
  <si>
    <t>需要注意202306价格变动（1）存量100G20201103开始计费，扩容100G2021010开始计费，颗粒度100M，保底80G；（2）甲乙双方实际流量以100M为结算单位，不足50M按照0M收取，大于等于50M按100M收取。</t>
  </si>
  <si>
    <t>TJ4UN</t>
  </si>
  <si>
    <t>L20230308007</t>
  </si>
  <si>
    <t>宁波</t>
  </si>
  <si>
    <t>宁波4移动</t>
  </si>
  <si>
    <t>CACDNNBCM2</t>
  </si>
  <si>
    <t>202111对账需要注意故障是否扣减；（1）20210601开始计费，颗粒度100M，保底100G；（2）甲乙双方实际流量以100M为结算单位，不足50M按照0M收取，大于等于50M按100M收取</t>
  </si>
  <si>
    <t>NB4CM</t>
  </si>
  <si>
    <t>182215IDC00652</t>
  </si>
  <si>
    <t>金华3电信</t>
  </si>
  <si>
    <t>CACDNJHCT3</t>
  </si>
  <si>
    <t>20221001开始计费。颗粒度100M，保底90G</t>
  </si>
  <si>
    <t>JH3CT</t>
  </si>
  <si>
    <t>182315IDC00046</t>
  </si>
  <si>
    <t>舟山2移动</t>
  </si>
  <si>
    <t>CACDNZHOUSCM</t>
  </si>
  <si>
    <t>20230101开始计费。颗粒度100M，保底80G</t>
  </si>
  <si>
    <t>ZHOUS2CM</t>
  </si>
  <si>
    <t>湖南风云通达信息科技有限公司</t>
  </si>
  <si>
    <t>风云通达</t>
  </si>
  <si>
    <t>L20230501001</t>
  </si>
  <si>
    <t>长沙3电信</t>
  </si>
  <si>
    <t>CACDNCSCT2</t>
  </si>
  <si>
    <t>202305保底率降为20%。需要注意202305-202306保底率。需要注意202206价格变化（1）20200201开始计费，颗粒度100M，保底30G；（2）甲乙双方实际流量以100M为结算单位，不足50M按照0M收取，大于等于50M按100M收取。</t>
  </si>
  <si>
    <t>CS3CT</t>
  </si>
  <si>
    <t>内蒙古</t>
  </si>
  <si>
    <t>L20230308003</t>
  </si>
  <si>
    <t>包头电信</t>
  </si>
  <si>
    <t>CACDNBAOTCT</t>
  </si>
  <si>
    <t>202305按照保底计提。（1）202010不计费，需要注意202011对账扣减20200928-20200930故障费用。BD反馈202007扣减2天费用；（2）20200702开始计费，包端口，60G保底；（3）甲乙双方实际流量以100M为结算单位，不足50M按照0M收取，大于等于50M按100M收取。</t>
  </si>
  <si>
    <t>BAOTCT</t>
  </si>
  <si>
    <t>182115IDC00051</t>
  </si>
  <si>
    <t>吉首</t>
  </si>
  <si>
    <t>吉首移动</t>
  </si>
  <si>
    <t>CACDNJSCM</t>
  </si>
  <si>
    <t>2020/12/3
2021/8/31</t>
  </si>
  <si>
    <t>20210831退租，202107需要注意故障扣减（1）20201203开始计费，颗粒度100M，保底40G；（2）甲乙双方实际流量以100M为结算单位，不足50M按照0M收取，大于等于50M按100M收取</t>
  </si>
  <si>
    <t>182315IDC00144</t>
  </si>
  <si>
    <t>长沙4移动</t>
  </si>
  <si>
    <t>CACDNCSCM</t>
  </si>
  <si>
    <t>2021/2/7
2021/10/1
2021/10/1
2021/12/1
2022/2/1
2022/2/1
2023/2/28</t>
  </si>
  <si>
    <t>200G+160G+200G+200G+120G+200G-200G</t>
  </si>
  <si>
    <t>20230228退租长沙7移动200G.20211001开始价格变动，需要注意202108故障是否扣减（1）20210207的200G开始计费，20211001扩容100G开始计费，20211001长沙5移动200G开始计费并合并到长沙4移动，20211201长沙6移动合并到长沙4移动,20220201扩容120G，20220201开始长沙7移动200G合并至此计费。颗粒度100M，保底432G；（2）甲乙双方实际流量以100M为结算单位，不足50M按照0M收取，大于等于50M按100M收取。</t>
  </si>
  <si>
    <t>CS4CM</t>
  </si>
  <si>
    <t>长沙5移动</t>
  </si>
  <si>
    <t>2021/10/1
2021/10/1</t>
  </si>
  <si>
    <t>边缘计算，20211001开始计费，颗粒度100M，保底80G，合并到长沙4移动计费</t>
  </si>
  <si>
    <t>长沙6移动</t>
  </si>
  <si>
    <t>2021/12/1
2022/2/1</t>
  </si>
  <si>
    <t>200G-200G+120G-120G</t>
  </si>
  <si>
    <t>202112对账需要注意故障是否需要扣减。20211201开始计费200G，20220201扩容120G开始计费，合并到长沙4移动计费，颗粒度100M，保底128G</t>
  </si>
  <si>
    <t>长沙7移动</t>
  </si>
  <si>
    <t>2022/2/1
2022/2/1</t>
  </si>
  <si>
    <t>20220201开始计费，颗粒度100M，保底80G。202202开始合并至长沙4移动计费</t>
  </si>
  <si>
    <t>湖南省泛泰巨网信息技术有限公司</t>
  </si>
  <si>
    <t>泛泰巨网</t>
  </si>
  <si>
    <t>L20230308006</t>
  </si>
  <si>
    <t>衡阳电信</t>
  </si>
  <si>
    <t>CACDNHENGYCT</t>
  </si>
  <si>
    <t>2018/7/18
2019/9/1
2020/4/30</t>
  </si>
  <si>
    <t>80G+
180G-60G</t>
  </si>
  <si>
    <t>202305保底率降为20%。2个月一付。需要注意202206价格变动。202111对账需要注意故障是否扣减（1）20200501开始价格为7083.33；（2）颗粒度100M，保底60G；（3）需要注意20200430退60G；（4）.扩容180G新合同 181915IDC00229， 2018年7月18日至2019年7月24日，资源与价格均不作变更； 2019年7月25日至2019年8月31日，带宽价格更新为：7500元/月/G， 2019年9月1日开始带宽7500元；（5）甲乙双方实际流量以100M为结算单位，不足50M按照0M收取，大于等于50M按100M收取。</t>
  </si>
  <si>
    <t>HENGYCT</t>
  </si>
  <si>
    <t>衡阳2电信</t>
  </si>
  <si>
    <t>202305保底率降为20%。需要注意202206价格变动。（1）20200601开始计费，颗粒度100M，保底18G，（2）甲乙双方实际流量以100M为结算单位，不足50M按照0M收取，大于等于50M按100M收取。</t>
  </si>
  <si>
    <t>HENGY2CT</t>
  </si>
  <si>
    <t>吉林省高升科技有限公司</t>
  </si>
  <si>
    <t>高升科技</t>
  </si>
  <si>
    <t>182215IDC00545</t>
  </si>
  <si>
    <t>长春</t>
  </si>
  <si>
    <t>长春3联通</t>
  </si>
  <si>
    <t>CACDNCCUN</t>
  </si>
  <si>
    <t>需要注意202306价格变动。注意202108价格变化5000。20210101开始价格为5833（1）20200122开始计费，颗粒度100M，保底40G；（2）甲乙双方实际流量以100M为结算单位，不足50M按照0M收取，大于等于50M按100M收取</t>
  </si>
  <si>
    <t>CC3UN</t>
  </si>
  <si>
    <t>吉林省优果网络传媒有限公司</t>
  </si>
  <si>
    <t>吉林优果</t>
  </si>
  <si>
    <t>182215IDC00546</t>
  </si>
  <si>
    <t>哈尔滨4移动</t>
  </si>
  <si>
    <t>CACDNHEBCM3</t>
  </si>
  <si>
    <t>202305关停。需要注意后期资源变动（1）20200801开始计费，颗粒度100M，保底50G；（2）甲乙双方实际流量以100M为结算单位，不足50M按照0M收取，大于等于50M按100M收取</t>
  </si>
  <si>
    <t>HRB4CM</t>
  </si>
  <si>
    <t>182015IDC00326</t>
  </si>
  <si>
    <t>鞍山电信</t>
  </si>
  <si>
    <t>CACDNANSHANCT</t>
  </si>
  <si>
    <t>2020/10/1
2021/6/30</t>
  </si>
  <si>
    <t>（1）20201001开始计费，颗粒度100M，保底12G；（2）甲乙双方实际流量以100M为结算单位，不足50M按照0M收取，大于等于50M按100M收取。</t>
  </si>
  <si>
    <t>182215IDC00370</t>
  </si>
  <si>
    <t>沈阳3电信</t>
  </si>
  <si>
    <t>CACDNSYCT</t>
  </si>
  <si>
    <t>202305按照保底计提。需要注意202306价格变动。202111对账需要注意故障是否扣减；20210601开始计费，颗粒度100M，保底18G</t>
  </si>
  <si>
    <t>SY3CT</t>
  </si>
  <si>
    <t>182215IDC00554</t>
  </si>
  <si>
    <t>天津4移动</t>
  </si>
  <si>
    <t>CACDNTJCM2</t>
  </si>
  <si>
    <t>2021/6/10
2022/7/31</t>
  </si>
  <si>
    <t>200G-160G</t>
  </si>
  <si>
    <t>202305按照保底计提。20220731退租160G。需要注意202208价格变动（1）20210610开始计费，颗粒度100M，保底100G；20220801开始为包端口（2）甲乙双方实际流量以100M为结算单位，不足50M按照0M收取，大于等于50M按100M收取</t>
  </si>
  <si>
    <t>TJ4CM</t>
  </si>
  <si>
    <t>江苏恒杰网络科技有限公司</t>
  </si>
  <si>
    <t>江苏恒杰</t>
  </si>
  <si>
    <t>182315IDC00006</t>
  </si>
  <si>
    <t>厦门3电信</t>
  </si>
  <si>
    <t>CACDNXMCT2</t>
  </si>
  <si>
    <t>2021/2/1
2021/5/1
2021/12/1
2022/6/30
2023/4/30</t>
  </si>
  <si>
    <t>200G+120G+60G-100G-80G</t>
  </si>
  <si>
    <t>20230430退租80G。20220630退租100G。202112对账需要注意故障是否需要扣减（1）20210201开始计费200G，20210501新增120G开始计费，20211201新增60G，颗粒度100M，保底114G；（2）甲乙双方实际流量以100M为结算单位，不足50M按照0M收取，大于等于50M按100M收取</t>
  </si>
  <si>
    <t>XM3CT</t>
  </si>
  <si>
    <t>182315IDC00096</t>
  </si>
  <si>
    <t>郑州6电信</t>
  </si>
  <si>
    <t>CACDNZZCT</t>
  </si>
  <si>
    <t>2021/11/1
2023/1/1</t>
  </si>
  <si>
    <t>需注意注意202206价格变化。20211101开始计费100G，20230101开始计费160G.颗粒度100M，保底60G</t>
  </si>
  <si>
    <t>ZZ6CT</t>
  </si>
  <si>
    <t>182215IDC00300</t>
  </si>
  <si>
    <t>芜湖</t>
  </si>
  <si>
    <t>芜湖联通</t>
  </si>
  <si>
    <t>CACDNWUHUN</t>
  </si>
  <si>
    <t>100G+60G</t>
  </si>
  <si>
    <t>需要注意202206价格变化（1）20211001开始计费100G，20220201开始计费60G，颗粒度100M，保底48G；（2）甲乙双方实际流量以100M为结算单位，不足50M按照0M收取，大于等于50M按100M收取</t>
  </si>
  <si>
    <t>WUHUN</t>
  </si>
  <si>
    <t>L20230331005</t>
  </si>
  <si>
    <t>郑州5联通</t>
  </si>
  <si>
    <t>CACDNZZUN</t>
  </si>
  <si>
    <t>颗粒度100M，保底12G</t>
  </si>
  <si>
    <t>ZZ5UN</t>
  </si>
  <si>
    <t>江苏云工场信息技术有限公司</t>
  </si>
  <si>
    <t>江苏云工场</t>
  </si>
  <si>
    <t>L20230223015</t>
  </si>
  <si>
    <t>青岛</t>
  </si>
  <si>
    <t>青岛移动2</t>
  </si>
  <si>
    <t>CACDNQDCM</t>
  </si>
  <si>
    <t>2018/8/6
2019/10/1
2021/2/1</t>
  </si>
  <si>
    <t>160G
+200G+70G</t>
  </si>
  <si>
    <t>需要注意202109价格变动5500（1）需要注意2020年5月1日开始价格为5000，2020年1月1日开始单价为4500；（2）颗粒度100M，保底129G；（3）扩容200G20191001开始计费；扩容70G20210201开始计费，（4）甲乙双方实际流量以100M为结算单位，不足50M按照0M收取，大于等于50M按100M收取。</t>
  </si>
  <si>
    <t>QDCM</t>
  </si>
  <si>
    <t>L20230223011</t>
  </si>
  <si>
    <t>济南2移动二级</t>
  </si>
  <si>
    <t>CACDNJNCM</t>
  </si>
  <si>
    <t>202305按照均值计提。需要注意202109价格变动5500（1）需要注意2020年5月1日开始价格为5000，2020年1月1日开始单价为4500；（2）颗粒度100M，保底90G；（3）甲乙双方实际流量以100M为结算单位，不足50M按照0M收取，大于等于50M按100M收取。</t>
  </si>
  <si>
    <t>JN2CMCACHE</t>
  </si>
  <si>
    <t>182015IDC00367</t>
  </si>
  <si>
    <t>济南6移动</t>
  </si>
  <si>
    <t>2019/1/26
2020/10/31</t>
  </si>
  <si>
    <t>202009不计费，（1）需要注意BD反馈2020年8月暂停不计费；（2）需要注意2020年5月1日开始价格为5000；（3）颗粒度100M，202001前无保底。2020年1月1日开始单价为4500，保底60G；（4）201908与济南5拆开计费；（5）甲乙双方实际流量以100M为结算单位，不足50M按照0M收取，大于等于50M按100M收取。</t>
  </si>
  <si>
    <t>青岛三线</t>
  </si>
  <si>
    <t>青岛三级移动</t>
  </si>
  <si>
    <t>CDNQDCT</t>
  </si>
  <si>
    <t>2018/9/25 
2019/7/25 
2020/1/1
2021/6/1</t>
  </si>
  <si>
    <t>80G
+80G
+40G+60G</t>
  </si>
  <si>
    <t>需要注意202109价格变动5500（1）需要注意2020年5月1日开始价格为5000；（2）颗粒度100M，保底78G；（3）20190725扩容80G开始计费，202001扩容40G开始计费；20210601扩容60G开始计费；4）2020年1月1日开始单价4500；（5）甲乙双方实际流量以100M为结算单位，不足50M按照0M收取，大于等于50M按100M收取。</t>
  </si>
  <si>
    <t>QDIXCM</t>
  </si>
  <si>
    <t>原青岛高防转为青岛CDN使用</t>
  </si>
  <si>
    <t>QDWNQ</t>
  </si>
  <si>
    <t>202305按照均值计提。需要注意202109价格变动5500（1）20200901开始200G CDN出口；（2）需要注意2020年5月1日开始价格为5000；（3）颗粒度100M，保底60G；（4）2020年1月1日开始单价为4500；（5）甲乙双方实际流量以100M为结算单位，不足50M按照0M收取，大于等于50M按100M收取。</t>
  </si>
  <si>
    <t>QDCMCACHE</t>
  </si>
  <si>
    <t>青岛高防</t>
  </si>
  <si>
    <t>青岛高防（青岛万年泉移动）</t>
  </si>
  <si>
    <t>高防复用CDN60G</t>
  </si>
  <si>
    <t>（1）20210101开始无此费用；（2）复用CDN的60G，保底18G，固定费用，按照5500*18</t>
  </si>
  <si>
    <t>L20230223012</t>
  </si>
  <si>
    <t>青岛滨海</t>
  </si>
  <si>
    <t>QDBH-移动</t>
  </si>
  <si>
    <t>202305按照均值计提。需要注意202109价格变动5500（1）需要注意2020年5月1日开始价格为5000；（2）20191104开始计费，颗粒度100M，保底30G，甲乙双方实际流量以100M为结算单位，不足50M按照0M收取，大于等于50M按100M收取。</t>
  </si>
  <si>
    <t>QDBH-MOBCOM</t>
  </si>
  <si>
    <t>青岛3移动</t>
  </si>
  <si>
    <t>2020/1/22
2020/3/1
2021/2/1
2021/9/30
2021/10/1
2022/12/31</t>
  </si>
  <si>
    <t>260G
+10G-70G-100G+100G-200G</t>
  </si>
  <si>
    <t>20221231挪200G给青岛6移动。需要注意202109价格变动5500，（1）颗粒度100M，保底30G；（2）需要注意2020年5月1日开始价格为5000；（3）20200122存量260G开始计费，20200301扩容10G开始计费，20210201有70G迁移到青岛移动2；20211001开始有100G迁移到青岛6移动。青岛3移动100G合并青岛6移动计费（4）甲乙双方实际流量以100M为结算单位，不足50M按照0M收取，大于等于50M按100M收取。</t>
  </si>
  <si>
    <t>青岛6移动</t>
  </si>
  <si>
    <t>CACDNQDCM2</t>
  </si>
  <si>
    <t>2021/10/1
2021/10/1
2023/1/1</t>
  </si>
  <si>
    <t>100G-100G+200G</t>
  </si>
  <si>
    <t>20230101开始200G全在青岛6移动。20211001开始计费，颗粒度100M，保底60G；此节点为青岛3移动拆除的100G。且青岛6移动剩余100G合并到青岛3移动节点合并计费</t>
  </si>
  <si>
    <t>QD6CM</t>
  </si>
  <si>
    <t>L20230223016</t>
  </si>
  <si>
    <t>呼和浩特</t>
  </si>
  <si>
    <t>呼和浩特5移动</t>
  </si>
  <si>
    <t>CACDNHHHTCM</t>
  </si>
  <si>
    <t>2020/1/1
2020/5/1</t>
  </si>
  <si>
    <t>160G+60G</t>
  </si>
  <si>
    <t>202305按照均值计提。（1）颗粒度100M，保底66G；（2）20200101存量160G开始计费，20200501扩容60G开始计费；（3）甲乙双方实际流量以100M为结算单位，不足50M按照0M收取，大于等于50M按100M收取。</t>
  </si>
  <si>
    <t>HHHT5CM</t>
  </si>
  <si>
    <t>182115IDC00062</t>
  </si>
  <si>
    <t>太原6移动</t>
  </si>
  <si>
    <t>CACDNTYCM</t>
  </si>
  <si>
    <t>2020/1/22
2021/1/1
2021/3/31</t>
  </si>
  <si>
    <t>160G+100G-260G</t>
  </si>
  <si>
    <t>20210331退租，需要注意202012临时关停60G，202101恢复160G；202101扩容100G开始计费，（1）存量160G20200122开始计费，扩容100G20210101开始计费，颗粒度100M，保底78G；（2）甲乙双方实际流量以100M为结算单位，不足50M按照0M收取，大于等于50M按100M收取。</t>
  </si>
  <si>
    <t>182115IDC00233</t>
  </si>
  <si>
    <t>南宁4移动+南宁5移动</t>
  </si>
  <si>
    <t>CACDNNNCM</t>
  </si>
  <si>
    <t>2020/5/1
2021/1/1
2021/4/1
2021/9/30</t>
  </si>
  <si>
    <t>150G+50G+160G-360G</t>
  </si>
  <si>
    <t>20210930退租，20210101价格为5500（1）存量150G20200501开始计费，扩容20210101开始计费，颗粒度100M，保底60G；（2）20210401开始南宁5移动合并至南宁4移动（3）甲乙双方实际流量以100M为结算单位，不足50M按照0M收取，大于等于50M按100M收取。</t>
  </si>
  <si>
    <t>南宁5移动</t>
  </si>
  <si>
    <t>（1）20210401开始计费，颗粒度100M，保底48G；20210401合并至南宁4移动；（2）甲乙双方实际流量以100M为结算单位，不足50M按照0M收取，大于等于50M按100M收取</t>
  </si>
  <si>
    <t>182215IDC00646</t>
  </si>
  <si>
    <t>青岛5移动</t>
  </si>
  <si>
    <t>2021/2/1
2021/10/1
2022/9/30</t>
  </si>
  <si>
    <t>100G+200G-100G</t>
  </si>
  <si>
    <t>202305按照保底计提。需要注意202109价格变动（1）20210201开始计费100G，20211001开始计费扩容200G颗粒度100M，20220930退租100G.包端口，保底300G；（2）甲乙双方实际流量以100M为结算单位，不足50M按照0M收取，大于等于50M按100M收取</t>
  </si>
  <si>
    <t>QD5CM</t>
  </si>
  <si>
    <t>182315IDC00062</t>
  </si>
  <si>
    <t>济南7移动</t>
  </si>
  <si>
    <t>CACDNJNCM2</t>
  </si>
  <si>
    <t>2021/1/5
2021/4/1</t>
  </si>
  <si>
    <t>202305按照均值计提。需要注意20210701开始济南7移动&amp;济南8移动合并到济南7移动计费；需要注意202104故障是否需要扣减（1）20210105开始计费，颗粒度100M，保底120G；（2）甲乙双方实际流量以100M为结算单位，不足50M按照0M收取，大于等于50M按100M收取。</t>
  </si>
  <si>
    <t>JN7CM</t>
  </si>
  <si>
    <t>济南8移动</t>
  </si>
  <si>
    <t>需要注意20210701开始济南7移动&amp;济南8移动合并到济南7移动计费（1）需要注意202104故障是否需要扣减，20210401开始计费，颗粒度100M，保底60G；（2）甲乙双方实际流量以100M为结算单位，不足50M按照0M收取，大于等于50M按100M收取。</t>
  </si>
  <si>
    <t>L20230223020</t>
  </si>
  <si>
    <t>徐州</t>
  </si>
  <si>
    <t>徐州移动</t>
  </si>
  <si>
    <t>CACDNXZCM</t>
  </si>
  <si>
    <t>202305按照保底计提。（1）20210601开始计费，颗粒度100M，包端口，保底160G；（2）甲乙双方实际流量以100M为结算单位，不足50M按照0M收取，大于等于50M按100M收取</t>
  </si>
  <si>
    <t>XZCM</t>
  </si>
  <si>
    <t>182315IDC00047</t>
  </si>
  <si>
    <t>潍坊2移动</t>
  </si>
  <si>
    <t>CACDNWFCM2</t>
  </si>
  <si>
    <t>202305按照均值计提（1）20220130开始计费，颗粒度100M，保底60G；（2）甲乙双方实际流量以100M为结算单位，不足50M按照0M收取，大于等于50M按100M收取</t>
  </si>
  <si>
    <t>WF2CM</t>
  </si>
  <si>
    <t>182315IDC00056</t>
  </si>
  <si>
    <t>济南9移动</t>
  </si>
  <si>
    <t>CACDNJNCM3</t>
  </si>
  <si>
    <t>202305按照均值计提。（1）20220130开始计费，颗粒度100M，保底60G；（2）甲乙双方实际流量以100M为结算单位，不足50M按照0M收取，大于等于50M按100M收取。</t>
  </si>
  <si>
    <t>JN9CM</t>
  </si>
  <si>
    <t>L20230223034</t>
  </si>
  <si>
    <t>潍坊联通</t>
  </si>
  <si>
    <t>CACDNWFUN</t>
  </si>
  <si>
    <t>2022/2/1
2022/3/31
2022/8/31</t>
  </si>
  <si>
    <t>400G-100G-150G</t>
  </si>
  <si>
    <t>202304开始价格变动。20220829记录挪150G给WF2UN。需要注意20220401价格变动。（1）20220201开始计费400G，20220331退租100G，颗粒度100M，保底90G；（2）甲乙双方实际流量以100M为结算单位，不足50M按照0M收取，大于等于50M按100M收取</t>
  </si>
  <si>
    <t>WFUN</t>
  </si>
  <si>
    <t>潍坊2联通</t>
  </si>
  <si>
    <t>150G</t>
  </si>
  <si>
    <t>202304开始价格变动。WFUN拆出150G给WF2UN。颗粒度100M，保底45G</t>
  </si>
  <si>
    <t>WF2UN</t>
  </si>
  <si>
    <t>182215IDC00651</t>
  </si>
  <si>
    <t>威海</t>
  </si>
  <si>
    <t>威海移动</t>
  </si>
  <si>
    <t>CACDNWEIHCM</t>
  </si>
  <si>
    <t>202305按照保底计提。20221001开始计费。颗粒度100M，包端口，保底100G</t>
  </si>
  <si>
    <t>WEIHCM</t>
  </si>
  <si>
    <t>南通云数网络科技有限公司</t>
  </si>
  <si>
    <t>南通云数</t>
  </si>
  <si>
    <t>182315IDC00054</t>
  </si>
  <si>
    <t>常州移动2</t>
  </si>
  <si>
    <t>CACDNCZCM</t>
  </si>
  <si>
    <t>需要注意20220101开始由江阴普尔变更为南通云数，需要注意20210801价格为4800（1）20200801开始价格为4400，颗粒度100M，保底24G；（2）甲乙双方实际流量以100M为结算单位，不足50M按照0M收取，大于等于50M按100M收取。</t>
  </si>
  <si>
    <t>CZCM</t>
  </si>
  <si>
    <t>182215IDC00163</t>
  </si>
  <si>
    <t>扬州2电信</t>
  </si>
  <si>
    <t>CACDNYANGZCT2</t>
  </si>
  <si>
    <t>2021/5/1
2022/6/30</t>
  </si>
  <si>
    <t>20220630退租。需要注意20220101开始由江阴普尔变更为南通云数，20220120转为边缘计算（1）20210501开始计费，颗粒度100M，保底40G；（2）甲乙双方实际流量以100M为结算单位，不足50M按照0M收取，大于等于50M按100M收取</t>
  </si>
  <si>
    <t>182315IDC00051</t>
  </si>
  <si>
    <t>无锡4移动</t>
  </si>
  <si>
    <t>CACDNWXCM</t>
  </si>
  <si>
    <t>2020/7/6
2021/1/1</t>
  </si>
  <si>
    <t>80G+80G</t>
  </si>
  <si>
    <t>需要注意20220101开始由江阴普尔变更为南通云数，20210101价格为4800（1）20200706存量80G开始计费，20210101扩容80G开始计费，颗粒度100M，保底64G；（2）甲乙双方实际流量以100M为结算单位，不足50M按照0M收取，大于等于50M按100M收取。</t>
  </si>
  <si>
    <t>WX4CM</t>
  </si>
  <si>
    <t>182215IDC00548</t>
  </si>
  <si>
    <t>中山4移动</t>
  </si>
  <si>
    <t>CACDNZSCM4</t>
  </si>
  <si>
    <t>2022/1/1
2022/10/31</t>
  </si>
  <si>
    <t>需要注意202207价格变动（1）20220101开始计费，颗粒度100M，保底80G；（2）	
甲乙双方实际流量以100M为结算单位，不足50M按照0M收取，大于等于50M按100M收取</t>
  </si>
  <si>
    <t>青岛燚汇信达通讯科技有限公司</t>
  </si>
  <si>
    <t>燚汇信达</t>
  </si>
  <si>
    <t>L20230308009</t>
  </si>
  <si>
    <t>青岛5电信</t>
  </si>
  <si>
    <t>CACDNQDCT</t>
  </si>
  <si>
    <t>2020/9/8
2021/8/2
2022/5/30</t>
  </si>
  <si>
    <t>160G+200G-200G</t>
  </si>
  <si>
    <t>202305按照保底计提。需要注意202305价格变动。需要注意202205价格变动。（1）青岛5电信20200908开始计费，青岛6电信20210802开始计费，颗粒度100M，保底108G；02108开始青岛5电信与青岛6电信合并计费。202206开始青岛5电信&amp;青岛6电信不合并计费（2）甲乙双方实际流量以100M为结算单位，不足50M按照0M收取，大于等于50M按100M收取</t>
  </si>
  <si>
    <t>QD5CT</t>
  </si>
  <si>
    <t>青岛6电信</t>
  </si>
  <si>
    <t>2021/8/2
2022/6/1</t>
  </si>
  <si>
    <t>200G-200G+200G</t>
  </si>
  <si>
    <t>需要注意202305价格变动。需要注意202205价格变动。（1）20210802开始计费，颗粒度100M，保底60G，青岛6电信与青岛5电信合并计费；202206开始青岛5电信&amp;青岛6电信不合并计费（2）甲乙双方实际流量以100M为结算单位，不足50M按照0M收取，大于等于50M按100M收取</t>
  </si>
  <si>
    <t>QD6CT</t>
  </si>
  <si>
    <t>L20230308005</t>
  </si>
  <si>
    <t>烟台</t>
  </si>
  <si>
    <t>烟台电信</t>
  </si>
  <si>
    <t>CACDNYTCT</t>
  </si>
  <si>
    <t>需要注意202207价格变动（1）20211001开始计费，颗粒度100M，保底30G；（2）甲乙双方实际流量以100M为结算单位，不足50M按照0M收取，大于等于50M按100M收取</t>
  </si>
  <si>
    <t>YTCT</t>
  </si>
  <si>
    <t>182315IDC00058</t>
  </si>
  <si>
    <t>青岛8联通</t>
  </si>
  <si>
    <t>CACDNQDUN</t>
  </si>
  <si>
    <t>20230101开始计费。颗粒度100M，保底45G</t>
  </si>
  <si>
    <t>QD8UN</t>
  </si>
  <si>
    <t>青岛9联通</t>
  </si>
  <si>
    <t>QD9UN</t>
  </si>
  <si>
    <t>山西卡伏科技有限公司</t>
  </si>
  <si>
    <t>山西卡伏</t>
  </si>
  <si>
    <t>182315IDC00055</t>
  </si>
  <si>
    <t>太原8移动</t>
  </si>
  <si>
    <t>CACDNTYCM3</t>
  </si>
  <si>
    <t>2021/1/1
2021/4/1</t>
  </si>
  <si>
    <t>100G+200G</t>
  </si>
  <si>
    <t>20220301开始价格为5400。20210401价格5200元/G/月。（1）20210101开始计费100G，20210401开始计费扩容200G，颗粒度100M，保底120G；（2）甲乙双方实际流量以100M为结算单位，不足50M按照0M收取，大于等于50M按100M收取</t>
  </si>
  <si>
    <t>TY8CM</t>
  </si>
  <si>
    <t>182315IDC00150</t>
  </si>
  <si>
    <t>太原9移动</t>
  </si>
  <si>
    <t>202305按照保底计提。20220305开始计费，颗粒度100M，保底100G，包端口</t>
  </si>
  <si>
    <t>TY9CM</t>
  </si>
  <si>
    <t>上海云瑞智通实业有限公司</t>
  </si>
  <si>
    <t>云瑞智通</t>
  </si>
  <si>
    <t>182215IDC00016</t>
  </si>
  <si>
    <t>沈阳4移动</t>
  </si>
  <si>
    <t>CACDNSYCM</t>
  </si>
  <si>
    <t>2020/12/4
2021/10/1
2021/12/31</t>
  </si>
  <si>
    <t>200G+200G-200G-200G</t>
  </si>
  <si>
    <t>20220101开始沈阳4移动节点退租（1）20201204开始计费200G，20211001开始计费200G，沈阳4移动&amp;沈阳5移动合并计费，颗粒度100M，保底160G；（2）甲乙双方实际流量以100M为结算单位，不足50M按照0M收取，大于等于50M按100M收取。</t>
  </si>
  <si>
    <t>沈阳5移动</t>
  </si>
  <si>
    <t>2021/10/1
2022/1/1
2022/1/31</t>
  </si>
  <si>
    <t>200G+200G-400G</t>
  </si>
  <si>
    <t>20220131退租（1）20211001开始计费200G，20220101扩容200G开始计费，颗粒度100，保底160G；（2）甲乙双方实际流量以100M为结算单位，不足50M按照0M收取，大于等于50M按100M收取</t>
  </si>
  <si>
    <t>182315IDC00138</t>
  </si>
  <si>
    <t>南通</t>
  </si>
  <si>
    <t>南通电信</t>
  </si>
  <si>
    <t>CACDNNTCT</t>
  </si>
  <si>
    <t>202305按照均值计提。注意资源变动。（1）20210201开始计费，颗粒度100M，保底30G；（2）甲乙双方实际流量以100M为结算单位，不足50M按照0M收取，大于等于50M按100M收取</t>
  </si>
  <si>
    <t>NTCT</t>
  </si>
  <si>
    <t>182315IDC00048</t>
  </si>
  <si>
    <t>南通2电信</t>
  </si>
  <si>
    <t>CACDNNTCT2</t>
  </si>
  <si>
    <t>（1）20210201开始计费，颗粒度100M，保底50G，平均流量;（2）甲乙双方实际流量以100M为结算单位，不足50M按照0M收取，大于等于50M按100M收取</t>
  </si>
  <si>
    <t>NT2CT</t>
  </si>
  <si>
    <t>L20230223013</t>
  </si>
  <si>
    <t>兰州6电信</t>
  </si>
  <si>
    <t>CACDNLZCT</t>
  </si>
  <si>
    <t>202305按照均值计提。（1）20210902开始计费，颗粒度100M，保底30G</t>
  </si>
  <si>
    <t>LZ6CT</t>
  </si>
  <si>
    <t>182315IDC00137</t>
  </si>
  <si>
    <t>黄石</t>
  </si>
  <si>
    <t>黄石6电信</t>
  </si>
  <si>
    <t>CACDNHSCT</t>
  </si>
  <si>
    <t>（1）2022年4月1日起为平均流量计费，保底40G（2）20211001开始计费，95计费，颗粒度100，保底60G；（3）甲乙双方实际流量以100M为结算单位，不足50M按照0M收取，大于等于50M按100M收取</t>
  </si>
  <si>
    <t>HS6CT</t>
  </si>
  <si>
    <t>四川奔云行科技有限公司</t>
  </si>
  <si>
    <t>奔云行</t>
  </si>
  <si>
    <t>182115IDC00106</t>
  </si>
  <si>
    <t>成都7移动</t>
  </si>
  <si>
    <t>CACDNCDCM2</t>
  </si>
  <si>
    <t>2021/2/7
2021/9/30</t>
  </si>
  <si>
    <t>2021年9月30日退租（1）20210207开始计费，颗粒度100M，包端口，保底200G；（2）甲乙双方实际流量以100M为结算单位，不足50M按照0M收取，大于等于50M按100M收取。</t>
  </si>
  <si>
    <t>武汉鸿扬通信技术有限公司</t>
  </si>
  <si>
    <t>武汉鸿扬</t>
  </si>
  <si>
    <t>182015IDC00348</t>
  </si>
  <si>
    <t>宜昌电信</t>
  </si>
  <si>
    <t>CACDNYICCT</t>
  </si>
  <si>
    <t>2018/8/13
2021/8/31</t>
  </si>
  <si>
    <t>20210831退租（1）颗粒度100M，保底40G；（2）2018年8月13日至2019年7月24日执行原合同价格8333元/G/月；2019年7月25日至2020年8月31日执行新价格，即6667元/G/月；（3）甲乙双方实际流量以100M为结算单位，不足50M按照0M收取，大于等于50M按100M收取。</t>
  </si>
  <si>
    <t>新疆众合云尚网络股份有限公司</t>
  </si>
  <si>
    <t>众合云尚</t>
  </si>
  <si>
    <t>182215IDC00540</t>
  </si>
  <si>
    <t>阿克苏</t>
  </si>
  <si>
    <t>阿克苏2移动（原名克拉玛依5移动）</t>
  </si>
  <si>
    <t>CACDNKLMYCM2</t>
  </si>
  <si>
    <t>需要注意202207价格变动。需要注意20210701价格变动5500；需要注意202102无保底；需要注意202104故障是否需要扣减（1）20210101开始计费100G，20210401扩容100G开始计费，颗粒度100M，保底80G；（2）甲乙双方实际流量以100M为结算单位，不足50M按照0M收取，大于等于50M按100M收取</t>
  </si>
  <si>
    <t>AKS2CM</t>
  </si>
  <si>
    <t>182215IDC00549</t>
  </si>
  <si>
    <t>阿克苏移动</t>
  </si>
  <si>
    <t>CACDNAKSCM</t>
  </si>
  <si>
    <t>2021/9/1
2022/11/30
2023/4/30</t>
  </si>
  <si>
    <t>（1）边缘计算,20210901开始计费200G，20221130退租100G.颗粒度100M，保底80G；（2）甲乙双方实际流量以100M为结算单位，不足50M按照0M收取，大于等于50M按100M收取</t>
  </si>
  <si>
    <t>182215IDC00186</t>
  </si>
  <si>
    <t>乌鲁木齐移动</t>
  </si>
  <si>
    <t>CACDNWLMQCM</t>
  </si>
  <si>
    <t>2022/1/1
2022/1/31
2022/4/30
2022/6/30
2023/2/28</t>
  </si>
  <si>
    <t>100G-40G-20G-30G-10G</t>
  </si>
  <si>
    <t>20230228退租。20220701开始无保底。20220101开始计费，20220131退租40G，20220430退租20G，20220630退租30G，颗粒度100M，保底24G</t>
  </si>
  <si>
    <t>云端互联（西安）计算机技术有限公司</t>
  </si>
  <si>
    <t>云端互联</t>
  </si>
  <si>
    <t>L20230223027</t>
  </si>
  <si>
    <t>昆明2联通</t>
  </si>
  <si>
    <t>CACDNKMUN</t>
  </si>
  <si>
    <t>202304价格变动（1）需要注意20200401开始价格为5416.67；（2）颗粒度100M，保底16G；（3） 甲乙双方实际流量以100M为结算单位，不足50M按照0M收取，大于等于50M按100M收取</t>
  </si>
  <si>
    <t>KM2UN</t>
  </si>
  <si>
    <t>浙江山迅网络科技有限公司</t>
  </si>
  <si>
    <t>浙江山迅</t>
  </si>
  <si>
    <t>182115IDC00274</t>
  </si>
  <si>
    <t>泉州联通</t>
  </si>
  <si>
    <t>CACDNQZUN</t>
  </si>
  <si>
    <t>2018/6/11
2021/12/31</t>
  </si>
  <si>
    <t>20211231退租（1）需要注意海口2020年4月30日退租原带宽优惠20200501-20200524在泉州上抵扣；（2）颗粒度100M，保底32G ；（3）甲乙双方实际流量以100M为结算单位，不足50M按照0M收取，大于等于50M按100M收取。</t>
  </si>
  <si>
    <t>浙江挚云</t>
  </si>
  <si>
    <t>182115IDC00098</t>
  </si>
  <si>
    <t>杭州3移动</t>
  </si>
  <si>
    <t>CACDNHZCM2</t>
  </si>
  <si>
    <t>2018/10/1
2020/4/30
2021/10/31</t>
  </si>
  <si>
    <t>120G-20G-100G</t>
  </si>
  <si>
    <t>20211031退租，需要注意202107故障扣减；需要注意202102价格变化为5500及保底30%变为40%（1）需要注意2020年5月1日开始价格为4800；（2）需要注意20200430退租20G；（3）颗粒度100M，保底40G ；（4）甲乙双方实际流量以100M为结算单位，不足50M按照0M收取，大于等于50M按100M收取。</t>
  </si>
  <si>
    <t>182315IDC00165</t>
  </si>
  <si>
    <t>XACDNWZCM</t>
  </si>
  <si>
    <t>2018-10-1
2020/4/30</t>
  </si>
  <si>
    <t>需要注意20230301开始价格变动。20220101开始价格为5400.需要注意202102价格变化为5500及保底30%变为40%（1）需要注意2020年5月1日开始价格为4800；（2）需要注意20200430退租40G；（3）颗粒度100M，保底80G；（4）甲乙双方实际流量以100M为结算单位，不足50M按照0M收取，大于等于50M按100M收取。</t>
  </si>
  <si>
    <t>WZCM</t>
  </si>
  <si>
    <t>182315IDC00166</t>
  </si>
  <si>
    <t>温州电信二级</t>
  </si>
  <si>
    <t>CACDNWZCT</t>
  </si>
  <si>
    <t>2019/7/23
2020/12/1
2022/7/1</t>
  </si>
  <si>
    <t>80G+40G+200G</t>
  </si>
  <si>
    <t>202305保底降为25%。注意202305-202306保底率。20230201开始价格变动（1）20201201扩容40G开始计费；20220701扩容200G且从温州6电信变更为温州电信二级（2）需要注意20200801开始价格为7000；（3）颗粒度100M，保底36G；（4）1907新增资源（4）甲乙双方实际流量以100M为结算单位，不足50M按照0M收取，大于等于50M按100M收取。</t>
  </si>
  <si>
    <t>WZCTCACHE</t>
  </si>
  <si>
    <t>182315IDC00164</t>
  </si>
  <si>
    <t>温州3移动</t>
  </si>
  <si>
    <t>CACDNWZCM</t>
  </si>
  <si>
    <t>202305按照保底计提。需要注意202112是否扣减搬迁费用。需要注意202104故障是否需要扣减（1）20200601开始计费，包端口，颗粒度100M，保底100G；（2）甲乙双方实际流量以100M为结算单位，不足50M按照0M收取，大于等于50M按100M收取。</t>
  </si>
  <si>
    <t>WZ3CM</t>
  </si>
  <si>
    <t>182115IDC00432</t>
  </si>
  <si>
    <t>天津3移动</t>
  </si>
  <si>
    <t>CACDNTJCM</t>
  </si>
  <si>
    <t>2020/9/1
2021/12/31</t>
  </si>
  <si>
    <t>20211231退租，需要注意20210901价格变动5500（1）20200901开始计费，颗粒度100M，保底80G；（2）甲乙双方实际流量以100M为结算单位，不足50M按照0M收取，大于等于50M按100M收取。</t>
  </si>
  <si>
    <t>182115IDC00431</t>
  </si>
  <si>
    <t>温州7电信</t>
  </si>
  <si>
    <t>CACDNWZCT2</t>
  </si>
  <si>
    <t>2020/10/1
2022/6/30</t>
  </si>
  <si>
    <t>20220630退租，20220120转为边缘计算。（1）20201001开始计费，颗粒度100M，保底60G；（2）甲乙双方实际流量以100M为结算单位，不足50M按照0M收取，大于等于50M按100M收取。（3）2020年7月6日，且2020年7月6日-2020年8月31日为100G资源，2020年9月1日-2020年9月30日暂停使用，2020年10月1日起节点资源恢复使用并扩容为200G；（3）20201128-20201202不计费</t>
  </si>
  <si>
    <t>182115IDC00250</t>
  </si>
  <si>
    <t>苏州移动</t>
  </si>
  <si>
    <t>CACDNSUZCM</t>
  </si>
  <si>
    <t>2021/5/1
2021/10/31</t>
  </si>
  <si>
    <t>（1）20211031退租，20210501开始计费，颗粒度100M，保底80G；（2）甲乙双方实际流量以100M为结算单位，不足50M按照0M收取，大于等于50M按100M收取</t>
  </si>
  <si>
    <t>182115IDC00441</t>
  </si>
  <si>
    <t>淮南7移动</t>
  </si>
  <si>
    <t>CACDNHNCM2</t>
  </si>
  <si>
    <t>2021/8/2
2022/4/30</t>
  </si>
  <si>
    <t>（1）20210802开始计费，20220501开始合并到淮南5移动。20220630退租。颗粒度100M，保底40G；（2）甲乙双方实际流量以100M为结算单位，不足50M按照0M收取，大于等于50M按100M收取</t>
  </si>
  <si>
    <t>淮南5移动</t>
  </si>
  <si>
    <t>2020/4/1
2021/2/1
2022/3/31
2022/5/1
2022/6/30</t>
  </si>
  <si>
    <t>100G+200G-200G+100G-100G-100G</t>
  </si>
  <si>
    <t>20220630退租HN7CM100G。HN5CM100G20210901价格为4300（1）20210101价格为4000且保底30%变为40%（2）20200401开始计费100G，20210201扩容200G开始计费，20220331退租200G，20220501开始淮南5移动&amp;淮南7移动合并计费。颗粒度100M，保底80G；（3）甲乙双方实际流量以100M为结算单位，不足50M按照0M收取，大于等于50M按100M收取</t>
  </si>
  <si>
    <t>182315IDC00005</t>
  </si>
  <si>
    <t>苏州3移动</t>
  </si>
  <si>
    <t>CACDNSUZCM3</t>
  </si>
  <si>
    <t>2021/11/2
2023/4/30</t>
  </si>
  <si>
    <t>200G-180G</t>
  </si>
  <si>
    <t>20220120转为边缘计算。20220701转回CDN（1）20211102开始计费，颗粒度100M，保底80G；（2）甲乙双方实际流量以100M为结算单位，不足50M按照0M收取，大于等于50M按100M收取</t>
  </si>
  <si>
    <t>SUZ3CM</t>
  </si>
  <si>
    <t>182215IDC00207</t>
  </si>
  <si>
    <t>广州7移动</t>
  </si>
  <si>
    <t>CACDNGZCM4</t>
  </si>
  <si>
    <t>2022/3/1
2023/3/31</t>
  </si>
  <si>
    <t>20230331退租。20220301开始计费，颗粒度100M，保底80G</t>
  </si>
  <si>
    <t>广东华云世纪科技有限公司</t>
  </si>
  <si>
    <t>华云世纪</t>
  </si>
  <si>
    <t>182215IDC00631</t>
  </si>
  <si>
    <t>福州5移动</t>
  </si>
  <si>
    <t>CACDNFZCM2</t>
  </si>
  <si>
    <t>2021/5/1
2022/1/30
2022/9/1</t>
  </si>
  <si>
    <t>200G+100G+100G</t>
  </si>
  <si>
    <t>需要注意20210901价格变化（1）20210501开始计费200G，20220130扩容100G开始计费，20220901扩容100G开始计费。颗粒度100M，保底120G；（2）甲乙双方实际流量以100M为结算单位，不足50M按照0M收取，大于等于50M按100M收取</t>
  </si>
  <si>
    <t>FZ5CM</t>
  </si>
  <si>
    <t>182215IDC00647</t>
  </si>
  <si>
    <t>南昌6移动</t>
  </si>
  <si>
    <t>CACDNNCCM</t>
  </si>
  <si>
    <t>2021/11/1
2021/12/1
2023/4/30</t>
  </si>
  <si>
    <t>100G+100G-140G</t>
  </si>
  <si>
    <t>需要注意资源变动&amp;保底（1）20211101开始计费100G，20211201开始计费100G，20230430退租140G。颗粒度100M，保底80G；（2）甲乙双方实际流量以100M为结算单位，不足50M按照0M收取，大于等于50M按100M收取</t>
  </si>
  <si>
    <t>NC6CM</t>
  </si>
  <si>
    <t>182215IDC00632</t>
  </si>
  <si>
    <t>中山5移动</t>
  </si>
  <si>
    <t>CACDNZSCM5</t>
  </si>
  <si>
    <t>2022/1/30
2022/9/1
2023/5/31</t>
  </si>
  <si>
    <t>400G+100G-200G</t>
  </si>
  <si>
    <t>202305资源变化。20220130开始计费，20220901开始计费扩容100G颗粒度100M，保底200G</t>
  </si>
  <si>
    <t>ZS5CM</t>
  </si>
  <si>
    <t>182315IDC00066</t>
  </si>
  <si>
    <t>天津5移动</t>
  </si>
  <si>
    <t>CACDNTJCM4</t>
  </si>
  <si>
    <t>TJ5CM</t>
  </si>
  <si>
    <t>182315IDC00050</t>
  </si>
  <si>
    <t>北海</t>
  </si>
  <si>
    <t>北海移动</t>
  </si>
  <si>
    <t>CACDNBHCM</t>
  </si>
  <si>
    <t>20230101开始计费。颗粒度100M，保底40G</t>
  </si>
  <si>
    <t>BHCM</t>
  </si>
  <si>
    <t>L20230522003</t>
  </si>
  <si>
    <t>南昌7移动</t>
  </si>
  <si>
    <t>CACDNNCCM2</t>
  </si>
  <si>
    <t>颗粒度100M，保底56G</t>
  </si>
  <si>
    <t>NC7CM</t>
  </si>
  <si>
    <t>补202304，已计提72.9，结算74，补1.1</t>
  </si>
  <si>
    <t>南昌首页科技股份有限公司</t>
  </si>
  <si>
    <t>南昌首页</t>
  </si>
  <si>
    <t>182215IDC00650</t>
  </si>
  <si>
    <t>襄樊</t>
  </si>
  <si>
    <t>襄樊电信</t>
  </si>
  <si>
    <t>CACDNXIANGFCT</t>
  </si>
  <si>
    <t>2021/5/1
2021/9/1
2021/11/1</t>
  </si>
  <si>
    <t>160G+100G+100G</t>
  </si>
  <si>
    <t>（1）20210501开始计费160G，20210901开始计费100G，20211101开始计费100G，颗粒度100M，保底108G；（2）甲乙双方实际流量以100M为结算单位，不足50M按照0M收取，大于等于50M按100M收取</t>
  </si>
  <si>
    <t>XIANGFCT</t>
  </si>
  <si>
    <t>L20230223028</t>
  </si>
  <si>
    <t>上饶</t>
  </si>
  <si>
    <t>上饶电信</t>
  </si>
  <si>
    <t>CACDNSRCT</t>
  </si>
  <si>
    <t>20220401开始计费，颗粒度100M，保底25G，平均流量</t>
  </si>
  <si>
    <t>SRCT</t>
  </si>
  <si>
    <t>深圳市新国都万联科技通信有限公司</t>
  </si>
  <si>
    <t>新国都</t>
  </si>
  <si>
    <t>182315IDC00123</t>
  </si>
  <si>
    <t>乌鲁木齐3电信</t>
  </si>
  <si>
    <t>CACDNWLMQCT</t>
  </si>
  <si>
    <t>2021/6/1
2022/2/1
2022/6/30</t>
  </si>
  <si>
    <t>100G+60G-40G</t>
  </si>
  <si>
    <t>202305按照均值计提。202301开始价格变动。20230701价格变动。20220630退租40G（1）20210601开始计费100G，20220201扩容60G开始计费，颗粒度100M，保底64G；（2）甲乙双方实际流量以100M为结算单位，不足50M按照0M收取，大于等于50M按100M收取；（覆盖其他省业务不得超过开通带宽的5%，超出部分带宽按照11000元/月/G结算）覆盖其他省业务不得超过开通带宽的5%，超出部分带宽按照11000元/月/G结算</t>
  </si>
  <si>
    <t>WLMQ3CT</t>
  </si>
  <si>
    <t>云端智度</t>
  </si>
  <si>
    <t>182115IDC00444</t>
  </si>
  <si>
    <t>温州9电信</t>
  </si>
  <si>
    <t>CACDNWZCT3</t>
  </si>
  <si>
    <t>2021/7/1
2021/12/31</t>
  </si>
  <si>
    <t>20211231退租（1）20210701开始计费，颗粒度100M，保底40G；（2）甲乙双方实际流量以100M为结算单位，不足50M按照0M收取，大于等于50M按100M收取</t>
  </si>
  <si>
    <t>南昌市恒州科技有限公司</t>
  </si>
  <si>
    <t>南昌恒州</t>
  </si>
  <si>
    <t>182215IDC00550</t>
  </si>
  <si>
    <t>萍乡</t>
  </si>
  <si>
    <t>萍乡电信</t>
  </si>
  <si>
    <t>CACDNPXCT</t>
  </si>
  <si>
    <t>2021/8/3
2022/9/30</t>
  </si>
  <si>
    <t>（1）20210803开始计费，颗粒度100M，保底30G；（2）甲乙双方实际流量以100M为结算单位，不足50M按照0M收取，大于等于50M按100M收取</t>
  </si>
  <si>
    <t>182115IDC00587</t>
  </si>
  <si>
    <t>九江2电信</t>
  </si>
  <si>
    <t>CACDNJJCT2</t>
  </si>
  <si>
    <t>2021/10/1
2022/9/30</t>
  </si>
  <si>
    <t>（1）20211001开始计费，颗粒度100M，保底60G；（2）甲乙双方实际流量以100M为结算单位，不足50M按照0M收取，大于等于50M按100M收取</t>
  </si>
  <si>
    <t>广东玖云网络科技有限公司</t>
  </si>
  <si>
    <t>广东玖云</t>
  </si>
  <si>
    <t>182115IDC00399</t>
  </si>
  <si>
    <t>中山2移动</t>
  </si>
  <si>
    <t>CACDNZSCM2</t>
  </si>
  <si>
    <t>2021/8/1
2021/12/31</t>
  </si>
  <si>
    <t>20211231退租（1）20210801开始计费，颗粒度100M，保底80G；（2）甲乙双方实际流量以100M为结算单位，不足50M按照0M收取，大于等于50M按100M收取</t>
  </si>
  <si>
    <t>深圳网腾云计算科技有限公司</t>
  </si>
  <si>
    <t>深圳网腾</t>
  </si>
  <si>
    <t>182115IDC00497</t>
  </si>
  <si>
    <t>成都8移动</t>
  </si>
  <si>
    <t>2021/8/1
2022/5/31</t>
  </si>
  <si>
    <t>月付。（1）20210801开始计费，20220531退租，颗粒度100M，保底80G；（2）甲乙双方实际流量以100M为结算单位，不足50M按照0M收取，大于等于50M按100M收取</t>
  </si>
  <si>
    <t>成都9移动</t>
  </si>
  <si>
    <t>CACDNCDCM3</t>
  </si>
  <si>
    <t>2021/9/1
2022/5/31</t>
  </si>
  <si>
    <t>（1）20210901开始计费，20220531退租，颗粒度100M，保底80G；（2）甲乙双方实际流量以100M为结算单位，不足50M按照0M收取，大于等于50M按100M收取</t>
  </si>
  <si>
    <t>四川云互未来科技有限公司</t>
  </si>
  <si>
    <t>云互未来</t>
  </si>
  <si>
    <t>182115IDC00494</t>
  </si>
  <si>
    <t>眉山</t>
  </si>
  <si>
    <t>眉山联通</t>
  </si>
  <si>
    <t>CACDNMSUN</t>
  </si>
  <si>
    <t>2021/9/1
2022/3/31</t>
  </si>
  <si>
    <t>20220331退租（1）20210901开始计费，颗粒度100M，保底12G；（2）甲乙双方实际流量以100M为结算单位，不足50M按照0M收取，大于等于50M按100M收取。</t>
  </si>
  <si>
    <t>北京天云联动科技有限公司</t>
  </si>
  <si>
    <t>天云联动</t>
  </si>
  <si>
    <t>182215IDC00200</t>
  </si>
  <si>
    <t>西安3联通</t>
  </si>
  <si>
    <t>CACDNXAUN</t>
  </si>
  <si>
    <t>2021/10/1
2022/2/1
2022/5/31</t>
  </si>
  <si>
    <t>100G+40G-140G</t>
  </si>
  <si>
    <t>（1）20211001开始计费，20220201扩容40G开始计费，20220531退租。颗粒度100M，保底70G；（2）（2）甲乙双方实际流量以100M为结算单位，不足50M按照0M收取，大于等于50M按100M收取</t>
  </si>
  <si>
    <t>北京庭宇科技有限公司</t>
  </si>
  <si>
    <t>庭宇科技</t>
  </si>
  <si>
    <t>182315IDC00009</t>
  </si>
  <si>
    <t>CACDNSQCM</t>
  </si>
  <si>
    <t>2021/10/1
2021/11/1
2022/8/31</t>
  </si>
  <si>
    <t>200G+100G-150G</t>
  </si>
  <si>
    <t>先按照20220826记录挪给SQ4CM150G（1）20211001开始计费200G，20211101开始计费新增100G，颗粒度100M，保底120G；（2）甲乙双方实际流量以100M为结算单位，不足50M按照0M收取，大于等于50M按100M收取</t>
  </si>
  <si>
    <t>SQCM</t>
  </si>
  <si>
    <t>宿迁4移动</t>
  </si>
  <si>
    <t>SQCM拆出150G给SQ4CM。颗粒度100M，保底60G</t>
  </si>
  <si>
    <t>SQ4CM</t>
  </si>
  <si>
    <t>L20230308008</t>
  </si>
  <si>
    <t>宿迁2移动</t>
  </si>
  <si>
    <t>20220501开始计费，颗粒度100M，保底80G</t>
  </si>
  <si>
    <t>SQ2CM</t>
  </si>
  <si>
    <t>霍尔果斯云网联商科技有限公司</t>
  </si>
  <si>
    <t>云网联商</t>
  </si>
  <si>
    <t>182115IDC00652</t>
  </si>
  <si>
    <t>通化</t>
  </si>
  <si>
    <t>通化联通</t>
  </si>
  <si>
    <t>CACDNTHUN</t>
  </si>
  <si>
    <t>（1）20211001开始计费，颗粒度100M，保底30G；（2）甲乙双方实际流量以100M为结算单位，不足50M按照0M收取，大于等于50M按100M收取</t>
  </si>
  <si>
    <t>THUN</t>
  </si>
  <si>
    <t>182215IDC00019</t>
  </si>
  <si>
    <t>保定</t>
  </si>
  <si>
    <t>保定3移动</t>
  </si>
  <si>
    <t>CACDNBDCM</t>
  </si>
  <si>
    <t>2021/10/1
2021/11/26</t>
  </si>
  <si>
    <t>月付。（1）20211126退租，20211001开始计费实际交付60G，20211020业务切走，颗粒度100M，保底24G；（2）甲乙双方实际流量以100M为结算单位，不足50M按照0M收取，大于等于50M按100M收取</t>
  </si>
  <si>
    <t>182215IDC00411</t>
  </si>
  <si>
    <t>保定4移动</t>
  </si>
  <si>
    <t>20220601开始计费100G，20220801扩容100G，颗粒度100，保底40G</t>
  </si>
  <si>
    <t>BD4CM</t>
  </si>
  <si>
    <t>L20230223021</t>
  </si>
  <si>
    <t>大连2联通</t>
  </si>
  <si>
    <t>CACDNDLUN</t>
  </si>
  <si>
    <t>需要注意202206价格变动（1）20211101开始计费，颗粒度100M，保底60G；（2）甲乙双方实际流量以100M为结算单位，不足50M按照0M收取，大于等于50M按100M收取</t>
  </si>
  <si>
    <t>DL2UN</t>
  </si>
  <si>
    <t>大连3联通</t>
  </si>
  <si>
    <t>需要注意202206价格变动（1）20220201开始计费，颗粒度100M，保底60G</t>
  </si>
  <si>
    <t>DL3UN</t>
  </si>
  <si>
    <t>182215IDC00367</t>
  </si>
  <si>
    <t>鞍山2联通</t>
  </si>
  <si>
    <t>2022/4/3
2022/7/15</t>
  </si>
  <si>
    <t>20220715退租。20220403开始计费，颗粒度100M，保底30G</t>
  </si>
  <si>
    <t>182215IDC00559</t>
  </si>
  <si>
    <t>锦州</t>
  </si>
  <si>
    <t>锦州3电信</t>
  </si>
  <si>
    <t>CACDNJZCT</t>
  </si>
  <si>
    <t>2022/7/2
2023/2/28</t>
  </si>
  <si>
    <t>20230228退租。20220702开始计费，颗粒度100M，保底80G</t>
  </si>
  <si>
    <t>L20230223010</t>
  </si>
  <si>
    <t>辽阳</t>
  </si>
  <si>
    <t>辽阳联通</t>
  </si>
  <si>
    <t>CACDNLIAOYUN</t>
  </si>
  <si>
    <t>20220902开始计费，颗粒度100M，保底30G</t>
  </si>
  <si>
    <t>LIAOYUN</t>
  </si>
  <si>
    <t>182215IDC00561</t>
  </si>
  <si>
    <t>辽阳2电信</t>
  </si>
  <si>
    <t>CACDNLIAOYCT</t>
  </si>
  <si>
    <t>2022/9/1
2023/3/31</t>
  </si>
  <si>
    <t>20230331退租。20220901开始计费，颗粒度100M，保底40G</t>
  </si>
  <si>
    <t>广州贝云信息科技有限公司</t>
  </si>
  <si>
    <t>广州贝云</t>
  </si>
  <si>
    <t>182115IDC00650</t>
  </si>
  <si>
    <t xml:space="preserve">2021/10/1
</t>
  </si>
  <si>
    <t>（1）20211001开始从广州大一转到广州贝云，20220331中山电信退租100G，20220531中山电信退200G&amp;中山2电信退租200G.颗粒度100M，保底80G。与中山2电信合并计费；（2）甲乙双方实际流量以100M为结算单位，不足50M按照0M收取，大于等于50M按100M收取</t>
  </si>
  <si>
    <t>2021/10/1
2022/3/31
2022/5/31</t>
  </si>
  <si>
    <t>200G+200G+100G-100G-200G-200G</t>
  </si>
  <si>
    <t>（1）20211001开始从广州大一转到广州贝云，20220331中山电信退租100G，20220531中山电信退200G&amp;中山2电信退200G.颗粒度100M，保底120G。与中山电信合并计费；（2）甲乙双方实际流量以100M为结算单位，不足50M按照0M收取，大于等于50M按100M收取</t>
  </si>
  <si>
    <t>182215IDC00153</t>
  </si>
  <si>
    <t>2021/10/1
2022/2/1
2022/5/31
2022/6/30</t>
  </si>
  <si>
    <t>100G+100G-100G-100G</t>
  </si>
  <si>
    <t>20220630退租100G。202110开始从广州宏云转到广州贝云，(1)20211001开始计费100G，20220201开始计费100G，20220531退100G.颗粒度100M，保底60G</t>
  </si>
  <si>
    <t>182315IDC00125</t>
  </si>
  <si>
    <t>20230201从宏云转贝云。需要注意202210价格变动（1）20210401开始计费，颗粒度100M，保底30G；（2）甲乙双方实际流量以100M为结算单位，不足50M按照0M收取，大于等于50M按100M收取。</t>
  </si>
  <si>
    <t>JJCT</t>
  </si>
  <si>
    <t>182315IDC00108</t>
  </si>
  <si>
    <t>20230201从宏云转贝云。需要注意202210价格变动（1）20210401开始计费，颗粒度100M，保底60G；（2）甲乙双方实际流量以100M为结算单位，不足50M按照0M收取，大于等于50M按100M收取</t>
  </si>
  <si>
    <t>JH2CT</t>
  </si>
  <si>
    <t>182315IDC00127</t>
  </si>
  <si>
    <t>20230201从宏云转贝云。需要注意后期资源变动。20220831退租100G（1）20220101开始计费，颗粒度100M，保底60G；（2）甲乙双方实际流量以100M为结算单位，不足50M按照0M收取，大于等于50M按100M收取</t>
  </si>
  <si>
    <t>FS3CT</t>
  </si>
  <si>
    <t>河北燕云数据有限公司</t>
  </si>
  <si>
    <t>河北燕云</t>
  </si>
  <si>
    <t>L20230330008</t>
  </si>
  <si>
    <t>秦皇岛</t>
  </si>
  <si>
    <t>秦皇岛电信</t>
  </si>
  <si>
    <t>CACDNQHDCT</t>
  </si>
  <si>
    <t>注意20230401开始价格变动。20220120转为边缘计算。20220701转回CDN（1）20211201开始计费，颗粒度100M，保底30G；（2）甲乙双方实际流量以100M为结算单位，不足50M按照0M收取，大于等于50M按100M收取</t>
  </si>
  <si>
    <t>QHDCT</t>
  </si>
  <si>
    <t>补202304，已计提5250*32，结算5416.67*32.5，补差额</t>
  </si>
  <si>
    <t>银联商务股份有限公司湖北分公司</t>
  </si>
  <si>
    <t>银联商务</t>
  </si>
  <si>
    <t>L20220924003</t>
  </si>
  <si>
    <t>WHGG-电信</t>
  </si>
  <si>
    <t>202305按照保底计提。（1）20211215开始计费，颗粒度100M，保底12G，首月无保底；（2）甲乙双方实际流量以100M为结算单位，不足50M按照0M收取，大于等于50M按100M收取</t>
  </si>
  <si>
    <t>WHGG-CT-ST-1</t>
  </si>
  <si>
    <t>WHGG-联通</t>
  </si>
  <si>
    <t>（1）20211215开始计费，颗粒度100M，保底12G，首月无保底；（2）甲乙双方实际流量以100M为结算单位，不足50M按照0M收取，大于等于50M按100M收取</t>
  </si>
  <si>
    <t>WHGG-CU-ST-1</t>
  </si>
  <si>
    <t>WHGG-移动</t>
  </si>
  <si>
    <t>202305按照保底计提。（1）20211215开始计费，颗粒度100M，保底16G，首月有保底；（2）甲乙双方实际流量以100M为结算单位，不足50M按照0M收取，大于等于50M按100M收取</t>
  </si>
  <si>
    <t>WHGG-CM-ST-1</t>
  </si>
  <si>
    <t>广东奥飞数据科技股份有限公司</t>
  </si>
  <si>
    <t>广东奥飞</t>
  </si>
  <si>
    <t>182215IDC00364</t>
  </si>
  <si>
    <t>济南7联通</t>
  </si>
  <si>
    <t>CACDNJNUN</t>
  </si>
  <si>
    <t>2022/1/1
2022/4/18</t>
  </si>
  <si>
    <t>需要注意20220401开始价格变动（1）20220101开始计费100G，20220418退租，颗粒度100M，保底30G；（2）甲乙双方实际流量以100M为结算单位，不足50M按照0M收取，大于等于50M按100M收取</t>
  </si>
  <si>
    <t>甘肃柏隆电子商务科技有限责任公司</t>
  </si>
  <si>
    <t>甘肃柏隆</t>
  </si>
  <si>
    <t>182215IDC00062</t>
  </si>
  <si>
    <t>兰州4移动</t>
  </si>
  <si>
    <t>CACDNLZCM</t>
  </si>
  <si>
    <t>2022/1/1
2022/1/31</t>
  </si>
  <si>
    <t>20220131退租。月付（1）20220101开始计费，颗粒度100M，保底100G；（2）甲乙双方实际流量以100M为结算单位，不足50M按照0M收取，大于等于50M按100M收取</t>
  </si>
  <si>
    <t>深圳腾华数据中心科技有限公司</t>
  </si>
  <si>
    <t>深圳腾华</t>
  </si>
  <si>
    <t>182215IDC00176</t>
  </si>
  <si>
    <t>广州4电信</t>
  </si>
  <si>
    <t>CACDNGZCT</t>
  </si>
  <si>
    <t>2022/2/1
2022/7/31</t>
  </si>
  <si>
    <t>20220731退租。20220201开始计费，颗粒度100M，保底60G</t>
  </si>
  <si>
    <t>广西阳晨伟业科技有限公司</t>
  </si>
  <si>
    <t>广西阳晨</t>
  </si>
  <si>
    <t>182315IDC00060</t>
  </si>
  <si>
    <t>南宁6移动</t>
  </si>
  <si>
    <t>CACDNNNCM2</t>
  </si>
  <si>
    <t>202305按照保底计提。（1）20220201开始计费，颗粒度100M，保底100G，包端口；（2）甲乙双方实际流量以100M为结算单位，不足50M按照0M收取，大于等于50M按100M收取</t>
  </si>
  <si>
    <t>NN6CM</t>
  </si>
  <si>
    <t>上海恩晴信息技术有限公司</t>
  </si>
  <si>
    <t>上海恩晴</t>
  </si>
  <si>
    <t>182315IDC00095</t>
  </si>
  <si>
    <t>上海2联通</t>
  </si>
  <si>
    <t>CACDNSHUN</t>
  </si>
  <si>
    <t>20220201开始计费，颗粒度100M，保底24G</t>
  </si>
  <si>
    <t>SH2UN</t>
  </si>
  <si>
    <t>北京和顺泰科技有限公司</t>
  </si>
  <si>
    <t>和顺泰</t>
  </si>
  <si>
    <t>182315IDC00136</t>
  </si>
  <si>
    <t>武汉4电信</t>
  </si>
  <si>
    <t>CACDNWHCT3</t>
  </si>
  <si>
    <t>需要注意202304开始价格变动。20220401开始计费，颗粒度100M，保底60G</t>
  </si>
  <si>
    <t>WH4CT</t>
  </si>
  <si>
    <t>182315IDC00015</t>
  </si>
  <si>
    <t>天津5电信</t>
  </si>
  <si>
    <t>CACDNTJCT</t>
  </si>
  <si>
    <t>202305按照保底计提。20221001开始计费。颗粒度100M，保底30G</t>
  </si>
  <si>
    <t>TJ5CT</t>
  </si>
  <si>
    <t>L20230512001</t>
  </si>
  <si>
    <t>成都2联通</t>
  </si>
  <si>
    <t>CACDNCDUN</t>
  </si>
  <si>
    <t>边缘计算：20220401开始计费，保底30%，18G，1M颗粒度计提
后续待CDN上量后关注交付邮件，应该扩容了40G给CDN使用</t>
  </si>
  <si>
    <t>CD2UN</t>
  </si>
  <si>
    <t>补202304，已计提65.1，结算66.15，补1.05</t>
  </si>
  <si>
    <t>杭州盈为网络科技有限公司</t>
  </si>
  <si>
    <t>杭州盈为</t>
  </si>
  <si>
    <t>182215IDC00405</t>
  </si>
  <si>
    <t>榆林</t>
  </si>
  <si>
    <t>榆林联通</t>
  </si>
  <si>
    <t>CACDNYLUN</t>
  </si>
  <si>
    <t>20220602开始计费，颗粒度100M，保底30G</t>
  </si>
  <si>
    <t>YLUN</t>
  </si>
  <si>
    <t>成都震汉科技有限公司</t>
  </si>
  <si>
    <t>成都震汉</t>
  </si>
  <si>
    <t>182215IDC00413</t>
  </si>
  <si>
    <t>成都10移动</t>
  </si>
  <si>
    <t>CACDNCDCM4</t>
  </si>
  <si>
    <t>2022/6/1
2023/5/31</t>
  </si>
  <si>
    <t>202305按照保底计提。20220601开始计费，颗粒度100M，包端口，保底100G</t>
  </si>
  <si>
    <t>CD10CM</t>
  </si>
  <si>
    <t>泰州云下科技有限公司</t>
  </si>
  <si>
    <t>云下科技</t>
  </si>
  <si>
    <t>182215IDC00547</t>
  </si>
  <si>
    <t>泰州3电信</t>
  </si>
  <si>
    <t>CACDNTAIZCT</t>
  </si>
  <si>
    <t>280G</t>
  </si>
  <si>
    <t>20220801开始计费，颗粒度100M，保底84G。月付</t>
  </si>
  <si>
    <t>TAIZ3CT</t>
  </si>
  <si>
    <t>江苏网擎信息技术有限公司</t>
  </si>
  <si>
    <t>江苏网擎</t>
  </si>
  <si>
    <t>182315IDC00011</t>
  </si>
  <si>
    <t>常州4电信</t>
  </si>
  <si>
    <t>CACDNCZCT2</t>
  </si>
  <si>
    <t>20221001开始计费，颗粒度100M，保底30G</t>
  </si>
  <si>
    <t>CZ4CT</t>
  </si>
  <si>
    <t>182315IDC00013</t>
  </si>
  <si>
    <t>常州2移动</t>
  </si>
  <si>
    <t>CACDNCZCM2</t>
  </si>
  <si>
    <t>20221001开始计费。颗粒度100M，保底30G</t>
  </si>
  <si>
    <t>CZ2CM</t>
  </si>
  <si>
    <t>182315IDC00012</t>
  </si>
  <si>
    <t>常州联通</t>
  </si>
  <si>
    <t xml:space="preserve">   CACDNCZUN</t>
  </si>
  <si>
    <t>20221001开始计费。颗粒度100M，保底12G</t>
  </si>
  <si>
    <t>CZUN</t>
  </si>
  <si>
    <t>深圳万象天地科技有限公司</t>
  </si>
  <si>
    <t>深圳万象天地</t>
  </si>
  <si>
    <t>182315IDC00174</t>
  </si>
  <si>
    <t>盐城2移动</t>
  </si>
  <si>
    <t>CACDNYANCCM</t>
  </si>
  <si>
    <t>20221001开始计费。颗粒度10M，保底40G</t>
  </si>
  <si>
    <t>YANC2CM</t>
  </si>
  <si>
    <t>山东蓝海领航大数据发展有限公司</t>
  </si>
  <si>
    <t>蓝海领航</t>
  </si>
  <si>
    <t>L20230119004</t>
  </si>
  <si>
    <t>济南11移动</t>
  </si>
  <si>
    <t>CDNJNIX</t>
  </si>
  <si>
    <t>0.3G</t>
  </si>
  <si>
    <t>202305按照保底计提。颗粒度100M，保底0.03G</t>
  </si>
  <si>
    <t>JN11CM</t>
  </si>
  <si>
    <t>浙江宁波本电网络科技有限公司</t>
  </si>
  <si>
    <t>浙江本电</t>
  </si>
  <si>
    <t>L20230204008</t>
  </si>
  <si>
    <t>宁波8电信</t>
  </si>
  <si>
    <t>CACDNNBCT2</t>
  </si>
  <si>
    <t>2022/3/3
2023/5/31</t>
  </si>
  <si>
    <t>202305按照保底计提。20220901价格变动（1）月付。20210909开始计费，颗粒度100M，保底80G，包端口；（2）甲乙双方实际流量以100M为结算单位，不足50M按（1）月付。20220303开始计费，颗粒度100M，保底140G，包端口</t>
  </si>
  <si>
    <t>NB8CT</t>
  </si>
  <si>
    <t>182215IDC00563</t>
  </si>
  <si>
    <t>宁波7电信</t>
  </si>
  <si>
    <t>CACDNNBCT</t>
  </si>
  <si>
    <t>202305按照保底计提。20220901价格变动（1）月付。20210909开始计费，颗粒度100M，保底80G，包端口；（2）甲乙双方实际流量以100M为结算单位，不足50M按照0M收取，大于等于50M按100M收取。</t>
  </si>
  <si>
    <t>NB7CT</t>
  </si>
  <si>
    <t>北京亿芃科技有限公司</t>
  </si>
  <si>
    <t>北京亿芃</t>
  </si>
  <si>
    <t>L20230405001</t>
  </si>
  <si>
    <t>朝阳</t>
  </si>
  <si>
    <t>朝阳电信</t>
  </si>
  <si>
    <t>CACDNCYCT</t>
  </si>
  <si>
    <t>202305按照保底计提。20230401开始计费，颗粒度100M，保底60G</t>
  </si>
  <si>
    <t>CYCT</t>
  </si>
  <si>
    <t>朝阳2电信</t>
  </si>
  <si>
    <t>CY2CT</t>
  </si>
  <si>
    <t>山东爱特云翔信息技术有限公司</t>
  </si>
  <si>
    <t>爱特云翔</t>
  </si>
  <si>
    <t>L20230420001</t>
  </si>
  <si>
    <t>淄博三级电信</t>
  </si>
  <si>
    <t>202305按照保底计提。20230406开始计费。颗粒度100M，保底80G</t>
  </si>
  <si>
    <t>ZBIXCT</t>
  </si>
  <si>
    <t>淄博三线联通</t>
  </si>
  <si>
    <t>20230406开始计费。颗粒度100M，保底48G</t>
  </si>
  <si>
    <t>ZBIXUN</t>
  </si>
  <si>
    <t>上海迅悟网络科技有限公司</t>
  </si>
  <si>
    <t>上海迅悟</t>
  </si>
  <si>
    <t>L20230306002</t>
  </si>
  <si>
    <t>济南10联通</t>
  </si>
  <si>
    <t>CACDNJNUN2</t>
  </si>
  <si>
    <t>2023/4/1
2023/5/1</t>
  </si>
  <si>
    <t>20230401开始计费100G，20230501扩容100G开始计费。颗粒度100M，保底60G</t>
  </si>
  <si>
    <t>JN10UN</t>
  </si>
  <si>
    <t>济南12移动</t>
  </si>
  <si>
    <t>CACDNJNCM4</t>
  </si>
  <si>
    <t>JN12CM</t>
  </si>
  <si>
    <t>北京共晟科技有限公司</t>
  </si>
  <si>
    <t>共晟科技</t>
  </si>
  <si>
    <t>182315IDC00210</t>
  </si>
  <si>
    <t>WHGG移动2</t>
  </si>
  <si>
    <t>WHJRG</t>
  </si>
  <si>
    <t>202305按照保底计提。20230422开始计费，颗粒度100M。保底16G</t>
  </si>
  <si>
    <t>WHGG-CM-ST-2</t>
  </si>
  <si>
    <t>补202304，已计提4.8，SYS更新数据为4.82，按照均值5.09，补0.29</t>
  </si>
  <si>
    <t>浙江途说科技发展有限公司</t>
  </si>
  <si>
    <t>浙江途说</t>
  </si>
  <si>
    <t>L20230406001</t>
  </si>
  <si>
    <t>深圳2移动</t>
  </si>
  <si>
    <t>CACDNSZCM</t>
  </si>
  <si>
    <t>颗粒度100M，保底80G</t>
  </si>
  <si>
    <t>SZ2CM</t>
  </si>
  <si>
    <t>成都旭荣云科技有限公司</t>
  </si>
  <si>
    <t>成都旭荣</t>
  </si>
  <si>
    <t>L20230223039</t>
  </si>
  <si>
    <t>2022/4/1
2023/2/28</t>
  </si>
  <si>
    <t>20230301开始换成和顺泰。边缘计算：20220401开始计费，保底30%，18G，1M颗粒度计提
后续待CDN上量后关注交付邮件，应该扩容了40G给CDN使用</t>
  </si>
  <si>
    <t>L20230408001</t>
  </si>
  <si>
    <t>V昆明2电信</t>
  </si>
  <si>
    <t>CACDNVKMCT2</t>
  </si>
  <si>
    <t>裸金属，20220501开始计费，颗粒度10M，保底30G。计费流量以G为单位保留两位小数</t>
  </si>
  <si>
    <t>VKM2CT</t>
  </si>
  <si>
    <t>V台州电信</t>
  </si>
  <si>
    <t>CACDNVTZCT</t>
  </si>
  <si>
    <t>2022/5/1
2023/5/31</t>
  </si>
  <si>
    <t>202305按照保底计提。20230531退租。裸金属，20220501开始计费，颗粒度10M，保底30G。计费流量以G为单位保留两位小数</t>
  </si>
  <si>
    <t>VTZCT</t>
  </si>
  <si>
    <t>L20230408010</t>
  </si>
  <si>
    <t>V南宁2电信</t>
  </si>
  <si>
    <t>CACDNVNNCT2</t>
  </si>
  <si>
    <t>VNN2CT</t>
  </si>
  <si>
    <t>V武汉电信</t>
  </si>
  <si>
    <t>CACDNVWHCT</t>
  </si>
  <si>
    <t>20230531退租。裸金属，20220501开始计费，颗粒度10M，保底30G。计费流量以G为单位保留两位小数</t>
  </si>
  <si>
    <t>VWHCT</t>
  </si>
  <si>
    <t>L20230408002</t>
  </si>
  <si>
    <t>V昆明3电信</t>
  </si>
  <si>
    <t>裸金属，20221001开始计费，保底60G，月95计费。10M。计费流量以G为单位保留两位小数</t>
  </si>
  <si>
    <t>VKM3CT</t>
  </si>
  <si>
    <t>V台州2电信</t>
  </si>
  <si>
    <t>CACDNVTZCT2</t>
  </si>
  <si>
    <t>2022/10/1
2023/5/31</t>
  </si>
  <si>
    <t>200-200G</t>
  </si>
  <si>
    <t>20230531退租。裸金属，20221001开始计费，保底60G，月95计费。10M。计费流量以G为单位保留两位小数</t>
  </si>
  <si>
    <t>VTZ2CT</t>
  </si>
  <si>
    <t>182315IDC00105</t>
  </si>
  <si>
    <t>V武汉移动</t>
  </si>
  <si>
    <t>CACDNVWHCM</t>
  </si>
  <si>
    <t>裸金属，20230101开始计费。颗粒度未明确约定，按1M算，无保底</t>
  </si>
  <si>
    <t>VWHCM</t>
  </si>
  <si>
    <t>V咸阳2移动</t>
  </si>
  <si>
    <t>CACDNVXYCM</t>
  </si>
  <si>
    <t>2023/1/1
2023/2/1</t>
  </si>
  <si>
    <t>60G+60G</t>
  </si>
  <si>
    <t>裸金属，20230201扩容60G。颗粒度未明确约定，按1M算，无保底</t>
  </si>
  <si>
    <t>VXY2CM</t>
  </si>
  <si>
    <t>V长沙2移动</t>
  </si>
  <si>
    <t>CACDNVCSCM</t>
  </si>
  <si>
    <t>VCS2CM</t>
  </si>
  <si>
    <t>V昆明移动</t>
  </si>
  <si>
    <t>CACDNVKMCM</t>
  </si>
  <si>
    <t>裸金属，20230201开始计费。颗粒度未明确约定，按1M算，无保底</t>
  </si>
  <si>
    <t>VKMCM</t>
  </si>
  <si>
    <t>L20230422002</t>
  </si>
  <si>
    <t>V重庆2移动</t>
  </si>
  <si>
    <t>CACDNVCQCM</t>
  </si>
  <si>
    <t>2023/3/2
2023/4/1</t>
  </si>
  <si>
    <t>裸金属， 【CDN扩容】V重庆移动  扩容40G  2023-04-01 节点正式上线  (VCQ2CM)；20230302开始计费。颗粒度未明确约定，按1M算，无保底</t>
  </si>
  <si>
    <t>VCQ2CM</t>
  </si>
  <si>
    <t>北京新流万联网络技术有限公司</t>
  </si>
  <si>
    <t>新流万联</t>
  </si>
  <si>
    <t>182315IDC00129</t>
  </si>
  <si>
    <t>V石家庄移动</t>
  </si>
  <si>
    <t>CACDNVSJZCM</t>
  </si>
  <si>
    <t>2022/9/1
2022/9/30</t>
  </si>
  <si>
    <t>100-100G</t>
  </si>
  <si>
    <t>需要注意202210暂停使用。裸金属，20220901开始计费，保底40G。</t>
  </si>
  <si>
    <t>L20230204009</t>
  </si>
  <si>
    <t>V呼和浩特2移动</t>
  </si>
  <si>
    <t xml:space="preserve">CACDNVHHHTCM </t>
  </si>
  <si>
    <t>裸金属，20220302开始计费，无保底，计提颗粒度100M，95计费</t>
  </si>
  <si>
    <t>VHHHT2CM</t>
  </si>
  <si>
    <t>L20230311020</t>
  </si>
  <si>
    <t>V济南电信</t>
  </si>
  <si>
    <t>CACDNVJNCT</t>
  </si>
  <si>
    <t>2022/3/4
2022/7/31</t>
  </si>
  <si>
    <t>202208关停。裸金属，20220304开始计费，20220601开始从无保底变动为保底30%，95计费</t>
  </si>
  <si>
    <t>182215IDC00463</t>
  </si>
  <si>
    <t>V宁波移动</t>
  </si>
  <si>
    <t>CACDNVNBCM</t>
  </si>
  <si>
    <t>2022/4/1
2022/12/31</t>
  </si>
  <si>
    <t>裸金属，2022.12.31退租。20220401开始计费，无保底，日95月均</t>
  </si>
  <si>
    <t>182215IDC00465</t>
  </si>
  <si>
    <t>V宁波2移动</t>
  </si>
  <si>
    <t>2022/4/1
2022/9/14</t>
  </si>
  <si>
    <t>裸金属，20220401开始计费，20220914退租替换为V宁波7移动。无保底，日95月均，颗粒度100M</t>
  </si>
  <si>
    <t>L20230311024</t>
  </si>
  <si>
    <t>V济南2电信</t>
  </si>
  <si>
    <t>2022/4/1
2022/7/31</t>
  </si>
  <si>
    <t>15G-15G</t>
  </si>
  <si>
    <t>202208关停。裸金属，20220401开始计费，无保底，日95月均</t>
  </si>
  <si>
    <t>L20230311023</t>
  </si>
  <si>
    <t>V济南3电信</t>
  </si>
  <si>
    <t>CACDNVJNCT2</t>
  </si>
  <si>
    <t>2022/4/7
2022/7/31</t>
  </si>
  <si>
    <t>202208关停。裸金属，20220407开始计费，20220601开始从无保底变动为保底30%，95计费</t>
  </si>
  <si>
    <t>182215IDC00288</t>
  </si>
  <si>
    <t>V济南联通</t>
  </si>
  <si>
    <t>CACDNVJNUN</t>
  </si>
  <si>
    <t>2022/4/9
2022/5/31</t>
  </si>
  <si>
    <t>裸金属，20220409开始计费，20220531退租。无保底，95计费</t>
  </si>
  <si>
    <t>182215IDC00460</t>
  </si>
  <si>
    <t>滨州</t>
  </si>
  <si>
    <t>V滨州联通</t>
  </si>
  <si>
    <t>CACDNVBZUN</t>
  </si>
  <si>
    <t>2022/5/1
2022/9/9</t>
  </si>
  <si>
    <t>裸金属，20220501开始计费，20220909退租。颗粒度100M，无保底</t>
  </si>
  <si>
    <t>L20230311021</t>
  </si>
  <si>
    <t>抚顺</t>
  </si>
  <si>
    <t>V抚顺电信</t>
  </si>
  <si>
    <t>CACDNVFUSCT</t>
  </si>
  <si>
    <t>裸金属，2023.4调整单价。20220501开始计费，计提颗粒度100M，无保底</t>
  </si>
  <si>
    <t>VFUSCT</t>
  </si>
  <si>
    <t>V抚顺2电信</t>
  </si>
  <si>
    <t>VFUS2CT</t>
  </si>
  <si>
    <t>L20230311022</t>
  </si>
  <si>
    <t>V兰州电信</t>
  </si>
  <si>
    <t>CACDNVLZCT</t>
  </si>
  <si>
    <t>VLZCT</t>
  </si>
  <si>
    <t>L20230311018</t>
  </si>
  <si>
    <t>V苏州移动</t>
  </si>
  <si>
    <t>CACDNVSUZCM</t>
  </si>
  <si>
    <t>裸金属，20220801开始计费，日95月均，无保底，计提颗粒度100M</t>
  </si>
  <si>
    <t>VSUZCM</t>
  </si>
  <si>
    <t>V苏州2移动</t>
  </si>
  <si>
    <t>VSUZ2CM</t>
  </si>
  <si>
    <t>182215IDC00658</t>
  </si>
  <si>
    <t>V泰安联通</t>
  </si>
  <si>
    <t>CAVTAUN</t>
  </si>
  <si>
    <t>2022/8/1
2023/1/3</t>
  </si>
  <si>
    <t>裸金属，2023/1/3退租。20220801开始计费，日95月均，无保底，颗粒度100M</t>
  </si>
  <si>
    <t>182215IDC00656</t>
  </si>
  <si>
    <t>V宁波3移动</t>
  </si>
  <si>
    <t>CAVNBCM</t>
  </si>
  <si>
    <t>2022/8/1
2022/12/31</t>
  </si>
  <si>
    <t>裸金属，2022.12.31退租。20220801开始计费，日95月均，无保底，颗粒度100M</t>
  </si>
  <si>
    <t>182215IDC00655</t>
  </si>
  <si>
    <t>辽源</t>
  </si>
  <si>
    <t>V辽源移动</t>
  </si>
  <si>
    <t>CAVLIAOYCM</t>
  </si>
  <si>
    <t>2022/8/1
2022/8/30</t>
  </si>
  <si>
    <t>裸金属，20220801开始计费，20220830退租。日95月均，无保底，颗粒度100M</t>
  </si>
  <si>
    <t>L20230311019</t>
  </si>
  <si>
    <t>荆州</t>
  </si>
  <si>
    <t>V荆州联通</t>
  </si>
  <si>
    <t>CAVJINGZUN</t>
  </si>
  <si>
    <t>裸金属，2023.4调整单价。20220801开始计费，日95月均，无保底，计提颗粒度100M</t>
  </si>
  <si>
    <t>VJINGZUN</t>
  </si>
  <si>
    <t>L20230311017</t>
  </si>
  <si>
    <t>V淮南移动</t>
  </si>
  <si>
    <t>CAVHNCM</t>
  </si>
  <si>
    <t>VHNCM</t>
  </si>
  <si>
    <t>182215IDC00659</t>
  </si>
  <si>
    <t>V泰安3联通</t>
  </si>
  <si>
    <t>CACDNVTAUN</t>
  </si>
  <si>
    <t>2022/8/2
2023/1/3</t>
  </si>
  <si>
    <t>裸金属，2023/1/3退租。20220802开始计费，日95月均，无保底，颗粒度100M</t>
  </si>
  <si>
    <t>L20230311012</t>
  </si>
  <si>
    <t>V苏州3移动</t>
  </si>
  <si>
    <t>裸金属，20220901开始计费，日95月均，无保底，计提颗粒度100M</t>
  </si>
  <si>
    <t>VSUZ3CM</t>
  </si>
  <si>
    <t>L20230311015</t>
  </si>
  <si>
    <t>V兰州2电信</t>
  </si>
  <si>
    <t>CACDNVLZCT2</t>
  </si>
  <si>
    <t>裸金属，2023.4调整单价。20220901开始计费，日95月均，无保底，计提颗粒度100M</t>
  </si>
  <si>
    <t>VLZ2CT</t>
  </si>
  <si>
    <t>V兰州3电信</t>
  </si>
  <si>
    <t>VLZ3CT</t>
  </si>
  <si>
    <t>L20230311014</t>
  </si>
  <si>
    <t>V鹤岗移动</t>
  </si>
  <si>
    <t>CACDNVHGCM</t>
  </si>
  <si>
    <t>202305关停。裸金属，2023.4调整单价。20220901开始计费，日95月均，无保底，计提颗粒度100M</t>
  </si>
  <si>
    <t>VHGCM</t>
  </si>
  <si>
    <t>L20230311016</t>
  </si>
  <si>
    <t>V淮南2移动</t>
  </si>
  <si>
    <t>CACDNVHNCM</t>
  </si>
  <si>
    <t>VHN2CM</t>
  </si>
  <si>
    <t>182215IDC00672</t>
  </si>
  <si>
    <t>V宁波4移动</t>
  </si>
  <si>
    <t>裸金属，2022.12.31退租。20220901开始计费，日95月均，无保底，颗粒度100M</t>
  </si>
  <si>
    <t>V宁波5移动</t>
  </si>
  <si>
    <t>2022/9/1
2022/9/9</t>
  </si>
  <si>
    <t>裸金属，2022/9/9节点下线。20220901开始计费，日95月均，无保底，颗粒度100M</t>
  </si>
  <si>
    <t>V宁波6移动</t>
  </si>
  <si>
    <t>182215IDC00673</t>
  </si>
  <si>
    <t>V济南2联通</t>
  </si>
  <si>
    <t>CACDNVJNUN2</t>
  </si>
  <si>
    <t>2022/9/1
2023/2/28</t>
  </si>
  <si>
    <t>裸金属，2023/2/28节点退租。20220901开始计费，日95月均，无保底，颗粒度100M</t>
  </si>
  <si>
    <t>V济南3联通</t>
  </si>
  <si>
    <t>182315IDC00021</t>
  </si>
  <si>
    <t>V济南4联通</t>
  </si>
  <si>
    <t>裸金属，2023/2/28节点退租。20220922开始计费，替换V滨州联通。日95月均，无保底，颗粒度100M</t>
  </si>
  <si>
    <t>182215IDC00670</t>
  </si>
  <si>
    <t>V金华移动</t>
  </si>
  <si>
    <t>CACDNVJHCM</t>
  </si>
  <si>
    <t>裸金属，2022/9/30退租。20220901开始计费，日95月均，无保底，颗粒度100M</t>
  </si>
  <si>
    <t>L20230311011</t>
  </si>
  <si>
    <t>V荆州2联通</t>
  </si>
  <si>
    <t>CACDNVJINGZUN</t>
  </si>
  <si>
    <t>VJINGZ2UN</t>
  </si>
  <si>
    <t>L20230311013</t>
  </si>
  <si>
    <t>天水</t>
  </si>
  <si>
    <t>V天水电信</t>
  </si>
  <si>
    <t>CACDNVTIANSCT</t>
  </si>
  <si>
    <t>2023.4调整单价。裸金属，20220901开始计费，日95月均，无保底，计提颗粒度100M</t>
  </si>
  <si>
    <t>VTIANSCT</t>
  </si>
  <si>
    <t>182215IDC00668</t>
  </si>
  <si>
    <t>延边</t>
  </si>
  <si>
    <t>V延边移动</t>
  </si>
  <si>
    <t>CACDNVYANBCM</t>
  </si>
  <si>
    <t>2022/9/3
2023/3/17</t>
  </si>
  <si>
    <t>裸金属，2023/3/17退租；20220903开始计费，保底24G。月95计费。计提颗粒度100M</t>
  </si>
  <si>
    <t>L20230311009</t>
  </si>
  <si>
    <t>V兰州4电信</t>
  </si>
  <si>
    <t>裸金属，2023.4调整单价。20220903开始计费，保底15G。月95计费。计提颗粒度100M</t>
  </si>
  <si>
    <t>VLZ4CT</t>
  </si>
  <si>
    <t>L20220902004</t>
  </si>
  <si>
    <t>鹤壁</t>
  </si>
  <si>
    <t>V鹤壁联通</t>
  </si>
  <si>
    <t>CACDNVHBUN</t>
  </si>
  <si>
    <t>2022/9/3
2022/9/13</t>
  </si>
  <si>
    <t>裸金属，20220903开始计费，颗粒度100M，保底12G。月95计费。20220913退租，202209不计费。</t>
  </si>
  <si>
    <t>V宁波7移动</t>
  </si>
  <si>
    <t>2022/9/14
2022/12/31</t>
  </si>
  <si>
    <t>裸金属，2022.12.31节点下线。20220914开始计费，V宁波2移动替换过来的。日95月均，无保底，颗粒度100M</t>
  </si>
  <si>
    <t>L20230421001</t>
  </si>
  <si>
    <t>V济南5联通</t>
  </si>
  <si>
    <t>CACDNVJNUN3</t>
  </si>
  <si>
    <t>2023/3/2
2023/4/7</t>
  </si>
  <si>
    <t>裸金属，2023.4调整单价。2023/3/2开始计费，日95月均，无保底，计提颗粒度100M</t>
  </si>
  <si>
    <t>V济南6联通</t>
  </si>
  <si>
    <t>L20230421002</t>
  </si>
  <si>
    <t>V济南7联通</t>
  </si>
  <si>
    <t>L20230509002</t>
  </si>
  <si>
    <t>V泰安4联通</t>
  </si>
  <si>
    <t>20230407开始计费，无保底。</t>
  </si>
  <si>
    <t>VTA4UN</t>
  </si>
  <si>
    <t>V泰安5联通</t>
  </si>
  <si>
    <t>VTA5UN</t>
  </si>
  <si>
    <t>V泰安6联通</t>
  </si>
  <si>
    <t>VTA6UN</t>
  </si>
  <si>
    <t>补202304，SYS更新数据3.87，补3.87</t>
  </si>
  <si>
    <t>补202304，SYS更新数据1.27，补1.27</t>
  </si>
  <si>
    <t>补202304，SYS更新数据3.31，补3.31</t>
  </si>
  <si>
    <t>182215IDC00636</t>
  </si>
  <si>
    <t>呼和浩特6移动</t>
  </si>
  <si>
    <t>CACDNHHHTCM2</t>
  </si>
  <si>
    <t>2022/5/1
2022/12/31</t>
  </si>
  <si>
    <t>裸金属，20220501开始计费，颗粒度100M，保底24G</t>
  </si>
  <si>
    <t>裸金属，20220501开始计费，颗粒度100M，保底40G</t>
  </si>
  <si>
    <t>庭宇科技-PCDN</t>
  </si>
  <si>
    <t>182215IDC00497</t>
  </si>
  <si>
    <t>PCDN带宽</t>
  </si>
  <si>
    <t>庭宇云PCDN</t>
  </si>
  <si>
    <t>20220930下线。融合CDN加速服务。1M，1000进制，日95月平均，包头系数1</t>
  </si>
  <si>
    <t>tyyun_pcdn</t>
  </si>
  <si>
    <t>feed庭宇非盒子</t>
  </si>
  <si>
    <t>PCDN庭宇_移动</t>
  </si>
  <si>
    <t>（1）自2022年6月1日起价格变动。1M，包头系数1，进制1000，月95计费。；（2）视频 网盘合并计算流量，确定阶梯价格</t>
  </si>
  <si>
    <t>bdpcdn_tingyu_cmnet</t>
  </si>
  <si>
    <t>PCDN庭宇_非移动</t>
  </si>
  <si>
    <t>bdpcdn_tingyu_not_cmnet</t>
  </si>
  <si>
    <t>网盘庭宇非盒子</t>
  </si>
  <si>
    <t>网盘PCDN庭宇_移动</t>
  </si>
  <si>
    <t>注意202306价格变动（1）自2022年6月1日起价格变动。1M，包头系数1，进制1000，月95计费。；（2）视频 网盘合并计算流量，确定阶梯价格</t>
  </si>
  <si>
    <t>bdpcdn_wangpan_tingyu_cm</t>
  </si>
  <si>
    <t>网盘PCDN庭宇_电联</t>
  </si>
  <si>
    <t>bdpcdn_wangpan_tingyu_cu_ct</t>
  </si>
  <si>
    <t>云端智度-PCDN</t>
  </si>
  <si>
    <t>L20221214002</t>
  </si>
  <si>
    <t>网盘非盒子非移动</t>
  </si>
  <si>
    <t>网盘PCDN云端智度_电联</t>
  </si>
  <si>
    <t>反馈21年Q4已下线。202205开始电信&amp;联通合并给数。1000进制，系数1</t>
  </si>
  <si>
    <t>bdpcdn_wangpan_yd_cu_ct</t>
  </si>
  <si>
    <t>网盘非盒子移动</t>
  </si>
  <si>
    <t>网盘PCDN云端智度_移动</t>
  </si>
  <si>
    <t>反馈21年Q4已下线。21000进制，系数1</t>
  </si>
  <si>
    <t>bdpcdn_wangpan_yd_cm</t>
  </si>
  <si>
    <t>网盘PCDN云端智度_其他</t>
  </si>
  <si>
    <t>bdpcdn_wangpan_yd_other</t>
  </si>
  <si>
    <t>云端智度-XCDN</t>
  </si>
  <si>
    <t>182215IDC00505</t>
  </si>
  <si>
    <t>XCDN带宽</t>
  </si>
  <si>
    <t>302 XCDN汇聚移动（非盒子类资源）</t>
  </si>
  <si>
    <t>302PCDN_云端_汇聚_移动</t>
  </si>
  <si>
    <t>需要注意202207价格变动，日95月均峰值计费。颗粒度1M。1000进制。包头系数1</t>
  </si>
  <si>
    <t>bd302pcdn_yd_not_special_cmnet</t>
  </si>
  <si>
    <t>302 XCDN汇聚非移动（非盒子类资源）</t>
  </si>
  <si>
    <t>302PCDN_云端_汇聚_非移动</t>
  </si>
  <si>
    <t>bd302pcdn_yd_not_special_not_cmnet</t>
  </si>
  <si>
    <t>302 XCDN专线移动</t>
  </si>
  <si>
    <t>302PCDN_云端_专线_移动</t>
  </si>
  <si>
    <t>bd302pcdn_yd_special_cmnet</t>
  </si>
  <si>
    <t>302 XCDN专线非移动</t>
  </si>
  <si>
    <t>302PCDN_云端_专线_非移动</t>
  </si>
  <si>
    <t>bd302pcdn_yd_special_not_cmnet</t>
  </si>
  <si>
    <t>182215IDC00683</t>
  </si>
  <si>
    <t>视频盒子非移动</t>
  </si>
  <si>
    <t>PCDN云端智度普通节点_非移动</t>
  </si>
  <si>
    <t>2022.10调整单价。1000进制，系数1</t>
  </si>
  <si>
    <t>bdpcdn_normalperf_yd_not_cmnet</t>
  </si>
  <si>
    <t>视频盒子移动</t>
  </si>
  <si>
    <t>PCDN云端智度普通节点_移动</t>
  </si>
  <si>
    <t>bdpcdn_normalperf_yd_cmnet</t>
  </si>
  <si>
    <t>视频非盒子非移动</t>
  </si>
  <si>
    <t>PCDN云端智度高性能节点_非移动</t>
  </si>
  <si>
    <t>bdpcdn_highperf_yd_not_cmnet</t>
  </si>
  <si>
    <t>视频非盒子移动</t>
  </si>
  <si>
    <t>PCDN云端智度高性能节点_移动</t>
  </si>
  <si>
    <t>bdpcdn_highperf_yd_cmnet</t>
  </si>
  <si>
    <t>北京云枫网络科技有限公司</t>
  </si>
  <si>
    <t>云枫</t>
  </si>
  <si>
    <t>182215IDC00502</t>
  </si>
  <si>
    <t>网盘PCDN云枫_移动</t>
  </si>
  <si>
    <t>云枫，汇聚资源，包头系数1，1000进制，2022年8月日95月均计费，2022年9月起月95计费，合作期截止2023年7月底。</t>
  </si>
  <si>
    <t>bdpcdn_wangpan_yunfeng_cm</t>
  </si>
  <si>
    <t>网盘PCDN云枫_电联</t>
  </si>
  <si>
    <t>bdpcdn_wangpan_yunfeng_cu_ct</t>
  </si>
  <si>
    <t>补202304，已计提37，SYS更新数据48.74，补11.64</t>
  </si>
  <si>
    <t>金山云（深圳）边缘计算科技有限公司</t>
  </si>
  <si>
    <t>云帆-PCDN</t>
  </si>
  <si>
    <t>182315IDC00061</t>
  </si>
  <si>
    <t>云帆PCDN</t>
  </si>
  <si>
    <t>1M,1000进制，日95月均计费，包头系数1</t>
  </si>
  <si>
    <t>yunfan_pcdn</t>
  </si>
  <si>
    <t>派欧云计算（上海）有限公司</t>
  </si>
  <si>
    <t>缀初网络-PCDN</t>
  </si>
  <si>
    <t>L20221106005</t>
  </si>
  <si>
    <t>融合CDN-OPPO业务</t>
  </si>
  <si>
    <t>PPIO_PCDN_OPPO</t>
  </si>
  <si>
    <t>融合CDN-OPPO业务，夜间（00:00 - 09:00）计费带宽减半。日95月均计费、包头1、进制1000。</t>
  </si>
  <si>
    <t>ppio_pcdn_oppo</t>
  </si>
  <si>
    <t>182215IDC00445</t>
  </si>
  <si>
    <t>视频PPIO</t>
  </si>
  <si>
    <t>PCDN PPIO_非移动</t>
  </si>
  <si>
    <t>包头系数1，进制1000，月95计费。</t>
  </si>
  <si>
    <t>bdpcdn_ppio_not_cmnet</t>
  </si>
  <si>
    <t>PCDN PPIO_移动</t>
  </si>
  <si>
    <t>20221231下线。包头系数1，进制1000，月95计费。</t>
  </si>
  <si>
    <t>bdpcdn_ppio_cmnet</t>
  </si>
  <si>
    <t>L20230504026</t>
  </si>
  <si>
    <t>网盘PPIO</t>
  </si>
  <si>
    <t>网盘PCDNPPIO_移动</t>
  </si>
  <si>
    <t>bdpcdn_wangpan_ppio_cm</t>
  </si>
  <si>
    <t>网盘PCDNPPIO_电联</t>
  </si>
  <si>
    <t>bdpcdn_wangpan_ppio_cu_ct</t>
  </si>
  <si>
    <t>XCDN 非盒子资源-百度云客户使用</t>
  </si>
  <si>
    <t>XCDN容器PPIO_移动</t>
  </si>
  <si>
    <t>2022.4将XCDN容器合并至302PCDN_PPIO计费。日95月均计费，包头系数1，进制1000</t>
  </si>
  <si>
    <t>bdxcdn_container_ppio_cmnet</t>
  </si>
  <si>
    <t>XCDN容器PPIO_非移动</t>
  </si>
  <si>
    <t>bdxcdn_container_ppio_not_cmnet</t>
  </si>
  <si>
    <t>182315IDC00134</t>
  </si>
  <si>
    <t>XCDN 非盒子资源-302使用汇聚移动</t>
  </si>
  <si>
    <t>302PCDN_PPIO_汇聚_移动</t>
  </si>
  <si>
    <t>2023.3调整单价。包头系数1，进制1000，日95月均计费</t>
  </si>
  <si>
    <t>bd302pcdn_ppio_not_special_cmnet</t>
  </si>
  <si>
    <t>XCDN 非盒子资源-302使用汇聚非移动</t>
  </si>
  <si>
    <t>302PCDN_PPIO_汇聚_非移动</t>
  </si>
  <si>
    <t>bd302pcdn_ppio_not_special_not_cmnet</t>
  </si>
  <si>
    <t>XCDN 非盒子资源-302使用专线移动</t>
  </si>
  <si>
    <t>302PCDN_PPIO_专线_移动</t>
  </si>
  <si>
    <t>不计提。包头系数1，进制1000，日95月均计费</t>
  </si>
  <si>
    <t>bd302pcdn_ppio_special_cmnet</t>
  </si>
  <si>
    <t>XCDN 非盒子资源-302使用专线非移动</t>
  </si>
  <si>
    <t>302PCDN_PPIO_专线_非移动</t>
  </si>
  <si>
    <t>bd302pcdn_ppio_special_not_cmnet</t>
  </si>
  <si>
    <t>网盘PCDN带宽存储费</t>
  </si>
  <si>
    <t>网盘PPIO带宽存储费用</t>
  </si>
  <si>
    <t>新合同存储费取消。网盘PPIO带宽存储费用</t>
  </si>
  <si>
    <t>182215IDC00684</t>
  </si>
  <si>
    <t>融合CDN PPIO</t>
  </si>
  <si>
    <t>PPIO_PCDN_非OPPO</t>
  </si>
  <si>
    <t>2022.10调整单价。融合CDN（支持HTTP协议）。颗粒度1M。1000进制。日95月均计费模式</t>
  </si>
  <si>
    <t>ppio_pcdn_not_oppo</t>
  </si>
  <si>
    <t>厦门琪珑网络科技有限公司</t>
  </si>
  <si>
    <t>厦门琪珑</t>
  </si>
  <si>
    <t>182315IDC00091</t>
  </si>
  <si>
    <t>302PCDN_琪珑_汇聚_移动</t>
  </si>
  <si>
    <t>包头系数1，进制1000，日95月均计费</t>
  </si>
  <si>
    <t>bd302pcdn_qilong_not_special_cmnet</t>
  </si>
  <si>
    <t>302PCDN_琪珑_汇聚_非移动</t>
  </si>
  <si>
    <t>bd302pcdn_qilong_not_special_not_cmnet</t>
  </si>
  <si>
    <t>网宿-PCDN</t>
  </si>
  <si>
    <t>L20221215001</t>
  </si>
  <si>
    <t>网盘PCDN网宿_移动</t>
  </si>
  <si>
    <t>不计提。1M，1000进制，系数1</t>
  </si>
  <si>
    <t>bdpcdn_wangpan_wangsu_cm</t>
  </si>
  <si>
    <t>网盘PCDN网宿_其他</t>
  </si>
  <si>
    <t>1M，1000进制，系数1</t>
  </si>
  <si>
    <t>bdpcdn_wangpan_wangsu_other</t>
  </si>
  <si>
    <t>网盘PCDN网宿_电联</t>
  </si>
  <si>
    <t>2023.1调整单价。202205开始电信&amp;联通合并给数。1M，1000进制，系数1</t>
  </si>
  <si>
    <t>bdpcdn_wangpan_wangsu_cu_ct</t>
  </si>
  <si>
    <t>网盘PCDN网宿存储费</t>
  </si>
  <si>
    <t>网盘PCDN网宿节点，带宽存储费</t>
  </si>
  <si>
    <t>182215IDC00132</t>
  </si>
  <si>
    <t>网盘PCDN网宿节点，带宽存储费，暂按运营商数据计提</t>
  </si>
  <si>
    <t>上海沐桦科技有限公司</t>
  </si>
  <si>
    <t>上海沐桦</t>
  </si>
  <si>
    <t>L20230408003</t>
  </si>
  <si>
    <t>汇聚资源</t>
  </si>
  <si>
    <t>302PCDN_博纳云_汇聚_移动</t>
  </si>
  <si>
    <t>20230331下线。日95月均计费，包头系数1，1000进制</t>
  </si>
  <si>
    <t>bd302pcdn_bonayun_not_special_cmnet</t>
  </si>
  <si>
    <t>302PCDN_博纳云_汇聚_非移动</t>
  </si>
  <si>
    <t>bd302pcdn_bonayun_not_special_not_cmnet</t>
  </si>
  <si>
    <t>上海涂鸟信息技术有限公司</t>
  </si>
  <si>
    <t>上海涂鸟-PCDN</t>
  </si>
  <si>
    <t>182315IDC00211</t>
  </si>
  <si>
    <t>网盘PCDN涂鸟_移动</t>
  </si>
  <si>
    <t>注意202305价格变动。2023.4调整单价。包头系数1，1000进制，2022年4月日95月均计费，2022年5月起月95计费，合作期截止2023年3月底</t>
  </si>
  <si>
    <t>bdpcdn_wangpan_tuniao_cm</t>
  </si>
  <si>
    <t>网盘PCDN涂鸟_电联</t>
  </si>
  <si>
    <t>注意202305价格变动。2023.4调整单价。202205开始电信&amp;联通合并给数据。包头系数1，1000进制，2022年4月日95月均计费，2022年5月起月95计费，合作期截止2023年3月底</t>
  </si>
  <si>
    <t>bdpcdn_wangpan_tuniao_cu_ct</t>
  </si>
  <si>
    <t>182315IDC00088</t>
  </si>
  <si>
    <t>302PCDN_七牛云_汇聚_移动</t>
  </si>
  <si>
    <t>bd302pcdn_qnyun_not_special_cmnet</t>
  </si>
  <si>
    <t>302PCDN_七牛云_汇聚_非移动</t>
  </si>
  <si>
    <t>bd302pcdn_qnyun_not_special_not_cmnet</t>
  </si>
  <si>
    <t>L20230402001</t>
  </si>
  <si>
    <t>网盘 边缘节点（大节点资源）</t>
  </si>
  <si>
    <t>网盘PCDN七牛_移动</t>
  </si>
  <si>
    <t>包头系数1，0保底，日95月平均计费，1000进制</t>
  </si>
  <si>
    <t>bdpcdn_wangpan_qiniu_cm</t>
  </si>
  <si>
    <t>网盘PCDN七牛_电联</t>
  </si>
  <si>
    <t>bdpcdn_wangpan_qiniu_cu_ct</t>
  </si>
  <si>
    <t>江西节点技术服务有限公司</t>
  </si>
  <si>
    <t>网心科技-PCDN</t>
  </si>
  <si>
    <t>L20221106006</t>
  </si>
  <si>
    <t>网心融合CDN</t>
  </si>
  <si>
    <t>网心_PCDN_OPPO</t>
  </si>
  <si>
    <t>融合CDN-OPPO业务
3300元/G/月，夜间（00:00 - 09:00）计费带宽减半.日95月均计费、包头1、进制1000。</t>
  </si>
  <si>
    <t>wangxin_pcdn_oppo</t>
  </si>
  <si>
    <t>L20221106004</t>
  </si>
  <si>
    <t>网心_PCDN_非OPPO</t>
  </si>
  <si>
    <t>2023.3调整单价。融合CDN（支持HTTP协议）。颗粒度1M，1000进制，系数1，日95月均计费，夜间（00:00 - 09:00）计费带宽减半</t>
  </si>
  <si>
    <t>wangxin_pcdn_not_oppo</t>
  </si>
  <si>
    <t>深圳市网心科技有限公司</t>
  </si>
  <si>
    <t>182315IDC00170</t>
  </si>
  <si>
    <t>视频盒子非移动（盒子 非盒子价格一样）</t>
  </si>
  <si>
    <t>PCDN网心普通节点_非移动</t>
  </si>
  <si>
    <t>2023.2调整单价。1M，1000进制，系数1</t>
  </si>
  <si>
    <t>bdpcdn_normalperf_wangxin_not_cmnet</t>
  </si>
  <si>
    <t>视频盒子移动（盒子 非盒子价格一样）</t>
  </si>
  <si>
    <t>PCDN网心普通节点_移动</t>
  </si>
  <si>
    <t>bdpcdn_normalperf_wangxin_cmnet</t>
  </si>
  <si>
    <t>网盘移动（盒子 非盒子价格一样）</t>
  </si>
  <si>
    <t>网盘PCDN网心_移动</t>
  </si>
  <si>
    <t>2023.1调整单价。1M，1000进制，系数1</t>
  </si>
  <si>
    <t>bdpcdn_wangpan_wangxin_cm</t>
  </si>
  <si>
    <t>网盘PCDN网心_其他</t>
  </si>
  <si>
    <t>技术反馈与网心移动合并了。2022.3与商务沟通，其他按照移动核算，调整单价。2022.1调整单价。1M，1000进制，系数1</t>
  </si>
  <si>
    <t>bdpcdn_wangpan_wangxin_other</t>
  </si>
  <si>
    <t>网盘非移动（盒子 非盒子价格一样）</t>
  </si>
  <si>
    <t>网盘PCDN网心_电联</t>
  </si>
  <si>
    <t>bdpcdn_wangpan_wangxin_cu_ct</t>
  </si>
  <si>
    <t>上海小度人工智能有限公司</t>
  </si>
  <si>
    <t>上海小度-PCDN</t>
  </si>
  <si>
    <t>182215IDC00362</t>
  </si>
  <si>
    <t>小度盒子资源-移动</t>
  </si>
  <si>
    <t>PCDN小度_移动</t>
  </si>
  <si>
    <t>小度，盒子资源，月95计费，包头系数1，1000进制，计费起始日期为2022年6月1日。</t>
  </si>
  <si>
    <t>bdpcdn_xiaodu_cmnet</t>
  </si>
  <si>
    <t>小度盒子资源-非移动</t>
  </si>
  <si>
    <t>PCDN小度_非移动</t>
  </si>
  <si>
    <t>bdpcdn_xiaodu_not_cmnet</t>
  </si>
  <si>
    <t>182215IDC00458</t>
  </si>
  <si>
    <t>安全SDK_小度</t>
  </si>
  <si>
    <t>安全sdk业务-小度，按流量计费（每月出账），50元/T，包头系数1.0，进制1000，计费起始日期为2022年7月1日。</t>
  </si>
  <si>
    <t>security_sdk_xiaodu</t>
  </si>
  <si>
    <t>182215IDC00682</t>
  </si>
  <si>
    <t>PCDN小度_广告_非移动</t>
  </si>
  <si>
    <t>2022.10新增。1M</t>
  </si>
  <si>
    <t>bdpcdn_ad_xiaodu_not_cmnet</t>
  </si>
  <si>
    <t>PCDN小度_广告_移动</t>
  </si>
  <si>
    <t>bdpcdn_ad_xiaodu_cmnet</t>
  </si>
  <si>
    <t>PCDN小度_网易</t>
  </si>
  <si>
    <t>bdpcdn_xiaodu_wangyi</t>
  </si>
  <si>
    <t>四川边缘算力科技有限公司</t>
  </si>
  <si>
    <t>四川边缘算力-PCDN</t>
  </si>
  <si>
    <t>L20230204010</t>
  </si>
  <si>
    <t>PCDN网盘非盒子</t>
  </si>
  <si>
    <t>网盘PCDN 边缘算力</t>
  </si>
  <si>
    <t>0-500G（不含500G）3000
500G及以上 2900</t>
  </si>
  <si>
    <t>技术反馈2023年Q1已下线。2022年3月按照日95月均计费，2022年4月起按照月95计费。颗粒度1M，包头系数1，1000进制</t>
  </si>
  <si>
    <t>bdpcdn_wangpan_bianyuan</t>
  </si>
  <si>
    <t>西安明赋云计算有限公司</t>
  </si>
  <si>
    <t>明赋云</t>
  </si>
  <si>
    <t>182215IDC00495</t>
  </si>
  <si>
    <t>302PCDN_明赋云_汇聚_移动</t>
  </si>
  <si>
    <t>2023.2调整单价和计费方式，调整后为月95计费。明赋云，汇聚资源，日95月均计费，包头系数1，1000进制，计费起始日期为2022年8月1日。</t>
  </si>
  <si>
    <t>bd302pcdn_mingfuyun_not_special_cmnet</t>
  </si>
  <si>
    <t>302PCDN_明赋云_汇聚_非移动</t>
  </si>
  <si>
    <t>2023.3调整单价和计费方式，调整后为月95计费。明赋云，汇聚资源，日95月均计费，包头系数1，1000进制，计费起始日期为2022年8月1日。</t>
  </si>
  <si>
    <t>bd302pcdn_mingfuyun_not_special_not_cmnet</t>
  </si>
  <si>
    <t>L20230101007</t>
  </si>
  <si>
    <t>302PCDN_明赋云_专线_移动</t>
  </si>
  <si>
    <t>商务反馈无此节点。包头系数1，进制1000，日95月均计费</t>
  </si>
  <si>
    <t>bd302pcdn_mingfuyun_special_cmnet</t>
  </si>
  <si>
    <t>182315IDC00204</t>
  </si>
  <si>
    <t>网盘汇聚电联</t>
  </si>
  <si>
    <t>网盘PCDN明赋_电联</t>
  </si>
  <si>
    <t>2023.3调整单价。包头系数1，进制1000</t>
  </si>
  <si>
    <t>bdpcdn_wangpan_mingfu_cu_ct</t>
  </si>
  <si>
    <t>网盘汇聚移动</t>
  </si>
  <si>
    <t>网盘PCDN明赋_移动</t>
  </si>
  <si>
    <t>不计提。2023.3调整单价。包头系数1，进制1000</t>
  </si>
  <si>
    <t>bdpcdn_wangpan_mingfu_cm</t>
  </si>
  <si>
    <t>浙江本电-PCDN</t>
  </si>
  <si>
    <t>182315IDC00090</t>
  </si>
  <si>
    <t>PCDN汇聚（非盒子类资源）-移动</t>
  </si>
  <si>
    <t>网盘PCDN本电_移动</t>
  </si>
  <si>
    <t>颗粒度1M。1000进制。月95计费模式，无系数</t>
  </si>
  <si>
    <t>bdpcdn_wangpan_bendian_cm</t>
  </si>
  <si>
    <t>网盘PCDN本电_其他</t>
  </si>
  <si>
    <t>技术反馈与本电移动合并了。2022.3与商务沟通，“其他”按照移动核算，调整价格。颗粒度1M。1000进制。月95计费模式，无系数</t>
  </si>
  <si>
    <t>bdpcdn_wangpan_bendian_other</t>
  </si>
  <si>
    <t>PCDN汇聚（非盒子类资源）-非移动</t>
  </si>
  <si>
    <t>网盘PCDN本电_电联</t>
  </si>
  <si>
    <t>202205开始电信&amp;联通合并给数据。颗粒度1M。1000进制。月95计费模式，无系数</t>
  </si>
  <si>
    <t>bdpcdn_wangpan_bendian_cu_ct</t>
  </si>
  <si>
    <t>L20230107003</t>
  </si>
  <si>
    <t>汇聚资源移动</t>
  </si>
  <si>
    <t>302PCDN_本电_汇聚_移动</t>
  </si>
  <si>
    <t>20220831下线。本电，汇聚资源，日95月均计费，包头系数1，1000进制</t>
  </si>
  <si>
    <t>bd302pcdn_bendian_not_special_cmnet</t>
  </si>
  <si>
    <t>汇聚资源电联</t>
  </si>
  <si>
    <t>302PCDN_本电_汇聚_非移动</t>
  </si>
  <si>
    <t>bd302pcdn_bendian_not_special_not_cmnet</t>
  </si>
  <si>
    <t>小快（厦门）网络科技有限公司</t>
  </si>
  <si>
    <t>厦门小快-PCDN</t>
  </si>
  <si>
    <t>182315IDC00089</t>
  </si>
  <si>
    <t>feed-移动 非盒子</t>
  </si>
  <si>
    <t>PCDN厦门小块_移动</t>
  </si>
  <si>
    <t>2023.2调整单价。1M，日95月均，包头系数1，进制1000</t>
  </si>
  <si>
    <t>bdpcdn_xiaokuai_cmnet</t>
  </si>
  <si>
    <t>feed-非移动 非盒子</t>
  </si>
  <si>
    <t>PCDN厦门小块_非移动</t>
  </si>
  <si>
    <t>bdpcdn_xiaokuai_not_cmnet</t>
  </si>
  <si>
    <t>合同号</t>
  </si>
  <si>
    <t>合同状态</t>
  </si>
  <si>
    <t>合同性质</t>
  </si>
  <si>
    <t>合同申请时间</t>
  </si>
  <si>
    <t>新返回合同</t>
  </si>
  <si>
    <t>备注</t>
  </si>
  <si>
    <t>签约部门</t>
  </si>
  <si>
    <t>申请人</t>
  </si>
  <si>
    <t>申请部门</t>
  </si>
  <si>
    <t>执行人</t>
  </si>
  <si>
    <t>执行部门</t>
  </si>
  <si>
    <t>替代提交</t>
  </si>
  <si>
    <t>百度签约公司</t>
  </si>
  <si>
    <t>合同类别</t>
  </si>
  <si>
    <t>客户名称</t>
  </si>
  <si>
    <t>申请理由</t>
  </si>
  <si>
    <t>合同开始时间</t>
  </si>
  <si>
    <t>项目号</t>
  </si>
  <si>
    <t>费用类型</t>
  </si>
  <si>
    <t>收款总金额</t>
  </si>
  <si>
    <t>收款币种</t>
  </si>
  <si>
    <t>付款总金额</t>
  </si>
  <si>
    <t>付款币种</t>
  </si>
  <si>
    <t>合同返回时间</t>
  </si>
  <si>
    <t>变更合同</t>
  </si>
  <si>
    <t>变更类型</t>
  </si>
  <si>
    <t>关联合同号</t>
  </si>
  <si>
    <t>合同属性</t>
  </si>
  <si>
    <t>范本名称</t>
  </si>
  <si>
    <t>关联性质</t>
  </si>
  <si>
    <t>关联交易</t>
  </si>
  <si>
    <t>支付境外客户(含港澳台)</t>
  </si>
  <si>
    <t>财务BG</t>
  </si>
  <si>
    <t>履约方式</t>
  </si>
  <si>
    <t>产品线</t>
  </si>
  <si>
    <t>生效</t>
  </si>
  <si>
    <t>非范本合同</t>
  </si>
  <si>
    <t>2023-05-20</t>
  </si>
  <si>
    <t>基础资源战略合作部</t>
  </si>
  <si>
    <t>林加</t>
  </si>
  <si>
    <t>中后台组</t>
  </si>
  <si>
    <t>基础资源商务组</t>
  </si>
  <si>
    <t>是</t>
  </si>
  <si>
    <t>甲方:北京百度网讯科技有限公司;</t>
  </si>
  <si>
    <t>IDC/ITE合同</t>
  </si>
  <si>
    <t>乙方:北京共晟科技有限公司_IDC(待审核);</t>
  </si>
  <si>
    <t>此供应商已签署框架协议（合同号182315IDC00202），在框架协议下增加武汉移动的资源订单：
具体情况如下：按照需求，湖北武汉移动-新建40G-代理
1.月度需求在2023年3月
2.带宽：6700元/G/月，40%保底，95计费。较存量代理40G价格7560元/G/月，降幅11.38%。按照95计费45%利用率，相比存量价格扩容节约（7560-6700）*12*40*45%/10000=18.57万元/年
3.机柜：16A，单价4800元/个/月，超电部分按300元/A/个/月单独计费。目前在用1个，如需增加机柜5500元/个/月（20A）计费，以实际开通为准
4.IP：IPV4单价 50元/个/月，在用520个，收费520个，以实际开通为准
5.预估金额：6700*40*40%*13+4800*13+50*520*13= 1,794,000.00 万元</t>
  </si>
  <si>
    <t>2023-04-22</t>
  </si>
  <si>
    <t>2024-04-30</t>
  </si>
  <si>
    <t/>
  </si>
  <si>
    <t>付款</t>
  </si>
  <si>
    <t>1794000</t>
  </si>
  <si>
    <t>人民币</t>
  </si>
  <si>
    <t>2023-05-29</t>
  </si>
  <si>
    <t>否</t>
  </si>
  <si>
    <t>182315IDC00202</t>
  </si>
  <si>
    <t>IDC战略合作部-国内-IDC-非机房</t>
  </si>
  <si>
    <t>框架下订单</t>
  </si>
  <si>
    <t>ACG</t>
  </si>
  <si>
    <t>182315IDC00218</t>
  </si>
  <si>
    <t>机架传输</t>
  </si>
  <si>
    <t>崔益泽</t>
  </si>
  <si>
    <t>乙方:北京共建恒业通信技术有限责任公司_IDC(待审核);</t>
  </si>
  <si>
    <t>1、月度需求在2023年4月。
2、合同概要：本协议涉及同程网络科技CSN云专线业务，北京本地客户侧接入机房租赁及跳纤费用，保障业务合规前提下与第三方直签，此部分不涉及额外加成费用，节省成本1.3w/年。
3、预估金额=预估金额=月租费8000元*36个月</t>
  </si>
  <si>
    <t>2023-04-01</t>
  </si>
  <si>
    <t>2026-03-31</t>
  </si>
  <si>
    <t>288000</t>
  </si>
  <si>
    <t>2023-05-23</t>
  </si>
  <si>
    <t>无</t>
  </si>
  <si>
    <t>乙方:上海涂鸟信息技术有限公司_IDC(待审核);</t>
  </si>
  <si>
    <t>1.月度需求2023年4月
2.合同概要：涂鸟-PCDN网盘-降价续约，2023年4月降到移动2400元/G/月, 电联3400元/G/月；2023年5月降到移动2300元/G/月、电联3300元/G/月，移动降幅8%、电联降幅5.71%，有效增加PCDN弹性供应能力
3.预估金额：2400*50+3400*50+(2300*50+3300*50)*11= 3,370,000.00 元</t>
  </si>
  <si>
    <t>2024-03-31</t>
  </si>
  <si>
    <t>3370000</t>
  </si>
  <si>
    <t>IDC战略合作部-国内-CDN</t>
  </si>
  <si>
    <t>2023-05-18</t>
  </si>
  <si>
    <t>乙方:西安明赋云计算有限公司_IDC(待审核);</t>
  </si>
  <si>
    <t>1.月度需求2022年12月
2.明赋-PCDN网盘-新增，移动2100元/G/月、电联3100元/G/月，与存量最低价持平
3.预估金额：（2100*400G+3100*400G）*12=24,960,000.00元</t>
  </si>
  <si>
    <t>2023-02-01</t>
  </si>
  <si>
    <t>2024-01-31</t>
  </si>
  <si>
    <t>24960000</t>
  </si>
  <si>
    <t>2023-05-22</t>
  </si>
  <si>
    <t>王孟</t>
  </si>
  <si>
    <t>乙方:中国移动通信集团吉林有限公司松原分公司_IDC(待审核);</t>
  </si>
  <si>
    <t>1、月度需求在2023.1月，链接详见附件。
2、合同概要：吉林省松原市移动合同续签至2023年6月30日，商务条件与2022年集约价格保持不变。
带宽100G，保底40%，95计费，6740元/G/月；
机柜收费5个，5000元/柜/月;
IPv4免费704个，目前在用288个IPv4；
3、预估金额=（100*0.4*6740+5*5000）*6=1767600元</t>
  </si>
  <si>
    <t>2023-01-01</t>
  </si>
  <si>
    <t>2023-06-30</t>
  </si>
  <si>
    <t>1767600</t>
  </si>
  <si>
    <t>182315IDC00026</t>
  </si>
  <si>
    <t>2023-05-17</t>
  </si>
  <si>
    <t>框架合同</t>
  </si>
  <si>
    <t>1.框架合同，无月度需求审批信息 
2.合同概要：本合同为框架合同，不涉及资源数量及价格，无需月度需求审批。具体资源数量及价格以各节点订单为准 
3.预估金额=0</t>
  </si>
  <si>
    <t>2026-04-30</t>
  </si>
  <si>
    <t>免费</t>
  </si>
  <si>
    <t>182315IDC00197</t>
  </si>
  <si>
    <t>2023-05-15</t>
  </si>
  <si>
    <t>乙方:山东蓝海领航大数据发展有限公司_IDC(待审核);</t>
  </si>
  <si>
    <t>1.CDN框架合同，无月度需求审批信息 
2.合同概要：本合同为框架合同，不涉及资源数量及价格，无需月度需求审批。具体资源数量及价格以各节点订单为准 
3.预估金额=0</t>
  </si>
  <si>
    <t>2023-12-31</t>
  </si>
  <si>
    <t>2023-05-12</t>
  </si>
  <si>
    <t>乙方:中国移动通信集团河北有限公司保定分公司_IDC(待审核);</t>
  </si>
  <si>
    <t>1、月度需求在2023.1月，链接详见附件。
2、合同概要：保定移动合同续签至2023年6月30日，商务条件与2022年集约价格保持不变。
带宽860G，保底40%，95计费，6740元/G/月；
机柜收费1个，5500元/柜/月;
IPv4免费4736个，IPv6免费3段64位；
3、预估金额=（860*0.4*6740+5500*1）*6=13944360元</t>
  </si>
  <si>
    <t>13944360</t>
  </si>
  <si>
    <t>182315IDC00192</t>
  </si>
  <si>
    <t>2023-05-11</t>
  </si>
  <si>
    <t>机架</t>
  </si>
  <si>
    <t>乙方:青岛燚汇信达通讯科技有限公司_IDC(待审核);</t>
  </si>
  <si>
    <t>此供应商已签署框架协议（合同号182215IDC00262 ），在框架协议下增加青岛联通的资源订单，具体资源情况如下：
按照需求，山东青岛联通-新增机柜-代理
1.月度需求审批信息在2023年1月
2.机柜：单价4200元，新增1个，以实际开通为准
3.预估金额：4200*1*28/30+4200*1*8= 37,520.00 元</t>
  </si>
  <si>
    <t>2023-04-03</t>
  </si>
  <si>
    <t>37520</t>
  </si>
  <si>
    <t>182215IDC00262</t>
  </si>
  <si>
    <t>2023-05-09</t>
  </si>
  <si>
    <t>李佳</t>
  </si>
  <si>
    <t>乙方:中国移动通信集团河南有限公司郑州分公司_IDC(待审核);</t>
  </si>
  <si>
    <t>1、月度需求在2023年1月。
2、合同概要：河南省郑州市移动合同续签至2023年6月30日，商务条件与2022年集约价格保持不变。
     带宽660G，保底40%，95计费，6740元/G/月；
     机柜收费26个，5200元/柜/月；免费0个；
     IP收费0个，50元/个/月；
3、预估金额=带宽660G*保底率40%*单价6740*6个月+机柜26个*单价5200*6个月+无收费IP数量</t>
  </si>
  <si>
    <t>11487360</t>
  </si>
  <si>
    <t>2023-05-16</t>
  </si>
  <si>
    <t>182315IDC00026 182115IDC00159</t>
  </si>
  <si>
    <t>2023-05-08</t>
  </si>
  <si>
    <t>乙方:中国移动通信集团江苏有限公司苏州分公司_IDC(待审核);</t>
  </si>
  <si>
    <t>1、月度需求在2023年1月。
2、合同概要：苏州三线移动合同续签至2023年6月30日，商务条件与2022年集约价格保持不变。（本协议不含23年扩容资源）
      带宽260G，保底40%，95计费，6740元/G/月；1个收费机柜，单价5000元；收费IP2048个，单价30元
3、预估金额=(带宽260G*保底40%*6740元+机柜1个*单价5000元+2048个*单价30元)*6个月</t>
  </si>
  <si>
    <t>4604400</t>
  </si>
  <si>
    <t>2023-05-10</t>
  </si>
  <si>
    <t>乙方:中国电信集团有限公司山西分公司_IDC(待审核);</t>
  </si>
  <si>
    <t>1、月度需求2022年10月份，云盘链接见附件。
2、山西电信：存量100G、95计费
原商务条件：2万/G/月、40%保底、免费提供电信机房至百度阳泉机房双路由光纤，免费提供电信机房内2个机架；每万兆赠送32个IP地址，超出后按照50元/月/个收费
现商务条件：2万/G/月、30%保底、免费提供电信机房至百度阳泉机房双路由光纤，免费提供电信机房内2个机架；每万兆赠送32个IP地址，超出后按照50元/月/个收费、带宽无涨幅。
3、预估金额=：带宽单价20000元/G/月 x 带宽量100G*保底30% x 12个月=7200000元
备注：山西电信静态带宽保底于2022年4月份由40%降至30%。</t>
  </si>
  <si>
    <t>2022-11-01</t>
  </si>
  <si>
    <t>2023-10-31</t>
  </si>
  <si>
    <t>7200000</t>
  </si>
  <si>
    <t>,OtherProvisionChange,</t>
  </si>
  <si>
    <t>182215IDC00155</t>
  </si>
  <si>
    <t>2023-05-07</t>
  </si>
  <si>
    <t>乙方:中国移动通信集团江苏有限公司连云港分公司_IDC(待审核);</t>
  </si>
  <si>
    <t>1、月度需求在2023年1月。
2、合同概要：新建BEC新建连云港三线移动节点。合同有效期2023年2月1日至2023年6月30日，商务条件与2022年集约价格一致。
     带宽70G，保底40%，95计费，6740元/G/月；IP免费160个；
3、预估金额=带宽70G*保底40%*单价6740元*5个月</t>
  </si>
  <si>
    <t>943600</t>
  </si>
  <si>
    <t>2023-05-06</t>
  </si>
  <si>
    <t>乙方:中国移动通信集团湖北有限公司_IDC(待审核);</t>
  </si>
  <si>
    <t>1、月度需求在2023.1月，链接详见附件。
2、合同概要：湖北移动合同续签至2023年6月30日，商务条件与2022年集约价格保持不变。
带宽530G，保底40%，95计费，6740元/G/月；
机柜收费16个，4300元/柜/月;
IPv4免费1216个，目前在用1216个IPv4；IPv6免费2个/64、1个/56
3、预估金额=（530*0.4*6740+4300*16）*6=8986080元</t>
  </si>
  <si>
    <t>8986080</t>
  </si>
  <si>
    <t>2023-05-19</t>
  </si>
  <si>
    <t>182315IDC00182</t>
  </si>
  <si>
    <t>2023-05-04</t>
  </si>
  <si>
    <t>语音</t>
  </si>
  <si>
    <t>王玉伟</t>
  </si>
  <si>
    <t>乙方:中国电信股份有限公司上海分公司_IDC(待审核);</t>
  </si>
  <si>
    <t>为支撑ACG 渠道生态部业务发展尽快落地400号码，与供应商【上海电信】签署《400业务受理单》，采购1个400号码（4009208999），通话费价格参照与上海电信的历史价格。因此次号码为AAA靓号，月低消为7500元，为电信标准低消资费的3.75折，且业务量预计可以达到低消。</t>
  </si>
  <si>
    <t>2024-05-09</t>
  </si>
  <si>
    <t>90000</t>
  </si>
  <si>
    <t>IDC战略合作部-国内-其他</t>
  </si>
  <si>
    <t>2023-04-28</t>
  </si>
  <si>
    <t>乙方:腾讯云计算（北京）有限责任公司_IDC(待审核);</t>
  </si>
  <si>
    <t>1、月度需求在2023年1月。
2、与腾讯新签商业CDN双向合作合同，采购价格8400元/G/月，1000进制，月95计费，包头系数1.1。
3、预估金额=12月*8400元*500G</t>
  </si>
  <si>
    <t>2022-12-01</t>
  </si>
  <si>
    <t>2023-11-30</t>
  </si>
  <si>
    <t>50400000</t>
  </si>
  <si>
    <t>乙方:北京创世云科技股份有限公司_IDC(待审核);</t>
  </si>
  <si>
    <t>1、月度需求在2023年2月。
2、与创世云续签商业CDN双向合作合同，采购价格8500元/G/月，1000进制，月95计费，包头系数1.2。
3、预估金额=12月*8500元*545G</t>
  </si>
  <si>
    <t>55590000</t>
  </si>
  <si>
    <t>2023-05-05</t>
  </si>
  <si>
    <t>,PeriodChange,</t>
  </si>
  <si>
    <t>182215IDC00290 182215IDC00441</t>
  </si>
  <si>
    <t>2023-04-24</t>
  </si>
  <si>
    <t>乙方:深圳万象天地科技有限公司_IDC;</t>
  </si>
  <si>
    <t>此供应商已签署框架协议（合同号182315IDC00100 ），在框架协议下增加盐城移动的资源订单，具体资源情况如下： 
按照需求，江苏盐城移动-新建100G-代理
1.月度需求审批信息在2022年10月 
2.带宽：4850元/G/月，40%保底，95计费，盐城智算中心项目。相比集约价格6740元/G/月，降幅28.0%。按照95计费45%利用率，相比集约节约（6740-4850）*12*100*45%/10000= 102万元/年
3.机柜：单价4500元，在用2个，以实际开通为准 
4.IP：IPV4 单价50元，免费544个，在用288个；IPV6免费提供11段/64，以实际开通为准
5.预估金额：（4850*100*40%+4500*2）*12= 2,436,000.00 元</t>
  </si>
  <si>
    <t>2022-10-01</t>
  </si>
  <si>
    <t>2023-09-30</t>
  </si>
  <si>
    <t>2436000</t>
  </si>
  <si>
    <t>182315IDC00100</t>
  </si>
  <si>
    <t>乙方:中国电信股份有限公司广东分公司_IDC(待审核);</t>
  </si>
  <si>
    <t>1.月度需求2022年11月，2022年12月
2.合同概要：广东电信CDN降价续签，涉及IDC、CDN、SSL，合同期续签至23年12月31日。续签方案如下：
1）带宽：续签220G，1.1日CDN代静态扩容100G，共320G。单价降低至11.4万元/G/年，降幅18.6%，95计费，保底30%（原价14万元/G/年）存量东莞CDN60G、东莞SSL20G、江门CDN40G、广州CDN代静态100G；2）机柜：11A机柜按4300元/柜/月，以实际使用计费，目前使用东莞CDN2个、东莞SSL5个、江门CDN9个机柜，以实际开通为准；3）IP地址：赠送4704个IPV4地址和2段/64 IPV6地址。超出v4地址50元/个/月，超出v6地址100元//56/月，目前不超，以实际开通为准
3.预估金额：（4300*16+320*30%*9500）*12= 11,769,600.00 元</t>
  </si>
  <si>
    <t>11769600</t>
  </si>
  <si>
    <t>182115IDC00472</t>
  </si>
  <si>
    <t>182315IDC00178</t>
  </si>
  <si>
    <t>范本合同</t>
  </si>
  <si>
    <t>乙方:浙江风临信息科技有限公司_IDC(待审核);</t>
  </si>
  <si>
    <t>前期与核心供应商【浙江风临】签署的《语音线路采购协议》于2023年4月30日到期，现进行续约。此合同为ACG AI应用产品部提供企业号码认证资源，本次续约价格保持不变。</t>
  </si>
  <si>
    <t>2023-05-01</t>
  </si>
  <si>
    <t>1200000</t>
  </si>
  <si>
    <t>语音线路采购协议</t>
  </si>
  <si>
    <t>乙方:北京数据互通科技有限公司_IDC;</t>
  </si>
  <si>
    <t>供应商已签署框架协议（合同号182215IDC00587 ），在框架协议下增加广州移动资源订单，具体资源情况如下：
按照需求，广东广州移动-新建160G（中山移动160G搬迁）-代理
1.月度需求在2023年2月
2.带宽：4900元/G/月， 40%保底，95计费。较原价5000元/G/月降低2%，相比集约6740元/G/月降幅27.3%。按照95计费45%利用率，相比集约节约（6740-4900）*12*160*45%/10000= 158.98万元/年
3.机柜：单价5000元，在用4个，以实际开通为准
4.IP：IPV4单价50元，免费288个，在用160个；IPV6 免费赠送/64，以实际开通为准
5.预估金额：（4900*160*40%+5000*4）*12= 4,003,200.00 元</t>
  </si>
  <si>
    <t>2023-03-01</t>
  </si>
  <si>
    <t>2024-02-29</t>
  </si>
  <si>
    <t>4003200</t>
  </si>
  <si>
    <t>182215IDC00587</t>
  </si>
  <si>
    <t>182315IDC00176</t>
  </si>
  <si>
    <t>端口扩容，需走修改合同行流程</t>
  </si>
  <si>
    <t>乙方:中国电信股份有限公司江苏分公司_IDC(待审核);</t>
  </si>
  <si>
    <t>1、月度需求在2022年11月。
2、太湖三线电信280G，合同号182115IDC00519，原合同到期2022/9/30，续约一年；
3、资源：CDN带宽280G，单价9500元/G/月；6KW机柜机柜27个，单价5900元/柜/月；IPv4 30元/个/月（免费9C，收费6C）
4、预估金额=带宽单价9500*280G*保底0.3*12月+机柜单价5900*27个*12月+IP 1536个*30元*12月</t>
  </si>
  <si>
    <t>12040560</t>
  </si>
  <si>
    <t>182115IDC00519</t>
  </si>
  <si>
    <t>2023-04-23</t>
  </si>
  <si>
    <t>乙方:中国移动通信集团新疆有限公司_IDC(待审核);</t>
  </si>
  <si>
    <t>1、月度需求在2023.1月，链接详见附件。
2、合同概要：新疆移动合同续签至2023年6月30日，商务条件与2022年集约价格保持不变。
带宽80G，保底40%，95计费，6740元/G/月；
机柜收费2个，5556元/柜/月;
IPv4和IPv6各免费640个，目前在用160个IPv4；
3、预估金额=（80*0.4*6740+5556*2）*6=1360752元</t>
  </si>
  <si>
    <t>1360752</t>
  </si>
  <si>
    <t>182315IDC00167</t>
  </si>
  <si>
    <t>传输</t>
  </si>
  <si>
    <t>乙方:中信网络有限公司_IDC(待审核);</t>
  </si>
  <si>
    <t>1、月度需求在2022年12月及2023年3月。
2、合同概要：城域网合规线路协议。涉及业务为山东济南CDN回源项目、广州移动托管项目、度小满云专线项目、华北城域网三平面项目。
3、预估金额=预估金额=月租费177457.99元*15个月=2,661,869.85元。月租费价格逻辑=供应商价格/1.06（光纤税率）*1.09（专线税率）/0.9（城域网合规加成）。
4、月度需求 采购需求中的光纤长度及价格为预估，以实际为准。</t>
  </si>
  <si>
    <t>2661869.85</t>
  </si>
  <si>
    <t>182315IDC00172</t>
  </si>
  <si>
    <t>终止</t>
  </si>
  <si>
    <t>臧明杰</t>
  </si>
  <si>
    <t>乙方:深圳云智慧网络科技有限公司_IDC(待审核);</t>
  </si>
  <si>
    <t>1、南京-上海400G变更：原南京-上海400G由江西宜春联通签署合同作为合规方，实际电路提供方为深圳云智慧公司，原资费：62.15元/月，因江西不愿意履行完合同（现剩余2个月未履行124.3万元），且合规检查已完成线路已退租，本次与底层资源方直接签署一次性费用处理剩余费用：113万元，一次性节省11.3万元。
2、已与宜春联通签署终止协议，编号182315IDC00171。
3、月度需求审批信息在2020年2月。
4、预估金额=一次性支付113万元</t>
  </si>
  <si>
    <t>2020-11-01</t>
  </si>
  <si>
    <t>2020-12-31</t>
  </si>
  <si>
    <t>1130000</t>
  </si>
  <si>
    <t>乙方:深圳市网心科技有限公司_IDC(待审核);</t>
  </si>
  <si>
    <t>1、月度需求在2023年1月。
2、网心-PCDN视频汇聚+盒子-续约降价，移动2600元/G/月、电联3100元/G/月，移动降幅3.70%、电联降幅3.12%。；网心-PCDN网盘汇聚-续约降价，移动2200元/G/月、电联3200元/G/月，移动降幅26.66%、电联降幅5.88%。
3、预估金额=（网盘2200元*150g +3200元*400g  +视频2600元*200g+3100元*150g  ）*12个月</t>
  </si>
  <si>
    <t>31140000</t>
  </si>
  <si>
    <t>182315IDC00171</t>
  </si>
  <si>
    <t>乙方:中国联合网络通信有限公司宜春市分公司_IDC(待审核);</t>
  </si>
  <si>
    <t xml:space="preserve">1、南京-上海400G变更，原南京-上海400G由江西宜春联通签署合同作为合规方，实际电路提供方为深圳云智慧公司，原资费：62.15元/月，因江西不愿意履行完合同（现剩余2个月未履行124.3万元），且合规检查已完成线路已退租，本次与底层资源方直接签署一次性费用处理剩余费用：113万元，同时和宜春联通签署本终止协议。一次性节省11.3万元。
2、本合同为终止协议，不涉及付款，无采购需求 月度需求。
</t>
  </si>
  <si>
    <t>0</t>
  </si>
  <si>
    <t>182015IDC00321</t>
  </si>
  <si>
    <t>乙方:中国移动通信集团内蒙古有限公司包头分公司_IDC(待审核);</t>
  </si>
  <si>
    <t>1、月度需求在2023.1月，链接详见附件。
2、合同概要：内蒙古包头移动合同续签至2023年6月30日，商务条件与2022年集约价格保持不变。
带宽120G，保底40%，95计费，6740元/G/月；
机柜收费4个，5000元/柜/月;
IPv4和IPv6各免费960个，目前在用288个IPv4，1个IPv6；
3、预估金额=（120*0.4*6740+5000*4）*6=2061120元</t>
  </si>
  <si>
    <t>2061120</t>
  </si>
  <si>
    <t>2023-04-20</t>
  </si>
  <si>
    <t>乙方:浙江挚云信息科技有限公司_IDC(待审核);</t>
  </si>
  <si>
    <t>供应商已签署框架协议（合同号182215IDC00384），在框架协议下增加温州移动的资源订单，具体资源情况如下：
按照需求，浙江温州移动-存量200G-降价续约-代理
1.月度需求在2022年11月
2.带宽：40%保底，95计费。2023年1月1日-2023年1月31日单价5400元/G/月，2023年2月1日起降价至5000元/G/月，相比原价降幅8%，较集约价6740元/G/月，降幅25.82%。按照95计费45%利用率，相比集约节约（6740-5400）*1*200*45%+ （6740-5000）*11*200*45%=184.32万元/年 
3.机柜：单价4320元，在用5个，以实际开通为准
4.IP：IPV4 单价50元，免费640个，在用288个；IPV6 赠送1段/64，以实际开通为准
5.预估金额：4320*5*12+5400*200%*40%+5000*200*40%*11= 4,663,520.00 元</t>
  </si>
  <si>
    <t>4663520</t>
  </si>
  <si>
    <t>182215IDC00384</t>
  </si>
  <si>
    <t>供应商已签署框架协议（合同号182215IDC00384），在框架协议下增加温州电信的资源订单，具体资源情况如下：
按照需求，浙江温州电信-存量320G-降价续约-代理
1.月度需求在2022年11月
2.带宽：30%保底，95计费。2023年1月1日-2023年1月31日单价6600元/G/月，2023年2月1日起降价至6000元/G/月，相比原价降幅9%，相比集约9500元/G/月降幅36.8%。按照95计费45%利用率，相比集约节约（9500-6000）*12*320*45%/10000-8.64=596.16万元/年
3.机柜：单价4167元，免费32个，在用22个，以实际开通为准
4.IP：IPV4 单价50元，在用832个，免费544个，收费288个；IPV6 赠送1段/64，以实际开通为准
5.预估金额：50*288*12+6000*320*30%*11+6600*320*30%= 7,142,400.00 元</t>
  </si>
  <si>
    <t>7142400</t>
  </si>
  <si>
    <t>供应商已签署框架协议（合同号182215IDC00384），在框架协议下增加温州移动的资源订单，具体资源情况如下：
按照需求，浙江温州移动-存量100G（包端口）-续约-代理
1.月度需求在2022年11月
2.带宽：3600元/G/月，包端口计费。折算成95峰值计费价格是4500元，相比集约6740元/G/月，降幅33%。按照95计费80%利用率，相比集约节约（6740*100*80%-3600*100）*12=215.04万元/年 
3.机柜：单价4320元，在用4个，以实际开通为准
4.IP：IPV4 单价50元，免费288个，在用288个；IPV6 赠送1段/64，以实际开通为准
5.预估金额：（4320*4+3600*100*100%）*12=  4,527,360.00 元</t>
  </si>
  <si>
    <t>4527360</t>
  </si>
  <si>
    <t>2023-04-18</t>
  </si>
  <si>
    <t>已更新</t>
  </si>
  <si>
    <t>乙方:中国移动通信集团山西有限公司_IDC(待审核);</t>
  </si>
  <si>
    <t>1、月度需求在2023年1月。
2、合同概要：山西省移动合同续签至2023年6月30日，商务条件与2022年集约价格保持不变。
带宽2023.01-2023.02共520G，3月1日开始新增160G，共680G，保底40%，95计费，6740元/G/月；
机柜收费12个，5000元/柜/月；免费0个；
IP收费0个，50元/个/月；
3、预估金额=带宽520G*保底率40%*单价6740*2个月+带宽680G*保底率40%*单价6740*4个月+机柜12个*单价5000*6个月+无收费IP数量</t>
  </si>
  <si>
    <t>10496960</t>
  </si>
  <si>
    <t>182315IDC00026 182115IDC00182</t>
  </si>
  <si>
    <t>2023-04-17</t>
  </si>
  <si>
    <t>乙方:中国移动通信集团青海有限公司_IDC(待审核);</t>
  </si>
  <si>
    <t>1、月度需求在2023年1月。
2、合同概要：青海省移动合同续签至2023年6月30日，商务条件与2022年集约价格保持不变。
带宽70G，保底40%，95计费，6740元/G/月；
机柜收费3个，5500元/柜/月;免费0个；
IP收费0个，50元/个/月；
3、预估金额=带宽70G*保底率40%*单价6740+收费机柜数量3*单价5500+无收费IP数量）*6个月</t>
  </si>
  <si>
    <t>1231320</t>
  </si>
  <si>
    <t>182315IDC00026 182115IDC00178</t>
  </si>
  <si>
    <t>182315IDC00147</t>
  </si>
  <si>
    <t>机架IP</t>
  </si>
  <si>
    <t>乙方:广东华云世纪科技有限公司_IDC(待审核);</t>
  </si>
  <si>
    <t>此供应商已签署框架协议（合同号182215IDC00450 ），在框架协议下增加南昌移动的资源订单，具体资源情况如下：
按照需求，江西南昌移动-新增机柜（边缘计算）-代理
1.月度需求审批信息在2023年3月
2.机柜：单价5000元，新增3个，以实际开通为准
3.IP：IPV6免费提供1段/64
4.预估金额：5000*3*10/31+5000*3*7= 109,838.71 元</t>
  </si>
  <si>
    <t>2023-03-22</t>
  </si>
  <si>
    <t>109838.71</t>
  </si>
  <si>
    <t>182215IDC00450</t>
  </si>
  <si>
    <t>182315IDC00148</t>
  </si>
  <si>
    <t>乙方:厦门市唯云网络科技有限公司_IDC;</t>
  </si>
  <si>
    <t>此供应商已签署框架协议（合同号182215IDC00231 ），在框架协议下增加常州电信的资源订单，具体资源情况如下：
按照需求，江苏常州电信-新增机柜（边缘计算）-代理
1.月度需求审批信息在2023年3月
2.机柜：单价5000元，新增3个，以实际开通为准
3.IP：IPV4单价50元， 新增128个收费，IPV6免费提供1段/64，以实际开通为准
4.预估金额：5000*3*9/31+50*128*9/31= 6,212.90 元</t>
  </si>
  <si>
    <t>2023-03-23</t>
  </si>
  <si>
    <t>2023-03-31</t>
  </si>
  <si>
    <t>6212.9</t>
  </si>
  <si>
    <t>182215IDC00231</t>
  </si>
  <si>
    <t>乙方:中国移动通信集团西藏有限公司_IDC(待审核);</t>
  </si>
  <si>
    <t>1、月度需求在2023年1月。
2、合同概要：西藏自治区移动合同续签至2023年6月30日，商务条件与2022年集约价格保持不变。
带宽20G，保底40%，95计费，6740元/G/月；
机柜收费1个，5000元/柜/月;免费0个；
IP收费0个，50元/个/月；
3、预估金额=带宽20G*保底率40%*单价6740+机柜1个*单价5000+无收费IP数量）*6个月</t>
  </si>
  <si>
    <t>353520</t>
  </si>
  <si>
    <t>2023-05-25</t>
  </si>
  <si>
    <t>182315IDC00026 182115IDC00145</t>
  </si>
  <si>
    <t>乙方:湖南风云通达信息科技有限公司_IDC(待审核);</t>
  </si>
  <si>
    <t xml:space="preserve">供应商已签署框架协议（合同号182215IDC00245 ），在框架协议下增加长沙移动的资源订单，具体资源情况如下：
按照需求，湖南长沙移动-存量1080G-续约-代理
1.月度需求在2023年1月，2023年3月
2.带宽：长沙移动存量带宽1080G，2023年2月28日退租后剩余带宽880G，40%保底，95计费。2023年2月1日起单价由5400元/G/月调整为5000元/G/月，较原价格降幅7.4%，较集约6740元/G/月降幅25.8%。按照95计费45%利用率，相比集约节约（6740-5000）*1*1080*45%/10000+（6740-5000）*11*880*45%/10000=  842.51 
万元/年
3.机柜：2023年2月1日-2023年2月28日在用23个，单价4500元；由于退租2023年3月1日起在用18个，单价3750元
4.IP：IPV4单价50元，2023年2月1日-2023年2月28日免费1152个，在用1152个；由于退租2023年3月1日起免费864个，在用864个；IPV6免费赠送。以实际开通为准
5.预估金额：（5000*1080*40%+23*4500）+（5000*880*40%+18*3750）*11=   22,366,000.00 元
</t>
  </si>
  <si>
    <t>22366000</t>
  </si>
  <si>
    <t>182215IDC00245</t>
  </si>
  <si>
    <t>乙方:中国移动通信集团辽宁有限公司沈阳分公司_IDC(待审核);</t>
  </si>
  <si>
    <t>1、月度需求在2023.1月，链接详见附件。
2、合同概要：辽宁省沈阳市移动合同续签至2023年6月30日，商务条件与2022年集约价格保持不变。
带宽460G，保底40%，95计费，6740元/G/月；
机柜收费18个，10个13A机柜4722元/柜/月、8个23A机柜5833元/柜/月;
IPv4和IPv6各免费3680个，目前在用1504个IPv4，超出免费数量按50元/个/月收费；
3、预估金额=（160+300）*0.4*6740*6+（4722*10+5833*8）*6=8004264元</t>
  </si>
  <si>
    <t>8004264</t>
  </si>
  <si>
    <t>182315IDC00146</t>
  </si>
  <si>
    <t>此供应商已签署框架协议（合同号182215IDC00450 ），在框架协议下增加福州移动的资源订单，具体资源情况如下：
按照需求，福建福州移动-新增机柜（边缘计算）-代理
1.月度需求审批信息在2023年3月
2.机柜：单价4000元，新增2个，以实际开通为准
3.IP：IPV4单价50元， 新增256个免费，IPV6免费提供1段/64，以实际开通为准
4.预估金额：4000*2*11/31+4000*5*2 =42838.71元</t>
  </si>
  <si>
    <t>2023-03-21</t>
  </si>
  <si>
    <t>2023-08-31</t>
  </si>
  <si>
    <t>42838.71</t>
  </si>
  <si>
    <t>182315IDC00133</t>
  </si>
  <si>
    <t>2023-04-13</t>
  </si>
  <si>
    <t>陈思旭</t>
  </si>
  <si>
    <t>乙方:中金汇融（昆山）信息科技有限公司_IDC(待审核);</t>
  </si>
  <si>
    <t>1、月度需求在2022年3月。
2、合同概要：百度云华东中金二期，2022年8月1日交付约1015个40A机柜，7个20A机柜。
3、商务条件：①机柜租金400元/月/KW，ODF机柜免费；②电费按照当地实时电价结算，PUE限高1.4低于1.4按照实际计算；③起租计划第一年50%，第二年45%，预留5%；④光纤接入免费。
4、预估金额=（400元/kw/月*1015柜*8.8kw+0.688元/kw/h*24h*30天*PUE1.4*1015柜*8.8kw）*60个月+（400元/kw/月*7柜*4.4kw+0.688元/kw/h*24h*30天*PUE1.4*7柜*4.4kw）*60个月
5、月度需求 采购需求机架数量为预估，以实际开通为准</t>
  </si>
  <si>
    <t>2022-08-01</t>
  </si>
  <si>
    <t>2027-09-30</t>
  </si>
  <si>
    <t>258623188.99</t>
  </si>
  <si>
    <t>IDC战略合作部-国内-IDC-机房</t>
  </si>
  <si>
    <t>乙方:天翼云科技有限公司_IDC(待审核);</t>
  </si>
  <si>
    <t>1、月度需求在2023年2月。
2、与天翼云续约商业CDN合同，承载小红书电联业务，5400元/G/月，1024*2进制，月95计费，包头系数1.0，该资源为当前市场低价资源，经多轮谈判达成原价续约。
3、预估金额=单价5400*12月*1000G</t>
  </si>
  <si>
    <t>64800000</t>
  </si>
  <si>
    <t>182215IDC00266</t>
  </si>
  <si>
    <t>182315IDC00064</t>
  </si>
  <si>
    <t>2023-03-02</t>
  </si>
  <si>
    <t>乙方:北京移动系统集成有限公司_IDC(待审核);</t>
  </si>
  <si>
    <t xml:space="preserve">1、合同概要：为配合ACG语音业务发展，与合作中运营商【北京融昱】（主体更名为北京移动系统集成）续约《闪验数据产品业务使用协议》。2、预估金额=1200000元
</t>
  </si>
  <si>
    <t>2022-02-25</t>
  </si>
  <si>
    <t>2024-02-24</t>
  </si>
  <si>
    <t>182315IDC00045</t>
  </si>
  <si>
    <t>2023-02-23</t>
  </si>
  <si>
    <t>乙方:北京天田慧和科贸有限公司_IDC(待审核);</t>
  </si>
  <si>
    <t>1、合同概要：为支持ACG语音类业务发展，增加号码号线资源储备，与供应商北京天田慧和科贸有限公司签约，在400，1010号码资源上具有优势。
2、预估金额=预估月度消费金额*12=1,200,000.00元</t>
  </si>
  <si>
    <t>2023-02-28</t>
  </si>
  <si>
    <t>2024-02-27</t>
  </si>
  <si>
    <t>182315IDC00037</t>
  </si>
  <si>
    <t>2023-02-10</t>
  </si>
  <si>
    <t>乙方:天津普飞信息技术有限公司_IDC(待审核);</t>
  </si>
  <si>
    <t>1、合同概要：为配合ACG AI部门语音业务发展，持续优化供应商池，引入语音线路优质资源供应商，新签语音线路采购协议。 2、预估金额=1200000元</t>
  </si>
  <si>
    <t>2023-02-13</t>
  </si>
  <si>
    <t>2024-02-12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</si>
</sst>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8" formatCode="_ * #,##0.00_ ;_ * \-#,##0.00_ ;_ * &quot;-&quot;??_ ;_ @_ "/>
    <numFmt numFmtId="180" formatCode="#,##0.00_ "/>
    <numFmt numFmtId="181" formatCode="0.00_);[Red]\(0.00\)"/>
    <numFmt numFmtId="182" formatCode="_ * #,##0.0000_ ;_ * \-#,##0.0000_ ;_ * &quot;-&quot;????_ ;_ @_ "/>
    <numFmt numFmtId="183" formatCode="#,##0.00_ ;[Red]\-#,##0.00\ "/>
    <numFmt numFmtId="184" formatCode="_ * #,##0.0000_ ;_ * \-#,##0.0000_ ;_ * &quot;-&quot;??_ ;_ @_ "/>
    <numFmt numFmtId="185" formatCode="0_);[Red]\(0\)"/>
    <numFmt numFmtId="186" formatCode="0.0_);[Red]\(0.0\)"/>
    <numFmt numFmtId="187" formatCode="_ * #,##0.00000_ ;_ * \-#,##0.00000_ ;_ * &quot;-&quot;??_ ;_ @_ "/>
    <numFmt numFmtId="188" formatCode="0.000_);[Red]\(0.000\)"/>
    <numFmt numFmtId="189" formatCode="0.00000_);[Red]\(0.00000\)"/>
    <numFmt numFmtId="190" formatCode="0.000000_);[Red]\(0.000000\)"/>
  </numFmts>
  <fonts count="15">
    <font>
      <sz val="11"/>
      <color theme="1"/>
      <name val="等线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等线"/>
      <family val="4"/>
      <charset val="134"/>
      <scheme val="minor"/>
    </font>
    <font>
      <b/>
      <sz val="1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FD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9" fillId="0" borderId="0">
      <protection locked="0"/>
    </xf>
    <xf numFmtId="17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0" borderId="0">
      <protection locked="0"/>
    </xf>
    <xf numFmtId="9" fontId="13" fillId="0" borderId="0" applyFont="0" applyFill="0" applyBorder="0" applyAlignment="0" applyProtection="0">
      <alignment vertical="center"/>
    </xf>
    <xf numFmtId="0" fontId="9" fillId="0" borderId="0">
      <protection locked="0"/>
    </xf>
    <xf numFmtId="0" fontId="13" fillId="0" borderId="0"/>
    <xf numFmtId="0" fontId="11" fillId="0" borderId="0">
      <protection locked="0"/>
    </xf>
    <xf numFmtId="0" fontId="13" fillId="0" borderId="0"/>
    <xf numFmtId="0" fontId="13" fillId="0" borderId="0"/>
    <xf numFmtId="0" fontId="13" fillId="0" borderId="0"/>
    <xf numFmtId="0" fontId="10" fillId="0" borderId="0"/>
    <xf numFmtId="0" fontId="13" fillId="0" borderId="0">
      <alignment vertical="center"/>
    </xf>
    <xf numFmtId="0" fontId="12" fillId="0" borderId="0">
      <protection locked="0"/>
    </xf>
    <xf numFmtId="0" fontId="9" fillId="0" borderId="0">
      <protection locked="0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</cellStyleXfs>
  <cellXfs count="50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8" applyFont="1" applyBorder="1" applyAlignment="1" applyProtection="1">
      <alignment horizontal="center" vertical="top"/>
    </xf>
    <xf numFmtId="0" fontId="2" fillId="2" borderId="1" xfId="9" applyFont="1" applyFill="1" applyBorder="1" applyAlignment="1">
      <alignment horizontal="center" vertical="center"/>
    </xf>
    <xf numFmtId="0" fontId="2" fillId="2" borderId="1" xfId="9" applyFont="1" applyFill="1" applyBorder="1" applyAlignment="1" applyProtection="1">
      <alignment horizontal="center" vertical="center"/>
      <protection locked="0"/>
    </xf>
    <xf numFmtId="0" fontId="2" fillId="2" borderId="1" xfId="8" applyFont="1" applyFill="1" applyBorder="1" applyAlignment="1">
      <alignment horizontal="center" vertical="center"/>
      <protection locked="0"/>
    </xf>
    <xf numFmtId="0" fontId="2" fillId="2" borderId="1" xfId="17" applyFont="1" applyFill="1" applyBorder="1" applyAlignment="1">
      <alignment horizontal="center" vertical="center"/>
      <protection locked="0"/>
    </xf>
    <xf numFmtId="0" fontId="2" fillId="2" borderId="1" xfId="9" applyFont="1" applyFill="1" applyBorder="1" applyAlignment="1" applyProtection="1">
      <alignment horizontal="left" vertical="center"/>
      <protection locked="0"/>
    </xf>
    <xf numFmtId="0" fontId="2" fillId="0" borderId="1" xfId="16" applyFont="1" applyBorder="1" applyAlignment="1" applyProtection="1">
      <alignment horizontal="center" vertical="center"/>
    </xf>
    <xf numFmtId="14" fontId="2" fillId="0" borderId="1" xfId="16" applyNumberFormat="1" applyFont="1" applyBorder="1" applyAlignment="1" applyProtection="1">
      <alignment horizontal="center" vertical="center"/>
    </xf>
    <xf numFmtId="180" fontId="2" fillId="0" borderId="1" xfId="2" applyNumberFormat="1" applyFont="1" applyFill="1" applyBorder="1" applyAlignment="1" applyProtection="1">
      <alignment horizontal="right" vertical="center"/>
    </xf>
    <xf numFmtId="49" fontId="2" fillId="2" borderId="1" xfId="9" applyNumberFormat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14" fontId="2" fillId="2" borderId="1" xfId="16" applyNumberFormat="1" applyFont="1" applyFill="1" applyBorder="1" applyAlignment="1" applyProtection="1">
      <alignment horizontal="center" vertical="center"/>
    </xf>
    <xf numFmtId="180" fontId="2" fillId="2" borderId="1" xfId="20" applyNumberFormat="1" applyFont="1" applyFill="1" applyBorder="1" applyAlignment="1" applyProtection="1">
      <alignment horizontal="center" vertical="center"/>
    </xf>
    <xf numFmtId="180" fontId="2" fillId="2" borderId="1" xfId="2" applyNumberFormat="1" applyFont="1" applyFill="1" applyBorder="1" applyAlignment="1" applyProtection="1">
      <alignment horizontal="right" vertical="center"/>
      <protection locked="0"/>
    </xf>
    <xf numFmtId="180" fontId="2" fillId="2" borderId="1" xfId="20" applyNumberFormat="1" applyFont="1" applyFill="1" applyBorder="1" applyAlignment="1" applyProtection="1">
      <alignment horizontal="right" vertical="center"/>
    </xf>
    <xf numFmtId="178" fontId="2" fillId="2" borderId="1" xfId="2" applyFont="1" applyFill="1" applyBorder="1" applyAlignment="1" applyProtection="1">
      <alignment horizontal="right" vertical="center"/>
      <protection locked="0"/>
    </xf>
    <xf numFmtId="183" fontId="2" fillId="0" borderId="1" xfId="2" applyNumberFormat="1" applyFont="1" applyFill="1" applyBorder="1" applyAlignment="1" applyProtection="1">
      <alignment horizontal="right" vertical="center"/>
    </xf>
    <xf numFmtId="183" fontId="2" fillId="0" borderId="1" xfId="2" applyNumberFormat="1" applyFont="1" applyFill="1" applyBorder="1" applyAlignment="1" applyProtection="1">
      <alignment horizontal="left" vertical="center"/>
    </xf>
    <xf numFmtId="184" fontId="2" fillId="0" borderId="1" xfId="2" applyNumberFormat="1" applyFont="1" applyFill="1" applyBorder="1" applyAlignment="1" applyProtection="1">
      <alignment horizontal="center" vertical="center"/>
    </xf>
    <xf numFmtId="0" fontId="2" fillId="0" borderId="1" xfId="8" applyFont="1" applyBorder="1" applyAlignment="1" applyProtection="1">
      <alignment horizontal="center" vertical="center"/>
    </xf>
    <xf numFmtId="180" fontId="2" fillId="2" borderId="1" xfId="20" applyNumberFormat="1" applyFont="1" applyFill="1" applyBorder="1" applyAlignment="1" applyProtection="1">
      <alignment horizontal="right" vertical="center"/>
      <protection locked="0"/>
    </xf>
    <xf numFmtId="0" fontId="2" fillId="2" borderId="1" xfId="17" applyFont="1" applyFill="1" applyBorder="1" applyAlignment="1">
      <alignment horizontal="right" vertical="center"/>
      <protection locked="0"/>
    </xf>
    <xf numFmtId="0" fontId="2" fillId="2" borderId="1" xfId="9" applyFont="1" applyFill="1" applyBorder="1" applyAlignment="1">
      <alignment horizontal="left" vertical="center"/>
    </xf>
    <xf numFmtId="178" fontId="2" fillId="2" borderId="1" xfId="20" applyFont="1" applyFill="1" applyBorder="1" applyAlignment="1" applyProtection="1">
      <alignment horizontal="left" vertical="center"/>
      <protection locked="0"/>
    </xf>
    <xf numFmtId="178" fontId="2" fillId="2" borderId="1" xfId="23" applyFont="1" applyFill="1" applyBorder="1" applyAlignment="1">
      <alignment horizontal="center" vertical="center"/>
    </xf>
    <xf numFmtId="178" fontId="2" fillId="2" borderId="1" xfId="20" applyFont="1" applyFill="1" applyBorder="1" applyAlignment="1" applyProtection="1">
      <alignment horizontal="center" vertical="center"/>
      <protection locked="0"/>
    </xf>
    <xf numFmtId="178" fontId="2" fillId="2" borderId="1" xfId="20" applyFont="1" applyFill="1" applyBorder="1" applyAlignment="1" applyProtection="1">
      <alignment horizontal="right" vertical="center"/>
      <protection locked="0"/>
    </xf>
    <xf numFmtId="0" fontId="3" fillId="2" borderId="1" xfId="9" applyFont="1" applyFill="1" applyBorder="1" applyAlignment="1">
      <alignment vertical="center"/>
    </xf>
    <xf numFmtId="178" fontId="3" fillId="2" borderId="1" xfId="19" applyFont="1" applyFill="1" applyBorder="1" applyAlignment="1">
      <alignment vertical="center"/>
    </xf>
    <xf numFmtId="49" fontId="2" fillId="0" borderId="1" xfId="2" applyNumberFormat="1" applyFont="1" applyFill="1" applyBorder="1" applyAlignment="1">
      <alignment horizontal="center" vertical="center"/>
    </xf>
    <xf numFmtId="181" fontId="2" fillId="0" borderId="1" xfId="2" applyNumberFormat="1" applyFont="1" applyFill="1" applyBorder="1" applyAlignment="1">
      <alignment horizontal="center" vertical="center"/>
    </xf>
    <xf numFmtId="9" fontId="2" fillId="2" borderId="1" xfId="3" applyFont="1" applyFill="1" applyBorder="1" applyAlignment="1" applyProtection="1">
      <alignment horizontal="center" vertical="center"/>
      <protection locked="0"/>
    </xf>
    <xf numFmtId="185" fontId="2" fillId="2" borderId="1" xfId="20" applyNumberFormat="1" applyFont="1" applyFill="1" applyBorder="1" applyAlignment="1" applyProtection="1">
      <alignment horizontal="center" vertical="center"/>
      <protection locked="0"/>
    </xf>
    <xf numFmtId="180" fontId="2" fillId="2" borderId="0" xfId="0" applyNumberFormat="1" applyFont="1" applyFill="1"/>
    <xf numFmtId="0" fontId="4" fillId="0" borderId="0" xfId="0" applyFont="1" applyAlignment="1">
      <alignment vertic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4" fillId="5" borderId="0" xfId="0" applyFont="1" applyFill="1" applyAlignment="1">
      <alignment vertical="center"/>
    </xf>
    <xf numFmtId="0" fontId="2" fillId="6" borderId="0" xfId="0" applyFont="1" applyFill="1"/>
    <xf numFmtId="180" fontId="2" fillId="6" borderId="0" xfId="0" applyNumberFormat="1" applyFont="1" applyFill="1"/>
    <xf numFmtId="0" fontId="0" fillId="7" borderId="0" xfId="0" applyFill="1"/>
    <xf numFmtId="181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180" fontId="2" fillId="0" borderId="0" xfId="2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84" fontId="2" fillId="0" borderId="0" xfId="2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81" fontId="2" fillId="0" borderId="0" xfId="0" applyNumberFormat="1" applyFont="1" applyAlignment="1">
      <alignment horizontal="center"/>
    </xf>
    <xf numFmtId="180" fontId="2" fillId="0" borderId="0" xfId="0" applyNumberFormat="1" applyFont="1"/>
    <xf numFmtId="0" fontId="2" fillId="0" borderId="0" xfId="0" applyFont="1"/>
    <xf numFmtId="0" fontId="2" fillId="6" borderId="1" xfId="0" applyFont="1" applyFill="1" applyBorder="1" applyAlignment="1">
      <alignment horizontal="center" vertical="center"/>
    </xf>
    <xf numFmtId="0" fontId="2" fillId="6" borderId="1" xfId="1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6" borderId="1" xfId="8" applyFont="1" applyFill="1" applyBorder="1" applyAlignment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1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16" applyFont="1" applyFill="1" applyBorder="1" applyAlignment="1" applyProtection="1">
      <alignment horizontal="center" vertical="center"/>
    </xf>
    <xf numFmtId="0" fontId="2" fillId="2" borderId="1" xfId="8" applyFont="1" applyFill="1" applyBorder="1" applyAlignment="1" applyProtection="1">
      <alignment horizontal="center" vertical="center"/>
    </xf>
    <xf numFmtId="0" fontId="2" fillId="6" borderId="1" xfId="8" applyFont="1" applyFill="1" applyBorder="1" applyAlignment="1" applyProtection="1">
      <alignment horizontal="center" vertical="center"/>
    </xf>
    <xf numFmtId="14" fontId="2" fillId="6" borderId="1" xfId="8" applyNumberFormat="1" applyFont="1" applyFill="1" applyBorder="1" applyAlignment="1">
      <alignment horizontal="center" vertical="center"/>
      <protection locked="0"/>
    </xf>
    <xf numFmtId="180" fontId="2" fillId="6" borderId="1" xfId="0" applyNumberFormat="1" applyFont="1" applyFill="1" applyBorder="1" applyAlignment="1">
      <alignment horizontal="right" vertical="center"/>
    </xf>
    <xf numFmtId="14" fontId="2" fillId="2" borderId="1" xfId="8" applyNumberFormat="1" applyFont="1" applyFill="1" applyBorder="1" applyAlignment="1">
      <alignment horizontal="center" vertical="center"/>
      <protection locked="0"/>
    </xf>
    <xf numFmtId="180" fontId="2" fillId="2" borderId="1" xfId="0" applyNumberFormat="1" applyFont="1" applyFill="1" applyBorder="1" applyAlignment="1">
      <alignment horizontal="right" vertical="center"/>
    </xf>
    <xf numFmtId="180" fontId="2" fillId="6" borderId="1" xfId="0" applyNumberFormat="1" applyFont="1" applyFill="1" applyBorder="1" applyAlignment="1">
      <alignment horizontal="right" vertical="center" wrapText="1"/>
    </xf>
    <xf numFmtId="14" fontId="2" fillId="2" borderId="1" xfId="16" applyNumberFormat="1" applyFont="1" applyFill="1" applyBorder="1" applyAlignment="1" applyProtection="1">
      <alignment horizontal="center" vertical="center" wrapText="1"/>
    </xf>
    <xf numFmtId="180" fontId="2" fillId="2" borderId="1" xfId="16" applyNumberFormat="1" applyFont="1" applyFill="1" applyBorder="1" applyAlignment="1" applyProtection="1">
      <alignment horizontal="right" vertical="center"/>
    </xf>
    <xf numFmtId="180" fontId="2" fillId="2" borderId="1" xfId="0" applyNumberFormat="1" applyFont="1" applyFill="1" applyBorder="1" applyAlignment="1">
      <alignment horizontal="right" vertical="center" wrapText="1"/>
    </xf>
    <xf numFmtId="180" fontId="2" fillId="6" borderId="1" xfId="0" applyNumberFormat="1" applyFont="1" applyFill="1" applyBorder="1" applyAlignment="1">
      <alignment horizontal="center" vertical="center"/>
    </xf>
    <xf numFmtId="180" fontId="2" fillId="6" borderId="1" xfId="2" applyNumberFormat="1" applyFont="1" applyFill="1" applyBorder="1" applyAlignment="1" applyProtection="1">
      <alignment horizontal="right" vertical="center"/>
      <protection locked="0"/>
    </xf>
    <xf numFmtId="0" fontId="2" fillId="6" borderId="1" xfId="17" applyFont="1" applyFill="1" applyBorder="1" applyAlignment="1">
      <alignment horizontal="right" vertical="center"/>
      <protection locked="0"/>
    </xf>
    <xf numFmtId="40" fontId="2" fillId="6" borderId="1" xfId="16" applyNumberFormat="1" applyFont="1" applyFill="1" applyBorder="1" applyAlignment="1" applyProtection="1">
      <alignment horizontal="left" vertical="center"/>
    </xf>
    <xf numFmtId="184" fontId="2" fillId="6" borderId="1" xfId="2" applyNumberFormat="1" applyFont="1" applyFill="1" applyBorder="1" applyAlignment="1">
      <alignment horizontal="center" vertical="center"/>
    </xf>
    <xf numFmtId="40" fontId="2" fillId="6" borderId="1" xfId="2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180" fontId="2" fillId="6" borderId="1" xfId="2" applyNumberFormat="1" applyFont="1" applyFill="1" applyBorder="1" applyAlignment="1">
      <alignment horizontal="right" vertical="center"/>
    </xf>
    <xf numFmtId="180" fontId="2" fillId="2" borderId="1" xfId="0" applyNumberFormat="1" applyFont="1" applyFill="1" applyBorder="1" applyAlignment="1">
      <alignment horizontal="center" vertical="center"/>
    </xf>
    <xf numFmtId="40" fontId="2" fillId="2" borderId="1" xfId="16" applyNumberFormat="1" applyFont="1" applyFill="1" applyBorder="1" applyAlignment="1" applyProtection="1">
      <alignment horizontal="left" vertical="center"/>
    </xf>
    <xf numFmtId="184" fontId="2" fillId="2" borderId="1" xfId="2" applyNumberFormat="1" applyFont="1" applyFill="1" applyBorder="1" applyAlignment="1">
      <alignment horizontal="center" vertical="center"/>
    </xf>
    <xf numFmtId="40" fontId="2" fillId="2" borderId="1" xfId="2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78" fontId="2" fillId="6" borderId="1" xfId="2" applyFont="1" applyFill="1" applyBorder="1" applyAlignment="1">
      <alignment horizontal="center" vertical="center"/>
    </xf>
    <xf numFmtId="180" fontId="2" fillId="2" borderId="1" xfId="2" applyNumberFormat="1" applyFont="1" applyFill="1" applyBorder="1" applyAlignment="1">
      <alignment horizontal="right" vertical="center"/>
    </xf>
    <xf numFmtId="178" fontId="2" fillId="2" borderId="1" xfId="2" applyFont="1" applyFill="1" applyBorder="1" applyAlignment="1">
      <alignment horizontal="center" vertical="center"/>
    </xf>
    <xf numFmtId="180" fontId="2" fillId="2" borderId="1" xfId="2" applyNumberFormat="1" applyFont="1" applyFill="1" applyBorder="1" applyAlignment="1" applyProtection="1">
      <alignment horizontal="right" vertical="center"/>
    </xf>
    <xf numFmtId="14" fontId="2" fillId="2" borderId="1" xfId="16" applyNumberFormat="1" applyFont="1" applyFill="1" applyBorder="1" applyAlignment="1" applyProtection="1">
      <alignment horizontal="left" vertical="center"/>
    </xf>
    <xf numFmtId="0" fontId="2" fillId="2" borderId="1" xfId="10" applyFont="1" applyFill="1" applyBorder="1" applyAlignment="1">
      <alignment horizontal="left" vertical="center"/>
      <protection locked="0"/>
    </xf>
    <xf numFmtId="181" fontId="2" fillId="2" borderId="1" xfId="8" applyNumberFormat="1" applyFont="1" applyFill="1" applyBorder="1" applyAlignment="1">
      <alignment horizontal="center" vertical="center"/>
      <protection locked="0"/>
    </xf>
    <xf numFmtId="180" fontId="2" fillId="2" borderId="1" xfId="2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181" fontId="2" fillId="6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81" fontId="2" fillId="2" borderId="1" xfId="0" applyNumberFormat="1" applyFont="1" applyFill="1" applyBorder="1" applyAlignment="1">
      <alignment horizontal="center"/>
    </xf>
    <xf numFmtId="181" fontId="2" fillId="2" borderId="1" xfId="2" applyNumberFormat="1" applyFont="1" applyFill="1" applyBorder="1" applyAlignment="1">
      <alignment horizontal="center"/>
    </xf>
    <xf numFmtId="14" fontId="2" fillId="2" borderId="1" xfId="8" applyNumberFormat="1" applyFont="1" applyFill="1" applyBorder="1" applyAlignment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0" fontId="2" fillId="6" borderId="1" xfId="16" applyNumberFormat="1" applyFont="1" applyFill="1" applyBorder="1" applyAlignment="1" applyProtection="1">
      <alignment horizontal="left" vertical="center" wrapText="1"/>
    </xf>
    <xf numFmtId="0" fontId="2" fillId="6" borderId="1" xfId="2" applyNumberFormat="1" applyFont="1" applyFill="1" applyBorder="1" applyAlignment="1">
      <alignment horizontal="center" vertical="center"/>
    </xf>
    <xf numFmtId="40" fontId="2" fillId="2" borderId="1" xfId="16" applyNumberFormat="1" applyFont="1" applyFill="1" applyBorder="1" applyAlignment="1" applyProtection="1">
      <alignment horizontal="left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/>
    </xf>
    <xf numFmtId="181" fontId="2" fillId="6" borderId="1" xfId="2" applyNumberFormat="1" applyFont="1" applyFill="1" applyBorder="1" applyAlignment="1">
      <alignment horizontal="center"/>
    </xf>
    <xf numFmtId="0" fontId="2" fillId="2" borderId="1" xfId="16" applyFont="1" applyFill="1" applyBorder="1" applyAlignment="1">
      <alignment horizontal="center" vertical="center"/>
      <protection locked="0"/>
    </xf>
    <xf numFmtId="0" fontId="2" fillId="6" borderId="1" xfId="9" applyFont="1" applyFill="1" applyBorder="1" applyAlignment="1" applyProtection="1">
      <alignment horizontal="center" vertical="center"/>
      <protection locked="0"/>
    </xf>
    <xf numFmtId="0" fontId="2" fillId="6" borderId="1" xfId="9" applyFont="1" applyFill="1" applyBorder="1" applyAlignment="1">
      <alignment horizontal="center" vertical="center"/>
    </xf>
    <xf numFmtId="0" fontId="2" fillId="2" borderId="1" xfId="13" applyFont="1" applyFill="1" applyBorder="1" applyAlignment="1" applyProtection="1">
      <alignment horizontal="center" vertical="center"/>
      <protection locked="0"/>
    </xf>
    <xf numFmtId="0" fontId="2" fillId="2" borderId="1" xfId="13" applyFont="1" applyFill="1" applyBorder="1" applyAlignment="1">
      <alignment horizontal="center" vertical="center"/>
    </xf>
    <xf numFmtId="0" fontId="2" fillId="2" borderId="1" xfId="16" applyFont="1" applyFill="1" applyBorder="1" applyAlignment="1" applyProtection="1">
      <alignment horizontal="center" vertical="center" wrapText="1"/>
    </xf>
    <xf numFmtId="0" fontId="2" fillId="2" borderId="1" xfId="8" applyFont="1" applyFill="1" applyBorder="1" applyAlignment="1">
      <alignment horizontal="center" vertical="center" wrapText="1"/>
      <protection locked="0"/>
    </xf>
    <xf numFmtId="0" fontId="2" fillId="2" borderId="1" xfId="11" applyFont="1" applyFill="1" applyBorder="1" applyAlignment="1">
      <alignment horizontal="center" vertical="center"/>
    </xf>
    <xf numFmtId="14" fontId="2" fillId="2" borderId="1" xfId="17" applyNumberFormat="1" applyFont="1" applyFill="1" applyBorder="1" applyAlignment="1">
      <alignment horizontal="center" vertical="center"/>
      <protection locked="0"/>
    </xf>
    <xf numFmtId="0" fontId="2" fillId="2" borderId="1" xfId="1" applyFont="1" applyFill="1" applyBorder="1" applyAlignment="1">
      <alignment horizontal="center" vertical="center"/>
      <protection locked="0"/>
    </xf>
    <xf numFmtId="180" fontId="2" fillId="2" borderId="1" xfId="19" applyNumberFormat="1" applyFont="1" applyFill="1" applyBorder="1" applyAlignment="1">
      <alignment horizontal="right" vertical="center" wrapText="1"/>
    </xf>
    <xf numFmtId="49" fontId="2" fillId="6" borderId="1" xfId="9" applyNumberFormat="1" applyFont="1" applyFill="1" applyBorder="1" applyAlignment="1" applyProtection="1">
      <alignment horizontal="center" vertical="center"/>
      <protection locked="0"/>
    </xf>
    <xf numFmtId="0" fontId="2" fillId="6" borderId="1" xfId="1" applyFont="1" applyFill="1" applyBorder="1" applyAlignment="1" applyProtection="1">
      <alignment horizontal="center" vertical="center"/>
    </xf>
    <xf numFmtId="14" fontId="2" fillId="6" borderId="1" xfId="16" applyNumberFormat="1" applyFont="1" applyFill="1" applyBorder="1" applyAlignment="1" applyProtection="1">
      <alignment horizontal="center" vertical="center"/>
    </xf>
    <xf numFmtId="180" fontId="2" fillId="6" borderId="1" xfId="17" applyNumberFormat="1" applyFont="1" applyFill="1" applyBorder="1" applyAlignment="1">
      <alignment horizontal="right" vertical="center"/>
      <protection locked="0"/>
    </xf>
    <xf numFmtId="14" fontId="2" fillId="6" borderId="1" xfId="16" applyNumberFormat="1" applyFont="1" applyFill="1" applyBorder="1" applyAlignment="1" applyProtection="1">
      <alignment horizontal="center" vertical="center" wrapText="1"/>
    </xf>
    <xf numFmtId="0" fontId="2" fillId="2" borderId="1" xfId="9" applyFont="1" applyFill="1" applyBorder="1" applyAlignment="1" applyProtection="1">
      <alignment horizontal="center" vertical="center" wrapText="1"/>
      <protection locked="0"/>
    </xf>
    <xf numFmtId="180" fontId="2" fillId="2" borderId="1" xfId="17" applyNumberFormat="1" applyFont="1" applyFill="1" applyBorder="1" applyAlignment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center" vertical="center" wrapText="1"/>
    </xf>
    <xf numFmtId="14" fontId="2" fillId="2" borderId="1" xfId="13" applyNumberFormat="1" applyFont="1" applyFill="1" applyBorder="1" applyAlignment="1">
      <alignment horizontal="center" vertical="center" wrapText="1"/>
    </xf>
    <xf numFmtId="40" fontId="2" fillId="2" borderId="1" xfId="16" applyNumberFormat="1" applyFont="1" applyFill="1" applyBorder="1" applyAlignment="1" applyProtection="1">
      <alignment horizontal="center" vertical="center" wrapText="1"/>
    </xf>
    <xf numFmtId="180" fontId="2" fillId="2" borderId="1" xfId="23" applyNumberFormat="1" applyFont="1" applyFill="1" applyBorder="1" applyAlignment="1" applyProtection="1">
      <alignment horizontal="center" vertical="center"/>
    </xf>
    <xf numFmtId="180" fontId="2" fillId="2" borderId="1" xfId="22" applyNumberFormat="1" applyFont="1" applyFill="1" applyBorder="1" applyAlignment="1" applyProtection="1">
      <alignment horizontal="center" vertical="center"/>
      <protection locked="0"/>
    </xf>
    <xf numFmtId="40" fontId="2" fillId="2" borderId="1" xfId="16" applyNumberFormat="1" applyFont="1" applyFill="1" applyBorder="1" applyAlignment="1" applyProtection="1">
      <alignment horizontal="center" vertical="center"/>
    </xf>
    <xf numFmtId="180" fontId="2" fillId="2" borderId="1" xfId="20" applyNumberFormat="1" applyFont="1" applyFill="1" applyBorder="1" applyAlignment="1" applyProtection="1">
      <alignment horizontal="center" vertical="center"/>
      <protection locked="0"/>
    </xf>
    <xf numFmtId="14" fontId="2" fillId="6" borderId="1" xfId="8" applyNumberFormat="1" applyFont="1" applyFill="1" applyBorder="1" applyAlignment="1">
      <alignment horizontal="center" vertical="center" wrapText="1"/>
      <protection locked="0"/>
    </xf>
    <xf numFmtId="14" fontId="2" fillId="2" borderId="1" xfId="17" applyNumberFormat="1" applyFont="1" applyFill="1" applyBorder="1" applyAlignment="1">
      <alignment horizontal="left" vertical="center"/>
      <protection locked="0"/>
    </xf>
    <xf numFmtId="180" fontId="2" fillId="6" borderId="1" xfId="20" applyNumberFormat="1" applyFont="1" applyFill="1" applyBorder="1" applyAlignment="1" applyProtection="1">
      <alignment horizontal="right" vertical="center"/>
    </xf>
    <xf numFmtId="180" fontId="2" fillId="6" borderId="1" xfId="2" applyNumberFormat="1" applyFont="1" applyFill="1" applyBorder="1" applyAlignment="1" applyProtection="1">
      <alignment horizontal="right" vertical="center"/>
    </xf>
    <xf numFmtId="0" fontId="2" fillId="6" borderId="1" xfId="9" applyFont="1" applyFill="1" applyBorder="1" applyAlignment="1" applyProtection="1">
      <alignment horizontal="left" vertical="center"/>
      <protection locked="0"/>
    </xf>
    <xf numFmtId="0" fontId="2" fillId="6" borderId="1" xfId="9" applyFont="1" applyFill="1" applyBorder="1" applyAlignment="1">
      <alignment horizontal="center"/>
    </xf>
    <xf numFmtId="0" fontId="2" fillId="2" borderId="1" xfId="9" applyFont="1" applyFill="1" applyBorder="1" applyAlignment="1" applyProtection="1">
      <alignment horizontal="left" vertical="center" wrapText="1"/>
      <protection locked="0"/>
    </xf>
    <xf numFmtId="0" fontId="2" fillId="2" borderId="1" xfId="9" applyFont="1" applyFill="1" applyBorder="1" applyAlignment="1">
      <alignment horizontal="center"/>
    </xf>
    <xf numFmtId="178" fontId="2" fillId="6" borderId="1" xfId="2" applyFont="1" applyFill="1" applyBorder="1" applyAlignment="1">
      <alignment horizontal="center"/>
    </xf>
    <xf numFmtId="180" fontId="2" fillId="2" borderId="1" xfId="18" applyNumberFormat="1" applyFont="1" applyFill="1" applyBorder="1" applyAlignment="1">
      <alignment horizontal="right" vertical="center"/>
    </xf>
    <xf numFmtId="180" fontId="2" fillId="2" borderId="1" xfId="23" applyNumberFormat="1" applyFont="1" applyFill="1" applyBorder="1" applyAlignment="1" applyProtection="1">
      <alignment horizontal="right" vertical="center"/>
      <protection locked="0"/>
    </xf>
    <xf numFmtId="40" fontId="2" fillId="2" borderId="1" xfId="16" applyNumberFormat="1" applyFont="1" applyFill="1" applyBorder="1" applyAlignment="1" applyProtection="1">
      <alignment horizontal="left" vertical="top" wrapText="1"/>
    </xf>
    <xf numFmtId="181" fontId="2" fillId="2" borderId="1" xfId="8" applyNumberFormat="1" applyFont="1" applyFill="1" applyBorder="1" applyAlignment="1">
      <alignment horizontal="left" vertical="center" wrapText="1"/>
      <protection locked="0"/>
    </xf>
    <xf numFmtId="181" fontId="2" fillId="2" borderId="1" xfId="16" applyNumberFormat="1" applyFont="1" applyFill="1" applyBorder="1" applyAlignment="1">
      <alignment horizontal="center" vertical="center"/>
      <protection locked="0"/>
    </xf>
    <xf numFmtId="14" fontId="2" fillId="2" borderId="1" xfId="16" applyNumberFormat="1" applyFont="1" applyFill="1" applyBorder="1" applyAlignment="1">
      <alignment horizontal="center" vertical="center"/>
      <protection locked="0"/>
    </xf>
    <xf numFmtId="185" fontId="2" fillId="2" borderId="1" xfId="8" applyNumberFormat="1" applyFont="1" applyFill="1" applyBorder="1" applyAlignment="1">
      <alignment horizontal="right" vertical="center"/>
      <protection locked="0"/>
    </xf>
    <xf numFmtId="180" fontId="2" fillId="2" borderId="1" xfId="19" applyNumberFormat="1" applyFont="1" applyFill="1" applyBorder="1" applyAlignment="1" applyProtection="1">
      <alignment horizontal="right" vertical="center"/>
      <protection locked="0"/>
    </xf>
    <xf numFmtId="40" fontId="2" fillId="2" borderId="1" xfId="16" applyNumberFormat="1" applyFont="1" applyFill="1" applyBorder="1" applyAlignment="1" applyProtection="1">
      <alignment horizontal="left" vertical="top"/>
    </xf>
    <xf numFmtId="181" fontId="2" fillId="2" borderId="1" xfId="8" applyNumberFormat="1" applyFont="1" applyFill="1" applyBorder="1" applyAlignment="1">
      <alignment horizontal="left" vertical="center"/>
      <protection locked="0"/>
    </xf>
    <xf numFmtId="180" fontId="2" fillId="2" borderId="1" xfId="19" applyNumberFormat="1" applyFont="1" applyFill="1" applyBorder="1" applyAlignment="1">
      <alignment horizontal="center" vertical="center"/>
    </xf>
    <xf numFmtId="180" fontId="2" fillId="2" borderId="1" xfId="16" applyNumberFormat="1" applyFont="1" applyFill="1" applyBorder="1" applyAlignment="1">
      <alignment horizontal="center" vertical="center"/>
      <protection locked="0"/>
    </xf>
    <xf numFmtId="14" fontId="2" fillId="2" borderId="1" xfId="0" applyNumberFormat="1" applyFont="1" applyFill="1" applyBorder="1" applyAlignment="1">
      <alignment horizontal="center"/>
    </xf>
    <xf numFmtId="181" fontId="2" fillId="2" borderId="1" xfId="17" applyNumberFormat="1" applyFont="1" applyFill="1" applyBorder="1" applyAlignment="1">
      <alignment horizontal="center" vertical="center"/>
      <protection locked="0"/>
    </xf>
    <xf numFmtId="9" fontId="2" fillId="2" borderId="1" xfId="13" applyNumberFormat="1" applyFont="1" applyFill="1" applyBorder="1" applyAlignment="1">
      <alignment horizontal="center" vertical="center"/>
    </xf>
    <xf numFmtId="9" fontId="2" fillId="2" borderId="1" xfId="7" applyFont="1" applyFill="1" applyBorder="1" applyAlignment="1">
      <alignment horizontal="center" vertical="center"/>
    </xf>
    <xf numFmtId="181" fontId="2" fillId="2" borderId="1" xfId="13" applyNumberFormat="1" applyFont="1" applyFill="1" applyBorder="1" applyAlignment="1">
      <alignment horizontal="center" vertical="center"/>
    </xf>
    <xf numFmtId="181" fontId="2" fillId="2" borderId="1" xfId="16" applyNumberFormat="1" applyFont="1" applyFill="1" applyBorder="1" applyAlignment="1" applyProtection="1">
      <alignment horizontal="center" vertical="center" wrapText="1"/>
    </xf>
    <xf numFmtId="185" fontId="2" fillId="2" borderId="1" xfId="0" applyNumberFormat="1" applyFont="1" applyFill="1" applyBorder="1" applyAlignment="1">
      <alignment horizontal="center"/>
    </xf>
    <xf numFmtId="185" fontId="2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0" fontId="7" fillId="6" borderId="1" xfId="16" applyFont="1" applyFill="1" applyBorder="1" applyAlignment="1">
      <alignment horizontal="center" vertical="center" wrapText="1"/>
      <protection locked="0"/>
    </xf>
    <xf numFmtId="0" fontId="7" fillId="6" borderId="1" xfId="8" applyFont="1" applyFill="1" applyBorder="1" applyAlignment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16" applyFont="1" applyFill="1" applyBorder="1" applyAlignment="1">
      <alignment horizontal="center" vertical="center" wrapText="1"/>
      <protection locked="0"/>
    </xf>
    <xf numFmtId="0" fontId="2" fillId="6" borderId="1" xfId="8" applyFont="1" applyFill="1" applyBorder="1" applyAlignment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16" applyFont="1" applyFill="1" applyBorder="1" applyAlignment="1" applyProtection="1">
      <alignment horizontal="center" vertical="center" wrapText="1"/>
    </xf>
    <xf numFmtId="0" fontId="6" fillId="2" borderId="1" xfId="8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6" borderId="1" xfId="8" applyFont="1" applyFill="1" applyBorder="1" applyAlignment="1" applyProtection="1">
      <alignment horizontal="center" vertical="center" wrapText="1"/>
    </xf>
    <xf numFmtId="0" fontId="7" fillId="2" borderId="1" xfId="8" applyFont="1" applyFill="1" applyBorder="1" applyAlignment="1" applyProtection="1">
      <alignment horizontal="center" vertical="center" wrapText="1"/>
    </xf>
    <xf numFmtId="0" fontId="2" fillId="6" borderId="1" xfId="16" applyFont="1" applyFill="1" applyBorder="1" applyAlignment="1" applyProtection="1">
      <alignment horizontal="center" vertical="center" wrapText="1"/>
    </xf>
    <xf numFmtId="0" fontId="7" fillId="6" borderId="1" xfId="8" applyFont="1" applyFill="1" applyBorder="1" applyAlignment="1" applyProtection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8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horizontal="center" vertical="center"/>
    </xf>
    <xf numFmtId="180" fontId="2" fillId="6" borderId="1" xfId="0" applyNumberFormat="1" applyFont="1" applyFill="1" applyBorder="1" applyAlignment="1">
      <alignment vertical="center"/>
    </xf>
    <xf numFmtId="49" fontId="2" fillId="2" borderId="1" xfId="8" applyNumberFormat="1" applyFont="1" applyFill="1" applyBorder="1" applyAlignment="1">
      <alignment horizontal="center" vertical="center"/>
      <protection locked="0"/>
    </xf>
    <xf numFmtId="14" fontId="2" fillId="2" borderId="1" xfId="17" applyNumberFormat="1" applyFont="1" applyFill="1" applyBorder="1" applyAlignment="1">
      <alignment horizontal="center" vertical="center" wrapText="1"/>
      <protection locked="0"/>
    </xf>
    <xf numFmtId="0" fontId="2" fillId="2" borderId="1" xfId="1" applyFont="1" applyFill="1" applyBorder="1" applyAlignment="1">
      <alignment horizontal="center" vertical="center" wrapText="1"/>
      <protection locked="0"/>
    </xf>
    <xf numFmtId="49" fontId="7" fillId="6" borderId="1" xfId="16" applyNumberFormat="1" applyFont="1" applyFill="1" applyBorder="1" applyAlignment="1">
      <alignment horizontal="center" vertical="center" wrapText="1"/>
      <protection locked="0"/>
    </xf>
    <xf numFmtId="0" fontId="7" fillId="6" borderId="1" xfId="1" applyFont="1" applyFill="1" applyBorder="1" applyAlignment="1" applyProtection="1">
      <alignment horizontal="center" vertical="center" wrapText="1"/>
    </xf>
    <xf numFmtId="14" fontId="2" fillId="6" borderId="1" xfId="16" applyNumberFormat="1" applyFont="1" applyFill="1" applyBorder="1" applyAlignment="1">
      <alignment horizontal="center" vertical="center" wrapText="1"/>
      <protection locked="0"/>
    </xf>
    <xf numFmtId="180" fontId="7" fillId="6" borderId="1" xfId="16" applyNumberFormat="1" applyFont="1" applyFill="1" applyBorder="1" applyAlignment="1">
      <alignment horizontal="center" vertical="center" wrapText="1"/>
      <protection locked="0"/>
    </xf>
    <xf numFmtId="14" fontId="7" fillId="6" borderId="1" xfId="16" applyNumberFormat="1" applyFont="1" applyFill="1" applyBorder="1" applyAlignment="1">
      <alignment horizontal="center" vertical="center" wrapText="1"/>
      <protection locked="0"/>
    </xf>
    <xf numFmtId="49" fontId="2" fillId="6" borderId="1" xfId="16" applyNumberFormat="1" applyFont="1" applyFill="1" applyBorder="1" applyAlignment="1">
      <alignment horizontal="center" vertical="center"/>
      <protection locked="0"/>
    </xf>
    <xf numFmtId="0" fontId="2" fillId="6" borderId="1" xfId="1" applyFont="1" applyFill="1" applyBorder="1" applyAlignment="1" applyProtection="1">
      <alignment horizontal="center" vertical="center" wrapText="1"/>
    </xf>
    <xf numFmtId="180" fontId="2" fillId="6" borderId="1" xfId="16" applyNumberFormat="1" applyFont="1" applyFill="1" applyBorder="1" applyAlignment="1">
      <alignment horizontal="center" vertical="center" wrapText="1"/>
      <protection locked="0"/>
    </xf>
    <xf numFmtId="49" fontId="2" fillId="6" borderId="1" xfId="16" applyNumberFormat="1" applyFont="1" applyFill="1" applyBorder="1" applyAlignment="1">
      <alignment horizontal="center" vertical="center" wrapText="1"/>
      <protection locked="0"/>
    </xf>
    <xf numFmtId="49" fontId="2" fillId="6" borderId="1" xfId="0" applyNumberFormat="1" applyFont="1" applyFill="1" applyBorder="1" applyAlignment="1" applyProtection="1">
      <alignment horizontal="center" vertical="center"/>
      <protection locked="0"/>
    </xf>
    <xf numFmtId="180" fontId="2" fillId="6" borderId="1" xfId="0" applyNumberFormat="1" applyFont="1" applyFill="1" applyBorder="1" applyAlignment="1" applyProtection="1">
      <alignment horizontal="center" vertical="center"/>
      <protection locked="0"/>
    </xf>
    <xf numFmtId="14" fontId="2" fillId="6" borderId="1" xfId="17" applyNumberFormat="1" applyFont="1" applyFill="1" applyBorder="1" applyAlignment="1">
      <alignment horizontal="center" vertical="center" wrapText="1"/>
      <protection locked="0"/>
    </xf>
    <xf numFmtId="0" fontId="2" fillId="6" borderId="1" xfId="1" applyFont="1" applyFill="1" applyBorder="1" applyAlignment="1">
      <alignment horizontal="center" vertical="center" wrapText="1"/>
      <protection locked="0"/>
    </xf>
    <xf numFmtId="180" fontId="2" fillId="2" borderId="1" xfId="16" applyNumberFormat="1" applyFont="1" applyFill="1" applyBorder="1" applyAlignment="1" applyProtection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</xf>
    <xf numFmtId="14" fontId="6" fillId="2" borderId="1" xfId="16" applyNumberFormat="1" applyFont="1" applyFill="1" applyBorder="1" applyAlignment="1" applyProtection="1">
      <alignment horizontal="center" vertical="center" wrapText="1"/>
    </xf>
    <xf numFmtId="180" fontId="6" fillId="2" borderId="1" xfId="16" applyNumberFormat="1" applyFont="1" applyFill="1" applyBorder="1" applyAlignment="1" applyProtection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180" fontId="2" fillId="6" borderId="1" xfId="16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180" fontId="6" fillId="6" borderId="1" xfId="16" applyNumberFormat="1" applyFont="1" applyFill="1" applyBorder="1" applyAlignment="1" applyProtection="1">
      <alignment horizontal="center" vertical="center" wrapText="1"/>
    </xf>
    <xf numFmtId="180" fontId="2" fillId="2" borderId="1" xfId="23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180" fontId="2" fillId="6" borderId="1" xfId="23" applyNumberFormat="1" applyFont="1" applyFill="1" applyBorder="1" applyAlignment="1">
      <alignment vertical="center"/>
    </xf>
    <xf numFmtId="14" fontId="2" fillId="6" borderId="1" xfId="0" applyNumberFormat="1" applyFont="1" applyFill="1" applyBorder="1" applyAlignment="1">
      <alignment horizontal="left" vertical="center"/>
    </xf>
    <xf numFmtId="178" fontId="2" fillId="6" borderId="1" xfId="0" applyNumberFormat="1" applyFont="1" applyFill="1" applyBorder="1" applyAlignment="1">
      <alignment horizontal="center" vertical="center"/>
    </xf>
    <xf numFmtId="181" fontId="2" fillId="6" borderId="1" xfId="0" applyNumberFormat="1" applyFont="1" applyFill="1" applyBorder="1" applyAlignment="1">
      <alignment horizontal="center" vertical="center"/>
    </xf>
    <xf numFmtId="180" fontId="2" fillId="2" borderId="1" xfId="2" applyNumberFormat="1" applyFont="1" applyFill="1" applyBorder="1" applyAlignment="1">
      <alignment horizontal="right" vertical="center" wrapText="1"/>
    </xf>
    <xf numFmtId="178" fontId="2" fillId="2" borderId="1" xfId="2" applyFont="1" applyFill="1" applyBorder="1" applyAlignment="1" applyProtection="1">
      <alignment horizontal="center" vertical="center"/>
      <protection locked="0"/>
    </xf>
    <xf numFmtId="180" fontId="2" fillId="2" borderId="1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187" fontId="2" fillId="2" borderId="1" xfId="2" applyNumberFormat="1" applyFont="1" applyFill="1" applyBorder="1" applyAlignment="1">
      <alignment horizontal="center" vertical="center"/>
    </xf>
    <xf numFmtId="180" fontId="2" fillId="6" borderId="1" xfId="23" applyNumberFormat="1" applyFont="1" applyFill="1" applyBorder="1" applyAlignment="1" applyProtection="1">
      <alignment horizontal="center" vertical="center"/>
    </xf>
    <xf numFmtId="180" fontId="7" fillId="6" borderId="1" xfId="2" applyNumberFormat="1" applyFont="1" applyFill="1" applyBorder="1" applyAlignment="1" applyProtection="1">
      <alignment horizontal="right" vertical="center" wrapText="1"/>
      <protection locked="0"/>
    </xf>
    <xf numFmtId="185" fontId="2" fillId="6" borderId="1" xfId="8" applyNumberFormat="1" applyFont="1" applyFill="1" applyBorder="1" applyAlignment="1">
      <alignment horizontal="right" vertical="center" wrapText="1"/>
      <protection locked="0"/>
    </xf>
    <xf numFmtId="0" fontId="2" fillId="6" borderId="1" xfId="16" applyFont="1" applyFill="1" applyBorder="1" applyAlignment="1">
      <alignment horizontal="left" vertical="top" wrapText="1"/>
      <protection locked="0"/>
    </xf>
    <xf numFmtId="0" fontId="8" fillId="6" borderId="1" xfId="16" applyFont="1" applyFill="1" applyBorder="1" applyAlignment="1">
      <alignment horizontal="left" vertical="center" wrapText="1"/>
      <protection locked="0"/>
    </xf>
    <xf numFmtId="181" fontId="8" fillId="6" borderId="1" xfId="8" applyNumberFormat="1" applyFont="1" applyFill="1" applyBorder="1" applyAlignment="1">
      <alignment horizontal="center" vertical="center" wrapText="1"/>
      <protection locked="0"/>
    </xf>
    <xf numFmtId="181" fontId="2" fillId="6" borderId="1" xfId="8" applyNumberFormat="1" applyFont="1" applyFill="1" applyBorder="1" applyAlignment="1">
      <alignment horizontal="center" vertical="center" wrapText="1"/>
      <protection locked="0"/>
    </xf>
    <xf numFmtId="14" fontId="8" fillId="6" borderId="1" xfId="16" applyNumberFormat="1" applyFont="1" applyFill="1" applyBorder="1" applyAlignment="1">
      <alignment horizontal="center" vertical="center"/>
      <protection locked="0"/>
    </xf>
    <xf numFmtId="180" fontId="2" fillId="6" borderId="1" xfId="2" applyNumberFormat="1" applyFont="1" applyFill="1" applyBorder="1" applyAlignment="1" applyProtection="1">
      <alignment horizontal="right" vertical="center" wrapText="1"/>
      <protection locked="0"/>
    </xf>
    <xf numFmtId="0" fontId="2" fillId="6" borderId="1" xfId="16" applyFont="1" applyFill="1" applyBorder="1" applyAlignment="1">
      <alignment horizontal="left" vertical="center" wrapText="1"/>
      <protection locked="0"/>
    </xf>
    <xf numFmtId="14" fontId="2" fillId="6" borderId="1" xfId="16" applyNumberFormat="1" applyFont="1" applyFill="1" applyBorder="1" applyAlignment="1">
      <alignment horizontal="center" vertical="center"/>
      <protection locked="0"/>
    </xf>
    <xf numFmtId="40" fontId="2" fillId="6" borderId="1" xfId="23" applyNumberFormat="1" applyFont="1" applyFill="1" applyBorder="1" applyAlignment="1" applyProtection="1">
      <alignment horizontal="center" vertical="center"/>
    </xf>
    <xf numFmtId="14" fontId="2" fillId="6" borderId="1" xfId="16" applyNumberFormat="1" applyFont="1" applyFill="1" applyBorder="1" applyAlignment="1">
      <alignment horizontal="left" vertical="top" wrapText="1"/>
      <protection locked="0"/>
    </xf>
    <xf numFmtId="0" fontId="2" fillId="6" borderId="1" xfId="10" applyFont="1" applyFill="1" applyBorder="1" applyAlignment="1">
      <alignment horizontal="left" vertical="top" wrapText="1"/>
      <protection locked="0"/>
    </xf>
    <xf numFmtId="0" fontId="2" fillId="6" borderId="1" xfId="10" applyFont="1" applyFill="1" applyBorder="1" applyAlignment="1">
      <alignment horizontal="left" vertical="center" wrapText="1"/>
      <protection locked="0"/>
    </xf>
    <xf numFmtId="180" fontId="2" fillId="2" borderId="1" xfId="2" applyNumberFormat="1" applyFont="1" applyFill="1" applyBorder="1" applyAlignment="1" applyProtection="1">
      <alignment horizontal="right" vertical="center" wrapText="1"/>
    </xf>
    <xf numFmtId="185" fontId="2" fillId="2" borderId="1" xfId="8" applyNumberFormat="1" applyFont="1" applyFill="1" applyBorder="1" applyAlignment="1">
      <alignment horizontal="right" vertical="center" wrapText="1"/>
      <protection locked="0"/>
    </xf>
    <xf numFmtId="0" fontId="2" fillId="2" borderId="1" xfId="10" applyFont="1" applyFill="1" applyBorder="1" applyAlignment="1">
      <alignment horizontal="left" vertical="top" wrapText="1"/>
      <protection locked="0"/>
    </xf>
    <xf numFmtId="0" fontId="2" fillId="2" borderId="1" xfId="10" applyFont="1" applyFill="1" applyBorder="1" applyAlignment="1">
      <alignment horizontal="left" vertical="center" wrapText="1"/>
      <protection locked="0"/>
    </xf>
    <xf numFmtId="181" fontId="2" fillId="2" borderId="1" xfId="8" applyNumberFormat="1" applyFont="1" applyFill="1" applyBorder="1" applyAlignment="1">
      <alignment horizontal="center" vertical="center" wrapText="1"/>
      <protection locked="0"/>
    </xf>
    <xf numFmtId="180" fontId="6" fillId="2" borderId="1" xfId="23" applyNumberFormat="1" applyFont="1" applyFill="1" applyBorder="1" applyAlignment="1" applyProtection="1">
      <alignment horizontal="center" vertical="center"/>
    </xf>
    <xf numFmtId="180" fontId="6" fillId="2" borderId="1" xfId="2" applyNumberFormat="1" applyFont="1" applyFill="1" applyBorder="1" applyAlignment="1" applyProtection="1">
      <alignment horizontal="right" vertical="center" wrapText="1"/>
    </xf>
    <xf numFmtId="185" fontId="6" fillId="2" borderId="1" xfId="8" applyNumberFormat="1" applyFont="1" applyFill="1" applyBorder="1" applyAlignment="1">
      <alignment horizontal="right" vertical="center" wrapText="1"/>
      <protection locked="0"/>
    </xf>
    <xf numFmtId="0" fontId="6" fillId="2" borderId="1" xfId="10" applyFont="1" applyFill="1" applyBorder="1" applyAlignment="1">
      <alignment horizontal="left" vertical="top" wrapText="1"/>
      <protection locked="0"/>
    </xf>
    <xf numFmtId="0" fontId="6" fillId="2" borderId="1" xfId="10" applyFont="1" applyFill="1" applyBorder="1" applyAlignment="1">
      <alignment horizontal="left" vertical="center" wrapText="1"/>
      <protection locked="0"/>
    </xf>
    <xf numFmtId="181" fontId="6" fillId="2" borderId="1" xfId="8" applyNumberFormat="1" applyFont="1" applyFill="1" applyBorder="1" applyAlignment="1">
      <alignment horizontal="center" vertical="center" wrapText="1"/>
      <protection locked="0"/>
    </xf>
    <xf numFmtId="14" fontId="6" fillId="2" borderId="1" xfId="16" applyNumberFormat="1" applyFont="1" applyFill="1" applyBorder="1" applyAlignment="1">
      <alignment horizontal="center" vertical="center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180" fontId="6" fillId="2" borderId="1" xfId="2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center" wrapText="1"/>
    </xf>
    <xf numFmtId="180" fontId="6" fillId="2" borderId="1" xfId="8" applyNumberFormat="1" applyFont="1" applyFill="1" applyBorder="1" applyAlignment="1">
      <alignment horizontal="center" vertical="center" wrapText="1"/>
      <protection locked="0"/>
    </xf>
    <xf numFmtId="181" fontId="2" fillId="2" borderId="1" xfId="23" applyNumberFormat="1" applyFont="1" applyFill="1" applyBorder="1" applyAlignment="1" applyProtection="1">
      <alignment horizontal="center" vertical="center"/>
    </xf>
    <xf numFmtId="40" fontId="6" fillId="2" borderId="1" xfId="16" applyNumberFormat="1" applyFont="1" applyFill="1" applyBorder="1" applyAlignment="1" applyProtection="1">
      <alignment horizontal="left" vertical="top" wrapText="1"/>
    </xf>
    <xf numFmtId="40" fontId="6" fillId="2" borderId="1" xfId="16" applyNumberFormat="1" applyFont="1" applyFill="1" applyBorder="1" applyAlignment="1" applyProtection="1">
      <alignment horizontal="left" vertical="center" wrapText="1"/>
    </xf>
    <xf numFmtId="181" fontId="6" fillId="2" borderId="1" xfId="23" applyNumberFormat="1" applyFont="1" applyFill="1" applyBorder="1" applyAlignment="1" applyProtection="1">
      <alignment horizontal="center" vertical="center"/>
    </xf>
    <xf numFmtId="180" fontId="2" fillId="6" borderId="1" xfId="2" applyNumberFormat="1" applyFont="1" applyFill="1" applyBorder="1" applyAlignment="1" applyProtection="1">
      <alignment horizontal="right" vertical="center" wrapText="1"/>
    </xf>
    <xf numFmtId="40" fontId="2" fillId="6" borderId="1" xfId="16" applyNumberFormat="1" applyFont="1" applyFill="1" applyBorder="1" applyAlignment="1" applyProtection="1">
      <alignment horizontal="left" vertical="top" wrapText="1"/>
    </xf>
    <xf numFmtId="181" fontId="2" fillId="6" borderId="1" xfId="23" applyNumberFormat="1" applyFont="1" applyFill="1" applyBorder="1" applyAlignment="1" applyProtection="1">
      <alignment horizontal="center" vertical="center"/>
    </xf>
    <xf numFmtId="180" fontId="6" fillId="6" borderId="1" xfId="23" applyNumberFormat="1" applyFont="1" applyFill="1" applyBorder="1" applyAlignment="1" applyProtection="1">
      <alignment horizontal="center" vertical="center"/>
    </xf>
    <xf numFmtId="180" fontId="6" fillId="6" borderId="1" xfId="2" applyNumberFormat="1" applyFont="1" applyFill="1" applyBorder="1" applyAlignment="1">
      <alignment horizontal="right" vertical="center"/>
    </xf>
    <xf numFmtId="185" fontId="6" fillId="6" borderId="1" xfId="8" applyNumberFormat="1" applyFont="1" applyFill="1" applyBorder="1" applyAlignment="1">
      <alignment horizontal="right" vertical="center" wrapText="1"/>
      <protection locked="0"/>
    </xf>
    <xf numFmtId="0" fontId="6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center" wrapText="1"/>
    </xf>
    <xf numFmtId="181" fontId="6" fillId="6" borderId="1" xfId="8" applyNumberFormat="1" applyFont="1" applyFill="1" applyBorder="1" applyAlignment="1">
      <alignment horizontal="center" vertical="center" wrapText="1"/>
      <protection locked="0"/>
    </xf>
    <xf numFmtId="181" fontId="6" fillId="6" borderId="1" xfId="23" applyNumberFormat="1" applyFont="1" applyFill="1" applyBorder="1" applyAlignment="1" applyProtection="1">
      <alignment horizontal="center" vertical="center"/>
    </xf>
    <xf numFmtId="14" fontId="6" fillId="6" borderId="1" xfId="16" applyNumberFormat="1" applyFont="1" applyFill="1" applyBorder="1" applyAlignment="1">
      <alignment horizontal="center" vertical="center"/>
      <protection locked="0"/>
    </xf>
    <xf numFmtId="0" fontId="2" fillId="2" borderId="0" xfId="0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0" fontId="2" fillId="6" borderId="1" xfId="6" applyFont="1" applyFill="1" applyBorder="1" applyAlignment="1">
      <alignment horizontal="center" vertical="center"/>
      <protection locked="0"/>
    </xf>
    <xf numFmtId="14" fontId="2" fillId="2" borderId="3" xfId="16" applyNumberFormat="1" applyFont="1" applyFill="1" applyBorder="1" applyAlignment="1">
      <alignment horizontal="center" vertical="center"/>
      <protection locked="0"/>
    </xf>
    <xf numFmtId="9" fontId="2" fillId="2" borderId="1" xfId="0" applyNumberFormat="1" applyFont="1" applyFill="1" applyBorder="1" applyAlignment="1">
      <alignment horizontal="center" vertical="center"/>
    </xf>
    <xf numFmtId="14" fontId="6" fillId="2" borderId="3" xfId="16" applyNumberFormat="1" applyFont="1" applyFill="1" applyBorder="1" applyAlignment="1">
      <alignment horizontal="center" vertical="center"/>
      <protection locked="0"/>
    </xf>
    <xf numFmtId="14" fontId="6" fillId="2" borderId="1" xfId="8" applyNumberFormat="1" applyFont="1" applyFill="1" applyBorder="1" applyAlignment="1">
      <alignment horizontal="center" vertical="center" wrapText="1"/>
      <protection locked="0"/>
    </xf>
    <xf numFmtId="9" fontId="6" fillId="2" borderId="1" xfId="0" applyNumberFormat="1" applyFont="1" applyFill="1" applyBorder="1" applyAlignment="1">
      <alignment horizontal="center" vertical="center"/>
    </xf>
    <xf numFmtId="14" fontId="6" fillId="2" borderId="1" xfId="16" applyNumberFormat="1" applyFont="1" applyFill="1" applyBorder="1" applyAlignment="1" applyProtection="1">
      <alignment horizontal="center" vertical="center"/>
    </xf>
    <xf numFmtId="0" fontId="2" fillId="2" borderId="1" xfId="16" applyFont="1" applyFill="1" applyBorder="1" applyAlignment="1">
      <alignment horizontal="center" vertical="center" wrapText="1"/>
      <protection locked="0"/>
    </xf>
    <xf numFmtId="14" fontId="2" fillId="6" borderId="3" xfId="16" applyNumberFormat="1" applyFont="1" applyFill="1" applyBorder="1" applyAlignment="1">
      <alignment horizontal="center" vertical="center"/>
      <protection locked="0"/>
    </xf>
    <xf numFmtId="14" fontId="6" fillId="6" borderId="3" xfId="16" applyNumberFormat="1" applyFont="1" applyFill="1" applyBorder="1" applyAlignment="1">
      <alignment horizontal="center" vertical="center"/>
      <protection locked="0"/>
    </xf>
    <xf numFmtId="0" fontId="6" fillId="6" borderId="1" xfId="16" applyFont="1" applyFill="1" applyBorder="1" applyAlignment="1">
      <alignment horizontal="center" vertical="center" wrapText="1"/>
      <protection locked="0"/>
    </xf>
    <xf numFmtId="9" fontId="6" fillId="6" borderId="1" xfId="0" applyNumberFormat="1" applyFont="1" applyFill="1" applyBorder="1" applyAlignment="1">
      <alignment horizontal="center" vertical="center"/>
    </xf>
    <xf numFmtId="0" fontId="2" fillId="6" borderId="1" xfId="11" applyFont="1" applyFill="1" applyBorder="1" applyAlignment="1">
      <alignment horizontal="center" vertical="center"/>
    </xf>
    <xf numFmtId="0" fontId="6" fillId="2" borderId="1" xfId="11" applyFont="1" applyFill="1" applyBorder="1" applyAlignment="1" applyProtection="1">
      <alignment horizontal="center" vertical="center"/>
      <protection locked="0"/>
    </xf>
    <xf numFmtId="0" fontId="6" fillId="2" borderId="1" xfId="11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1" xfId="8" applyFont="1" applyFill="1" applyBorder="1" applyAlignment="1">
      <alignment horizontal="center" vertical="center" wrapText="1"/>
      <protection locked="0"/>
    </xf>
    <xf numFmtId="0" fontId="6" fillId="6" borderId="1" xfId="11" applyFont="1" applyFill="1" applyBorder="1" applyAlignment="1" applyProtection="1">
      <alignment horizontal="center" vertical="center"/>
      <protection locked="0"/>
    </xf>
    <xf numFmtId="0" fontId="6" fillId="6" borderId="1" xfId="11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6" borderId="1" xfId="8" applyFont="1" applyFill="1" applyBorder="1" applyAlignment="1">
      <alignment horizontal="center" vertical="center" wrapText="1"/>
      <protection locked="0"/>
    </xf>
    <xf numFmtId="0" fontId="2" fillId="2" borderId="1" xfId="11" applyFont="1" applyFill="1" applyBorder="1" applyAlignment="1" applyProtection="1">
      <alignment horizontal="center" vertical="center" wrapText="1"/>
      <protection locked="0"/>
    </xf>
    <xf numFmtId="0" fontId="6" fillId="2" borderId="1" xfId="11" applyFont="1" applyFill="1" applyBorder="1" applyAlignment="1" applyProtection="1">
      <alignment horizontal="center" vertical="center" wrapText="1"/>
      <protection locked="0"/>
    </xf>
    <xf numFmtId="0" fontId="2" fillId="6" borderId="1" xfId="11" applyFont="1" applyFill="1" applyBorder="1" applyAlignment="1" applyProtection="1">
      <alignment horizontal="center" vertical="center" wrapText="1"/>
      <protection locked="0"/>
    </xf>
    <xf numFmtId="49" fontId="2" fillId="6" borderId="1" xfId="11" applyNumberFormat="1" applyFont="1" applyFill="1" applyBorder="1" applyAlignment="1" applyProtection="1">
      <alignment horizontal="center" vertical="center" wrapText="1"/>
      <protection locked="0"/>
    </xf>
    <xf numFmtId="180" fontId="2" fillId="6" borderId="1" xfId="17" applyNumberFormat="1" applyFont="1" applyFill="1" applyBorder="1" applyAlignment="1">
      <alignment horizontal="center" vertical="center"/>
      <protection locked="0"/>
    </xf>
    <xf numFmtId="49" fontId="2" fillId="2" borderId="1" xfId="11" applyNumberFormat="1" applyFont="1" applyFill="1" applyBorder="1" applyAlignment="1" applyProtection="1">
      <alignment horizontal="center" vertical="center" wrapText="1"/>
      <protection locked="0"/>
    </xf>
    <xf numFmtId="49" fontId="6" fillId="2" borderId="1" xfId="11" applyNumberFormat="1" applyFont="1" applyFill="1" applyBorder="1" applyAlignment="1" applyProtection="1">
      <alignment horizontal="center" vertical="center" wrapText="1"/>
      <protection locked="0"/>
    </xf>
    <xf numFmtId="0" fontId="6" fillId="6" borderId="1" xfId="11" applyFont="1" applyFill="1" applyBorder="1" applyAlignment="1" applyProtection="1">
      <alignment horizontal="center" vertical="center" wrapText="1"/>
      <protection locked="0"/>
    </xf>
    <xf numFmtId="49" fontId="6" fillId="6" borderId="1" xfId="11" applyNumberFormat="1" applyFont="1" applyFill="1" applyBorder="1" applyAlignment="1" applyProtection="1">
      <alignment horizontal="center" vertical="center" wrapText="1"/>
      <protection locked="0"/>
    </xf>
    <xf numFmtId="0" fontId="6" fillId="6" borderId="1" xfId="1" applyFont="1" applyFill="1" applyBorder="1" applyAlignment="1" applyProtection="1">
      <alignment horizontal="center" vertical="center" wrapText="1"/>
    </xf>
    <xf numFmtId="14" fontId="6" fillId="6" borderId="1" xfId="16" applyNumberFormat="1" applyFont="1" applyFill="1" applyBorder="1" applyAlignment="1" applyProtection="1">
      <alignment horizontal="center" vertical="center" wrapText="1"/>
    </xf>
    <xf numFmtId="0" fontId="2" fillId="6" borderId="1" xfId="17" applyFont="1" applyFill="1" applyBorder="1" applyAlignment="1">
      <alignment horizontal="center" vertical="center"/>
      <protection locked="0"/>
    </xf>
    <xf numFmtId="180" fontId="2" fillId="6" borderId="1" xfId="20" applyNumberFormat="1" applyFont="1" applyFill="1" applyBorder="1" applyAlignment="1" applyProtection="1">
      <alignment horizontal="center" vertical="center"/>
      <protection locked="0"/>
    </xf>
    <xf numFmtId="180" fontId="2" fillId="6" borderId="1" xfId="23" applyNumberFormat="1" applyFont="1" applyFill="1" applyBorder="1" applyAlignment="1" applyProtection="1">
      <alignment horizontal="center" vertical="center"/>
      <protection locked="0"/>
    </xf>
    <xf numFmtId="0" fontId="2" fillId="6" borderId="1" xfId="2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180" fontId="2" fillId="2" borderId="1" xfId="23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14" fontId="2" fillId="6" borderId="1" xfId="16" applyNumberFormat="1" applyFont="1" applyFill="1" applyBorder="1" applyAlignment="1" applyProtection="1">
      <alignment horizontal="left" vertical="top" wrapText="1"/>
    </xf>
    <xf numFmtId="14" fontId="2" fillId="2" borderId="1" xfId="16" applyNumberFormat="1" applyFont="1" applyFill="1" applyBorder="1" applyAlignment="1" applyProtection="1">
      <alignment horizontal="left" vertical="top" wrapText="1"/>
    </xf>
    <xf numFmtId="188" fontId="2" fillId="2" borderId="1" xfId="8" applyNumberFormat="1" applyFont="1" applyFill="1" applyBorder="1" applyAlignment="1">
      <alignment horizontal="center" vertical="center" wrapText="1"/>
      <protection locked="0"/>
    </xf>
    <xf numFmtId="188" fontId="2" fillId="6" borderId="1" xfId="8" applyNumberFormat="1" applyFont="1" applyFill="1" applyBorder="1" applyAlignment="1">
      <alignment horizontal="center" vertical="center" wrapText="1"/>
      <protection locked="0"/>
    </xf>
    <xf numFmtId="180" fontId="6" fillId="2" borderId="1" xfId="2" applyNumberFormat="1" applyFont="1" applyFill="1" applyBorder="1" applyAlignment="1" applyProtection="1">
      <alignment horizontal="right" vertical="center"/>
      <protection locked="0"/>
    </xf>
    <xf numFmtId="14" fontId="6" fillId="2" borderId="1" xfId="16" applyNumberFormat="1" applyFont="1" applyFill="1" applyBorder="1" applyAlignment="1" applyProtection="1">
      <alignment horizontal="left" vertical="top" wrapText="1"/>
    </xf>
    <xf numFmtId="180" fontId="6" fillId="6" borderId="1" xfId="2" applyNumberFormat="1" applyFont="1" applyFill="1" applyBorder="1" applyAlignment="1" applyProtection="1">
      <alignment horizontal="right" vertical="center"/>
      <protection locked="0"/>
    </xf>
    <xf numFmtId="14" fontId="6" fillId="6" borderId="1" xfId="16" applyNumberFormat="1" applyFont="1" applyFill="1" applyBorder="1" applyAlignment="1" applyProtection="1">
      <alignment horizontal="left" vertical="top" wrapText="1"/>
    </xf>
    <xf numFmtId="0" fontId="6" fillId="6" borderId="1" xfId="10" applyFont="1" applyFill="1" applyBorder="1" applyAlignment="1">
      <alignment horizontal="left" vertical="center" wrapText="1"/>
      <protection locked="0"/>
    </xf>
    <xf numFmtId="188" fontId="6" fillId="2" borderId="1" xfId="8" applyNumberFormat="1" applyFont="1" applyFill="1" applyBorder="1" applyAlignment="1">
      <alignment horizontal="center" vertical="center" wrapText="1"/>
      <protection locked="0"/>
    </xf>
    <xf numFmtId="180" fontId="2" fillId="6" borderId="1" xfId="20" applyNumberFormat="1" applyFont="1" applyFill="1" applyBorder="1" applyAlignment="1" applyProtection="1">
      <alignment horizontal="center" vertical="center"/>
    </xf>
    <xf numFmtId="180" fontId="2" fillId="6" borderId="1" xfId="20" applyNumberFormat="1" applyFont="1" applyFill="1" applyBorder="1" applyAlignment="1" applyProtection="1">
      <alignment horizontal="right" vertical="center"/>
      <protection locked="0"/>
    </xf>
    <xf numFmtId="0" fontId="2" fillId="6" borderId="1" xfId="9" applyFont="1" applyFill="1" applyBorder="1" applyAlignment="1">
      <alignment horizontal="left" vertical="center"/>
    </xf>
    <xf numFmtId="178" fontId="2" fillId="6" borderId="1" xfId="23" applyFont="1" applyFill="1" applyBorder="1" applyAlignment="1">
      <alignment horizontal="center" vertical="center"/>
    </xf>
    <xf numFmtId="178" fontId="2" fillId="6" borderId="1" xfId="20" applyFont="1" applyFill="1" applyBorder="1" applyAlignment="1">
      <alignment horizontal="center" vertical="center"/>
    </xf>
    <xf numFmtId="14" fontId="2" fillId="6" borderId="1" xfId="20" applyNumberFormat="1" applyFont="1" applyFill="1" applyBorder="1" applyAlignment="1" applyProtection="1">
      <alignment horizontal="center" vertical="center"/>
      <protection locked="0"/>
    </xf>
    <xf numFmtId="180" fontId="2" fillId="6" borderId="1" xfId="23" applyNumberFormat="1" applyFont="1" applyFill="1" applyBorder="1" applyAlignment="1" applyProtection="1">
      <alignment horizontal="right" vertical="center"/>
      <protection locked="0"/>
    </xf>
    <xf numFmtId="14" fontId="2" fillId="2" borderId="1" xfId="20" applyNumberFormat="1" applyFont="1" applyFill="1" applyBorder="1" applyAlignment="1" applyProtection="1">
      <alignment horizontal="center" vertical="center"/>
      <protection locked="0"/>
    </xf>
    <xf numFmtId="14" fontId="2" fillId="6" borderId="1" xfId="9" applyNumberFormat="1" applyFont="1" applyFill="1" applyBorder="1" applyAlignment="1">
      <alignment horizontal="center" vertical="center"/>
    </xf>
    <xf numFmtId="9" fontId="2" fillId="6" borderId="1" xfId="3" applyFont="1" applyFill="1" applyBorder="1" applyAlignment="1">
      <alignment horizontal="center" vertical="center"/>
    </xf>
    <xf numFmtId="185" fontId="2" fillId="6" borderId="1" xfId="9" applyNumberFormat="1" applyFont="1" applyFill="1" applyBorder="1" applyAlignment="1">
      <alignment horizontal="center" vertical="center"/>
    </xf>
    <xf numFmtId="14" fontId="2" fillId="2" borderId="1" xfId="9" applyNumberFormat="1" applyFont="1" applyFill="1" applyBorder="1" applyAlignment="1">
      <alignment horizontal="center" vertical="center"/>
    </xf>
    <xf numFmtId="9" fontId="2" fillId="2" borderId="1" xfId="3" applyFont="1" applyFill="1" applyBorder="1" applyAlignment="1">
      <alignment horizontal="center" vertical="center"/>
    </xf>
    <xf numFmtId="185" fontId="2" fillId="2" borderId="1" xfId="9" applyNumberFormat="1" applyFont="1" applyFill="1" applyBorder="1" applyAlignment="1">
      <alignment horizontal="center" vertical="center"/>
    </xf>
    <xf numFmtId="0" fontId="2" fillId="6" borderId="1" xfId="16" applyFont="1" applyFill="1" applyBorder="1" applyAlignment="1" applyProtection="1">
      <alignment horizontal="center" vertical="center"/>
    </xf>
    <xf numFmtId="0" fontId="2" fillId="2" borderId="1" xfId="12" applyFont="1" applyFill="1" applyBorder="1" applyAlignment="1">
      <alignment horizontal="center" vertical="center"/>
    </xf>
    <xf numFmtId="0" fontId="2" fillId="2" borderId="1" xfId="12" applyFont="1" applyFill="1" applyBorder="1" applyAlignment="1" applyProtection="1">
      <alignment horizontal="center" vertical="center"/>
      <protection locked="0"/>
    </xf>
    <xf numFmtId="180" fontId="2" fillId="2" borderId="1" xfId="21" applyNumberFormat="1" applyFont="1" applyFill="1" applyBorder="1" applyAlignment="1" applyProtection="1">
      <alignment horizontal="center" vertical="center"/>
      <protection locked="0"/>
    </xf>
    <xf numFmtId="14" fontId="2" fillId="2" borderId="1" xfId="16" applyNumberFormat="1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178" fontId="2" fillId="2" borderId="1" xfId="20" applyFont="1" applyFill="1" applyBorder="1" applyAlignment="1">
      <alignment horizontal="center" vertical="center"/>
    </xf>
    <xf numFmtId="181" fontId="2" fillId="2" borderId="1" xfId="20" applyNumberFormat="1" applyFont="1" applyFill="1" applyBorder="1" applyAlignment="1">
      <alignment horizontal="center" vertical="center"/>
    </xf>
    <xf numFmtId="14" fontId="2" fillId="6" borderId="1" xfId="16" applyNumberFormat="1" applyFont="1" applyFill="1" applyBorder="1" applyAlignment="1" applyProtection="1">
      <alignment horizontal="left" vertical="center"/>
    </xf>
    <xf numFmtId="178" fontId="2" fillId="6" borderId="1" xfId="20" applyFont="1" applyFill="1" applyBorder="1" applyAlignment="1" applyProtection="1">
      <alignment horizontal="center" vertical="center"/>
      <protection locked="0"/>
    </xf>
    <xf numFmtId="178" fontId="2" fillId="2" borderId="4" xfId="20" applyFont="1" applyFill="1" applyBorder="1" applyAlignment="1" applyProtection="1">
      <alignment horizontal="center" vertical="center"/>
      <protection locked="0"/>
    </xf>
    <xf numFmtId="178" fontId="2" fillId="2" borderId="0" xfId="20" applyFont="1" applyFill="1" applyBorder="1" applyAlignment="1" applyProtection="1">
      <alignment horizontal="center" vertical="center"/>
      <protection locked="0"/>
    </xf>
    <xf numFmtId="178" fontId="2" fillId="6" borderId="4" xfId="20" applyFont="1" applyFill="1" applyBorder="1" applyAlignment="1">
      <alignment horizontal="center" vertical="center"/>
    </xf>
    <xf numFmtId="178" fontId="2" fillId="6" borderId="4" xfId="20" applyFont="1" applyFill="1" applyBorder="1" applyAlignment="1" applyProtection="1">
      <alignment horizontal="center" vertical="center"/>
      <protection locked="0"/>
    </xf>
    <xf numFmtId="180" fontId="2" fillId="2" borderId="1" xfId="21" applyNumberFormat="1" applyFont="1" applyFill="1" applyBorder="1" applyAlignment="1" applyProtection="1">
      <alignment horizontal="right" vertical="center"/>
    </xf>
    <xf numFmtId="180" fontId="2" fillId="2" borderId="1" xfId="21" applyNumberFormat="1" applyFont="1" applyFill="1" applyBorder="1" applyAlignment="1" applyProtection="1">
      <alignment horizontal="right" vertical="center"/>
      <protection locked="0"/>
    </xf>
    <xf numFmtId="0" fontId="2" fillId="2" borderId="1" xfId="12" applyFont="1" applyFill="1" applyBorder="1" applyAlignment="1">
      <alignment horizontal="center"/>
    </xf>
    <xf numFmtId="181" fontId="2" fillId="6" borderId="1" xfId="8" applyNumberFormat="1" applyFont="1" applyFill="1" applyBorder="1" applyAlignment="1">
      <alignment horizontal="center" vertical="center"/>
      <protection locked="0"/>
    </xf>
    <xf numFmtId="9" fontId="2" fillId="6" borderId="1" xfId="3" applyFont="1" applyFill="1" applyBorder="1" applyAlignment="1" applyProtection="1">
      <alignment horizontal="center" vertical="center"/>
      <protection locked="0"/>
    </xf>
    <xf numFmtId="185" fontId="2" fillId="6" borderId="1" xfId="20" applyNumberFormat="1" applyFont="1" applyFill="1" applyBorder="1" applyAlignment="1" applyProtection="1">
      <alignment horizontal="center" vertical="center"/>
      <protection locked="0"/>
    </xf>
    <xf numFmtId="178" fontId="2" fillId="2" borderId="1" xfId="21" applyFont="1" applyFill="1" applyBorder="1" applyAlignment="1" applyProtection="1">
      <alignment horizontal="center" vertical="center"/>
      <protection locked="0"/>
    </xf>
    <xf numFmtId="9" fontId="2" fillId="2" borderId="1" xfId="5" applyFont="1" applyFill="1" applyBorder="1" applyAlignment="1" applyProtection="1">
      <alignment horizontal="center" vertical="center"/>
      <protection locked="0"/>
    </xf>
    <xf numFmtId="185" fontId="2" fillId="2" borderId="1" xfId="21" applyNumberFormat="1" applyFont="1" applyFill="1" applyBorder="1" applyAlignment="1" applyProtection="1">
      <alignment horizontal="center" vertical="center"/>
      <protection locked="0"/>
    </xf>
    <xf numFmtId="180" fontId="2" fillId="6" borderId="1" xfId="17" applyNumberFormat="1" applyFont="1" applyFill="1" applyBorder="1" applyAlignment="1">
      <alignment horizontal="center" vertical="center" wrapText="1"/>
      <protection locked="0"/>
    </xf>
    <xf numFmtId="189" fontId="2" fillId="6" borderId="1" xfId="8" applyNumberFormat="1" applyFont="1" applyFill="1" applyBorder="1" applyAlignment="1">
      <alignment horizontal="center" vertical="center"/>
      <protection locked="0"/>
    </xf>
    <xf numFmtId="0" fontId="2" fillId="6" borderId="1" xfId="0" applyFont="1" applyFill="1" applyBorder="1" applyAlignment="1">
      <alignment horizontal="left" vertical="center"/>
    </xf>
    <xf numFmtId="178" fontId="2" fillId="6" borderId="1" xfId="20" applyFont="1" applyFill="1" applyBorder="1" applyAlignment="1" applyProtection="1">
      <alignment horizontal="left" vertical="center"/>
      <protection locked="0"/>
    </xf>
    <xf numFmtId="178" fontId="2" fillId="6" borderId="1" xfId="2" applyFont="1" applyFill="1" applyBorder="1" applyAlignment="1" applyProtection="1">
      <alignment horizontal="center" vertical="center"/>
      <protection locked="0"/>
    </xf>
    <xf numFmtId="14" fontId="2" fillId="6" borderId="1" xfId="16" applyNumberFormat="1" applyFont="1" applyFill="1" applyBorder="1" applyAlignment="1" applyProtection="1">
      <alignment horizontal="left" vertical="center" wrapText="1"/>
    </xf>
    <xf numFmtId="178" fontId="2" fillId="2" borderId="1" xfId="2" applyFont="1" applyFill="1" applyBorder="1" applyAlignment="1" applyProtection="1">
      <alignment horizontal="left" vertical="center"/>
      <protection locked="0"/>
    </xf>
    <xf numFmtId="178" fontId="2" fillId="6" borderId="1" xfId="2" applyFont="1" applyFill="1" applyBorder="1" applyAlignment="1" applyProtection="1">
      <alignment horizontal="left" vertical="center"/>
      <protection locked="0"/>
    </xf>
    <xf numFmtId="178" fontId="2" fillId="6" borderId="1" xfId="2" applyFont="1" applyFill="1" applyBorder="1" applyAlignment="1" applyProtection="1">
      <alignment horizontal="right" vertical="center"/>
      <protection locked="0"/>
    </xf>
    <xf numFmtId="178" fontId="2" fillId="6" borderId="1" xfId="20" applyFont="1" applyFill="1" applyBorder="1" applyAlignment="1" applyProtection="1">
      <alignment horizontal="right" vertical="center"/>
      <protection locked="0"/>
    </xf>
    <xf numFmtId="0" fontId="3" fillId="6" borderId="1" xfId="9" applyFont="1" applyFill="1" applyBorder="1" applyAlignment="1">
      <alignment vertical="center"/>
    </xf>
    <xf numFmtId="185" fontId="2" fillId="6" borderId="1" xfId="0" applyNumberFormat="1" applyFont="1" applyFill="1" applyBorder="1" applyAlignment="1">
      <alignment horizontal="center" vertical="center"/>
    </xf>
    <xf numFmtId="9" fontId="2" fillId="6" borderId="1" xfId="3" applyFont="1" applyFill="1" applyBorder="1" applyAlignment="1">
      <alignment horizontal="center"/>
    </xf>
    <xf numFmtId="186" fontId="2" fillId="6" borderId="1" xfId="2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 vertical="center"/>
    </xf>
    <xf numFmtId="0" fontId="7" fillId="2" borderId="1" xfId="8" applyFont="1" applyFill="1" applyBorder="1" applyAlignment="1">
      <alignment horizontal="center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>
      <alignment horizontal="center" vertical="center"/>
    </xf>
    <xf numFmtId="180" fontId="2" fillId="6" borderId="1" xfId="20" applyNumberFormat="1" applyFont="1" applyFill="1" applyBorder="1" applyAlignment="1" applyProtection="1">
      <alignment horizontal="center" vertical="center" wrapText="1"/>
    </xf>
    <xf numFmtId="0" fontId="7" fillId="2" borderId="1" xfId="17" applyFont="1" applyFill="1" applyBorder="1" applyAlignment="1">
      <alignment horizontal="center" vertical="center"/>
      <protection locked="0"/>
    </xf>
    <xf numFmtId="0" fontId="7" fillId="2" borderId="1" xfId="1" applyFont="1" applyFill="1" applyBorder="1" applyAlignment="1" applyProtection="1">
      <alignment horizontal="center" vertical="center"/>
    </xf>
    <xf numFmtId="14" fontId="7" fillId="2" borderId="1" xfId="16" applyNumberFormat="1" applyFont="1" applyFill="1" applyBorder="1" applyAlignment="1">
      <alignment horizontal="center" vertical="center"/>
      <protection locked="0"/>
    </xf>
    <xf numFmtId="180" fontId="2" fillId="2" borderId="1" xfId="2" applyNumberFormat="1" applyFont="1" applyFill="1" applyBorder="1" applyAlignment="1" applyProtection="1">
      <alignment horizontal="center" vertical="center"/>
      <protection locked="0"/>
    </xf>
    <xf numFmtId="180" fontId="7" fillId="2" borderId="1" xfId="2" applyNumberFormat="1" applyFont="1" applyFill="1" applyBorder="1" applyAlignment="1" applyProtection="1">
      <alignment horizontal="center" vertical="center"/>
      <protection locked="0"/>
    </xf>
    <xf numFmtId="0" fontId="7" fillId="6" borderId="1" xfId="17" applyFont="1" applyFill="1" applyBorder="1" applyAlignment="1">
      <alignment horizontal="center" vertical="center"/>
      <protection locked="0"/>
    </xf>
    <xf numFmtId="180" fontId="2" fillId="6" borderId="1" xfId="2" applyNumberFormat="1" applyFont="1" applyFill="1" applyBorder="1" applyAlignment="1" applyProtection="1">
      <alignment horizontal="center" vertical="center"/>
      <protection locked="0"/>
    </xf>
    <xf numFmtId="0" fontId="2" fillId="2" borderId="1" xfId="9" applyFont="1" applyFill="1" applyBorder="1" applyAlignment="1">
      <alignment horizontal="left" vertical="center" wrapText="1"/>
    </xf>
    <xf numFmtId="0" fontId="2" fillId="6" borderId="1" xfId="9" applyFont="1" applyFill="1" applyBorder="1" applyAlignment="1">
      <alignment horizontal="left" vertical="center" wrapText="1"/>
    </xf>
    <xf numFmtId="180" fontId="2" fillId="2" borderId="1" xfId="2" applyNumberFormat="1" applyFont="1" applyFill="1" applyBorder="1" applyAlignment="1" applyProtection="1">
      <alignment horizontal="center" vertical="center"/>
    </xf>
    <xf numFmtId="178" fontId="2" fillId="2" borderId="1" xfId="2" applyFont="1" applyFill="1" applyBorder="1" applyAlignment="1" applyProtection="1">
      <alignment horizontal="left" vertical="center"/>
    </xf>
    <xf numFmtId="178" fontId="8" fillId="2" borderId="1" xfId="2" applyFont="1" applyFill="1" applyBorder="1" applyAlignment="1" applyProtection="1">
      <alignment horizontal="center" vertical="center"/>
      <protection locked="0"/>
    </xf>
    <xf numFmtId="178" fontId="2" fillId="2" borderId="1" xfId="2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 applyProtection="1">
      <alignment horizontal="center" vertical="center"/>
      <protection locked="0"/>
    </xf>
    <xf numFmtId="178" fontId="2" fillId="2" borderId="1" xfId="2" applyFont="1" applyFill="1" applyBorder="1" applyAlignment="1">
      <alignment horizontal="left" vertical="center"/>
    </xf>
    <xf numFmtId="178" fontId="8" fillId="2" borderId="1" xfId="2" applyFont="1" applyFill="1" applyBorder="1" applyAlignment="1" applyProtection="1">
      <alignment horizontal="left" vertical="center"/>
      <protection locked="0"/>
    </xf>
    <xf numFmtId="0" fontId="6" fillId="2" borderId="1" xfId="17" applyFont="1" applyFill="1" applyBorder="1" applyAlignment="1">
      <alignment horizontal="right" vertical="center"/>
      <protection locked="0"/>
    </xf>
    <xf numFmtId="0" fontId="6" fillId="2" borderId="1" xfId="0" applyFont="1" applyFill="1" applyBorder="1" applyAlignment="1">
      <alignment horizontal="left" vertical="center"/>
    </xf>
    <xf numFmtId="180" fontId="2" fillId="6" borderId="1" xfId="2" applyNumberFormat="1" applyFont="1" applyFill="1" applyBorder="1" applyAlignment="1" applyProtection="1">
      <alignment horizontal="center" vertical="center"/>
    </xf>
    <xf numFmtId="178" fontId="8" fillId="6" borderId="1" xfId="2" applyFont="1" applyFill="1" applyBorder="1" applyAlignment="1" applyProtection="1">
      <alignment horizontal="left" vertical="center"/>
      <protection locked="0"/>
    </xf>
    <xf numFmtId="178" fontId="8" fillId="6" borderId="1" xfId="2" applyFont="1" applyFill="1" applyBorder="1" applyAlignment="1" applyProtection="1">
      <alignment horizontal="center" vertical="center"/>
      <protection locked="0"/>
    </xf>
    <xf numFmtId="14" fontId="7" fillId="6" borderId="1" xfId="0" applyNumberFormat="1" applyFont="1" applyFill="1" applyBorder="1" applyAlignment="1">
      <alignment horizontal="center" vertical="center"/>
    </xf>
    <xf numFmtId="9" fontId="2" fillId="2" borderId="1" xfId="20" applyNumberFormat="1" applyFont="1" applyFill="1" applyBorder="1" applyAlignment="1" applyProtection="1">
      <alignment horizontal="center" vertical="center"/>
      <protection locked="0"/>
    </xf>
    <xf numFmtId="9" fontId="2" fillId="6" borderId="1" xfId="20" applyNumberFormat="1" applyFont="1" applyFill="1" applyBorder="1" applyAlignment="1" applyProtection="1">
      <alignment horizontal="center" vertical="center"/>
      <protection locked="0"/>
    </xf>
    <xf numFmtId="9" fontId="2" fillId="6" borderId="1" xfId="4" applyFont="1" applyFill="1" applyBorder="1" applyAlignment="1">
      <alignment horizontal="center" vertical="center"/>
    </xf>
    <xf numFmtId="178" fontId="2" fillId="6" borderId="1" xfId="23" applyFont="1" applyFill="1" applyBorder="1" applyAlignment="1" applyProtection="1">
      <alignment horizontal="center" vertical="center"/>
      <protection locked="0"/>
    </xf>
    <xf numFmtId="9" fontId="7" fillId="2" borderId="1" xfId="4" applyFont="1" applyFill="1" applyBorder="1" applyAlignment="1">
      <alignment horizontal="center" vertical="center"/>
    </xf>
    <xf numFmtId="9" fontId="2" fillId="2" borderId="1" xfId="4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178" fontId="7" fillId="2" borderId="1" xfId="2" applyFont="1" applyFill="1" applyBorder="1" applyAlignment="1">
      <alignment horizontal="center" vertical="center"/>
    </xf>
    <xf numFmtId="9" fontId="7" fillId="6" borderId="1" xfId="3" applyFont="1" applyFill="1" applyBorder="1" applyAlignment="1">
      <alignment horizontal="center" vertical="center"/>
    </xf>
    <xf numFmtId="0" fontId="7" fillId="6" borderId="1" xfId="15" applyFont="1" applyFill="1" applyBorder="1" applyAlignment="1" applyProtection="1">
      <alignment horizontal="center" vertical="center"/>
      <protection locked="0"/>
    </xf>
    <xf numFmtId="0" fontId="2" fillId="6" borderId="1" xfId="15" applyFont="1" applyFill="1" applyBorder="1" applyAlignment="1" applyProtection="1">
      <alignment horizontal="center" vertical="center"/>
      <protection locked="0"/>
    </xf>
    <xf numFmtId="0" fontId="2" fillId="6" borderId="1" xfId="1" applyFont="1" applyFill="1" applyBorder="1" applyAlignment="1">
      <alignment horizontal="center" vertical="center"/>
      <protection locked="0"/>
    </xf>
    <xf numFmtId="178" fontId="2" fillId="6" borderId="1" xfId="2" applyFont="1" applyFill="1" applyBorder="1" applyAlignment="1" applyProtection="1">
      <alignment horizontal="center" vertical="center"/>
    </xf>
    <xf numFmtId="14" fontId="2" fillId="6" borderId="1" xfId="1" applyNumberFormat="1" applyFont="1" applyFill="1" applyBorder="1" applyAlignment="1">
      <alignment horizontal="center" vertical="center"/>
      <protection locked="0"/>
    </xf>
    <xf numFmtId="14" fontId="2" fillId="2" borderId="1" xfId="1" applyNumberFormat="1" applyFont="1" applyFill="1" applyBorder="1" applyAlignment="1">
      <alignment horizontal="center" vertical="center"/>
      <protection locked="0"/>
    </xf>
    <xf numFmtId="180" fontId="7" fillId="6" borderId="1" xfId="2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80" fontId="7" fillId="2" borderId="1" xfId="2" applyNumberFormat="1" applyFont="1" applyFill="1" applyBorder="1" applyAlignment="1">
      <alignment horizontal="center" vertical="center"/>
    </xf>
    <xf numFmtId="14" fontId="2" fillId="2" borderId="1" xfId="8" applyNumberFormat="1" applyFont="1" applyFill="1" applyBorder="1" applyAlignment="1" applyProtection="1">
      <alignment horizontal="center" vertical="center"/>
    </xf>
    <xf numFmtId="49" fontId="2" fillId="6" borderId="1" xfId="15" applyNumberFormat="1" applyFont="1" applyFill="1" applyBorder="1" applyAlignment="1" applyProtection="1">
      <alignment horizontal="center" vertical="center"/>
      <protection locked="0"/>
    </xf>
    <xf numFmtId="190" fontId="2" fillId="2" borderId="1" xfId="2" applyNumberFormat="1" applyFont="1" applyFill="1" applyBorder="1" applyAlignment="1" applyProtection="1">
      <alignment horizontal="center" vertical="center"/>
    </xf>
    <xf numFmtId="0" fontId="2" fillId="2" borderId="1" xfId="2" applyNumberFormat="1" applyFont="1" applyFill="1" applyBorder="1" applyAlignment="1" applyProtection="1">
      <alignment horizontal="left" vertical="center"/>
      <protection locked="0"/>
    </xf>
    <xf numFmtId="178" fontId="6" fillId="2" borderId="1" xfId="2" applyFont="1" applyFill="1" applyBorder="1" applyAlignment="1" applyProtection="1">
      <alignment horizontal="left" vertical="center"/>
      <protection locked="0"/>
    </xf>
    <xf numFmtId="14" fontId="2" fillId="2" borderId="1" xfId="2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4" fontId="8" fillId="2" borderId="1" xfId="2" applyNumberFormat="1" applyFont="1" applyFill="1" applyBorder="1" applyAlignment="1" applyProtection="1">
      <alignment horizontal="center" vertical="center"/>
      <protection locked="0"/>
    </xf>
    <xf numFmtId="0" fontId="6" fillId="6" borderId="1" xfId="2" applyNumberFormat="1" applyFont="1" applyFill="1" applyBorder="1" applyAlignment="1" applyProtection="1">
      <alignment horizontal="right" vertical="center"/>
    </xf>
    <xf numFmtId="0" fontId="6" fillId="6" borderId="1" xfId="2" applyNumberFormat="1" applyFont="1" applyFill="1" applyBorder="1" applyAlignment="1" applyProtection="1">
      <alignment horizontal="left" vertical="center"/>
      <protection locked="0"/>
    </xf>
    <xf numFmtId="0" fontId="6" fillId="2" borderId="1" xfId="2" applyNumberFormat="1" applyFont="1" applyFill="1" applyBorder="1" applyAlignment="1" applyProtection="1">
      <alignment horizontal="right" vertical="center"/>
    </xf>
    <xf numFmtId="0" fontId="6" fillId="2" borderId="1" xfId="2" applyNumberFormat="1" applyFont="1" applyFill="1" applyBorder="1" applyAlignment="1" applyProtection="1">
      <alignment horizontal="left" vertical="center"/>
      <protection locked="0"/>
    </xf>
    <xf numFmtId="0" fontId="6" fillId="6" borderId="1" xfId="17" applyFont="1" applyFill="1" applyBorder="1" applyAlignment="1">
      <alignment horizontal="right" vertical="center"/>
      <protection locked="0"/>
    </xf>
    <xf numFmtId="0" fontId="6" fillId="6" borderId="1" xfId="0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/>
    </xf>
    <xf numFmtId="178" fontId="7" fillId="6" borderId="1" xfId="2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 applyProtection="1">
      <alignment horizontal="center" vertical="center"/>
      <protection locked="0"/>
    </xf>
    <xf numFmtId="0" fontId="7" fillId="6" borderId="1" xfId="8" applyFont="1" applyFill="1" applyBorder="1" applyAlignment="1">
      <alignment horizontal="center" vertical="center"/>
      <protection locked="0"/>
    </xf>
    <xf numFmtId="0" fontId="7" fillId="6" borderId="1" xfId="14" applyFont="1" applyFill="1" applyBorder="1" applyAlignment="1" applyProtection="1">
      <alignment horizontal="center" vertical="center"/>
      <protection locked="0"/>
    </xf>
    <xf numFmtId="0" fontId="7" fillId="2" borderId="1" xfId="14" applyFont="1" applyFill="1" applyBorder="1" applyAlignment="1" applyProtection="1">
      <alignment horizontal="center" vertical="center"/>
      <protection locked="0"/>
    </xf>
    <xf numFmtId="0" fontId="7" fillId="6" borderId="1" xfId="14" applyFont="1" applyFill="1" applyBorder="1" applyAlignment="1">
      <alignment horizontal="center" vertical="center"/>
    </xf>
    <xf numFmtId="0" fontId="7" fillId="6" borderId="1" xfId="11" applyFont="1" applyFill="1" applyBorder="1" applyAlignment="1">
      <alignment horizontal="center" vertical="center"/>
    </xf>
    <xf numFmtId="0" fontId="2" fillId="6" borderId="1" xfId="14" applyFont="1" applyFill="1" applyBorder="1" applyAlignment="1" applyProtection="1">
      <alignment horizontal="center" vertical="center"/>
      <protection locked="0"/>
    </xf>
    <xf numFmtId="14" fontId="2" fillId="6" borderId="1" xfId="1" applyNumberFormat="1" applyFont="1" applyFill="1" applyBorder="1" applyAlignment="1" applyProtection="1">
      <alignment horizontal="center" vertical="center"/>
    </xf>
    <xf numFmtId="180" fontId="7" fillId="6" borderId="1" xfId="2" applyNumberFormat="1" applyFont="1" applyFill="1" applyBorder="1" applyAlignment="1">
      <alignment vertical="center"/>
    </xf>
    <xf numFmtId="0" fontId="7" fillId="6" borderId="1" xfId="1" applyFont="1" applyFill="1" applyBorder="1" applyAlignment="1" applyProtection="1">
      <alignment horizontal="center" vertical="center"/>
    </xf>
    <xf numFmtId="180" fontId="2" fillId="2" borderId="1" xfId="2" applyNumberFormat="1" applyFont="1" applyFill="1" applyBorder="1" applyAlignment="1">
      <alignment vertical="center"/>
    </xf>
    <xf numFmtId="180" fontId="7" fillId="2" borderId="1" xfId="2" applyNumberFormat="1" applyFont="1" applyFill="1" applyBorder="1" applyAlignment="1">
      <alignment vertical="center"/>
    </xf>
    <xf numFmtId="14" fontId="7" fillId="6" borderId="1" xfId="2" applyNumberFormat="1" applyFont="1" applyFill="1" applyBorder="1" applyAlignment="1">
      <alignment horizontal="center" vertical="center"/>
    </xf>
    <xf numFmtId="180" fontId="2" fillId="6" borderId="1" xfId="2" applyNumberFormat="1" applyFont="1" applyFill="1" applyBorder="1" applyAlignment="1">
      <alignment vertical="center"/>
    </xf>
    <xf numFmtId="14" fontId="7" fillId="2" borderId="1" xfId="2" applyNumberFormat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 applyProtection="1">
      <alignment horizontal="center" vertical="center"/>
    </xf>
    <xf numFmtId="183" fontId="2" fillId="2" borderId="1" xfId="2" applyNumberFormat="1" applyFont="1" applyFill="1" applyBorder="1" applyAlignment="1" applyProtection="1">
      <alignment horizontal="center" vertical="center"/>
      <protection locked="0"/>
    </xf>
    <xf numFmtId="180" fontId="2" fillId="6" borderId="1" xfId="2" applyNumberFormat="1" applyFont="1" applyFill="1" applyBorder="1" applyAlignment="1">
      <alignment horizontal="center" vertical="center"/>
    </xf>
    <xf numFmtId="183" fontId="2" fillId="6" borderId="1" xfId="2" applyNumberFormat="1" applyFont="1" applyFill="1" applyBorder="1" applyAlignment="1" applyProtection="1">
      <alignment horizontal="center" vertical="center"/>
      <protection locked="0"/>
    </xf>
    <xf numFmtId="0" fontId="7" fillId="6" borderId="1" xfId="11" applyFont="1" applyFill="1" applyBorder="1" applyAlignment="1" applyProtection="1">
      <alignment horizontal="center" vertical="center"/>
      <protection locked="0"/>
    </xf>
    <xf numFmtId="49" fontId="2" fillId="6" borderId="1" xfId="11" applyNumberFormat="1" applyFont="1" applyFill="1" applyBorder="1" applyAlignment="1" applyProtection="1">
      <alignment horizontal="center" vertical="center"/>
      <protection locked="0"/>
    </xf>
    <xf numFmtId="14" fontId="7" fillId="6" borderId="1" xfId="11" applyNumberFormat="1" applyFont="1" applyFill="1" applyBorder="1" applyAlignment="1">
      <alignment horizontal="center" vertical="center"/>
    </xf>
    <xf numFmtId="0" fontId="2" fillId="6" borderId="1" xfId="11" applyFont="1" applyFill="1" applyBorder="1" applyAlignment="1">
      <alignment horizontal="left" vertical="center"/>
    </xf>
    <xf numFmtId="0" fontId="7" fillId="6" borderId="1" xfId="11" applyFont="1" applyFill="1" applyBorder="1" applyAlignment="1">
      <alignment horizontal="left" vertical="center"/>
    </xf>
    <xf numFmtId="180" fontId="7" fillId="6" borderId="1" xfId="2" applyNumberFormat="1" applyFont="1" applyFill="1" applyBorder="1" applyAlignment="1" applyProtection="1">
      <alignment horizontal="center" vertical="center"/>
      <protection locked="0"/>
    </xf>
    <xf numFmtId="178" fontId="7" fillId="6" borderId="1" xfId="0" applyNumberFormat="1" applyFont="1" applyFill="1" applyBorder="1" applyAlignment="1">
      <alignment horizontal="center" vertical="center"/>
    </xf>
    <xf numFmtId="178" fontId="7" fillId="2" borderId="1" xfId="2" applyFont="1" applyFill="1" applyBorder="1" applyAlignment="1" applyProtection="1">
      <alignment horizontal="center" vertical="center"/>
      <protection locked="0"/>
    </xf>
    <xf numFmtId="0" fontId="2" fillId="6" borderId="1" xfId="2" applyNumberFormat="1" applyFont="1" applyFill="1" applyBorder="1" applyAlignment="1" applyProtection="1">
      <alignment horizontal="left" vertical="center"/>
      <protection locked="0"/>
    </xf>
    <xf numFmtId="0" fontId="7" fillId="2" borderId="1" xfId="14" applyFont="1" applyFill="1" applyBorder="1" applyAlignment="1">
      <alignment horizontal="center" vertical="center"/>
    </xf>
    <xf numFmtId="0" fontId="7" fillId="2" borderId="1" xfId="11" applyFont="1" applyFill="1" applyBorder="1" applyAlignment="1">
      <alignment horizontal="center" vertical="center"/>
    </xf>
    <xf numFmtId="0" fontId="7" fillId="2" borderId="1" xfId="11" applyFont="1" applyFill="1" applyBorder="1" applyAlignment="1" applyProtection="1">
      <alignment horizontal="center" vertical="center"/>
      <protection locked="0"/>
    </xf>
    <xf numFmtId="49" fontId="2" fillId="2" borderId="1" xfId="11" applyNumberFormat="1" applyFont="1" applyFill="1" applyBorder="1" applyAlignment="1" applyProtection="1">
      <alignment horizontal="center" vertical="center"/>
      <protection locked="0"/>
    </xf>
    <xf numFmtId="14" fontId="7" fillId="2" borderId="1" xfId="11" applyNumberFormat="1" applyFont="1" applyFill="1" applyBorder="1" applyAlignment="1">
      <alignment horizontal="center" vertical="center"/>
    </xf>
    <xf numFmtId="0" fontId="2" fillId="2" borderId="1" xfId="11" applyFont="1" applyFill="1" applyBorder="1" applyAlignment="1">
      <alignment horizontal="left" vertical="center"/>
    </xf>
    <xf numFmtId="0" fontId="6" fillId="6" borderId="1" xfId="11" applyFont="1" applyFill="1" applyBorder="1" applyAlignment="1">
      <alignment horizontal="left" vertical="center"/>
    </xf>
    <xf numFmtId="0" fontId="6" fillId="2" borderId="1" xfId="11" applyFont="1" applyFill="1" applyBorder="1" applyAlignment="1">
      <alignment horizontal="left" vertical="center"/>
    </xf>
    <xf numFmtId="0" fontId="2" fillId="2" borderId="1" xfId="14" applyFont="1" applyFill="1" applyBorder="1" applyAlignment="1" applyProtection="1">
      <alignment horizontal="center" vertical="center"/>
      <protection locked="0"/>
    </xf>
    <xf numFmtId="0" fontId="2" fillId="2" borderId="1" xfId="14" applyFont="1" applyFill="1" applyBorder="1" applyAlignment="1">
      <alignment horizontal="center" vertical="center"/>
    </xf>
    <xf numFmtId="0" fontId="2" fillId="6" borderId="1" xfId="14" applyFont="1" applyFill="1" applyBorder="1" applyAlignment="1">
      <alignment horizontal="center" vertical="center"/>
    </xf>
    <xf numFmtId="180" fontId="2" fillId="2" borderId="1" xfId="2" applyNumberFormat="1" applyFont="1" applyFill="1" applyBorder="1" applyAlignment="1" applyProtection="1">
      <alignment vertical="center"/>
      <protection locked="0"/>
    </xf>
    <xf numFmtId="180" fontId="2" fillId="6" borderId="1" xfId="2" applyNumberFormat="1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horizontal="left" vertical="center"/>
    </xf>
    <xf numFmtId="0" fontId="2" fillId="6" borderId="1" xfId="0" applyFont="1" applyFill="1" applyBorder="1" applyAlignment="1">
      <alignment horizontal="left"/>
    </xf>
    <xf numFmtId="0" fontId="2" fillId="6" borderId="1" xfId="16" applyFont="1" applyFill="1" applyBorder="1" applyAlignment="1" applyProtection="1">
      <alignment horizontal="left" vertical="center"/>
    </xf>
    <xf numFmtId="9" fontId="2" fillId="2" borderId="1" xfId="3" applyFont="1" applyFill="1" applyBorder="1" applyAlignment="1">
      <alignment horizontal="center"/>
    </xf>
    <xf numFmtId="178" fontId="2" fillId="2" borderId="1" xfId="2" applyFont="1" applyFill="1" applyBorder="1" applyAlignment="1">
      <alignment horizontal="center"/>
    </xf>
    <xf numFmtId="180" fontId="7" fillId="6" borderId="1" xfId="2" applyNumberFormat="1" applyFont="1" applyFill="1" applyBorder="1" applyAlignment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center"/>
    </xf>
    <xf numFmtId="182" fontId="8" fillId="6" borderId="1" xfId="2" applyNumberFormat="1" applyFont="1" applyFill="1" applyBorder="1" applyAlignment="1" applyProtection="1">
      <alignment horizontal="center" vertical="center"/>
      <protection locked="0"/>
    </xf>
    <xf numFmtId="182" fontId="8" fillId="2" borderId="1" xfId="2" applyNumberFormat="1" applyFont="1" applyFill="1" applyBorder="1" applyAlignment="1" applyProtection="1">
      <alignment horizontal="center" vertical="center"/>
      <protection locked="0"/>
    </xf>
    <xf numFmtId="40" fontId="6" fillId="6" borderId="1" xfId="16" applyNumberFormat="1" applyFont="1" applyFill="1" applyBorder="1" applyAlignment="1" applyProtection="1">
      <alignment horizontal="left" vertical="center"/>
    </xf>
    <xf numFmtId="9" fontId="7" fillId="6" borderId="1" xfId="3" applyFont="1" applyFill="1" applyBorder="1" applyAlignment="1">
      <alignment horizontal="center"/>
    </xf>
    <xf numFmtId="180" fontId="8" fillId="6" borderId="1" xfId="2" applyNumberFormat="1" applyFont="1" applyFill="1" applyBorder="1" applyAlignment="1" applyProtection="1">
      <alignment horizontal="center" vertical="center"/>
      <protection locked="0"/>
    </xf>
    <xf numFmtId="49" fontId="1" fillId="0" borderId="0" xfId="2" applyNumberFormat="1" applyFont="1" applyFill="1" applyBorder="1" applyAlignment="1">
      <alignment horizontal="center" vertical="center"/>
    </xf>
    <xf numFmtId="14" fontId="2" fillId="0" borderId="0" xfId="17" applyNumberFormat="1" applyFont="1" applyAlignment="1">
      <alignment horizontal="center" vertical="center"/>
      <protection locked="0"/>
    </xf>
    <xf numFmtId="40" fontId="2" fillId="0" borderId="0" xfId="16" applyNumberFormat="1" applyFont="1" applyAlignment="1" applyProtection="1">
      <alignment horizontal="center" vertical="center"/>
    </xf>
  </cellXfs>
  <cellStyles count="24">
    <cellStyle name="百分比" xfId="3" builtinId="5"/>
    <cellStyle name="百分比 14" xfId="5" xr:uid="{00000000-0005-0000-0000-00002A000000}"/>
    <cellStyle name="百分比 15" xfId="7" xr:uid="{00000000-0005-0000-0000-00002F000000}"/>
    <cellStyle name="百分比 2" xfId="4" xr:uid="{00000000-0005-0000-0000-00000E000000}"/>
    <cellStyle name="常规" xfId="0" builtinId="0"/>
    <cellStyle name="常规 10" xfId="10" xr:uid="{00000000-0005-0000-0000-000036000000}"/>
    <cellStyle name="常规 2" xfId="11" xr:uid="{00000000-0005-0000-0000-000039000000}"/>
    <cellStyle name="常规 2 2" xfId="8" xr:uid="{00000000-0005-0000-0000-000031000000}"/>
    <cellStyle name="常规 2 2 2 2" xfId="1" xr:uid="{00000000-0005-0000-0000-000002000000}"/>
    <cellStyle name="常规 2 3" xfId="9" xr:uid="{00000000-0005-0000-0000-000035000000}"/>
    <cellStyle name="常规 2 3 16" xfId="12" xr:uid="{00000000-0005-0000-0000-00003A000000}"/>
    <cellStyle name="常规 2 3 17" xfId="13" xr:uid="{00000000-0005-0000-0000-00003B000000}"/>
    <cellStyle name="常规 3" xfId="14" xr:uid="{00000000-0005-0000-0000-00003C000000}"/>
    <cellStyle name="常规 3 3" xfId="6" xr:uid="{00000000-0005-0000-0000-00002E000000}"/>
    <cellStyle name="常规 4" xfId="15" xr:uid="{00000000-0005-0000-0000-00003D000000}"/>
    <cellStyle name="常规 5" xfId="16" xr:uid="{00000000-0005-0000-0000-00003E000000}"/>
    <cellStyle name="普通 3" xfId="17" xr:uid="{00000000-0005-0000-0000-00003F000000}"/>
    <cellStyle name="千位分隔" xfId="2" builtinId="3"/>
    <cellStyle name="千位分隔 13" xfId="18" xr:uid="{00000000-0005-0000-0000-000040000000}"/>
    <cellStyle name="千位分隔 2" xfId="19" xr:uid="{00000000-0005-0000-0000-000041000000}"/>
    <cellStyle name="千位分隔 2 2" xfId="20" xr:uid="{00000000-0005-0000-0000-000042000000}"/>
    <cellStyle name="千位分隔 2 2 16" xfId="21" xr:uid="{00000000-0005-0000-0000-000043000000}"/>
    <cellStyle name="千位分隔 2 2 17" xfId="22" xr:uid="{00000000-0005-0000-0000-000044000000}"/>
    <cellStyle name="千位分隔 2 4" xfId="23" xr:uid="{00000000-0005-0000-0000-000045000000}"/>
  </cellStyles>
  <dxfs count="26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font>
        <color rgb="FF000000"/>
      </font>
      <fill>
        <patternFill patternType="solid"/>
      </fill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9</xdr:row>
      <xdr:rowOff>48895</xdr:rowOff>
    </xdr:from>
    <xdr:to>
      <xdr:col>10</xdr:col>
      <xdr:colOff>249555</xdr:colOff>
      <xdr:row>23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1728470"/>
          <a:ext cx="6852920" cy="2554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700;&#38754;/IDC/&#35745;&#25552;&#34920;/&#20132;&#25509;&#36164;&#26009;/&#24037;&#20316;&#34920;/&#35745;&#25552;&#34920;/&#21326;&#21271;/&#24037;&#20316;&#34920;/&#35745;&#25552;&#34920;/&#21326;&#21271;/&#24037;&#20316;&#34920;/&#35745;&#25552;&#34920;/&#21326;&#21271;/&#24037;&#20316;&#34920;/&#35745;&#25552;&#34920;/&#21326;&#21271;/&#24037;&#20316;&#34920;/&#35745;&#25552;&#34920;/&#21326;&#21271;/&#24037;&#20316;&#34920;/&#35745;&#25552;&#34920;/&#21326;&#21271;/CDN&#26426;&#26588;&amp;&#35745;&#36153;ip-2021Q2&#30424;&#28857;-&#26032;-&#26446;&#2033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angyuhao/Desktop/C:\IDC\A&#35745;&#25552;&#34920;\2020&#24180;\202008\2020&#24180;8&#26376;IDC&#36153;&#29992;&#25903;&#20184;&#26126;&#32454;&#34920;-&#21326;&#19996;-W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机柜截图"/>
      <sheetName val="ip"/>
      <sheetName val="Sheet1"/>
      <sheetName val="IP汇总"/>
      <sheetName val="IP截图"/>
      <sheetName val="Sheet2"/>
    </sheetNames>
    <sheetDataSet>
      <sheetData sheetId="0" refreshError="1">
        <row r="1">
          <cell r="G1" t="str">
            <v>节点</v>
          </cell>
          <cell r="H1" t="str">
            <v>上联带宽</v>
          </cell>
        </row>
        <row r="2">
          <cell r="G2" t="str">
            <v>ALS3UN</v>
          </cell>
          <cell r="H2">
            <v>120</v>
          </cell>
        </row>
        <row r="3">
          <cell r="G3" t="str">
            <v>ALS3UN</v>
          </cell>
          <cell r="H3">
            <v>120</v>
          </cell>
        </row>
        <row r="4">
          <cell r="G4" t="str">
            <v>ALS3UN</v>
          </cell>
          <cell r="H4">
            <v>120</v>
          </cell>
        </row>
        <row r="5">
          <cell r="G5" t="str">
            <v>ALS4UN</v>
          </cell>
          <cell r="H5">
            <v>40</v>
          </cell>
        </row>
        <row r="6">
          <cell r="G6" t="str">
            <v>ALS4UN</v>
          </cell>
          <cell r="H6">
            <v>40</v>
          </cell>
        </row>
        <row r="7">
          <cell r="G7" t="str">
            <v>AS5CT</v>
          </cell>
          <cell r="H7">
            <v>160</v>
          </cell>
        </row>
        <row r="8">
          <cell r="G8" t="str">
            <v>AS5CT</v>
          </cell>
          <cell r="H8">
            <v>160</v>
          </cell>
        </row>
        <row r="9">
          <cell r="G9" t="str">
            <v>AS5CT</v>
          </cell>
          <cell r="H9">
            <v>160</v>
          </cell>
        </row>
        <row r="10">
          <cell r="G10" t="str">
            <v>AS5CT</v>
          </cell>
          <cell r="H10">
            <v>160</v>
          </cell>
        </row>
        <row r="11">
          <cell r="G11" t="str">
            <v>AS5CT</v>
          </cell>
          <cell r="H11">
            <v>160</v>
          </cell>
        </row>
        <row r="12">
          <cell r="G12" t="str">
            <v>AS5CT</v>
          </cell>
          <cell r="H12">
            <v>160</v>
          </cell>
        </row>
        <row r="13">
          <cell r="G13" t="str">
            <v>AS5CT</v>
          </cell>
          <cell r="H13">
            <v>160</v>
          </cell>
        </row>
        <row r="14">
          <cell r="G14" t="str">
            <v>AY2CM</v>
          </cell>
          <cell r="H14">
            <v>240</v>
          </cell>
        </row>
        <row r="15">
          <cell r="G15" t="str">
            <v>AY2CM</v>
          </cell>
          <cell r="H15">
            <v>240</v>
          </cell>
        </row>
        <row r="16">
          <cell r="G16" t="str">
            <v>AY2CM</v>
          </cell>
          <cell r="H16">
            <v>240</v>
          </cell>
        </row>
        <row r="17">
          <cell r="G17" t="str">
            <v>AY2CM</v>
          </cell>
          <cell r="H17">
            <v>240</v>
          </cell>
        </row>
        <row r="18">
          <cell r="G18" t="str">
            <v>AY2CM</v>
          </cell>
          <cell r="H18">
            <v>240</v>
          </cell>
        </row>
        <row r="19">
          <cell r="G19" t="str">
            <v>AYCM</v>
          </cell>
          <cell r="H19">
            <v>140</v>
          </cell>
        </row>
        <row r="20">
          <cell r="G20" t="str">
            <v>AYCM</v>
          </cell>
          <cell r="H20">
            <v>140</v>
          </cell>
        </row>
        <row r="21">
          <cell r="G21" t="str">
            <v>AYCM</v>
          </cell>
          <cell r="H21">
            <v>140</v>
          </cell>
        </row>
        <row r="22">
          <cell r="G22" t="str">
            <v>AYCM</v>
          </cell>
          <cell r="H22">
            <v>140</v>
          </cell>
        </row>
        <row r="23">
          <cell r="G23" t="str">
            <v>AYCM</v>
          </cell>
          <cell r="H23">
            <v>140</v>
          </cell>
        </row>
        <row r="24">
          <cell r="G24" t="str">
            <v>AYCM</v>
          </cell>
          <cell r="H24">
            <v>140</v>
          </cell>
        </row>
        <row r="25">
          <cell r="G25" t="str">
            <v>BD2CM</v>
          </cell>
          <cell r="H25">
            <v>120</v>
          </cell>
        </row>
        <row r="26">
          <cell r="G26" t="str">
            <v>BD2CM</v>
          </cell>
          <cell r="H26">
            <v>120</v>
          </cell>
        </row>
        <row r="27">
          <cell r="G27" t="str">
            <v>BD2CM</v>
          </cell>
          <cell r="H27">
            <v>120</v>
          </cell>
        </row>
        <row r="28">
          <cell r="G28" t="str">
            <v>BD2CM</v>
          </cell>
          <cell r="H28">
            <v>120</v>
          </cell>
        </row>
        <row r="29">
          <cell r="G29" t="str">
            <v>BD2CM</v>
          </cell>
          <cell r="H29">
            <v>120</v>
          </cell>
        </row>
        <row r="30">
          <cell r="G30" t="str">
            <v>BD2CM</v>
          </cell>
          <cell r="H30">
            <v>120</v>
          </cell>
        </row>
        <row r="31">
          <cell r="G31" t="str">
            <v>BD2CM</v>
          </cell>
          <cell r="H31">
            <v>120</v>
          </cell>
        </row>
        <row r="32">
          <cell r="G32" t="str">
            <v>BDCMCACHE</v>
          </cell>
          <cell r="H32">
            <v>340</v>
          </cell>
        </row>
        <row r="33">
          <cell r="G33" t="str">
            <v>BDCMCACHE</v>
          </cell>
          <cell r="H33">
            <v>340</v>
          </cell>
        </row>
        <row r="34">
          <cell r="G34" t="str">
            <v>BDCMCACHE</v>
          </cell>
          <cell r="H34">
            <v>340</v>
          </cell>
        </row>
        <row r="35">
          <cell r="G35" t="str">
            <v>BDCMCACHE</v>
          </cell>
          <cell r="H35">
            <v>340</v>
          </cell>
        </row>
        <row r="36">
          <cell r="G36" t="str">
            <v>BDCMCACHE</v>
          </cell>
          <cell r="H36">
            <v>340</v>
          </cell>
        </row>
        <row r="37">
          <cell r="G37" t="str">
            <v>BDCMCACHE</v>
          </cell>
          <cell r="H37">
            <v>340</v>
          </cell>
        </row>
        <row r="38">
          <cell r="G38" t="str">
            <v>BDCMCACHE</v>
          </cell>
          <cell r="H38">
            <v>340</v>
          </cell>
        </row>
        <row r="39">
          <cell r="G39" t="str">
            <v>BDIX</v>
          </cell>
          <cell r="H39">
            <v>780</v>
          </cell>
        </row>
        <row r="40">
          <cell r="G40" t="str">
            <v>BDIX</v>
          </cell>
          <cell r="H40">
            <v>780</v>
          </cell>
        </row>
        <row r="41">
          <cell r="G41" t="str">
            <v>BDIX</v>
          </cell>
          <cell r="H41">
            <v>780</v>
          </cell>
        </row>
        <row r="42">
          <cell r="G42" t="str">
            <v>BDIX</v>
          </cell>
          <cell r="H42">
            <v>780</v>
          </cell>
        </row>
        <row r="43">
          <cell r="G43" t="str">
            <v>BDIX</v>
          </cell>
          <cell r="H43">
            <v>780</v>
          </cell>
        </row>
        <row r="44">
          <cell r="G44" t="str">
            <v>BDIX</v>
          </cell>
          <cell r="H44">
            <v>780</v>
          </cell>
        </row>
        <row r="45">
          <cell r="G45" t="str">
            <v>BDIX</v>
          </cell>
          <cell r="H45">
            <v>780</v>
          </cell>
        </row>
        <row r="46">
          <cell r="G46" t="str">
            <v>BDIX</v>
          </cell>
          <cell r="H46">
            <v>780</v>
          </cell>
        </row>
        <row r="47">
          <cell r="G47" t="str">
            <v>BDIX</v>
          </cell>
          <cell r="H47">
            <v>780</v>
          </cell>
        </row>
        <row r="48">
          <cell r="G48" t="str">
            <v>BDIX</v>
          </cell>
          <cell r="H48">
            <v>780</v>
          </cell>
        </row>
        <row r="49">
          <cell r="G49" t="str">
            <v>BDIX</v>
          </cell>
          <cell r="H49">
            <v>780</v>
          </cell>
        </row>
        <row r="50">
          <cell r="G50" t="str">
            <v>BDIX</v>
          </cell>
          <cell r="H50">
            <v>780</v>
          </cell>
        </row>
        <row r="51">
          <cell r="G51" t="str">
            <v>BDIX</v>
          </cell>
          <cell r="H51">
            <v>780</v>
          </cell>
        </row>
        <row r="52">
          <cell r="G52" t="str">
            <v>BDIX</v>
          </cell>
          <cell r="H52">
            <v>780</v>
          </cell>
        </row>
        <row r="53">
          <cell r="G53" t="str">
            <v>BDUN</v>
          </cell>
          <cell r="H53">
            <v>160</v>
          </cell>
        </row>
        <row r="54">
          <cell r="G54" t="str">
            <v>BDUN</v>
          </cell>
          <cell r="H54">
            <v>160</v>
          </cell>
        </row>
        <row r="55">
          <cell r="G55" t="str">
            <v>BDUN</v>
          </cell>
          <cell r="H55">
            <v>160</v>
          </cell>
        </row>
        <row r="56">
          <cell r="G56" t="str">
            <v>BDUN</v>
          </cell>
          <cell r="H56">
            <v>160</v>
          </cell>
        </row>
        <row r="57">
          <cell r="G57" t="str">
            <v>BDUN</v>
          </cell>
          <cell r="H57">
            <v>160</v>
          </cell>
        </row>
        <row r="58">
          <cell r="G58" t="str">
            <v>BDUN</v>
          </cell>
          <cell r="H58">
            <v>160</v>
          </cell>
        </row>
        <row r="59">
          <cell r="G59" t="str">
            <v>BDUN</v>
          </cell>
          <cell r="H59">
            <v>160</v>
          </cell>
        </row>
        <row r="60">
          <cell r="G60" t="str">
            <v>BDUN</v>
          </cell>
          <cell r="H60">
            <v>160</v>
          </cell>
        </row>
        <row r="61">
          <cell r="G61" t="str">
            <v>BDUN</v>
          </cell>
          <cell r="H61">
            <v>160</v>
          </cell>
        </row>
        <row r="62">
          <cell r="G62" t="str">
            <v>BDUN</v>
          </cell>
          <cell r="H62">
            <v>160</v>
          </cell>
        </row>
        <row r="63">
          <cell r="G63" t="str">
            <v>BDUN</v>
          </cell>
          <cell r="H63">
            <v>160</v>
          </cell>
        </row>
        <row r="64">
          <cell r="G64" t="str">
            <v>BDUN</v>
          </cell>
          <cell r="H64">
            <v>160</v>
          </cell>
        </row>
        <row r="65">
          <cell r="G65" t="str">
            <v>BDUN</v>
          </cell>
          <cell r="H65">
            <v>160</v>
          </cell>
        </row>
        <row r="66">
          <cell r="G66" t="str">
            <v>BDUN</v>
          </cell>
          <cell r="H66">
            <v>160</v>
          </cell>
        </row>
        <row r="67">
          <cell r="G67" t="str">
            <v>BDUN</v>
          </cell>
          <cell r="H67">
            <v>160</v>
          </cell>
        </row>
        <row r="68">
          <cell r="G68" t="str">
            <v>BJ2CM</v>
          </cell>
          <cell r="H68">
            <v>100</v>
          </cell>
        </row>
        <row r="69">
          <cell r="G69" t="str">
            <v>BJ2CM</v>
          </cell>
          <cell r="H69">
            <v>100</v>
          </cell>
        </row>
        <row r="70">
          <cell r="G70" t="str">
            <v>BJ2CM</v>
          </cell>
          <cell r="H70">
            <v>100</v>
          </cell>
        </row>
        <row r="71">
          <cell r="G71" t="str">
            <v>BJ2CM</v>
          </cell>
          <cell r="H71">
            <v>100</v>
          </cell>
        </row>
        <row r="72">
          <cell r="G72" t="str">
            <v>BJ2CM</v>
          </cell>
          <cell r="H72">
            <v>100</v>
          </cell>
        </row>
        <row r="73">
          <cell r="G73" t="str">
            <v>BJ2CM</v>
          </cell>
          <cell r="H73">
            <v>100</v>
          </cell>
        </row>
        <row r="74">
          <cell r="G74" t="str">
            <v>BJ2UN</v>
          </cell>
          <cell r="H74">
            <v>200</v>
          </cell>
        </row>
        <row r="75">
          <cell r="G75" t="str">
            <v>BJ2UN</v>
          </cell>
          <cell r="H75">
            <v>200</v>
          </cell>
        </row>
        <row r="76">
          <cell r="G76" t="str">
            <v>BJ2UN</v>
          </cell>
          <cell r="H76">
            <v>200</v>
          </cell>
        </row>
        <row r="77">
          <cell r="G77" t="str">
            <v>BJ2UN</v>
          </cell>
          <cell r="H77">
            <v>200</v>
          </cell>
        </row>
        <row r="78">
          <cell r="G78" t="str">
            <v>BJ2UN</v>
          </cell>
          <cell r="H78">
            <v>200</v>
          </cell>
        </row>
        <row r="79">
          <cell r="G79" t="str">
            <v>BJ2UN</v>
          </cell>
          <cell r="H79">
            <v>200</v>
          </cell>
        </row>
        <row r="80">
          <cell r="G80" t="str">
            <v>BJ3CM</v>
          </cell>
          <cell r="H80">
            <v>160</v>
          </cell>
        </row>
        <row r="81">
          <cell r="G81" t="str">
            <v>BJ3CM</v>
          </cell>
          <cell r="H81">
            <v>160</v>
          </cell>
        </row>
        <row r="82">
          <cell r="G82" t="str">
            <v>BJ3CM</v>
          </cell>
          <cell r="H82">
            <v>160</v>
          </cell>
        </row>
        <row r="83">
          <cell r="G83" t="str">
            <v>BJ3CM</v>
          </cell>
          <cell r="H83">
            <v>160</v>
          </cell>
        </row>
        <row r="84">
          <cell r="G84" t="str">
            <v>BJ3CM</v>
          </cell>
          <cell r="H84">
            <v>160</v>
          </cell>
        </row>
        <row r="85">
          <cell r="G85" t="str">
            <v>BJ3CM</v>
          </cell>
          <cell r="H85">
            <v>160</v>
          </cell>
        </row>
        <row r="86">
          <cell r="G86" t="str">
            <v>BJ3CM</v>
          </cell>
          <cell r="H86">
            <v>160</v>
          </cell>
        </row>
        <row r="87">
          <cell r="G87" t="str">
            <v>BJ3CM</v>
          </cell>
          <cell r="H87">
            <v>160</v>
          </cell>
        </row>
        <row r="88">
          <cell r="G88" t="str">
            <v>BJ3CM</v>
          </cell>
          <cell r="H88">
            <v>160</v>
          </cell>
        </row>
        <row r="89">
          <cell r="G89" t="str">
            <v>BJ3CM</v>
          </cell>
          <cell r="H89">
            <v>160</v>
          </cell>
        </row>
        <row r="90">
          <cell r="G90" t="str">
            <v>BJCT</v>
          </cell>
          <cell r="H90">
            <v>40</v>
          </cell>
        </row>
        <row r="91">
          <cell r="G91" t="str">
            <v>BJCT</v>
          </cell>
          <cell r="H91">
            <v>40</v>
          </cell>
        </row>
        <row r="92">
          <cell r="G92" t="str">
            <v>BJCT</v>
          </cell>
          <cell r="H92">
            <v>40</v>
          </cell>
        </row>
        <row r="93">
          <cell r="G93" t="str">
            <v>BJUN</v>
          </cell>
          <cell r="H93">
            <v>100</v>
          </cell>
        </row>
        <row r="94">
          <cell r="G94" t="str">
            <v>BJUN</v>
          </cell>
          <cell r="H94">
            <v>100</v>
          </cell>
        </row>
        <row r="95">
          <cell r="G95" t="str">
            <v>BJUN</v>
          </cell>
          <cell r="H95">
            <v>100</v>
          </cell>
        </row>
        <row r="96">
          <cell r="G96" t="str">
            <v>BJUN</v>
          </cell>
          <cell r="H96">
            <v>100</v>
          </cell>
        </row>
        <row r="97">
          <cell r="G97" t="str">
            <v>BJUN</v>
          </cell>
          <cell r="H97">
            <v>100</v>
          </cell>
        </row>
        <row r="98">
          <cell r="G98" t="str">
            <v>BJUN</v>
          </cell>
          <cell r="H98">
            <v>100</v>
          </cell>
        </row>
        <row r="99">
          <cell r="G99" t="str">
            <v>BJUN</v>
          </cell>
          <cell r="H99">
            <v>100</v>
          </cell>
        </row>
        <row r="100">
          <cell r="G100" t="str">
            <v>BJUN</v>
          </cell>
          <cell r="H100">
            <v>100</v>
          </cell>
        </row>
        <row r="101">
          <cell r="G101" t="str">
            <v>CANGZUNCACHE</v>
          </cell>
          <cell r="H101">
            <v>160</v>
          </cell>
        </row>
        <row r="102">
          <cell r="G102" t="str">
            <v>CANGZUNCACHE</v>
          </cell>
          <cell r="H102">
            <v>160</v>
          </cell>
        </row>
        <row r="103">
          <cell r="G103" t="str">
            <v>CANGZUNCACHE</v>
          </cell>
          <cell r="H103">
            <v>160</v>
          </cell>
        </row>
        <row r="104">
          <cell r="G104" t="str">
            <v>CANGZUNCACHE</v>
          </cell>
          <cell r="H104">
            <v>160</v>
          </cell>
        </row>
        <row r="105">
          <cell r="G105" t="str">
            <v>CANGZUNCACHE</v>
          </cell>
          <cell r="H105">
            <v>160</v>
          </cell>
        </row>
        <row r="106">
          <cell r="G106" t="str">
            <v>CANGZUNCACHE</v>
          </cell>
          <cell r="H106">
            <v>160</v>
          </cell>
        </row>
        <row r="107">
          <cell r="G107" t="str">
            <v>CANGZUNCACHE</v>
          </cell>
          <cell r="H107">
            <v>160</v>
          </cell>
        </row>
        <row r="108">
          <cell r="G108" t="str">
            <v>CANGZUNCACHE</v>
          </cell>
          <cell r="H108">
            <v>160</v>
          </cell>
        </row>
        <row r="109">
          <cell r="G109" t="str">
            <v>CANGZUNCACHE</v>
          </cell>
          <cell r="H109">
            <v>160</v>
          </cell>
        </row>
        <row r="110">
          <cell r="G110" t="str">
            <v>CANGZUNCACHE</v>
          </cell>
          <cell r="H110">
            <v>160</v>
          </cell>
        </row>
        <row r="111">
          <cell r="G111" t="str">
            <v>CC2CM</v>
          </cell>
          <cell r="H111">
            <v>160</v>
          </cell>
        </row>
        <row r="112">
          <cell r="G112" t="str">
            <v>CC2CM</v>
          </cell>
          <cell r="H112">
            <v>160</v>
          </cell>
        </row>
        <row r="113">
          <cell r="G113" t="str">
            <v>CC2CM</v>
          </cell>
          <cell r="H113">
            <v>160</v>
          </cell>
        </row>
        <row r="114">
          <cell r="G114" t="str">
            <v>CC2CM</v>
          </cell>
          <cell r="H114">
            <v>160</v>
          </cell>
        </row>
        <row r="115">
          <cell r="G115" t="str">
            <v>CC2UN</v>
          </cell>
          <cell r="H115">
            <v>80</v>
          </cell>
        </row>
        <row r="116">
          <cell r="G116" t="str">
            <v>CC2UN</v>
          </cell>
          <cell r="H116">
            <v>80</v>
          </cell>
        </row>
        <row r="117">
          <cell r="G117" t="str">
            <v>CC2UN</v>
          </cell>
          <cell r="H117">
            <v>80</v>
          </cell>
        </row>
        <row r="118">
          <cell r="G118" t="str">
            <v>CC2UN</v>
          </cell>
          <cell r="H118">
            <v>80</v>
          </cell>
        </row>
        <row r="119">
          <cell r="G119" t="str">
            <v>CC2UN</v>
          </cell>
          <cell r="H119">
            <v>80</v>
          </cell>
        </row>
        <row r="120">
          <cell r="G120" t="str">
            <v>CC3CM</v>
          </cell>
          <cell r="H120">
            <v>40</v>
          </cell>
        </row>
        <row r="121">
          <cell r="G121" t="str">
            <v>CC3CM</v>
          </cell>
          <cell r="H121">
            <v>40</v>
          </cell>
        </row>
        <row r="122">
          <cell r="G122" t="str">
            <v>CC4CT</v>
          </cell>
          <cell r="H122">
            <v>80</v>
          </cell>
        </row>
        <row r="123">
          <cell r="G123" t="str">
            <v>CC4CT</v>
          </cell>
          <cell r="H123">
            <v>80</v>
          </cell>
        </row>
        <row r="124">
          <cell r="G124" t="str">
            <v>CC4CT</v>
          </cell>
          <cell r="H124">
            <v>80</v>
          </cell>
        </row>
        <row r="125">
          <cell r="G125" t="str">
            <v>CD2CM</v>
          </cell>
          <cell r="H125">
            <v>120</v>
          </cell>
        </row>
        <row r="126">
          <cell r="G126" t="str">
            <v>CD2CM</v>
          </cell>
          <cell r="H126">
            <v>120</v>
          </cell>
        </row>
        <row r="127">
          <cell r="G127" t="str">
            <v>CD2CM</v>
          </cell>
          <cell r="H127">
            <v>120</v>
          </cell>
        </row>
        <row r="128">
          <cell r="G128" t="str">
            <v>CD2CM</v>
          </cell>
          <cell r="H128">
            <v>120</v>
          </cell>
        </row>
        <row r="129">
          <cell r="G129" t="str">
            <v>CD2CT</v>
          </cell>
          <cell r="H129">
            <v>260</v>
          </cell>
        </row>
        <row r="130">
          <cell r="G130" t="str">
            <v>CD2CT</v>
          </cell>
          <cell r="H130">
            <v>260</v>
          </cell>
        </row>
        <row r="131">
          <cell r="G131" t="str">
            <v>CD2CT</v>
          </cell>
          <cell r="H131">
            <v>260</v>
          </cell>
        </row>
        <row r="132">
          <cell r="G132" t="str">
            <v>CD2CT</v>
          </cell>
          <cell r="H132">
            <v>260</v>
          </cell>
        </row>
        <row r="133">
          <cell r="G133" t="str">
            <v>CD2CT</v>
          </cell>
          <cell r="H133">
            <v>260</v>
          </cell>
        </row>
        <row r="134">
          <cell r="G134" t="str">
            <v>CD2CT</v>
          </cell>
          <cell r="H134">
            <v>260</v>
          </cell>
        </row>
        <row r="135">
          <cell r="G135" t="str">
            <v>CD2CT</v>
          </cell>
          <cell r="H135">
            <v>260</v>
          </cell>
        </row>
        <row r="136">
          <cell r="G136" t="str">
            <v>CD2CT</v>
          </cell>
          <cell r="H136">
            <v>260</v>
          </cell>
        </row>
        <row r="137">
          <cell r="G137" t="str">
            <v>CD2CT</v>
          </cell>
          <cell r="H137">
            <v>260</v>
          </cell>
        </row>
        <row r="138">
          <cell r="G138" t="str">
            <v>CD3CM</v>
          </cell>
          <cell r="H138">
            <v>220</v>
          </cell>
        </row>
        <row r="139">
          <cell r="G139" t="str">
            <v>CD3CM</v>
          </cell>
          <cell r="H139">
            <v>220</v>
          </cell>
        </row>
        <row r="140">
          <cell r="G140" t="str">
            <v>CD3CM</v>
          </cell>
          <cell r="H140">
            <v>220</v>
          </cell>
        </row>
        <row r="141">
          <cell r="G141" t="str">
            <v>CD3CM</v>
          </cell>
          <cell r="H141">
            <v>220</v>
          </cell>
        </row>
        <row r="142">
          <cell r="G142" t="str">
            <v>CD3CM</v>
          </cell>
          <cell r="H142">
            <v>220</v>
          </cell>
        </row>
        <row r="143">
          <cell r="G143" t="str">
            <v>CD3CM</v>
          </cell>
          <cell r="H143">
            <v>220</v>
          </cell>
        </row>
        <row r="144">
          <cell r="G144" t="str">
            <v>CD4CM</v>
          </cell>
          <cell r="H144">
            <v>240</v>
          </cell>
        </row>
        <row r="145">
          <cell r="G145" t="str">
            <v>CD4CM</v>
          </cell>
          <cell r="H145">
            <v>240</v>
          </cell>
        </row>
        <row r="146">
          <cell r="G146" t="str">
            <v>CD4CM</v>
          </cell>
          <cell r="H146">
            <v>240</v>
          </cell>
        </row>
        <row r="147">
          <cell r="G147" t="str">
            <v>CD4CM</v>
          </cell>
          <cell r="H147">
            <v>240</v>
          </cell>
        </row>
        <row r="148">
          <cell r="G148" t="str">
            <v>CD4CM</v>
          </cell>
          <cell r="H148">
            <v>240</v>
          </cell>
        </row>
        <row r="149">
          <cell r="G149" t="str">
            <v>CD4CM</v>
          </cell>
          <cell r="H149">
            <v>240</v>
          </cell>
        </row>
        <row r="150">
          <cell r="G150" t="str">
            <v>CD4CM</v>
          </cell>
          <cell r="H150">
            <v>240</v>
          </cell>
        </row>
        <row r="151">
          <cell r="G151" t="str">
            <v>CD4CM</v>
          </cell>
          <cell r="H151">
            <v>240</v>
          </cell>
        </row>
        <row r="152">
          <cell r="G152" t="str">
            <v>CD4CM</v>
          </cell>
          <cell r="H152">
            <v>240</v>
          </cell>
        </row>
        <row r="153">
          <cell r="G153" t="str">
            <v>CD4CM</v>
          </cell>
          <cell r="H153">
            <v>240</v>
          </cell>
        </row>
        <row r="154">
          <cell r="G154" t="str">
            <v>CD5CM</v>
          </cell>
          <cell r="H154">
            <v>200</v>
          </cell>
        </row>
        <row r="155">
          <cell r="G155" t="str">
            <v>CD5CM</v>
          </cell>
          <cell r="H155">
            <v>200</v>
          </cell>
        </row>
        <row r="156">
          <cell r="G156" t="str">
            <v>CD5CM</v>
          </cell>
          <cell r="H156">
            <v>200</v>
          </cell>
        </row>
        <row r="157">
          <cell r="G157" t="str">
            <v>CD5CM</v>
          </cell>
          <cell r="H157">
            <v>200</v>
          </cell>
        </row>
        <row r="158">
          <cell r="G158" t="str">
            <v>CD5CM</v>
          </cell>
          <cell r="H158">
            <v>200</v>
          </cell>
        </row>
        <row r="159">
          <cell r="G159" t="str">
            <v>CD5CT</v>
          </cell>
          <cell r="H159">
            <v>400</v>
          </cell>
        </row>
        <row r="160">
          <cell r="G160" t="str">
            <v>CD5CT</v>
          </cell>
          <cell r="H160">
            <v>400</v>
          </cell>
        </row>
        <row r="161">
          <cell r="G161" t="str">
            <v>CD5CT</v>
          </cell>
          <cell r="H161">
            <v>400</v>
          </cell>
        </row>
        <row r="162">
          <cell r="G162" t="str">
            <v>CD5CT</v>
          </cell>
          <cell r="H162">
            <v>400</v>
          </cell>
        </row>
        <row r="163">
          <cell r="G163" t="str">
            <v>CD5CT</v>
          </cell>
          <cell r="H163">
            <v>400</v>
          </cell>
        </row>
        <row r="164">
          <cell r="G164" t="str">
            <v>CD5CT</v>
          </cell>
          <cell r="H164">
            <v>400</v>
          </cell>
        </row>
        <row r="165">
          <cell r="G165" t="str">
            <v>CD5CT</v>
          </cell>
          <cell r="H165">
            <v>400</v>
          </cell>
        </row>
        <row r="166">
          <cell r="G166" t="str">
            <v>CD5CT</v>
          </cell>
          <cell r="H166">
            <v>400</v>
          </cell>
        </row>
        <row r="167">
          <cell r="G167" t="str">
            <v>CD5CT</v>
          </cell>
          <cell r="H167">
            <v>400</v>
          </cell>
        </row>
        <row r="168">
          <cell r="G168" t="str">
            <v>CD5CT</v>
          </cell>
          <cell r="H168">
            <v>400</v>
          </cell>
        </row>
        <row r="169">
          <cell r="G169" t="str">
            <v>CD5CT</v>
          </cell>
          <cell r="H169">
            <v>400</v>
          </cell>
        </row>
        <row r="170">
          <cell r="G170" t="str">
            <v>CD5CT</v>
          </cell>
          <cell r="H170">
            <v>400</v>
          </cell>
        </row>
        <row r="171">
          <cell r="G171" t="str">
            <v>CD5CT</v>
          </cell>
          <cell r="H171">
            <v>400</v>
          </cell>
        </row>
        <row r="172">
          <cell r="G172" t="str">
            <v>CD5CT</v>
          </cell>
          <cell r="H172">
            <v>400</v>
          </cell>
        </row>
        <row r="173">
          <cell r="G173" t="str">
            <v>CD6CT</v>
          </cell>
          <cell r="H173">
            <v>400</v>
          </cell>
        </row>
        <row r="174">
          <cell r="G174" t="str">
            <v>CD6CT</v>
          </cell>
          <cell r="H174">
            <v>400</v>
          </cell>
        </row>
        <row r="175">
          <cell r="G175" t="str">
            <v>CD6CT</v>
          </cell>
          <cell r="H175">
            <v>400</v>
          </cell>
        </row>
        <row r="176">
          <cell r="G176" t="str">
            <v>CD6CT</v>
          </cell>
          <cell r="H176">
            <v>400</v>
          </cell>
        </row>
        <row r="177">
          <cell r="G177" t="str">
            <v>CD6CT</v>
          </cell>
          <cell r="H177">
            <v>400</v>
          </cell>
        </row>
        <row r="178">
          <cell r="G178" t="str">
            <v>CD6CT</v>
          </cell>
          <cell r="H178">
            <v>400</v>
          </cell>
        </row>
        <row r="179">
          <cell r="G179" t="str">
            <v>CD6CT</v>
          </cell>
          <cell r="H179">
            <v>400</v>
          </cell>
        </row>
        <row r="180">
          <cell r="G180" t="str">
            <v>CD6CT</v>
          </cell>
          <cell r="H180">
            <v>400</v>
          </cell>
        </row>
        <row r="181">
          <cell r="G181" t="str">
            <v>CD6CT</v>
          </cell>
          <cell r="H181">
            <v>400</v>
          </cell>
        </row>
        <row r="182">
          <cell r="G182" t="str">
            <v>CDUN</v>
          </cell>
          <cell r="H182">
            <v>10</v>
          </cell>
        </row>
        <row r="183">
          <cell r="G183" t="str">
            <v>CDUN</v>
          </cell>
          <cell r="H183">
            <v>10</v>
          </cell>
        </row>
        <row r="184">
          <cell r="G184" t="str">
            <v>CDUN</v>
          </cell>
          <cell r="H184">
            <v>10</v>
          </cell>
        </row>
        <row r="185">
          <cell r="G185" t="str">
            <v>CHAOZCT</v>
          </cell>
          <cell r="H185">
            <v>200</v>
          </cell>
        </row>
        <row r="186">
          <cell r="G186" t="str">
            <v>CHAOZCT</v>
          </cell>
          <cell r="H186">
            <v>200</v>
          </cell>
        </row>
        <row r="187">
          <cell r="G187" t="str">
            <v>CHAOZCT</v>
          </cell>
          <cell r="H187">
            <v>200</v>
          </cell>
        </row>
        <row r="188">
          <cell r="G188" t="str">
            <v>CHAOZCT</v>
          </cell>
          <cell r="H188">
            <v>200</v>
          </cell>
        </row>
        <row r="189">
          <cell r="G189" t="str">
            <v>CHAOZCT</v>
          </cell>
          <cell r="H189">
            <v>200</v>
          </cell>
        </row>
        <row r="190">
          <cell r="G190" t="str">
            <v>CHAOZCT</v>
          </cell>
          <cell r="H190">
            <v>200</v>
          </cell>
        </row>
        <row r="191">
          <cell r="G191" t="str">
            <v>CHAOZCT</v>
          </cell>
          <cell r="H191">
            <v>200</v>
          </cell>
        </row>
        <row r="192">
          <cell r="G192" t="str">
            <v>CHAOZCT</v>
          </cell>
          <cell r="H192">
            <v>200</v>
          </cell>
        </row>
        <row r="193">
          <cell r="G193" t="str">
            <v>CHENGDCM</v>
          </cell>
          <cell r="H193">
            <v>360</v>
          </cell>
        </row>
        <row r="194">
          <cell r="G194" t="str">
            <v>CHENGDCM</v>
          </cell>
          <cell r="H194">
            <v>360</v>
          </cell>
        </row>
        <row r="195">
          <cell r="G195" t="str">
            <v>CHENGDCM</v>
          </cell>
          <cell r="H195">
            <v>360</v>
          </cell>
        </row>
        <row r="196">
          <cell r="G196" t="str">
            <v>CHENGDCM</v>
          </cell>
          <cell r="H196">
            <v>360</v>
          </cell>
        </row>
        <row r="197">
          <cell r="G197" t="str">
            <v>CHENGDCM</v>
          </cell>
          <cell r="H197">
            <v>360</v>
          </cell>
        </row>
        <row r="198">
          <cell r="G198" t="str">
            <v>CHENGDCM</v>
          </cell>
          <cell r="H198">
            <v>360</v>
          </cell>
        </row>
        <row r="199">
          <cell r="G199" t="str">
            <v>CHENGDCM</v>
          </cell>
          <cell r="H199">
            <v>360</v>
          </cell>
        </row>
        <row r="200">
          <cell r="G200" t="str">
            <v>CHENGDCM</v>
          </cell>
          <cell r="H200">
            <v>360</v>
          </cell>
        </row>
        <row r="201">
          <cell r="G201" t="str">
            <v>CHENGDCM</v>
          </cell>
          <cell r="H201">
            <v>360</v>
          </cell>
        </row>
        <row r="202">
          <cell r="G202" t="str">
            <v>CQ2CM</v>
          </cell>
          <cell r="H202">
            <v>160</v>
          </cell>
        </row>
        <row r="203">
          <cell r="G203" t="str">
            <v>CQ2CM</v>
          </cell>
          <cell r="H203">
            <v>160</v>
          </cell>
        </row>
        <row r="204">
          <cell r="G204" t="str">
            <v>CQ2CM</v>
          </cell>
          <cell r="H204">
            <v>160</v>
          </cell>
        </row>
        <row r="205">
          <cell r="G205" t="str">
            <v>CQ2CM</v>
          </cell>
          <cell r="H205">
            <v>160</v>
          </cell>
        </row>
        <row r="206">
          <cell r="G206" t="str">
            <v>CQ2CM</v>
          </cell>
          <cell r="H206">
            <v>160</v>
          </cell>
        </row>
        <row r="207">
          <cell r="G207" t="str">
            <v>CQ2CM</v>
          </cell>
          <cell r="H207">
            <v>160</v>
          </cell>
        </row>
        <row r="208">
          <cell r="G208" t="str">
            <v>CQ3CT</v>
          </cell>
          <cell r="H208">
            <v>320</v>
          </cell>
        </row>
        <row r="209">
          <cell r="G209" t="str">
            <v>CQ3CT</v>
          </cell>
          <cell r="H209">
            <v>320</v>
          </cell>
        </row>
        <row r="210">
          <cell r="G210" t="str">
            <v>CQ3CT</v>
          </cell>
          <cell r="H210">
            <v>320</v>
          </cell>
        </row>
        <row r="211">
          <cell r="G211" t="str">
            <v>CQ3CT</v>
          </cell>
          <cell r="H211">
            <v>320</v>
          </cell>
        </row>
        <row r="212">
          <cell r="G212" t="str">
            <v>CQ3CT</v>
          </cell>
          <cell r="H212">
            <v>320</v>
          </cell>
        </row>
        <row r="213">
          <cell r="G213" t="str">
            <v>CQ3CT</v>
          </cell>
          <cell r="H213">
            <v>320</v>
          </cell>
        </row>
        <row r="214">
          <cell r="G214" t="str">
            <v>CQ3CT</v>
          </cell>
          <cell r="H214">
            <v>320</v>
          </cell>
        </row>
        <row r="215">
          <cell r="G215" t="str">
            <v>CQ3CT</v>
          </cell>
          <cell r="H215">
            <v>320</v>
          </cell>
        </row>
        <row r="216">
          <cell r="G216" t="str">
            <v>CQ3CT</v>
          </cell>
          <cell r="H216">
            <v>320</v>
          </cell>
        </row>
        <row r="217">
          <cell r="G217" t="str">
            <v>CQ3UN</v>
          </cell>
          <cell r="H217">
            <v>100</v>
          </cell>
        </row>
        <row r="218">
          <cell r="G218" t="str">
            <v>CQ3UN</v>
          </cell>
          <cell r="H218">
            <v>100</v>
          </cell>
        </row>
        <row r="219">
          <cell r="G219" t="str">
            <v>CQ3UN</v>
          </cell>
          <cell r="H219">
            <v>100</v>
          </cell>
        </row>
        <row r="220">
          <cell r="G220" t="str">
            <v>CQ3UN</v>
          </cell>
          <cell r="H220">
            <v>100</v>
          </cell>
        </row>
        <row r="221">
          <cell r="G221" t="str">
            <v>CQ3UN</v>
          </cell>
          <cell r="H221">
            <v>100</v>
          </cell>
        </row>
        <row r="222">
          <cell r="G222" t="str">
            <v>CQ3UN</v>
          </cell>
          <cell r="H222">
            <v>100</v>
          </cell>
        </row>
        <row r="223">
          <cell r="G223" t="str">
            <v>CQ4CM</v>
          </cell>
          <cell r="H223">
            <v>200</v>
          </cell>
        </row>
        <row r="224">
          <cell r="G224" t="str">
            <v>CQ4CM</v>
          </cell>
          <cell r="H224">
            <v>200</v>
          </cell>
        </row>
        <row r="225">
          <cell r="G225" t="str">
            <v>CQ4CM</v>
          </cell>
          <cell r="H225">
            <v>200</v>
          </cell>
        </row>
        <row r="226">
          <cell r="G226" t="str">
            <v>CQ4CM</v>
          </cell>
          <cell r="H226">
            <v>200</v>
          </cell>
        </row>
        <row r="227">
          <cell r="G227" t="str">
            <v>CQ4CM</v>
          </cell>
          <cell r="H227">
            <v>200</v>
          </cell>
        </row>
        <row r="228">
          <cell r="G228" t="str">
            <v>CQ4CM</v>
          </cell>
          <cell r="H228">
            <v>200</v>
          </cell>
        </row>
        <row r="229">
          <cell r="G229" t="str">
            <v>CQ4CM</v>
          </cell>
          <cell r="H229">
            <v>200</v>
          </cell>
        </row>
        <row r="230">
          <cell r="G230" t="str">
            <v>CQ4CM</v>
          </cell>
          <cell r="H230">
            <v>200</v>
          </cell>
        </row>
        <row r="231">
          <cell r="G231" t="str">
            <v>CQ4CM</v>
          </cell>
          <cell r="H231">
            <v>200</v>
          </cell>
        </row>
        <row r="232">
          <cell r="G232" t="str">
            <v>CQ4CM</v>
          </cell>
          <cell r="H232">
            <v>200</v>
          </cell>
        </row>
        <row r="233">
          <cell r="G233" t="str">
            <v>CQ4CM</v>
          </cell>
          <cell r="H233">
            <v>200</v>
          </cell>
        </row>
        <row r="234">
          <cell r="G234" t="str">
            <v>CQCM</v>
          </cell>
          <cell r="H234">
            <v>260</v>
          </cell>
        </row>
        <row r="235">
          <cell r="G235" t="str">
            <v>CQCM</v>
          </cell>
          <cell r="H235">
            <v>260</v>
          </cell>
        </row>
        <row r="236">
          <cell r="G236" t="str">
            <v>CQCM</v>
          </cell>
          <cell r="H236">
            <v>260</v>
          </cell>
        </row>
        <row r="237">
          <cell r="G237" t="str">
            <v>CQCM</v>
          </cell>
          <cell r="H237">
            <v>260</v>
          </cell>
        </row>
        <row r="238">
          <cell r="G238" t="str">
            <v>CQCM</v>
          </cell>
          <cell r="H238">
            <v>260</v>
          </cell>
        </row>
        <row r="239">
          <cell r="G239" t="str">
            <v>CQCM</v>
          </cell>
          <cell r="H239">
            <v>260</v>
          </cell>
        </row>
        <row r="240">
          <cell r="G240" t="str">
            <v>CQCM</v>
          </cell>
          <cell r="H240">
            <v>260</v>
          </cell>
        </row>
        <row r="241">
          <cell r="G241" t="str">
            <v>CQCM</v>
          </cell>
          <cell r="H241">
            <v>260</v>
          </cell>
        </row>
        <row r="242">
          <cell r="G242" t="str">
            <v>CQCM</v>
          </cell>
          <cell r="H242">
            <v>260</v>
          </cell>
        </row>
        <row r="243">
          <cell r="G243" t="str">
            <v>CQCM</v>
          </cell>
          <cell r="H243">
            <v>260</v>
          </cell>
        </row>
        <row r="244">
          <cell r="G244" t="str">
            <v>CQCM</v>
          </cell>
          <cell r="H244">
            <v>260</v>
          </cell>
        </row>
        <row r="245">
          <cell r="G245" t="str">
            <v>CQCMCACHE</v>
          </cell>
          <cell r="H245">
            <v>160</v>
          </cell>
        </row>
        <row r="246">
          <cell r="G246" t="str">
            <v>CQCMCACHE</v>
          </cell>
          <cell r="H246">
            <v>160</v>
          </cell>
        </row>
        <row r="247">
          <cell r="G247" t="str">
            <v>CQCMCACHE</v>
          </cell>
          <cell r="H247">
            <v>160</v>
          </cell>
        </row>
        <row r="248">
          <cell r="G248" t="str">
            <v>CQCMCACHE</v>
          </cell>
          <cell r="H248">
            <v>160</v>
          </cell>
        </row>
        <row r="249">
          <cell r="G249" t="str">
            <v>CQCMCACHE</v>
          </cell>
          <cell r="H249">
            <v>160</v>
          </cell>
        </row>
        <row r="250">
          <cell r="G250" t="str">
            <v>CQCMCACHE</v>
          </cell>
          <cell r="H250">
            <v>160</v>
          </cell>
        </row>
        <row r="251">
          <cell r="G251" t="str">
            <v>CS2CMCACHE</v>
          </cell>
          <cell r="H251">
            <v>320</v>
          </cell>
        </row>
        <row r="252">
          <cell r="G252" t="str">
            <v>CS2CMCACHE</v>
          </cell>
          <cell r="H252">
            <v>320</v>
          </cell>
        </row>
        <row r="253">
          <cell r="G253" t="str">
            <v>CS2CMCACHE</v>
          </cell>
          <cell r="H253">
            <v>320</v>
          </cell>
        </row>
        <row r="254">
          <cell r="G254" t="str">
            <v>CS2CMCACHE</v>
          </cell>
          <cell r="H254">
            <v>320</v>
          </cell>
        </row>
        <row r="255">
          <cell r="G255" t="str">
            <v>CS2CMCACHE</v>
          </cell>
          <cell r="H255">
            <v>320</v>
          </cell>
        </row>
        <row r="256">
          <cell r="G256" t="str">
            <v>CS2CMCACHE</v>
          </cell>
          <cell r="H256">
            <v>320</v>
          </cell>
        </row>
        <row r="257">
          <cell r="G257" t="str">
            <v>CS2CMCACHE</v>
          </cell>
          <cell r="H257">
            <v>320</v>
          </cell>
        </row>
        <row r="258">
          <cell r="G258" t="str">
            <v>CS2CMCACHE</v>
          </cell>
          <cell r="H258">
            <v>320</v>
          </cell>
        </row>
        <row r="259">
          <cell r="G259" t="str">
            <v>CS2CMCACHE</v>
          </cell>
          <cell r="H259">
            <v>320</v>
          </cell>
        </row>
        <row r="260">
          <cell r="G260" t="str">
            <v>CS2CMCACHE</v>
          </cell>
          <cell r="H260">
            <v>320</v>
          </cell>
        </row>
        <row r="261">
          <cell r="G261" t="str">
            <v>CS2CMCACHE</v>
          </cell>
          <cell r="H261">
            <v>320</v>
          </cell>
        </row>
        <row r="262">
          <cell r="G262" t="str">
            <v>CS3CM</v>
          </cell>
          <cell r="H262">
            <v>80</v>
          </cell>
        </row>
        <row r="263">
          <cell r="G263" t="str">
            <v>CS3CM</v>
          </cell>
          <cell r="H263">
            <v>80</v>
          </cell>
        </row>
        <row r="264">
          <cell r="G264" t="str">
            <v>CS3CM</v>
          </cell>
          <cell r="H264">
            <v>80</v>
          </cell>
        </row>
        <row r="265">
          <cell r="G265" t="str">
            <v>CS3CM</v>
          </cell>
          <cell r="H265">
            <v>80</v>
          </cell>
        </row>
        <row r="266">
          <cell r="G266" t="str">
            <v>CS3CM</v>
          </cell>
          <cell r="H266">
            <v>80</v>
          </cell>
        </row>
        <row r="267">
          <cell r="G267" t="str">
            <v>CSHU2CT</v>
          </cell>
          <cell r="H267">
            <v>320</v>
          </cell>
        </row>
        <row r="268">
          <cell r="G268" t="str">
            <v>CSHU2CT</v>
          </cell>
          <cell r="H268">
            <v>320</v>
          </cell>
        </row>
        <row r="269">
          <cell r="G269" t="str">
            <v>CSHU2CT</v>
          </cell>
          <cell r="H269">
            <v>320</v>
          </cell>
        </row>
        <row r="270">
          <cell r="G270" t="str">
            <v>CSHU2CT</v>
          </cell>
          <cell r="H270">
            <v>320</v>
          </cell>
        </row>
        <row r="271">
          <cell r="G271" t="str">
            <v>CSHU2CT</v>
          </cell>
          <cell r="H271">
            <v>320</v>
          </cell>
        </row>
        <row r="272">
          <cell r="G272" t="str">
            <v>CSHU2CT</v>
          </cell>
          <cell r="H272">
            <v>320</v>
          </cell>
        </row>
        <row r="273">
          <cell r="G273" t="str">
            <v>CSHU2CT</v>
          </cell>
          <cell r="H273">
            <v>320</v>
          </cell>
        </row>
        <row r="274">
          <cell r="G274" t="str">
            <v>CSHU2CT</v>
          </cell>
          <cell r="H274">
            <v>320</v>
          </cell>
        </row>
        <row r="275">
          <cell r="G275" t="str">
            <v>CZIX</v>
          </cell>
          <cell r="H275">
            <v>720</v>
          </cell>
        </row>
        <row r="276">
          <cell r="G276" t="str">
            <v>CZIX</v>
          </cell>
          <cell r="H276">
            <v>720</v>
          </cell>
        </row>
        <row r="277">
          <cell r="G277" t="str">
            <v>CZIX</v>
          </cell>
          <cell r="H277">
            <v>720</v>
          </cell>
        </row>
        <row r="278">
          <cell r="G278" t="str">
            <v>CZIX</v>
          </cell>
          <cell r="H278">
            <v>720</v>
          </cell>
        </row>
        <row r="279">
          <cell r="G279" t="str">
            <v>CZIX</v>
          </cell>
          <cell r="H279">
            <v>720</v>
          </cell>
        </row>
        <row r="280">
          <cell r="G280" t="str">
            <v>CZIX</v>
          </cell>
          <cell r="H280">
            <v>720</v>
          </cell>
        </row>
        <row r="281">
          <cell r="G281" t="str">
            <v>CZIX</v>
          </cell>
          <cell r="H281">
            <v>720</v>
          </cell>
        </row>
        <row r="282">
          <cell r="G282" t="str">
            <v>CZIX</v>
          </cell>
          <cell r="H282">
            <v>720</v>
          </cell>
        </row>
        <row r="283">
          <cell r="G283" t="str">
            <v>CZIX</v>
          </cell>
          <cell r="H283">
            <v>720</v>
          </cell>
        </row>
        <row r="284">
          <cell r="G284" t="str">
            <v>CZIX</v>
          </cell>
          <cell r="H284">
            <v>720</v>
          </cell>
        </row>
        <row r="285">
          <cell r="G285" t="str">
            <v>CZIX</v>
          </cell>
          <cell r="H285">
            <v>720</v>
          </cell>
        </row>
        <row r="286">
          <cell r="G286" t="str">
            <v>CZIX</v>
          </cell>
          <cell r="H286">
            <v>720</v>
          </cell>
        </row>
        <row r="287">
          <cell r="G287" t="str">
            <v>CZIX</v>
          </cell>
          <cell r="H287">
            <v>720</v>
          </cell>
        </row>
        <row r="288">
          <cell r="G288" t="str">
            <v>CZIX</v>
          </cell>
          <cell r="H288">
            <v>720</v>
          </cell>
        </row>
        <row r="289">
          <cell r="G289" t="str">
            <v>CZIX</v>
          </cell>
          <cell r="H289">
            <v>720</v>
          </cell>
        </row>
        <row r="290">
          <cell r="G290" t="str">
            <v>CZIX</v>
          </cell>
          <cell r="H290">
            <v>720</v>
          </cell>
        </row>
        <row r="291">
          <cell r="G291" t="str">
            <v>CZIX</v>
          </cell>
          <cell r="H291">
            <v>720</v>
          </cell>
        </row>
        <row r="292">
          <cell r="G292" t="str">
            <v>CZIX</v>
          </cell>
          <cell r="H292">
            <v>720</v>
          </cell>
        </row>
        <row r="293">
          <cell r="G293" t="str">
            <v>CZIX</v>
          </cell>
          <cell r="H293">
            <v>720</v>
          </cell>
        </row>
        <row r="294">
          <cell r="G294" t="str">
            <v>CZIX</v>
          </cell>
          <cell r="H294">
            <v>720</v>
          </cell>
        </row>
        <row r="295">
          <cell r="G295" t="str">
            <v>CZIX</v>
          </cell>
          <cell r="H295">
            <v>720</v>
          </cell>
        </row>
        <row r="296">
          <cell r="G296" t="str">
            <v>CZIX</v>
          </cell>
          <cell r="H296">
            <v>720</v>
          </cell>
        </row>
        <row r="297">
          <cell r="G297" t="str">
            <v>CZIX</v>
          </cell>
          <cell r="H297">
            <v>720</v>
          </cell>
        </row>
        <row r="298">
          <cell r="G298" t="str">
            <v>CZIX</v>
          </cell>
          <cell r="H298">
            <v>720</v>
          </cell>
        </row>
        <row r="299">
          <cell r="G299" t="str">
            <v>CZIX</v>
          </cell>
          <cell r="H299">
            <v>720</v>
          </cell>
        </row>
        <row r="300">
          <cell r="G300" t="str">
            <v>DG2CT</v>
          </cell>
          <cell r="H300">
            <v>200</v>
          </cell>
        </row>
        <row r="301">
          <cell r="G301" t="str">
            <v>DG2CT</v>
          </cell>
          <cell r="H301">
            <v>200</v>
          </cell>
        </row>
        <row r="302">
          <cell r="G302" t="str">
            <v>DG2CT</v>
          </cell>
          <cell r="H302">
            <v>200</v>
          </cell>
        </row>
        <row r="303">
          <cell r="G303" t="str">
            <v>DG2CT</v>
          </cell>
          <cell r="H303">
            <v>200</v>
          </cell>
        </row>
        <row r="304">
          <cell r="G304" t="str">
            <v>DG2CT</v>
          </cell>
          <cell r="H304">
            <v>200</v>
          </cell>
        </row>
        <row r="305">
          <cell r="G305" t="str">
            <v>DG2CT</v>
          </cell>
          <cell r="H305">
            <v>200</v>
          </cell>
        </row>
        <row r="306">
          <cell r="G306" t="str">
            <v>DG2CT</v>
          </cell>
          <cell r="H306">
            <v>200</v>
          </cell>
        </row>
        <row r="307">
          <cell r="G307" t="str">
            <v>DG2CT</v>
          </cell>
          <cell r="H307">
            <v>200</v>
          </cell>
        </row>
        <row r="308">
          <cell r="G308" t="str">
            <v>DG2CT</v>
          </cell>
          <cell r="H308">
            <v>200</v>
          </cell>
        </row>
        <row r="309">
          <cell r="G309" t="str">
            <v>DG2CT</v>
          </cell>
          <cell r="H309">
            <v>200</v>
          </cell>
        </row>
        <row r="310">
          <cell r="G310" t="str">
            <v>DG2CT</v>
          </cell>
          <cell r="H310">
            <v>200</v>
          </cell>
        </row>
        <row r="311">
          <cell r="G311" t="str">
            <v>DG3CT</v>
          </cell>
          <cell r="H311">
            <v>200</v>
          </cell>
        </row>
        <row r="312">
          <cell r="G312" t="str">
            <v>DG3CT</v>
          </cell>
          <cell r="H312">
            <v>200</v>
          </cell>
        </row>
        <row r="313">
          <cell r="G313" t="str">
            <v>DG3CT</v>
          </cell>
          <cell r="H313">
            <v>200</v>
          </cell>
        </row>
        <row r="314">
          <cell r="G314" t="str">
            <v>DG3CT</v>
          </cell>
          <cell r="H314">
            <v>200</v>
          </cell>
        </row>
        <row r="315">
          <cell r="G315" t="str">
            <v>DG5CM</v>
          </cell>
          <cell r="H315">
            <v>360</v>
          </cell>
        </row>
        <row r="316">
          <cell r="G316" t="str">
            <v>DG5CM</v>
          </cell>
          <cell r="H316">
            <v>360</v>
          </cell>
        </row>
        <row r="317">
          <cell r="G317" t="str">
            <v>DG5CM</v>
          </cell>
          <cell r="H317">
            <v>360</v>
          </cell>
        </row>
        <row r="318">
          <cell r="G318" t="str">
            <v>DG5CM</v>
          </cell>
          <cell r="H318">
            <v>360</v>
          </cell>
        </row>
        <row r="319">
          <cell r="G319" t="str">
            <v>DG5CM</v>
          </cell>
          <cell r="H319">
            <v>360</v>
          </cell>
        </row>
        <row r="320">
          <cell r="G320" t="str">
            <v>DG5CM</v>
          </cell>
          <cell r="H320">
            <v>360</v>
          </cell>
        </row>
        <row r="321">
          <cell r="G321" t="str">
            <v>DG5CM</v>
          </cell>
          <cell r="H321">
            <v>360</v>
          </cell>
        </row>
        <row r="322">
          <cell r="G322" t="str">
            <v>DG5CM</v>
          </cell>
          <cell r="H322">
            <v>360</v>
          </cell>
        </row>
        <row r="323">
          <cell r="G323" t="str">
            <v>DG5CM</v>
          </cell>
          <cell r="H323">
            <v>360</v>
          </cell>
        </row>
        <row r="324">
          <cell r="G324" t="str">
            <v>DG5CM</v>
          </cell>
          <cell r="H324">
            <v>360</v>
          </cell>
        </row>
        <row r="325">
          <cell r="G325" t="str">
            <v>DG5CM</v>
          </cell>
          <cell r="H325">
            <v>360</v>
          </cell>
        </row>
        <row r="326">
          <cell r="G326" t="str">
            <v>DL2CT</v>
          </cell>
          <cell r="H326">
            <v>40</v>
          </cell>
        </row>
        <row r="327">
          <cell r="G327" t="str">
            <v>DL2CT</v>
          </cell>
          <cell r="H327">
            <v>40</v>
          </cell>
        </row>
        <row r="328">
          <cell r="G328" t="str">
            <v>DTUN</v>
          </cell>
          <cell r="H328">
            <v>160</v>
          </cell>
        </row>
        <row r="329">
          <cell r="G329" t="str">
            <v>DTUN</v>
          </cell>
          <cell r="H329">
            <v>160</v>
          </cell>
        </row>
        <row r="330">
          <cell r="G330" t="str">
            <v>DTUN</v>
          </cell>
          <cell r="H330">
            <v>160</v>
          </cell>
        </row>
        <row r="331">
          <cell r="G331" t="str">
            <v>DTUN</v>
          </cell>
          <cell r="H331">
            <v>160</v>
          </cell>
        </row>
        <row r="332">
          <cell r="G332" t="str">
            <v>DTUN</v>
          </cell>
          <cell r="H332">
            <v>160</v>
          </cell>
        </row>
        <row r="333">
          <cell r="G333" t="str">
            <v>DTUN</v>
          </cell>
          <cell r="H333">
            <v>160</v>
          </cell>
        </row>
        <row r="334">
          <cell r="G334" t="str">
            <v>DY2CT</v>
          </cell>
          <cell r="H334">
            <v>400</v>
          </cell>
        </row>
        <row r="335">
          <cell r="G335" t="str">
            <v>DY2CT</v>
          </cell>
          <cell r="H335">
            <v>400</v>
          </cell>
        </row>
        <row r="336">
          <cell r="G336" t="str">
            <v>DY2CT</v>
          </cell>
          <cell r="H336">
            <v>400</v>
          </cell>
        </row>
        <row r="337">
          <cell r="G337" t="str">
            <v>DY2CT</v>
          </cell>
          <cell r="H337">
            <v>400</v>
          </cell>
        </row>
        <row r="338">
          <cell r="G338" t="str">
            <v>DY2CT</v>
          </cell>
          <cell r="H338">
            <v>400</v>
          </cell>
        </row>
        <row r="339">
          <cell r="G339" t="str">
            <v>DY2CT</v>
          </cell>
          <cell r="H339">
            <v>400</v>
          </cell>
        </row>
        <row r="340">
          <cell r="G340" t="str">
            <v>DY2CT</v>
          </cell>
          <cell r="H340">
            <v>400</v>
          </cell>
        </row>
        <row r="341">
          <cell r="G341" t="str">
            <v>DY2CT</v>
          </cell>
          <cell r="H341">
            <v>400</v>
          </cell>
        </row>
        <row r="342">
          <cell r="G342" t="str">
            <v>FZ2CM</v>
          </cell>
          <cell r="H342">
            <v>130</v>
          </cell>
        </row>
        <row r="343">
          <cell r="G343" t="str">
            <v>FZ2CM</v>
          </cell>
          <cell r="H343">
            <v>130</v>
          </cell>
        </row>
        <row r="344">
          <cell r="G344" t="str">
            <v>FZ2CM</v>
          </cell>
          <cell r="H344">
            <v>130</v>
          </cell>
        </row>
        <row r="345">
          <cell r="G345" t="str">
            <v>FZ2CM</v>
          </cell>
          <cell r="H345">
            <v>130</v>
          </cell>
        </row>
        <row r="346">
          <cell r="G346" t="str">
            <v>FZ2CM</v>
          </cell>
          <cell r="H346">
            <v>130</v>
          </cell>
        </row>
        <row r="347">
          <cell r="G347" t="str">
            <v>FZ3CM</v>
          </cell>
          <cell r="H347">
            <v>170</v>
          </cell>
        </row>
        <row r="348">
          <cell r="G348" t="str">
            <v>FZ3CM</v>
          </cell>
          <cell r="H348">
            <v>170</v>
          </cell>
        </row>
        <row r="349">
          <cell r="G349" t="str">
            <v>FZ3CM</v>
          </cell>
          <cell r="H349">
            <v>170</v>
          </cell>
        </row>
        <row r="350">
          <cell r="G350" t="str">
            <v>FZ3CM</v>
          </cell>
          <cell r="H350">
            <v>170</v>
          </cell>
        </row>
        <row r="351">
          <cell r="G351" t="str">
            <v>FZ3UN</v>
          </cell>
          <cell r="H351">
            <v>20</v>
          </cell>
        </row>
        <row r="352">
          <cell r="G352" t="str">
            <v>FZ3UN</v>
          </cell>
          <cell r="H352">
            <v>20</v>
          </cell>
        </row>
        <row r="353">
          <cell r="G353" t="str">
            <v>FZ3UN</v>
          </cell>
          <cell r="H353">
            <v>20</v>
          </cell>
        </row>
        <row r="354">
          <cell r="G354" t="str">
            <v>FZ3UN</v>
          </cell>
          <cell r="H354">
            <v>20</v>
          </cell>
        </row>
        <row r="355">
          <cell r="G355" t="str">
            <v>FZCM</v>
          </cell>
          <cell r="H355">
            <v>60</v>
          </cell>
        </row>
        <row r="356">
          <cell r="G356" t="str">
            <v>FZCM</v>
          </cell>
          <cell r="H356">
            <v>60</v>
          </cell>
        </row>
        <row r="357">
          <cell r="G357" t="str">
            <v>FZCTCACHE</v>
          </cell>
          <cell r="H357">
            <v>200</v>
          </cell>
        </row>
        <row r="358">
          <cell r="G358" t="str">
            <v>FZCTCACHE</v>
          </cell>
          <cell r="H358">
            <v>200</v>
          </cell>
        </row>
        <row r="359">
          <cell r="G359" t="str">
            <v>FZCTCACHE</v>
          </cell>
          <cell r="H359">
            <v>200</v>
          </cell>
        </row>
        <row r="360">
          <cell r="G360" t="str">
            <v>FZCTCACHE</v>
          </cell>
          <cell r="H360">
            <v>200</v>
          </cell>
        </row>
        <row r="361">
          <cell r="G361" t="str">
            <v>FZCTCACHE</v>
          </cell>
          <cell r="H361">
            <v>200</v>
          </cell>
        </row>
        <row r="362">
          <cell r="G362" t="str">
            <v>FZCTCACHE</v>
          </cell>
          <cell r="H362">
            <v>200</v>
          </cell>
        </row>
        <row r="363">
          <cell r="G363" t="str">
            <v>FZCTCACHE</v>
          </cell>
          <cell r="H363">
            <v>200</v>
          </cell>
        </row>
        <row r="364">
          <cell r="G364" t="str">
            <v>FZCTCACHE</v>
          </cell>
          <cell r="H364">
            <v>200</v>
          </cell>
        </row>
        <row r="365">
          <cell r="G365" t="str">
            <v>FZCTCACHE</v>
          </cell>
          <cell r="H365">
            <v>200</v>
          </cell>
        </row>
        <row r="366">
          <cell r="G366" t="str">
            <v>GA2UN</v>
          </cell>
          <cell r="H366">
            <v>40</v>
          </cell>
        </row>
        <row r="367">
          <cell r="G367" t="str">
            <v>GA2UN</v>
          </cell>
          <cell r="H367">
            <v>40</v>
          </cell>
        </row>
        <row r="368">
          <cell r="G368" t="str">
            <v>GYCM</v>
          </cell>
          <cell r="H368">
            <v>280</v>
          </cell>
        </row>
        <row r="369">
          <cell r="G369" t="str">
            <v>GYCM</v>
          </cell>
          <cell r="H369">
            <v>280</v>
          </cell>
        </row>
        <row r="370">
          <cell r="G370" t="str">
            <v>GYCM</v>
          </cell>
          <cell r="H370">
            <v>280</v>
          </cell>
        </row>
        <row r="371">
          <cell r="G371" t="str">
            <v>GYCM</v>
          </cell>
          <cell r="H371">
            <v>280</v>
          </cell>
        </row>
        <row r="372">
          <cell r="G372" t="str">
            <v>GYCM</v>
          </cell>
          <cell r="H372">
            <v>280</v>
          </cell>
        </row>
        <row r="373">
          <cell r="G373" t="str">
            <v>GYCM</v>
          </cell>
          <cell r="H373">
            <v>280</v>
          </cell>
        </row>
        <row r="374">
          <cell r="G374" t="str">
            <v>GYCM</v>
          </cell>
          <cell r="H374">
            <v>280</v>
          </cell>
        </row>
        <row r="375">
          <cell r="G375" t="str">
            <v>GYCM</v>
          </cell>
          <cell r="H375">
            <v>280</v>
          </cell>
        </row>
        <row r="376">
          <cell r="G376" t="str">
            <v>GYCM</v>
          </cell>
          <cell r="H376">
            <v>280</v>
          </cell>
        </row>
        <row r="377">
          <cell r="G377" t="str">
            <v>GYUN</v>
          </cell>
          <cell r="H377">
            <v>20</v>
          </cell>
        </row>
        <row r="378">
          <cell r="G378" t="str">
            <v>GYUN</v>
          </cell>
          <cell r="H378">
            <v>20</v>
          </cell>
        </row>
        <row r="379">
          <cell r="G379" t="str">
            <v>GYUN</v>
          </cell>
          <cell r="H379">
            <v>20</v>
          </cell>
        </row>
        <row r="380">
          <cell r="G380" t="str">
            <v>GYUN</v>
          </cell>
          <cell r="H380">
            <v>20</v>
          </cell>
        </row>
        <row r="381">
          <cell r="G381" t="str">
            <v>GZ3UN</v>
          </cell>
          <cell r="H381">
            <v>160</v>
          </cell>
        </row>
        <row r="382">
          <cell r="G382" t="str">
            <v>GZ3UN</v>
          </cell>
          <cell r="H382">
            <v>160</v>
          </cell>
        </row>
        <row r="383">
          <cell r="G383" t="str">
            <v>GZ3UN</v>
          </cell>
          <cell r="H383">
            <v>160</v>
          </cell>
        </row>
        <row r="384">
          <cell r="G384" t="str">
            <v>GZ3UN</v>
          </cell>
          <cell r="H384">
            <v>160</v>
          </cell>
        </row>
        <row r="385">
          <cell r="G385" t="str">
            <v>GZ3UN</v>
          </cell>
          <cell r="H385">
            <v>160</v>
          </cell>
        </row>
        <row r="386">
          <cell r="G386" t="str">
            <v>GZ3UN</v>
          </cell>
          <cell r="H386">
            <v>160</v>
          </cell>
        </row>
        <row r="387">
          <cell r="G387" t="str">
            <v>GZ3UN</v>
          </cell>
          <cell r="H387">
            <v>160</v>
          </cell>
        </row>
        <row r="388">
          <cell r="G388" t="str">
            <v>GZ5CM</v>
          </cell>
          <cell r="H388">
            <v>320</v>
          </cell>
        </row>
        <row r="389">
          <cell r="G389" t="str">
            <v>GZ5CM</v>
          </cell>
          <cell r="H389">
            <v>320</v>
          </cell>
        </row>
        <row r="390">
          <cell r="G390" t="str">
            <v>GZ5CM</v>
          </cell>
          <cell r="H390">
            <v>320</v>
          </cell>
        </row>
        <row r="391">
          <cell r="G391" t="str">
            <v>GZ5CM</v>
          </cell>
          <cell r="H391">
            <v>320</v>
          </cell>
        </row>
        <row r="392">
          <cell r="G392" t="str">
            <v>GZ5CM</v>
          </cell>
          <cell r="H392">
            <v>320</v>
          </cell>
        </row>
        <row r="393">
          <cell r="G393" t="str">
            <v>GZ5CM</v>
          </cell>
          <cell r="H393">
            <v>320</v>
          </cell>
        </row>
        <row r="394">
          <cell r="G394" t="str">
            <v>GZ5CM</v>
          </cell>
          <cell r="H394">
            <v>320</v>
          </cell>
        </row>
        <row r="395">
          <cell r="G395" t="str">
            <v>GZ5CM</v>
          </cell>
          <cell r="H395">
            <v>320</v>
          </cell>
        </row>
        <row r="396">
          <cell r="G396" t="str">
            <v>GZ5CM</v>
          </cell>
          <cell r="H396">
            <v>320</v>
          </cell>
        </row>
        <row r="397">
          <cell r="G397" t="str">
            <v>GZ5CM</v>
          </cell>
          <cell r="H397">
            <v>320</v>
          </cell>
        </row>
        <row r="398">
          <cell r="G398" t="str">
            <v>GZ5CM</v>
          </cell>
          <cell r="H398">
            <v>320</v>
          </cell>
        </row>
        <row r="399">
          <cell r="G399" t="str">
            <v>GZ5CM</v>
          </cell>
          <cell r="H399">
            <v>320</v>
          </cell>
        </row>
        <row r="400">
          <cell r="G400" t="str">
            <v>GZ5CM</v>
          </cell>
          <cell r="H400">
            <v>320</v>
          </cell>
        </row>
        <row r="401">
          <cell r="G401" t="str">
            <v>GZ5CM</v>
          </cell>
          <cell r="H401">
            <v>320</v>
          </cell>
        </row>
        <row r="402">
          <cell r="G402" t="str">
            <v>GZ5CM</v>
          </cell>
          <cell r="H402">
            <v>320</v>
          </cell>
        </row>
        <row r="403">
          <cell r="G403" t="str">
            <v>GZ5CM</v>
          </cell>
          <cell r="H403">
            <v>320</v>
          </cell>
        </row>
        <row r="404">
          <cell r="G404" t="str">
            <v>HDUN</v>
          </cell>
          <cell r="H404">
            <v>80</v>
          </cell>
        </row>
        <row r="405">
          <cell r="G405" t="str">
            <v>HDUN</v>
          </cell>
          <cell r="H405">
            <v>80</v>
          </cell>
        </row>
        <row r="406">
          <cell r="G406" t="str">
            <v>HDUN</v>
          </cell>
          <cell r="H406">
            <v>80</v>
          </cell>
        </row>
        <row r="407">
          <cell r="G407" t="str">
            <v>HDUN</v>
          </cell>
          <cell r="H407">
            <v>80</v>
          </cell>
        </row>
        <row r="408">
          <cell r="G408" t="str">
            <v>HF2CM</v>
          </cell>
          <cell r="H408">
            <v>120</v>
          </cell>
        </row>
        <row r="409">
          <cell r="G409" t="str">
            <v>HF2CM</v>
          </cell>
          <cell r="H409">
            <v>120</v>
          </cell>
        </row>
        <row r="410">
          <cell r="G410" t="str">
            <v>HF2CM</v>
          </cell>
          <cell r="H410">
            <v>120</v>
          </cell>
        </row>
        <row r="411">
          <cell r="G411" t="str">
            <v>HF2CM</v>
          </cell>
          <cell r="H411">
            <v>120</v>
          </cell>
        </row>
        <row r="412">
          <cell r="G412" t="str">
            <v>HF2CM</v>
          </cell>
          <cell r="H412">
            <v>120</v>
          </cell>
        </row>
        <row r="413">
          <cell r="G413" t="str">
            <v>HF2CM</v>
          </cell>
          <cell r="H413">
            <v>120</v>
          </cell>
        </row>
        <row r="414">
          <cell r="G414" t="str">
            <v>HF2UN</v>
          </cell>
          <cell r="H414">
            <v>80</v>
          </cell>
        </row>
        <row r="415">
          <cell r="G415" t="str">
            <v>HF2UN</v>
          </cell>
          <cell r="H415">
            <v>80</v>
          </cell>
        </row>
        <row r="416">
          <cell r="G416" t="str">
            <v>HF2UN</v>
          </cell>
          <cell r="H416">
            <v>80</v>
          </cell>
        </row>
        <row r="417">
          <cell r="G417" t="str">
            <v>HF2UN</v>
          </cell>
          <cell r="H417">
            <v>80</v>
          </cell>
        </row>
        <row r="418">
          <cell r="G418" t="str">
            <v>HF2UN</v>
          </cell>
          <cell r="H418">
            <v>80</v>
          </cell>
        </row>
        <row r="419">
          <cell r="G419" t="str">
            <v>HFCM</v>
          </cell>
          <cell r="H419">
            <v>180</v>
          </cell>
        </row>
        <row r="420">
          <cell r="G420" t="str">
            <v>HFCM</v>
          </cell>
          <cell r="H420">
            <v>180</v>
          </cell>
        </row>
        <row r="421">
          <cell r="G421" t="str">
            <v>HFCM</v>
          </cell>
          <cell r="H421">
            <v>180</v>
          </cell>
        </row>
        <row r="422">
          <cell r="G422" t="str">
            <v>HFCM</v>
          </cell>
          <cell r="H422">
            <v>180</v>
          </cell>
        </row>
        <row r="423">
          <cell r="G423" t="str">
            <v>HFCM</v>
          </cell>
          <cell r="H423">
            <v>180</v>
          </cell>
        </row>
        <row r="424">
          <cell r="G424" t="str">
            <v>HFCM</v>
          </cell>
          <cell r="H424">
            <v>180</v>
          </cell>
        </row>
        <row r="425">
          <cell r="G425" t="str">
            <v>HFCM</v>
          </cell>
          <cell r="H425">
            <v>180</v>
          </cell>
        </row>
        <row r="426">
          <cell r="G426" t="str">
            <v>HFCM</v>
          </cell>
          <cell r="H426">
            <v>180</v>
          </cell>
        </row>
        <row r="427">
          <cell r="G427" t="str">
            <v>HFCM</v>
          </cell>
          <cell r="H427">
            <v>180</v>
          </cell>
        </row>
        <row r="428">
          <cell r="G428" t="str">
            <v>HFCM</v>
          </cell>
          <cell r="H428">
            <v>180</v>
          </cell>
        </row>
        <row r="429">
          <cell r="G429" t="str">
            <v>HG2UN</v>
          </cell>
          <cell r="H429">
            <v>120</v>
          </cell>
        </row>
        <row r="430">
          <cell r="G430" t="str">
            <v>HG2UN</v>
          </cell>
          <cell r="H430">
            <v>120</v>
          </cell>
        </row>
        <row r="431">
          <cell r="G431" t="str">
            <v>HG2UN</v>
          </cell>
          <cell r="H431">
            <v>120</v>
          </cell>
        </row>
        <row r="432">
          <cell r="G432" t="str">
            <v>HG2UN</v>
          </cell>
          <cell r="H432">
            <v>120</v>
          </cell>
        </row>
        <row r="433">
          <cell r="G433" t="str">
            <v>HG3UN</v>
          </cell>
          <cell r="H433">
            <v>100</v>
          </cell>
        </row>
        <row r="434">
          <cell r="G434" t="str">
            <v>HG3UN</v>
          </cell>
          <cell r="H434">
            <v>100</v>
          </cell>
        </row>
        <row r="435">
          <cell r="G435" t="str">
            <v>HG3UN</v>
          </cell>
          <cell r="H435">
            <v>100</v>
          </cell>
        </row>
        <row r="436">
          <cell r="G436" t="str">
            <v>HHHT2CM</v>
          </cell>
          <cell r="H436">
            <v>40</v>
          </cell>
        </row>
        <row r="437">
          <cell r="G437" t="str">
            <v>HHHT2CM</v>
          </cell>
          <cell r="H437">
            <v>40</v>
          </cell>
        </row>
        <row r="438">
          <cell r="G438" t="str">
            <v>HHHT2CM</v>
          </cell>
          <cell r="H438">
            <v>40</v>
          </cell>
        </row>
        <row r="439">
          <cell r="G439" t="str">
            <v>HHHT2CM</v>
          </cell>
          <cell r="H439">
            <v>40</v>
          </cell>
        </row>
        <row r="440">
          <cell r="G440" t="str">
            <v>HHHT2UN</v>
          </cell>
          <cell r="H440">
            <v>40</v>
          </cell>
        </row>
        <row r="441">
          <cell r="G441" t="str">
            <v>HHHT2UN</v>
          </cell>
          <cell r="H441">
            <v>40</v>
          </cell>
        </row>
        <row r="442">
          <cell r="G442" t="str">
            <v>HHHT3CM</v>
          </cell>
          <cell r="H442">
            <v>120</v>
          </cell>
        </row>
        <row r="443">
          <cell r="G443" t="str">
            <v>HHHT3CM</v>
          </cell>
          <cell r="H443">
            <v>120</v>
          </cell>
        </row>
        <row r="444">
          <cell r="G444" t="str">
            <v>HHHT3CM</v>
          </cell>
          <cell r="H444">
            <v>120</v>
          </cell>
        </row>
        <row r="445">
          <cell r="G445" t="str">
            <v>HHHT3CM</v>
          </cell>
          <cell r="H445">
            <v>120</v>
          </cell>
        </row>
        <row r="446">
          <cell r="G446" t="str">
            <v>HHHT3UN</v>
          </cell>
          <cell r="H446">
            <v>120</v>
          </cell>
        </row>
        <row r="447">
          <cell r="G447" t="str">
            <v>HHHT3UN</v>
          </cell>
          <cell r="H447">
            <v>120</v>
          </cell>
        </row>
        <row r="448">
          <cell r="G448" t="str">
            <v>HHHT3UN</v>
          </cell>
          <cell r="H448">
            <v>120</v>
          </cell>
        </row>
        <row r="449">
          <cell r="G449" t="str">
            <v>HHHT3UN</v>
          </cell>
          <cell r="H449">
            <v>120</v>
          </cell>
        </row>
        <row r="450">
          <cell r="G450" t="str">
            <v>HHHT3UN</v>
          </cell>
          <cell r="H450">
            <v>120</v>
          </cell>
        </row>
        <row r="451">
          <cell r="G451" t="str">
            <v>HHHT3UN</v>
          </cell>
          <cell r="H451">
            <v>120</v>
          </cell>
        </row>
        <row r="452">
          <cell r="G452" t="str">
            <v>HK2CM</v>
          </cell>
          <cell r="H452">
            <v>40</v>
          </cell>
        </row>
        <row r="453">
          <cell r="G453" t="str">
            <v>HK2CM</v>
          </cell>
          <cell r="H453">
            <v>40</v>
          </cell>
        </row>
        <row r="454">
          <cell r="G454" t="str">
            <v>HK2UN</v>
          </cell>
          <cell r="H454">
            <v>60</v>
          </cell>
        </row>
        <row r="455">
          <cell r="G455" t="str">
            <v>HK2UN</v>
          </cell>
          <cell r="H455">
            <v>60</v>
          </cell>
        </row>
        <row r="456">
          <cell r="G456" t="str">
            <v>HK2UN</v>
          </cell>
          <cell r="H456">
            <v>60</v>
          </cell>
        </row>
        <row r="457">
          <cell r="G457" t="str">
            <v>HK3CM</v>
          </cell>
          <cell r="H457">
            <v>80</v>
          </cell>
        </row>
        <row r="458">
          <cell r="G458" t="str">
            <v>HK3CM</v>
          </cell>
          <cell r="H458">
            <v>80</v>
          </cell>
        </row>
        <row r="459">
          <cell r="G459" t="str">
            <v>HK3CM</v>
          </cell>
          <cell r="H459">
            <v>80</v>
          </cell>
        </row>
        <row r="460">
          <cell r="G460" t="str">
            <v>HK3CT</v>
          </cell>
          <cell r="H460">
            <v>160</v>
          </cell>
        </row>
        <row r="461">
          <cell r="G461" t="str">
            <v>HK3CT</v>
          </cell>
          <cell r="H461">
            <v>160</v>
          </cell>
        </row>
        <row r="462">
          <cell r="G462" t="str">
            <v>HK3CT</v>
          </cell>
          <cell r="H462">
            <v>160</v>
          </cell>
        </row>
        <row r="463">
          <cell r="G463" t="str">
            <v>HK3CT</v>
          </cell>
          <cell r="H463">
            <v>160</v>
          </cell>
        </row>
        <row r="464">
          <cell r="G464" t="str">
            <v>HK3CT</v>
          </cell>
          <cell r="H464">
            <v>160</v>
          </cell>
        </row>
        <row r="465">
          <cell r="G465" t="str">
            <v>HK3CT</v>
          </cell>
          <cell r="H465">
            <v>160</v>
          </cell>
        </row>
        <row r="466">
          <cell r="G466" t="str">
            <v>HK3CT</v>
          </cell>
          <cell r="H466">
            <v>160</v>
          </cell>
        </row>
        <row r="467">
          <cell r="G467" t="str">
            <v>HK3CT</v>
          </cell>
          <cell r="H467">
            <v>160</v>
          </cell>
        </row>
        <row r="468">
          <cell r="G468" t="str">
            <v>HN4CM</v>
          </cell>
          <cell r="H468">
            <v>100</v>
          </cell>
        </row>
        <row r="469">
          <cell r="G469" t="str">
            <v>HN4CM</v>
          </cell>
          <cell r="H469">
            <v>100</v>
          </cell>
        </row>
        <row r="470">
          <cell r="G470" t="str">
            <v>HN4CM</v>
          </cell>
          <cell r="H470">
            <v>100</v>
          </cell>
        </row>
        <row r="471">
          <cell r="G471" t="str">
            <v>HN6CM</v>
          </cell>
          <cell r="H471">
            <v>240</v>
          </cell>
        </row>
        <row r="472">
          <cell r="G472" t="str">
            <v>HN6CM</v>
          </cell>
          <cell r="H472">
            <v>240</v>
          </cell>
        </row>
        <row r="473">
          <cell r="G473" t="str">
            <v>HN6CM</v>
          </cell>
          <cell r="H473">
            <v>240</v>
          </cell>
        </row>
        <row r="474">
          <cell r="G474" t="str">
            <v>HN6CM</v>
          </cell>
          <cell r="H474">
            <v>240</v>
          </cell>
        </row>
        <row r="475">
          <cell r="G475" t="str">
            <v>HN6CM</v>
          </cell>
          <cell r="H475">
            <v>240</v>
          </cell>
        </row>
        <row r="476">
          <cell r="G476" t="str">
            <v>HN6CM</v>
          </cell>
          <cell r="H476">
            <v>240</v>
          </cell>
        </row>
        <row r="477">
          <cell r="G477" t="str">
            <v>HN6CM</v>
          </cell>
          <cell r="H477">
            <v>240</v>
          </cell>
        </row>
        <row r="478">
          <cell r="G478" t="str">
            <v>HRB2CM</v>
          </cell>
          <cell r="H478">
            <v>220</v>
          </cell>
        </row>
        <row r="479">
          <cell r="G479" t="str">
            <v>HRB2CM</v>
          </cell>
          <cell r="H479">
            <v>220</v>
          </cell>
        </row>
        <row r="480">
          <cell r="G480" t="str">
            <v>HRB2CM</v>
          </cell>
          <cell r="H480">
            <v>220</v>
          </cell>
        </row>
        <row r="481">
          <cell r="G481" t="str">
            <v>HRB2CM</v>
          </cell>
          <cell r="H481">
            <v>220</v>
          </cell>
        </row>
        <row r="482">
          <cell r="G482" t="str">
            <v>HRB2CM</v>
          </cell>
          <cell r="H482">
            <v>220</v>
          </cell>
        </row>
        <row r="483">
          <cell r="G483" t="str">
            <v>HRB2CM</v>
          </cell>
          <cell r="H483">
            <v>220</v>
          </cell>
        </row>
        <row r="484">
          <cell r="G484" t="str">
            <v>HRB2CM</v>
          </cell>
          <cell r="H484">
            <v>220</v>
          </cell>
        </row>
        <row r="485">
          <cell r="G485" t="str">
            <v>HRB2CM</v>
          </cell>
          <cell r="H485">
            <v>220</v>
          </cell>
        </row>
        <row r="486">
          <cell r="G486" t="str">
            <v>HRB2CM</v>
          </cell>
          <cell r="H486">
            <v>220</v>
          </cell>
        </row>
        <row r="487">
          <cell r="G487" t="str">
            <v>HS2CT</v>
          </cell>
          <cell r="H487">
            <v>80</v>
          </cell>
        </row>
        <row r="488">
          <cell r="G488" t="str">
            <v>HS2CT</v>
          </cell>
          <cell r="H488">
            <v>80</v>
          </cell>
        </row>
        <row r="489">
          <cell r="G489" t="str">
            <v>HS2CT</v>
          </cell>
          <cell r="H489">
            <v>80</v>
          </cell>
        </row>
        <row r="490">
          <cell r="G490" t="str">
            <v>HS2CT</v>
          </cell>
          <cell r="H490">
            <v>80</v>
          </cell>
        </row>
        <row r="491">
          <cell r="G491" t="str">
            <v>HS3CT</v>
          </cell>
          <cell r="H491">
            <v>100</v>
          </cell>
        </row>
        <row r="492">
          <cell r="G492" t="str">
            <v>HS3CT</v>
          </cell>
          <cell r="H492">
            <v>100</v>
          </cell>
        </row>
        <row r="493">
          <cell r="G493" t="str">
            <v>HS3CT</v>
          </cell>
          <cell r="H493">
            <v>100</v>
          </cell>
        </row>
        <row r="494">
          <cell r="G494" t="str">
            <v>HS3CT</v>
          </cell>
          <cell r="H494">
            <v>100</v>
          </cell>
        </row>
        <row r="495">
          <cell r="G495" t="str">
            <v>HS3CT</v>
          </cell>
          <cell r="H495">
            <v>100</v>
          </cell>
        </row>
        <row r="496">
          <cell r="G496" t="str">
            <v>HS3CT</v>
          </cell>
          <cell r="H496">
            <v>100</v>
          </cell>
        </row>
        <row r="497">
          <cell r="G497" t="str">
            <v>HS3CT</v>
          </cell>
          <cell r="H497">
            <v>100</v>
          </cell>
        </row>
        <row r="498">
          <cell r="G498" t="str">
            <v>HSCTCACHE</v>
          </cell>
          <cell r="H498">
            <v>130</v>
          </cell>
        </row>
        <row r="499">
          <cell r="G499" t="str">
            <v>HSCTCACHE</v>
          </cell>
          <cell r="H499">
            <v>130</v>
          </cell>
        </row>
        <row r="500">
          <cell r="G500" t="str">
            <v>HSCTCACHE</v>
          </cell>
          <cell r="H500">
            <v>130</v>
          </cell>
        </row>
        <row r="501">
          <cell r="G501" t="str">
            <v>HSCTCACHE</v>
          </cell>
          <cell r="H501">
            <v>130</v>
          </cell>
        </row>
        <row r="502">
          <cell r="G502" t="str">
            <v>HSCTCACHE</v>
          </cell>
          <cell r="H502">
            <v>130</v>
          </cell>
        </row>
        <row r="503">
          <cell r="G503" t="str">
            <v>HSCTCACHE</v>
          </cell>
          <cell r="H503">
            <v>130</v>
          </cell>
        </row>
        <row r="504">
          <cell r="G504" t="str">
            <v>HSCTCACHE</v>
          </cell>
          <cell r="H504">
            <v>130</v>
          </cell>
        </row>
        <row r="505">
          <cell r="G505" t="str">
            <v>HSCTCACHE</v>
          </cell>
          <cell r="H505">
            <v>130</v>
          </cell>
        </row>
        <row r="506">
          <cell r="G506" t="str">
            <v>HSCTCACHE</v>
          </cell>
          <cell r="H506">
            <v>130</v>
          </cell>
        </row>
        <row r="507">
          <cell r="G507" t="str">
            <v>HSCTCACHE</v>
          </cell>
          <cell r="H507">
            <v>130</v>
          </cell>
        </row>
        <row r="508">
          <cell r="G508" t="str">
            <v>HSCTCACHE</v>
          </cell>
          <cell r="H508">
            <v>130</v>
          </cell>
        </row>
        <row r="509">
          <cell r="G509" t="str">
            <v>HSCTCACHE</v>
          </cell>
          <cell r="H509">
            <v>130</v>
          </cell>
        </row>
        <row r="510">
          <cell r="G510" t="str">
            <v>HSCTCACHE</v>
          </cell>
          <cell r="H510">
            <v>130</v>
          </cell>
        </row>
        <row r="511">
          <cell r="G511" t="str">
            <v>HSCTCACHE</v>
          </cell>
          <cell r="H511">
            <v>130</v>
          </cell>
        </row>
        <row r="512">
          <cell r="G512" t="str">
            <v>HUZ2UN</v>
          </cell>
          <cell r="H512">
            <v>40</v>
          </cell>
        </row>
        <row r="513">
          <cell r="G513" t="str">
            <v>HUZ2UN</v>
          </cell>
          <cell r="H513">
            <v>40</v>
          </cell>
        </row>
        <row r="514">
          <cell r="G514" t="str">
            <v>HUZ2UN</v>
          </cell>
          <cell r="H514">
            <v>40</v>
          </cell>
        </row>
        <row r="515">
          <cell r="G515" t="str">
            <v>HYCT</v>
          </cell>
          <cell r="H515">
            <v>300</v>
          </cell>
        </row>
        <row r="516">
          <cell r="G516" t="str">
            <v>HYCT</v>
          </cell>
          <cell r="H516">
            <v>300</v>
          </cell>
        </row>
        <row r="517">
          <cell r="G517" t="str">
            <v>HYCT</v>
          </cell>
          <cell r="H517">
            <v>300</v>
          </cell>
        </row>
        <row r="518">
          <cell r="G518" t="str">
            <v>HYCT</v>
          </cell>
          <cell r="H518">
            <v>300</v>
          </cell>
        </row>
        <row r="519">
          <cell r="G519" t="str">
            <v>HYCT</v>
          </cell>
          <cell r="H519">
            <v>300</v>
          </cell>
        </row>
        <row r="520">
          <cell r="G520" t="str">
            <v>HYCT</v>
          </cell>
          <cell r="H520">
            <v>300</v>
          </cell>
        </row>
        <row r="521">
          <cell r="G521" t="str">
            <v>HYCT</v>
          </cell>
          <cell r="H521">
            <v>300</v>
          </cell>
        </row>
        <row r="522">
          <cell r="G522" t="str">
            <v>HYCT</v>
          </cell>
          <cell r="H522">
            <v>300</v>
          </cell>
        </row>
        <row r="523">
          <cell r="G523" t="str">
            <v>HYCT</v>
          </cell>
          <cell r="H523">
            <v>300</v>
          </cell>
        </row>
        <row r="524">
          <cell r="G524" t="str">
            <v>HYCT</v>
          </cell>
          <cell r="H524">
            <v>300</v>
          </cell>
        </row>
        <row r="525">
          <cell r="G525" t="str">
            <v>HYCT</v>
          </cell>
          <cell r="H525">
            <v>300</v>
          </cell>
        </row>
        <row r="526">
          <cell r="G526" t="str">
            <v>HZCM</v>
          </cell>
          <cell r="H526">
            <v>110</v>
          </cell>
        </row>
        <row r="527">
          <cell r="G527" t="str">
            <v>HZCM</v>
          </cell>
          <cell r="H527">
            <v>110</v>
          </cell>
        </row>
        <row r="528">
          <cell r="G528" t="str">
            <v>HZCM</v>
          </cell>
          <cell r="H528">
            <v>110</v>
          </cell>
        </row>
        <row r="529">
          <cell r="G529" t="str">
            <v>HZCM</v>
          </cell>
          <cell r="H529">
            <v>110</v>
          </cell>
        </row>
        <row r="530">
          <cell r="G530" t="str">
            <v>HZCM</v>
          </cell>
          <cell r="H530">
            <v>110</v>
          </cell>
        </row>
        <row r="531">
          <cell r="G531" t="str">
            <v>HZCM</v>
          </cell>
          <cell r="H531">
            <v>110</v>
          </cell>
        </row>
        <row r="532">
          <cell r="G532" t="str">
            <v>HZCM</v>
          </cell>
          <cell r="H532">
            <v>110</v>
          </cell>
        </row>
        <row r="533">
          <cell r="G533" t="str">
            <v>JH2CM</v>
          </cell>
          <cell r="H533">
            <v>180</v>
          </cell>
        </row>
        <row r="534">
          <cell r="G534" t="str">
            <v>JH2CM</v>
          </cell>
          <cell r="H534">
            <v>180</v>
          </cell>
        </row>
        <row r="535">
          <cell r="G535" t="str">
            <v>JH2CM</v>
          </cell>
          <cell r="H535">
            <v>180</v>
          </cell>
        </row>
        <row r="536">
          <cell r="G536" t="str">
            <v>JH2CM</v>
          </cell>
          <cell r="H536">
            <v>180</v>
          </cell>
        </row>
        <row r="537">
          <cell r="G537" t="str">
            <v>JH2CM</v>
          </cell>
          <cell r="H537">
            <v>180</v>
          </cell>
        </row>
        <row r="538">
          <cell r="G538" t="str">
            <v>JH2CM</v>
          </cell>
          <cell r="H538">
            <v>180</v>
          </cell>
        </row>
        <row r="539">
          <cell r="G539" t="str">
            <v>JHCM</v>
          </cell>
          <cell r="H539">
            <v>190</v>
          </cell>
        </row>
        <row r="540">
          <cell r="G540" t="str">
            <v>JHCM</v>
          </cell>
          <cell r="H540">
            <v>190</v>
          </cell>
        </row>
        <row r="541">
          <cell r="G541" t="str">
            <v>JHCM</v>
          </cell>
          <cell r="H541">
            <v>190</v>
          </cell>
        </row>
        <row r="542">
          <cell r="G542" t="str">
            <v>JHCM</v>
          </cell>
          <cell r="H542">
            <v>190</v>
          </cell>
        </row>
        <row r="543">
          <cell r="G543" t="str">
            <v>JHCM</v>
          </cell>
          <cell r="H543">
            <v>190</v>
          </cell>
        </row>
        <row r="544">
          <cell r="G544" t="str">
            <v>JHCM</v>
          </cell>
          <cell r="H544">
            <v>190</v>
          </cell>
        </row>
        <row r="545">
          <cell r="G545" t="str">
            <v>JHCM</v>
          </cell>
          <cell r="H545">
            <v>190</v>
          </cell>
        </row>
        <row r="546">
          <cell r="G546" t="str">
            <v>JIAXCM</v>
          </cell>
          <cell r="H546">
            <v>120</v>
          </cell>
        </row>
        <row r="547">
          <cell r="G547" t="str">
            <v>JIAXCM</v>
          </cell>
          <cell r="H547">
            <v>120</v>
          </cell>
        </row>
        <row r="548">
          <cell r="G548" t="str">
            <v>JIAXCM</v>
          </cell>
          <cell r="H548">
            <v>120</v>
          </cell>
        </row>
        <row r="549">
          <cell r="G549" t="str">
            <v>JIAXCM</v>
          </cell>
          <cell r="H549">
            <v>120</v>
          </cell>
        </row>
        <row r="550">
          <cell r="G550" t="str">
            <v>JM3CT</v>
          </cell>
          <cell r="H550">
            <v>40</v>
          </cell>
        </row>
        <row r="551">
          <cell r="G551" t="str">
            <v>JM3CT</v>
          </cell>
          <cell r="H551">
            <v>40</v>
          </cell>
        </row>
        <row r="552">
          <cell r="G552" t="str">
            <v>JM3CT</v>
          </cell>
          <cell r="H552">
            <v>40</v>
          </cell>
        </row>
        <row r="553">
          <cell r="G553" t="str">
            <v>JM3CT</v>
          </cell>
          <cell r="H553">
            <v>40</v>
          </cell>
        </row>
        <row r="554">
          <cell r="G554" t="str">
            <v>JM3CT</v>
          </cell>
          <cell r="H554">
            <v>40</v>
          </cell>
        </row>
        <row r="555">
          <cell r="G555" t="str">
            <v>JM3CT</v>
          </cell>
          <cell r="H555">
            <v>40</v>
          </cell>
        </row>
        <row r="556">
          <cell r="G556" t="str">
            <v>JM3CT</v>
          </cell>
          <cell r="H556">
            <v>40</v>
          </cell>
        </row>
        <row r="557">
          <cell r="G557" t="str">
            <v>JM3CT</v>
          </cell>
          <cell r="H557">
            <v>40</v>
          </cell>
        </row>
        <row r="558">
          <cell r="G558" t="str">
            <v>JM3CT</v>
          </cell>
          <cell r="H558">
            <v>40</v>
          </cell>
        </row>
        <row r="559">
          <cell r="G559" t="str">
            <v>JN2UN</v>
          </cell>
          <cell r="H559">
            <v>380</v>
          </cell>
        </row>
        <row r="560">
          <cell r="G560" t="str">
            <v>JN2UN</v>
          </cell>
          <cell r="H560">
            <v>380</v>
          </cell>
        </row>
        <row r="561">
          <cell r="G561" t="str">
            <v>JN2UN</v>
          </cell>
          <cell r="H561">
            <v>380</v>
          </cell>
        </row>
        <row r="562">
          <cell r="G562" t="str">
            <v>JN2UN</v>
          </cell>
          <cell r="H562">
            <v>380</v>
          </cell>
        </row>
        <row r="563">
          <cell r="G563" t="str">
            <v>JN2UN</v>
          </cell>
          <cell r="H563">
            <v>380</v>
          </cell>
        </row>
        <row r="564">
          <cell r="G564" t="str">
            <v>JN2UN</v>
          </cell>
          <cell r="H564">
            <v>380</v>
          </cell>
        </row>
        <row r="565">
          <cell r="G565" t="str">
            <v>JN2UN</v>
          </cell>
          <cell r="H565">
            <v>380</v>
          </cell>
        </row>
        <row r="566">
          <cell r="G566" t="str">
            <v>JN2UN</v>
          </cell>
          <cell r="H566">
            <v>380</v>
          </cell>
        </row>
        <row r="567">
          <cell r="G567" t="str">
            <v>JN2UN</v>
          </cell>
          <cell r="H567">
            <v>380</v>
          </cell>
        </row>
        <row r="568">
          <cell r="G568" t="str">
            <v>JN2UN</v>
          </cell>
          <cell r="H568">
            <v>380</v>
          </cell>
        </row>
        <row r="569">
          <cell r="G569" t="str">
            <v>JN2UN</v>
          </cell>
          <cell r="H569">
            <v>380</v>
          </cell>
        </row>
        <row r="570">
          <cell r="G570" t="str">
            <v>JN2UN</v>
          </cell>
          <cell r="H570">
            <v>380</v>
          </cell>
        </row>
        <row r="571">
          <cell r="G571" t="str">
            <v>JN2UN</v>
          </cell>
          <cell r="H571">
            <v>380</v>
          </cell>
        </row>
        <row r="572">
          <cell r="G572" t="str">
            <v>JN2UN</v>
          </cell>
          <cell r="H572">
            <v>380</v>
          </cell>
        </row>
        <row r="573">
          <cell r="G573" t="str">
            <v>JN2UN</v>
          </cell>
          <cell r="H573">
            <v>380</v>
          </cell>
        </row>
        <row r="574">
          <cell r="G574" t="str">
            <v>JN2UN</v>
          </cell>
          <cell r="H574">
            <v>380</v>
          </cell>
        </row>
        <row r="575">
          <cell r="G575" t="str">
            <v>JN2UN</v>
          </cell>
          <cell r="H575">
            <v>380</v>
          </cell>
        </row>
        <row r="576">
          <cell r="G576" t="str">
            <v>JN2UN</v>
          </cell>
          <cell r="H576">
            <v>380</v>
          </cell>
        </row>
        <row r="577">
          <cell r="G577" t="str">
            <v>JN4CM</v>
          </cell>
          <cell r="H577">
            <v>180</v>
          </cell>
        </row>
        <row r="578">
          <cell r="G578" t="str">
            <v>JN4CM</v>
          </cell>
          <cell r="H578">
            <v>180</v>
          </cell>
        </row>
        <row r="579">
          <cell r="G579" t="str">
            <v>JN4CM</v>
          </cell>
          <cell r="H579">
            <v>180</v>
          </cell>
        </row>
        <row r="580">
          <cell r="G580" t="str">
            <v>JN4CM</v>
          </cell>
          <cell r="H580">
            <v>180</v>
          </cell>
        </row>
        <row r="581">
          <cell r="G581" t="str">
            <v>JN4CM</v>
          </cell>
          <cell r="H581">
            <v>180</v>
          </cell>
        </row>
        <row r="582">
          <cell r="G582" t="str">
            <v>JN4CM</v>
          </cell>
          <cell r="H582">
            <v>180</v>
          </cell>
        </row>
        <row r="583">
          <cell r="G583" t="str">
            <v>JN4CM</v>
          </cell>
          <cell r="H583">
            <v>180</v>
          </cell>
        </row>
        <row r="584">
          <cell r="G584" t="str">
            <v>JN4CM</v>
          </cell>
          <cell r="H584">
            <v>180</v>
          </cell>
        </row>
        <row r="585">
          <cell r="G585" t="str">
            <v>JN4UN</v>
          </cell>
          <cell r="H585">
            <v>80</v>
          </cell>
        </row>
        <row r="586">
          <cell r="G586" t="str">
            <v>JN4UN</v>
          </cell>
          <cell r="H586">
            <v>80</v>
          </cell>
        </row>
        <row r="587">
          <cell r="G587" t="str">
            <v>JN4UN</v>
          </cell>
          <cell r="H587">
            <v>80</v>
          </cell>
        </row>
        <row r="588">
          <cell r="G588" t="str">
            <v>JN4UN</v>
          </cell>
          <cell r="H588">
            <v>80</v>
          </cell>
        </row>
        <row r="589">
          <cell r="G589" t="str">
            <v>JNCM</v>
          </cell>
          <cell r="H589">
            <v>120</v>
          </cell>
        </row>
        <row r="590">
          <cell r="G590" t="str">
            <v>JNCM</v>
          </cell>
          <cell r="H590">
            <v>120</v>
          </cell>
        </row>
        <row r="591">
          <cell r="G591" t="str">
            <v>JNCM</v>
          </cell>
          <cell r="H591">
            <v>120</v>
          </cell>
        </row>
        <row r="592">
          <cell r="G592" t="str">
            <v>JNCM</v>
          </cell>
          <cell r="H592">
            <v>120</v>
          </cell>
        </row>
        <row r="593">
          <cell r="G593" t="str">
            <v>JNCM</v>
          </cell>
          <cell r="H593">
            <v>120</v>
          </cell>
        </row>
        <row r="594">
          <cell r="G594" t="str">
            <v>JNCM</v>
          </cell>
          <cell r="H594">
            <v>120</v>
          </cell>
        </row>
        <row r="595">
          <cell r="G595" t="str">
            <v>JNCM</v>
          </cell>
          <cell r="H595">
            <v>120</v>
          </cell>
        </row>
        <row r="596">
          <cell r="G596" t="str">
            <v>JNCM</v>
          </cell>
          <cell r="H596">
            <v>120</v>
          </cell>
        </row>
        <row r="597">
          <cell r="G597" t="str">
            <v>JNCM</v>
          </cell>
          <cell r="H597">
            <v>120</v>
          </cell>
        </row>
        <row r="598">
          <cell r="G598" t="str">
            <v>JNCMCACHE</v>
          </cell>
          <cell r="H598">
            <v>320</v>
          </cell>
        </row>
        <row r="599">
          <cell r="G599" t="str">
            <v>JNCMCACHE</v>
          </cell>
          <cell r="H599">
            <v>320</v>
          </cell>
        </row>
        <row r="600">
          <cell r="G600" t="str">
            <v>JNCMCACHE</v>
          </cell>
          <cell r="H600">
            <v>320</v>
          </cell>
        </row>
        <row r="601">
          <cell r="G601" t="str">
            <v>JNCMCACHE</v>
          </cell>
          <cell r="H601">
            <v>320</v>
          </cell>
        </row>
        <row r="602">
          <cell r="G602" t="str">
            <v>JNCMCACHE</v>
          </cell>
          <cell r="H602">
            <v>320</v>
          </cell>
        </row>
        <row r="603">
          <cell r="G603" t="str">
            <v>JNCMCACHE</v>
          </cell>
          <cell r="H603">
            <v>320</v>
          </cell>
        </row>
        <row r="604">
          <cell r="G604" t="str">
            <v>JNCMCACHE</v>
          </cell>
          <cell r="H604">
            <v>320</v>
          </cell>
        </row>
        <row r="605">
          <cell r="G605" t="str">
            <v>JNCMCACHE</v>
          </cell>
          <cell r="H605">
            <v>320</v>
          </cell>
        </row>
        <row r="606">
          <cell r="G606" t="str">
            <v>JNCMCACHE</v>
          </cell>
          <cell r="H606">
            <v>320</v>
          </cell>
        </row>
        <row r="607">
          <cell r="G607" t="str">
            <v>JNCMCACHE</v>
          </cell>
          <cell r="H607">
            <v>320</v>
          </cell>
        </row>
        <row r="608">
          <cell r="G608" t="str">
            <v>JNCMCACHE</v>
          </cell>
          <cell r="H608">
            <v>320</v>
          </cell>
        </row>
        <row r="609">
          <cell r="G609" t="str">
            <v>JNCTCACHE</v>
          </cell>
          <cell r="H609">
            <v>400</v>
          </cell>
        </row>
        <row r="610">
          <cell r="G610" t="str">
            <v>JNCTCACHE</v>
          </cell>
          <cell r="H610">
            <v>400</v>
          </cell>
        </row>
        <row r="611">
          <cell r="G611" t="str">
            <v>JNCTCACHE</v>
          </cell>
          <cell r="H611">
            <v>400</v>
          </cell>
        </row>
        <row r="612">
          <cell r="G612" t="str">
            <v>JNCTCACHE</v>
          </cell>
          <cell r="H612">
            <v>400</v>
          </cell>
        </row>
        <row r="613">
          <cell r="G613" t="str">
            <v>JNCTCACHE</v>
          </cell>
          <cell r="H613">
            <v>400</v>
          </cell>
        </row>
        <row r="614">
          <cell r="G614" t="str">
            <v>JNCTCACHE</v>
          </cell>
          <cell r="H614">
            <v>400</v>
          </cell>
        </row>
        <row r="615">
          <cell r="G615" t="str">
            <v>JNUNCACHE</v>
          </cell>
          <cell r="H615">
            <v>240</v>
          </cell>
        </row>
        <row r="616">
          <cell r="G616" t="str">
            <v>JNUNCACHE</v>
          </cell>
          <cell r="H616">
            <v>240</v>
          </cell>
        </row>
        <row r="617">
          <cell r="G617" t="str">
            <v>JNUNCACHE</v>
          </cell>
          <cell r="H617">
            <v>240</v>
          </cell>
        </row>
        <row r="618">
          <cell r="G618" t="str">
            <v>JNUNCACHE</v>
          </cell>
          <cell r="H618">
            <v>240</v>
          </cell>
        </row>
        <row r="619">
          <cell r="G619" t="str">
            <v>JNUNCACHE</v>
          </cell>
          <cell r="H619">
            <v>240</v>
          </cell>
        </row>
        <row r="620">
          <cell r="G620" t="str">
            <v>JNUNCACHE</v>
          </cell>
          <cell r="H620">
            <v>240</v>
          </cell>
        </row>
        <row r="621">
          <cell r="G621" t="str">
            <v>JNUNCACHE</v>
          </cell>
          <cell r="H621">
            <v>240</v>
          </cell>
        </row>
        <row r="622">
          <cell r="G622" t="str">
            <v>JNUNCACHE</v>
          </cell>
          <cell r="H622">
            <v>240</v>
          </cell>
        </row>
        <row r="623">
          <cell r="G623" t="str">
            <v>JX2UN</v>
          </cell>
          <cell r="H623">
            <v>60</v>
          </cell>
        </row>
        <row r="624">
          <cell r="G624" t="str">
            <v>JX2UN</v>
          </cell>
          <cell r="H624">
            <v>60</v>
          </cell>
        </row>
        <row r="625">
          <cell r="G625" t="str">
            <v>JXUN</v>
          </cell>
          <cell r="H625">
            <v>40</v>
          </cell>
        </row>
        <row r="626">
          <cell r="G626" t="str">
            <v>JXUN</v>
          </cell>
          <cell r="H626">
            <v>40</v>
          </cell>
        </row>
        <row r="627">
          <cell r="G627" t="str">
            <v>JXUN</v>
          </cell>
          <cell r="H627">
            <v>40</v>
          </cell>
        </row>
        <row r="628">
          <cell r="G628" t="str">
            <v>JXUN</v>
          </cell>
          <cell r="H628">
            <v>40</v>
          </cell>
        </row>
        <row r="629">
          <cell r="G629" t="str">
            <v>JZCT</v>
          </cell>
          <cell r="H629">
            <v>80</v>
          </cell>
        </row>
        <row r="630">
          <cell r="G630" t="str">
            <v>JZCT</v>
          </cell>
          <cell r="H630">
            <v>80</v>
          </cell>
        </row>
        <row r="631">
          <cell r="G631" t="str">
            <v>JZCT</v>
          </cell>
          <cell r="H631">
            <v>80</v>
          </cell>
        </row>
        <row r="632">
          <cell r="G632" t="str">
            <v>JZCT</v>
          </cell>
          <cell r="H632">
            <v>80</v>
          </cell>
        </row>
        <row r="633">
          <cell r="G633" t="str">
            <v>JZCT</v>
          </cell>
          <cell r="H633">
            <v>80</v>
          </cell>
        </row>
        <row r="634">
          <cell r="G634" t="str">
            <v>JZCT</v>
          </cell>
          <cell r="H634">
            <v>80</v>
          </cell>
        </row>
        <row r="635">
          <cell r="G635" t="str">
            <v>KFCM</v>
          </cell>
          <cell r="H635">
            <v>140</v>
          </cell>
        </row>
        <row r="636">
          <cell r="G636" t="str">
            <v>KFCM</v>
          </cell>
          <cell r="H636">
            <v>140</v>
          </cell>
        </row>
        <row r="637">
          <cell r="G637" t="str">
            <v>KFCM</v>
          </cell>
          <cell r="H637">
            <v>140</v>
          </cell>
        </row>
        <row r="638">
          <cell r="G638" t="str">
            <v>KFCM</v>
          </cell>
          <cell r="H638">
            <v>140</v>
          </cell>
        </row>
        <row r="639">
          <cell r="G639" t="str">
            <v>KLMY4CM</v>
          </cell>
          <cell r="H639">
            <v>80</v>
          </cell>
        </row>
        <row r="640">
          <cell r="G640" t="str">
            <v>KLMY4CM</v>
          </cell>
          <cell r="H640">
            <v>80</v>
          </cell>
        </row>
        <row r="641">
          <cell r="G641" t="str">
            <v>KM3CM</v>
          </cell>
          <cell r="H641">
            <v>200</v>
          </cell>
        </row>
        <row r="642">
          <cell r="G642" t="str">
            <v>KM3CM</v>
          </cell>
          <cell r="H642">
            <v>200</v>
          </cell>
        </row>
        <row r="643">
          <cell r="G643" t="str">
            <v>KM3CM</v>
          </cell>
          <cell r="H643">
            <v>200</v>
          </cell>
        </row>
        <row r="644">
          <cell r="G644" t="str">
            <v>KM3CM</v>
          </cell>
          <cell r="H644">
            <v>200</v>
          </cell>
        </row>
        <row r="645">
          <cell r="G645" t="str">
            <v>KM3CM</v>
          </cell>
          <cell r="H645">
            <v>200</v>
          </cell>
        </row>
        <row r="646">
          <cell r="G646" t="str">
            <v>KM3CM</v>
          </cell>
          <cell r="H646">
            <v>200</v>
          </cell>
        </row>
        <row r="647">
          <cell r="G647" t="str">
            <v>KM3CM</v>
          </cell>
          <cell r="H647">
            <v>200</v>
          </cell>
        </row>
        <row r="648">
          <cell r="G648" t="str">
            <v>KM4CM</v>
          </cell>
          <cell r="H648">
            <v>320</v>
          </cell>
        </row>
        <row r="649">
          <cell r="G649" t="str">
            <v>KM4CM</v>
          </cell>
          <cell r="H649">
            <v>320</v>
          </cell>
        </row>
        <row r="650">
          <cell r="G650" t="str">
            <v>KM4CM</v>
          </cell>
          <cell r="H650">
            <v>320</v>
          </cell>
        </row>
        <row r="651">
          <cell r="G651" t="str">
            <v>KM4CM</v>
          </cell>
          <cell r="H651">
            <v>320</v>
          </cell>
        </row>
        <row r="652">
          <cell r="G652" t="str">
            <v>KM4CM</v>
          </cell>
          <cell r="H652">
            <v>320</v>
          </cell>
        </row>
        <row r="653">
          <cell r="G653" t="str">
            <v>KM4CM</v>
          </cell>
          <cell r="H653">
            <v>320</v>
          </cell>
        </row>
        <row r="654">
          <cell r="G654" t="str">
            <v>KM4CM</v>
          </cell>
          <cell r="H654">
            <v>320</v>
          </cell>
        </row>
        <row r="655">
          <cell r="G655" t="str">
            <v>KM4CM</v>
          </cell>
          <cell r="H655">
            <v>320</v>
          </cell>
        </row>
        <row r="656">
          <cell r="G656" t="str">
            <v>KM4CM</v>
          </cell>
          <cell r="H656">
            <v>320</v>
          </cell>
        </row>
        <row r="657">
          <cell r="G657" t="str">
            <v>KM4CM</v>
          </cell>
          <cell r="H657">
            <v>320</v>
          </cell>
        </row>
        <row r="658">
          <cell r="G658" t="str">
            <v>KM4CM</v>
          </cell>
          <cell r="H658">
            <v>320</v>
          </cell>
        </row>
        <row r="659">
          <cell r="G659" t="str">
            <v>KM4CT</v>
          </cell>
          <cell r="H659">
            <v>80</v>
          </cell>
        </row>
        <row r="660">
          <cell r="G660" t="str">
            <v>KM4CT</v>
          </cell>
          <cell r="H660">
            <v>80</v>
          </cell>
        </row>
        <row r="661">
          <cell r="G661" t="str">
            <v>KM4CT</v>
          </cell>
          <cell r="H661">
            <v>80</v>
          </cell>
        </row>
        <row r="662">
          <cell r="G662" t="str">
            <v>KM4CT</v>
          </cell>
          <cell r="H662">
            <v>80</v>
          </cell>
        </row>
        <row r="663">
          <cell r="G663" t="str">
            <v>KM4UN</v>
          </cell>
          <cell r="H663">
            <v>80</v>
          </cell>
        </row>
        <row r="664">
          <cell r="G664" t="str">
            <v>KM4UN</v>
          </cell>
          <cell r="H664">
            <v>80</v>
          </cell>
        </row>
        <row r="665">
          <cell r="G665" t="str">
            <v>KM4UN</v>
          </cell>
          <cell r="H665">
            <v>80</v>
          </cell>
        </row>
        <row r="666">
          <cell r="G666" t="str">
            <v>KM4UN</v>
          </cell>
          <cell r="H666">
            <v>80</v>
          </cell>
        </row>
        <row r="667">
          <cell r="G667" t="str">
            <v>KM4UN</v>
          </cell>
          <cell r="H667">
            <v>80</v>
          </cell>
        </row>
        <row r="668">
          <cell r="G668" t="str">
            <v>KM5CT</v>
          </cell>
          <cell r="H668">
            <v>80</v>
          </cell>
        </row>
        <row r="669">
          <cell r="G669" t="str">
            <v>KM5CT</v>
          </cell>
          <cell r="H669">
            <v>80</v>
          </cell>
        </row>
        <row r="670">
          <cell r="G670" t="str">
            <v>KM5CT</v>
          </cell>
          <cell r="H670">
            <v>80</v>
          </cell>
        </row>
        <row r="671">
          <cell r="G671" t="str">
            <v>KM5CT</v>
          </cell>
          <cell r="H671">
            <v>80</v>
          </cell>
        </row>
        <row r="672">
          <cell r="G672" t="str">
            <v>KM5CT</v>
          </cell>
          <cell r="H672">
            <v>80</v>
          </cell>
        </row>
        <row r="673">
          <cell r="G673" t="str">
            <v>KM5CT</v>
          </cell>
          <cell r="H673">
            <v>80</v>
          </cell>
        </row>
        <row r="674">
          <cell r="G674" t="str">
            <v>KM5CT</v>
          </cell>
          <cell r="H674">
            <v>80</v>
          </cell>
        </row>
        <row r="675">
          <cell r="G675" t="str">
            <v>KM6CT</v>
          </cell>
          <cell r="H675">
            <v>240</v>
          </cell>
        </row>
        <row r="676">
          <cell r="G676" t="str">
            <v>KM6CT</v>
          </cell>
          <cell r="H676">
            <v>240</v>
          </cell>
        </row>
        <row r="677">
          <cell r="G677" t="str">
            <v>KM6CT</v>
          </cell>
          <cell r="H677">
            <v>240</v>
          </cell>
        </row>
        <row r="678">
          <cell r="G678" t="str">
            <v>KM6CT</v>
          </cell>
          <cell r="H678">
            <v>240</v>
          </cell>
        </row>
        <row r="679">
          <cell r="G679" t="str">
            <v>KM6CT</v>
          </cell>
          <cell r="H679">
            <v>240</v>
          </cell>
        </row>
        <row r="680">
          <cell r="G680" t="str">
            <v>KM6CT</v>
          </cell>
          <cell r="H680">
            <v>240</v>
          </cell>
        </row>
        <row r="681">
          <cell r="G681" t="str">
            <v>KM6CT</v>
          </cell>
          <cell r="H681">
            <v>240</v>
          </cell>
        </row>
        <row r="682">
          <cell r="G682" t="str">
            <v>KM6CT</v>
          </cell>
          <cell r="H682">
            <v>240</v>
          </cell>
        </row>
        <row r="683">
          <cell r="G683" t="str">
            <v>KMUN</v>
          </cell>
          <cell r="H683">
            <v>40</v>
          </cell>
        </row>
        <row r="684">
          <cell r="G684" t="str">
            <v>KMUN</v>
          </cell>
          <cell r="H684">
            <v>40</v>
          </cell>
        </row>
        <row r="685">
          <cell r="G685" t="str">
            <v>KMUN</v>
          </cell>
          <cell r="H685">
            <v>40</v>
          </cell>
        </row>
        <row r="686">
          <cell r="G686" t="str">
            <v>LASCM</v>
          </cell>
          <cell r="H686">
            <v>20</v>
          </cell>
        </row>
        <row r="687">
          <cell r="G687" t="str">
            <v>LASCT</v>
          </cell>
          <cell r="H687">
            <v>40</v>
          </cell>
        </row>
        <row r="688">
          <cell r="G688" t="str">
            <v>LASCT</v>
          </cell>
          <cell r="H688">
            <v>40</v>
          </cell>
        </row>
        <row r="689">
          <cell r="G689" t="str">
            <v>LASUN</v>
          </cell>
          <cell r="H689">
            <v>3</v>
          </cell>
        </row>
        <row r="690">
          <cell r="G690" t="str">
            <v>LF3CT</v>
          </cell>
          <cell r="H690">
            <v>300</v>
          </cell>
        </row>
        <row r="691">
          <cell r="G691" t="str">
            <v>LF3CT</v>
          </cell>
          <cell r="H691">
            <v>300</v>
          </cell>
        </row>
        <row r="692">
          <cell r="G692" t="str">
            <v>LF3CT</v>
          </cell>
          <cell r="H692">
            <v>300</v>
          </cell>
        </row>
        <row r="693">
          <cell r="G693" t="str">
            <v>LF3CT</v>
          </cell>
          <cell r="H693">
            <v>300</v>
          </cell>
        </row>
        <row r="694">
          <cell r="G694" t="str">
            <v>LF3CT</v>
          </cell>
          <cell r="H694">
            <v>300</v>
          </cell>
        </row>
        <row r="695">
          <cell r="G695" t="str">
            <v>LF3CT</v>
          </cell>
          <cell r="H695">
            <v>300</v>
          </cell>
        </row>
        <row r="696">
          <cell r="G696" t="str">
            <v>LF3CT</v>
          </cell>
          <cell r="H696">
            <v>300</v>
          </cell>
        </row>
        <row r="697">
          <cell r="G697" t="str">
            <v>LF3CT</v>
          </cell>
          <cell r="H697">
            <v>300</v>
          </cell>
        </row>
        <row r="698">
          <cell r="G698" t="str">
            <v>LF3CT</v>
          </cell>
          <cell r="H698">
            <v>300</v>
          </cell>
        </row>
        <row r="699">
          <cell r="G699" t="str">
            <v>LF3CT</v>
          </cell>
          <cell r="H699">
            <v>300</v>
          </cell>
        </row>
        <row r="700">
          <cell r="G700" t="str">
            <v>LF3CT</v>
          </cell>
          <cell r="H700">
            <v>300</v>
          </cell>
        </row>
        <row r="701">
          <cell r="G701" t="str">
            <v>LF3CT</v>
          </cell>
          <cell r="H701">
            <v>300</v>
          </cell>
        </row>
        <row r="702">
          <cell r="G702" t="str">
            <v>LF3CT</v>
          </cell>
          <cell r="H702">
            <v>300</v>
          </cell>
        </row>
        <row r="703">
          <cell r="G703" t="str">
            <v>LFUN</v>
          </cell>
          <cell r="H703">
            <v>200</v>
          </cell>
        </row>
        <row r="704">
          <cell r="G704" t="str">
            <v>LFUN</v>
          </cell>
          <cell r="H704">
            <v>200</v>
          </cell>
        </row>
        <row r="705">
          <cell r="G705" t="str">
            <v>LFUN</v>
          </cell>
          <cell r="H705">
            <v>200</v>
          </cell>
        </row>
        <row r="706">
          <cell r="G706" t="str">
            <v>LFUN</v>
          </cell>
          <cell r="H706">
            <v>200</v>
          </cell>
        </row>
        <row r="707">
          <cell r="G707" t="str">
            <v>LFUN</v>
          </cell>
          <cell r="H707">
            <v>200</v>
          </cell>
        </row>
        <row r="708">
          <cell r="G708" t="str">
            <v>LFUN</v>
          </cell>
          <cell r="H708">
            <v>200</v>
          </cell>
        </row>
        <row r="709">
          <cell r="G709" t="str">
            <v>LFUN</v>
          </cell>
          <cell r="H709">
            <v>200</v>
          </cell>
        </row>
        <row r="710">
          <cell r="G710" t="str">
            <v>LFUN</v>
          </cell>
          <cell r="H710">
            <v>200</v>
          </cell>
        </row>
        <row r="711">
          <cell r="G711" t="str">
            <v>LFUN</v>
          </cell>
          <cell r="H711">
            <v>200</v>
          </cell>
        </row>
        <row r="712">
          <cell r="G712" t="str">
            <v>LHCM</v>
          </cell>
          <cell r="H712">
            <v>240</v>
          </cell>
        </row>
        <row r="713">
          <cell r="G713" t="str">
            <v>LHCM</v>
          </cell>
          <cell r="H713">
            <v>240</v>
          </cell>
        </row>
        <row r="714">
          <cell r="G714" t="str">
            <v>LHCM</v>
          </cell>
          <cell r="H714">
            <v>240</v>
          </cell>
        </row>
        <row r="715">
          <cell r="G715" t="str">
            <v>LHCM</v>
          </cell>
          <cell r="H715">
            <v>240</v>
          </cell>
        </row>
        <row r="716">
          <cell r="G716" t="str">
            <v>LHCM</v>
          </cell>
          <cell r="H716">
            <v>240</v>
          </cell>
        </row>
        <row r="720">
          <cell r="G720" t="str">
            <v>LINF2UN</v>
          </cell>
          <cell r="H720">
            <v>160</v>
          </cell>
        </row>
        <row r="721">
          <cell r="G721" t="str">
            <v>LINFUN</v>
          </cell>
          <cell r="H721">
            <v>160</v>
          </cell>
        </row>
        <row r="722">
          <cell r="G722" t="str">
            <v>LINFUN</v>
          </cell>
          <cell r="H722">
            <v>160</v>
          </cell>
        </row>
        <row r="723">
          <cell r="G723" t="str">
            <v>LINFUN</v>
          </cell>
          <cell r="H723">
            <v>160</v>
          </cell>
        </row>
        <row r="724">
          <cell r="G724" t="str">
            <v>LINFUN</v>
          </cell>
          <cell r="H724">
            <v>160</v>
          </cell>
        </row>
        <row r="725">
          <cell r="G725" t="str">
            <v>LINFUN</v>
          </cell>
          <cell r="H725">
            <v>160</v>
          </cell>
        </row>
        <row r="726">
          <cell r="G726" t="str">
            <v>LINFUN</v>
          </cell>
          <cell r="H726">
            <v>160</v>
          </cell>
        </row>
        <row r="727">
          <cell r="G727" t="str">
            <v>LS2CM</v>
          </cell>
          <cell r="H727">
            <v>200</v>
          </cell>
        </row>
        <row r="728">
          <cell r="G728" t="str">
            <v>LS2CM</v>
          </cell>
          <cell r="H728">
            <v>200</v>
          </cell>
        </row>
        <row r="729">
          <cell r="G729" t="str">
            <v>LS2CM</v>
          </cell>
          <cell r="H729">
            <v>200</v>
          </cell>
        </row>
        <row r="730">
          <cell r="G730" t="str">
            <v>LS2CM</v>
          </cell>
          <cell r="H730">
            <v>200</v>
          </cell>
        </row>
        <row r="731">
          <cell r="G731" t="str">
            <v>LS2CM</v>
          </cell>
          <cell r="H731">
            <v>200</v>
          </cell>
        </row>
        <row r="732">
          <cell r="G732" t="str">
            <v>LY3CT</v>
          </cell>
          <cell r="H732">
            <v>100</v>
          </cell>
        </row>
        <row r="733">
          <cell r="G733" t="str">
            <v>LY3CT</v>
          </cell>
          <cell r="H733">
            <v>100</v>
          </cell>
        </row>
        <row r="734">
          <cell r="G734" t="str">
            <v>LY3CT</v>
          </cell>
          <cell r="H734">
            <v>100</v>
          </cell>
        </row>
        <row r="735">
          <cell r="G735" t="str">
            <v>LY3CT</v>
          </cell>
          <cell r="H735">
            <v>100</v>
          </cell>
        </row>
        <row r="736">
          <cell r="G736" t="str">
            <v>LYCT</v>
          </cell>
          <cell r="H736">
            <v>200</v>
          </cell>
        </row>
        <row r="737">
          <cell r="G737" t="str">
            <v>LYCT</v>
          </cell>
          <cell r="H737">
            <v>200</v>
          </cell>
        </row>
        <row r="738">
          <cell r="G738" t="str">
            <v>LYCT</v>
          </cell>
          <cell r="H738">
            <v>200</v>
          </cell>
        </row>
        <row r="739">
          <cell r="G739" t="str">
            <v>LYCT</v>
          </cell>
          <cell r="H739">
            <v>200</v>
          </cell>
        </row>
        <row r="740">
          <cell r="G740" t="str">
            <v>LYCT</v>
          </cell>
          <cell r="H740">
            <v>200</v>
          </cell>
        </row>
        <row r="741">
          <cell r="G741" t="str">
            <v>LYCT</v>
          </cell>
          <cell r="H741">
            <v>200</v>
          </cell>
        </row>
        <row r="742">
          <cell r="G742" t="str">
            <v>LYCT</v>
          </cell>
          <cell r="H742">
            <v>200</v>
          </cell>
        </row>
        <row r="743">
          <cell r="G743" t="str">
            <v>LYCT</v>
          </cell>
          <cell r="H743">
            <v>200</v>
          </cell>
        </row>
        <row r="744">
          <cell r="G744" t="str">
            <v>LYCT</v>
          </cell>
          <cell r="H744">
            <v>200</v>
          </cell>
        </row>
        <row r="745">
          <cell r="G745" t="str">
            <v>LYCT</v>
          </cell>
          <cell r="H745">
            <v>200</v>
          </cell>
        </row>
        <row r="746">
          <cell r="G746" t="str">
            <v>LYCT</v>
          </cell>
          <cell r="H746">
            <v>200</v>
          </cell>
        </row>
        <row r="747">
          <cell r="G747" t="str">
            <v>LYCT</v>
          </cell>
          <cell r="H747">
            <v>200</v>
          </cell>
        </row>
        <row r="748">
          <cell r="G748" t="str">
            <v>LYUN</v>
          </cell>
          <cell r="H748">
            <v>160</v>
          </cell>
        </row>
        <row r="749">
          <cell r="G749" t="str">
            <v>LYUN</v>
          </cell>
          <cell r="H749">
            <v>160</v>
          </cell>
        </row>
        <row r="750">
          <cell r="G750" t="str">
            <v>LYUN</v>
          </cell>
          <cell r="H750">
            <v>160</v>
          </cell>
        </row>
        <row r="751">
          <cell r="G751" t="str">
            <v>LYUN</v>
          </cell>
          <cell r="H751">
            <v>160</v>
          </cell>
        </row>
        <row r="752">
          <cell r="G752" t="str">
            <v>LYUN</v>
          </cell>
          <cell r="H752">
            <v>160</v>
          </cell>
        </row>
        <row r="753">
          <cell r="G753" t="str">
            <v>LYUN</v>
          </cell>
          <cell r="H753">
            <v>160</v>
          </cell>
        </row>
        <row r="754">
          <cell r="G754" t="str">
            <v>LYUN</v>
          </cell>
          <cell r="H754">
            <v>160</v>
          </cell>
        </row>
        <row r="755">
          <cell r="G755" t="str">
            <v>LZ2CM</v>
          </cell>
          <cell r="H755">
            <v>80</v>
          </cell>
        </row>
        <row r="756">
          <cell r="G756" t="str">
            <v>LZ2CM</v>
          </cell>
          <cell r="H756">
            <v>80</v>
          </cell>
        </row>
        <row r="757">
          <cell r="G757" t="str">
            <v>LZ2CM</v>
          </cell>
          <cell r="H757">
            <v>80</v>
          </cell>
        </row>
        <row r="758">
          <cell r="G758" t="str">
            <v>LZ2CM</v>
          </cell>
          <cell r="H758">
            <v>80</v>
          </cell>
        </row>
        <row r="759">
          <cell r="G759" t="str">
            <v>LZ2UN</v>
          </cell>
          <cell r="H759">
            <v>20</v>
          </cell>
        </row>
        <row r="760">
          <cell r="G760" t="str">
            <v>LZ3CM</v>
          </cell>
          <cell r="H760">
            <v>100</v>
          </cell>
        </row>
        <row r="761">
          <cell r="G761" t="str">
            <v>LZ3CM</v>
          </cell>
          <cell r="H761">
            <v>100</v>
          </cell>
        </row>
        <row r="762">
          <cell r="G762" t="str">
            <v>LZ3CM</v>
          </cell>
          <cell r="H762">
            <v>100</v>
          </cell>
        </row>
        <row r="763">
          <cell r="G763" t="str">
            <v>LZ3CT</v>
          </cell>
          <cell r="H763">
            <v>200</v>
          </cell>
        </row>
        <row r="764">
          <cell r="G764" t="str">
            <v>LZ3CT</v>
          </cell>
          <cell r="H764">
            <v>200</v>
          </cell>
        </row>
        <row r="765">
          <cell r="G765" t="str">
            <v>LZ3CT</v>
          </cell>
          <cell r="H765">
            <v>200</v>
          </cell>
        </row>
        <row r="766">
          <cell r="G766" t="str">
            <v>LZ3CT</v>
          </cell>
          <cell r="H766">
            <v>200</v>
          </cell>
        </row>
        <row r="767">
          <cell r="G767" t="str">
            <v>LZ3CT</v>
          </cell>
          <cell r="H767">
            <v>200</v>
          </cell>
        </row>
        <row r="768">
          <cell r="G768" t="str">
            <v>LZ3CT</v>
          </cell>
          <cell r="H768">
            <v>200</v>
          </cell>
        </row>
        <row r="769">
          <cell r="G769" t="str">
            <v>LZ4CT</v>
          </cell>
          <cell r="H769">
            <v>160</v>
          </cell>
        </row>
        <row r="770">
          <cell r="G770" t="str">
            <v>LZ4CT</v>
          </cell>
          <cell r="H770">
            <v>160</v>
          </cell>
        </row>
        <row r="771">
          <cell r="G771" t="str">
            <v>LZ4CT</v>
          </cell>
          <cell r="H771">
            <v>160</v>
          </cell>
        </row>
        <row r="772">
          <cell r="G772" t="str">
            <v>LZ4CT</v>
          </cell>
          <cell r="H772">
            <v>160</v>
          </cell>
        </row>
        <row r="773">
          <cell r="G773" t="str">
            <v>LZ5CT</v>
          </cell>
          <cell r="H773">
            <v>160</v>
          </cell>
        </row>
        <row r="774">
          <cell r="G774" t="str">
            <v>LZ5CT</v>
          </cell>
          <cell r="H774">
            <v>160</v>
          </cell>
        </row>
        <row r="775">
          <cell r="G775" t="str">
            <v>LZ5CT</v>
          </cell>
          <cell r="H775">
            <v>160</v>
          </cell>
        </row>
        <row r="776">
          <cell r="G776" t="str">
            <v>LZ5CT</v>
          </cell>
          <cell r="H776">
            <v>160</v>
          </cell>
        </row>
        <row r="777">
          <cell r="G777" t="str">
            <v>LZCT</v>
          </cell>
          <cell r="H777">
            <v>40</v>
          </cell>
        </row>
        <row r="778">
          <cell r="G778" t="str">
            <v>LZCT</v>
          </cell>
          <cell r="H778">
            <v>40</v>
          </cell>
        </row>
        <row r="779">
          <cell r="G779" t="str">
            <v>LZCT</v>
          </cell>
          <cell r="H779">
            <v>40</v>
          </cell>
        </row>
        <row r="780">
          <cell r="G780" t="str">
            <v>MASCT</v>
          </cell>
          <cell r="H780">
            <v>20</v>
          </cell>
        </row>
        <row r="781">
          <cell r="G781" t="str">
            <v>MASCT</v>
          </cell>
          <cell r="H781">
            <v>20</v>
          </cell>
        </row>
        <row r="782">
          <cell r="G782" t="str">
            <v>MASCT</v>
          </cell>
          <cell r="H782">
            <v>20</v>
          </cell>
        </row>
        <row r="783">
          <cell r="G783" t="str">
            <v>NB2CM</v>
          </cell>
          <cell r="H783">
            <v>80</v>
          </cell>
        </row>
        <row r="784">
          <cell r="G784" t="str">
            <v>NB2CM</v>
          </cell>
          <cell r="H784">
            <v>80</v>
          </cell>
        </row>
        <row r="785">
          <cell r="G785" t="str">
            <v>NB2CM</v>
          </cell>
          <cell r="H785">
            <v>80</v>
          </cell>
        </row>
        <row r="786">
          <cell r="G786" t="str">
            <v>NB2CM</v>
          </cell>
          <cell r="H786">
            <v>80</v>
          </cell>
        </row>
        <row r="787">
          <cell r="G787" t="str">
            <v>NB2CTCACHE</v>
          </cell>
          <cell r="H787">
            <v>160</v>
          </cell>
        </row>
        <row r="788">
          <cell r="G788" t="str">
            <v>NB2CTCACHE</v>
          </cell>
          <cell r="H788">
            <v>160</v>
          </cell>
        </row>
        <row r="789">
          <cell r="G789" t="str">
            <v>NB2CTCACHE</v>
          </cell>
          <cell r="H789">
            <v>160</v>
          </cell>
        </row>
        <row r="790">
          <cell r="G790" t="str">
            <v>NB2CTCACHE</v>
          </cell>
          <cell r="H790">
            <v>160</v>
          </cell>
        </row>
        <row r="791">
          <cell r="G791" t="str">
            <v>NB2CTCACHE</v>
          </cell>
          <cell r="H791">
            <v>160</v>
          </cell>
        </row>
        <row r="792">
          <cell r="G792" t="str">
            <v>NB2CTCACHE</v>
          </cell>
          <cell r="H792">
            <v>160</v>
          </cell>
        </row>
        <row r="793">
          <cell r="G793" t="str">
            <v>NB2CTCACHE</v>
          </cell>
          <cell r="H793">
            <v>160</v>
          </cell>
        </row>
        <row r="794">
          <cell r="G794" t="str">
            <v>NB2CTCACHE</v>
          </cell>
          <cell r="H794">
            <v>160</v>
          </cell>
        </row>
        <row r="795">
          <cell r="G795" t="str">
            <v>NB2CTCACHE</v>
          </cell>
          <cell r="H795">
            <v>160</v>
          </cell>
        </row>
        <row r="796">
          <cell r="G796" t="str">
            <v>NB2CTCACHE</v>
          </cell>
          <cell r="H796">
            <v>160</v>
          </cell>
        </row>
        <row r="797">
          <cell r="G797" t="str">
            <v>NB2CTCACHE</v>
          </cell>
          <cell r="H797">
            <v>160</v>
          </cell>
        </row>
        <row r="798">
          <cell r="G798" t="str">
            <v>NB4CT</v>
          </cell>
          <cell r="H798">
            <v>80</v>
          </cell>
        </row>
        <row r="799">
          <cell r="G799" t="str">
            <v>NB4CT</v>
          </cell>
          <cell r="H799">
            <v>80</v>
          </cell>
        </row>
        <row r="800">
          <cell r="G800" t="str">
            <v>NB4CT</v>
          </cell>
          <cell r="H800">
            <v>80</v>
          </cell>
        </row>
        <row r="801">
          <cell r="G801" t="str">
            <v>NB4CT</v>
          </cell>
          <cell r="H801">
            <v>80</v>
          </cell>
        </row>
        <row r="802">
          <cell r="G802" t="str">
            <v>NB5CT</v>
          </cell>
          <cell r="H802">
            <v>200</v>
          </cell>
        </row>
        <row r="803">
          <cell r="G803" t="str">
            <v>NB5CT</v>
          </cell>
          <cell r="H803">
            <v>200</v>
          </cell>
        </row>
        <row r="804">
          <cell r="G804" t="str">
            <v>NB5CT</v>
          </cell>
          <cell r="H804">
            <v>200</v>
          </cell>
        </row>
        <row r="805">
          <cell r="G805" t="str">
            <v>NB5CT</v>
          </cell>
          <cell r="H805">
            <v>200</v>
          </cell>
        </row>
        <row r="806">
          <cell r="G806" t="str">
            <v>NB5CT</v>
          </cell>
          <cell r="H806">
            <v>200</v>
          </cell>
        </row>
        <row r="807">
          <cell r="G807" t="str">
            <v>NB5CT</v>
          </cell>
          <cell r="H807">
            <v>200</v>
          </cell>
        </row>
        <row r="808">
          <cell r="G808" t="str">
            <v>NB5CT</v>
          </cell>
          <cell r="H808">
            <v>200</v>
          </cell>
        </row>
        <row r="809">
          <cell r="G809" t="str">
            <v>NB5CT</v>
          </cell>
          <cell r="H809">
            <v>200</v>
          </cell>
        </row>
        <row r="810">
          <cell r="G810" t="str">
            <v>NBCMCACHE</v>
          </cell>
          <cell r="H810">
            <v>160</v>
          </cell>
        </row>
        <row r="811">
          <cell r="G811" t="str">
            <v>NBCMCACHE</v>
          </cell>
          <cell r="H811">
            <v>160</v>
          </cell>
        </row>
        <row r="812">
          <cell r="G812" t="str">
            <v>NBCMCACHE</v>
          </cell>
          <cell r="H812">
            <v>160</v>
          </cell>
        </row>
        <row r="813">
          <cell r="G813" t="str">
            <v>NBCMCACHE</v>
          </cell>
          <cell r="H813">
            <v>160</v>
          </cell>
        </row>
        <row r="814">
          <cell r="G814" t="str">
            <v>NBCMCACHE</v>
          </cell>
          <cell r="H814">
            <v>160</v>
          </cell>
        </row>
        <row r="815">
          <cell r="G815" t="str">
            <v>NBCMCACHE</v>
          </cell>
          <cell r="H815">
            <v>160</v>
          </cell>
        </row>
        <row r="816">
          <cell r="G816" t="str">
            <v>NBCMCACHE</v>
          </cell>
          <cell r="H816">
            <v>160</v>
          </cell>
        </row>
        <row r="817">
          <cell r="G817" t="str">
            <v>NBCMCACHE</v>
          </cell>
          <cell r="H817">
            <v>160</v>
          </cell>
        </row>
        <row r="818">
          <cell r="G818" t="str">
            <v>NC2CM</v>
          </cell>
          <cell r="H818">
            <v>40</v>
          </cell>
        </row>
        <row r="819">
          <cell r="G819" t="str">
            <v>NC2CM</v>
          </cell>
          <cell r="H819">
            <v>40</v>
          </cell>
        </row>
        <row r="820">
          <cell r="G820" t="str">
            <v>NC2UN</v>
          </cell>
          <cell r="H820">
            <v>100</v>
          </cell>
        </row>
        <row r="821">
          <cell r="G821" t="str">
            <v>NC2UN</v>
          </cell>
          <cell r="H821">
            <v>100</v>
          </cell>
        </row>
        <row r="822">
          <cell r="G822" t="str">
            <v>NC2UN</v>
          </cell>
          <cell r="H822">
            <v>100</v>
          </cell>
        </row>
        <row r="823">
          <cell r="G823" t="str">
            <v>NC2UN</v>
          </cell>
          <cell r="H823">
            <v>100</v>
          </cell>
        </row>
        <row r="824">
          <cell r="G824" t="str">
            <v>NC3CM</v>
          </cell>
          <cell r="H824">
            <v>180</v>
          </cell>
        </row>
        <row r="825">
          <cell r="G825" t="str">
            <v>NC3CM</v>
          </cell>
          <cell r="H825">
            <v>180</v>
          </cell>
        </row>
        <row r="826">
          <cell r="G826" t="str">
            <v>NC3CM</v>
          </cell>
          <cell r="H826">
            <v>180</v>
          </cell>
        </row>
        <row r="827">
          <cell r="G827" t="str">
            <v>NC3CM</v>
          </cell>
          <cell r="H827">
            <v>180</v>
          </cell>
        </row>
        <row r="828">
          <cell r="G828" t="str">
            <v>NC3CM</v>
          </cell>
          <cell r="H828">
            <v>180</v>
          </cell>
        </row>
        <row r="829">
          <cell r="G829" t="str">
            <v>NC3CM</v>
          </cell>
          <cell r="H829">
            <v>180</v>
          </cell>
        </row>
        <row r="830">
          <cell r="G830" t="str">
            <v>NC3CT</v>
          </cell>
          <cell r="H830">
            <v>220</v>
          </cell>
        </row>
        <row r="831">
          <cell r="G831" t="str">
            <v>NC3CT</v>
          </cell>
          <cell r="H831">
            <v>220</v>
          </cell>
        </row>
        <row r="832">
          <cell r="G832" t="str">
            <v>NC3CT</v>
          </cell>
          <cell r="H832">
            <v>220</v>
          </cell>
        </row>
        <row r="833">
          <cell r="G833" t="str">
            <v>NC3CT</v>
          </cell>
          <cell r="H833">
            <v>220</v>
          </cell>
        </row>
        <row r="834">
          <cell r="G834" t="str">
            <v>NC3CT</v>
          </cell>
          <cell r="H834">
            <v>220</v>
          </cell>
        </row>
        <row r="835">
          <cell r="G835" t="str">
            <v>NC3CT</v>
          </cell>
          <cell r="H835">
            <v>220</v>
          </cell>
        </row>
        <row r="836">
          <cell r="G836" t="str">
            <v>NC3CT</v>
          </cell>
          <cell r="H836">
            <v>220</v>
          </cell>
        </row>
        <row r="837">
          <cell r="G837" t="str">
            <v>NC3CT</v>
          </cell>
          <cell r="H837">
            <v>220</v>
          </cell>
        </row>
        <row r="838">
          <cell r="G838" t="str">
            <v>NC3CT</v>
          </cell>
          <cell r="H838">
            <v>220</v>
          </cell>
        </row>
        <row r="839">
          <cell r="G839" t="str">
            <v>NC3CT</v>
          </cell>
          <cell r="H839">
            <v>220</v>
          </cell>
        </row>
        <row r="840">
          <cell r="G840" t="str">
            <v>NC3CT</v>
          </cell>
          <cell r="H840">
            <v>220</v>
          </cell>
        </row>
        <row r="841">
          <cell r="G841" t="str">
            <v>NC3CT</v>
          </cell>
          <cell r="H841">
            <v>220</v>
          </cell>
        </row>
        <row r="842">
          <cell r="G842" t="str">
            <v>NC5CM</v>
          </cell>
          <cell r="H842">
            <v>200</v>
          </cell>
        </row>
        <row r="843">
          <cell r="G843" t="str">
            <v>NC5CM</v>
          </cell>
          <cell r="H843">
            <v>200</v>
          </cell>
        </row>
        <row r="844">
          <cell r="G844" t="str">
            <v>NC5CM</v>
          </cell>
          <cell r="H844">
            <v>200</v>
          </cell>
        </row>
        <row r="845">
          <cell r="G845" t="str">
            <v>NC5CM</v>
          </cell>
          <cell r="H845">
            <v>200</v>
          </cell>
        </row>
        <row r="846">
          <cell r="G846" t="str">
            <v>NC5CM</v>
          </cell>
          <cell r="H846">
            <v>200</v>
          </cell>
        </row>
        <row r="847">
          <cell r="G847" t="str">
            <v>NC5CM</v>
          </cell>
          <cell r="H847">
            <v>200</v>
          </cell>
        </row>
        <row r="848">
          <cell r="G848" t="str">
            <v>NJ2CT</v>
          </cell>
          <cell r="H848">
            <v>140</v>
          </cell>
        </row>
        <row r="849">
          <cell r="G849" t="str">
            <v>NJ2CT</v>
          </cell>
          <cell r="H849">
            <v>140</v>
          </cell>
        </row>
        <row r="850">
          <cell r="G850" t="str">
            <v>NJ2CT</v>
          </cell>
          <cell r="H850">
            <v>140</v>
          </cell>
        </row>
        <row r="851">
          <cell r="G851" t="str">
            <v>NJ2CT</v>
          </cell>
          <cell r="H851">
            <v>140</v>
          </cell>
        </row>
        <row r="852">
          <cell r="G852" t="str">
            <v>NJCM</v>
          </cell>
          <cell r="H852">
            <v>100</v>
          </cell>
        </row>
        <row r="853">
          <cell r="G853" t="str">
            <v>NJCM</v>
          </cell>
          <cell r="H853">
            <v>100</v>
          </cell>
        </row>
        <row r="854">
          <cell r="G854" t="str">
            <v>NJCM</v>
          </cell>
          <cell r="H854">
            <v>100</v>
          </cell>
        </row>
        <row r="855">
          <cell r="G855" t="str">
            <v>NJCM</v>
          </cell>
          <cell r="H855">
            <v>100</v>
          </cell>
        </row>
        <row r="856">
          <cell r="G856" t="str">
            <v>NJCTCACHE</v>
          </cell>
          <cell r="H856">
            <v>400</v>
          </cell>
        </row>
        <row r="857">
          <cell r="G857" t="str">
            <v>NJCTCACHE</v>
          </cell>
          <cell r="H857">
            <v>400</v>
          </cell>
        </row>
        <row r="858">
          <cell r="G858" t="str">
            <v>NJCTCACHE</v>
          </cell>
          <cell r="H858">
            <v>400</v>
          </cell>
        </row>
        <row r="859">
          <cell r="G859" t="str">
            <v>NJCTCACHE</v>
          </cell>
          <cell r="H859">
            <v>400</v>
          </cell>
        </row>
        <row r="860">
          <cell r="G860" t="str">
            <v>NJCTCACHE</v>
          </cell>
          <cell r="H860">
            <v>400</v>
          </cell>
        </row>
        <row r="861">
          <cell r="G861" t="str">
            <v>NJCTCACHE</v>
          </cell>
          <cell r="H861">
            <v>400</v>
          </cell>
        </row>
        <row r="862">
          <cell r="G862" t="str">
            <v>NJCTCACHE</v>
          </cell>
          <cell r="H862">
            <v>400</v>
          </cell>
        </row>
        <row r="863">
          <cell r="G863" t="str">
            <v>NJCTCACHE</v>
          </cell>
          <cell r="H863">
            <v>400</v>
          </cell>
        </row>
        <row r="864">
          <cell r="G864" t="str">
            <v>NJCTCACHE</v>
          </cell>
          <cell r="H864">
            <v>400</v>
          </cell>
        </row>
        <row r="865">
          <cell r="G865" t="str">
            <v>NN2UN</v>
          </cell>
          <cell r="H865">
            <v>40</v>
          </cell>
        </row>
        <row r="866">
          <cell r="G866" t="str">
            <v>NN2UN</v>
          </cell>
          <cell r="H866">
            <v>40</v>
          </cell>
        </row>
        <row r="867">
          <cell r="G867" t="str">
            <v>NN3CM</v>
          </cell>
          <cell r="H867">
            <v>160</v>
          </cell>
        </row>
        <row r="868">
          <cell r="G868" t="str">
            <v>NN3CM</v>
          </cell>
          <cell r="H868">
            <v>160</v>
          </cell>
        </row>
        <row r="869">
          <cell r="G869" t="str">
            <v>NN3CM</v>
          </cell>
          <cell r="H869">
            <v>160</v>
          </cell>
        </row>
        <row r="870">
          <cell r="G870" t="str">
            <v>NN3CM</v>
          </cell>
          <cell r="H870">
            <v>160</v>
          </cell>
        </row>
        <row r="871">
          <cell r="G871" t="str">
            <v>NN3CM</v>
          </cell>
          <cell r="H871">
            <v>160</v>
          </cell>
        </row>
        <row r="872">
          <cell r="G872" t="str">
            <v>NN3CM</v>
          </cell>
          <cell r="H872">
            <v>160</v>
          </cell>
        </row>
        <row r="873">
          <cell r="G873" t="str">
            <v>NN3CM</v>
          </cell>
          <cell r="H873">
            <v>160</v>
          </cell>
        </row>
        <row r="874">
          <cell r="G874" t="str">
            <v>NN3CM</v>
          </cell>
          <cell r="H874">
            <v>160</v>
          </cell>
        </row>
        <row r="875">
          <cell r="G875" t="str">
            <v>NN3CT</v>
          </cell>
          <cell r="H875">
            <v>160</v>
          </cell>
        </row>
        <row r="876">
          <cell r="G876" t="str">
            <v>NN3CT</v>
          </cell>
          <cell r="H876">
            <v>160</v>
          </cell>
        </row>
        <row r="877">
          <cell r="G877" t="str">
            <v>NN3CT</v>
          </cell>
          <cell r="H877">
            <v>160</v>
          </cell>
        </row>
        <row r="878">
          <cell r="G878" t="str">
            <v>NN3CT</v>
          </cell>
          <cell r="H878">
            <v>160</v>
          </cell>
        </row>
        <row r="879">
          <cell r="G879" t="str">
            <v>NN3CT</v>
          </cell>
          <cell r="H879">
            <v>160</v>
          </cell>
        </row>
        <row r="880">
          <cell r="G880" t="str">
            <v>NN3CT</v>
          </cell>
          <cell r="H880">
            <v>160</v>
          </cell>
        </row>
        <row r="881">
          <cell r="G881" t="str">
            <v>NN3UN</v>
          </cell>
          <cell r="H881">
            <v>60</v>
          </cell>
        </row>
        <row r="882">
          <cell r="G882" t="str">
            <v>NN3UN</v>
          </cell>
          <cell r="H882">
            <v>60</v>
          </cell>
        </row>
        <row r="883">
          <cell r="G883" t="str">
            <v>NN3UN</v>
          </cell>
          <cell r="H883">
            <v>60</v>
          </cell>
        </row>
        <row r="884">
          <cell r="G884" t="str">
            <v>NN3UN</v>
          </cell>
          <cell r="H884">
            <v>60</v>
          </cell>
        </row>
        <row r="885">
          <cell r="G885" t="str">
            <v>NN3UN</v>
          </cell>
          <cell r="H885">
            <v>60</v>
          </cell>
        </row>
        <row r="886">
          <cell r="G886" t="str">
            <v>NN4CT</v>
          </cell>
          <cell r="H886">
            <v>260</v>
          </cell>
        </row>
        <row r="887">
          <cell r="G887" t="str">
            <v>NN4CT</v>
          </cell>
          <cell r="H887">
            <v>260</v>
          </cell>
        </row>
        <row r="888">
          <cell r="G888" t="str">
            <v>NN4CT</v>
          </cell>
          <cell r="H888">
            <v>260</v>
          </cell>
        </row>
        <row r="889">
          <cell r="G889" t="str">
            <v>NN4CT</v>
          </cell>
          <cell r="H889">
            <v>260</v>
          </cell>
        </row>
        <row r="890">
          <cell r="G890" t="str">
            <v>NN4CT</v>
          </cell>
          <cell r="H890">
            <v>260</v>
          </cell>
        </row>
        <row r="891">
          <cell r="G891" t="str">
            <v>NN4CT</v>
          </cell>
          <cell r="H891">
            <v>260</v>
          </cell>
        </row>
        <row r="892">
          <cell r="G892" t="str">
            <v>NN4CT</v>
          </cell>
          <cell r="H892">
            <v>260</v>
          </cell>
        </row>
        <row r="893">
          <cell r="G893" t="str">
            <v>NN4CT</v>
          </cell>
          <cell r="H893">
            <v>260</v>
          </cell>
        </row>
        <row r="894">
          <cell r="G894" t="str">
            <v>NN4CT</v>
          </cell>
          <cell r="H894">
            <v>260</v>
          </cell>
        </row>
        <row r="895">
          <cell r="G895" t="str">
            <v>NN4CT</v>
          </cell>
          <cell r="H895">
            <v>260</v>
          </cell>
        </row>
        <row r="896">
          <cell r="G896" t="str">
            <v>NN5CT</v>
          </cell>
          <cell r="H896">
            <v>80</v>
          </cell>
        </row>
        <row r="897">
          <cell r="G897" t="str">
            <v>NN5CT</v>
          </cell>
          <cell r="H897">
            <v>80</v>
          </cell>
        </row>
        <row r="898">
          <cell r="G898" t="str">
            <v>NN5CT</v>
          </cell>
          <cell r="H898">
            <v>80</v>
          </cell>
        </row>
        <row r="899">
          <cell r="G899" t="str">
            <v>NNCM</v>
          </cell>
          <cell r="H899">
            <v>240</v>
          </cell>
        </row>
        <row r="900">
          <cell r="G900" t="str">
            <v>NNCM</v>
          </cell>
          <cell r="H900">
            <v>240</v>
          </cell>
        </row>
        <row r="901">
          <cell r="G901" t="str">
            <v>NNCM</v>
          </cell>
          <cell r="H901">
            <v>240</v>
          </cell>
        </row>
        <row r="902">
          <cell r="G902" t="str">
            <v>NNCM</v>
          </cell>
          <cell r="H902">
            <v>240</v>
          </cell>
        </row>
        <row r="903">
          <cell r="G903" t="str">
            <v>NNCM</v>
          </cell>
          <cell r="H903">
            <v>240</v>
          </cell>
        </row>
        <row r="904">
          <cell r="G904" t="str">
            <v>NNCM</v>
          </cell>
          <cell r="H904">
            <v>240</v>
          </cell>
        </row>
        <row r="905">
          <cell r="G905" t="str">
            <v>PLCT</v>
          </cell>
          <cell r="H905">
            <v>160</v>
          </cell>
        </row>
        <row r="906">
          <cell r="G906" t="str">
            <v>PLCT</v>
          </cell>
          <cell r="H906">
            <v>160</v>
          </cell>
        </row>
        <row r="907">
          <cell r="G907" t="str">
            <v>PLCT</v>
          </cell>
          <cell r="H907">
            <v>160</v>
          </cell>
        </row>
        <row r="908">
          <cell r="G908" t="str">
            <v>PLCT</v>
          </cell>
          <cell r="H908">
            <v>160</v>
          </cell>
        </row>
        <row r="909">
          <cell r="G909" t="str">
            <v>PLCT</v>
          </cell>
          <cell r="H909">
            <v>160</v>
          </cell>
        </row>
        <row r="910">
          <cell r="G910" t="str">
            <v>PLCT</v>
          </cell>
          <cell r="H910">
            <v>160</v>
          </cell>
        </row>
        <row r="911">
          <cell r="G911" t="str">
            <v>QD2CMCACHE</v>
          </cell>
          <cell r="H911">
            <v>200</v>
          </cell>
        </row>
        <row r="912">
          <cell r="G912" t="str">
            <v>QD2CMCACHE</v>
          </cell>
          <cell r="H912">
            <v>200</v>
          </cell>
        </row>
        <row r="913">
          <cell r="G913" t="str">
            <v>QD2CMCACHE</v>
          </cell>
          <cell r="H913">
            <v>200</v>
          </cell>
        </row>
        <row r="914">
          <cell r="G914" t="str">
            <v>QD2CMCACHE</v>
          </cell>
          <cell r="H914">
            <v>200</v>
          </cell>
        </row>
        <row r="915">
          <cell r="G915" t="str">
            <v>QD2UN</v>
          </cell>
          <cell r="H915">
            <v>240</v>
          </cell>
        </row>
        <row r="916">
          <cell r="G916" t="str">
            <v>QD2UN</v>
          </cell>
          <cell r="H916">
            <v>240</v>
          </cell>
        </row>
        <row r="917">
          <cell r="G917" t="str">
            <v>QD2UN</v>
          </cell>
          <cell r="H917">
            <v>240</v>
          </cell>
        </row>
        <row r="918">
          <cell r="G918" t="str">
            <v>QD2UN</v>
          </cell>
          <cell r="H918">
            <v>240</v>
          </cell>
        </row>
        <row r="919">
          <cell r="G919" t="str">
            <v>QD2UN</v>
          </cell>
          <cell r="H919">
            <v>240</v>
          </cell>
        </row>
        <row r="920">
          <cell r="G920" t="str">
            <v>QD3UN</v>
          </cell>
          <cell r="H920">
            <v>80</v>
          </cell>
        </row>
        <row r="921">
          <cell r="G921" t="str">
            <v>QD3UN</v>
          </cell>
          <cell r="H921">
            <v>80</v>
          </cell>
        </row>
        <row r="922">
          <cell r="G922" t="str">
            <v>QD3UN</v>
          </cell>
          <cell r="H922">
            <v>80</v>
          </cell>
        </row>
        <row r="923">
          <cell r="G923" t="str">
            <v>QD3UN</v>
          </cell>
          <cell r="H923">
            <v>80</v>
          </cell>
        </row>
        <row r="924">
          <cell r="G924" t="str">
            <v>QD3UN</v>
          </cell>
          <cell r="H924">
            <v>80</v>
          </cell>
        </row>
        <row r="925">
          <cell r="G925" t="str">
            <v>QD3UN</v>
          </cell>
          <cell r="H925">
            <v>80</v>
          </cell>
        </row>
        <row r="926">
          <cell r="G926" t="str">
            <v>QD3UN</v>
          </cell>
          <cell r="H926">
            <v>80</v>
          </cell>
        </row>
        <row r="927">
          <cell r="G927" t="str">
            <v>QD4CM</v>
          </cell>
          <cell r="H927">
            <v>400</v>
          </cell>
        </row>
        <row r="928">
          <cell r="G928" t="str">
            <v>QD4CM</v>
          </cell>
          <cell r="H928">
            <v>400</v>
          </cell>
        </row>
        <row r="929">
          <cell r="G929" t="str">
            <v>QD4CM</v>
          </cell>
          <cell r="H929">
            <v>400</v>
          </cell>
        </row>
        <row r="930">
          <cell r="G930" t="str">
            <v>QD4CM</v>
          </cell>
          <cell r="H930">
            <v>400</v>
          </cell>
        </row>
        <row r="931">
          <cell r="G931" t="str">
            <v>QD4CM</v>
          </cell>
          <cell r="H931">
            <v>400</v>
          </cell>
        </row>
        <row r="932">
          <cell r="G932" t="str">
            <v>QD4CM</v>
          </cell>
          <cell r="H932">
            <v>400</v>
          </cell>
        </row>
        <row r="933">
          <cell r="G933" t="str">
            <v>QD4CM</v>
          </cell>
          <cell r="H933">
            <v>400</v>
          </cell>
        </row>
        <row r="934">
          <cell r="G934" t="str">
            <v>QD4CM</v>
          </cell>
          <cell r="H934">
            <v>400</v>
          </cell>
        </row>
        <row r="935">
          <cell r="G935" t="str">
            <v>QD4CT</v>
          </cell>
          <cell r="H935">
            <v>180</v>
          </cell>
        </row>
        <row r="936">
          <cell r="G936" t="str">
            <v>QD4CT</v>
          </cell>
          <cell r="H936">
            <v>180</v>
          </cell>
        </row>
        <row r="937">
          <cell r="G937" t="str">
            <v>QD4CT</v>
          </cell>
          <cell r="H937">
            <v>180</v>
          </cell>
        </row>
        <row r="938">
          <cell r="G938" t="str">
            <v>QD4CT</v>
          </cell>
          <cell r="H938">
            <v>180</v>
          </cell>
        </row>
        <row r="939">
          <cell r="G939" t="str">
            <v>QD4CT</v>
          </cell>
          <cell r="H939">
            <v>180</v>
          </cell>
        </row>
        <row r="940">
          <cell r="G940" t="str">
            <v>QD4CT</v>
          </cell>
          <cell r="H940">
            <v>180</v>
          </cell>
        </row>
        <row r="941">
          <cell r="G941" t="str">
            <v>QD4CT</v>
          </cell>
          <cell r="H941">
            <v>180</v>
          </cell>
        </row>
        <row r="942">
          <cell r="G942" t="str">
            <v>QD4CT</v>
          </cell>
          <cell r="H942">
            <v>180</v>
          </cell>
        </row>
        <row r="943">
          <cell r="G943" t="str">
            <v>QD4CT</v>
          </cell>
          <cell r="H943">
            <v>180</v>
          </cell>
        </row>
        <row r="944">
          <cell r="G944" t="str">
            <v>QD4CT</v>
          </cell>
          <cell r="H944">
            <v>180</v>
          </cell>
        </row>
        <row r="945">
          <cell r="G945" t="str">
            <v>QD5UN</v>
          </cell>
          <cell r="H945">
            <v>200</v>
          </cell>
        </row>
        <row r="946">
          <cell r="G946" t="str">
            <v>QD5UN</v>
          </cell>
          <cell r="H946">
            <v>200</v>
          </cell>
        </row>
        <row r="947">
          <cell r="G947" t="str">
            <v>QD5UN</v>
          </cell>
          <cell r="H947">
            <v>200</v>
          </cell>
        </row>
        <row r="948">
          <cell r="G948" t="str">
            <v>QD5UN</v>
          </cell>
          <cell r="H948">
            <v>200</v>
          </cell>
        </row>
        <row r="949">
          <cell r="G949" t="str">
            <v>QD5UN</v>
          </cell>
          <cell r="H949">
            <v>200</v>
          </cell>
        </row>
        <row r="950">
          <cell r="G950" t="str">
            <v>QD5UN</v>
          </cell>
          <cell r="H950">
            <v>200</v>
          </cell>
        </row>
        <row r="951">
          <cell r="G951" t="str">
            <v>QD5UN</v>
          </cell>
          <cell r="H951">
            <v>200</v>
          </cell>
        </row>
        <row r="952">
          <cell r="G952" t="str">
            <v>QD6UN</v>
          </cell>
          <cell r="H952">
            <v>100</v>
          </cell>
        </row>
        <row r="953">
          <cell r="G953" t="str">
            <v>QD6UN</v>
          </cell>
          <cell r="H953">
            <v>100</v>
          </cell>
        </row>
        <row r="954">
          <cell r="G954" t="str">
            <v>QD7UN</v>
          </cell>
          <cell r="H954">
            <v>100</v>
          </cell>
        </row>
        <row r="955">
          <cell r="G955" t="str">
            <v>QD7UN</v>
          </cell>
          <cell r="H955">
            <v>100</v>
          </cell>
        </row>
        <row r="956">
          <cell r="G956" t="str">
            <v>QD7UN</v>
          </cell>
          <cell r="H956">
            <v>100</v>
          </cell>
        </row>
        <row r="957">
          <cell r="G957" t="str">
            <v>QD7UN</v>
          </cell>
          <cell r="H957">
            <v>100</v>
          </cell>
        </row>
        <row r="958">
          <cell r="G958" t="str">
            <v>QDIX</v>
          </cell>
          <cell r="H958">
            <v>720</v>
          </cell>
        </row>
        <row r="959">
          <cell r="G959" t="str">
            <v>QDIX</v>
          </cell>
          <cell r="H959">
            <v>720</v>
          </cell>
        </row>
        <row r="960">
          <cell r="G960" t="str">
            <v>QDIX</v>
          </cell>
          <cell r="H960">
            <v>720</v>
          </cell>
        </row>
        <row r="961">
          <cell r="G961" t="str">
            <v>QDIX</v>
          </cell>
          <cell r="H961">
            <v>720</v>
          </cell>
        </row>
        <row r="962">
          <cell r="G962" t="str">
            <v>QDIX</v>
          </cell>
          <cell r="H962">
            <v>720</v>
          </cell>
        </row>
        <row r="963">
          <cell r="G963" t="str">
            <v>QDIX</v>
          </cell>
          <cell r="H963">
            <v>720</v>
          </cell>
        </row>
        <row r="964">
          <cell r="G964" t="str">
            <v>QDIX</v>
          </cell>
          <cell r="H964">
            <v>720</v>
          </cell>
        </row>
        <row r="965">
          <cell r="G965" t="str">
            <v>QDIX</v>
          </cell>
          <cell r="H965">
            <v>720</v>
          </cell>
        </row>
        <row r="966">
          <cell r="G966" t="str">
            <v>QDIX</v>
          </cell>
          <cell r="H966">
            <v>720</v>
          </cell>
        </row>
        <row r="967">
          <cell r="G967" t="str">
            <v>QDIX</v>
          </cell>
          <cell r="H967">
            <v>720</v>
          </cell>
        </row>
        <row r="968">
          <cell r="G968" t="str">
            <v>QDIX</v>
          </cell>
          <cell r="H968">
            <v>720</v>
          </cell>
        </row>
        <row r="969">
          <cell r="G969" t="str">
            <v>QDIX</v>
          </cell>
          <cell r="H969">
            <v>720</v>
          </cell>
        </row>
        <row r="970">
          <cell r="G970" t="str">
            <v>QDIX</v>
          </cell>
          <cell r="H970">
            <v>720</v>
          </cell>
        </row>
        <row r="971">
          <cell r="G971" t="str">
            <v>QDIX</v>
          </cell>
          <cell r="H971">
            <v>720</v>
          </cell>
        </row>
        <row r="972">
          <cell r="G972" t="str">
            <v>QDIX</v>
          </cell>
          <cell r="H972">
            <v>720</v>
          </cell>
        </row>
        <row r="973">
          <cell r="G973" t="str">
            <v>QDIX</v>
          </cell>
          <cell r="H973">
            <v>720</v>
          </cell>
        </row>
        <row r="974">
          <cell r="G974" t="str">
            <v>QDIX</v>
          </cell>
          <cell r="H974">
            <v>720</v>
          </cell>
        </row>
        <row r="976">
          <cell r="G976" t="str">
            <v>青岛三级</v>
          </cell>
          <cell r="H976" t="str">
            <v>QDIX</v>
          </cell>
        </row>
        <row r="977">
          <cell r="G977" t="str">
            <v>QDIX</v>
          </cell>
          <cell r="H977">
            <v>720</v>
          </cell>
        </row>
        <row r="978">
          <cell r="G978" t="str">
            <v>SH4CM</v>
          </cell>
          <cell r="H978">
            <v>100</v>
          </cell>
        </row>
        <row r="979">
          <cell r="G979" t="str">
            <v>SH4CM</v>
          </cell>
          <cell r="H979">
            <v>100</v>
          </cell>
        </row>
        <row r="980">
          <cell r="G980" t="str">
            <v>SH4CM</v>
          </cell>
          <cell r="H980">
            <v>100</v>
          </cell>
        </row>
        <row r="981">
          <cell r="G981" t="str">
            <v>SH4CT</v>
          </cell>
          <cell r="H981">
            <v>200</v>
          </cell>
        </row>
        <row r="982">
          <cell r="G982" t="str">
            <v>SH4CT</v>
          </cell>
          <cell r="H982">
            <v>200</v>
          </cell>
        </row>
        <row r="983">
          <cell r="G983" t="str">
            <v>SH4CT</v>
          </cell>
          <cell r="H983">
            <v>200</v>
          </cell>
        </row>
        <row r="984">
          <cell r="G984" t="str">
            <v>SH4CT</v>
          </cell>
          <cell r="H984">
            <v>200</v>
          </cell>
        </row>
        <row r="985">
          <cell r="G985" t="str">
            <v>SH4CT</v>
          </cell>
          <cell r="H985">
            <v>200</v>
          </cell>
        </row>
        <row r="986">
          <cell r="G986" t="str">
            <v>SH4CT</v>
          </cell>
          <cell r="H986">
            <v>200</v>
          </cell>
        </row>
        <row r="987">
          <cell r="G987" t="str">
            <v>SH4CT</v>
          </cell>
          <cell r="H987">
            <v>200</v>
          </cell>
        </row>
        <row r="988">
          <cell r="G988" t="str">
            <v>SH4CT</v>
          </cell>
          <cell r="H988">
            <v>200</v>
          </cell>
        </row>
        <row r="989">
          <cell r="G989" t="str">
            <v>SHAOX2UN</v>
          </cell>
          <cell r="H989">
            <v>40</v>
          </cell>
        </row>
        <row r="990">
          <cell r="G990" t="str">
            <v>SHAOX2UN</v>
          </cell>
          <cell r="H990">
            <v>40</v>
          </cell>
        </row>
        <row r="991">
          <cell r="G991" t="str">
            <v>SHAOX2UN</v>
          </cell>
          <cell r="H991">
            <v>40</v>
          </cell>
        </row>
        <row r="992">
          <cell r="G992" t="str">
            <v>SHAOX2UN</v>
          </cell>
          <cell r="H992">
            <v>40</v>
          </cell>
        </row>
        <row r="993">
          <cell r="G993" t="str">
            <v>SHAOX2UN</v>
          </cell>
          <cell r="H993">
            <v>40</v>
          </cell>
        </row>
        <row r="994">
          <cell r="G994" t="str">
            <v>SHCT</v>
          </cell>
          <cell r="H994">
            <v>300</v>
          </cell>
        </row>
        <row r="995">
          <cell r="G995" t="str">
            <v>SHCT</v>
          </cell>
          <cell r="H995">
            <v>300</v>
          </cell>
        </row>
        <row r="996">
          <cell r="G996" t="str">
            <v>SHCT</v>
          </cell>
          <cell r="H996">
            <v>300</v>
          </cell>
        </row>
        <row r="997">
          <cell r="G997" t="str">
            <v>SHCT</v>
          </cell>
          <cell r="H997">
            <v>300</v>
          </cell>
        </row>
        <row r="998">
          <cell r="G998" t="str">
            <v>SHCT</v>
          </cell>
          <cell r="H998">
            <v>300</v>
          </cell>
        </row>
        <row r="999">
          <cell r="G999" t="str">
            <v>SHCT</v>
          </cell>
          <cell r="H999">
            <v>300</v>
          </cell>
        </row>
        <row r="1000">
          <cell r="G1000" t="str">
            <v>SHCT</v>
          </cell>
          <cell r="H1000">
            <v>300</v>
          </cell>
        </row>
        <row r="1001">
          <cell r="G1001" t="str">
            <v>SHCT</v>
          </cell>
          <cell r="H1001">
            <v>300</v>
          </cell>
        </row>
        <row r="1002">
          <cell r="G1002" t="str">
            <v>SHCT</v>
          </cell>
          <cell r="H1002">
            <v>300</v>
          </cell>
        </row>
        <row r="1003">
          <cell r="G1003" t="str">
            <v>SHCT</v>
          </cell>
          <cell r="H1003">
            <v>300</v>
          </cell>
        </row>
        <row r="1004">
          <cell r="G1004" t="str">
            <v>SHCT</v>
          </cell>
          <cell r="H1004">
            <v>300</v>
          </cell>
        </row>
        <row r="1005">
          <cell r="G1005" t="str">
            <v>SHCT</v>
          </cell>
          <cell r="H1005">
            <v>300</v>
          </cell>
        </row>
        <row r="1006">
          <cell r="G1006" t="str">
            <v>SHCT</v>
          </cell>
          <cell r="H1006">
            <v>300</v>
          </cell>
        </row>
        <row r="1007">
          <cell r="G1007" t="str">
            <v>SHUN</v>
          </cell>
          <cell r="H1007">
            <v>160</v>
          </cell>
        </row>
        <row r="1008">
          <cell r="G1008" t="str">
            <v>SHUN</v>
          </cell>
          <cell r="H1008">
            <v>160</v>
          </cell>
        </row>
        <row r="1009">
          <cell r="G1009" t="str">
            <v>SHUN</v>
          </cell>
          <cell r="H1009">
            <v>160</v>
          </cell>
        </row>
        <row r="1010">
          <cell r="G1010" t="str">
            <v>SHUN</v>
          </cell>
          <cell r="H1010">
            <v>160</v>
          </cell>
        </row>
        <row r="1011">
          <cell r="G1011" t="str">
            <v>SHUN</v>
          </cell>
          <cell r="H1011">
            <v>160</v>
          </cell>
        </row>
        <row r="1012">
          <cell r="G1012" t="str">
            <v>SHUN</v>
          </cell>
          <cell r="H1012">
            <v>160</v>
          </cell>
        </row>
        <row r="1013">
          <cell r="G1013" t="str">
            <v>SHUN</v>
          </cell>
          <cell r="H1013">
            <v>160</v>
          </cell>
        </row>
        <row r="1014">
          <cell r="G1014" t="str">
            <v>SHUN</v>
          </cell>
          <cell r="H1014">
            <v>160</v>
          </cell>
        </row>
        <row r="1015">
          <cell r="G1015" t="str">
            <v>SHUN</v>
          </cell>
          <cell r="H1015">
            <v>160</v>
          </cell>
        </row>
        <row r="1016">
          <cell r="G1016" t="str">
            <v>SHUN</v>
          </cell>
          <cell r="H1016">
            <v>160</v>
          </cell>
        </row>
        <row r="1017">
          <cell r="G1017" t="str">
            <v>SHUN</v>
          </cell>
          <cell r="H1017">
            <v>160</v>
          </cell>
        </row>
        <row r="1018">
          <cell r="G1018" t="str">
            <v>SJZ3CT</v>
          </cell>
          <cell r="H1018">
            <v>160</v>
          </cell>
        </row>
        <row r="1019">
          <cell r="G1019" t="str">
            <v>SJZ3CT</v>
          </cell>
          <cell r="H1019">
            <v>160</v>
          </cell>
        </row>
        <row r="1020">
          <cell r="G1020" t="str">
            <v>SJZ3CT</v>
          </cell>
          <cell r="H1020">
            <v>160</v>
          </cell>
        </row>
        <row r="1021">
          <cell r="G1021" t="str">
            <v>SJZ3CT</v>
          </cell>
          <cell r="H1021">
            <v>160</v>
          </cell>
        </row>
        <row r="1022">
          <cell r="G1022" t="str">
            <v>SJZ3CT</v>
          </cell>
          <cell r="H1022">
            <v>160</v>
          </cell>
        </row>
        <row r="1023">
          <cell r="G1023" t="str">
            <v>SJZ3CT</v>
          </cell>
          <cell r="H1023">
            <v>160</v>
          </cell>
        </row>
        <row r="1024">
          <cell r="G1024" t="str">
            <v>SJZ4CT</v>
          </cell>
          <cell r="H1024">
            <v>160</v>
          </cell>
        </row>
        <row r="1025">
          <cell r="G1025" t="str">
            <v>SJZ4CT</v>
          </cell>
          <cell r="H1025">
            <v>160</v>
          </cell>
        </row>
        <row r="1026">
          <cell r="G1026" t="str">
            <v>SJZ4CT</v>
          </cell>
          <cell r="H1026">
            <v>160</v>
          </cell>
        </row>
        <row r="1027">
          <cell r="G1027" t="str">
            <v>SJZ4CT</v>
          </cell>
          <cell r="H1027">
            <v>160</v>
          </cell>
        </row>
        <row r="1028">
          <cell r="G1028" t="str">
            <v>SJZ4CT</v>
          </cell>
          <cell r="H1028">
            <v>160</v>
          </cell>
        </row>
        <row r="1029">
          <cell r="G1029" t="str">
            <v>SJZ4CT</v>
          </cell>
          <cell r="H1029">
            <v>160</v>
          </cell>
        </row>
        <row r="1030">
          <cell r="G1030" t="str">
            <v>SQ2CT</v>
          </cell>
          <cell r="H1030">
            <v>200</v>
          </cell>
        </row>
        <row r="1031">
          <cell r="G1031" t="str">
            <v>SQ2CT</v>
          </cell>
          <cell r="H1031">
            <v>200</v>
          </cell>
        </row>
        <row r="1032">
          <cell r="G1032" t="str">
            <v>SQ2CT</v>
          </cell>
          <cell r="H1032">
            <v>200</v>
          </cell>
        </row>
        <row r="1033">
          <cell r="G1033" t="str">
            <v>SQ2CT</v>
          </cell>
          <cell r="H1033">
            <v>200</v>
          </cell>
        </row>
        <row r="1034">
          <cell r="G1034" t="str">
            <v>SQ2CT</v>
          </cell>
          <cell r="H1034">
            <v>200</v>
          </cell>
        </row>
        <row r="1035">
          <cell r="G1035" t="str">
            <v>SQ2CT</v>
          </cell>
          <cell r="H1035">
            <v>200</v>
          </cell>
        </row>
        <row r="1036">
          <cell r="G1036" t="str">
            <v>SQ2CT</v>
          </cell>
          <cell r="H1036">
            <v>200</v>
          </cell>
        </row>
        <row r="1037">
          <cell r="G1037" t="str">
            <v>SQ2CT</v>
          </cell>
          <cell r="H1037">
            <v>200</v>
          </cell>
        </row>
        <row r="1038">
          <cell r="G1038" t="str">
            <v>SQ2CT</v>
          </cell>
          <cell r="H1038">
            <v>200</v>
          </cell>
        </row>
        <row r="1039">
          <cell r="G1039" t="str">
            <v>SQCT</v>
          </cell>
          <cell r="H1039">
            <v>200</v>
          </cell>
        </row>
        <row r="1040">
          <cell r="G1040" t="str">
            <v>SQCT</v>
          </cell>
          <cell r="H1040">
            <v>200</v>
          </cell>
        </row>
        <row r="1041">
          <cell r="G1041" t="str">
            <v>SQCT</v>
          </cell>
          <cell r="H1041">
            <v>200</v>
          </cell>
        </row>
        <row r="1042">
          <cell r="G1042" t="str">
            <v>SQCT</v>
          </cell>
          <cell r="H1042">
            <v>200</v>
          </cell>
        </row>
        <row r="1043">
          <cell r="G1043" t="str">
            <v>SQCT</v>
          </cell>
          <cell r="H1043">
            <v>200</v>
          </cell>
        </row>
        <row r="1044">
          <cell r="G1044" t="str">
            <v>SQCT</v>
          </cell>
          <cell r="H1044">
            <v>200</v>
          </cell>
        </row>
        <row r="1045">
          <cell r="G1045" t="str">
            <v>SQCT</v>
          </cell>
          <cell r="H1045">
            <v>200</v>
          </cell>
        </row>
        <row r="1046">
          <cell r="G1046" t="str">
            <v>SQCT</v>
          </cell>
          <cell r="H1046">
            <v>200</v>
          </cell>
        </row>
        <row r="1047">
          <cell r="G1047" t="str">
            <v>SQCT</v>
          </cell>
          <cell r="H1047">
            <v>200</v>
          </cell>
        </row>
        <row r="1048">
          <cell r="G1048" t="str">
            <v>SUZ2CT</v>
          </cell>
          <cell r="H1048">
            <v>160</v>
          </cell>
        </row>
        <row r="1049">
          <cell r="G1049" t="str">
            <v>SUZ2CT</v>
          </cell>
          <cell r="H1049">
            <v>160</v>
          </cell>
        </row>
        <row r="1050">
          <cell r="G1050" t="str">
            <v>SUZ2CT</v>
          </cell>
          <cell r="H1050">
            <v>160</v>
          </cell>
        </row>
        <row r="1051">
          <cell r="G1051" t="str">
            <v>SUZ2CT</v>
          </cell>
          <cell r="H1051">
            <v>160</v>
          </cell>
        </row>
        <row r="1052">
          <cell r="G1052" t="str">
            <v>SUZ2CT</v>
          </cell>
          <cell r="H1052">
            <v>160</v>
          </cell>
        </row>
        <row r="1053">
          <cell r="G1053" t="str">
            <v>SUZ2CT</v>
          </cell>
          <cell r="H1053">
            <v>160</v>
          </cell>
        </row>
        <row r="1054">
          <cell r="G1054" t="str">
            <v>SUZ2CT</v>
          </cell>
          <cell r="H1054">
            <v>160</v>
          </cell>
        </row>
        <row r="1055">
          <cell r="G1055" t="str">
            <v>SUZ2CT</v>
          </cell>
          <cell r="H1055">
            <v>160</v>
          </cell>
        </row>
        <row r="1056">
          <cell r="G1056" t="str">
            <v>SUZ2CT</v>
          </cell>
          <cell r="H1056">
            <v>160</v>
          </cell>
        </row>
        <row r="1057">
          <cell r="G1057" t="str">
            <v>SUZ4CT</v>
          </cell>
          <cell r="H1057">
            <v>100</v>
          </cell>
        </row>
        <row r="1058">
          <cell r="G1058" t="str">
            <v>SUZ4CT</v>
          </cell>
          <cell r="H1058">
            <v>100</v>
          </cell>
        </row>
        <row r="1059">
          <cell r="G1059" t="str">
            <v>SUZ4CT</v>
          </cell>
          <cell r="H1059">
            <v>100</v>
          </cell>
        </row>
        <row r="1060">
          <cell r="G1060" t="str">
            <v>SUZCT</v>
          </cell>
          <cell r="H1060">
            <v>160</v>
          </cell>
        </row>
        <row r="1061">
          <cell r="G1061" t="str">
            <v>SUZCT</v>
          </cell>
          <cell r="H1061">
            <v>160</v>
          </cell>
        </row>
        <row r="1062">
          <cell r="G1062" t="str">
            <v>SUZCT</v>
          </cell>
          <cell r="H1062">
            <v>160</v>
          </cell>
        </row>
        <row r="1063">
          <cell r="G1063" t="str">
            <v>SUZCT</v>
          </cell>
          <cell r="H1063">
            <v>160</v>
          </cell>
        </row>
        <row r="1064">
          <cell r="G1064" t="str">
            <v>SUZCT</v>
          </cell>
          <cell r="H1064">
            <v>160</v>
          </cell>
        </row>
        <row r="1065">
          <cell r="G1065" t="str">
            <v>SUZCT</v>
          </cell>
          <cell r="H1065">
            <v>160</v>
          </cell>
        </row>
        <row r="1066">
          <cell r="G1066" t="str">
            <v>SUZCT</v>
          </cell>
          <cell r="H1066">
            <v>160</v>
          </cell>
        </row>
        <row r="1067">
          <cell r="G1067" t="str">
            <v>SUZCT</v>
          </cell>
          <cell r="H1067">
            <v>160</v>
          </cell>
        </row>
        <row r="1068">
          <cell r="G1068" t="str">
            <v>SUZCT</v>
          </cell>
          <cell r="H1068">
            <v>160</v>
          </cell>
        </row>
        <row r="1069">
          <cell r="G1069" t="str">
            <v>SUZCT</v>
          </cell>
          <cell r="H1069">
            <v>160</v>
          </cell>
        </row>
        <row r="1070">
          <cell r="G1070" t="str">
            <v>SY2CM</v>
          </cell>
          <cell r="H1070">
            <v>180</v>
          </cell>
        </row>
        <row r="1071">
          <cell r="G1071" t="str">
            <v>SY2CM</v>
          </cell>
          <cell r="H1071">
            <v>180</v>
          </cell>
        </row>
        <row r="1072">
          <cell r="G1072" t="str">
            <v>SY2CM</v>
          </cell>
          <cell r="H1072">
            <v>180</v>
          </cell>
        </row>
        <row r="1073">
          <cell r="G1073" t="str">
            <v>SY2CM</v>
          </cell>
          <cell r="H1073">
            <v>180</v>
          </cell>
        </row>
        <row r="1074">
          <cell r="G1074" t="str">
            <v>SY2CM</v>
          </cell>
          <cell r="H1074">
            <v>180</v>
          </cell>
        </row>
        <row r="1075">
          <cell r="G1075" t="str">
            <v>SY2CM</v>
          </cell>
          <cell r="H1075">
            <v>180</v>
          </cell>
        </row>
        <row r="1076">
          <cell r="G1076" t="str">
            <v>SY2CM</v>
          </cell>
          <cell r="H1076">
            <v>180</v>
          </cell>
        </row>
        <row r="1077">
          <cell r="G1077" t="str">
            <v>SY2CM</v>
          </cell>
          <cell r="H1077">
            <v>180</v>
          </cell>
        </row>
        <row r="1078">
          <cell r="G1078" t="str">
            <v>SY2CM</v>
          </cell>
          <cell r="H1078">
            <v>180</v>
          </cell>
        </row>
        <row r="1079">
          <cell r="G1079" t="str">
            <v>SY2CM</v>
          </cell>
          <cell r="H1079">
            <v>180</v>
          </cell>
        </row>
        <row r="1080">
          <cell r="G1080" t="str">
            <v>SY2CM</v>
          </cell>
          <cell r="H1080">
            <v>180</v>
          </cell>
        </row>
        <row r="1081">
          <cell r="G1081" t="str">
            <v>SY2CT</v>
          </cell>
          <cell r="H1081">
            <v>40</v>
          </cell>
        </row>
        <row r="1082">
          <cell r="G1082" t="str">
            <v>SY2CT</v>
          </cell>
          <cell r="H1082">
            <v>40</v>
          </cell>
        </row>
        <row r="1083">
          <cell r="G1083" t="str">
            <v>SY2UN</v>
          </cell>
          <cell r="H1083">
            <v>60</v>
          </cell>
        </row>
        <row r="1084">
          <cell r="G1084" t="str">
            <v>SY2UN</v>
          </cell>
          <cell r="H1084">
            <v>60</v>
          </cell>
        </row>
        <row r="1085">
          <cell r="G1085" t="str">
            <v>SY2UN</v>
          </cell>
          <cell r="H1085">
            <v>60</v>
          </cell>
        </row>
        <row r="1086">
          <cell r="G1086" t="str">
            <v>SY3CM</v>
          </cell>
          <cell r="H1086">
            <v>320</v>
          </cell>
        </row>
        <row r="1087">
          <cell r="G1087" t="str">
            <v>SY3CM</v>
          </cell>
          <cell r="H1087">
            <v>320</v>
          </cell>
        </row>
        <row r="1088">
          <cell r="G1088" t="str">
            <v>SY3CM</v>
          </cell>
          <cell r="H1088">
            <v>320</v>
          </cell>
        </row>
        <row r="1089">
          <cell r="G1089" t="str">
            <v>SY3CM</v>
          </cell>
          <cell r="H1089">
            <v>320</v>
          </cell>
        </row>
        <row r="1090">
          <cell r="G1090" t="str">
            <v>SY3CM</v>
          </cell>
          <cell r="H1090">
            <v>320</v>
          </cell>
        </row>
        <row r="1091">
          <cell r="G1091" t="str">
            <v>SY3CM</v>
          </cell>
          <cell r="H1091">
            <v>320</v>
          </cell>
        </row>
        <row r="1092">
          <cell r="G1092" t="str">
            <v>SY3CM</v>
          </cell>
          <cell r="H1092">
            <v>320</v>
          </cell>
        </row>
        <row r="1093">
          <cell r="G1093" t="str">
            <v>SY3CM</v>
          </cell>
          <cell r="H1093">
            <v>320</v>
          </cell>
        </row>
        <row r="1094">
          <cell r="G1094" t="str">
            <v>SY3CM</v>
          </cell>
          <cell r="H1094">
            <v>320</v>
          </cell>
        </row>
        <row r="1095">
          <cell r="G1095" t="str">
            <v>SY3UN</v>
          </cell>
          <cell r="H1095">
            <v>160</v>
          </cell>
        </row>
        <row r="1096">
          <cell r="G1096" t="str">
            <v>SY3UN</v>
          </cell>
          <cell r="H1096">
            <v>160</v>
          </cell>
        </row>
        <row r="1097">
          <cell r="G1097" t="str">
            <v>SY3UN</v>
          </cell>
          <cell r="H1097">
            <v>160</v>
          </cell>
        </row>
        <row r="1098">
          <cell r="G1098" t="str">
            <v>SY3UN</v>
          </cell>
          <cell r="H1098">
            <v>160</v>
          </cell>
        </row>
        <row r="1099">
          <cell r="G1099" t="str">
            <v>SY3UN</v>
          </cell>
          <cell r="H1099">
            <v>160</v>
          </cell>
        </row>
        <row r="1100">
          <cell r="G1100" t="str">
            <v>SY3UN</v>
          </cell>
          <cell r="H1100">
            <v>160</v>
          </cell>
        </row>
        <row r="1101">
          <cell r="G1101" t="str">
            <v>SY3UN</v>
          </cell>
          <cell r="H1101">
            <v>160</v>
          </cell>
        </row>
        <row r="1102">
          <cell r="G1102" t="str">
            <v>SY4UN</v>
          </cell>
          <cell r="H1102">
            <v>200</v>
          </cell>
        </row>
        <row r="1103">
          <cell r="G1103" t="str">
            <v>SY4UN</v>
          </cell>
          <cell r="H1103">
            <v>200</v>
          </cell>
        </row>
        <row r="1104">
          <cell r="G1104" t="str">
            <v>SY4UN</v>
          </cell>
          <cell r="H1104">
            <v>200</v>
          </cell>
        </row>
        <row r="1105">
          <cell r="G1105" t="str">
            <v>SY4UN</v>
          </cell>
          <cell r="H1105">
            <v>200</v>
          </cell>
        </row>
        <row r="1106">
          <cell r="G1106" t="str">
            <v>SY4UN</v>
          </cell>
          <cell r="H1106">
            <v>200</v>
          </cell>
        </row>
        <row r="1107">
          <cell r="G1107" t="str">
            <v>SY4UN</v>
          </cell>
          <cell r="H1107">
            <v>200</v>
          </cell>
        </row>
        <row r="1108">
          <cell r="G1108" t="str">
            <v>SYCM</v>
          </cell>
          <cell r="H1108">
            <v>120</v>
          </cell>
        </row>
        <row r="1109">
          <cell r="G1109" t="str">
            <v>SYCM</v>
          </cell>
          <cell r="H1109">
            <v>120</v>
          </cell>
        </row>
        <row r="1110">
          <cell r="G1110" t="str">
            <v>SYCM</v>
          </cell>
          <cell r="H1110">
            <v>120</v>
          </cell>
        </row>
        <row r="1111">
          <cell r="G1111" t="str">
            <v>SYCM</v>
          </cell>
          <cell r="H1111">
            <v>120</v>
          </cell>
        </row>
        <row r="1112">
          <cell r="G1112" t="str">
            <v>SYCM</v>
          </cell>
          <cell r="H1112">
            <v>120</v>
          </cell>
        </row>
        <row r="1113">
          <cell r="G1113" t="str">
            <v>SYCT</v>
          </cell>
          <cell r="H1113">
            <v>40</v>
          </cell>
        </row>
        <row r="1114">
          <cell r="G1114" t="str">
            <v>SYCT</v>
          </cell>
          <cell r="H1114">
            <v>40</v>
          </cell>
        </row>
        <row r="1115">
          <cell r="G1115" t="str">
            <v>SZCM</v>
          </cell>
          <cell r="H1115">
            <v>340</v>
          </cell>
        </row>
        <row r="1116">
          <cell r="G1116" t="str">
            <v>SZCM</v>
          </cell>
          <cell r="H1116">
            <v>340</v>
          </cell>
        </row>
        <row r="1117">
          <cell r="G1117" t="str">
            <v>SZCM</v>
          </cell>
          <cell r="H1117">
            <v>340</v>
          </cell>
        </row>
        <row r="1118">
          <cell r="G1118" t="str">
            <v>SZCM</v>
          </cell>
          <cell r="H1118">
            <v>340</v>
          </cell>
        </row>
        <row r="1119">
          <cell r="G1119" t="str">
            <v>SZCM</v>
          </cell>
          <cell r="H1119">
            <v>340</v>
          </cell>
        </row>
        <row r="1120">
          <cell r="G1120" t="str">
            <v>SZCM</v>
          </cell>
          <cell r="H1120">
            <v>340</v>
          </cell>
        </row>
        <row r="1121">
          <cell r="G1121" t="str">
            <v>SZCM</v>
          </cell>
          <cell r="H1121">
            <v>340</v>
          </cell>
        </row>
        <row r="1122">
          <cell r="G1122" t="str">
            <v>SZCM</v>
          </cell>
          <cell r="H1122">
            <v>340</v>
          </cell>
        </row>
        <row r="1123">
          <cell r="G1123" t="str">
            <v>TJ2CM</v>
          </cell>
          <cell r="H1123">
            <v>100</v>
          </cell>
        </row>
        <row r="1124">
          <cell r="G1124" t="str">
            <v>TJ2CM</v>
          </cell>
          <cell r="H1124">
            <v>100</v>
          </cell>
        </row>
        <row r="1125">
          <cell r="G1125" t="str">
            <v>TJ2CM</v>
          </cell>
          <cell r="H1125">
            <v>100</v>
          </cell>
        </row>
        <row r="1126">
          <cell r="G1126" t="str">
            <v>TJ2CM</v>
          </cell>
          <cell r="H1126">
            <v>100</v>
          </cell>
        </row>
        <row r="1127">
          <cell r="G1127" t="str">
            <v>TJ3CT</v>
          </cell>
          <cell r="H1127">
            <v>160</v>
          </cell>
        </row>
        <row r="1128">
          <cell r="G1128" t="str">
            <v>TJ3CT</v>
          </cell>
          <cell r="H1128">
            <v>160</v>
          </cell>
        </row>
        <row r="1129">
          <cell r="G1129" t="str">
            <v>TJ3CT</v>
          </cell>
          <cell r="H1129">
            <v>160</v>
          </cell>
        </row>
        <row r="1130">
          <cell r="G1130" t="str">
            <v>TJ3CT</v>
          </cell>
          <cell r="H1130">
            <v>160</v>
          </cell>
        </row>
        <row r="1131">
          <cell r="G1131" t="str">
            <v>TJ3UN</v>
          </cell>
          <cell r="H1131">
            <v>240</v>
          </cell>
        </row>
        <row r="1132">
          <cell r="G1132" t="str">
            <v>TJ3UN</v>
          </cell>
          <cell r="H1132">
            <v>240</v>
          </cell>
        </row>
        <row r="1133">
          <cell r="G1133" t="str">
            <v>TJ3UN</v>
          </cell>
          <cell r="H1133">
            <v>240</v>
          </cell>
        </row>
        <row r="1134">
          <cell r="G1134" t="str">
            <v>TJ3UN</v>
          </cell>
          <cell r="H1134">
            <v>240</v>
          </cell>
        </row>
        <row r="1135">
          <cell r="G1135" t="str">
            <v>TJ3UN</v>
          </cell>
          <cell r="H1135">
            <v>240</v>
          </cell>
        </row>
        <row r="1136">
          <cell r="G1136" t="str">
            <v>TJ3UN</v>
          </cell>
          <cell r="H1136">
            <v>240</v>
          </cell>
        </row>
        <row r="1137">
          <cell r="G1137" t="str">
            <v>TJ3UN</v>
          </cell>
          <cell r="H1137">
            <v>240</v>
          </cell>
        </row>
        <row r="1138">
          <cell r="G1138" t="str">
            <v>TJ4CT</v>
          </cell>
          <cell r="H1138">
            <v>70</v>
          </cell>
        </row>
        <row r="1139">
          <cell r="G1139" t="str">
            <v>TJ4CT</v>
          </cell>
          <cell r="H1139">
            <v>70</v>
          </cell>
        </row>
        <row r="1140">
          <cell r="G1140" t="str">
            <v>TJ4CT</v>
          </cell>
          <cell r="H1140">
            <v>70</v>
          </cell>
        </row>
        <row r="1141">
          <cell r="G1141" t="str">
            <v>TJ4CT</v>
          </cell>
          <cell r="H1141">
            <v>70</v>
          </cell>
        </row>
        <row r="1142">
          <cell r="G1142" t="str">
            <v>TJ4CT</v>
          </cell>
          <cell r="H1142">
            <v>70</v>
          </cell>
        </row>
        <row r="1143">
          <cell r="G1143" t="str">
            <v>TJCTCACHE</v>
          </cell>
          <cell r="H1143">
            <v>160</v>
          </cell>
        </row>
        <row r="1144">
          <cell r="G1144" t="str">
            <v>TJCTCACHE</v>
          </cell>
          <cell r="H1144">
            <v>160</v>
          </cell>
        </row>
        <row r="1145">
          <cell r="G1145" t="str">
            <v>TJCTCACHE</v>
          </cell>
          <cell r="H1145">
            <v>160</v>
          </cell>
        </row>
        <row r="1146">
          <cell r="G1146" t="str">
            <v>TJCTCACHE</v>
          </cell>
          <cell r="H1146">
            <v>160</v>
          </cell>
        </row>
        <row r="1147">
          <cell r="G1147" t="str">
            <v>TJCTCACHE</v>
          </cell>
          <cell r="H1147">
            <v>160</v>
          </cell>
        </row>
        <row r="1148">
          <cell r="G1148" t="str">
            <v>TJCTCACHE</v>
          </cell>
          <cell r="H1148">
            <v>160</v>
          </cell>
        </row>
        <row r="1149">
          <cell r="G1149" t="str">
            <v>TJCTCACHE</v>
          </cell>
          <cell r="H1149">
            <v>160</v>
          </cell>
        </row>
        <row r="1150">
          <cell r="G1150" t="str">
            <v>TJCTCACHE</v>
          </cell>
          <cell r="H1150">
            <v>160</v>
          </cell>
        </row>
        <row r="1151">
          <cell r="G1151" t="str">
            <v>TJCTCACHE</v>
          </cell>
          <cell r="H1151">
            <v>160</v>
          </cell>
        </row>
        <row r="1152">
          <cell r="G1152" t="str">
            <v>TS2CT</v>
          </cell>
          <cell r="H1152">
            <v>160</v>
          </cell>
        </row>
        <row r="1153">
          <cell r="G1153" t="str">
            <v>TS2CT</v>
          </cell>
          <cell r="H1153">
            <v>160</v>
          </cell>
        </row>
        <row r="1154">
          <cell r="G1154" t="str">
            <v>TS2CT</v>
          </cell>
          <cell r="H1154">
            <v>160</v>
          </cell>
        </row>
        <row r="1155">
          <cell r="G1155" t="str">
            <v>TS2CT</v>
          </cell>
          <cell r="H1155">
            <v>160</v>
          </cell>
        </row>
        <row r="1156">
          <cell r="G1156" t="str">
            <v>TS2CT</v>
          </cell>
          <cell r="H1156">
            <v>160</v>
          </cell>
        </row>
        <row r="1157">
          <cell r="G1157" t="str">
            <v>TS2CT</v>
          </cell>
          <cell r="H1157">
            <v>160</v>
          </cell>
        </row>
        <row r="1158">
          <cell r="G1158" t="str">
            <v>TS2CT</v>
          </cell>
          <cell r="H1158">
            <v>160</v>
          </cell>
        </row>
        <row r="1159">
          <cell r="G1159" t="str">
            <v>TS2UN</v>
          </cell>
          <cell r="H1159">
            <v>160</v>
          </cell>
        </row>
        <row r="1160">
          <cell r="G1160" t="str">
            <v>TS2UN</v>
          </cell>
          <cell r="H1160">
            <v>160</v>
          </cell>
        </row>
        <row r="1161">
          <cell r="G1161" t="str">
            <v>TS2UN</v>
          </cell>
          <cell r="H1161">
            <v>160</v>
          </cell>
        </row>
        <row r="1162">
          <cell r="G1162" t="str">
            <v>TS2UN</v>
          </cell>
          <cell r="H1162">
            <v>160</v>
          </cell>
        </row>
        <row r="1163">
          <cell r="G1163" t="str">
            <v>TS2UN</v>
          </cell>
          <cell r="H1163">
            <v>160</v>
          </cell>
        </row>
        <row r="1164">
          <cell r="G1164" t="str">
            <v>TS2UN</v>
          </cell>
          <cell r="H1164">
            <v>160</v>
          </cell>
        </row>
        <row r="1165">
          <cell r="G1165" t="str">
            <v>TS2UN</v>
          </cell>
          <cell r="H1165">
            <v>160</v>
          </cell>
        </row>
        <row r="1166">
          <cell r="G1166" t="str">
            <v>TS4UN</v>
          </cell>
          <cell r="H1166">
            <v>280</v>
          </cell>
        </row>
        <row r="1167">
          <cell r="G1167" t="str">
            <v>TS4UN</v>
          </cell>
          <cell r="H1167">
            <v>280</v>
          </cell>
        </row>
        <row r="1168">
          <cell r="G1168" t="str">
            <v>TS4UN</v>
          </cell>
          <cell r="H1168">
            <v>280</v>
          </cell>
        </row>
        <row r="1169">
          <cell r="G1169" t="str">
            <v>TS4UN</v>
          </cell>
          <cell r="H1169">
            <v>280</v>
          </cell>
        </row>
        <row r="1170">
          <cell r="G1170" t="str">
            <v>TS4UN</v>
          </cell>
          <cell r="H1170">
            <v>280</v>
          </cell>
        </row>
        <row r="1171">
          <cell r="G1171" t="str">
            <v>TS4UN</v>
          </cell>
          <cell r="H1171">
            <v>280</v>
          </cell>
        </row>
        <row r="1172">
          <cell r="G1172" t="str">
            <v>TS4UN</v>
          </cell>
          <cell r="H1172">
            <v>280</v>
          </cell>
        </row>
        <row r="1173">
          <cell r="G1173" t="str">
            <v>TS6UN</v>
          </cell>
          <cell r="H1173">
            <v>150</v>
          </cell>
        </row>
        <row r="1174">
          <cell r="G1174" t="str">
            <v>TS6UN</v>
          </cell>
          <cell r="H1174">
            <v>150</v>
          </cell>
        </row>
        <row r="1175">
          <cell r="G1175" t="str">
            <v>TS6UN</v>
          </cell>
          <cell r="H1175">
            <v>150</v>
          </cell>
        </row>
        <row r="1176">
          <cell r="G1176" t="str">
            <v>TS6UN</v>
          </cell>
          <cell r="H1176">
            <v>150</v>
          </cell>
        </row>
        <row r="1177">
          <cell r="G1177" t="str">
            <v>TS6UN</v>
          </cell>
          <cell r="H1177">
            <v>150</v>
          </cell>
        </row>
        <row r="1178">
          <cell r="G1178" t="str">
            <v>TSUN</v>
          </cell>
          <cell r="H1178">
            <v>110</v>
          </cell>
        </row>
        <row r="1179">
          <cell r="G1179" t="str">
            <v>TSUN</v>
          </cell>
          <cell r="H1179">
            <v>110</v>
          </cell>
        </row>
        <row r="1180">
          <cell r="G1180" t="str">
            <v>TSUN</v>
          </cell>
          <cell r="H1180">
            <v>110</v>
          </cell>
        </row>
        <row r="1181">
          <cell r="G1181" t="str">
            <v>TSUN</v>
          </cell>
          <cell r="H1181">
            <v>110</v>
          </cell>
        </row>
        <row r="1182">
          <cell r="G1182" t="str">
            <v>TSUN</v>
          </cell>
          <cell r="H1182">
            <v>110</v>
          </cell>
        </row>
        <row r="1183">
          <cell r="G1183" t="str">
            <v>TSUN</v>
          </cell>
          <cell r="H1183">
            <v>110</v>
          </cell>
        </row>
        <row r="1184">
          <cell r="G1184" t="str">
            <v>TSUN</v>
          </cell>
          <cell r="H1184">
            <v>110</v>
          </cell>
        </row>
        <row r="1185">
          <cell r="G1185" t="str">
            <v>TY2UN</v>
          </cell>
          <cell r="H1185">
            <v>160</v>
          </cell>
        </row>
        <row r="1186">
          <cell r="G1186" t="str">
            <v>TY2UN</v>
          </cell>
          <cell r="H1186">
            <v>160</v>
          </cell>
        </row>
        <row r="1187">
          <cell r="G1187" t="str">
            <v>TY2UN</v>
          </cell>
          <cell r="H1187">
            <v>160</v>
          </cell>
        </row>
        <row r="1188">
          <cell r="G1188" t="str">
            <v>TY2UN</v>
          </cell>
          <cell r="H1188">
            <v>160</v>
          </cell>
        </row>
        <row r="1189">
          <cell r="G1189" t="str">
            <v>TY2UN</v>
          </cell>
          <cell r="H1189">
            <v>160</v>
          </cell>
        </row>
        <row r="1190">
          <cell r="G1190" t="str">
            <v>TY2UN</v>
          </cell>
          <cell r="H1190">
            <v>160</v>
          </cell>
        </row>
        <row r="1191">
          <cell r="G1191" t="str">
            <v>TY2UN</v>
          </cell>
          <cell r="H1191">
            <v>160</v>
          </cell>
        </row>
        <row r="1192">
          <cell r="G1192" t="str">
            <v>TY2UN</v>
          </cell>
          <cell r="H1192">
            <v>160</v>
          </cell>
        </row>
        <row r="1193">
          <cell r="G1193" t="str">
            <v>TY2UN</v>
          </cell>
          <cell r="H1193">
            <v>160</v>
          </cell>
        </row>
        <row r="1194">
          <cell r="G1194" t="str">
            <v>TY3CT</v>
          </cell>
          <cell r="H1194">
            <v>200</v>
          </cell>
        </row>
        <row r="1195">
          <cell r="G1195" t="str">
            <v>TY3CT</v>
          </cell>
          <cell r="H1195">
            <v>200</v>
          </cell>
        </row>
        <row r="1196">
          <cell r="G1196" t="str">
            <v>TY3CT</v>
          </cell>
          <cell r="H1196">
            <v>200</v>
          </cell>
        </row>
        <row r="1197">
          <cell r="G1197" t="str">
            <v>TY3CT</v>
          </cell>
          <cell r="H1197">
            <v>200</v>
          </cell>
        </row>
        <row r="1198">
          <cell r="G1198" t="str">
            <v>TY3CT</v>
          </cell>
          <cell r="H1198">
            <v>200</v>
          </cell>
        </row>
        <row r="1199">
          <cell r="G1199" t="str">
            <v>TY3CT</v>
          </cell>
          <cell r="H1199">
            <v>200</v>
          </cell>
        </row>
        <row r="1200">
          <cell r="G1200" t="str">
            <v>TY3CT</v>
          </cell>
          <cell r="H1200">
            <v>200</v>
          </cell>
        </row>
        <row r="1201">
          <cell r="G1201" t="str">
            <v>TY3CT</v>
          </cell>
          <cell r="H1201">
            <v>200</v>
          </cell>
        </row>
        <row r="1202">
          <cell r="G1202" t="str">
            <v>TY3CT</v>
          </cell>
          <cell r="H1202">
            <v>200</v>
          </cell>
        </row>
        <row r="1203">
          <cell r="G1203" t="str">
            <v>TY4CM</v>
          </cell>
          <cell r="H1203">
            <v>160</v>
          </cell>
        </row>
        <row r="1204">
          <cell r="G1204" t="str">
            <v>TY4CM</v>
          </cell>
          <cell r="H1204">
            <v>160</v>
          </cell>
        </row>
        <row r="1205">
          <cell r="G1205" t="str">
            <v>TY4CM</v>
          </cell>
          <cell r="H1205">
            <v>160</v>
          </cell>
        </row>
        <row r="1206">
          <cell r="G1206" t="str">
            <v>TY4CM</v>
          </cell>
          <cell r="H1206">
            <v>160</v>
          </cell>
        </row>
        <row r="1207">
          <cell r="G1207" t="str">
            <v>TY4CM</v>
          </cell>
          <cell r="H1207">
            <v>160</v>
          </cell>
        </row>
        <row r="1208">
          <cell r="G1208" t="str">
            <v>TY5CM</v>
          </cell>
          <cell r="H1208">
            <v>160</v>
          </cell>
        </row>
        <row r="1209">
          <cell r="G1209" t="str">
            <v>TY5CM</v>
          </cell>
          <cell r="H1209">
            <v>160</v>
          </cell>
        </row>
        <row r="1210">
          <cell r="G1210" t="str">
            <v>TY5CM</v>
          </cell>
          <cell r="H1210">
            <v>160</v>
          </cell>
        </row>
        <row r="1211">
          <cell r="G1211" t="str">
            <v>TY5CM</v>
          </cell>
          <cell r="H1211">
            <v>160</v>
          </cell>
        </row>
        <row r="1212">
          <cell r="G1212" t="str">
            <v>TY5CM</v>
          </cell>
          <cell r="H1212">
            <v>160</v>
          </cell>
        </row>
        <row r="1213">
          <cell r="G1213" t="str">
            <v>TZ2CM</v>
          </cell>
          <cell r="H1213">
            <v>340</v>
          </cell>
        </row>
        <row r="1214">
          <cell r="G1214" t="str">
            <v>TZ2CM</v>
          </cell>
          <cell r="H1214">
            <v>340</v>
          </cell>
        </row>
        <row r="1215">
          <cell r="G1215" t="str">
            <v>TZ2CM</v>
          </cell>
          <cell r="H1215">
            <v>340</v>
          </cell>
        </row>
        <row r="1216">
          <cell r="G1216" t="str">
            <v>TZ2CM</v>
          </cell>
          <cell r="H1216">
            <v>340</v>
          </cell>
        </row>
        <row r="1217">
          <cell r="G1217" t="str">
            <v>TZ2CM</v>
          </cell>
          <cell r="H1217">
            <v>340</v>
          </cell>
        </row>
        <row r="1218">
          <cell r="G1218" t="str">
            <v>TZ2CM</v>
          </cell>
          <cell r="H1218">
            <v>340</v>
          </cell>
        </row>
        <row r="1219">
          <cell r="G1219" t="str">
            <v>TZ2CM</v>
          </cell>
          <cell r="H1219">
            <v>340</v>
          </cell>
        </row>
        <row r="1220">
          <cell r="G1220" t="str">
            <v>TZ2CM</v>
          </cell>
          <cell r="H1220">
            <v>340</v>
          </cell>
        </row>
        <row r="1221">
          <cell r="G1221" t="str">
            <v>TZ2CM</v>
          </cell>
          <cell r="H1221">
            <v>340</v>
          </cell>
        </row>
        <row r="1222">
          <cell r="G1222" t="str">
            <v>TZ2CM</v>
          </cell>
          <cell r="H1222">
            <v>340</v>
          </cell>
        </row>
        <row r="1223">
          <cell r="G1223" t="str">
            <v>WLMQ2CT</v>
          </cell>
          <cell r="H1223">
            <v>40</v>
          </cell>
        </row>
        <row r="1224">
          <cell r="G1224" t="str">
            <v>WLMQ2CT</v>
          </cell>
          <cell r="H1224">
            <v>40</v>
          </cell>
        </row>
        <row r="1225">
          <cell r="G1225" t="str">
            <v>WLMQ2CT</v>
          </cell>
          <cell r="H1225">
            <v>40</v>
          </cell>
        </row>
        <row r="1226">
          <cell r="G1226" t="str">
            <v>WLMQCT</v>
          </cell>
          <cell r="H1226">
            <v>20</v>
          </cell>
        </row>
        <row r="1227">
          <cell r="G1227" t="str">
            <v>WLMQCT</v>
          </cell>
          <cell r="H1227">
            <v>20</v>
          </cell>
        </row>
        <row r="1228">
          <cell r="G1228" t="str">
            <v>WLMQUN</v>
          </cell>
          <cell r="H1228">
            <v>40</v>
          </cell>
        </row>
        <row r="1229">
          <cell r="G1229" t="str">
            <v>WLMQUN</v>
          </cell>
          <cell r="H1229">
            <v>40</v>
          </cell>
        </row>
        <row r="1230">
          <cell r="G1230" t="str">
            <v>WX3CM</v>
          </cell>
          <cell r="H1230">
            <v>100</v>
          </cell>
        </row>
        <row r="1231">
          <cell r="G1231" t="str">
            <v>WX3CM</v>
          </cell>
          <cell r="H1231">
            <v>100</v>
          </cell>
        </row>
        <row r="1232">
          <cell r="G1232" t="str">
            <v>WX3CM</v>
          </cell>
          <cell r="H1232">
            <v>100</v>
          </cell>
        </row>
        <row r="1233">
          <cell r="G1233" t="str">
            <v>WXCM</v>
          </cell>
          <cell r="H1233">
            <v>240</v>
          </cell>
        </row>
        <row r="1234">
          <cell r="G1234" t="str">
            <v>WXCM</v>
          </cell>
          <cell r="H1234">
            <v>240</v>
          </cell>
        </row>
        <row r="1235">
          <cell r="G1235" t="str">
            <v>WXCM</v>
          </cell>
          <cell r="H1235">
            <v>240</v>
          </cell>
        </row>
        <row r="1236">
          <cell r="G1236" t="str">
            <v>WXCM</v>
          </cell>
          <cell r="H1236">
            <v>240</v>
          </cell>
        </row>
        <row r="1237">
          <cell r="G1237" t="str">
            <v>WXCM</v>
          </cell>
          <cell r="H1237">
            <v>240</v>
          </cell>
        </row>
        <row r="1238">
          <cell r="G1238" t="str">
            <v>WXCM</v>
          </cell>
          <cell r="H1238">
            <v>240</v>
          </cell>
        </row>
        <row r="1239">
          <cell r="G1239" t="str">
            <v>WXCM</v>
          </cell>
          <cell r="H1239">
            <v>240</v>
          </cell>
        </row>
        <row r="1240">
          <cell r="G1240" t="str">
            <v>WXCM</v>
          </cell>
          <cell r="H1240">
            <v>240</v>
          </cell>
        </row>
        <row r="1241">
          <cell r="G1241" t="str">
            <v>WZ2CM</v>
          </cell>
          <cell r="H1241">
            <v>300</v>
          </cell>
        </row>
        <row r="1242">
          <cell r="G1242" t="str">
            <v>WZ2CM</v>
          </cell>
          <cell r="H1242">
            <v>300</v>
          </cell>
        </row>
        <row r="1243">
          <cell r="G1243" t="str">
            <v>WZ2CM</v>
          </cell>
          <cell r="H1243">
            <v>300</v>
          </cell>
        </row>
        <row r="1244">
          <cell r="G1244" t="str">
            <v>WZ2CM</v>
          </cell>
          <cell r="H1244">
            <v>300</v>
          </cell>
        </row>
        <row r="1245">
          <cell r="G1245" t="str">
            <v>WZ2CM</v>
          </cell>
          <cell r="H1245">
            <v>300</v>
          </cell>
        </row>
        <row r="1246">
          <cell r="G1246" t="str">
            <v>WZ2CM</v>
          </cell>
          <cell r="H1246">
            <v>300</v>
          </cell>
        </row>
        <row r="1247">
          <cell r="G1247" t="str">
            <v>WZ2CM</v>
          </cell>
          <cell r="H1247">
            <v>300</v>
          </cell>
        </row>
        <row r="1248">
          <cell r="G1248" t="str">
            <v>WZ2CM</v>
          </cell>
          <cell r="H1248">
            <v>300</v>
          </cell>
        </row>
        <row r="1249">
          <cell r="G1249" t="str">
            <v>WZ2CM1H2F-D-18</v>
          </cell>
          <cell r="H1249" t="str">
            <v>WZ2CM1H2F-D-19</v>
          </cell>
        </row>
        <row r="1250">
          <cell r="G1250" t="str">
            <v>WZ2CT</v>
          </cell>
          <cell r="H1250">
            <v>240</v>
          </cell>
        </row>
        <row r="1251">
          <cell r="G1251" t="str">
            <v>WZ2CT</v>
          </cell>
          <cell r="H1251">
            <v>240</v>
          </cell>
        </row>
        <row r="1252">
          <cell r="G1252" t="str">
            <v>WZ2CT</v>
          </cell>
          <cell r="H1252">
            <v>240</v>
          </cell>
        </row>
        <row r="1253">
          <cell r="G1253" t="str">
            <v>WZ2CT</v>
          </cell>
          <cell r="H1253">
            <v>240</v>
          </cell>
        </row>
        <row r="1254">
          <cell r="G1254" t="str">
            <v>WZ2CT</v>
          </cell>
          <cell r="H1254">
            <v>240</v>
          </cell>
        </row>
        <row r="1255">
          <cell r="G1255" t="str">
            <v>WZ2CT</v>
          </cell>
          <cell r="H1255">
            <v>240</v>
          </cell>
        </row>
        <row r="1256">
          <cell r="G1256" t="str">
            <v>WZ2CT</v>
          </cell>
          <cell r="H1256">
            <v>240</v>
          </cell>
        </row>
        <row r="1257">
          <cell r="G1257" t="str">
            <v>WZ2CT</v>
          </cell>
          <cell r="H1257">
            <v>240</v>
          </cell>
        </row>
        <row r="1258">
          <cell r="G1258" t="str">
            <v>XA2CT</v>
          </cell>
          <cell r="H1258">
            <v>260</v>
          </cell>
        </row>
        <row r="1259">
          <cell r="G1259" t="str">
            <v>XA2CT</v>
          </cell>
          <cell r="H1259">
            <v>260</v>
          </cell>
        </row>
        <row r="1260">
          <cell r="G1260" t="str">
            <v>XA2CT</v>
          </cell>
          <cell r="H1260">
            <v>260</v>
          </cell>
        </row>
        <row r="1261">
          <cell r="G1261" t="str">
            <v>XA2CT</v>
          </cell>
          <cell r="H1261">
            <v>260</v>
          </cell>
        </row>
        <row r="1262">
          <cell r="G1262" t="str">
            <v>XA2CT</v>
          </cell>
          <cell r="H1262">
            <v>260</v>
          </cell>
        </row>
        <row r="1263">
          <cell r="G1263" t="str">
            <v>XA2CT</v>
          </cell>
          <cell r="H1263">
            <v>260</v>
          </cell>
        </row>
        <row r="1264">
          <cell r="G1264" t="str">
            <v>XA2CT</v>
          </cell>
          <cell r="H1264">
            <v>260</v>
          </cell>
        </row>
        <row r="1265">
          <cell r="G1265" t="str">
            <v>XA2CT</v>
          </cell>
          <cell r="H1265">
            <v>260</v>
          </cell>
        </row>
        <row r="1266">
          <cell r="G1266" t="str">
            <v>XA2CT</v>
          </cell>
          <cell r="H1266">
            <v>260</v>
          </cell>
        </row>
        <row r="1267">
          <cell r="G1267" t="str">
            <v>XA2CT</v>
          </cell>
          <cell r="H1267">
            <v>260</v>
          </cell>
        </row>
        <row r="1268">
          <cell r="G1268" t="str">
            <v>XA2CT</v>
          </cell>
          <cell r="H1268">
            <v>260</v>
          </cell>
        </row>
        <row r="1269">
          <cell r="G1269" t="str">
            <v>XA2CT</v>
          </cell>
          <cell r="H1269">
            <v>260</v>
          </cell>
        </row>
        <row r="1270">
          <cell r="G1270" t="str">
            <v>XA2CT</v>
          </cell>
          <cell r="H1270">
            <v>260</v>
          </cell>
        </row>
        <row r="1271">
          <cell r="G1271" t="str">
            <v>XA2CT</v>
          </cell>
          <cell r="H1271">
            <v>260</v>
          </cell>
        </row>
        <row r="1272">
          <cell r="G1272" t="str">
            <v>XA2CT</v>
          </cell>
          <cell r="H1272">
            <v>260</v>
          </cell>
        </row>
        <row r="1273">
          <cell r="G1273" t="str">
            <v>XA2UN</v>
          </cell>
          <cell r="H1273">
            <v>60</v>
          </cell>
        </row>
        <row r="1274">
          <cell r="G1274" t="str">
            <v>XA2UN</v>
          </cell>
          <cell r="H1274">
            <v>60</v>
          </cell>
        </row>
        <row r="1275">
          <cell r="G1275" t="str">
            <v>XA2UN</v>
          </cell>
          <cell r="H1275">
            <v>60</v>
          </cell>
        </row>
        <row r="1276">
          <cell r="G1276" t="str">
            <v>XA2UN</v>
          </cell>
          <cell r="H1276">
            <v>60</v>
          </cell>
        </row>
        <row r="1277">
          <cell r="G1277" t="str">
            <v>XA2UN</v>
          </cell>
          <cell r="H1277">
            <v>60</v>
          </cell>
        </row>
        <row r="1278">
          <cell r="G1278" t="str">
            <v>XA2UN</v>
          </cell>
          <cell r="H1278">
            <v>60</v>
          </cell>
        </row>
        <row r="1279">
          <cell r="G1279" t="str">
            <v>XA2UN</v>
          </cell>
          <cell r="H1279">
            <v>60</v>
          </cell>
        </row>
        <row r="1280">
          <cell r="G1280" t="str">
            <v>XA3CT</v>
          </cell>
          <cell r="H1280">
            <v>160</v>
          </cell>
        </row>
        <row r="1281">
          <cell r="G1281" t="str">
            <v>XA3CT</v>
          </cell>
          <cell r="H1281">
            <v>160</v>
          </cell>
        </row>
        <row r="1282">
          <cell r="G1282" t="str">
            <v>XA3CT</v>
          </cell>
          <cell r="H1282">
            <v>160</v>
          </cell>
        </row>
        <row r="1283">
          <cell r="G1283" t="str">
            <v>XA3CT</v>
          </cell>
          <cell r="H1283">
            <v>160</v>
          </cell>
        </row>
        <row r="1284">
          <cell r="G1284" t="str">
            <v>XA3CT</v>
          </cell>
          <cell r="H1284">
            <v>160</v>
          </cell>
        </row>
        <row r="1285">
          <cell r="G1285" t="str">
            <v>XA3CT</v>
          </cell>
          <cell r="H1285">
            <v>160</v>
          </cell>
        </row>
        <row r="1286">
          <cell r="G1286" t="str">
            <v>XA3CT</v>
          </cell>
          <cell r="H1286">
            <v>160</v>
          </cell>
        </row>
        <row r="1287">
          <cell r="G1287" t="str">
            <v>XA4CT</v>
          </cell>
          <cell r="H1287">
            <v>220</v>
          </cell>
        </row>
        <row r="1288">
          <cell r="G1288" t="str">
            <v>XA4CT</v>
          </cell>
          <cell r="H1288">
            <v>220</v>
          </cell>
        </row>
        <row r="1289">
          <cell r="G1289" t="str">
            <v>XA4CT</v>
          </cell>
          <cell r="H1289">
            <v>220</v>
          </cell>
        </row>
        <row r="1290">
          <cell r="G1290" t="str">
            <v>XA4CT</v>
          </cell>
          <cell r="H1290">
            <v>220</v>
          </cell>
        </row>
        <row r="1291">
          <cell r="G1291" t="str">
            <v>XA4CT</v>
          </cell>
          <cell r="H1291">
            <v>220</v>
          </cell>
        </row>
        <row r="1292">
          <cell r="G1292" t="str">
            <v>XACM</v>
          </cell>
          <cell r="H1292">
            <v>100</v>
          </cell>
        </row>
        <row r="1293">
          <cell r="G1293" t="str">
            <v>XACM</v>
          </cell>
          <cell r="H1293">
            <v>100</v>
          </cell>
        </row>
        <row r="1294">
          <cell r="G1294" t="str">
            <v>XACM</v>
          </cell>
          <cell r="H1294">
            <v>100</v>
          </cell>
        </row>
        <row r="1295">
          <cell r="G1295" t="str">
            <v>XACM</v>
          </cell>
          <cell r="H1295">
            <v>100</v>
          </cell>
        </row>
        <row r="1296">
          <cell r="G1296" t="str">
            <v>XACM</v>
          </cell>
          <cell r="H1296">
            <v>100</v>
          </cell>
        </row>
        <row r="1297">
          <cell r="G1297" t="str">
            <v>XACTCACHE</v>
          </cell>
          <cell r="H1297">
            <v>240</v>
          </cell>
        </row>
        <row r="1298">
          <cell r="G1298" t="str">
            <v>XACTCACHE</v>
          </cell>
          <cell r="H1298">
            <v>240</v>
          </cell>
        </row>
        <row r="1299">
          <cell r="G1299" t="str">
            <v>XACTCACHE</v>
          </cell>
          <cell r="H1299">
            <v>240</v>
          </cell>
        </row>
        <row r="1300">
          <cell r="G1300" t="str">
            <v>XACTCACHE</v>
          </cell>
          <cell r="H1300">
            <v>240</v>
          </cell>
        </row>
        <row r="1301">
          <cell r="G1301" t="str">
            <v>XACTCACHE</v>
          </cell>
          <cell r="H1301">
            <v>240</v>
          </cell>
        </row>
        <row r="1302">
          <cell r="G1302" t="str">
            <v>XACTCACHE</v>
          </cell>
          <cell r="H1302">
            <v>240</v>
          </cell>
        </row>
        <row r="1303">
          <cell r="G1303" t="str">
            <v>XACTCACHE</v>
          </cell>
          <cell r="H1303">
            <v>240</v>
          </cell>
        </row>
        <row r="1304">
          <cell r="G1304" t="str">
            <v>XAIX</v>
          </cell>
          <cell r="H1304">
            <v>700</v>
          </cell>
        </row>
        <row r="1305">
          <cell r="G1305" t="str">
            <v>XAIX</v>
          </cell>
          <cell r="H1305">
            <v>700</v>
          </cell>
        </row>
        <row r="1306">
          <cell r="G1306" t="str">
            <v>XAIX</v>
          </cell>
          <cell r="H1306">
            <v>700</v>
          </cell>
        </row>
        <row r="1307">
          <cell r="G1307" t="str">
            <v>XAIX</v>
          </cell>
          <cell r="H1307">
            <v>700</v>
          </cell>
        </row>
        <row r="1308">
          <cell r="G1308" t="str">
            <v>XAIX</v>
          </cell>
          <cell r="H1308">
            <v>700</v>
          </cell>
        </row>
        <row r="1309">
          <cell r="G1309" t="str">
            <v>XAIX</v>
          </cell>
          <cell r="H1309">
            <v>700</v>
          </cell>
        </row>
        <row r="1310">
          <cell r="G1310" t="str">
            <v>XAIX</v>
          </cell>
          <cell r="H1310">
            <v>700</v>
          </cell>
        </row>
        <row r="1311">
          <cell r="G1311" t="str">
            <v>XAIX</v>
          </cell>
          <cell r="H1311">
            <v>700</v>
          </cell>
        </row>
        <row r="1312">
          <cell r="G1312" t="str">
            <v>XAIX</v>
          </cell>
          <cell r="H1312">
            <v>700</v>
          </cell>
        </row>
        <row r="1313">
          <cell r="G1313" t="str">
            <v>XAIX</v>
          </cell>
          <cell r="H1313">
            <v>700</v>
          </cell>
        </row>
        <row r="1314">
          <cell r="G1314" t="str">
            <v>XAIX</v>
          </cell>
          <cell r="H1314">
            <v>700</v>
          </cell>
        </row>
        <row r="1315">
          <cell r="G1315" t="str">
            <v>XAIX</v>
          </cell>
          <cell r="H1315">
            <v>700</v>
          </cell>
        </row>
        <row r="1316">
          <cell r="G1316" t="str">
            <v>XAIX</v>
          </cell>
          <cell r="H1316">
            <v>700</v>
          </cell>
        </row>
        <row r="1317">
          <cell r="G1317" t="str">
            <v>XAIX</v>
          </cell>
          <cell r="H1317">
            <v>700</v>
          </cell>
        </row>
        <row r="1318">
          <cell r="G1318" t="str">
            <v>XAIX</v>
          </cell>
          <cell r="H1318">
            <v>700</v>
          </cell>
        </row>
        <row r="1319">
          <cell r="G1319" t="str">
            <v>XAIX</v>
          </cell>
          <cell r="H1319">
            <v>700</v>
          </cell>
        </row>
        <row r="1320">
          <cell r="G1320" t="str">
            <v>XAIX</v>
          </cell>
          <cell r="H1320">
            <v>700</v>
          </cell>
        </row>
        <row r="1321">
          <cell r="G1321" t="str">
            <v>XAIX</v>
          </cell>
          <cell r="H1321">
            <v>700</v>
          </cell>
        </row>
        <row r="1322">
          <cell r="G1322" t="str">
            <v>XAIX</v>
          </cell>
          <cell r="H1322">
            <v>700</v>
          </cell>
        </row>
        <row r="1323">
          <cell r="G1323" t="str">
            <v>XAIX</v>
          </cell>
          <cell r="H1323">
            <v>700</v>
          </cell>
        </row>
        <row r="1324">
          <cell r="G1324" t="str">
            <v>XAIX</v>
          </cell>
          <cell r="H1324">
            <v>700</v>
          </cell>
        </row>
        <row r="1325">
          <cell r="G1325" t="str">
            <v>XIANGTCM</v>
          </cell>
          <cell r="H1325">
            <v>320</v>
          </cell>
        </row>
        <row r="1326">
          <cell r="G1326" t="str">
            <v>XIANGTCM</v>
          </cell>
          <cell r="H1326">
            <v>320</v>
          </cell>
        </row>
        <row r="1327">
          <cell r="G1327" t="str">
            <v>XIANGTCM</v>
          </cell>
          <cell r="H1327">
            <v>320</v>
          </cell>
        </row>
        <row r="1328">
          <cell r="G1328" t="str">
            <v>XIANGTCM</v>
          </cell>
          <cell r="H1328">
            <v>320</v>
          </cell>
        </row>
        <row r="1329">
          <cell r="G1329" t="str">
            <v>XIANGTCM</v>
          </cell>
          <cell r="H1329">
            <v>320</v>
          </cell>
        </row>
        <row r="1330">
          <cell r="G1330" t="str">
            <v>XIANGTCM</v>
          </cell>
          <cell r="H1330">
            <v>320</v>
          </cell>
        </row>
        <row r="1331">
          <cell r="G1331" t="str">
            <v>XIANGTCM</v>
          </cell>
          <cell r="H1331">
            <v>320</v>
          </cell>
        </row>
        <row r="1332">
          <cell r="G1332" t="str">
            <v>XIANGTCM</v>
          </cell>
          <cell r="H1332">
            <v>320</v>
          </cell>
        </row>
        <row r="1333">
          <cell r="G1333" t="str">
            <v>XIANGTCM</v>
          </cell>
          <cell r="H1333">
            <v>320</v>
          </cell>
        </row>
        <row r="1334">
          <cell r="G1334" t="str">
            <v>XIANGTCM</v>
          </cell>
          <cell r="H1334">
            <v>320</v>
          </cell>
        </row>
        <row r="1335">
          <cell r="G1335" t="str">
            <v>XIANGTCM</v>
          </cell>
          <cell r="H1335">
            <v>320</v>
          </cell>
        </row>
        <row r="1336">
          <cell r="G1336" t="str">
            <v>XIANGTCM</v>
          </cell>
          <cell r="H1336">
            <v>320</v>
          </cell>
        </row>
        <row r="1337">
          <cell r="G1337" t="str">
            <v>XIANGY2CM</v>
          </cell>
          <cell r="H1337">
            <v>320</v>
          </cell>
        </row>
        <row r="1338">
          <cell r="G1338" t="str">
            <v>XIANGY2CM</v>
          </cell>
          <cell r="H1338">
            <v>320</v>
          </cell>
        </row>
        <row r="1339">
          <cell r="G1339" t="str">
            <v>XIANGY2CM</v>
          </cell>
          <cell r="H1339">
            <v>320</v>
          </cell>
        </row>
        <row r="1340">
          <cell r="G1340" t="str">
            <v>XIANGY2CM</v>
          </cell>
          <cell r="H1340">
            <v>320</v>
          </cell>
        </row>
        <row r="1341">
          <cell r="G1341" t="str">
            <v>XIANGY2CM</v>
          </cell>
          <cell r="H1341">
            <v>320</v>
          </cell>
        </row>
        <row r="1342">
          <cell r="G1342" t="str">
            <v>XIANGY2CM</v>
          </cell>
          <cell r="H1342">
            <v>320</v>
          </cell>
        </row>
        <row r="1343">
          <cell r="G1343" t="str">
            <v>XIANGY2CM</v>
          </cell>
          <cell r="H1343">
            <v>320</v>
          </cell>
        </row>
        <row r="1344">
          <cell r="G1344" t="str">
            <v>XIANGY2CM</v>
          </cell>
          <cell r="H1344">
            <v>320</v>
          </cell>
        </row>
        <row r="1345">
          <cell r="G1345" t="str">
            <v>XIANGY2CM</v>
          </cell>
          <cell r="H1345">
            <v>320</v>
          </cell>
        </row>
        <row r="1346">
          <cell r="G1346" t="str">
            <v>XIANGY2CM</v>
          </cell>
          <cell r="H1346">
            <v>320</v>
          </cell>
        </row>
        <row r="1347">
          <cell r="G1347" t="str">
            <v>XIANGY2CM</v>
          </cell>
          <cell r="H1347">
            <v>320</v>
          </cell>
        </row>
        <row r="1348">
          <cell r="G1348" t="str">
            <v>XIANGY2CT</v>
          </cell>
          <cell r="H1348">
            <v>160</v>
          </cell>
        </row>
        <row r="1349">
          <cell r="G1349" t="str">
            <v>XIANGY2CT</v>
          </cell>
          <cell r="H1349">
            <v>160</v>
          </cell>
        </row>
        <row r="1350">
          <cell r="G1350" t="str">
            <v>XIANGY2CT</v>
          </cell>
          <cell r="H1350">
            <v>160</v>
          </cell>
        </row>
        <row r="1351">
          <cell r="G1351" t="str">
            <v>XIANGY2CT</v>
          </cell>
          <cell r="H1351">
            <v>160</v>
          </cell>
        </row>
        <row r="1352">
          <cell r="G1352" t="str">
            <v>XIANGY2CT</v>
          </cell>
          <cell r="H1352">
            <v>160</v>
          </cell>
        </row>
        <row r="1353">
          <cell r="G1353" t="str">
            <v>XIANGY2CT</v>
          </cell>
          <cell r="H1353">
            <v>160</v>
          </cell>
        </row>
        <row r="1354">
          <cell r="G1354" t="str">
            <v>XIANGY2CT</v>
          </cell>
          <cell r="H1354">
            <v>160</v>
          </cell>
        </row>
        <row r="1355">
          <cell r="G1355" t="str">
            <v>XIANGYCTCACHE</v>
          </cell>
          <cell r="H1355">
            <v>160</v>
          </cell>
        </row>
        <row r="1356">
          <cell r="G1356" t="str">
            <v>XIANGYCTCACHE</v>
          </cell>
          <cell r="H1356">
            <v>160</v>
          </cell>
        </row>
        <row r="1357">
          <cell r="G1357" t="str">
            <v>XIANGYCTCACHE</v>
          </cell>
          <cell r="H1357">
            <v>160</v>
          </cell>
        </row>
        <row r="1358">
          <cell r="G1358" t="str">
            <v>XIANGYCTCACHE</v>
          </cell>
          <cell r="H1358">
            <v>160</v>
          </cell>
        </row>
        <row r="1359">
          <cell r="G1359" t="str">
            <v>XIANGYCTCACHE</v>
          </cell>
          <cell r="H1359">
            <v>160</v>
          </cell>
        </row>
        <row r="1360">
          <cell r="G1360" t="str">
            <v>XIANGYCTCACHE</v>
          </cell>
          <cell r="H1360">
            <v>160</v>
          </cell>
        </row>
        <row r="1361">
          <cell r="G1361" t="str">
            <v>XIANGYCTCACHE</v>
          </cell>
          <cell r="H1361">
            <v>160</v>
          </cell>
        </row>
        <row r="1362">
          <cell r="G1362" t="str">
            <v>XIANGYCTCACHE</v>
          </cell>
          <cell r="H1362">
            <v>160</v>
          </cell>
        </row>
        <row r="1363">
          <cell r="G1363" t="str">
            <v>XIANGYCTCACHE</v>
          </cell>
          <cell r="H1363">
            <v>160</v>
          </cell>
        </row>
        <row r="1364">
          <cell r="G1364" t="str">
            <v>XIANGYCTCACHE</v>
          </cell>
          <cell r="H1364">
            <v>160</v>
          </cell>
        </row>
        <row r="1365">
          <cell r="G1365" t="str">
            <v>XIANGYCTCACHE</v>
          </cell>
          <cell r="H1365">
            <v>160</v>
          </cell>
        </row>
        <row r="1366">
          <cell r="G1366" t="str">
            <v>XIANGYIX</v>
          </cell>
          <cell r="H1366">
            <v>320</v>
          </cell>
        </row>
        <row r="1367">
          <cell r="G1367" t="str">
            <v>XIANGYIX</v>
          </cell>
          <cell r="H1367">
            <v>320</v>
          </cell>
        </row>
        <row r="1368">
          <cell r="G1368" t="str">
            <v>XIANGYIX</v>
          </cell>
          <cell r="H1368">
            <v>320</v>
          </cell>
        </row>
        <row r="1369">
          <cell r="G1369" t="str">
            <v>XIANGYIX</v>
          </cell>
          <cell r="H1369">
            <v>320</v>
          </cell>
        </row>
        <row r="1370">
          <cell r="G1370" t="str">
            <v>XIANGYIX</v>
          </cell>
          <cell r="H1370">
            <v>320</v>
          </cell>
        </row>
        <row r="1371">
          <cell r="G1371" t="str">
            <v>XIANGYIX</v>
          </cell>
          <cell r="H1371">
            <v>320</v>
          </cell>
        </row>
        <row r="1372">
          <cell r="G1372" t="str">
            <v>XIANGYIX</v>
          </cell>
          <cell r="H1372">
            <v>320</v>
          </cell>
        </row>
        <row r="1373">
          <cell r="G1373" t="str">
            <v>XIANGYIX</v>
          </cell>
          <cell r="H1373">
            <v>320</v>
          </cell>
        </row>
        <row r="1374">
          <cell r="G1374" t="str">
            <v>XIANGYIX</v>
          </cell>
          <cell r="H1374">
            <v>320</v>
          </cell>
        </row>
        <row r="1375">
          <cell r="G1375" t="str">
            <v>XIANGYIX</v>
          </cell>
          <cell r="H1375">
            <v>320</v>
          </cell>
        </row>
        <row r="1376">
          <cell r="G1376" t="str">
            <v>XIANGYIX</v>
          </cell>
          <cell r="H1376">
            <v>320</v>
          </cell>
        </row>
        <row r="1377">
          <cell r="G1377" t="str">
            <v>XIANGYIX</v>
          </cell>
          <cell r="H1377">
            <v>320</v>
          </cell>
        </row>
        <row r="1378">
          <cell r="G1378" t="str">
            <v>XIANGYIX</v>
          </cell>
          <cell r="H1378">
            <v>320</v>
          </cell>
        </row>
        <row r="1379">
          <cell r="G1379" t="str">
            <v>XINYUN</v>
          </cell>
          <cell r="H1379">
            <v>160</v>
          </cell>
        </row>
        <row r="1380">
          <cell r="G1380" t="str">
            <v>XINYUN</v>
          </cell>
          <cell r="H1380">
            <v>160</v>
          </cell>
        </row>
        <row r="1381">
          <cell r="G1381" t="str">
            <v>XINYUN</v>
          </cell>
          <cell r="H1381">
            <v>160</v>
          </cell>
        </row>
        <row r="1382">
          <cell r="G1382" t="str">
            <v>XINYUN</v>
          </cell>
          <cell r="H1382">
            <v>160</v>
          </cell>
        </row>
        <row r="1383">
          <cell r="G1383" t="str">
            <v>XINYUN</v>
          </cell>
          <cell r="H1383">
            <v>160</v>
          </cell>
        </row>
        <row r="1384">
          <cell r="G1384" t="str">
            <v>XINYUN</v>
          </cell>
          <cell r="H1384">
            <v>160</v>
          </cell>
        </row>
        <row r="1385">
          <cell r="G1385" t="str">
            <v>XINYUN</v>
          </cell>
          <cell r="H1385">
            <v>160</v>
          </cell>
        </row>
        <row r="1386">
          <cell r="G1386" t="str">
            <v>XINYUN</v>
          </cell>
          <cell r="H1386">
            <v>160</v>
          </cell>
        </row>
        <row r="1387">
          <cell r="G1387" t="str">
            <v>XINYUN</v>
          </cell>
          <cell r="H1387">
            <v>160</v>
          </cell>
        </row>
        <row r="1388">
          <cell r="G1388" t="str">
            <v>XINYUN</v>
          </cell>
          <cell r="H1388">
            <v>160</v>
          </cell>
        </row>
        <row r="1389">
          <cell r="G1389" t="str">
            <v>XM2CT</v>
          </cell>
          <cell r="H1389">
            <v>120</v>
          </cell>
        </row>
        <row r="1390">
          <cell r="G1390" t="str">
            <v>XM2CT</v>
          </cell>
          <cell r="H1390">
            <v>120</v>
          </cell>
        </row>
        <row r="1391">
          <cell r="G1391" t="str">
            <v>XM2CT</v>
          </cell>
          <cell r="H1391">
            <v>120</v>
          </cell>
        </row>
        <row r="1392">
          <cell r="G1392" t="str">
            <v>XM2CT</v>
          </cell>
          <cell r="H1392">
            <v>120</v>
          </cell>
        </row>
        <row r="1393">
          <cell r="G1393" t="str">
            <v>XM2CT</v>
          </cell>
          <cell r="H1393">
            <v>120</v>
          </cell>
        </row>
        <row r="1394">
          <cell r="G1394" t="str">
            <v>XM2CT</v>
          </cell>
          <cell r="H1394">
            <v>120</v>
          </cell>
        </row>
        <row r="1395">
          <cell r="G1395" t="str">
            <v>XM2CT</v>
          </cell>
          <cell r="H1395">
            <v>120</v>
          </cell>
        </row>
        <row r="1396">
          <cell r="G1396" t="str">
            <v>XM2CT</v>
          </cell>
          <cell r="H1396">
            <v>120</v>
          </cell>
        </row>
        <row r="1397">
          <cell r="G1397" t="str">
            <v>XM2CT</v>
          </cell>
          <cell r="H1397">
            <v>120</v>
          </cell>
        </row>
        <row r="1398">
          <cell r="G1398" t="str">
            <v>XM2CT</v>
          </cell>
          <cell r="H1398">
            <v>120</v>
          </cell>
        </row>
        <row r="1399">
          <cell r="G1399" t="str">
            <v>XN2CT</v>
          </cell>
          <cell r="H1399">
            <v>120</v>
          </cell>
        </row>
        <row r="1400">
          <cell r="G1400" t="str">
            <v>XN2CT</v>
          </cell>
          <cell r="H1400">
            <v>120</v>
          </cell>
        </row>
        <row r="1401">
          <cell r="G1401" t="str">
            <v>XN2CT</v>
          </cell>
          <cell r="H1401">
            <v>120</v>
          </cell>
        </row>
        <row r="1402">
          <cell r="G1402" t="str">
            <v>XN2CT</v>
          </cell>
          <cell r="H1402">
            <v>120</v>
          </cell>
        </row>
        <row r="1403">
          <cell r="G1403" t="str">
            <v>XNCM</v>
          </cell>
          <cell r="H1403">
            <v>70</v>
          </cell>
        </row>
        <row r="1404">
          <cell r="G1404" t="str">
            <v>XNCM</v>
          </cell>
          <cell r="H1404">
            <v>70</v>
          </cell>
        </row>
        <row r="1405">
          <cell r="G1405" t="str">
            <v>XNCM</v>
          </cell>
          <cell r="H1405">
            <v>70</v>
          </cell>
        </row>
        <row r="1406">
          <cell r="G1406" t="str">
            <v>XNUN</v>
          </cell>
          <cell r="H1406">
            <v>20</v>
          </cell>
        </row>
        <row r="1407">
          <cell r="G1407" t="str">
            <v>XNUN</v>
          </cell>
          <cell r="H1407">
            <v>20</v>
          </cell>
        </row>
        <row r="1408">
          <cell r="G1408" t="str">
            <v>XTUN</v>
          </cell>
          <cell r="H1408">
            <v>160</v>
          </cell>
        </row>
        <row r="1409">
          <cell r="G1409" t="str">
            <v>XTUN</v>
          </cell>
          <cell r="H1409">
            <v>160</v>
          </cell>
        </row>
        <row r="1410">
          <cell r="G1410" t="str">
            <v>XTUN</v>
          </cell>
          <cell r="H1410">
            <v>160</v>
          </cell>
        </row>
        <row r="1411">
          <cell r="G1411" t="str">
            <v>XTUN</v>
          </cell>
          <cell r="H1411">
            <v>160</v>
          </cell>
        </row>
        <row r="1412">
          <cell r="G1412" t="str">
            <v>XTUN</v>
          </cell>
          <cell r="H1412">
            <v>160</v>
          </cell>
        </row>
        <row r="1413">
          <cell r="G1413" t="str">
            <v>XTUN</v>
          </cell>
          <cell r="H1413">
            <v>160</v>
          </cell>
        </row>
        <row r="1414">
          <cell r="G1414" t="str">
            <v>XTUN</v>
          </cell>
          <cell r="H1414">
            <v>160</v>
          </cell>
        </row>
        <row r="1415">
          <cell r="G1415" t="str">
            <v>XXUN</v>
          </cell>
          <cell r="H1415">
            <v>160</v>
          </cell>
        </row>
        <row r="1416">
          <cell r="G1416" t="str">
            <v>XXUN</v>
          </cell>
          <cell r="H1416">
            <v>160</v>
          </cell>
        </row>
        <row r="1417">
          <cell r="G1417" t="str">
            <v>XXUN</v>
          </cell>
          <cell r="H1417">
            <v>160</v>
          </cell>
        </row>
        <row r="1418">
          <cell r="G1418" t="str">
            <v>XXUN</v>
          </cell>
          <cell r="H1418">
            <v>160</v>
          </cell>
        </row>
        <row r="1419">
          <cell r="G1419" t="str">
            <v>XXUN</v>
          </cell>
          <cell r="H1419">
            <v>160</v>
          </cell>
        </row>
        <row r="1420">
          <cell r="G1420" t="str">
            <v>XXUN</v>
          </cell>
          <cell r="H1420">
            <v>160</v>
          </cell>
        </row>
        <row r="1421">
          <cell r="G1421" t="str">
            <v>XXUN</v>
          </cell>
          <cell r="H1421">
            <v>160</v>
          </cell>
        </row>
        <row r="1422">
          <cell r="G1422" t="str">
            <v>XY2CM</v>
          </cell>
          <cell r="H1422">
            <v>240</v>
          </cell>
        </row>
        <row r="1423">
          <cell r="G1423" t="str">
            <v>XY2CM</v>
          </cell>
          <cell r="H1423">
            <v>240</v>
          </cell>
        </row>
        <row r="1424">
          <cell r="G1424" t="str">
            <v>XY2CM</v>
          </cell>
          <cell r="H1424">
            <v>240</v>
          </cell>
        </row>
        <row r="1425">
          <cell r="G1425" t="str">
            <v>XY2CM</v>
          </cell>
          <cell r="H1425">
            <v>240</v>
          </cell>
        </row>
        <row r="1426">
          <cell r="G1426" t="str">
            <v>XY2CM</v>
          </cell>
          <cell r="H1426">
            <v>240</v>
          </cell>
        </row>
        <row r="1427">
          <cell r="G1427" t="str">
            <v>XY2CM</v>
          </cell>
          <cell r="H1427">
            <v>240</v>
          </cell>
        </row>
        <row r="1428">
          <cell r="G1428" t="str">
            <v>XY3CM</v>
          </cell>
          <cell r="H1428">
            <v>100</v>
          </cell>
        </row>
        <row r="1429">
          <cell r="G1429" t="str">
            <v>XY3CM</v>
          </cell>
          <cell r="H1429">
            <v>100</v>
          </cell>
        </row>
        <row r="1430">
          <cell r="G1430" t="str">
            <v>XYCM</v>
          </cell>
          <cell r="H1430">
            <v>120</v>
          </cell>
        </row>
        <row r="1431">
          <cell r="G1431" t="str">
            <v>XYCM</v>
          </cell>
          <cell r="H1431">
            <v>120</v>
          </cell>
        </row>
        <row r="1432">
          <cell r="G1432" t="str">
            <v>XYCM</v>
          </cell>
          <cell r="H1432">
            <v>120</v>
          </cell>
        </row>
        <row r="1433">
          <cell r="G1433" t="str">
            <v>XYCM</v>
          </cell>
          <cell r="H1433">
            <v>120</v>
          </cell>
        </row>
        <row r="1434">
          <cell r="G1434" t="str">
            <v>XYCM</v>
          </cell>
          <cell r="H1434">
            <v>120</v>
          </cell>
        </row>
        <row r="1435">
          <cell r="G1435" t="str">
            <v>XYCM</v>
          </cell>
          <cell r="H1435">
            <v>120</v>
          </cell>
        </row>
        <row r="1436">
          <cell r="G1436" t="str">
            <v>XZUNCACHE</v>
          </cell>
          <cell r="H1436">
            <v>240</v>
          </cell>
        </row>
        <row r="1437">
          <cell r="G1437" t="str">
            <v>XZUNCACHE</v>
          </cell>
          <cell r="H1437">
            <v>240</v>
          </cell>
        </row>
        <row r="1438">
          <cell r="G1438" t="str">
            <v>XZUNCACHE</v>
          </cell>
          <cell r="H1438">
            <v>240</v>
          </cell>
        </row>
        <row r="1439">
          <cell r="G1439" t="str">
            <v>XZUNCACHE</v>
          </cell>
          <cell r="H1439">
            <v>240</v>
          </cell>
        </row>
        <row r="1440">
          <cell r="G1440" t="str">
            <v>XZUNCACHE</v>
          </cell>
          <cell r="H1440">
            <v>240</v>
          </cell>
        </row>
        <row r="1441">
          <cell r="G1441" t="str">
            <v>XZUNCACHE</v>
          </cell>
          <cell r="H1441">
            <v>240</v>
          </cell>
        </row>
        <row r="1442">
          <cell r="G1442" t="str">
            <v>XZUNCACHE</v>
          </cell>
          <cell r="H1442">
            <v>240</v>
          </cell>
        </row>
        <row r="1443">
          <cell r="G1443" t="str">
            <v>XZUNCACHE</v>
          </cell>
          <cell r="H1443">
            <v>240</v>
          </cell>
        </row>
        <row r="1444">
          <cell r="G1444" t="str">
            <v>XZUNCACHE</v>
          </cell>
          <cell r="H1444">
            <v>240</v>
          </cell>
        </row>
        <row r="1445">
          <cell r="G1445" t="str">
            <v>XZUNCACHE</v>
          </cell>
          <cell r="H1445">
            <v>240</v>
          </cell>
        </row>
        <row r="1446">
          <cell r="G1446" t="str">
            <v>XZUNCACHE</v>
          </cell>
          <cell r="H1446">
            <v>240</v>
          </cell>
        </row>
        <row r="1447">
          <cell r="G1447" t="str">
            <v>YANCCM</v>
          </cell>
          <cell r="H1447">
            <v>240</v>
          </cell>
        </row>
        <row r="1448">
          <cell r="G1448" t="str">
            <v>YANCCM</v>
          </cell>
          <cell r="H1448">
            <v>240</v>
          </cell>
        </row>
        <row r="1449">
          <cell r="G1449" t="str">
            <v>YANCCM</v>
          </cell>
          <cell r="H1449">
            <v>240</v>
          </cell>
        </row>
        <row r="1450">
          <cell r="G1450" t="str">
            <v>YANCCM</v>
          </cell>
          <cell r="H1450">
            <v>240</v>
          </cell>
        </row>
        <row r="1451">
          <cell r="G1451" t="str">
            <v>YANCCM</v>
          </cell>
          <cell r="H1451">
            <v>240</v>
          </cell>
        </row>
        <row r="1452">
          <cell r="G1452" t="str">
            <v>YANCCM</v>
          </cell>
          <cell r="H1452">
            <v>240</v>
          </cell>
        </row>
        <row r="1453">
          <cell r="G1453" t="str">
            <v>YANCCM</v>
          </cell>
          <cell r="H1453">
            <v>240</v>
          </cell>
        </row>
        <row r="1454">
          <cell r="G1454" t="str">
            <v>YANGZ3CM</v>
          </cell>
          <cell r="H1454">
            <v>480</v>
          </cell>
        </row>
        <row r="1455">
          <cell r="G1455" t="str">
            <v>YANGZ3CM</v>
          </cell>
          <cell r="H1455">
            <v>480</v>
          </cell>
        </row>
        <row r="1456">
          <cell r="G1456" t="str">
            <v>YANGZ3CM</v>
          </cell>
          <cell r="H1456">
            <v>480</v>
          </cell>
        </row>
        <row r="1457">
          <cell r="G1457" t="str">
            <v>YANGZ3CM</v>
          </cell>
          <cell r="H1457">
            <v>480</v>
          </cell>
        </row>
        <row r="1458">
          <cell r="G1458" t="str">
            <v>YANGZ3CM</v>
          </cell>
          <cell r="H1458">
            <v>480</v>
          </cell>
        </row>
        <row r="1459">
          <cell r="G1459" t="str">
            <v>YANGZ3CM</v>
          </cell>
          <cell r="H1459">
            <v>480</v>
          </cell>
        </row>
        <row r="1460">
          <cell r="G1460" t="str">
            <v>YANGZ3CM</v>
          </cell>
          <cell r="H1460">
            <v>480</v>
          </cell>
        </row>
        <row r="1461">
          <cell r="G1461" t="str">
            <v>YANGZ3CM</v>
          </cell>
          <cell r="H1461">
            <v>480</v>
          </cell>
        </row>
        <row r="1462">
          <cell r="G1462" t="str">
            <v>YANGZ3CM</v>
          </cell>
          <cell r="H1462">
            <v>480</v>
          </cell>
        </row>
        <row r="1463">
          <cell r="G1463" t="str">
            <v>YANGZ3CM</v>
          </cell>
          <cell r="H1463">
            <v>480</v>
          </cell>
        </row>
        <row r="1464">
          <cell r="G1464" t="str">
            <v>YANGZ3CM</v>
          </cell>
          <cell r="H1464">
            <v>480</v>
          </cell>
        </row>
        <row r="1465">
          <cell r="G1465" t="str">
            <v>YANGZ3CM</v>
          </cell>
          <cell r="H1465">
            <v>480</v>
          </cell>
        </row>
        <row r="1466">
          <cell r="G1466" t="str">
            <v>YANGZ3CM</v>
          </cell>
          <cell r="H1466">
            <v>480</v>
          </cell>
        </row>
        <row r="1467">
          <cell r="G1467" t="str">
            <v>YANGZ3CM</v>
          </cell>
          <cell r="H1467">
            <v>480</v>
          </cell>
        </row>
        <row r="1468">
          <cell r="G1468" t="str">
            <v>YANGZCM</v>
          </cell>
          <cell r="H1468">
            <v>80</v>
          </cell>
        </row>
        <row r="1469">
          <cell r="G1469" t="str">
            <v>YANGZCM</v>
          </cell>
          <cell r="H1469">
            <v>80</v>
          </cell>
        </row>
        <row r="1470">
          <cell r="G1470" t="str">
            <v>YANGZCM</v>
          </cell>
          <cell r="H1470">
            <v>80</v>
          </cell>
        </row>
        <row r="1471">
          <cell r="G1471" t="str">
            <v>YANGZCM</v>
          </cell>
          <cell r="H1471">
            <v>80</v>
          </cell>
        </row>
        <row r="1472">
          <cell r="G1472" t="str">
            <v>YANGZCM</v>
          </cell>
          <cell r="H1472">
            <v>80</v>
          </cell>
        </row>
        <row r="1473">
          <cell r="G1473" t="str">
            <v>YANGZCMCACHE</v>
          </cell>
          <cell r="H1473">
            <v>200</v>
          </cell>
        </row>
        <row r="1474">
          <cell r="G1474" t="str">
            <v>YANGZCMCACHE</v>
          </cell>
          <cell r="H1474">
            <v>200</v>
          </cell>
        </row>
        <row r="1475">
          <cell r="G1475" t="str">
            <v>YANGZCMCACHE</v>
          </cell>
          <cell r="H1475">
            <v>200</v>
          </cell>
        </row>
        <row r="1476">
          <cell r="G1476" t="str">
            <v>YANGZCMCACHE</v>
          </cell>
          <cell r="H1476">
            <v>200</v>
          </cell>
        </row>
        <row r="1477">
          <cell r="G1477" t="str">
            <v>YANGZCMCACHE</v>
          </cell>
          <cell r="H1477">
            <v>200</v>
          </cell>
        </row>
        <row r="1478">
          <cell r="G1478" t="str">
            <v>YANGZCMCACHE</v>
          </cell>
          <cell r="H1478">
            <v>200</v>
          </cell>
        </row>
        <row r="1479">
          <cell r="G1479" t="str">
            <v>YCCT</v>
          </cell>
          <cell r="H1479">
            <v>40</v>
          </cell>
        </row>
        <row r="1480">
          <cell r="G1480" t="str">
            <v>YCCT</v>
          </cell>
          <cell r="H1480">
            <v>40</v>
          </cell>
        </row>
        <row r="1481">
          <cell r="G1481" t="str">
            <v>YJCT</v>
          </cell>
          <cell r="H1481">
            <v>200</v>
          </cell>
        </row>
        <row r="1482">
          <cell r="G1482" t="str">
            <v>YJCT</v>
          </cell>
          <cell r="H1482">
            <v>200</v>
          </cell>
        </row>
        <row r="1483">
          <cell r="G1483" t="str">
            <v>YJCT</v>
          </cell>
          <cell r="H1483">
            <v>200</v>
          </cell>
        </row>
        <row r="1484">
          <cell r="G1484" t="str">
            <v>YJCT</v>
          </cell>
          <cell r="H1484">
            <v>200</v>
          </cell>
        </row>
        <row r="1485">
          <cell r="G1485" t="str">
            <v>YJCT</v>
          </cell>
          <cell r="H1485">
            <v>200</v>
          </cell>
        </row>
        <row r="1486">
          <cell r="G1486" t="str">
            <v>YJCT</v>
          </cell>
          <cell r="H1486">
            <v>200</v>
          </cell>
        </row>
        <row r="1487">
          <cell r="G1487" t="str">
            <v>YJCT</v>
          </cell>
          <cell r="H1487">
            <v>200</v>
          </cell>
        </row>
        <row r="1488">
          <cell r="G1488" t="str">
            <v>YJCT</v>
          </cell>
          <cell r="H1488">
            <v>200</v>
          </cell>
        </row>
        <row r="1489">
          <cell r="G1489" t="str">
            <v>YTUN</v>
          </cell>
          <cell r="H1489">
            <v>160</v>
          </cell>
        </row>
        <row r="1490">
          <cell r="G1490" t="str">
            <v>YTUN</v>
          </cell>
          <cell r="H1490">
            <v>160</v>
          </cell>
        </row>
        <row r="1491">
          <cell r="G1491" t="str">
            <v>YTUN</v>
          </cell>
          <cell r="H1491">
            <v>160</v>
          </cell>
        </row>
        <row r="1492">
          <cell r="G1492" t="str">
            <v>YTUN</v>
          </cell>
          <cell r="H1492">
            <v>160</v>
          </cell>
        </row>
        <row r="1493">
          <cell r="G1493" t="str">
            <v>YTUN</v>
          </cell>
          <cell r="H1493">
            <v>160</v>
          </cell>
        </row>
        <row r="1494">
          <cell r="G1494" t="str">
            <v>YTUN</v>
          </cell>
          <cell r="H1494">
            <v>160</v>
          </cell>
        </row>
        <row r="1495">
          <cell r="G1495" t="str">
            <v>YY2CT</v>
          </cell>
          <cell r="H1495">
            <v>180</v>
          </cell>
        </row>
        <row r="1496">
          <cell r="G1496" t="str">
            <v>YY2CT</v>
          </cell>
          <cell r="H1496">
            <v>180</v>
          </cell>
        </row>
        <row r="1497">
          <cell r="G1497" t="str">
            <v>YY2CT</v>
          </cell>
          <cell r="H1497">
            <v>180</v>
          </cell>
        </row>
        <row r="1498">
          <cell r="G1498" t="str">
            <v>YY2CT</v>
          </cell>
          <cell r="H1498">
            <v>180</v>
          </cell>
        </row>
        <row r="1499">
          <cell r="G1499" t="str">
            <v>YY2CT</v>
          </cell>
          <cell r="H1499">
            <v>180</v>
          </cell>
        </row>
        <row r="1500">
          <cell r="G1500" t="str">
            <v>YY2CT</v>
          </cell>
          <cell r="H1500">
            <v>180</v>
          </cell>
        </row>
        <row r="1501">
          <cell r="G1501" t="str">
            <v>YY2CT</v>
          </cell>
          <cell r="H1501">
            <v>180</v>
          </cell>
        </row>
        <row r="1502">
          <cell r="G1502" t="str">
            <v>YY2CT</v>
          </cell>
          <cell r="H1502">
            <v>180</v>
          </cell>
        </row>
        <row r="1503">
          <cell r="G1503" t="str">
            <v>YY2CT</v>
          </cell>
          <cell r="H1503">
            <v>180</v>
          </cell>
        </row>
        <row r="1504">
          <cell r="G1504" t="str">
            <v>YY2CT</v>
          </cell>
          <cell r="H1504">
            <v>180</v>
          </cell>
        </row>
        <row r="1505">
          <cell r="G1505" t="str">
            <v>YY2CT</v>
          </cell>
          <cell r="H1505">
            <v>180</v>
          </cell>
        </row>
        <row r="1506">
          <cell r="G1506" t="str">
            <v>YYCM</v>
          </cell>
          <cell r="H1506">
            <v>320</v>
          </cell>
        </row>
        <row r="1507">
          <cell r="G1507" t="str">
            <v>YYCM</v>
          </cell>
          <cell r="H1507">
            <v>320</v>
          </cell>
        </row>
        <row r="1508">
          <cell r="G1508" t="str">
            <v>YYCM</v>
          </cell>
          <cell r="H1508">
            <v>320</v>
          </cell>
        </row>
        <row r="1509">
          <cell r="G1509" t="str">
            <v>YYCM</v>
          </cell>
          <cell r="H1509">
            <v>320</v>
          </cell>
        </row>
        <row r="1510">
          <cell r="G1510" t="str">
            <v>YYCM</v>
          </cell>
          <cell r="H1510">
            <v>320</v>
          </cell>
        </row>
        <row r="1511">
          <cell r="G1511" t="str">
            <v>YYCM</v>
          </cell>
          <cell r="H1511">
            <v>320</v>
          </cell>
        </row>
        <row r="1512">
          <cell r="G1512" t="str">
            <v>ZAOZCM</v>
          </cell>
          <cell r="H1512">
            <v>200</v>
          </cell>
        </row>
        <row r="1513">
          <cell r="G1513" t="str">
            <v>ZAOZCM</v>
          </cell>
          <cell r="H1513">
            <v>200</v>
          </cell>
        </row>
        <row r="1514">
          <cell r="G1514" t="str">
            <v>ZAOZCM</v>
          </cell>
          <cell r="H1514">
            <v>200</v>
          </cell>
        </row>
        <row r="1515">
          <cell r="G1515" t="str">
            <v>ZAOZCM</v>
          </cell>
          <cell r="H1515">
            <v>200</v>
          </cell>
        </row>
        <row r="1516">
          <cell r="G1516" t="str">
            <v>ZAOZCM</v>
          </cell>
          <cell r="H1516">
            <v>200</v>
          </cell>
        </row>
        <row r="1517">
          <cell r="G1517" t="str">
            <v>山东</v>
          </cell>
          <cell r="H1517" t="str">
            <v>cmnet</v>
          </cell>
        </row>
        <row r="1518">
          <cell r="G1518" t="str">
            <v>ZHUZUNCACHE</v>
          </cell>
          <cell r="H1518">
            <v>160</v>
          </cell>
        </row>
        <row r="1519">
          <cell r="G1519" t="str">
            <v>ZHUZUNCACHE</v>
          </cell>
          <cell r="H1519">
            <v>160</v>
          </cell>
        </row>
        <row r="1520">
          <cell r="G1520" t="str">
            <v>ZHUZUNCACHE</v>
          </cell>
          <cell r="H1520">
            <v>160</v>
          </cell>
        </row>
        <row r="1521">
          <cell r="G1521" t="str">
            <v>ZHUZUNCACHE</v>
          </cell>
          <cell r="H1521">
            <v>160</v>
          </cell>
        </row>
        <row r="1522">
          <cell r="G1522" t="str">
            <v>ZHUZUNCACHE</v>
          </cell>
          <cell r="H1522">
            <v>160</v>
          </cell>
        </row>
        <row r="1523">
          <cell r="G1523" t="str">
            <v>ZHUZUNCACHE</v>
          </cell>
          <cell r="H1523">
            <v>160</v>
          </cell>
        </row>
        <row r="1524">
          <cell r="G1524" t="str">
            <v>ZHUZUNCACHE</v>
          </cell>
          <cell r="H1524">
            <v>160</v>
          </cell>
        </row>
        <row r="1525">
          <cell r="G1525" t="str">
            <v>ZHUZUNCACHE</v>
          </cell>
          <cell r="H1525">
            <v>160</v>
          </cell>
        </row>
        <row r="1526">
          <cell r="G1526" t="str">
            <v>ZHUZUNCACHE</v>
          </cell>
          <cell r="H1526">
            <v>160</v>
          </cell>
        </row>
        <row r="1527">
          <cell r="G1527" t="str">
            <v>ZHUZUNCACHE</v>
          </cell>
          <cell r="H1527">
            <v>160</v>
          </cell>
        </row>
        <row r="1528">
          <cell r="G1528" t="str">
            <v>ZHUZUNCACHE</v>
          </cell>
          <cell r="H1528">
            <v>160</v>
          </cell>
        </row>
        <row r="1529">
          <cell r="G1529" t="str">
            <v>ZHUZUNCACHE</v>
          </cell>
          <cell r="H1529">
            <v>160</v>
          </cell>
        </row>
        <row r="1530">
          <cell r="G1530" t="str">
            <v>ZHUZUNCACHE</v>
          </cell>
          <cell r="H1530">
            <v>160</v>
          </cell>
        </row>
        <row r="1531">
          <cell r="G1531" t="str">
            <v>ZHUZUNCACHE</v>
          </cell>
          <cell r="H1531">
            <v>160</v>
          </cell>
        </row>
        <row r="1532">
          <cell r="G1532" t="str">
            <v>ZHUZUNCACHE</v>
          </cell>
          <cell r="H1532">
            <v>160</v>
          </cell>
        </row>
        <row r="1533">
          <cell r="G1533" t="str">
            <v>ZHUZUNCACHE</v>
          </cell>
          <cell r="H1533">
            <v>160</v>
          </cell>
        </row>
        <row r="1534">
          <cell r="G1534" t="str">
            <v>ZHUZUNCACHE</v>
          </cell>
          <cell r="H1534">
            <v>160</v>
          </cell>
        </row>
        <row r="1535">
          <cell r="G1535" t="str">
            <v>ZHUZUNCACHE</v>
          </cell>
          <cell r="H1535">
            <v>160</v>
          </cell>
        </row>
        <row r="1536">
          <cell r="G1536" t="str">
            <v>ZHUZUNCACHE</v>
          </cell>
          <cell r="H1536">
            <v>160</v>
          </cell>
        </row>
        <row r="1537">
          <cell r="G1537" t="str">
            <v>ZHUZUNCACHE</v>
          </cell>
          <cell r="H1537">
            <v>160</v>
          </cell>
        </row>
        <row r="1538">
          <cell r="G1538" t="str">
            <v>ZJCM</v>
          </cell>
          <cell r="H1538">
            <v>80</v>
          </cell>
        </row>
        <row r="1539">
          <cell r="G1539" t="str">
            <v>ZJCM</v>
          </cell>
          <cell r="H1539">
            <v>80</v>
          </cell>
        </row>
        <row r="1540">
          <cell r="G1540" t="str">
            <v>ZJCM</v>
          </cell>
          <cell r="H1540">
            <v>80</v>
          </cell>
        </row>
        <row r="1541">
          <cell r="G1541" t="str">
            <v>ZJCM</v>
          </cell>
          <cell r="H1541">
            <v>80</v>
          </cell>
        </row>
        <row r="1542">
          <cell r="G1542" t="str">
            <v>ZJCM</v>
          </cell>
          <cell r="H1542">
            <v>80</v>
          </cell>
        </row>
        <row r="1543">
          <cell r="G1543" t="str">
            <v>ZJKCM</v>
          </cell>
          <cell r="H1543">
            <v>200</v>
          </cell>
        </row>
        <row r="1544">
          <cell r="G1544" t="str">
            <v>ZJKCM</v>
          </cell>
          <cell r="H1544">
            <v>200</v>
          </cell>
        </row>
        <row r="1545">
          <cell r="G1545" t="str">
            <v>ZJKCM</v>
          </cell>
          <cell r="H1545">
            <v>200</v>
          </cell>
        </row>
        <row r="1546">
          <cell r="G1546" t="str">
            <v>ZJKCM</v>
          </cell>
          <cell r="H1546">
            <v>200</v>
          </cell>
        </row>
        <row r="1547">
          <cell r="G1547" t="str">
            <v>ZJKCM</v>
          </cell>
          <cell r="H1547">
            <v>200</v>
          </cell>
        </row>
        <row r="1548">
          <cell r="G1548" t="str">
            <v>ZJKCM</v>
          </cell>
          <cell r="H1548">
            <v>200</v>
          </cell>
        </row>
        <row r="1549">
          <cell r="G1549" t="str">
            <v>ZJKCM</v>
          </cell>
          <cell r="H1549">
            <v>200</v>
          </cell>
        </row>
        <row r="1550">
          <cell r="G1550" t="str">
            <v>ZKUN</v>
          </cell>
          <cell r="H1550">
            <v>160</v>
          </cell>
        </row>
        <row r="1551">
          <cell r="G1551" t="str">
            <v>ZKUN</v>
          </cell>
          <cell r="H1551">
            <v>160</v>
          </cell>
        </row>
        <row r="1552">
          <cell r="G1552" t="str">
            <v>ZKUN</v>
          </cell>
          <cell r="H1552">
            <v>160</v>
          </cell>
        </row>
        <row r="1553">
          <cell r="G1553" t="str">
            <v>ZKUN</v>
          </cell>
          <cell r="H1553">
            <v>160</v>
          </cell>
        </row>
        <row r="1554">
          <cell r="G1554" t="str">
            <v>ZKUN</v>
          </cell>
          <cell r="H1554">
            <v>160</v>
          </cell>
        </row>
        <row r="1555">
          <cell r="G1555" t="str">
            <v>ZKUN</v>
          </cell>
          <cell r="H1555">
            <v>160</v>
          </cell>
        </row>
        <row r="1556">
          <cell r="G1556" t="str">
            <v>ZKUN</v>
          </cell>
          <cell r="H1556">
            <v>160</v>
          </cell>
        </row>
        <row r="1557">
          <cell r="G1557" t="str">
            <v>ZKUN</v>
          </cell>
          <cell r="H1557">
            <v>160</v>
          </cell>
        </row>
        <row r="1558">
          <cell r="G1558" t="str">
            <v>ZW2CT</v>
          </cell>
          <cell r="H1558">
            <v>40</v>
          </cell>
        </row>
        <row r="1559">
          <cell r="G1559" t="str">
            <v>ZW2CT</v>
          </cell>
          <cell r="H1559">
            <v>40</v>
          </cell>
        </row>
        <row r="1560">
          <cell r="G1560" t="str">
            <v>ZW3CM</v>
          </cell>
          <cell r="H1560">
            <v>160</v>
          </cell>
        </row>
        <row r="1561">
          <cell r="G1561" t="str">
            <v>ZW3CM</v>
          </cell>
          <cell r="H1561">
            <v>160</v>
          </cell>
        </row>
        <row r="1562">
          <cell r="G1562" t="str">
            <v>ZW3CM</v>
          </cell>
          <cell r="H1562">
            <v>160</v>
          </cell>
        </row>
        <row r="1563">
          <cell r="G1563" t="str">
            <v>ZW3CM</v>
          </cell>
          <cell r="H1563">
            <v>160</v>
          </cell>
        </row>
        <row r="1564">
          <cell r="G1564" t="str">
            <v>ZW3CM</v>
          </cell>
          <cell r="H1564">
            <v>160</v>
          </cell>
        </row>
        <row r="1565">
          <cell r="G1565" t="str">
            <v>ZW3CM</v>
          </cell>
          <cell r="H1565">
            <v>160</v>
          </cell>
        </row>
        <row r="1566">
          <cell r="G1566" t="str">
            <v>ZWCT</v>
          </cell>
          <cell r="H1566">
            <v>40</v>
          </cell>
        </row>
        <row r="1567">
          <cell r="G1567" t="str">
            <v>ZWCT</v>
          </cell>
          <cell r="H1567">
            <v>40</v>
          </cell>
        </row>
        <row r="1568">
          <cell r="G1568" t="str">
            <v>ZWUN</v>
          </cell>
          <cell r="H1568">
            <v>40</v>
          </cell>
        </row>
        <row r="1569">
          <cell r="G1569" t="str">
            <v>ZWUN</v>
          </cell>
          <cell r="H1569">
            <v>40</v>
          </cell>
        </row>
        <row r="1570">
          <cell r="G1570" t="str">
            <v>ZZ2CM</v>
          </cell>
          <cell r="H1570">
            <v>120</v>
          </cell>
        </row>
        <row r="1571">
          <cell r="G1571" t="str">
            <v>ZZ2CM</v>
          </cell>
          <cell r="H1571">
            <v>120</v>
          </cell>
        </row>
        <row r="1572">
          <cell r="G1572" t="str">
            <v>ZZ2CM</v>
          </cell>
          <cell r="H1572">
            <v>120</v>
          </cell>
        </row>
        <row r="1573">
          <cell r="G1573" t="str">
            <v>ZZ2CM</v>
          </cell>
          <cell r="H1573">
            <v>120</v>
          </cell>
        </row>
        <row r="1574">
          <cell r="G1574" t="str">
            <v>ZZ2CM</v>
          </cell>
          <cell r="H1574">
            <v>120</v>
          </cell>
        </row>
        <row r="1575">
          <cell r="G1575" t="str">
            <v>ZZ2CM</v>
          </cell>
          <cell r="H1575">
            <v>120</v>
          </cell>
        </row>
        <row r="1576">
          <cell r="G1576" t="str">
            <v>ZZ2UN</v>
          </cell>
          <cell r="H1576">
            <v>160</v>
          </cell>
        </row>
        <row r="1577">
          <cell r="G1577" t="str">
            <v>ZZ2UN</v>
          </cell>
          <cell r="H1577">
            <v>160</v>
          </cell>
        </row>
        <row r="1578">
          <cell r="G1578" t="str">
            <v>ZZ2UN</v>
          </cell>
          <cell r="H1578">
            <v>160</v>
          </cell>
        </row>
        <row r="1579">
          <cell r="G1579" t="str">
            <v>ZZ2UN</v>
          </cell>
          <cell r="H1579">
            <v>160</v>
          </cell>
        </row>
        <row r="1580">
          <cell r="G1580" t="str">
            <v>ZZ2UN</v>
          </cell>
          <cell r="H1580">
            <v>160</v>
          </cell>
        </row>
        <row r="1581">
          <cell r="G1581" t="str">
            <v>ZZ2UN</v>
          </cell>
          <cell r="H1581">
            <v>160</v>
          </cell>
        </row>
        <row r="1582">
          <cell r="G1582" t="str">
            <v>ZZ2UN</v>
          </cell>
          <cell r="H1582">
            <v>160</v>
          </cell>
        </row>
        <row r="1583">
          <cell r="G1583" t="str">
            <v>ZZ2UN</v>
          </cell>
          <cell r="H1583">
            <v>160</v>
          </cell>
        </row>
        <row r="1584">
          <cell r="G1584" t="str">
            <v>ZZ2UN</v>
          </cell>
          <cell r="H1584">
            <v>160</v>
          </cell>
        </row>
        <row r="1585">
          <cell r="G1585" t="str">
            <v>ZZ2UN</v>
          </cell>
          <cell r="H1585">
            <v>160</v>
          </cell>
        </row>
        <row r="1586">
          <cell r="G1586" t="str">
            <v>ZZ3UN</v>
          </cell>
          <cell r="H1586">
            <v>120</v>
          </cell>
        </row>
        <row r="1587">
          <cell r="G1587" t="str">
            <v>ZZ3UN</v>
          </cell>
          <cell r="H1587">
            <v>120</v>
          </cell>
        </row>
        <row r="1588">
          <cell r="G1588" t="str">
            <v>ZZ3UN</v>
          </cell>
          <cell r="H1588">
            <v>120</v>
          </cell>
        </row>
        <row r="1589">
          <cell r="G1589" t="str">
            <v>ZZ4CM</v>
          </cell>
          <cell r="H1589">
            <v>300</v>
          </cell>
        </row>
        <row r="1590">
          <cell r="G1590" t="str">
            <v>ZZ4CM</v>
          </cell>
          <cell r="H1590">
            <v>300</v>
          </cell>
        </row>
        <row r="1591">
          <cell r="G1591" t="str">
            <v>ZZ4CM</v>
          </cell>
          <cell r="H1591">
            <v>300</v>
          </cell>
        </row>
        <row r="1592">
          <cell r="G1592" t="str">
            <v>ZZ4CM</v>
          </cell>
          <cell r="H1592">
            <v>300</v>
          </cell>
        </row>
        <row r="1593">
          <cell r="G1593" t="str">
            <v>ZZ4CM</v>
          </cell>
          <cell r="H1593">
            <v>300</v>
          </cell>
        </row>
        <row r="1594">
          <cell r="G1594" t="str">
            <v>ZZ4CM</v>
          </cell>
          <cell r="H1594">
            <v>300</v>
          </cell>
        </row>
        <row r="1595">
          <cell r="G1595" t="str">
            <v>ZZ4CM</v>
          </cell>
          <cell r="H1595">
            <v>300</v>
          </cell>
        </row>
        <row r="1596">
          <cell r="G1596" t="str">
            <v>ZZ4CM</v>
          </cell>
          <cell r="H1596">
            <v>300</v>
          </cell>
        </row>
        <row r="1597">
          <cell r="G1597" t="str">
            <v>ZZ4CM</v>
          </cell>
          <cell r="H1597">
            <v>300</v>
          </cell>
        </row>
        <row r="1598">
          <cell r="G1598" t="str">
            <v>ZZ4CT</v>
          </cell>
          <cell r="H1598">
            <v>100</v>
          </cell>
        </row>
        <row r="1599">
          <cell r="G1599" t="str">
            <v>ZZ4CT</v>
          </cell>
          <cell r="H1599">
            <v>100</v>
          </cell>
        </row>
        <row r="1600">
          <cell r="G1600" t="str">
            <v>ZZ4CT</v>
          </cell>
          <cell r="H1600">
            <v>100</v>
          </cell>
        </row>
        <row r="1601">
          <cell r="G1601" t="str">
            <v>ZZ4UN</v>
          </cell>
          <cell r="H1601">
            <v>160</v>
          </cell>
        </row>
        <row r="1602">
          <cell r="G1602" t="str">
            <v>ZZ4UN</v>
          </cell>
          <cell r="H1602">
            <v>160</v>
          </cell>
        </row>
        <row r="1603">
          <cell r="G1603" t="str">
            <v>ZZ4UN</v>
          </cell>
          <cell r="H1603">
            <v>160</v>
          </cell>
        </row>
        <row r="1604">
          <cell r="G1604" t="str">
            <v>ZZ4UN</v>
          </cell>
          <cell r="H1604">
            <v>160</v>
          </cell>
        </row>
        <row r="1605">
          <cell r="G1605" t="str">
            <v>ZZ4UN</v>
          </cell>
          <cell r="H1605">
            <v>160</v>
          </cell>
        </row>
        <row r="1606">
          <cell r="G1606" t="str">
            <v>ZZ4UN</v>
          </cell>
          <cell r="H1606">
            <v>160</v>
          </cell>
        </row>
        <row r="1607">
          <cell r="G1607" t="str">
            <v>ZZ4UN</v>
          </cell>
          <cell r="H1607">
            <v>160</v>
          </cell>
        </row>
        <row r="1608">
          <cell r="G1608" t="str">
            <v>ZZ4UN</v>
          </cell>
          <cell r="H1608">
            <v>160</v>
          </cell>
        </row>
        <row r="1609">
          <cell r="G1609" t="str">
            <v>ZZ4UN</v>
          </cell>
          <cell r="H1609">
            <v>160</v>
          </cell>
        </row>
        <row r="1610">
          <cell r="G1610" t="str">
            <v>ZZ5CM</v>
          </cell>
          <cell r="H1610">
            <v>200</v>
          </cell>
        </row>
        <row r="1611">
          <cell r="G1611" t="str">
            <v>ZZ5CM</v>
          </cell>
          <cell r="H1611">
            <v>200</v>
          </cell>
        </row>
        <row r="1612">
          <cell r="G1612" t="str">
            <v>ZZ5CM</v>
          </cell>
          <cell r="H1612">
            <v>200</v>
          </cell>
        </row>
        <row r="1613">
          <cell r="G1613" t="str">
            <v>ZZ5CM</v>
          </cell>
          <cell r="H1613">
            <v>200</v>
          </cell>
        </row>
        <row r="1614">
          <cell r="G1614" t="str">
            <v>ZZ5CM</v>
          </cell>
          <cell r="H1614">
            <v>200</v>
          </cell>
        </row>
        <row r="1615">
          <cell r="G1615" t="str">
            <v>ZZ5CM</v>
          </cell>
          <cell r="H1615">
            <v>200</v>
          </cell>
        </row>
        <row r="1616">
          <cell r="G1616" t="str">
            <v>ZZCM</v>
          </cell>
          <cell r="H1616">
            <v>180</v>
          </cell>
        </row>
        <row r="1617">
          <cell r="G1617" t="str">
            <v>ZZCM</v>
          </cell>
          <cell r="H1617">
            <v>180</v>
          </cell>
        </row>
        <row r="1618">
          <cell r="G1618" t="str">
            <v>ZZCM</v>
          </cell>
          <cell r="H1618">
            <v>180</v>
          </cell>
        </row>
        <row r="1619">
          <cell r="G1619" t="str">
            <v>ZZCM</v>
          </cell>
          <cell r="H1619">
            <v>180</v>
          </cell>
        </row>
        <row r="1620">
          <cell r="G1620" t="str">
            <v>ZZCM</v>
          </cell>
          <cell r="H1620">
            <v>180</v>
          </cell>
        </row>
        <row r="1621">
          <cell r="G1621" t="str">
            <v>ZZCM</v>
          </cell>
          <cell r="H1621">
            <v>180</v>
          </cell>
        </row>
        <row r="1622">
          <cell r="G1622" t="str">
            <v>ZZCM</v>
          </cell>
          <cell r="H1622">
            <v>180</v>
          </cell>
        </row>
        <row r="1623">
          <cell r="G1623" t="str">
            <v>ZZCM</v>
          </cell>
          <cell r="H1623">
            <v>180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08华东及第三方-带宽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EE1033643"/>
  <sheetViews>
    <sheetView tabSelected="1" zoomScale="80" zoomScaleNormal="80" workbookViewId="0">
      <pane ySplit="1" topLeftCell="A2" activePane="bottomLeft" state="frozen"/>
      <selection pane="bottomLeft" activeCell="AH14" sqref="AH14"/>
    </sheetView>
  </sheetViews>
  <sheetFormatPr baseColWidth="10" defaultColWidth="8.33203125" defaultRowHeight="15" customHeight="1"/>
  <cols>
    <col min="1" max="1" width="4.83203125" style="47" customWidth="1"/>
    <col min="2" max="2" width="10.6640625" style="47" customWidth="1"/>
    <col min="3" max="4" width="4.83203125" style="47" customWidth="1"/>
    <col min="5" max="5" width="15" style="47" customWidth="1"/>
    <col min="6" max="6" width="8.33203125" style="47" customWidth="1"/>
    <col min="7" max="7" width="8" style="47" customWidth="1"/>
    <col min="8" max="9" width="15.83203125" style="48" customWidth="1"/>
    <col min="10" max="10" width="8" style="47" customWidth="1"/>
    <col min="11" max="11" width="9" style="47" customWidth="1"/>
    <col min="12" max="12" width="17.33203125" style="47" customWidth="1"/>
    <col min="13" max="13" width="9" style="47" customWidth="1"/>
    <col min="14" max="15" width="11.5" style="47" customWidth="1"/>
    <col min="16" max="16" width="9.5" style="49" customWidth="1"/>
    <col min="17" max="17" width="13.1640625" style="49" customWidth="1"/>
    <col min="18" max="18" width="14.1640625" style="49" customWidth="1"/>
    <col min="19" max="19" width="7.5" style="50" customWidth="1"/>
    <col min="20" max="20" width="12.83203125" style="51" customWidth="1"/>
    <col min="21" max="21" width="4.83203125" style="51" customWidth="1"/>
    <col min="22" max="22" width="17.33203125" style="52" customWidth="1"/>
    <col min="23" max="23" width="7" style="47" customWidth="1"/>
    <col min="24" max="25" width="11.33203125" style="53" customWidth="1"/>
    <col min="26" max="26" width="11.33203125" style="47" customWidth="1"/>
    <col min="27" max="29" width="11.33203125" style="54" customWidth="1"/>
    <col min="30" max="30" width="16.1640625" style="55" customWidth="1"/>
    <col min="31" max="16384" width="8.33203125" style="56"/>
  </cols>
  <sheetData>
    <row r="1" spans="1:29" s="1" customFormat="1" ht="1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11" t="s">
        <v>14</v>
      </c>
      <c r="P1" s="13" t="s">
        <v>15</v>
      </c>
      <c r="Q1" s="13" t="s">
        <v>16</v>
      </c>
      <c r="R1" s="13" t="s">
        <v>17</v>
      </c>
      <c r="S1" s="21" t="s">
        <v>18</v>
      </c>
      <c r="T1" s="22" t="s">
        <v>19</v>
      </c>
      <c r="U1" s="22" t="s">
        <v>20</v>
      </c>
      <c r="V1" s="23" t="s">
        <v>21</v>
      </c>
      <c r="W1" s="24" t="s">
        <v>22</v>
      </c>
      <c r="X1" s="12" t="s">
        <v>23</v>
      </c>
      <c r="Y1" s="12" t="s">
        <v>24</v>
      </c>
      <c r="Z1" s="34" t="s">
        <v>25</v>
      </c>
      <c r="AA1" s="35" t="s">
        <v>26</v>
      </c>
      <c r="AB1" s="35" t="s">
        <v>27</v>
      </c>
      <c r="AC1" s="35" t="s">
        <v>28</v>
      </c>
    </row>
    <row r="2" spans="1:29" s="43" customFormat="1" ht="15" customHeight="1">
      <c r="A2" s="57" t="s">
        <v>29</v>
      </c>
      <c r="B2" s="58" t="s">
        <v>30</v>
      </c>
      <c r="C2" s="59" t="s">
        <v>31</v>
      </c>
      <c r="D2" s="59" t="s">
        <v>32</v>
      </c>
      <c r="E2" s="57" t="s">
        <v>33</v>
      </c>
      <c r="F2" s="57" t="s">
        <v>34</v>
      </c>
      <c r="G2" s="57" t="s">
        <v>35</v>
      </c>
      <c r="H2" s="60" t="s">
        <v>36</v>
      </c>
      <c r="I2" s="60" t="e">
        <f>VLOOKUP(H2,新返回合同!$A$2:$Y$45,25,FALSE)</f>
        <v>#N/A</v>
      </c>
      <c r="J2" s="66" t="s">
        <v>37</v>
      </c>
      <c r="K2" s="57" t="s">
        <v>38</v>
      </c>
      <c r="L2" s="60" t="s">
        <v>39</v>
      </c>
      <c r="M2" s="57"/>
      <c r="N2" s="67">
        <v>44044</v>
      </c>
      <c r="O2" s="57"/>
      <c r="P2" s="68">
        <v>8500</v>
      </c>
      <c r="Q2" s="75">
        <v>1718.6130000000001</v>
      </c>
      <c r="R2" s="76">
        <f t="shared" ref="R2:R8" si="0">ROUND(P2*Q2,2)</f>
        <v>14608210.5</v>
      </c>
      <c r="S2" s="77">
        <v>202305</v>
      </c>
      <c r="T2" s="78" t="s">
        <v>40</v>
      </c>
      <c r="U2" s="78"/>
      <c r="V2" s="79">
        <v>1718.612670898</v>
      </c>
      <c r="W2" s="80"/>
      <c r="X2" s="81">
        <v>44774</v>
      </c>
      <c r="Y2" s="81">
        <v>45138</v>
      </c>
      <c r="Z2" s="96" t="s">
        <v>41</v>
      </c>
      <c r="AA2" s="97">
        <v>0</v>
      </c>
      <c r="AB2" s="97"/>
      <c r="AC2" s="97">
        <v>0</v>
      </c>
    </row>
    <row r="3" spans="1:29" s="43" customFormat="1" ht="15" customHeight="1">
      <c r="A3" s="57" t="s">
        <v>29</v>
      </c>
      <c r="B3" s="58" t="s">
        <v>30</v>
      </c>
      <c r="C3" s="59" t="s">
        <v>31</v>
      </c>
      <c r="D3" s="59" t="s">
        <v>32</v>
      </c>
      <c r="E3" s="57" t="s">
        <v>33</v>
      </c>
      <c r="F3" s="57" t="s">
        <v>34</v>
      </c>
      <c r="G3" s="57" t="s">
        <v>35</v>
      </c>
      <c r="H3" s="60" t="s">
        <v>36</v>
      </c>
      <c r="I3" s="60" t="e">
        <f>VLOOKUP(H3,新返回合同!$A$2:$Y$45,25,FALSE)</f>
        <v>#N/A</v>
      </c>
      <c r="J3" s="66" t="s">
        <v>37</v>
      </c>
      <c r="K3" s="57" t="s">
        <v>38</v>
      </c>
      <c r="L3" s="60" t="s">
        <v>42</v>
      </c>
      <c r="M3" s="57"/>
      <c r="N3" s="67">
        <v>44409</v>
      </c>
      <c r="O3" s="57"/>
      <c r="P3" s="68">
        <v>8500</v>
      </c>
      <c r="Q3" s="82"/>
      <c r="R3" s="76">
        <f t="shared" si="0"/>
        <v>0</v>
      </c>
      <c r="S3" s="77">
        <v>202305</v>
      </c>
      <c r="T3" s="78" t="s">
        <v>40</v>
      </c>
      <c r="U3" s="78"/>
      <c r="V3" s="79">
        <v>0</v>
      </c>
      <c r="W3" s="80"/>
      <c r="X3" s="81">
        <v>44774</v>
      </c>
      <c r="Y3" s="81">
        <v>45138</v>
      </c>
      <c r="Z3" s="96" t="s">
        <v>43</v>
      </c>
      <c r="AA3" s="97">
        <v>0</v>
      </c>
      <c r="AB3" s="97"/>
      <c r="AC3" s="97">
        <v>0</v>
      </c>
    </row>
    <row r="4" spans="1:29" s="43" customFormat="1" ht="15" customHeight="1">
      <c r="A4" s="57" t="s">
        <v>29</v>
      </c>
      <c r="B4" s="58" t="s">
        <v>30</v>
      </c>
      <c r="C4" s="59" t="s">
        <v>31</v>
      </c>
      <c r="D4" s="59" t="s">
        <v>32</v>
      </c>
      <c r="E4" s="57" t="s">
        <v>33</v>
      </c>
      <c r="F4" s="57" t="s">
        <v>34</v>
      </c>
      <c r="G4" s="57" t="s">
        <v>35</v>
      </c>
      <c r="H4" s="60" t="s">
        <v>36</v>
      </c>
      <c r="I4" s="60" t="e">
        <f>VLOOKUP(H4,新返回合同!$A$2:$Y$45,25,FALSE)</f>
        <v>#N/A</v>
      </c>
      <c r="J4" s="66" t="s">
        <v>37</v>
      </c>
      <c r="K4" s="57" t="s">
        <v>38</v>
      </c>
      <c r="L4" s="60" t="s">
        <v>44</v>
      </c>
      <c r="M4" s="57"/>
      <c r="N4" s="67">
        <v>44440</v>
      </c>
      <c r="O4" s="57"/>
      <c r="P4" s="68">
        <v>8500</v>
      </c>
      <c r="Q4" s="75">
        <v>105.69499999999999</v>
      </c>
      <c r="R4" s="76">
        <f t="shared" si="0"/>
        <v>898407.5</v>
      </c>
      <c r="S4" s="77">
        <v>202305</v>
      </c>
      <c r="T4" s="78" t="s">
        <v>40</v>
      </c>
      <c r="U4" s="78"/>
      <c r="V4" s="79">
        <v>105.694229126</v>
      </c>
      <c r="W4" s="80"/>
      <c r="X4" s="81">
        <v>44774</v>
      </c>
      <c r="Y4" s="81">
        <v>45138</v>
      </c>
      <c r="Z4" s="96" t="s">
        <v>45</v>
      </c>
      <c r="AA4" s="97">
        <v>0</v>
      </c>
      <c r="AB4" s="97"/>
      <c r="AC4" s="97">
        <v>0</v>
      </c>
    </row>
    <row r="5" spans="1:29" s="43" customFormat="1" ht="15" customHeight="1">
      <c r="A5" s="57" t="s">
        <v>29</v>
      </c>
      <c r="B5" s="58" t="s">
        <v>30</v>
      </c>
      <c r="C5" s="59" t="s">
        <v>31</v>
      </c>
      <c r="D5" s="59" t="s">
        <v>32</v>
      </c>
      <c r="E5" s="57" t="s">
        <v>33</v>
      </c>
      <c r="F5" s="57" t="s">
        <v>34</v>
      </c>
      <c r="G5" s="57" t="s">
        <v>35</v>
      </c>
      <c r="H5" s="60" t="s">
        <v>36</v>
      </c>
      <c r="I5" s="60" t="e">
        <f>VLOOKUP(H5,新返回合同!$A$2:$Y$45,25,FALSE)</f>
        <v>#N/A</v>
      </c>
      <c r="J5" s="66" t="s">
        <v>37</v>
      </c>
      <c r="K5" s="57" t="s">
        <v>46</v>
      </c>
      <c r="L5" s="60" t="s">
        <v>47</v>
      </c>
      <c r="M5" s="57"/>
      <c r="N5" s="67">
        <v>44440</v>
      </c>
      <c r="O5" s="57"/>
      <c r="P5" s="68">
        <v>8500</v>
      </c>
      <c r="Q5" s="75">
        <v>9.9860000000000007</v>
      </c>
      <c r="R5" s="76">
        <f t="shared" si="0"/>
        <v>84881</v>
      </c>
      <c r="S5" s="77">
        <v>202305</v>
      </c>
      <c r="T5" s="78" t="s">
        <v>48</v>
      </c>
      <c r="U5" s="78"/>
      <c r="V5" s="79">
        <v>9.9858894350000007</v>
      </c>
      <c r="W5" s="80"/>
      <c r="X5" s="81">
        <v>44774</v>
      </c>
      <c r="Y5" s="81">
        <v>45138</v>
      </c>
      <c r="Z5" s="96" t="s">
        <v>49</v>
      </c>
      <c r="AA5" s="97"/>
      <c r="AB5" s="97"/>
      <c r="AC5" s="97">
        <v>0</v>
      </c>
    </row>
    <row r="6" spans="1:29" s="2" customFormat="1" ht="15" customHeight="1">
      <c r="A6" s="61" t="s">
        <v>29</v>
      </c>
      <c r="B6" s="62" t="s">
        <v>30</v>
      </c>
      <c r="C6" s="63" t="s">
        <v>31</v>
      </c>
      <c r="D6" s="63" t="s">
        <v>32</v>
      </c>
      <c r="E6" s="61" t="s">
        <v>50</v>
      </c>
      <c r="F6" s="61" t="s">
        <v>51</v>
      </c>
      <c r="G6" s="61" t="s">
        <v>35</v>
      </c>
      <c r="H6" s="8" t="s">
        <v>52</v>
      </c>
      <c r="I6" s="8" t="e">
        <f>VLOOKUP(H6,新返回合同!$A$2:$Y$45,25,FALSE)</f>
        <v>#N/A</v>
      </c>
      <c r="J6" s="65" t="s">
        <v>37</v>
      </c>
      <c r="K6" s="61" t="s">
        <v>53</v>
      </c>
      <c r="L6" s="8" t="s">
        <v>54</v>
      </c>
      <c r="M6" s="61"/>
      <c r="N6" s="69">
        <v>45017</v>
      </c>
      <c r="O6" s="61"/>
      <c r="P6" s="70">
        <v>5300</v>
      </c>
      <c r="Q6" s="83">
        <v>221.779</v>
      </c>
      <c r="R6" s="18">
        <f t="shared" si="0"/>
        <v>1175428.7</v>
      </c>
      <c r="S6" s="26">
        <v>202305</v>
      </c>
      <c r="T6" s="84" t="s">
        <v>55</v>
      </c>
      <c r="U6" s="84"/>
      <c r="V6" s="85">
        <v>221.77806091299999</v>
      </c>
      <c r="W6" s="86"/>
      <c r="X6" s="87"/>
      <c r="Y6" s="87"/>
      <c r="Z6" s="98" t="s">
        <v>56</v>
      </c>
      <c r="AA6" s="99">
        <v>0</v>
      </c>
      <c r="AB6" s="99"/>
      <c r="AC6" s="99">
        <v>0</v>
      </c>
    </row>
    <row r="7" spans="1:29" s="2" customFormat="1" ht="15" customHeight="1">
      <c r="A7" s="61" t="s">
        <v>29</v>
      </c>
      <c r="B7" s="62" t="s">
        <v>30</v>
      </c>
      <c r="C7" s="63" t="s">
        <v>31</v>
      </c>
      <c r="D7" s="63" t="s">
        <v>32</v>
      </c>
      <c r="E7" s="61" t="s">
        <v>50</v>
      </c>
      <c r="F7" s="61" t="s">
        <v>51</v>
      </c>
      <c r="G7" s="61" t="s">
        <v>35</v>
      </c>
      <c r="H7" s="8" t="s">
        <v>52</v>
      </c>
      <c r="I7" s="8" t="e">
        <f>VLOOKUP(H7,新返回合同!$A$2:$Y$45,25,FALSE)</f>
        <v>#N/A</v>
      </c>
      <c r="J7" s="65" t="s">
        <v>37</v>
      </c>
      <c r="K7" s="61" t="s">
        <v>53</v>
      </c>
      <c r="L7" s="8" t="s">
        <v>57</v>
      </c>
      <c r="M7" s="61"/>
      <c r="N7" s="69">
        <v>45017</v>
      </c>
      <c r="O7" s="61"/>
      <c r="P7" s="70">
        <v>5300</v>
      </c>
      <c r="Q7" s="83">
        <v>155.77799999999999</v>
      </c>
      <c r="R7" s="18">
        <f t="shared" si="0"/>
        <v>825623.4</v>
      </c>
      <c r="S7" s="26">
        <v>202305</v>
      </c>
      <c r="T7" s="84" t="s">
        <v>55</v>
      </c>
      <c r="U7" s="84"/>
      <c r="V7" s="85">
        <v>155.77746582</v>
      </c>
      <c r="W7" s="86"/>
      <c r="X7" s="87"/>
      <c r="Y7" s="87"/>
      <c r="Z7" s="98" t="s">
        <v>58</v>
      </c>
      <c r="AA7" s="99">
        <v>0</v>
      </c>
      <c r="AB7" s="99"/>
      <c r="AC7" s="99">
        <v>0</v>
      </c>
    </row>
    <row r="8" spans="1:29" s="43" customFormat="1" ht="15" customHeight="1">
      <c r="A8" s="57" t="s">
        <v>29</v>
      </c>
      <c r="B8" s="58" t="s">
        <v>30</v>
      </c>
      <c r="C8" s="59" t="s">
        <v>31</v>
      </c>
      <c r="D8" s="59" t="s">
        <v>32</v>
      </c>
      <c r="E8" s="57" t="s">
        <v>59</v>
      </c>
      <c r="F8" s="57" t="s">
        <v>60</v>
      </c>
      <c r="G8" s="57" t="s">
        <v>35</v>
      </c>
      <c r="H8" s="60" t="s">
        <v>61</v>
      </c>
      <c r="I8" s="60" t="str">
        <f>VLOOKUP(H8,新返回合同!$A$2:$Y$45,25,FALSE)</f>
        <v>2023-05-05</v>
      </c>
      <c r="J8" s="66" t="s">
        <v>37</v>
      </c>
      <c r="K8" s="57" t="s">
        <v>62</v>
      </c>
      <c r="L8" s="60" t="s">
        <v>63</v>
      </c>
      <c r="M8" s="57"/>
      <c r="N8" s="67">
        <v>44593</v>
      </c>
      <c r="O8" s="57"/>
      <c r="P8" s="68">
        <v>8500</v>
      </c>
      <c r="Q8" s="75">
        <v>314.767</v>
      </c>
      <c r="R8" s="76">
        <f t="shared" si="0"/>
        <v>2675519.5</v>
      </c>
      <c r="S8" s="77">
        <v>202305</v>
      </c>
      <c r="T8" s="78" t="s">
        <v>64</v>
      </c>
      <c r="U8" s="78"/>
      <c r="V8" s="79">
        <v>314.76696777299998</v>
      </c>
      <c r="W8" s="80"/>
      <c r="X8" s="81">
        <v>44958</v>
      </c>
      <c r="Y8" s="81">
        <v>45322</v>
      </c>
      <c r="Z8" s="96" t="s">
        <v>65</v>
      </c>
      <c r="AA8" s="97">
        <v>0</v>
      </c>
      <c r="AB8" s="97"/>
      <c r="AC8" s="97">
        <v>0</v>
      </c>
    </row>
    <row r="9" spans="1:29" s="43" customFormat="1" ht="15" customHeight="1">
      <c r="A9" s="57" t="s">
        <v>29</v>
      </c>
      <c r="B9" s="58" t="s">
        <v>66</v>
      </c>
      <c r="C9" s="59" t="s">
        <v>67</v>
      </c>
      <c r="D9" s="59" t="s">
        <v>68</v>
      </c>
      <c r="E9" s="57" t="s">
        <v>69</v>
      </c>
      <c r="F9" s="57" t="s">
        <v>70</v>
      </c>
      <c r="G9" s="57" t="s">
        <v>35</v>
      </c>
      <c r="H9" s="60" t="s">
        <v>71</v>
      </c>
      <c r="I9" s="60" t="e">
        <f>VLOOKUP(H9,新返回合同!$A$2:$Y$45,25,FALSE)</f>
        <v>#N/A</v>
      </c>
      <c r="J9" s="66" t="s">
        <v>72</v>
      </c>
      <c r="K9" s="57" t="s">
        <v>73</v>
      </c>
      <c r="L9" s="60" t="s">
        <v>74</v>
      </c>
      <c r="M9" s="57"/>
      <c r="N9" s="67">
        <v>43313</v>
      </c>
      <c r="O9" s="57" t="s">
        <v>75</v>
      </c>
      <c r="P9" s="68">
        <v>5000</v>
      </c>
      <c r="Q9" s="82">
        <v>3</v>
      </c>
      <c r="R9" s="76">
        <f>P9*Q9</f>
        <v>15000</v>
      </c>
      <c r="S9" s="77">
        <v>202305</v>
      </c>
      <c r="T9" s="78" t="s">
        <v>76</v>
      </c>
      <c r="U9" s="78"/>
      <c r="V9" s="88">
        <v>0</v>
      </c>
      <c r="W9" s="80"/>
      <c r="X9" s="81">
        <v>44044</v>
      </c>
      <c r="Y9" s="81">
        <v>45138</v>
      </c>
      <c r="Z9" s="96" t="s">
        <v>77</v>
      </c>
      <c r="AA9" s="97" t="s">
        <v>78</v>
      </c>
      <c r="AB9" s="97">
        <v>30</v>
      </c>
      <c r="AC9" s="97">
        <v>3</v>
      </c>
    </row>
    <row r="10" spans="1:29" s="2" customFormat="1" ht="15" customHeight="1">
      <c r="A10" s="61" t="s">
        <v>29</v>
      </c>
      <c r="B10" s="62" t="s">
        <v>30</v>
      </c>
      <c r="C10" s="63" t="s">
        <v>31</v>
      </c>
      <c r="D10" s="63" t="s">
        <v>32</v>
      </c>
      <c r="E10" s="61" t="s">
        <v>79</v>
      </c>
      <c r="F10" s="61" t="s">
        <v>80</v>
      </c>
      <c r="G10" s="61" t="s">
        <v>35</v>
      </c>
      <c r="H10" s="8" t="s">
        <v>81</v>
      </c>
      <c r="I10" s="8" t="e">
        <f>VLOOKUP(H10,新返回合同!$A$2:$Y$45,25,FALSE)</f>
        <v>#N/A</v>
      </c>
      <c r="J10" s="65" t="s">
        <v>37</v>
      </c>
      <c r="K10" s="61" t="s">
        <v>82</v>
      </c>
      <c r="L10" s="8" t="s">
        <v>83</v>
      </c>
      <c r="M10" s="61"/>
      <c r="N10" s="69">
        <v>44531</v>
      </c>
      <c r="O10" s="61"/>
      <c r="P10" s="70">
        <v>6500</v>
      </c>
      <c r="Q10" s="83">
        <v>792.53700000000003</v>
      </c>
      <c r="R10" s="18">
        <f t="shared" ref="R10:R20" si="1">ROUND(P10*Q10,2)</f>
        <v>5151490.5</v>
      </c>
      <c r="S10" s="26">
        <v>202305</v>
      </c>
      <c r="T10" s="84" t="s">
        <v>84</v>
      </c>
      <c r="U10" s="84"/>
      <c r="V10" s="85">
        <v>792.53619384800004</v>
      </c>
      <c r="W10" s="86"/>
      <c r="X10" s="87"/>
      <c r="Y10" s="87"/>
      <c r="Z10" s="98" t="s">
        <v>85</v>
      </c>
      <c r="AA10" s="99">
        <v>0</v>
      </c>
      <c r="AB10" s="99"/>
      <c r="AC10" s="99">
        <v>0</v>
      </c>
    </row>
    <row r="11" spans="1:29" s="43" customFormat="1" ht="15" customHeight="1">
      <c r="A11" s="57" t="s">
        <v>29</v>
      </c>
      <c r="B11" s="58" t="s">
        <v>30</v>
      </c>
      <c r="C11" s="59" t="s">
        <v>31</v>
      </c>
      <c r="D11" s="59" t="s">
        <v>32</v>
      </c>
      <c r="E11" s="57" t="s">
        <v>79</v>
      </c>
      <c r="F11" s="57" t="s">
        <v>80</v>
      </c>
      <c r="G11" s="57" t="s">
        <v>35</v>
      </c>
      <c r="H11" s="60" t="s">
        <v>86</v>
      </c>
      <c r="I11" s="60" t="e">
        <f>VLOOKUP(H11,新返回合同!$A$2:$Y$45,25,FALSE)</f>
        <v>#N/A</v>
      </c>
      <c r="J11" s="66" t="s">
        <v>37</v>
      </c>
      <c r="K11" s="57" t="s">
        <v>87</v>
      </c>
      <c r="L11" s="60" t="s">
        <v>87</v>
      </c>
      <c r="M11" s="57"/>
      <c r="N11" s="67">
        <v>44713</v>
      </c>
      <c r="O11" s="57"/>
      <c r="P11" s="68">
        <v>4100</v>
      </c>
      <c r="Q11" s="82"/>
      <c r="R11" s="76">
        <f t="shared" si="1"/>
        <v>0</v>
      </c>
      <c r="S11" s="77">
        <v>202305</v>
      </c>
      <c r="T11" s="78" t="s">
        <v>88</v>
      </c>
      <c r="U11" s="78"/>
      <c r="V11" s="79">
        <v>0</v>
      </c>
      <c r="W11" s="80"/>
      <c r="X11" s="81">
        <v>44713</v>
      </c>
      <c r="Y11" s="81">
        <v>45077</v>
      </c>
      <c r="Z11" s="96" t="s">
        <v>89</v>
      </c>
      <c r="AA11" s="97">
        <v>0</v>
      </c>
      <c r="AB11" s="97"/>
      <c r="AC11" s="97">
        <v>0</v>
      </c>
    </row>
    <row r="12" spans="1:29" s="43" customFormat="1" ht="15" customHeight="1">
      <c r="A12" s="57" t="s">
        <v>29</v>
      </c>
      <c r="B12" s="58" t="s">
        <v>30</v>
      </c>
      <c r="C12" s="59" t="s">
        <v>31</v>
      </c>
      <c r="D12" s="59" t="s">
        <v>32</v>
      </c>
      <c r="E12" s="57" t="s">
        <v>90</v>
      </c>
      <c r="F12" s="57" t="s">
        <v>91</v>
      </c>
      <c r="G12" s="57" t="s">
        <v>35</v>
      </c>
      <c r="H12" s="60" t="s">
        <v>92</v>
      </c>
      <c r="I12" s="60" t="e">
        <f>VLOOKUP(H12,新返回合同!$A$2:$Y$45,25,FALSE)</f>
        <v>#N/A</v>
      </c>
      <c r="J12" s="66" t="s">
        <v>37</v>
      </c>
      <c r="K12" s="57"/>
      <c r="L12" s="60" t="s">
        <v>93</v>
      </c>
      <c r="M12" s="57"/>
      <c r="N12" s="67">
        <v>44256</v>
      </c>
      <c r="O12" s="57"/>
      <c r="P12" s="68">
        <v>7800</v>
      </c>
      <c r="Q12" s="82"/>
      <c r="R12" s="76">
        <f t="shared" si="1"/>
        <v>0</v>
      </c>
      <c r="S12" s="77">
        <v>202305</v>
      </c>
      <c r="T12" s="78" t="s">
        <v>94</v>
      </c>
      <c r="U12" s="78"/>
      <c r="V12" s="79">
        <v>0</v>
      </c>
      <c r="W12" s="80"/>
      <c r="X12" s="81">
        <v>44256</v>
      </c>
      <c r="Y12" s="81">
        <v>44316</v>
      </c>
      <c r="Z12" s="96"/>
      <c r="AA12" s="97">
        <v>0</v>
      </c>
      <c r="AB12" s="97"/>
      <c r="AC12" s="97">
        <v>0</v>
      </c>
    </row>
    <row r="13" spans="1:29" s="43" customFormat="1" ht="15" customHeight="1">
      <c r="A13" s="57" t="s">
        <v>29</v>
      </c>
      <c r="B13" s="58" t="s">
        <v>30</v>
      </c>
      <c r="C13" s="59" t="s">
        <v>31</v>
      </c>
      <c r="D13" s="59" t="s">
        <v>32</v>
      </c>
      <c r="E13" s="57" t="s">
        <v>95</v>
      </c>
      <c r="F13" s="57" t="s">
        <v>96</v>
      </c>
      <c r="G13" s="57" t="s">
        <v>35</v>
      </c>
      <c r="H13" s="60" t="s">
        <v>97</v>
      </c>
      <c r="I13" s="60" t="e">
        <f>VLOOKUP(H13,新返回合同!$A$2:$Y$45,25,FALSE)</f>
        <v>#N/A</v>
      </c>
      <c r="J13" s="66" t="s">
        <v>37</v>
      </c>
      <c r="K13" s="57" t="s">
        <v>98</v>
      </c>
      <c r="L13" s="60" t="s">
        <v>99</v>
      </c>
      <c r="M13" s="57"/>
      <c r="N13" s="67">
        <v>44774</v>
      </c>
      <c r="O13" s="57"/>
      <c r="P13" s="68">
        <v>5300</v>
      </c>
      <c r="Q13" s="82"/>
      <c r="R13" s="76">
        <f t="shared" si="1"/>
        <v>0</v>
      </c>
      <c r="S13" s="77">
        <v>202305</v>
      </c>
      <c r="T13" s="78" t="s">
        <v>100</v>
      </c>
      <c r="U13" s="78"/>
      <c r="V13" s="79">
        <v>0</v>
      </c>
      <c r="W13" s="80"/>
      <c r="X13" s="81">
        <v>44835</v>
      </c>
      <c r="Y13" s="81">
        <v>45199</v>
      </c>
      <c r="Z13" s="96" t="s">
        <v>101</v>
      </c>
      <c r="AA13" s="97">
        <v>0</v>
      </c>
      <c r="AB13" s="97"/>
      <c r="AC13" s="97">
        <v>0</v>
      </c>
    </row>
    <row r="14" spans="1:29" s="43" customFormat="1" ht="15" customHeight="1">
      <c r="A14" s="57" t="s">
        <v>29</v>
      </c>
      <c r="B14" s="58" t="s">
        <v>30</v>
      </c>
      <c r="C14" s="59" t="s">
        <v>31</v>
      </c>
      <c r="D14" s="59" t="s">
        <v>32</v>
      </c>
      <c r="E14" s="57" t="s">
        <v>95</v>
      </c>
      <c r="F14" s="57" t="s">
        <v>96</v>
      </c>
      <c r="G14" s="57" t="s">
        <v>35</v>
      </c>
      <c r="H14" s="60" t="s">
        <v>97</v>
      </c>
      <c r="I14" s="60" t="e">
        <f>VLOOKUP(H14,新返回合同!$A$2:$Y$45,25,FALSE)</f>
        <v>#N/A</v>
      </c>
      <c r="J14" s="66" t="s">
        <v>37</v>
      </c>
      <c r="K14" s="57" t="s">
        <v>102</v>
      </c>
      <c r="L14" s="60" t="s">
        <v>103</v>
      </c>
      <c r="M14" s="57"/>
      <c r="N14" s="67">
        <v>44835</v>
      </c>
      <c r="O14" s="57"/>
      <c r="P14" s="68">
        <v>5300</v>
      </c>
      <c r="Q14" s="82"/>
      <c r="R14" s="76">
        <f t="shared" si="1"/>
        <v>0</v>
      </c>
      <c r="S14" s="77">
        <v>202305</v>
      </c>
      <c r="T14" s="78" t="s">
        <v>104</v>
      </c>
      <c r="U14" s="78"/>
      <c r="V14" s="79">
        <v>0</v>
      </c>
      <c r="W14" s="80"/>
      <c r="X14" s="81">
        <v>44835</v>
      </c>
      <c r="Y14" s="81">
        <v>45199</v>
      </c>
      <c r="Z14" s="96" t="s">
        <v>105</v>
      </c>
      <c r="AA14" s="97"/>
      <c r="AB14" s="97"/>
      <c r="AC14" s="97">
        <v>0</v>
      </c>
    </row>
    <row r="15" spans="1:29" s="2" customFormat="1" ht="15" customHeight="1">
      <c r="A15" s="61" t="s">
        <v>29</v>
      </c>
      <c r="B15" s="62" t="s">
        <v>30</v>
      </c>
      <c r="C15" s="63" t="s">
        <v>31</v>
      </c>
      <c r="D15" s="63" t="s">
        <v>32</v>
      </c>
      <c r="E15" s="61" t="s">
        <v>95</v>
      </c>
      <c r="F15" s="61" t="s">
        <v>96</v>
      </c>
      <c r="G15" s="61" t="s">
        <v>35</v>
      </c>
      <c r="H15" s="8" t="s">
        <v>106</v>
      </c>
      <c r="I15" s="8" t="e">
        <f>VLOOKUP(H15,新返回合同!$A$2:$Y$45,25,FALSE)</f>
        <v>#N/A</v>
      </c>
      <c r="J15" s="65" t="s">
        <v>37</v>
      </c>
      <c r="K15" s="61" t="s">
        <v>107</v>
      </c>
      <c r="L15" s="8"/>
      <c r="M15" s="61"/>
      <c r="N15" s="69">
        <v>44774</v>
      </c>
      <c r="O15" s="61"/>
      <c r="P15" s="70">
        <v>6500</v>
      </c>
      <c r="Q15" s="89"/>
      <c r="R15" s="18">
        <f t="shared" si="1"/>
        <v>0</v>
      </c>
      <c r="S15" s="26">
        <v>202305</v>
      </c>
      <c r="T15" s="84" t="s">
        <v>108</v>
      </c>
      <c r="U15" s="84"/>
      <c r="V15" s="85"/>
      <c r="W15" s="86"/>
      <c r="X15" s="87"/>
      <c r="Y15" s="87"/>
      <c r="Z15" s="98"/>
      <c r="AA15" s="99">
        <v>0</v>
      </c>
      <c r="AB15" s="99"/>
      <c r="AC15" s="99">
        <v>0</v>
      </c>
    </row>
    <row r="16" spans="1:29" s="2" customFormat="1" ht="15" customHeight="1">
      <c r="A16" s="61" t="s">
        <v>29</v>
      </c>
      <c r="B16" s="62" t="s">
        <v>30</v>
      </c>
      <c r="C16" s="63" t="s">
        <v>31</v>
      </c>
      <c r="D16" s="63" t="s">
        <v>32</v>
      </c>
      <c r="E16" s="61" t="s">
        <v>95</v>
      </c>
      <c r="F16" s="61" t="s">
        <v>96</v>
      </c>
      <c r="G16" s="61" t="s">
        <v>35</v>
      </c>
      <c r="H16" s="8" t="s">
        <v>109</v>
      </c>
      <c r="I16" s="8" t="e">
        <f>VLOOKUP(H16,新返回合同!$A$2:$Y$45,25,FALSE)</f>
        <v>#N/A</v>
      </c>
      <c r="J16" s="65" t="s">
        <v>37</v>
      </c>
      <c r="K16" s="61"/>
      <c r="L16" s="8" t="s">
        <v>110</v>
      </c>
      <c r="M16" s="61"/>
      <c r="N16" s="69">
        <v>45017</v>
      </c>
      <c r="O16" s="61"/>
      <c r="P16" s="70">
        <v>5300</v>
      </c>
      <c r="Q16" s="83">
        <v>184.488</v>
      </c>
      <c r="R16" s="18">
        <f t="shared" si="1"/>
        <v>977786.4</v>
      </c>
      <c r="S16" s="26">
        <v>202305</v>
      </c>
      <c r="T16" s="84" t="s">
        <v>111</v>
      </c>
      <c r="U16" s="84"/>
      <c r="V16" s="85">
        <v>184.487823486</v>
      </c>
      <c r="W16" s="86"/>
      <c r="X16" s="87"/>
      <c r="Y16" s="87"/>
      <c r="Z16" s="98" t="s">
        <v>112</v>
      </c>
      <c r="AA16" s="99">
        <v>0</v>
      </c>
      <c r="AB16" s="99"/>
      <c r="AC16" s="99">
        <v>0</v>
      </c>
    </row>
    <row r="17" spans="1:29" s="2" customFormat="1" ht="15" customHeight="1">
      <c r="A17" s="61" t="s">
        <v>29</v>
      </c>
      <c r="B17" s="62" t="s">
        <v>30</v>
      </c>
      <c r="C17" s="63" t="s">
        <v>31</v>
      </c>
      <c r="D17" s="63" t="s">
        <v>32</v>
      </c>
      <c r="E17" s="61" t="s">
        <v>95</v>
      </c>
      <c r="F17" s="61" t="s">
        <v>96</v>
      </c>
      <c r="G17" s="61" t="s">
        <v>35</v>
      </c>
      <c r="H17" s="8" t="s">
        <v>109</v>
      </c>
      <c r="I17" s="8" t="e">
        <f>VLOOKUP(H17,新返回合同!$A$2:$Y$45,25,FALSE)</f>
        <v>#N/A</v>
      </c>
      <c r="J17" s="65" t="s">
        <v>37</v>
      </c>
      <c r="K17" s="61"/>
      <c r="L17" s="8" t="s">
        <v>113</v>
      </c>
      <c r="M17" s="61"/>
      <c r="N17" s="69">
        <v>45017</v>
      </c>
      <c r="O17" s="61"/>
      <c r="P17" s="70">
        <v>5300</v>
      </c>
      <c r="Q17" s="83">
        <v>128.34800000000001</v>
      </c>
      <c r="R17" s="18">
        <f t="shared" si="1"/>
        <v>680244.4</v>
      </c>
      <c r="S17" s="26">
        <v>202305</v>
      </c>
      <c r="T17" s="84" t="s">
        <v>111</v>
      </c>
      <c r="U17" s="84"/>
      <c r="V17" s="85">
        <v>128.34701538100001</v>
      </c>
      <c r="W17" s="86"/>
      <c r="X17" s="87"/>
      <c r="Y17" s="87"/>
      <c r="Z17" s="98" t="s">
        <v>114</v>
      </c>
      <c r="AA17" s="99">
        <v>0</v>
      </c>
      <c r="AB17" s="99"/>
      <c r="AC17" s="99">
        <v>0</v>
      </c>
    </row>
    <row r="18" spans="1:29" s="44" customFormat="1" ht="15" customHeight="1">
      <c r="A18" s="57" t="s">
        <v>29</v>
      </c>
      <c r="B18" s="58" t="s">
        <v>30</v>
      </c>
      <c r="C18" s="59" t="s">
        <v>31</v>
      </c>
      <c r="D18" s="59" t="s">
        <v>32</v>
      </c>
      <c r="E18" s="57" t="s">
        <v>115</v>
      </c>
      <c r="F18" s="57" t="s">
        <v>116</v>
      </c>
      <c r="G18" s="57" t="s">
        <v>35</v>
      </c>
      <c r="H18" s="60" t="s">
        <v>117</v>
      </c>
      <c r="I18" s="60" t="e">
        <f>VLOOKUP(H18,新返回合同!$A$2:$Y$45,25,FALSE)</f>
        <v>#N/A</v>
      </c>
      <c r="J18" s="66" t="s">
        <v>37</v>
      </c>
      <c r="K18" s="57" t="s">
        <v>38</v>
      </c>
      <c r="L18" s="60" t="s">
        <v>118</v>
      </c>
      <c r="M18" s="57"/>
      <c r="N18" s="67">
        <v>42705</v>
      </c>
      <c r="O18" s="57"/>
      <c r="P18" s="68">
        <v>8500</v>
      </c>
      <c r="Q18" s="82"/>
      <c r="R18" s="76">
        <f t="shared" si="1"/>
        <v>0</v>
      </c>
      <c r="S18" s="77">
        <v>202305</v>
      </c>
      <c r="T18" s="78" t="s">
        <v>119</v>
      </c>
      <c r="U18" s="78"/>
      <c r="V18" s="79">
        <v>0</v>
      </c>
      <c r="W18" s="80"/>
      <c r="X18" s="81">
        <v>44348</v>
      </c>
      <c r="Y18" s="81">
        <v>44712</v>
      </c>
      <c r="Z18" s="96" t="s">
        <v>120</v>
      </c>
      <c r="AA18" s="97">
        <v>0</v>
      </c>
      <c r="AB18" s="97"/>
      <c r="AC18" s="97">
        <v>0</v>
      </c>
    </row>
    <row r="19" spans="1:29" s="43" customFormat="1" ht="15" customHeight="1">
      <c r="A19" s="57" t="s">
        <v>29</v>
      </c>
      <c r="B19" s="58" t="s">
        <v>30</v>
      </c>
      <c r="C19" s="59" t="s">
        <v>31</v>
      </c>
      <c r="D19" s="59" t="s">
        <v>32</v>
      </c>
      <c r="E19" s="57" t="s">
        <v>121</v>
      </c>
      <c r="F19" s="57" t="s">
        <v>122</v>
      </c>
      <c r="G19" s="57" t="s">
        <v>35</v>
      </c>
      <c r="H19" s="60" t="s">
        <v>123</v>
      </c>
      <c r="I19" s="60" t="e">
        <f>VLOOKUP(H19,新返回合同!$A$2:$Y$45,25,FALSE)</f>
        <v>#N/A</v>
      </c>
      <c r="J19" s="66" t="s">
        <v>37</v>
      </c>
      <c r="K19" s="57" t="s">
        <v>124</v>
      </c>
      <c r="L19" s="60" t="s">
        <v>125</v>
      </c>
      <c r="M19" s="57"/>
      <c r="N19" s="67">
        <v>44774</v>
      </c>
      <c r="O19" s="57"/>
      <c r="P19" s="68">
        <v>4800</v>
      </c>
      <c r="Q19" s="82"/>
      <c r="R19" s="76">
        <f t="shared" si="1"/>
        <v>0</v>
      </c>
      <c r="S19" s="77">
        <v>202305</v>
      </c>
      <c r="T19" s="78" t="s">
        <v>100</v>
      </c>
      <c r="U19" s="78"/>
      <c r="V19" s="79"/>
      <c r="W19" s="80"/>
      <c r="X19" s="81">
        <v>44774</v>
      </c>
      <c r="Y19" s="81">
        <v>45138</v>
      </c>
      <c r="Z19" s="96" t="s">
        <v>126</v>
      </c>
      <c r="AA19" s="97">
        <v>0</v>
      </c>
      <c r="AB19" s="97"/>
      <c r="AC19" s="97">
        <v>0</v>
      </c>
    </row>
    <row r="20" spans="1:29" s="43" customFormat="1" ht="15" customHeight="1">
      <c r="A20" s="57" t="s">
        <v>29</v>
      </c>
      <c r="B20" s="58" t="s">
        <v>30</v>
      </c>
      <c r="C20" s="59" t="s">
        <v>31</v>
      </c>
      <c r="D20" s="59" t="s">
        <v>32</v>
      </c>
      <c r="E20" s="57" t="s">
        <v>127</v>
      </c>
      <c r="F20" s="57" t="s">
        <v>128</v>
      </c>
      <c r="G20" s="57" t="s">
        <v>35</v>
      </c>
      <c r="H20" s="60" t="s">
        <v>129</v>
      </c>
      <c r="I20" s="60" t="e">
        <f>VLOOKUP(H20,新返回合同!$A$2:$Y$45,25,FALSE)</f>
        <v>#N/A</v>
      </c>
      <c r="J20" s="66" t="s">
        <v>37</v>
      </c>
      <c r="K20" s="57"/>
      <c r="L20" s="60" t="s">
        <v>130</v>
      </c>
      <c r="M20" s="57"/>
      <c r="N20" s="67">
        <v>44409</v>
      </c>
      <c r="O20" s="57"/>
      <c r="P20" s="68">
        <v>6400</v>
      </c>
      <c r="Q20" s="82"/>
      <c r="R20" s="76">
        <f t="shared" si="1"/>
        <v>0</v>
      </c>
      <c r="S20" s="77">
        <v>202305</v>
      </c>
      <c r="T20" s="78" t="s">
        <v>131</v>
      </c>
      <c r="U20" s="78"/>
      <c r="V20" s="79">
        <v>0</v>
      </c>
      <c r="W20" s="80"/>
      <c r="X20" s="81">
        <v>44409</v>
      </c>
      <c r="Y20" s="81">
        <v>44773</v>
      </c>
      <c r="Z20" s="96" t="s">
        <v>132</v>
      </c>
      <c r="AA20" s="97">
        <v>0</v>
      </c>
      <c r="AB20" s="97"/>
      <c r="AC20" s="97">
        <v>0</v>
      </c>
    </row>
    <row r="21" spans="1:29" s="43" customFormat="1" ht="15" customHeight="1">
      <c r="A21" s="57" t="s">
        <v>29</v>
      </c>
      <c r="B21" s="58" t="s">
        <v>30</v>
      </c>
      <c r="C21" s="59" t="s">
        <v>31</v>
      </c>
      <c r="D21" s="59" t="s">
        <v>32</v>
      </c>
      <c r="E21" s="57" t="s">
        <v>127</v>
      </c>
      <c r="F21" s="57" t="s">
        <v>128</v>
      </c>
      <c r="G21" s="57" t="s">
        <v>35</v>
      </c>
      <c r="H21" s="60" t="s">
        <v>133</v>
      </c>
      <c r="I21" s="60" t="e">
        <f>VLOOKUP(H21,新返回合同!$A$2:$Y$45,25,FALSE)</f>
        <v>#N/A</v>
      </c>
      <c r="J21" s="66" t="s">
        <v>37</v>
      </c>
      <c r="K21" s="57"/>
      <c r="L21" s="60" t="s">
        <v>134</v>
      </c>
      <c r="M21" s="57"/>
      <c r="N21" s="67">
        <v>44743</v>
      </c>
      <c r="O21" s="57"/>
      <c r="P21" s="71" t="s">
        <v>135</v>
      </c>
      <c r="Q21" s="82"/>
      <c r="R21" s="76">
        <f>ROUND(0.0388*Q21,2)</f>
        <v>0</v>
      </c>
      <c r="S21" s="77">
        <v>202305</v>
      </c>
      <c r="T21" s="78" t="s">
        <v>136</v>
      </c>
      <c r="U21" s="78"/>
      <c r="V21" s="79">
        <v>0</v>
      </c>
      <c r="W21" s="80"/>
      <c r="X21" s="81">
        <v>44743</v>
      </c>
      <c r="Y21" s="81">
        <v>45107</v>
      </c>
      <c r="Z21" s="96" t="s">
        <v>137</v>
      </c>
      <c r="AA21" s="97">
        <v>0</v>
      </c>
      <c r="AB21" s="97"/>
      <c r="AC21" s="97">
        <v>0</v>
      </c>
    </row>
    <row r="22" spans="1:29" s="43" customFormat="1" ht="15" customHeight="1">
      <c r="A22" s="57" t="s">
        <v>29</v>
      </c>
      <c r="B22" s="58" t="s">
        <v>30</v>
      </c>
      <c r="C22" s="59" t="s">
        <v>31</v>
      </c>
      <c r="D22" s="59" t="s">
        <v>32</v>
      </c>
      <c r="E22" s="57" t="s">
        <v>127</v>
      </c>
      <c r="F22" s="57" t="s">
        <v>128</v>
      </c>
      <c r="G22" s="57" t="s">
        <v>35</v>
      </c>
      <c r="H22" s="60" t="s">
        <v>133</v>
      </c>
      <c r="I22" s="60" t="e">
        <f>VLOOKUP(H22,新返回合同!$A$2:$Y$45,25,FALSE)</f>
        <v>#N/A</v>
      </c>
      <c r="J22" s="66" t="s">
        <v>37</v>
      </c>
      <c r="K22" s="57"/>
      <c r="L22" s="60" t="s">
        <v>138</v>
      </c>
      <c r="M22" s="57"/>
      <c r="N22" s="67">
        <v>44774</v>
      </c>
      <c r="O22" s="57"/>
      <c r="P22" s="71" t="s">
        <v>135</v>
      </c>
      <c r="Q22" s="75">
        <v>54946683.619999997</v>
      </c>
      <c r="R22" s="76">
        <f>ROUND(0.0388*Q22,2)</f>
        <v>2131931.3199999998</v>
      </c>
      <c r="S22" s="77">
        <v>202305</v>
      </c>
      <c r="T22" s="78" t="s">
        <v>139</v>
      </c>
      <c r="U22" s="78"/>
      <c r="V22" s="79">
        <v>54946683.619999997</v>
      </c>
      <c r="W22" s="80"/>
      <c r="X22" s="81">
        <v>44743</v>
      </c>
      <c r="Y22" s="81">
        <v>45107</v>
      </c>
      <c r="Z22" s="96" t="s">
        <v>140</v>
      </c>
      <c r="AA22" s="97">
        <v>0</v>
      </c>
      <c r="AB22" s="97"/>
      <c r="AC22" s="97">
        <v>0</v>
      </c>
    </row>
    <row r="23" spans="1:29" s="43" customFormat="1" ht="15" customHeight="1">
      <c r="A23" s="57" t="s">
        <v>29</v>
      </c>
      <c r="B23" s="58" t="s">
        <v>30</v>
      </c>
      <c r="C23" s="59" t="s">
        <v>31</v>
      </c>
      <c r="D23" s="59" t="s">
        <v>32</v>
      </c>
      <c r="E23" s="57" t="s">
        <v>141</v>
      </c>
      <c r="F23" s="57" t="s">
        <v>142</v>
      </c>
      <c r="G23" s="57" t="s">
        <v>35</v>
      </c>
      <c r="H23" s="60" t="s">
        <v>143</v>
      </c>
      <c r="I23" s="60" t="e">
        <f>VLOOKUP(H23,新返回合同!$A$2:$Y$45,25,FALSE)</f>
        <v>#N/A</v>
      </c>
      <c r="J23" s="66" t="s">
        <v>37</v>
      </c>
      <c r="K23" s="57" t="s">
        <v>144</v>
      </c>
      <c r="L23" s="60" t="s">
        <v>144</v>
      </c>
      <c r="M23" s="57"/>
      <c r="N23" s="67">
        <v>44621</v>
      </c>
      <c r="O23" s="57"/>
      <c r="P23" s="68">
        <v>4800</v>
      </c>
      <c r="Q23" s="82"/>
      <c r="R23" s="76">
        <f t="shared" ref="R23:R34" si="2">ROUND(P23*Q23,2)</f>
        <v>0</v>
      </c>
      <c r="S23" s="77">
        <v>202305</v>
      </c>
      <c r="T23" s="78" t="s">
        <v>145</v>
      </c>
      <c r="U23" s="78"/>
      <c r="V23" s="79">
        <v>8.9999999999999999E-8</v>
      </c>
      <c r="W23" s="80"/>
      <c r="X23" s="81">
        <v>44927</v>
      </c>
      <c r="Y23" s="81">
        <v>45291</v>
      </c>
      <c r="Z23" s="96" t="s">
        <v>146</v>
      </c>
      <c r="AA23" s="97">
        <v>0</v>
      </c>
      <c r="AB23" s="97"/>
      <c r="AC23" s="97">
        <v>0</v>
      </c>
    </row>
    <row r="24" spans="1:29" s="2" customFormat="1" ht="15" customHeight="1">
      <c r="A24" s="61" t="s">
        <v>29</v>
      </c>
      <c r="B24" s="62" t="s">
        <v>30</v>
      </c>
      <c r="C24" s="63" t="s">
        <v>31</v>
      </c>
      <c r="D24" s="63" t="s">
        <v>32</v>
      </c>
      <c r="E24" s="61" t="s">
        <v>141</v>
      </c>
      <c r="F24" s="61" t="s">
        <v>142</v>
      </c>
      <c r="G24" s="61" t="s">
        <v>35</v>
      </c>
      <c r="H24" s="8" t="s">
        <v>147</v>
      </c>
      <c r="I24" s="8" t="e">
        <f>VLOOKUP(H24,新返回合同!$A$2:$Y$45,25,FALSE)</f>
        <v>#N/A</v>
      </c>
      <c r="J24" s="65" t="s">
        <v>37</v>
      </c>
      <c r="K24" s="61" t="s">
        <v>148</v>
      </c>
      <c r="L24" s="8" t="s">
        <v>148</v>
      </c>
      <c r="M24" s="61"/>
      <c r="N24" s="69">
        <v>44682</v>
      </c>
      <c r="O24" s="61"/>
      <c r="P24" s="70">
        <v>5100</v>
      </c>
      <c r="Q24" s="89"/>
      <c r="R24" s="18">
        <f t="shared" si="2"/>
        <v>0</v>
      </c>
      <c r="S24" s="26">
        <v>202305</v>
      </c>
      <c r="T24" s="84" t="s">
        <v>149</v>
      </c>
      <c r="U24" s="84"/>
      <c r="V24" s="85"/>
      <c r="W24" s="86"/>
      <c r="X24" s="87"/>
      <c r="Y24" s="87"/>
      <c r="Z24" s="98" t="s">
        <v>150</v>
      </c>
      <c r="AA24" s="99">
        <v>0</v>
      </c>
      <c r="AB24" s="99"/>
      <c r="AC24" s="99">
        <v>0</v>
      </c>
    </row>
    <row r="25" spans="1:29" s="2" customFormat="1" ht="15" customHeight="1">
      <c r="A25" s="61" t="s">
        <v>29</v>
      </c>
      <c r="B25" s="62" t="s">
        <v>30</v>
      </c>
      <c r="C25" s="63" t="s">
        <v>31</v>
      </c>
      <c r="D25" s="63" t="s">
        <v>32</v>
      </c>
      <c r="E25" s="61" t="s">
        <v>141</v>
      </c>
      <c r="F25" s="61" t="s">
        <v>142</v>
      </c>
      <c r="G25" s="61" t="s">
        <v>35</v>
      </c>
      <c r="H25" s="8" t="s">
        <v>151</v>
      </c>
      <c r="I25" s="8" t="e">
        <f>VLOOKUP(H25,新返回合同!$A$2:$Y$45,25,FALSE)</f>
        <v>#N/A</v>
      </c>
      <c r="J25" s="65" t="s">
        <v>37</v>
      </c>
      <c r="K25" s="61" t="s">
        <v>152</v>
      </c>
      <c r="L25" s="8" t="s">
        <v>153</v>
      </c>
      <c r="M25" s="61"/>
      <c r="N25" s="69">
        <v>44774</v>
      </c>
      <c r="O25" s="61"/>
      <c r="P25" s="70">
        <v>5100</v>
      </c>
      <c r="Q25" s="89"/>
      <c r="R25" s="18">
        <f t="shared" si="2"/>
        <v>0</v>
      </c>
      <c r="S25" s="26">
        <v>202305</v>
      </c>
      <c r="T25" s="84" t="s">
        <v>154</v>
      </c>
      <c r="U25" s="84"/>
      <c r="V25" s="85">
        <v>0</v>
      </c>
      <c r="W25" s="86"/>
      <c r="X25" s="87"/>
      <c r="Y25" s="87"/>
      <c r="Z25" s="98" t="s">
        <v>155</v>
      </c>
      <c r="AA25" s="99">
        <v>0</v>
      </c>
      <c r="AB25" s="99"/>
      <c r="AC25" s="99">
        <v>0</v>
      </c>
    </row>
    <row r="26" spans="1:29" s="2" customFormat="1" ht="15" customHeight="1">
      <c r="A26" s="61" t="s">
        <v>29</v>
      </c>
      <c r="B26" s="62" t="s">
        <v>30</v>
      </c>
      <c r="C26" s="63" t="s">
        <v>31</v>
      </c>
      <c r="D26" s="63" t="s">
        <v>32</v>
      </c>
      <c r="E26" s="61" t="s">
        <v>141</v>
      </c>
      <c r="F26" s="61" t="s">
        <v>142</v>
      </c>
      <c r="G26" s="61" t="s">
        <v>35</v>
      </c>
      <c r="H26" s="8" t="s">
        <v>147</v>
      </c>
      <c r="I26" s="8" t="e">
        <f>VLOOKUP(H26,新返回合同!$A$2:$Y$45,25,FALSE)</f>
        <v>#N/A</v>
      </c>
      <c r="J26" s="65" t="s">
        <v>37</v>
      </c>
      <c r="K26" s="61" t="s">
        <v>156</v>
      </c>
      <c r="L26" s="8" t="s">
        <v>156</v>
      </c>
      <c r="M26" s="61"/>
      <c r="N26" s="69">
        <v>44682</v>
      </c>
      <c r="O26" s="61"/>
      <c r="P26" s="70">
        <v>5500</v>
      </c>
      <c r="Q26" s="89"/>
      <c r="R26" s="18">
        <f t="shared" si="2"/>
        <v>0</v>
      </c>
      <c r="S26" s="26">
        <v>202305</v>
      </c>
      <c r="T26" s="84" t="s">
        <v>157</v>
      </c>
      <c r="U26" s="84"/>
      <c r="V26" s="85"/>
      <c r="W26" s="86"/>
      <c r="X26" s="87"/>
      <c r="Y26" s="87"/>
      <c r="Z26" s="98" t="s">
        <v>158</v>
      </c>
      <c r="AA26" s="99">
        <v>0</v>
      </c>
      <c r="AB26" s="99"/>
      <c r="AC26" s="99">
        <v>0</v>
      </c>
    </row>
    <row r="27" spans="1:29" s="2" customFormat="1" ht="15" customHeight="1">
      <c r="A27" s="61" t="s">
        <v>29</v>
      </c>
      <c r="B27" s="62" t="s">
        <v>30</v>
      </c>
      <c r="C27" s="63" t="s">
        <v>31</v>
      </c>
      <c r="D27" s="63" t="s">
        <v>32</v>
      </c>
      <c r="E27" s="61" t="s">
        <v>141</v>
      </c>
      <c r="F27" s="61" t="s">
        <v>142</v>
      </c>
      <c r="G27" s="61" t="s">
        <v>35</v>
      </c>
      <c r="H27" s="8" t="s">
        <v>147</v>
      </c>
      <c r="I27" s="8" t="e">
        <f>VLOOKUP(H27,新返回合同!$A$2:$Y$45,25,FALSE)</f>
        <v>#N/A</v>
      </c>
      <c r="J27" s="65" t="s">
        <v>37</v>
      </c>
      <c r="K27" s="61" t="s">
        <v>159</v>
      </c>
      <c r="L27" s="8" t="s">
        <v>159</v>
      </c>
      <c r="M27" s="61"/>
      <c r="N27" s="69">
        <v>44713</v>
      </c>
      <c r="O27" s="61"/>
      <c r="P27" s="70">
        <v>5450</v>
      </c>
      <c r="Q27" s="89"/>
      <c r="R27" s="18">
        <f t="shared" si="2"/>
        <v>0</v>
      </c>
      <c r="S27" s="26">
        <v>202305</v>
      </c>
      <c r="T27" s="84" t="s">
        <v>160</v>
      </c>
      <c r="U27" s="84"/>
      <c r="V27" s="85">
        <v>0</v>
      </c>
      <c r="W27" s="86"/>
      <c r="X27" s="87"/>
      <c r="Y27" s="87"/>
      <c r="Z27" s="98" t="s">
        <v>161</v>
      </c>
      <c r="AA27" s="99">
        <v>0</v>
      </c>
      <c r="AB27" s="99"/>
      <c r="AC27" s="99">
        <v>0</v>
      </c>
    </row>
    <row r="28" spans="1:29" s="2" customFormat="1" ht="15" customHeight="1">
      <c r="A28" s="61" t="s">
        <v>29</v>
      </c>
      <c r="B28" s="62" t="s">
        <v>30</v>
      </c>
      <c r="C28" s="63" t="s">
        <v>31</v>
      </c>
      <c r="D28" s="63" t="s">
        <v>32</v>
      </c>
      <c r="E28" s="61" t="s">
        <v>141</v>
      </c>
      <c r="F28" s="61" t="s">
        <v>142</v>
      </c>
      <c r="G28" s="61" t="s">
        <v>35</v>
      </c>
      <c r="H28" s="8" t="s">
        <v>151</v>
      </c>
      <c r="I28" s="8" t="e">
        <f>VLOOKUP(H28,新返回合同!$A$2:$Y$45,25,FALSE)</f>
        <v>#N/A</v>
      </c>
      <c r="J28" s="65" t="s">
        <v>37</v>
      </c>
      <c r="K28" s="61" t="s">
        <v>162</v>
      </c>
      <c r="L28" s="8" t="s">
        <v>163</v>
      </c>
      <c r="M28" s="61"/>
      <c r="N28" s="69">
        <v>44774</v>
      </c>
      <c r="O28" s="61"/>
      <c r="P28" s="70">
        <v>5450</v>
      </c>
      <c r="Q28" s="89"/>
      <c r="R28" s="18">
        <f t="shared" si="2"/>
        <v>0</v>
      </c>
      <c r="S28" s="26">
        <v>202305</v>
      </c>
      <c r="T28" s="84" t="s">
        <v>164</v>
      </c>
      <c r="U28" s="84"/>
      <c r="V28" s="85">
        <v>0</v>
      </c>
      <c r="W28" s="86"/>
      <c r="X28" s="87"/>
      <c r="Y28" s="87"/>
      <c r="Z28" s="98" t="s">
        <v>165</v>
      </c>
      <c r="AA28" s="99">
        <v>0</v>
      </c>
      <c r="AB28" s="99"/>
      <c r="AC28" s="99">
        <v>0</v>
      </c>
    </row>
    <row r="29" spans="1:29" s="43" customFormat="1" ht="15" customHeight="1">
      <c r="A29" s="57" t="s">
        <v>29</v>
      </c>
      <c r="B29" s="58" t="s">
        <v>30</v>
      </c>
      <c r="C29" s="59" t="s">
        <v>31</v>
      </c>
      <c r="D29" s="59" t="s">
        <v>32</v>
      </c>
      <c r="E29" s="57" t="s">
        <v>166</v>
      </c>
      <c r="F29" s="57" t="s">
        <v>167</v>
      </c>
      <c r="G29" s="57" t="s">
        <v>35</v>
      </c>
      <c r="H29" s="60" t="s">
        <v>168</v>
      </c>
      <c r="I29" s="60" t="e">
        <f>VLOOKUP(H29,新返回合同!$A$2:$Y$45,25,FALSE)</f>
        <v>#N/A</v>
      </c>
      <c r="J29" s="66" t="s">
        <v>37</v>
      </c>
      <c r="K29" s="57" t="s">
        <v>169</v>
      </c>
      <c r="L29" s="60" t="s">
        <v>169</v>
      </c>
      <c r="M29" s="57"/>
      <c r="N29" s="67">
        <v>44682</v>
      </c>
      <c r="O29" s="57"/>
      <c r="P29" s="68">
        <v>5350</v>
      </c>
      <c r="Q29" s="82">
        <v>78.576999999999998</v>
      </c>
      <c r="R29" s="76">
        <f t="shared" si="2"/>
        <v>420386.95</v>
      </c>
      <c r="S29" s="77">
        <v>202305</v>
      </c>
      <c r="T29" s="78" t="s">
        <v>170</v>
      </c>
      <c r="U29" s="78"/>
      <c r="V29" s="79">
        <v>78.576042174999998</v>
      </c>
      <c r="W29" s="80"/>
      <c r="X29" s="81">
        <v>44927</v>
      </c>
      <c r="Y29" s="81">
        <v>45291</v>
      </c>
      <c r="Z29" s="96" t="s">
        <v>171</v>
      </c>
      <c r="AA29" s="97">
        <v>0</v>
      </c>
      <c r="AB29" s="97"/>
      <c r="AC29" s="97">
        <v>0</v>
      </c>
    </row>
    <row r="30" spans="1:29" s="43" customFormat="1" ht="15" customHeight="1">
      <c r="A30" s="57" t="s">
        <v>29</v>
      </c>
      <c r="B30" s="58" t="s">
        <v>30</v>
      </c>
      <c r="C30" s="59" t="s">
        <v>31</v>
      </c>
      <c r="D30" s="59" t="s">
        <v>32</v>
      </c>
      <c r="E30" s="57" t="s">
        <v>166</v>
      </c>
      <c r="F30" s="57" t="s">
        <v>167</v>
      </c>
      <c r="G30" s="57" t="s">
        <v>35</v>
      </c>
      <c r="H30" s="60" t="s">
        <v>172</v>
      </c>
      <c r="I30" s="60" t="e">
        <f>VLOOKUP(H30,新返回合同!$A$2:$Y$45,25,FALSE)</f>
        <v>#N/A</v>
      </c>
      <c r="J30" s="66" t="s">
        <v>37</v>
      </c>
      <c r="K30" s="57" t="s">
        <v>173</v>
      </c>
      <c r="L30" s="60" t="s">
        <v>174</v>
      </c>
      <c r="M30" s="57"/>
      <c r="N30" s="67">
        <v>44409</v>
      </c>
      <c r="O30" s="57"/>
      <c r="P30" s="68">
        <v>5550</v>
      </c>
      <c r="Q30" s="82"/>
      <c r="R30" s="76">
        <f t="shared" si="2"/>
        <v>0</v>
      </c>
      <c r="S30" s="77">
        <v>202305</v>
      </c>
      <c r="T30" s="78" t="s">
        <v>175</v>
      </c>
      <c r="U30" s="78"/>
      <c r="V30" s="79">
        <v>5.4E-8</v>
      </c>
      <c r="W30" s="80"/>
      <c r="X30" s="81">
        <v>44743</v>
      </c>
      <c r="Y30" s="81">
        <v>45107</v>
      </c>
      <c r="Z30" s="96" t="s">
        <v>176</v>
      </c>
      <c r="AA30" s="97">
        <v>0</v>
      </c>
      <c r="AB30" s="97"/>
      <c r="AC30" s="97">
        <v>0</v>
      </c>
    </row>
    <row r="31" spans="1:29" s="43" customFormat="1" ht="15" customHeight="1">
      <c r="A31" s="57" t="s">
        <v>29</v>
      </c>
      <c r="B31" s="58" t="s">
        <v>30</v>
      </c>
      <c r="C31" s="59" t="s">
        <v>31</v>
      </c>
      <c r="D31" s="59" t="s">
        <v>32</v>
      </c>
      <c r="E31" s="57" t="s">
        <v>166</v>
      </c>
      <c r="F31" s="57" t="s">
        <v>167</v>
      </c>
      <c r="G31" s="57" t="s">
        <v>35</v>
      </c>
      <c r="H31" s="60" t="s">
        <v>172</v>
      </c>
      <c r="I31" s="60" t="e">
        <f>VLOOKUP(H31,新返回合同!$A$2:$Y$45,25,FALSE)</f>
        <v>#N/A</v>
      </c>
      <c r="J31" s="66" t="s">
        <v>37</v>
      </c>
      <c r="K31" s="57" t="s">
        <v>173</v>
      </c>
      <c r="L31" s="60" t="s">
        <v>177</v>
      </c>
      <c r="M31" s="57"/>
      <c r="N31" s="67">
        <v>44470</v>
      </c>
      <c r="O31" s="57"/>
      <c r="P31" s="68">
        <v>5300</v>
      </c>
      <c r="Q31" s="82"/>
      <c r="R31" s="76">
        <f t="shared" si="2"/>
        <v>0</v>
      </c>
      <c r="S31" s="77">
        <v>202305</v>
      </c>
      <c r="T31" s="78" t="s">
        <v>178</v>
      </c>
      <c r="U31" s="78"/>
      <c r="V31" s="79">
        <v>5.4E-8</v>
      </c>
      <c r="W31" s="80"/>
      <c r="X31" s="81">
        <v>44743</v>
      </c>
      <c r="Y31" s="81">
        <v>45107</v>
      </c>
      <c r="Z31" s="96" t="s">
        <v>179</v>
      </c>
      <c r="AA31" s="97">
        <v>0</v>
      </c>
      <c r="AB31" s="97"/>
      <c r="AC31" s="97">
        <v>0</v>
      </c>
    </row>
    <row r="32" spans="1:29" s="2" customFormat="1" ht="15" customHeight="1">
      <c r="A32" s="61" t="s">
        <v>29</v>
      </c>
      <c r="B32" s="62" t="s">
        <v>30</v>
      </c>
      <c r="C32" s="63" t="s">
        <v>31</v>
      </c>
      <c r="D32" s="63" t="s">
        <v>32</v>
      </c>
      <c r="E32" s="61" t="s">
        <v>180</v>
      </c>
      <c r="F32" s="61" t="s">
        <v>181</v>
      </c>
      <c r="G32" s="61" t="s">
        <v>35</v>
      </c>
      <c r="H32" s="8" t="s">
        <v>182</v>
      </c>
      <c r="I32" s="8" t="e">
        <f>VLOOKUP(H32,新返回合同!$A$2:$Y$45,25,FALSE)</f>
        <v>#N/A</v>
      </c>
      <c r="J32" s="65" t="s">
        <v>37</v>
      </c>
      <c r="K32" s="61" t="s">
        <v>53</v>
      </c>
      <c r="L32" s="8" t="s">
        <v>183</v>
      </c>
      <c r="M32" s="61"/>
      <c r="N32" s="69">
        <v>44835</v>
      </c>
      <c r="O32" s="61"/>
      <c r="P32" s="70">
        <v>4500</v>
      </c>
      <c r="Q32" s="89">
        <v>313.83300000000003</v>
      </c>
      <c r="R32" s="18">
        <f t="shared" si="2"/>
        <v>1412248.5</v>
      </c>
      <c r="S32" s="26">
        <v>202305</v>
      </c>
      <c r="T32" s="84" t="s">
        <v>184</v>
      </c>
      <c r="U32" s="84"/>
      <c r="V32" s="85">
        <v>313.83264160200002</v>
      </c>
      <c r="W32" s="86"/>
      <c r="X32" s="87"/>
      <c r="Y32" s="87"/>
      <c r="Z32" s="98" t="s">
        <v>185</v>
      </c>
      <c r="AA32" s="99">
        <v>0</v>
      </c>
      <c r="AB32" s="99"/>
      <c r="AC32" s="99">
        <v>0</v>
      </c>
    </row>
    <row r="33" spans="1:29" s="2" customFormat="1" ht="15" customHeight="1">
      <c r="A33" s="61" t="s">
        <v>29</v>
      </c>
      <c r="B33" s="62" t="s">
        <v>30</v>
      </c>
      <c r="C33" s="63" t="s">
        <v>31</v>
      </c>
      <c r="D33" s="63" t="s">
        <v>32</v>
      </c>
      <c r="E33" s="61" t="s">
        <v>180</v>
      </c>
      <c r="F33" s="61" t="s">
        <v>181</v>
      </c>
      <c r="G33" s="61" t="s">
        <v>35</v>
      </c>
      <c r="H33" s="8" t="s">
        <v>186</v>
      </c>
      <c r="I33" s="8" t="e">
        <f>VLOOKUP(H33,新返回合同!$A$2:$Y$45,25,FALSE)</f>
        <v>#N/A</v>
      </c>
      <c r="J33" s="65" t="s">
        <v>37</v>
      </c>
      <c r="K33" s="61" t="s">
        <v>53</v>
      </c>
      <c r="L33" s="8" t="s">
        <v>187</v>
      </c>
      <c r="M33" s="61"/>
      <c r="N33" s="69">
        <v>44986</v>
      </c>
      <c r="O33" s="61"/>
      <c r="P33" s="70">
        <v>4000</v>
      </c>
      <c r="Q33" s="89">
        <v>7.5590000000000002</v>
      </c>
      <c r="R33" s="18">
        <f t="shared" si="2"/>
        <v>30236</v>
      </c>
      <c r="S33" s="26">
        <v>202305</v>
      </c>
      <c r="T33" s="84" t="s">
        <v>188</v>
      </c>
      <c r="U33" s="84"/>
      <c r="V33" s="85">
        <v>7.5584044459999999</v>
      </c>
      <c r="W33" s="86"/>
      <c r="X33" s="87"/>
      <c r="Y33" s="87"/>
      <c r="Z33" s="98" t="s">
        <v>189</v>
      </c>
      <c r="AA33" s="99">
        <v>0</v>
      </c>
      <c r="AB33" s="99"/>
      <c r="AC33" s="99">
        <v>0</v>
      </c>
    </row>
    <row r="34" spans="1:29" s="2" customFormat="1" ht="15" customHeight="1">
      <c r="A34" s="61" t="s">
        <v>29</v>
      </c>
      <c r="B34" s="62" t="s">
        <v>30</v>
      </c>
      <c r="C34" s="63" t="s">
        <v>31</v>
      </c>
      <c r="D34" s="63" t="s">
        <v>32</v>
      </c>
      <c r="E34" s="61" t="s">
        <v>190</v>
      </c>
      <c r="F34" s="61" t="s">
        <v>191</v>
      </c>
      <c r="G34" s="61" t="s">
        <v>35</v>
      </c>
      <c r="H34" s="8" t="s">
        <v>192</v>
      </c>
      <c r="I34" s="8" t="e">
        <f>VLOOKUP(H34,新返回合同!$A$2:$Y$45,25,FALSE)</f>
        <v>#N/A</v>
      </c>
      <c r="J34" s="65" t="s">
        <v>37</v>
      </c>
      <c r="K34" s="61" t="s">
        <v>193</v>
      </c>
      <c r="L34" s="8" t="s">
        <v>193</v>
      </c>
      <c r="M34" s="61"/>
      <c r="N34" s="69">
        <v>44562</v>
      </c>
      <c r="O34" s="61"/>
      <c r="P34" s="70">
        <v>8400</v>
      </c>
      <c r="Q34" s="89"/>
      <c r="R34" s="18">
        <f t="shared" si="2"/>
        <v>0</v>
      </c>
      <c r="S34" s="26">
        <v>202305</v>
      </c>
      <c r="T34" s="84" t="s">
        <v>194</v>
      </c>
      <c r="U34" s="84"/>
      <c r="V34" s="85">
        <v>0</v>
      </c>
      <c r="W34" s="86"/>
      <c r="X34" s="87"/>
      <c r="Y34" s="87"/>
      <c r="Z34" s="98" t="s">
        <v>195</v>
      </c>
      <c r="AA34" s="99">
        <v>0</v>
      </c>
      <c r="AB34" s="99"/>
      <c r="AC34" s="99">
        <v>0</v>
      </c>
    </row>
    <row r="35" spans="1:29" s="43" customFormat="1" ht="15" customHeight="1">
      <c r="A35" s="57" t="s">
        <v>29</v>
      </c>
      <c r="B35" s="58" t="s">
        <v>30</v>
      </c>
      <c r="C35" s="59" t="s">
        <v>31</v>
      </c>
      <c r="D35" s="59" t="s">
        <v>32</v>
      </c>
      <c r="E35" s="57" t="s">
        <v>196</v>
      </c>
      <c r="F35" s="57" t="s">
        <v>197</v>
      </c>
      <c r="G35" s="57" t="s">
        <v>35</v>
      </c>
      <c r="H35" s="60" t="s">
        <v>198</v>
      </c>
      <c r="I35" s="60" t="e">
        <f>VLOOKUP(H35,新返回合同!$A$2:$Y$45,25,FALSE)</f>
        <v>#N/A</v>
      </c>
      <c r="J35" s="66" t="s">
        <v>37</v>
      </c>
      <c r="K35" s="57" t="s">
        <v>199</v>
      </c>
      <c r="L35" s="60" t="s">
        <v>200</v>
      </c>
      <c r="M35" s="57"/>
      <c r="N35" s="67">
        <v>44470</v>
      </c>
      <c r="O35" s="57"/>
      <c r="P35" s="68" t="s">
        <v>201</v>
      </c>
      <c r="Q35" s="82"/>
      <c r="R35" s="76">
        <f>ROUND(6200*Q35,2)</f>
        <v>0</v>
      </c>
      <c r="S35" s="77">
        <v>202305</v>
      </c>
      <c r="T35" s="78" t="s">
        <v>202</v>
      </c>
      <c r="U35" s="78"/>
      <c r="V35" s="79">
        <v>0</v>
      </c>
      <c r="W35" s="80"/>
      <c r="X35" s="81">
        <v>44470</v>
      </c>
      <c r="Y35" s="81">
        <v>44834</v>
      </c>
      <c r="Z35" s="96" t="s">
        <v>203</v>
      </c>
      <c r="AA35" s="97">
        <v>0</v>
      </c>
      <c r="AB35" s="97"/>
      <c r="AC35" s="97">
        <v>0</v>
      </c>
    </row>
    <row r="36" spans="1:29" s="2" customFormat="1" ht="15" customHeight="1">
      <c r="A36" s="61" t="s">
        <v>29</v>
      </c>
      <c r="B36" s="62" t="s">
        <v>30</v>
      </c>
      <c r="C36" s="63" t="s">
        <v>31</v>
      </c>
      <c r="D36" s="63" t="s">
        <v>32</v>
      </c>
      <c r="E36" s="61" t="s">
        <v>196</v>
      </c>
      <c r="F36" s="61" t="s">
        <v>197</v>
      </c>
      <c r="G36" s="61" t="s">
        <v>35</v>
      </c>
      <c r="H36" s="8" t="s">
        <v>204</v>
      </c>
      <c r="I36" s="8" t="e">
        <f>VLOOKUP(H36,新返回合同!$A$2:$Y$45,25,FALSE)</f>
        <v>#N/A</v>
      </c>
      <c r="J36" s="65" t="s">
        <v>37</v>
      </c>
      <c r="K36" s="61" t="s">
        <v>205</v>
      </c>
      <c r="L36" s="8" t="s">
        <v>206</v>
      </c>
      <c r="M36" s="61"/>
      <c r="N36" s="69">
        <v>44593</v>
      </c>
      <c r="O36" s="61"/>
      <c r="P36" s="70">
        <v>8200</v>
      </c>
      <c r="Q36" s="89"/>
      <c r="R36" s="18">
        <f t="shared" ref="R36:R47" si="3">ROUND(P36*Q36,2)</f>
        <v>0</v>
      </c>
      <c r="S36" s="26">
        <v>202305</v>
      </c>
      <c r="T36" s="84" t="s">
        <v>207</v>
      </c>
      <c r="U36" s="84"/>
      <c r="V36" s="85">
        <v>0</v>
      </c>
      <c r="W36" s="86"/>
      <c r="X36" s="87"/>
      <c r="Y36" s="87"/>
      <c r="Z36" s="98" t="s">
        <v>208</v>
      </c>
      <c r="AA36" s="99">
        <v>0</v>
      </c>
      <c r="AB36" s="99"/>
      <c r="AC36" s="99">
        <v>0</v>
      </c>
    </row>
    <row r="37" spans="1:29" s="2" customFormat="1" ht="15" customHeight="1">
      <c r="A37" s="61" t="s">
        <v>209</v>
      </c>
      <c r="B37" s="62" t="s">
        <v>210</v>
      </c>
      <c r="C37" s="63" t="s">
        <v>211</v>
      </c>
      <c r="D37" s="62" t="s">
        <v>212</v>
      </c>
      <c r="E37" s="61" t="s">
        <v>213</v>
      </c>
      <c r="F37" s="61" t="s">
        <v>214</v>
      </c>
      <c r="G37" s="61" t="s">
        <v>35</v>
      </c>
      <c r="H37" s="8" t="s">
        <v>215</v>
      </c>
      <c r="I37" s="8" t="e">
        <f>VLOOKUP(H37,新返回合同!$A$2:$Y$45,25,FALSE)</f>
        <v>#N/A</v>
      </c>
      <c r="J37" s="65" t="s">
        <v>72</v>
      </c>
      <c r="K37" s="61" t="s">
        <v>216</v>
      </c>
      <c r="L37" s="8" t="s">
        <v>217</v>
      </c>
      <c r="M37" s="61"/>
      <c r="N37" s="69" t="s">
        <v>218</v>
      </c>
      <c r="O37" s="61" t="s">
        <v>219</v>
      </c>
      <c r="P37" s="70">
        <v>175000</v>
      </c>
      <c r="Q37" s="89">
        <v>4.2</v>
      </c>
      <c r="R37" s="18">
        <f t="shared" si="3"/>
        <v>735000</v>
      </c>
      <c r="S37" s="26">
        <v>202305</v>
      </c>
      <c r="T37" s="84" t="s">
        <v>220</v>
      </c>
      <c r="U37" s="84"/>
      <c r="V37" s="90">
        <v>3.9670801199999999</v>
      </c>
      <c r="W37" s="86">
        <v>4.4000000000000004</v>
      </c>
      <c r="X37" s="87"/>
      <c r="Y37" s="87"/>
      <c r="Z37" s="98" t="s">
        <v>221</v>
      </c>
      <c r="AA37" s="99">
        <v>0.1</v>
      </c>
      <c r="AB37" s="99">
        <v>20</v>
      </c>
      <c r="AC37" s="99">
        <v>2</v>
      </c>
    </row>
    <row r="38" spans="1:29" s="2" customFormat="1" ht="15" customHeight="1">
      <c r="A38" s="61" t="s">
        <v>209</v>
      </c>
      <c r="B38" s="62" t="s">
        <v>210</v>
      </c>
      <c r="C38" s="63" t="s">
        <v>211</v>
      </c>
      <c r="D38" s="63" t="s">
        <v>212</v>
      </c>
      <c r="E38" s="61" t="s">
        <v>213</v>
      </c>
      <c r="F38" s="61" t="s">
        <v>214</v>
      </c>
      <c r="G38" s="61" t="s">
        <v>35</v>
      </c>
      <c r="H38" s="8" t="s">
        <v>222</v>
      </c>
      <c r="I38" s="8" t="e">
        <f>VLOOKUP(H38,新返回合同!$A$2:$Y$45,25,FALSE)</f>
        <v>#N/A</v>
      </c>
      <c r="J38" s="65" t="s">
        <v>37</v>
      </c>
      <c r="K38" s="61" t="s">
        <v>223</v>
      </c>
      <c r="L38" s="8" t="s">
        <v>224</v>
      </c>
      <c r="M38" s="61"/>
      <c r="N38" s="69" t="s">
        <v>225</v>
      </c>
      <c r="O38" s="61" t="s">
        <v>226</v>
      </c>
      <c r="P38" s="70">
        <v>9000</v>
      </c>
      <c r="Q38" s="89">
        <v>77</v>
      </c>
      <c r="R38" s="18">
        <f t="shared" si="3"/>
        <v>693000</v>
      </c>
      <c r="S38" s="26">
        <v>202305</v>
      </c>
      <c r="T38" s="84" t="s">
        <v>227</v>
      </c>
      <c r="U38" s="84"/>
      <c r="V38" s="90">
        <v>75.606949157000003</v>
      </c>
      <c r="W38" s="86">
        <v>77</v>
      </c>
      <c r="X38" s="87"/>
      <c r="Y38" s="87"/>
      <c r="Z38" s="98" t="s">
        <v>228</v>
      </c>
      <c r="AA38" s="99">
        <v>0.3</v>
      </c>
      <c r="AB38" s="99">
        <v>240</v>
      </c>
      <c r="AC38" s="99">
        <v>72</v>
      </c>
    </row>
    <row r="39" spans="1:29" s="2" customFormat="1" ht="15" customHeight="1">
      <c r="A39" s="61" t="s">
        <v>209</v>
      </c>
      <c r="B39" s="62" t="s">
        <v>210</v>
      </c>
      <c r="C39" s="63" t="s">
        <v>211</v>
      </c>
      <c r="D39" s="62" t="s">
        <v>212</v>
      </c>
      <c r="E39" s="61" t="s">
        <v>213</v>
      </c>
      <c r="F39" s="61" t="s">
        <v>214</v>
      </c>
      <c r="G39" s="61" t="s">
        <v>35</v>
      </c>
      <c r="H39" s="8" t="s">
        <v>229</v>
      </c>
      <c r="I39" s="8" t="e">
        <f>VLOOKUP(H39,新返回合同!$A$2:$Y$45,25,FALSE)</f>
        <v>#N/A</v>
      </c>
      <c r="J39" s="65" t="s">
        <v>230</v>
      </c>
      <c r="K39" s="61" t="s">
        <v>231</v>
      </c>
      <c r="L39" s="8" t="s">
        <v>232</v>
      </c>
      <c r="M39" s="61"/>
      <c r="N39" s="69" t="s">
        <v>233</v>
      </c>
      <c r="O39" s="61" t="s">
        <v>234</v>
      </c>
      <c r="P39" s="70">
        <v>13333.33</v>
      </c>
      <c r="Q39" s="89">
        <v>60</v>
      </c>
      <c r="R39" s="18">
        <f t="shared" si="3"/>
        <v>799999.8</v>
      </c>
      <c r="S39" s="26">
        <v>202305</v>
      </c>
      <c r="T39" s="84" t="s">
        <v>235</v>
      </c>
      <c r="U39" s="84"/>
      <c r="V39" s="90">
        <v>58.684166439000002</v>
      </c>
      <c r="W39" s="86">
        <v>61.2</v>
      </c>
      <c r="X39" s="87"/>
      <c r="Y39" s="87"/>
      <c r="Z39" s="98" t="s">
        <v>236</v>
      </c>
      <c r="AA39" s="99">
        <v>0.2</v>
      </c>
      <c r="AB39" s="99">
        <v>240</v>
      </c>
      <c r="AC39" s="99">
        <v>48</v>
      </c>
    </row>
    <row r="40" spans="1:29" s="2" customFormat="1" ht="15" customHeight="1">
      <c r="A40" s="61" t="s">
        <v>209</v>
      </c>
      <c r="B40" s="62" t="s">
        <v>210</v>
      </c>
      <c r="C40" s="63" t="s">
        <v>211</v>
      </c>
      <c r="D40" s="62" t="s">
        <v>212</v>
      </c>
      <c r="E40" s="61" t="s">
        <v>213</v>
      </c>
      <c r="F40" s="61" t="s">
        <v>214</v>
      </c>
      <c r="G40" s="61" t="s">
        <v>35</v>
      </c>
      <c r="H40" s="8" t="s">
        <v>229</v>
      </c>
      <c r="I40" s="8" t="e">
        <f>VLOOKUP(H40,新返回合同!$A$2:$Y$45,25,FALSE)</f>
        <v>#N/A</v>
      </c>
      <c r="J40" s="65" t="s">
        <v>230</v>
      </c>
      <c r="K40" s="61" t="s">
        <v>237</v>
      </c>
      <c r="L40" s="8" t="s">
        <v>238</v>
      </c>
      <c r="M40" s="61"/>
      <c r="N40" s="69" t="s">
        <v>239</v>
      </c>
      <c r="O40" s="61" t="s">
        <v>240</v>
      </c>
      <c r="P40" s="70">
        <v>13333.33</v>
      </c>
      <c r="Q40" s="89">
        <v>11.4</v>
      </c>
      <c r="R40" s="18">
        <f t="shared" si="3"/>
        <v>151999.96</v>
      </c>
      <c r="S40" s="26">
        <v>202305</v>
      </c>
      <c r="T40" s="84" t="s">
        <v>241</v>
      </c>
      <c r="U40" s="84"/>
      <c r="V40" s="90">
        <v>11.048350712</v>
      </c>
      <c r="W40" s="86">
        <v>11.6</v>
      </c>
      <c r="X40" s="87"/>
      <c r="Y40" s="87"/>
      <c r="Z40" s="98" t="s">
        <v>242</v>
      </c>
      <c r="AA40" s="99">
        <v>0.2</v>
      </c>
      <c r="AB40" s="99">
        <v>40</v>
      </c>
      <c r="AC40" s="99">
        <v>8</v>
      </c>
    </row>
    <row r="41" spans="1:29" s="43" customFormat="1" ht="15" customHeight="1">
      <c r="A41" s="57" t="s">
        <v>209</v>
      </c>
      <c r="B41" s="58" t="s">
        <v>210</v>
      </c>
      <c r="C41" s="59" t="s">
        <v>211</v>
      </c>
      <c r="D41" s="58" t="s">
        <v>212</v>
      </c>
      <c r="E41" s="57" t="s">
        <v>213</v>
      </c>
      <c r="F41" s="57" t="s">
        <v>243</v>
      </c>
      <c r="G41" s="57" t="s">
        <v>35</v>
      </c>
      <c r="H41" s="60" t="s">
        <v>244</v>
      </c>
      <c r="I41" s="60" t="e">
        <f>VLOOKUP(H41,新返回合同!$A$2:$Y$45,25,FALSE)</f>
        <v>#N/A</v>
      </c>
      <c r="J41" s="66" t="s">
        <v>230</v>
      </c>
      <c r="K41" s="57" t="s">
        <v>245</v>
      </c>
      <c r="L41" s="60" t="s">
        <v>246</v>
      </c>
      <c r="M41" s="57"/>
      <c r="N41" s="67">
        <v>44453</v>
      </c>
      <c r="O41" s="57" t="s">
        <v>247</v>
      </c>
      <c r="P41" s="68">
        <v>9000</v>
      </c>
      <c r="Q41" s="82">
        <v>77</v>
      </c>
      <c r="R41" s="76">
        <f t="shared" si="3"/>
        <v>693000</v>
      </c>
      <c r="S41" s="77">
        <v>202305</v>
      </c>
      <c r="T41" s="78" t="s">
        <v>248</v>
      </c>
      <c r="U41" s="78"/>
      <c r="V41" s="88">
        <v>75.130307048000006</v>
      </c>
      <c r="W41" s="80">
        <v>78.7</v>
      </c>
      <c r="X41" s="81">
        <v>44440</v>
      </c>
      <c r="Y41" s="81">
        <v>45169</v>
      </c>
      <c r="Z41" s="96" t="s">
        <v>249</v>
      </c>
      <c r="AA41" s="97">
        <v>0.3</v>
      </c>
      <c r="AB41" s="97">
        <v>180</v>
      </c>
      <c r="AC41" s="97">
        <v>54</v>
      </c>
    </row>
    <row r="42" spans="1:29" s="43" customFormat="1" ht="15" customHeight="1">
      <c r="A42" s="57" t="s">
        <v>209</v>
      </c>
      <c r="B42" s="58" t="s">
        <v>210</v>
      </c>
      <c r="C42" s="59" t="s">
        <v>211</v>
      </c>
      <c r="D42" s="59" t="s">
        <v>212</v>
      </c>
      <c r="E42" s="57" t="s">
        <v>213</v>
      </c>
      <c r="F42" s="57" t="s">
        <v>214</v>
      </c>
      <c r="G42" s="57" t="s">
        <v>35</v>
      </c>
      <c r="H42" s="60" t="s">
        <v>250</v>
      </c>
      <c r="I42" s="60" t="e">
        <f>VLOOKUP(H42,新返回合同!$A$2:$Y$45,25,FALSE)</f>
        <v>#N/A</v>
      </c>
      <c r="J42" s="66" t="s">
        <v>37</v>
      </c>
      <c r="K42" s="57" t="s">
        <v>251</v>
      </c>
      <c r="L42" s="60" t="s">
        <v>252</v>
      </c>
      <c r="M42" s="57"/>
      <c r="N42" s="67" t="s">
        <v>253</v>
      </c>
      <c r="O42" s="57" t="s">
        <v>254</v>
      </c>
      <c r="P42" s="68">
        <v>9000</v>
      </c>
      <c r="Q42" s="82">
        <v>67</v>
      </c>
      <c r="R42" s="76">
        <f t="shared" si="3"/>
        <v>603000</v>
      </c>
      <c r="S42" s="77">
        <v>202305</v>
      </c>
      <c r="T42" s="78" t="s">
        <v>255</v>
      </c>
      <c r="U42" s="78"/>
      <c r="V42" s="88">
        <v>66.928559875000005</v>
      </c>
      <c r="W42" s="80">
        <v>68.3</v>
      </c>
      <c r="X42" s="81">
        <v>44044</v>
      </c>
      <c r="Y42" s="81">
        <v>45199</v>
      </c>
      <c r="Z42" s="96" t="s">
        <v>256</v>
      </c>
      <c r="AA42" s="97">
        <v>0.3</v>
      </c>
      <c r="AB42" s="97">
        <v>180</v>
      </c>
      <c r="AC42" s="97">
        <v>54</v>
      </c>
    </row>
    <row r="43" spans="1:29" s="43" customFormat="1" ht="15" customHeight="1">
      <c r="A43" s="57" t="s">
        <v>257</v>
      </c>
      <c r="B43" s="58" t="s">
        <v>210</v>
      </c>
      <c r="C43" s="59" t="s">
        <v>211</v>
      </c>
      <c r="D43" s="59" t="s">
        <v>212</v>
      </c>
      <c r="E43" s="57" t="s">
        <v>213</v>
      </c>
      <c r="F43" s="57" t="s">
        <v>214</v>
      </c>
      <c r="G43" s="57" t="s">
        <v>35</v>
      </c>
      <c r="H43" s="60" t="s">
        <v>250</v>
      </c>
      <c r="I43" s="60" t="e">
        <f>VLOOKUP(H43,新返回合同!$A$2:$Y$45,25,FALSE)</f>
        <v>#N/A</v>
      </c>
      <c r="J43" s="66" t="s">
        <v>37</v>
      </c>
      <c r="K43" s="57" t="s">
        <v>258</v>
      </c>
      <c r="L43" s="60" t="s">
        <v>259</v>
      </c>
      <c r="M43" s="57"/>
      <c r="N43" s="67" t="s">
        <v>260</v>
      </c>
      <c r="O43" s="57" t="s">
        <v>261</v>
      </c>
      <c r="P43" s="68">
        <v>7794</v>
      </c>
      <c r="Q43" s="82">
        <v>117.6</v>
      </c>
      <c r="R43" s="76">
        <f t="shared" si="3"/>
        <v>916574.4</v>
      </c>
      <c r="S43" s="77">
        <v>202305</v>
      </c>
      <c r="T43" s="78" t="s">
        <v>262</v>
      </c>
      <c r="U43" s="78"/>
      <c r="V43" s="88">
        <v>115.289128417</v>
      </c>
      <c r="W43" s="80">
        <v>119.8</v>
      </c>
      <c r="X43" s="81">
        <v>44044</v>
      </c>
      <c r="Y43" s="81">
        <v>45199</v>
      </c>
      <c r="Z43" s="96" t="s">
        <v>263</v>
      </c>
      <c r="AA43" s="97">
        <v>0.3</v>
      </c>
      <c r="AB43" s="97">
        <v>280</v>
      </c>
      <c r="AC43" s="97">
        <v>84</v>
      </c>
    </row>
    <row r="44" spans="1:29" s="43" customFormat="1" ht="15" customHeight="1">
      <c r="A44" s="57" t="s">
        <v>264</v>
      </c>
      <c r="B44" s="58" t="s">
        <v>210</v>
      </c>
      <c r="C44" s="59" t="s">
        <v>211</v>
      </c>
      <c r="D44" s="59" t="s">
        <v>212</v>
      </c>
      <c r="E44" s="57" t="s">
        <v>213</v>
      </c>
      <c r="F44" s="57" t="s">
        <v>214</v>
      </c>
      <c r="G44" s="57" t="s">
        <v>35</v>
      </c>
      <c r="H44" s="60" t="s">
        <v>250</v>
      </c>
      <c r="I44" s="60" t="e">
        <f>VLOOKUP(H44,新返回合同!$A$2:$Y$45,25,FALSE)</f>
        <v>#N/A</v>
      </c>
      <c r="J44" s="66" t="s">
        <v>37</v>
      </c>
      <c r="K44" s="57" t="s">
        <v>265</v>
      </c>
      <c r="L44" s="60" t="s">
        <v>266</v>
      </c>
      <c r="M44" s="57"/>
      <c r="N44" s="67" t="s">
        <v>267</v>
      </c>
      <c r="O44" s="57" t="s">
        <v>268</v>
      </c>
      <c r="P44" s="68">
        <v>5000</v>
      </c>
      <c r="Q44" s="82">
        <v>96.4</v>
      </c>
      <c r="R44" s="76">
        <f t="shared" si="3"/>
        <v>482000</v>
      </c>
      <c r="S44" s="77">
        <v>202305</v>
      </c>
      <c r="T44" s="78" t="s">
        <v>269</v>
      </c>
      <c r="U44" s="78"/>
      <c r="V44" s="88">
        <v>92.166618346999996</v>
      </c>
      <c r="W44" s="80">
        <v>100.6</v>
      </c>
      <c r="X44" s="81">
        <v>44044</v>
      </c>
      <c r="Y44" s="81">
        <v>45199</v>
      </c>
      <c r="Z44" s="96" t="s">
        <v>270</v>
      </c>
      <c r="AA44" s="97">
        <v>0.3</v>
      </c>
      <c r="AB44" s="97">
        <v>260</v>
      </c>
      <c r="AC44" s="97">
        <v>78</v>
      </c>
    </row>
    <row r="45" spans="1:29" s="2" customFormat="1" ht="15" customHeight="1">
      <c r="A45" s="61" t="s">
        <v>209</v>
      </c>
      <c r="B45" s="62" t="s">
        <v>210</v>
      </c>
      <c r="C45" s="63" t="s">
        <v>211</v>
      </c>
      <c r="D45" s="63" t="s">
        <v>212</v>
      </c>
      <c r="E45" s="61" t="s">
        <v>213</v>
      </c>
      <c r="F45" s="61" t="s">
        <v>214</v>
      </c>
      <c r="G45" s="61" t="s">
        <v>35</v>
      </c>
      <c r="H45" s="8" t="s">
        <v>222</v>
      </c>
      <c r="I45" s="8" t="e">
        <f>VLOOKUP(H45,新返回合同!$A$2:$Y$45,25,FALSE)</f>
        <v>#N/A</v>
      </c>
      <c r="J45" s="65" t="s">
        <v>37</v>
      </c>
      <c r="K45" s="61" t="s">
        <v>271</v>
      </c>
      <c r="L45" s="8" t="s">
        <v>272</v>
      </c>
      <c r="M45" s="61" t="s">
        <v>273</v>
      </c>
      <c r="N45" s="69">
        <v>44835</v>
      </c>
      <c r="O45" s="61" t="s">
        <v>274</v>
      </c>
      <c r="P45" s="70">
        <v>9000</v>
      </c>
      <c r="Q45" s="89">
        <v>42</v>
      </c>
      <c r="R45" s="18">
        <f t="shared" si="3"/>
        <v>378000</v>
      </c>
      <c r="S45" s="26">
        <v>202305</v>
      </c>
      <c r="T45" s="84" t="s">
        <v>275</v>
      </c>
      <c r="U45" s="84"/>
      <c r="V45" s="90">
        <v>40.626074609</v>
      </c>
      <c r="W45" s="86">
        <v>43.2</v>
      </c>
      <c r="X45" s="87"/>
      <c r="Y45" s="87"/>
      <c r="Z45" s="98" t="s">
        <v>276</v>
      </c>
      <c r="AA45" s="99">
        <v>0.3</v>
      </c>
      <c r="AB45" s="99">
        <v>100</v>
      </c>
      <c r="AC45" s="99">
        <v>30</v>
      </c>
    </row>
    <row r="46" spans="1:29" s="2" customFormat="1" ht="15" customHeight="1">
      <c r="A46" s="61" t="s">
        <v>209</v>
      </c>
      <c r="B46" s="62" t="s">
        <v>210</v>
      </c>
      <c r="C46" s="63" t="s">
        <v>211</v>
      </c>
      <c r="D46" s="63" t="s">
        <v>212</v>
      </c>
      <c r="E46" s="61" t="s">
        <v>213</v>
      </c>
      <c r="F46" s="61" t="s">
        <v>214</v>
      </c>
      <c r="G46" s="64" t="s">
        <v>35</v>
      </c>
      <c r="H46" s="65" t="s">
        <v>277</v>
      </c>
      <c r="I46" s="8" t="e">
        <f>VLOOKUP(H46,新返回合同!$A$2:$Y$45,25,FALSE)</f>
        <v>#N/A</v>
      </c>
      <c r="J46" s="65" t="s">
        <v>278</v>
      </c>
      <c r="K46" s="64" t="s">
        <v>279</v>
      </c>
      <c r="L46" s="8" t="s">
        <v>280</v>
      </c>
      <c r="M46" s="15" t="s">
        <v>281</v>
      </c>
      <c r="N46" s="72" t="s">
        <v>282</v>
      </c>
      <c r="O46" s="72" t="s">
        <v>283</v>
      </c>
      <c r="P46" s="73">
        <v>9000</v>
      </c>
      <c r="Q46" s="91">
        <v>5.8</v>
      </c>
      <c r="R46" s="91">
        <f t="shared" si="3"/>
        <v>52200</v>
      </c>
      <c r="S46" s="26">
        <v>202305</v>
      </c>
      <c r="T46" s="92" t="s">
        <v>284</v>
      </c>
      <c r="U46" s="93"/>
      <c r="V46" s="90">
        <v>5.7057890029999996</v>
      </c>
      <c r="W46" s="94"/>
      <c r="X46" s="87"/>
      <c r="Y46" s="87"/>
      <c r="Z46" s="98" t="s">
        <v>285</v>
      </c>
      <c r="AA46" s="99">
        <v>0.3</v>
      </c>
      <c r="AB46" s="100">
        <v>10</v>
      </c>
      <c r="AC46" s="99">
        <v>3</v>
      </c>
    </row>
    <row r="47" spans="1:29" s="2" customFormat="1" ht="15" customHeight="1">
      <c r="A47" s="61" t="s">
        <v>29</v>
      </c>
      <c r="B47" s="62" t="s">
        <v>30</v>
      </c>
      <c r="C47" s="63" t="s">
        <v>31</v>
      </c>
      <c r="D47" s="63" t="s">
        <v>32</v>
      </c>
      <c r="E47" s="61" t="s">
        <v>286</v>
      </c>
      <c r="F47" s="61" t="s">
        <v>287</v>
      </c>
      <c r="G47" s="61" t="s">
        <v>35</v>
      </c>
      <c r="H47" s="8" t="s">
        <v>288</v>
      </c>
      <c r="I47" s="8" t="e">
        <f>VLOOKUP(H47,新返回合同!$A$2:$Y$45,25,FALSE)</f>
        <v>#N/A</v>
      </c>
      <c r="J47" s="65" t="s">
        <v>37</v>
      </c>
      <c r="K47" s="61" t="s">
        <v>53</v>
      </c>
      <c r="L47" s="8" t="s">
        <v>289</v>
      </c>
      <c r="M47" s="61"/>
      <c r="N47" s="69">
        <v>45017</v>
      </c>
      <c r="O47" s="61"/>
      <c r="P47" s="70">
        <v>5100</v>
      </c>
      <c r="Q47" s="89">
        <v>384.32</v>
      </c>
      <c r="R47" s="18">
        <f t="shared" si="3"/>
        <v>1960032</v>
      </c>
      <c r="S47" s="26">
        <v>202305</v>
      </c>
      <c r="T47" s="84" t="s">
        <v>55</v>
      </c>
      <c r="U47" s="84"/>
      <c r="V47" s="85">
        <v>384.31924438499999</v>
      </c>
      <c r="W47" s="86"/>
      <c r="X47" s="87"/>
      <c r="Y47" s="87"/>
      <c r="Z47" s="98" t="s">
        <v>290</v>
      </c>
      <c r="AA47" s="99">
        <v>0</v>
      </c>
      <c r="AB47" s="99"/>
      <c r="AC47" s="99">
        <v>0</v>
      </c>
    </row>
    <row r="48" spans="1:29" s="2" customFormat="1" ht="15" customHeight="1">
      <c r="A48" s="61" t="s">
        <v>29</v>
      </c>
      <c r="B48" s="62" t="s">
        <v>30</v>
      </c>
      <c r="C48" s="63" t="s">
        <v>31</v>
      </c>
      <c r="D48" s="63" t="s">
        <v>32</v>
      </c>
      <c r="E48" s="61" t="s">
        <v>291</v>
      </c>
      <c r="F48" s="61" t="s">
        <v>292</v>
      </c>
      <c r="G48" s="61" t="s">
        <v>35</v>
      </c>
      <c r="H48" s="8" t="s">
        <v>293</v>
      </c>
      <c r="I48" s="8" t="e">
        <f>VLOOKUP(H48,新返回合同!$A$2:$Y$45,25,FALSE)</f>
        <v>#N/A</v>
      </c>
      <c r="J48" s="65" t="s">
        <v>37</v>
      </c>
      <c r="K48" s="61" t="s">
        <v>294</v>
      </c>
      <c r="L48" s="8" t="s">
        <v>295</v>
      </c>
      <c r="M48" s="61"/>
      <c r="N48" s="69">
        <v>43922</v>
      </c>
      <c r="O48" s="61"/>
      <c r="P48" s="74" t="s">
        <v>296</v>
      </c>
      <c r="Q48" s="89"/>
      <c r="R48" s="18">
        <v>0</v>
      </c>
      <c r="S48" s="26">
        <v>202305</v>
      </c>
      <c r="T48" s="84" t="s">
        <v>297</v>
      </c>
      <c r="U48" s="84"/>
      <c r="V48" s="85"/>
      <c r="W48" s="95"/>
      <c r="X48" s="87"/>
      <c r="Y48" s="87"/>
      <c r="Z48" s="98"/>
      <c r="AA48" s="99">
        <v>0</v>
      </c>
      <c r="AB48" s="99"/>
      <c r="AC48" s="99">
        <v>0</v>
      </c>
    </row>
    <row r="49" spans="1:29" s="2" customFormat="1" ht="15" customHeight="1">
      <c r="A49" s="61" t="s">
        <v>29</v>
      </c>
      <c r="B49" s="62" t="s">
        <v>30</v>
      </c>
      <c r="C49" s="63" t="s">
        <v>31</v>
      </c>
      <c r="D49" s="63" t="s">
        <v>32</v>
      </c>
      <c r="E49" s="61" t="s">
        <v>291</v>
      </c>
      <c r="F49" s="61" t="s">
        <v>292</v>
      </c>
      <c r="G49" s="61" t="s">
        <v>35</v>
      </c>
      <c r="H49" s="8" t="s">
        <v>293</v>
      </c>
      <c r="I49" s="8" t="e">
        <f>VLOOKUP(H49,新返回合同!$A$2:$Y$45,25,FALSE)</f>
        <v>#N/A</v>
      </c>
      <c r="J49" s="65" t="s">
        <v>37</v>
      </c>
      <c r="K49" s="61"/>
      <c r="L49" s="8" t="s">
        <v>298</v>
      </c>
      <c r="M49" s="61"/>
      <c r="N49" s="69"/>
      <c r="O49" s="61"/>
      <c r="P49" s="70">
        <v>0.2</v>
      </c>
      <c r="Q49" s="89"/>
      <c r="R49" s="18">
        <f>ROUND(P49*Q49,2)</f>
        <v>0</v>
      </c>
      <c r="S49" s="26">
        <v>202305</v>
      </c>
      <c r="T49" s="84" t="s">
        <v>299</v>
      </c>
      <c r="U49" s="84"/>
      <c r="V49" s="85"/>
      <c r="W49" s="86"/>
      <c r="X49" s="87"/>
      <c r="Y49" s="87"/>
      <c r="Z49" s="98"/>
      <c r="AA49" s="99">
        <v>0</v>
      </c>
      <c r="AB49" s="99"/>
      <c r="AC49" s="99">
        <v>0</v>
      </c>
    </row>
    <row r="50" spans="1:29" s="2" customFormat="1" ht="15" customHeight="1">
      <c r="A50" s="61" t="s">
        <v>29</v>
      </c>
      <c r="B50" s="62" t="s">
        <v>30</v>
      </c>
      <c r="C50" s="63" t="s">
        <v>31</v>
      </c>
      <c r="D50" s="63" t="s">
        <v>32</v>
      </c>
      <c r="E50" s="61" t="s">
        <v>291</v>
      </c>
      <c r="F50" s="61" t="s">
        <v>292</v>
      </c>
      <c r="G50" s="61" t="s">
        <v>35</v>
      </c>
      <c r="H50" s="8" t="s">
        <v>293</v>
      </c>
      <c r="I50" s="8" t="e">
        <f>VLOOKUP(H50,新返回合同!$A$2:$Y$45,25,FALSE)</f>
        <v>#N/A</v>
      </c>
      <c r="J50" s="65" t="s">
        <v>37</v>
      </c>
      <c r="K50" s="61" t="s">
        <v>300</v>
      </c>
      <c r="L50" s="8" t="s">
        <v>301</v>
      </c>
      <c r="M50" s="61"/>
      <c r="N50" s="69">
        <v>43922</v>
      </c>
      <c r="O50" s="61"/>
      <c r="P50" s="70" t="s">
        <v>302</v>
      </c>
      <c r="Q50" s="89"/>
      <c r="R50" s="18">
        <f>ROUND(Q50*0.3,2)</f>
        <v>0</v>
      </c>
      <c r="S50" s="26">
        <v>202305</v>
      </c>
      <c r="T50" s="84" t="s">
        <v>303</v>
      </c>
      <c r="U50" s="84"/>
      <c r="V50" s="85"/>
      <c r="W50" s="86"/>
      <c r="X50" s="87"/>
      <c r="Y50" s="87"/>
      <c r="Z50" s="98"/>
      <c r="AA50" s="99">
        <v>0</v>
      </c>
      <c r="AB50" s="99"/>
      <c r="AC50" s="99">
        <v>0</v>
      </c>
    </row>
    <row r="51" spans="1:29" s="43" customFormat="1" ht="15" customHeight="1">
      <c r="A51" s="57" t="s">
        <v>29</v>
      </c>
      <c r="B51" s="58" t="s">
        <v>30</v>
      </c>
      <c r="C51" s="59" t="s">
        <v>31</v>
      </c>
      <c r="D51" s="59" t="s">
        <v>32</v>
      </c>
      <c r="E51" s="57" t="s">
        <v>304</v>
      </c>
      <c r="F51" s="57" t="s">
        <v>305</v>
      </c>
      <c r="G51" s="57" t="s">
        <v>35</v>
      </c>
      <c r="H51" s="60" t="s">
        <v>306</v>
      </c>
      <c r="I51" s="60" t="e">
        <f>VLOOKUP(H51,新返回合同!$A$2:$Y$45,25,FALSE)</f>
        <v>#N/A</v>
      </c>
      <c r="J51" s="66" t="s">
        <v>37</v>
      </c>
      <c r="K51" s="57" t="s">
        <v>98</v>
      </c>
      <c r="L51" s="60" t="s">
        <v>307</v>
      </c>
      <c r="M51" s="57"/>
      <c r="N51" s="67">
        <v>44774</v>
      </c>
      <c r="O51" s="57"/>
      <c r="P51" s="68">
        <v>5300</v>
      </c>
      <c r="Q51" s="82"/>
      <c r="R51" s="76">
        <f t="shared" ref="R51:R80" si="4">ROUND(P51*Q51,2)</f>
        <v>0</v>
      </c>
      <c r="S51" s="77">
        <v>202305</v>
      </c>
      <c r="T51" s="78" t="s">
        <v>308</v>
      </c>
      <c r="U51" s="78"/>
      <c r="V51" s="79"/>
      <c r="W51" s="80"/>
      <c r="X51" s="81">
        <v>44774</v>
      </c>
      <c r="Y51" s="81">
        <v>45138</v>
      </c>
      <c r="Z51" s="96" t="s">
        <v>309</v>
      </c>
      <c r="AA51" s="97">
        <v>0</v>
      </c>
      <c r="AB51" s="97"/>
      <c r="AC51" s="97">
        <v>0</v>
      </c>
    </row>
    <row r="52" spans="1:29" s="43" customFormat="1" ht="15" customHeight="1">
      <c r="A52" s="57" t="s">
        <v>29</v>
      </c>
      <c r="B52" s="58" t="s">
        <v>30</v>
      </c>
      <c r="C52" s="59" t="s">
        <v>31</v>
      </c>
      <c r="D52" s="59" t="s">
        <v>32</v>
      </c>
      <c r="E52" s="57" t="s">
        <v>304</v>
      </c>
      <c r="F52" s="57" t="s">
        <v>305</v>
      </c>
      <c r="G52" s="57" t="s">
        <v>35</v>
      </c>
      <c r="H52" s="60" t="s">
        <v>306</v>
      </c>
      <c r="I52" s="60" t="e">
        <f>VLOOKUP(H52,新返回合同!$A$2:$Y$45,25,FALSE)</f>
        <v>#N/A</v>
      </c>
      <c r="J52" s="66" t="s">
        <v>37</v>
      </c>
      <c r="K52" s="57" t="s">
        <v>310</v>
      </c>
      <c r="L52" s="60" t="s">
        <v>311</v>
      </c>
      <c r="M52" s="57"/>
      <c r="N52" s="67">
        <v>44774</v>
      </c>
      <c r="O52" s="57"/>
      <c r="P52" s="68">
        <v>5300</v>
      </c>
      <c r="Q52" s="82"/>
      <c r="R52" s="76">
        <f t="shared" si="4"/>
        <v>0</v>
      </c>
      <c r="S52" s="77">
        <v>202305</v>
      </c>
      <c r="T52" s="78" t="s">
        <v>308</v>
      </c>
      <c r="U52" s="78"/>
      <c r="V52" s="79"/>
      <c r="W52" s="80"/>
      <c r="X52" s="81">
        <v>44774</v>
      </c>
      <c r="Y52" s="81">
        <v>45138</v>
      </c>
      <c r="Z52" s="96" t="s">
        <v>312</v>
      </c>
      <c r="AA52" s="97">
        <v>0</v>
      </c>
      <c r="AB52" s="97"/>
      <c r="AC52" s="97">
        <v>0</v>
      </c>
    </row>
    <row r="53" spans="1:29" s="43" customFormat="1" ht="15" customHeight="1">
      <c r="A53" s="57" t="s">
        <v>29</v>
      </c>
      <c r="B53" s="58" t="s">
        <v>30</v>
      </c>
      <c r="C53" s="59" t="s">
        <v>31</v>
      </c>
      <c r="D53" s="59" t="s">
        <v>32</v>
      </c>
      <c r="E53" s="57" t="s">
        <v>304</v>
      </c>
      <c r="F53" s="57" t="s">
        <v>305</v>
      </c>
      <c r="G53" s="57" t="s">
        <v>35</v>
      </c>
      <c r="H53" s="60" t="s">
        <v>306</v>
      </c>
      <c r="I53" s="60" t="e">
        <f>VLOOKUP(H53,新返回合同!$A$2:$Y$45,25,FALSE)</f>
        <v>#N/A</v>
      </c>
      <c r="J53" s="66" t="s">
        <v>37</v>
      </c>
      <c r="K53" s="57" t="s">
        <v>124</v>
      </c>
      <c r="L53" s="60" t="s">
        <v>313</v>
      </c>
      <c r="M53" s="57"/>
      <c r="N53" s="67">
        <v>44774</v>
      </c>
      <c r="O53" s="57"/>
      <c r="P53" s="68">
        <v>5000</v>
      </c>
      <c r="Q53" s="82"/>
      <c r="R53" s="76">
        <f t="shared" si="4"/>
        <v>0</v>
      </c>
      <c r="S53" s="77">
        <v>202305</v>
      </c>
      <c r="T53" s="78" t="s">
        <v>308</v>
      </c>
      <c r="U53" s="78"/>
      <c r="V53" s="79"/>
      <c r="W53" s="80"/>
      <c r="X53" s="81">
        <v>44774</v>
      </c>
      <c r="Y53" s="81">
        <v>45138</v>
      </c>
      <c r="Z53" s="96" t="s">
        <v>314</v>
      </c>
      <c r="AA53" s="97">
        <v>0</v>
      </c>
      <c r="AB53" s="97"/>
      <c r="AC53" s="97">
        <v>0</v>
      </c>
    </row>
    <row r="54" spans="1:29" s="2" customFormat="1" ht="15" customHeight="1">
      <c r="A54" s="61" t="s">
        <v>29</v>
      </c>
      <c r="B54" s="62" t="s">
        <v>30</v>
      </c>
      <c r="C54" s="63" t="s">
        <v>31</v>
      </c>
      <c r="D54" s="63" t="s">
        <v>32</v>
      </c>
      <c r="E54" s="61" t="s">
        <v>315</v>
      </c>
      <c r="F54" s="61" t="s">
        <v>316</v>
      </c>
      <c r="G54" s="61" t="s">
        <v>35</v>
      </c>
      <c r="H54" s="8" t="s">
        <v>317</v>
      </c>
      <c r="I54" s="8" t="e">
        <f>VLOOKUP(H54,新返回合同!$A$2:$Y$45,25,FALSE)</f>
        <v>#N/A</v>
      </c>
      <c r="J54" s="65" t="s">
        <v>37</v>
      </c>
      <c r="K54" s="61" t="s">
        <v>318</v>
      </c>
      <c r="L54" s="8" t="s">
        <v>319</v>
      </c>
      <c r="M54" s="61"/>
      <c r="N54" s="69">
        <v>44287</v>
      </c>
      <c r="O54" s="61"/>
      <c r="P54" s="70">
        <v>6200</v>
      </c>
      <c r="Q54" s="89"/>
      <c r="R54" s="18">
        <f t="shared" si="4"/>
        <v>0</v>
      </c>
      <c r="S54" s="26">
        <v>202305</v>
      </c>
      <c r="T54" s="84" t="s">
        <v>320</v>
      </c>
      <c r="U54" s="84"/>
      <c r="V54" s="85">
        <v>0</v>
      </c>
      <c r="W54" s="86"/>
      <c r="X54" s="87"/>
      <c r="Y54" s="87"/>
      <c r="Z54" s="98" t="s">
        <v>321</v>
      </c>
      <c r="AA54" s="99">
        <v>0</v>
      </c>
      <c r="AB54" s="99"/>
      <c r="AC54" s="99">
        <v>0</v>
      </c>
    </row>
    <row r="55" spans="1:29" s="2" customFormat="1" ht="15" customHeight="1">
      <c r="A55" s="61" t="s">
        <v>29</v>
      </c>
      <c r="B55" s="62" t="s">
        <v>30</v>
      </c>
      <c r="C55" s="63" t="s">
        <v>31</v>
      </c>
      <c r="D55" s="63" t="s">
        <v>32</v>
      </c>
      <c r="E55" s="61" t="s">
        <v>315</v>
      </c>
      <c r="F55" s="61" t="s">
        <v>316</v>
      </c>
      <c r="G55" s="61" t="s">
        <v>35</v>
      </c>
      <c r="H55" s="8" t="s">
        <v>322</v>
      </c>
      <c r="I55" s="8" t="e">
        <f>VLOOKUP(H55,新返回合同!$A$2:$Y$45,25,FALSE)</f>
        <v>#N/A</v>
      </c>
      <c r="J55" s="65" t="s">
        <v>37</v>
      </c>
      <c r="K55" s="61" t="s">
        <v>323</v>
      </c>
      <c r="L55" s="8" t="s">
        <v>324</v>
      </c>
      <c r="M55" s="61"/>
      <c r="N55" s="69">
        <v>44378</v>
      </c>
      <c r="O55" s="61"/>
      <c r="P55" s="70">
        <v>7000</v>
      </c>
      <c r="Q55" s="89"/>
      <c r="R55" s="18">
        <f t="shared" si="4"/>
        <v>0</v>
      </c>
      <c r="S55" s="26">
        <v>202305</v>
      </c>
      <c r="T55" s="84" t="s">
        <v>320</v>
      </c>
      <c r="U55" s="84"/>
      <c r="V55" s="85">
        <v>0</v>
      </c>
      <c r="W55" s="86"/>
      <c r="X55" s="87"/>
      <c r="Y55" s="87"/>
      <c r="Z55" s="98" t="s">
        <v>325</v>
      </c>
      <c r="AA55" s="99">
        <v>0</v>
      </c>
      <c r="AB55" s="99"/>
      <c r="AC55" s="99">
        <v>0</v>
      </c>
    </row>
    <row r="56" spans="1:29" s="2" customFormat="1" ht="15" customHeight="1">
      <c r="A56" s="61" t="s">
        <v>29</v>
      </c>
      <c r="B56" s="62" t="s">
        <v>30</v>
      </c>
      <c r="C56" s="63" t="s">
        <v>31</v>
      </c>
      <c r="D56" s="63" t="s">
        <v>32</v>
      </c>
      <c r="E56" s="61" t="s">
        <v>326</v>
      </c>
      <c r="F56" s="61" t="s">
        <v>327</v>
      </c>
      <c r="G56" s="61" t="s">
        <v>35</v>
      </c>
      <c r="H56" s="8" t="s">
        <v>328</v>
      </c>
      <c r="I56" s="8" t="e">
        <f>VLOOKUP(H56,新返回合同!$A$2:$Y$45,25,FALSE)</f>
        <v>#N/A</v>
      </c>
      <c r="J56" s="65" t="s">
        <v>37</v>
      </c>
      <c r="K56" s="61" t="s">
        <v>329</v>
      </c>
      <c r="L56" s="8" t="s">
        <v>329</v>
      </c>
      <c r="M56" s="61"/>
      <c r="N56" s="69">
        <v>44197</v>
      </c>
      <c r="O56" s="61"/>
      <c r="P56" s="70">
        <v>6200</v>
      </c>
      <c r="Q56" s="89"/>
      <c r="R56" s="18">
        <f t="shared" si="4"/>
        <v>0</v>
      </c>
      <c r="S56" s="26">
        <v>202305</v>
      </c>
      <c r="T56" s="84" t="s">
        <v>330</v>
      </c>
      <c r="U56" s="84"/>
      <c r="V56" s="85"/>
      <c r="W56" s="86"/>
      <c r="X56" s="87"/>
      <c r="Y56" s="87"/>
      <c r="Z56" s="98" t="s">
        <v>331</v>
      </c>
      <c r="AA56" s="99">
        <v>0</v>
      </c>
      <c r="AB56" s="99"/>
      <c r="AC56" s="99">
        <v>0</v>
      </c>
    </row>
    <row r="57" spans="1:29" s="2" customFormat="1" ht="15" customHeight="1">
      <c r="A57" s="61" t="s">
        <v>29</v>
      </c>
      <c r="B57" s="62" t="s">
        <v>30</v>
      </c>
      <c r="C57" s="63" t="s">
        <v>31</v>
      </c>
      <c r="D57" s="63" t="s">
        <v>32</v>
      </c>
      <c r="E57" s="61" t="s">
        <v>326</v>
      </c>
      <c r="F57" s="61" t="s">
        <v>327</v>
      </c>
      <c r="G57" s="61" t="s">
        <v>35</v>
      </c>
      <c r="H57" s="8" t="s">
        <v>328</v>
      </c>
      <c r="I57" s="8" t="e">
        <f>VLOOKUP(H57,新返回合同!$A$2:$Y$45,25,FALSE)</f>
        <v>#N/A</v>
      </c>
      <c r="J57" s="65" t="s">
        <v>37</v>
      </c>
      <c r="K57" s="61" t="s">
        <v>332</v>
      </c>
      <c r="L57" s="8" t="s">
        <v>332</v>
      </c>
      <c r="M57" s="61"/>
      <c r="N57" s="69">
        <v>44197</v>
      </c>
      <c r="O57" s="61"/>
      <c r="P57" s="70">
        <v>4800</v>
      </c>
      <c r="Q57" s="89">
        <v>76.453000000000003</v>
      </c>
      <c r="R57" s="18">
        <f t="shared" si="4"/>
        <v>366974.4</v>
      </c>
      <c r="S57" s="26">
        <v>202305</v>
      </c>
      <c r="T57" s="84" t="s">
        <v>333</v>
      </c>
      <c r="U57" s="84"/>
      <c r="V57" s="85">
        <v>76.452804564999994</v>
      </c>
      <c r="W57" s="86"/>
      <c r="X57" s="87"/>
      <c r="Y57" s="87"/>
      <c r="Z57" s="98" t="s">
        <v>334</v>
      </c>
      <c r="AA57" s="99">
        <v>0</v>
      </c>
      <c r="AB57" s="99"/>
      <c r="AC57" s="99">
        <v>0</v>
      </c>
    </row>
    <row r="58" spans="1:29" s="2" customFormat="1" ht="15" customHeight="1">
      <c r="A58" s="61" t="s">
        <v>29</v>
      </c>
      <c r="B58" s="62" t="s">
        <v>30</v>
      </c>
      <c r="C58" s="63" t="s">
        <v>31</v>
      </c>
      <c r="D58" s="63" t="s">
        <v>32</v>
      </c>
      <c r="E58" s="61" t="s">
        <v>335</v>
      </c>
      <c r="F58" s="61" t="s">
        <v>336</v>
      </c>
      <c r="G58" s="61" t="s">
        <v>35</v>
      </c>
      <c r="H58" s="8" t="s">
        <v>337</v>
      </c>
      <c r="I58" s="8" t="e">
        <f>VLOOKUP(H58,新返回合同!$A$2:$Y$45,25,FALSE)</f>
        <v>#N/A</v>
      </c>
      <c r="J58" s="65" t="s">
        <v>37</v>
      </c>
      <c r="K58" s="61"/>
      <c r="L58" s="8" t="s">
        <v>338</v>
      </c>
      <c r="M58" s="61"/>
      <c r="N58" s="69">
        <v>44287</v>
      </c>
      <c r="O58" s="61"/>
      <c r="P58" s="70">
        <v>6550</v>
      </c>
      <c r="Q58" s="89"/>
      <c r="R58" s="18">
        <f t="shared" si="4"/>
        <v>0</v>
      </c>
      <c r="S58" s="26">
        <v>202305</v>
      </c>
      <c r="T58" s="84" t="s">
        <v>339</v>
      </c>
      <c r="U58" s="84"/>
      <c r="V58" s="85">
        <v>0</v>
      </c>
      <c r="W58" s="86"/>
      <c r="X58" s="87"/>
      <c r="Y58" s="87"/>
      <c r="Z58" s="98" t="s">
        <v>340</v>
      </c>
      <c r="AA58" s="99">
        <v>0</v>
      </c>
      <c r="AB58" s="99"/>
      <c r="AC58" s="99">
        <v>0</v>
      </c>
    </row>
    <row r="59" spans="1:29" s="43" customFormat="1" ht="15" customHeight="1">
      <c r="A59" s="57" t="s">
        <v>29</v>
      </c>
      <c r="B59" s="58" t="s">
        <v>30</v>
      </c>
      <c r="C59" s="59" t="s">
        <v>31</v>
      </c>
      <c r="D59" s="59" t="s">
        <v>32</v>
      </c>
      <c r="E59" s="57" t="s">
        <v>341</v>
      </c>
      <c r="F59" s="57" t="s">
        <v>342</v>
      </c>
      <c r="G59" s="57" t="s">
        <v>35</v>
      </c>
      <c r="H59" s="60" t="s">
        <v>343</v>
      </c>
      <c r="I59" s="60" t="e">
        <f>VLOOKUP(H59,新返回合同!$A$2:$Y$45,25,FALSE)</f>
        <v>#N/A</v>
      </c>
      <c r="J59" s="66" t="s">
        <v>37</v>
      </c>
      <c r="K59" s="57"/>
      <c r="L59" s="60" t="s">
        <v>344</v>
      </c>
      <c r="M59" s="57"/>
      <c r="N59" s="67">
        <v>44409</v>
      </c>
      <c r="O59" s="57"/>
      <c r="P59" s="68">
        <v>6550</v>
      </c>
      <c r="Q59" s="82"/>
      <c r="R59" s="76">
        <f t="shared" si="4"/>
        <v>0</v>
      </c>
      <c r="S59" s="77">
        <v>202305</v>
      </c>
      <c r="T59" s="78" t="s">
        <v>131</v>
      </c>
      <c r="U59" s="78"/>
      <c r="V59" s="79">
        <v>0</v>
      </c>
      <c r="W59" s="80"/>
      <c r="X59" s="81">
        <v>44409</v>
      </c>
      <c r="Y59" s="81">
        <v>44773</v>
      </c>
      <c r="Z59" s="96" t="s">
        <v>345</v>
      </c>
      <c r="AA59" s="97">
        <v>0</v>
      </c>
      <c r="AB59" s="97"/>
      <c r="AC59" s="97">
        <v>0</v>
      </c>
    </row>
    <row r="60" spans="1:29" s="43" customFormat="1" ht="15" customHeight="1">
      <c r="A60" s="57" t="s">
        <v>29</v>
      </c>
      <c r="B60" s="58" t="s">
        <v>30</v>
      </c>
      <c r="C60" s="59" t="s">
        <v>31</v>
      </c>
      <c r="D60" s="59" t="s">
        <v>32</v>
      </c>
      <c r="E60" s="57" t="s">
        <v>341</v>
      </c>
      <c r="F60" s="57" t="s">
        <v>342</v>
      </c>
      <c r="G60" s="57" t="s">
        <v>35</v>
      </c>
      <c r="H60" s="60" t="s">
        <v>343</v>
      </c>
      <c r="I60" s="60" t="e">
        <f>VLOOKUP(H60,新返回合同!$A$2:$Y$45,25,FALSE)</f>
        <v>#N/A</v>
      </c>
      <c r="J60" s="66" t="s">
        <v>37</v>
      </c>
      <c r="K60" s="57"/>
      <c r="L60" s="60" t="s">
        <v>346</v>
      </c>
      <c r="M60" s="57"/>
      <c r="N60" s="67">
        <v>44409</v>
      </c>
      <c r="O60" s="57"/>
      <c r="P60" s="68">
        <v>6550</v>
      </c>
      <c r="Q60" s="82"/>
      <c r="R60" s="76">
        <f t="shared" si="4"/>
        <v>0</v>
      </c>
      <c r="S60" s="77">
        <v>202305</v>
      </c>
      <c r="T60" s="78" t="s">
        <v>131</v>
      </c>
      <c r="U60" s="78"/>
      <c r="V60" s="79">
        <v>0</v>
      </c>
      <c r="W60" s="80"/>
      <c r="X60" s="81">
        <v>44409</v>
      </c>
      <c r="Y60" s="81">
        <v>44773</v>
      </c>
      <c r="Z60" s="96" t="s">
        <v>347</v>
      </c>
      <c r="AA60" s="97">
        <v>0</v>
      </c>
      <c r="AB60" s="97"/>
      <c r="AC60" s="97">
        <v>0</v>
      </c>
    </row>
    <row r="61" spans="1:29" s="43" customFormat="1" ht="15" customHeight="1">
      <c r="A61" s="57" t="s">
        <v>29</v>
      </c>
      <c r="B61" s="58" t="s">
        <v>30</v>
      </c>
      <c r="C61" s="59" t="s">
        <v>31</v>
      </c>
      <c r="D61" s="59" t="s">
        <v>32</v>
      </c>
      <c r="E61" s="57" t="s">
        <v>348</v>
      </c>
      <c r="F61" s="57" t="s">
        <v>349</v>
      </c>
      <c r="G61" s="57" t="s">
        <v>35</v>
      </c>
      <c r="H61" s="60" t="s">
        <v>350</v>
      </c>
      <c r="I61" s="60" t="e">
        <f>VLOOKUP(H61,新返回合同!$A$2:$Y$45,25,FALSE)</f>
        <v>#N/A</v>
      </c>
      <c r="J61" s="66" t="s">
        <v>37</v>
      </c>
      <c r="K61" s="57"/>
      <c r="L61" s="60" t="s">
        <v>351</v>
      </c>
      <c r="M61" s="57"/>
      <c r="N61" s="67">
        <v>44562</v>
      </c>
      <c r="O61" s="57"/>
      <c r="P61" s="68">
        <v>5800</v>
      </c>
      <c r="Q61" s="82">
        <v>1307.8278800000001</v>
      </c>
      <c r="R61" s="76">
        <f t="shared" si="4"/>
        <v>7585401.7000000002</v>
      </c>
      <c r="S61" s="77">
        <v>202305</v>
      </c>
      <c r="T61" s="78" t="s">
        <v>352</v>
      </c>
      <c r="U61" s="78"/>
      <c r="V61" s="79">
        <v>1307.827884</v>
      </c>
      <c r="W61" s="80">
        <v>1307.8278800000001</v>
      </c>
      <c r="X61" s="81">
        <v>44866</v>
      </c>
      <c r="Y61" s="81">
        <v>45230</v>
      </c>
      <c r="Z61" s="96" t="s">
        <v>353</v>
      </c>
      <c r="AA61" s="97"/>
      <c r="AB61" s="97"/>
      <c r="AC61" s="97">
        <v>0</v>
      </c>
    </row>
    <row r="62" spans="1:29" s="43" customFormat="1" ht="15" customHeight="1">
      <c r="A62" s="57" t="s">
        <v>29</v>
      </c>
      <c r="B62" s="58" t="s">
        <v>30</v>
      </c>
      <c r="C62" s="59" t="s">
        <v>31</v>
      </c>
      <c r="D62" s="59" t="s">
        <v>32</v>
      </c>
      <c r="E62" s="57" t="s">
        <v>354</v>
      </c>
      <c r="F62" s="57" t="s">
        <v>355</v>
      </c>
      <c r="G62" s="57" t="s">
        <v>35</v>
      </c>
      <c r="H62" s="60" t="s">
        <v>356</v>
      </c>
      <c r="I62" s="60" t="str">
        <f>VLOOKUP(H62,新返回合同!$A$2:$Y$45,25,FALSE)</f>
        <v>2023-05-18</v>
      </c>
      <c r="J62" s="66" t="s">
        <v>37</v>
      </c>
      <c r="K62" s="57"/>
      <c r="L62" s="60" t="s">
        <v>357</v>
      </c>
      <c r="M62" s="57"/>
      <c r="N62" s="67">
        <v>44896</v>
      </c>
      <c r="O62" s="57"/>
      <c r="P62" s="68">
        <v>8400</v>
      </c>
      <c r="Q62" s="82">
        <v>490.00400000000002</v>
      </c>
      <c r="R62" s="76">
        <f t="shared" si="4"/>
        <v>4116033.6</v>
      </c>
      <c r="S62" s="77">
        <v>202305</v>
      </c>
      <c r="T62" s="78" t="s">
        <v>358</v>
      </c>
      <c r="U62" s="78"/>
      <c r="V62" s="79">
        <v>490.00332641599999</v>
      </c>
      <c r="W62" s="80"/>
      <c r="X62" s="81">
        <v>44896</v>
      </c>
      <c r="Y62" s="81">
        <v>45260</v>
      </c>
      <c r="Z62" s="96" t="s">
        <v>359</v>
      </c>
      <c r="AA62" s="97">
        <v>0</v>
      </c>
      <c r="AB62" s="97"/>
      <c r="AC62" s="97">
        <v>0</v>
      </c>
    </row>
    <row r="63" spans="1:29" s="43" customFormat="1" ht="15" customHeight="1">
      <c r="A63" s="57" t="s">
        <v>29</v>
      </c>
      <c r="B63" s="58" t="s">
        <v>30</v>
      </c>
      <c r="C63" s="59" t="s">
        <v>31</v>
      </c>
      <c r="D63" s="59" t="s">
        <v>32</v>
      </c>
      <c r="E63" s="57" t="s">
        <v>360</v>
      </c>
      <c r="F63" s="57" t="s">
        <v>361</v>
      </c>
      <c r="G63" s="57" t="s">
        <v>35</v>
      </c>
      <c r="H63" s="60" t="s">
        <v>362</v>
      </c>
      <c r="I63" s="60" t="str">
        <f>VLOOKUP(H63,新返回合同!$A$2:$Y$45,25,FALSE)</f>
        <v>2023-05-18</v>
      </c>
      <c r="J63" s="66" t="s">
        <v>37</v>
      </c>
      <c r="K63" s="57" t="s">
        <v>363</v>
      </c>
      <c r="L63" s="60" t="s">
        <v>364</v>
      </c>
      <c r="M63" s="57"/>
      <c r="N63" s="67">
        <v>44593</v>
      </c>
      <c r="O63" s="57"/>
      <c r="P63" s="68">
        <v>5400</v>
      </c>
      <c r="Q63" s="82">
        <v>466.01799999999997</v>
      </c>
      <c r="R63" s="76">
        <f t="shared" si="4"/>
        <v>2516497.2000000002</v>
      </c>
      <c r="S63" s="77">
        <v>202305</v>
      </c>
      <c r="T63" s="78" t="s">
        <v>365</v>
      </c>
      <c r="U63" s="78"/>
      <c r="V63" s="79">
        <v>466.01797485399999</v>
      </c>
      <c r="W63" s="80"/>
      <c r="X63" s="81">
        <v>44958</v>
      </c>
      <c r="Y63" s="81">
        <v>45322</v>
      </c>
      <c r="Z63" s="96" t="s">
        <v>366</v>
      </c>
      <c r="AA63" s="97">
        <v>0</v>
      </c>
      <c r="AB63" s="97"/>
      <c r="AC63" s="97">
        <v>0</v>
      </c>
    </row>
    <row r="64" spans="1:29" s="2" customFormat="1" ht="15" customHeight="1">
      <c r="A64" s="61" t="s">
        <v>29</v>
      </c>
      <c r="B64" s="62" t="s">
        <v>30</v>
      </c>
      <c r="C64" s="63" t="s">
        <v>31</v>
      </c>
      <c r="D64" s="63" t="s">
        <v>32</v>
      </c>
      <c r="E64" s="61" t="s">
        <v>360</v>
      </c>
      <c r="F64" s="61" t="s">
        <v>361</v>
      </c>
      <c r="G64" s="61" t="s">
        <v>35</v>
      </c>
      <c r="H64" s="8" t="s">
        <v>367</v>
      </c>
      <c r="I64" s="8" t="e">
        <f>VLOOKUP(H64,新返回合同!$A$2:$Y$45,25,FALSE)</f>
        <v>#N/A</v>
      </c>
      <c r="J64" s="65" t="s">
        <v>37</v>
      </c>
      <c r="K64" s="61" t="s">
        <v>368</v>
      </c>
      <c r="L64" s="8" t="s">
        <v>369</v>
      </c>
      <c r="M64" s="61"/>
      <c r="N64" s="69">
        <v>44287</v>
      </c>
      <c r="O64" s="61"/>
      <c r="P64" s="70">
        <v>3500</v>
      </c>
      <c r="Q64" s="89">
        <v>15.593999999999999</v>
      </c>
      <c r="R64" s="18">
        <f t="shared" si="4"/>
        <v>54579</v>
      </c>
      <c r="S64" s="26">
        <v>202305</v>
      </c>
      <c r="T64" s="84" t="s">
        <v>370</v>
      </c>
      <c r="U64" s="84"/>
      <c r="V64" s="85">
        <v>15.593188286</v>
      </c>
      <c r="W64" s="86"/>
      <c r="X64" s="87"/>
      <c r="Y64" s="87"/>
      <c r="Z64" s="98" t="s">
        <v>371</v>
      </c>
      <c r="AA64" s="99">
        <v>0</v>
      </c>
      <c r="AB64" s="99"/>
      <c r="AC64" s="99">
        <v>0</v>
      </c>
    </row>
    <row r="65" spans="1:29" s="2" customFormat="1" ht="15" customHeight="1">
      <c r="A65" s="61" t="s">
        <v>29</v>
      </c>
      <c r="B65" s="62" t="s">
        <v>30</v>
      </c>
      <c r="C65" s="63" t="s">
        <v>31</v>
      </c>
      <c r="D65" s="63" t="s">
        <v>32</v>
      </c>
      <c r="E65" s="61" t="s">
        <v>360</v>
      </c>
      <c r="F65" s="61" t="s">
        <v>361</v>
      </c>
      <c r="G65" s="61" t="s">
        <v>35</v>
      </c>
      <c r="H65" s="8" t="s">
        <v>372</v>
      </c>
      <c r="I65" s="8" t="e">
        <f>VLOOKUP(H65,新返回合同!$A$2:$Y$45,25,FALSE)</f>
        <v>#N/A</v>
      </c>
      <c r="J65" s="65" t="s">
        <v>37</v>
      </c>
      <c r="K65" s="61" t="s">
        <v>373</v>
      </c>
      <c r="L65" s="8" t="s">
        <v>374</v>
      </c>
      <c r="M65" s="61"/>
      <c r="N65" s="69">
        <v>44774</v>
      </c>
      <c r="O65" s="61"/>
      <c r="P65" s="70">
        <v>6500</v>
      </c>
      <c r="Q65" s="89">
        <v>187.666</v>
      </c>
      <c r="R65" s="18">
        <f t="shared" si="4"/>
        <v>1219829</v>
      </c>
      <c r="S65" s="26">
        <v>202305</v>
      </c>
      <c r="T65" s="84" t="s">
        <v>375</v>
      </c>
      <c r="U65" s="84"/>
      <c r="V65" s="85">
        <v>187.66517639200001</v>
      </c>
      <c r="W65" s="86"/>
      <c r="X65" s="87"/>
      <c r="Y65" s="87"/>
      <c r="Z65" s="98" t="s">
        <v>376</v>
      </c>
      <c r="AA65" s="99">
        <v>0</v>
      </c>
      <c r="AB65" s="99"/>
      <c r="AC65" s="99">
        <v>0</v>
      </c>
    </row>
    <row r="66" spans="1:29" s="2" customFormat="1" ht="15" customHeight="1">
      <c r="A66" s="61" t="s">
        <v>29</v>
      </c>
      <c r="B66" s="62" t="s">
        <v>30</v>
      </c>
      <c r="C66" s="63" t="s">
        <v>31</v>
      </c>
      <c r="D66" s="63" t="s">
        <v>32</v>
      </c>
      <c r="E66" s="61" t="s">
        <v>377</v>
      </c>
      <c r="F66" s="61" t="s">
        <v>378</v>
      </c>
      <c r="G66" s="61" t="s">
        <v>35</v>
      </c>
      <c r="H66" s="8" t="s">
        <v>379</v>
      </c>
      <c r="I66" s="8" t="e">
        <f>VLOOKUP(H66,新返回合同!$A$2:$Y$45,25,FALSE)</f>
        <v>#N/A</v>
      </c>
      <c r="J66" s="65" t="s">
        <v>37</v>
      </c>
      <c r="K66" s="61" t="s">
        <v>380</v>
      </c>
      <c r="L66" s="8" t="s">
        <v>381</v>
      </c>
      <c r="M66" s="61"/>
      <c r="N66" s="69">
        <v>44593</v>
      </c>
      <c r="O66" s="61"/>
      <c r="P66" s="70">
        <v>6800</v>
      </c>
      <c r="Q66" s="89"/>
      <c r="R66" s="18">
        <f t="shared" si="4"/>
        <v>0</v>
      </c>
      <c r="S66" s="26">
        <v>202305</v>
      </c>
      <c r="T66" s="84" t="s">
        <v>382</v>
      </c>
      <c r="U66" s="84"/>
      <c r="V66" s="85">
        <v>0</v>
      </c>
      <c r="W66" s="86"/>
      <c r="X66" s="87"/>
      <c r="Y66" s="87"/>
      <c r="Z66" s="98" t="s">
        <v>383</v>
      </c>
      <c r="AA66" s="99">
        <v>0</v>
      </c>
      <c r="AB66" s="99"/>
      <c r="AC66" s="99">
        <v>0</v>
      </c>
    </row>
    <row r="67" spans="1:29" s="43" customFormat="1" ht="15" customHeight="1">
      <c r="A67" s="57" t="s">
        <v>29</v>
      </c>
      <c r="B67" s="58" t="s">
        <v>30</v>
      </c>
      <c r="C67" s="59" t="s">
        <v>31</v>
      </c>
      <c r="D67" s="59" t="s">
        <v>32</v>
      </c>
      <c r="E67" s="57" t="s">
        <v>377</v>
      </c>
      <c r="F67" s="57" t="s">
        <v>378</v>
      </c>
      <c r="G67" s="57" t="s">
        <v>35</v>
      </c>
      <c r="H67" s="60" t="s">
        <v>384</v>
      </c>
      <c r="I67" s="60" t="e">
        <f>VLOOKUP(H67,新返回合同!$A$2:$Y$45,25,FALSE)</f>
        <v>#N/A</v>
      </c>
      <c r="J67" s="66" t="s">
        <v>37</v>
      </c>
      <c r="K67" s="57" t="s">
        <v>38</v>
      </c>
      <c r="L67" s="60" t="s">
        <v>385</v>
      </c>
      <c r="M67" s="57"/>
      <c r="N67" s="67">
        <v>43556</v>
      </c>
      <c r="O67" s="57"/>
      <c r="P67" s="68">
        <v>8400</v>
      </c>
      <c r="Q67" s="82">
        <v>1048.24</v>
      </c>
      <c r="R67" s="76">
        <f t="shared" si="4"/>
        <v>8805216</v>
      </c>
      <c r="S67" s="77">
        <v>202305</v>
      </c>
      <c r="T67" s="78" t="s">
        <v>386</v>
      </c>
      <c r="U67" s="78"/>
      <c r="V67" s="79">
        <v>1048.2391357419999</v>
      </c>
      <c r="W67" s="80"/>
      <c r="X67" s="81">
        <v>44927</v>
      </c>
      <c r="Y67" s="81">
        <v>45291</v>
      </c>
      <c r="Z67" s="96" t="s">
        <v>387</v>
      </c>
      <c r="AA67" s="97">
        <v>0</v>
      </c>
      <c r="AB67" s="97"/>
      <c r="AC67" s="97">
        <v>0</v>
      </c>
    </row>
    <row r="68" spans="1:29" s="2" customFormat="1" ht="15" customHeight="1">
      <c r="A68" s="61" t="s">
        <v>29</v>
      </c>
      <c r="B68" s="62" t="s">
        <v>30</v>
      </c>
      <c r="C68" s="63" t="s">
        <v>31</v>
      </c>
      <c r="D68" s="63" t="s">
        <v>32</v>
      </c>
      <c r="E68" s="61" t="s">
        <v>377</v>
      </c>
      <c r="F68" s="61" t="s">
        <v>378</v>
      </c>
      <c r="G68" s="61" t="s">
        <v>35</v>
      </c>
      <c r="H68" s="8" t="s">
        <v>388</v>
      </c>
      <c r="I68" s="8" t="e">
        <f>VLOOKUP(H68,新返回合同!$A$2:$Y$45,25,FALSE)</f>
        <v>#N/A</v>
      </c>
      <c r="J68" s="65" t="s">
        <v>37</v>
      </c>
      <c r="K68" s="61" t="s">
        <v>389</v>
      </c>
      <c r="L68" s="8" t="s">
        <v>390</v>
      </c>
      <c r="M68" s="61"/>
      <c r="N68" s="69">
        <v>44621</v>
      </c>
      <c r="O68" s="61"/>
      <c r="P68" s="70">
        <v>5300</v>
      </c>
      <c r="Q68" s="89"/>
      <c r="R68" s="18">
        <f t="shared" si="4"/>
        <v>0</v>
      </c>
      <c r="S68" s="26">
        <v>202305</v>
      </c>
      <c r="T68" s="84" t="s">
        <v>391</v>
      </c>
      <c r="U68" s="84"/>
      <c r="V68" s="85">
        <v>0</v>
      </c>
      <c r="W68" s="86"/>
      <c r="X68" s="87"/>
      <c r="Y68" s="87"/>
      <c r="Z68" s="98" t="s">
        <v>392</v>
      </c>
      <c r="AA68" s="99">
        <v>0</v>
      </c>
      <c r="AB68" s="99"/>
      <c r="AC68" s="99">
        <v>0</v>
      </c>
    </row>
    <row r="69" spans="1:29" s="43" customFormat="1" ht="15" customHeight="1">
      <c r="A69" s="57" t="s">
        <v>29</v>
      </c>
      <c r="B69" s="58" t="s">
        <v>30</v>
      </c>
      <c r="C69" s="59" t="s">
        <v>31</v>
      </c>
      <c r="D69" s="59" t="s">
        <v>32</v>
      </c>
      <c r="E69" s="57" t="s">
        <v>393</v>
      </c>
      <c r="F69" s="57" t="s">
        <v>394</v>
      </c>
      <c r="G69" s="57" t="s">
        <v>35</v>
      </c>
      <c r="H69" s="60" t="s">
        <v>395</v>
      </c>
      <c r="I69" s="60" t="e">
        <f>VLOOKUP(H69,新返回合同!$A$2:$Y$45,25,FALSE)</f>
        <v>#N/A</v>
      </c>
      <c r="J69" s="66" t="s">
        <v>37</v>
      </c>
      <c r="K69" s="57"/>
      <c r="L69" s="60" t="s">
        <v>396</v>
      </c>
      <c r="M69" s="57"/>
      <c r="N69" s="67">
        <v>44896</v>
      </c>
      <c r="O69" s="57"/>
      <c r="P69" s="68">
        <v>5000</v>
      </c>
      <c r="Q69" s="82"/>
      <c r="R69" s="76">
        <f t="shared" si="4"/>
        <v>0</v>
      </c>
      <c r="S69" s="77">
        <v>202305</v>
      </c>
      <c r="T69" s="78" t="s">
        <v>397</v>
      </c>
      <c r="U69" s="78"/>
      <c r="V69" s="79">
        <v>0</v>
      </c>
      <c r="W69" s="80"/>
      <c r="X69" s="81">
        <v>44896</v>
      </c>
      <c r="Y69" s="81">
        <v>45260</v>
      </c>
      <c r="Z69" s="96" t="s">
        <v>398</v>
      </c>
      <c r="AA69" s="97">
        <v>0</v>
      </c>
      <c r="AB69" s="97"/>
      <c r="AC69" s="97">
        <v>0</v>
      </c>
    </row>
    <row r="70" spans="1:29" s="43" customFormat="1" ht="15" customHeight="1">
      <c r="A70" s="57" t="s">
        <v>29</v>
      </c>
      <c r="B70" s="58" t="s">
        <v>30</v>
      </c>
      <c r="C70" s="59" t="s">
        <v>31</v>
      </c>
      <c r="D70" s="59" t="s">
        <v>32</v>
      </c>
      <c r="E70" s="57" t="s">
        <v>393</v>
      </c>
      <c r="F70" s="57" t="s">
        <v>394</v>
      </c>
      <c r="G70" s="57" t="s">
        <v>35</v>
      </c>
      <c r="H70" s="60" t="s">
        <v>395</v>
      </c>
      <c r="I70" s="60" t="e">
        <f>VLOOKUP(H70,新返回合同!$A$2:$Y$45,25,FALSE)</f>
        <v>#N/A</v>
      </c>
      <c r="J70" s="66" t="s">
        <v>37</v>
      </c>
      <c r="K70" s="57"/>
      <c r="L70" s="60" t="s">
        <v>399</v>
      </c>
      <c r="M70" s="57"/>
      <c r="N70" s="67">
        <v>44896</v>
      </c>
      <c r="O70" s="57"/>
      <c r="P70" s="68">
        <v>5000</v>
      </c>
      <c r="Q70" s="82"/>
      <c r="R70" s="76">
        <f t="shared" si="4"/>
        <v>0</v>
      </c>
      <c r="S70" s="77">
        <v>202305</v>
      </c>
      <c r="T70" s="78" t="s">
        <v>400</v>
      </c>
      <c r="U70" s="78"/>
      <c r="V70" s="79">
        <v>0</v>
      </c>
      <c r="W70" s="80"/>
      <c r="X70" s="81">
        <v>44896</v>
      </c>
      <c r="Y70" s="81">
        <v>45260</v>
      </c>
      <c r="Z70" s="96" t="s">
        <v>401</v>
      </c>
      <c r="AA70" s="97">
        <v>0</v>
      </c>
      <c r="AB70" s="97"/>
      <c r="AC70" s="97">
        <v>0</v>
      </c>
    </row>
    <row r="71" spans="1:29" s="43" customFormat="1" ht="15" customHeight="1">
      <c r="A71" s="57" t="s">
        <v>29</v>
      </c>
      <c r="B71" s="58" t="s">
        <v>30</v>
      </c>
      <c r="C71" s="59" t="s">
        <v>31</v>
      </c>
      <c r="D71" s="59" t="s">
        <v>32</v>
      </c>
      <c r="E71" s="57" t="s">
        <v>402</v>
      </c>
      <c r="F71" s="57" t="s">
        <v>403</v>
      </c>
      <c r="G71" s="57" t="s">
        <v>35</v>
      </c>
      <c r="H71" s="60" t="s">
        <v>404</v>
      </c>
      <c r="I71" s="60" t="e">
        <f>VLOOKUP(H71,新返回合同!$A$2:$Y$45,25,FALSE)</f>
        <v>#N/A</v>
      </c>
      <c r="J71" s="66" t="s">
        <v>37</v>
      </c>
      <c r="K71" s="57"/>
      <c r="L71" s="60" t="s">
        <v>405</v>
      </c>
      <c r="M71" s="57"/>
      <c r="N71" s="67">
        <v>44317</v>
      </c>
      <c r="O71" s="57"/>
      <c r="P71" s="68">
        <v>8000</v>
      </c>
      <c r="Q71" s="82"/>
      <c r="R71" s="76">
        <f t="shared" si="4"/>
        <v>0</v>
      </c>
      <c r="S71" s="77">
        <v>202305</v>
      </c>
      <c r="T71" s="78" t="s">
        <v>406</v>
      </c>
      <c r="U71" s="78"/>
      <c r="V71" s="79">
        <v>0</v>
      </c>
      <c r="W71" s="80"/>
      <c r="X71" s="81">
        <v>44317</v>
      </c>
      <c r="Y71" s="81">
        <v>44681</v>
      </c>
      <c r="Z71" s="96" t="s">
        <v>407</v>
      </c>
      <c r="AA71" s="97">
        <v>0</v>
      </c>
      <c r="AB71" s="97"/>
      <c r="AC71" s="97">
        <v>0</v>
      </c>
    </row>
    <row r="72" spans="1:29" s="43" customFormat="1" ht="15" customHeight="1">
      <c r="A72" s="57" t="s">
        <v>29</v>
      </c>
      <c r="B72" s="58" t="s">
        <v>30</v>
      </c>
      <c r="C72" s="59" t="s">
        <v>31</v>
      </c>
      <c r="D72" s="59" t="s">
        <v>32</v>
      </c>
      <c r="E72" s="57" t="s">
        <v>408</v>
      </c>
      <c r="F72" s="57" t="s">
        <v>409</v>
      </c>
      <c r="G72" s="57" t="s">
        <v>35</v>
      </c>
      <c r="H72" s="60" t="s">
        <v>410</v>
      </c>
      <c r="I72" s="60" t="e">
        <f>VLOOKUP(H72,新返回合同!$A$2:$Y$45,25,FALSE)</f>
        <v>#N/A</v>
      </c>
      <c r="J72" s="66" t="s">
        <v>37</v>
      </c>
      <c r="K72" s="57" t="s">
        <v>53</v>
      </c>
      <c r="L72" s="60" t="s">
        <v>411</v>
      </c>
      <c r="M72" s="57"/>
      <c r="N72" s="67">
        <v>45017</v>
      </c>
      <c r="O72" s="57"/>
      <c r="P72" s="68">
        <v>8533</v>
      </c>
      <c r="Q72" s="82">
        <v>65.141999999999996</v>
      </c>
      <c r="R72" s="76">
        <f t="shared" si="4"/>
        <v>555856.68999999994</v>
      </c>
      <c r="S72" s="77">
        <v>202305</v>
      </c>
      <c r="T72" s="78" t="s">
        <v>412</v>
      </c>
      <c r="U72" s="78"/>
      <c r="V72" s="79">
        <v>65.141937256000006</v>
      </c>
      <c r="W72" s="80"/>
      <c r="X72" s="81">
        <v>44927</v>
      </c>
      <c r="Y72" s="81">
        <v>46022</v>
      </c>
      <c r="Z72" s="96" t="s">
        <v>413</v>
      </c>
      <c r="AA72" s="97">
        <v>0</v>
      </c>
      <c r="AB72" s="97"/>
      <c r="AC72" s="97">
        <v>0</v>
      </c>
    </row>
    <row r="73" spans="1:29" s="43" customFormat="1" ht="15" customHeight="1">
      <c r="A73" s="57" t="s">
        <v>257</v>
      </c>
      <c r="B73" s="58" t="s">
        <v>210</v>
      </c>
      <c r="C73" s="59" t="s">
        <v>414</v>
      </c>
      <c r="D73" s="58" t="s">
        <v>415</v>
      </c>
      <c r="E73" s="57" t="s">
        <v>416</v>
      </c>
      <c r="F73" s="57" t="s">
        <v>417</v>
      </c>
      <c r="G73" s="57" t="s">
        <v>35</v>
      </c>
      <c r="H73" s="60" t="s">
        <v>418</v>
      </c>
      <c r="I73" s="60" t="e">
        <f>VLOOKUP(H73,新返回合同!$A$2:$Y$45,25,FALSE)</f>
        <v>#N/A</v>
      </c>
      <c r="J73" s="66" t="s">
        <v>419</v>
      </c>
      <c r="K73" s="57" t="s">
        <v>420</v>
      </c>
      <c r="L73" s="60" t="s">
        <v>421</v>
      </c>
      <c r="M73" s="57" t="s">
        <v>422</v>
      </c>
      <c r="N73" s="67" t="s">
        <v>423</v>
      </c>
      <c r="O73" s="57" t="s">
        <v>424</v>
      </c>
      <c r="P73" s="68">
        <v>9500</v>
      </c>
      <c r="Q73" s="82">
        <v>134.38999999999999</v>
      </c>
      <c r="R73" s="76">
        <f t="shared" si="4"/>
        <v>1276705</v>
      </c>
      <c r="S73" s="77">
        <v>202305</v>
      </c>
      <c r="T73" s="78" t="s">
        <v>425</v>
      </c>
      <c r="U73" s="78"/>
      <c r="V73" s="88">
        <v>134.38795690800001</v>
      </c>
      <c r="W73" s="80"/>
      <c r="X73" s="81">
        <v>44409</v>
      </c>
      <c r="Y73" s="81">
        <v>45138</v>
      </c>
      <c r="Z73" s="96" t="s">
        <v>426</v>
      </c>
      <c r="AA73" s="97">
        <v>0.2</v>
      </c>
      <c r="AB73" s="97">
        <v>600</v>
      </c>
      <c r="AC73" s="97">
        <v>120</v>
      </c>
    </row>
    <row r="74" spans="1:29" s="2" customFormat="1" ht="15" customHeight="1">
      <c r="A74" s="61" t="s">
        <v>257</v>
      </c>
      <c r="B74" s="62" t="s">
        <v>210</v>
      </c>
      <c r="C74" s="63" t="s">
        <v>414</v>
      </c>
      <c r="D74" s="62" t="s">
        <v>415</v>
      </c>
      <c r="E74" s="61" t="s">
        <v>416</v>
      </c>
      <c r="F74" s="61" t="s">
        <v>417</v>
      </c>
      <c r="G74" s="61" t="s">
        <v>35</v>
      </c>
      <c r="H74" s="8" t="s">
        <v>427</v>
      </c>
      <c r="I74" s="8" t="e">
        <f>VLOOKUP(H74,新返回合同!$A$2:$Y$45,25,FALSE)</f>
        <v>#N/A</v>
      </c>
      <c r="J74" s="65" t="s">
        <v>37</v>
      </c>
      <c r="K74" s="61"/>
      <c r="L74" s="8" t="s">
        <v>428</v>
      </c>
      <c r="M74" s="61" t="s">
        <v>429</v>
      </c>
      <c r="N74" s="101" t="s">
        <v>430</v>
      </c>
      <c r="O74" s="61" t="s">
        <v>431</v>
      </c>
      <c r="P74" s="70">
        <v>9500</v>
      </c>
      <c r="Q74" s="89"/>
      <c r="R74" s="18">
        <f t="shared" si="4"/>
        <v>0</v>
      </c>
      <c r="S74" s="26">
        <v>202305</v>
      </c>
      <c r="T74" s="84" t="s">
        <v>432</v>
      </c>
      <c r="U74" s="84"/>
      <c r="V74" s="90">
        <v>0</v>
      </c>
      <c r="W74" s="86"/>
      <c r="X74" s="87"/>
      <c r="Y74" s="87"/>
      <c r="Z74" s="98" t="s">
        <v>433</v>
      </c>
      <c r="AA74" s="99" t="s">
        <v>434</v>
      </c>
      <c r="AB74" s="99">
        <v>0</v>
      </c>
      <c r="AC74" s="99">
        <v>0</v>
      </c>
    </row>
    <row r="75" spans="1:29" s="2" customFormat="1" ht="15" customHeight="1">
      <c r="A75" s="61" t="s">
        <v>257</v>
      </c>
      <c r="B75" s="62" t="s">
        <v>210</v>
      </c>
      <c r="C75" s="63" t="s">
        <v>211</v>
      </c>
      <c r="D75" s="63" t="s">
        <v>212</v>
      </c>
      <c r="E75" s="61" t="s">
        <v>435</v>
      </c>
      <c r="F75" s="61" t="s">
        <v>436</v>
      </c>
      <c r="G75" s="61" t="s">
        <v>35</v>
      </c>
      <c r="H75" s="8" t="s">
        <v>437</v>
      </c>
      <c r="I75" s="8" t="e">
        <f>VLOOKUP(H75,新返回合同!$A$2:$Y$45,25,FALSE)</f>
        <v>#N/A</v>
      </c>
      <c r="J75" s="65" t="s">
        <v>438</v>
      </c>
      <c r="K75" s="61" t="s">
        <v>439</v>
      </c>
      <c r="L75" s="8" t="s">
        <v>440</v>
      </c>
      <c r="M75" s="61"/>
      <c r="N75" s="69" t="s">
        <v>441</v>
      </c>
      <c r="O75" s="61" t="s">
        <v>442</v>
      </c>
      <c r="P75" s="70">
        <v>9500</v>
      </c>
      <c r="Q75" s="89"/>
      <c r="R75" s="18">
        <f t="shared" si="4"/>
        <v>0</v>
      </c>
      <c r="S75" s="26">
        <v>202305</v>
      </c>
      <c r="T75" s="84" t="s">
        <v>443</v>
      </c>
      <c r="U75" s="84"/>
      <c r="V75" s="90"/>
      <c r="W75" s="86"/>
      <c r="X75" s="87"/>
      <c r="Y75" s="87"/>
      <c r="Z75" s="98"/>
      <c r="AA75" s="99" t="s">
        <v>434</v>
      </c>
      <c r="AB75" s="99">
        <v>0</v>
      </c>
      <c r="AC75" s="99">
        <v>0</v>
      </c>
    </row>
    <row r="76" spans="1:29" s="2" customFormat="1" ht="15" customHeight="1">
      <c r="A76" s="61" t="s">
        <v>257</v>
      </c>
      <c r="B76" s="62" t="s">
        <v>210</v>
      </c>
      <c r="C76" s="63" t="s">
        <v>211</v>
      </c>
      <c r="D76" s="63" t="s">
        <v>212</v>
      </c>
      <c r="E76" s="61" t="s">
        <v>435</v>
      </c>
      <c r="F76" s="61" t="s">
        <v>436</v>
      </c>
      <c r="G76" s="61" t="s">
        <v>35</v>
      </c>
      <c r="H76" s="8" t="s">
        <v>437</v>
      </c>
      <c r="I76" s="8" t="e">
        <f>VLOOKUP(H76,新返回合同!$A$2:$Y$45,25,FALSE)</f>
        <v>#N/A</v>
      </c>
      <c r="J76" s="65" t="s">
        <v>438</v>
      </c>
      <c r="K76" s="61" t="s">
        <v>444</v>
      </c>
      <c r="L76" s="8" t="s">
        <v>445</v>
      </c>
      <c r="M76" s="61"/>
      <c r="N76" s="69">
        <v>44462</v>
      </c>
      <c r="O76" s="61" t="s">
        <v>219</v>
      </c>
      <c r="P76" s="70">
        <v>9500</v>
      </c>
      <c r="Q76" s="89">
        <v>4.9000000000000004</v>
      </c>
      <c r="R76" s="18">
        <f t="shared" si="4"/>
        <v>46550</v>
      </c>
      <c r="S76" s="26">
        <v>202305</v>
      </c>
      <c r="T76" s="84" t="s">
        <v>446</v>
      </c>
      <c r="U76" s="84"/>
      <c r="V76" s="90">
        <v>4.8499999999999996</v>
      </c>
      <c r="W76" s="90">
        <v>4.8899999999999997</v>
      </c>
      <c r="X76" s="87"/>
      <c r="Y76" s="87"/>
      <c r="Z76" s="98" t="s">
        <v>447</v>
      </c>
      <c r="AA76" s="99">
        <v>0.3</v>
      </c>
      <c r="AB76" s="99">
        <v>20</v>
      </c>
      <c r="AC76" s="99">
        <v>0</v>
      </c>
    </row>
    <row r="77" spans="1:29" s="2" customFormat="1" ht="15" customHeight="1">
      <c r="A77" s="61" t="s">
        <v>257</v>
      </c>
      <c r="B77" s="62" t="s">
        <v>210</v>
      </c>
      <c r="C77" s="63" t="s">
        <v>211</v>
      </c>
      <c r="D77" s="63" t="s">
        <v>212</v>
      </c>
      <c r="E77" s="61" t="s">
        <v>435</v>
      </c>
      <c r="F77" s="61" t="s">
        <v>436</v>
      </c>
      <c r="G77" s="61" t="s">
        <v>35</v>
      </c>
      <c r="H77" s="8" t="s">
        <v>437</v>
      </c>
      <c r="I77" s="8" t="e">
        <f>VLOOKUP(H77,新返回合同!$A$2:$Y$45,25,FALSE)</f>
        <v>#N/A</v>
      </c>
      <c r="J77" s="65" t="s">
        <v>37</v>
      </c>
      <c r="K77" s="102" t="s">
        <v>448</v>
      </c>
      <c r="L77" s="8" t="s">
        <v>436</v>
      </c>
      <c r="M77" s="61"/>
      <c r="N77" s="69" t="s">
        <v>449</v>
      </c>
      <c r="O77" s="61" t="s">
        <v>450</v>
      </c>
      <c r="P77" s="70">
        <v>9500</v>
      </c>
      <c r="Q77" s="89">
        <v>53.1</v>
      </c>
      <c r="R77" s="18">
        <f t="shared" si="4"/>
        <v>504450</v>
      </c>
      <c r="S77" s="26">
        <v>202305</v>
      </c>
      <c r="T77" s="84" t="s">
        <v>451</v>
      </c>
      <c r="U77" s="84"/>
      <c r="V77" s="90">
        <v>52.851157303000001</v>
      </c>
      <c r="W77" s="90">
        <v>53.31</v>
      </c>
      <c r="X77" s="87"/>
      <c r="Y77" s="87"/>
      <c r="Z77" s="98" t="s">
        <v>452</v>
      </c>
      <c r="AA77" s="99">
        <v>0.3</v>
      </c>
      <c r="AB77" s="99">
        <v>160</v>
      </c>
      <c r="AC77" s="99">
        <f>AB77*0.3+20*0.3</f>
        <v>54</v>
      </c>
    </row>
    <row r="78" spans="1:29" s="2" customFormat="1" ht="15" customHeight="1">
      <c r="A78" s="61" t="s">
        <v>257</v>
      </c>
      <c r="B78" s="62" t="s">
        <v>210</v>
      </c>
      <c r="C78" s="63" t="s">
        <v>211</v>
      </c>
      <c r="D78" s="63" t="s">
        <v>212</v>
      </c>
      <c r="E78" s="61" t="s">
        <v>435</v>
      </c>
      <c r="F78" s="61" t="s">
        <v>436</v>
      </c>
      <c r="G78" s="61" t="s">
        <v>35</v>
      </c>
      <c r="H78" s="8" t="s">
        <v>437</v>
      </c>
      <c r="I78" s="8" t="e">
        <f>VLOOKUP(H78,新返回合同!$A$2:$Y$45,25,FALSE)</f>
        <v>#N/A</v>
      </c>
      <c r="J78" s="65" t="s">
        <v>37</v>
      </c>
      <c r="K78" s="61" t="s">
        <v>453</v>
      </c>
      <c r="L78" s="8" t="s">
        <v>454</v>
      </c>
      <c r="M78" s="61"/>
      <c r="N78" s="69" t="s">
        <v>455</v>
      </c>
      <c r="O78" s="61" t="s">
        <v>456</v>
      </c>
      <c r="P78" s="70">
        <v>9500</v>
      </c>
      <c r="Q78" s="89">
        <v>41.1</v>
      </c>
      <c r="R78" s="18">
        <f t="shared" si="4"/>
        <v>390450</v>
      </c>
      <c r="S78" s="26">
        <v>202305</v>
      </c>
      <c r="T78" s="84" t="s">
        <v>457</v>
      </c>
      <c r="U78" s="84"/>
      <c r="V78" s="90">
        <v>40.840755309000002</v>
      </c>
      <c r="W78" s="90">
        <v>41.2</v>
      </c>
      <c r="X78" s="87"/>
      <c r="Y78" s="87"/>
      <c r="Z78" s="98" t="s">
        <v>458</v>
      </c>
      <c r="AA78" s="99">
        <v>0.3</v>
      </c>
      <c r="AB78" s="99">
        <v>140</v>
      </c>
      <c r="AC78" s="99">
        <v>42</v>
      </c>
    </row>
    <row r="79" spans="1:29" s="2" customFormat="1" ht="15" customHeight="1">
      <c r="A79" s="61" t="s">
        <v>257</v>
      </c>
      <c r="B79" s="62" t="s">
        <v>210</v>
      </c>
      <c r="C79" s="63" t="s">
        <v>211</v>
      </c>
      <c r="D79" s="63" t="s">
        <v>212</v>
      </c>
      <c r="E79" s="61" t="s">
        <v>435</v>
      </c>
      <c r="F79" s="61" t="s">
        <v>459</v>
      </c>
      <c r="G79" s="61" t="s">
        <v>35</v>
      </c>
      <c r="H79" s="8" t="s">
        <v>460</v>
      </c>
      <c r="I79" s="8" t="e">
        <f>VLOOKUP(H79,新返回合同!$A$2:$Y$45,25,FALSE)</f>
        <v>#N/A</v>
      </c>
      <c r="J79" s="65" t="s">
        <v>37</v>
      </c>
      <c r="K79" s="61" t="s">
        <v>461</v>
      </c>
      <c r="L79" s="8" t="s">
        <v>462</v>
      </c>
      <c r="M79" s="61"/>
      <c r="N79" s="69" t="s">
        <v>463</v>
      </c>
      <c r="O79" s="102" t="s">
        <v>464</v>
      </c>
      <c r="P79" s="70">
        <v>9500</v>
      </c>
      <c r="Q79" s="89"/>
      <c r="R79" s="18">
        <f t="shared" si="4"/>
        <v>0</v>
      </c>
      <c r="S79" s="26">
        <v>202305</v>
      </c>
      <c r="T79" s="84" t="s">
        <v>465</v>
      </c>
      <c r="U79" s="84"/>
      <c r="V79" s="90">
        <v>0</v>
      </c>
      <c r="W79" s="86"/>
      <c r="X79" s="87"/>
      <c r="Y79" s="87"/>
      <c r="Z79" s="98" t="s">
        <v>466</v>
      </c>
      <c r="AA79" s="99" t="s">
        <v>434</v>
      </c>
      <c r="AB79" s="99"/>
      <c r="AC79" s="99"/>
    </row>
    <row r="80" spans="1:29" s="2" customFormat="1" ht="15" customHeight="1">
      <c r="A80" s="61" t="s">
        <v>257</v>
      </c>
      <c r="B80" s="62" t="s">
        <v>210</v>
      </c>
      <c r="C80" s="63" t="s">
        <v>211</v>
      </c>
      <c r="D80" s="63" t="s">
        <v>212</v>
      </c>
      <c r="E80" s="61" t="s">
        <v>435</v>
      </c>
      <c r="F80" s="61" t="s">
        <v>459</v>
      </c>
      <c r="G80" s="61" t="s">
        <v>35</v>
      </c>
      <c r="H80" s="8" t="s">
        <v>460</v>
      </c>
      <c r="I80" s="8" t="e">
        <f>VLOOKUP(H80,新返回合同!$A$2:$Y$45,25,FALSE)</f>
        <v>#N/A</v>
      </c>
      <c r="J80" s="65" t="s">
        <v>37</v>
      </c>
      <c r="K80" s="61" t="s">
        <v>467</v>
      </c>
      <c r="L80" s="8" t="s">
        <v>467</v>
      </c>
      <c r="M80" s="61"/>
      <c r="N80" s="69">
        <v>44730</v>
      </c>
      <c r="O80" s="61" t="s">
        <v>468</v>
      </c>
      <c r="P80" s="70">
        <v>9500</v>
      </c>
      <c r="Q80" s="89">
        <v>120</v>
      </c>
      <c r="R80" s="18">
        <f t="shared" si="4"/>
        <v>1140000</v>
      </c>
      <c r="S80" s="26">
        <v>202305</v>
      </c>
      <c r="T80" s="84" t="s">
        <v>469</v>
      </c>
      <c r="U80" s="84"/>
      <c r="V80" s="90">
        <v>117.58703521699999</v>
      </c>
      <c r="W80" s="86">
        <v>119.1</v>
      </c>
      <c r="X80" s="87"/>
      <c r="Y80" s="87"/>
      <c r="Z80" s="98" t="s">
        <v>470</v>
      </c>
      <c r="AA80" s="99">
        <v>0.3</v>
      </c>
      <c r="AB80" s="99">
        <v>400</v>
      </c>
      <c r="AC80" s="99">
        <v>120</v>
      </c>
    </row>
    <row r="81" spans="1:29" s="2" customFormat="1" ht="15" customHeight="1">
      <c r="A81" s="61" t="s">
        <v>257</v>
      </c>
      <c r="B81" s="62" t="s">
        <v>210</v>
      </c>
      <c r="C81" s="63" t="s">
        <v>211</v>
      </c>
      <c r="D81" s="62" t="s">
        <v>212</v>
      </c>
      <c r="E81" s="61" t="s">
        <v>435</v>
      </c>
      <c r="F81" s="61" t="s">
        <v>471</v>
      </c>
      <c r="G81" s="61" t="s">
        <v>35</v>
      </c>
      <c r="H81" s="8" t="s">
        <v>472</v>
      </c>
      <c r="I81" s="8" t="e">
        <f>VLOOKUP(H81,新返回合同!$A$2:$Y$45,25,FALSE)</f>
        <v>#N/A</v>
      </c>
      <c r="J81" s="65" t="s">
        <v>230</v>
      </c>
      <c r="K81" s="102" t="s">
        <v>473</v>
      </c>
      <c r="L81" s="8" t="s">
        <v>474</v>
      </c>
      <c r="M81" s="61"/>
      <c r="N81" s="69">
        <v>41244</v>
      </c>
      <c r="O81" s="61" t="s">
        <v>475</v>
      </c>
      <c r="P81" s="74" t="s">
        <v>476</v>
      </c>
      <c r="Q81" s="89">
        <v>91.2</v>
      </c>
      <c r="R81" s="18">
        <f t="shared" ref="R81:R84" si="5">ROUND(14000*Q81,2)</f>
        <v>1276800</v>
      </c>
      <c r="S81" s="26">
        <v>202305</v>
      </c>
      <c r="T81" s="84" t="s">
        <v>477</v>
      </c>
      <c r="U81" s="84"/>
      <c r="V81" s="90">
        <v>91.18215026</v>
      </c>
      <c r="W81" s="86"/>
      <c r="X81" s="87"/>
      <c r="Y81" s="87"/>
      <c r="Z81" s="98" t="s">
        <v>478</v>
      </c>
      <c r="AA81" s="99">
        <f>85/620</f>
        <v>0.13709677419354838</v>
      </c>
      <c r="AB81" s="99">
        <v>420</v>
      </c>
      <c r="AC81" s="99" t="s">
        <v>479</v>
      </c>
    </row>
    <row r="82" spans="1:29" s="2" customFormat="1" ht="15" customHeight="1">
      <c r="A82" s="61" t="s">
        <v>257</v>
      </c>
      <c r="B82" s="62" t="s">
        <v>210</v>
      </c>
      <c r="C82" s="63" t="s">
        <v>211</v>
      </c>
      <c r="D82" s="62" t="s">
        <v>212</v>
      </c>
      <c r="E82" s="61" t="s">
        <v>435</v>
      </c>
      <c r="F82" s="61" t="s">
        <v>471</v>
      </c>
      <c r="G82" s="61" t="s">
        <v>35</v>
      </c>
      <c r="H82" s="8" t="s">
        <v>472</v>
      </c>
      <c r="I82" s="8" t="e">
        <f>VLOOKUP(H82,新返回合同!$A$2:$Y$45,25,FALSE)</f>
        <v>#N/A</v>
      </c>
      <c r="J82" s="65" t="s">
        <v>230</v>
      </c>
      <c r="K82" s="61" t="s">
        <v>480</v>
      </c>
      <c r="L82" s="8" t="s">
        <v>481</v>
      </c>
      <c r="M82" s="61"/>
      <c r="N82" s="69">
        <v>41244</v>
      </c>
      <c r="O82" s="61" t="s">
        <v>431</v>
      </c>
      <c r="P82" s="74" t="s">
        <v>476</v>
      </c>
      <c r="Q82" s="89">
        <v>77.5</v>
      </c>
      <c r="R82" s="18">
        <f t="shared" si="5"/>
        <v>1085000</v>
      </c>
      <c r="S82" s="26">
        <v>202305</v>
      </c>
      <c r="T82" s="84" t="s">
        <v>482</v>
      </c>
      <c r="U82" s="84"/>
      <c r="V82" s="90">
        <v>77.469247163000006</v>
      </c>
      <c r="W82" s="86"/>
      <c r="X82" s="87"/>
      <c r="Y82" s="87"/>
      <c r="Z82" s="98" t="s">
        <v>483</v>
      </c>
      <c r="AA82" s="99">
        <f>85/620</f>
        <v>0.13709677419354838</v>
      </c>
      <c r="AB82" s="99">
        <v>200</v>
      </c>
      <c r="AC82" s="99" t="s">
        <v>479</v>
      </c>
    </row>
    <row r="83" spans="1:29" s="2" customFormat="1" ht="15" customHeight="1">
      <c r="A83" s="61" t="s">
        <v>257</v>
      </c>
      <c r="B83" s="62" t="s">
        <v>210</v>
      </c>
      <c r="C83" s="63" t="s">
        <v>211</v>
      </c>
      <c r="D83" s="62" t="s">
        <v>212</v>
      </c>
      <c r="E83" s="61" t="s">
        <v>435</v>
      </c>
      <c r="F83" s="61" t="s">
        <v>471</v>
      </c>
      <c r="G83" s="61" t="s">
        <v>35</v>
      </c>
      <c r="H83" s="8" t="s">
        <v>472</v>
      </c>
      <c r="I83" s="8" t="e">
        <f>VLOOKUP(H83,新返回合同!$A$2:$Y$45,25,FALSE)</f>
        <v>#N/A</v>
      </c>
      <c r="J83" s="65" t="s">
        <v>72</v>
      </c>
      <c r="K83" s="61" t="s">
        <v>484</v>
      </c>
      <c r="L83" s="8" t="s">
        <v>485</v>
      </c>
      <c r="M83" s="61"/>
      <c r="N83" s="69">
        <v>42796</v>
      </c>
      <c r="O83" s="61" t="s">
        <v>219</v>
      </c>
      <c r="P83" s="70">
        <v>120000</v>
      </c>
      <c r="Q83" s="89">
        <v>3.8</v>
      </c>
      <c r="R83" s="18">
        <f>ROUND(P83*Q83,2)</f>
        <v>456000</v>
      </c>
      <c r="S83" s="26">
        <v>202305</v>
      </c>
      <c r="T83" s="84" t="s">
        <v>486</v>
      </c>
      <c r="U83" s="84"/>
      <c r="V83" s="90">
        <v>3.7071726659999999</v>
      </c>
      <c r="W83" s="86"/>
      <c r="X83" s="87"/>
      <c r="Y83" s="87"/>
      <c r="Z83" s="98" t="s">
        <v>487</v>
      </c>
      <c r="AA83" s="99">
        <v>0.1</v>
      </c>
      <c r="AB83" s="99">
        <v>20</v>
      </c>
      <c r="AC83" s="99">
        <v>2</v>
      </c>
    </row>
    <row r="84" spans="1:29" s="2" customFormat="1" ht="15" customHeight="1">
      <c r="A84" s="61" t="s">
        <v>257</v>
      </c>
      <c r="B84" s="62" t="s">
        <v>210</v>
      </c>
      <c r="C84" s="63" t="s">
        <v>211</v>
      </c>
      <c r="D84" s="62" t="s">
        <v>212</v>
      </c>
      <c r="E84" s="61" t="s">
        <v>435</v>
      </c>
      <c r="F84" s="61" t="s">
        <v>436</v>
      </c>
      <c r="G84" s="61" t="s">
        <v>35</v>
      </c>
      <c r="H84" s="8" t="s">
        <v>488</v>
      </c>
      <c r="I84" s="8" t="e">
        <f>VLOOKUP(H84,新返回合同!$A$2:$Y$45,25,FALSE)</f>
        <v>#N/A</v>
      </c>
      <c r="J84" s="65" t="s">
        <v>230</v>
      </c>
      <c r="K84" s="61" t="s">
        <v>489</v>
      </c>
      <c r="L84" s="8" t="s">
        <v>490</v>
      </c>
      <c r="M84" s="61"/>
      <c r="N84" s="69">
        <v>42795</v>
      </c>
      <c r="O84" s="61" t="s">
        <v>491</v>
      </c>
      <c r="P84" s="74" t="s">
        <v>492</v>
      </c>
      <c r="Q84" s="89">
        <v>26.9</v>
      </c>
      <c r="R84" s="18">
        <f t="shared" si="5"/>
        <v>376600</v>
      </c>
      <c r="S84" s="26">
        <v>202305</v>
      </c>
      <c r="T84" s="84" t="s">
        <v>493</v>
      </c>
      <c r="U84" s="84"/>
      <c r="V84" s="90">
        <v>26.308309079000001</v>
      </c>
      <c r="W84" s="86">
        <v>27.3</v>
      </c>
      <c r="X84" s="87"/>
      <c r="Y84" s="87"/>
      <c r="Z84" s="98" t="s">
        <v>494</v>
      </c>
      <c r="AA84" s="99">
        <f>AC84/AB84</f>
        <v>0.13333333333333333</v>
      </c>
      <c r="AB84" s="99">
        <v>120</v>
      </c>
      <c r="AC84" s="99">
        <v>16</v>
      </c>
    </row>
    <row r="85" spans="1:29" s="2" customFormat="1" ht="15" customHeight="1">
      <c r="A85" s="61" t="s">
        <v>257</v>
      </c>
      <c r="B85" s="62" t="s">
        <v>210</v>
      </c>
      <c r="C85" s="63" t="s">
        <v>211</v>
      </c>
      <c r="D85" s="62" t="s">
        <v>212</v>
      </c>
      <c r="E85" s="61" t="s">
        <v>435</v>
      </c>
      <c r="F85" s="61" t="s">
        <v>495</v>
      </c>
      <c r="G85" s="61" t="s">
        <v>35</v>
      </c>
      <c r="H85" s="8" t="s">
        <v>496</v>
      </c>
      <c r="I85" s="8" t="e">
        <f>VLOOKUP(H85,新返回合同!$A$2:$Y$45,25,FALSE)</f>
        <v>#N/A</v>
      </c>
      <c r="J85" s="65" t="s">
        <v>230</v>
      </c>
      <c r="K85" s="61" t="s">
        <v>497</v>
      </c>
      <c r="L85" s="8" t="s">
        <v>498</v>
      </c>
      <c r="M85" s="61"/>
      <c r="N85" s="101" t="s">
        <v>499</v>
      </c>
      <c r="O85" s="102" t="s">
        <v>500</v>
      </c>
      <c r="P85" s="70">
        <v>9500</v>
      </c>
      <c r="Q85" s="89">
        <v>149.4</v>
      </c>
      <c r="R85" s="18">
        <f>ROUND(P85*Q85,2)</f>
        <v>1419300</v>
      </c>
      <c r="S85" s="26">
        <v>202305</v>
      </c>
      <c r="T85" s="84" t="s">
        <v>501</v>
      </c>
      <c r="U85" s="84"/>
      <c r="V85" s="90">
        <v>147.417348027</v>
      </c>
      <c r="W85" s="86">
        <v>151.30000000000001</v>
      </c>
      <c r="X85" s="87"/>
      <c r="Y85" s="87"/>
      <c r="Z85" s="98" t="s">
        <v>502</v>
      </c>
      <c r="AA85" s="99">
        <v>0.3</v>
      </c>
      <c r="AB85" s="99">
        <v>400</v>
      </c>
      <c r="AC85" s="99">
        <f>AA85*AB85</f>
        <v>120</v>
      </c>
    </row>
    <row r="86" spans="1:29" s="2" customFormat="1" ht="15" customHeight="1">
      <c r="A86" s="61" t="s">
        <v>257</v>
      </c>
      <c r="B86" s="62" t="s">
        <v>210</v>
      </c>
      <c r="C86" s="63" t="s">
        <v>211</v>
      </c>
      <c r="D86" s="63" t="s">
        <v>212</v>
      </c>
      <c r="E86" s="61" t="s">
        <v>503</v>
      </c>
      <c r="F86" s="61" t="s">
        <v>504</v>
      </c>
      <c r="G86" s="61" t="s">
        <v>35</v>
      </c>
      <c r="H86" s="8" t="s">
        <v>505</v>
      </c>
      <c r="I86" s="8" t="e">
        <f>VLOOKUP(H86,新返回合同!$A$2:$Y$45,25,FALSE)</f>
        <v>#N/A</v>
      </c>
      <c r="J86" s="65" t="s">
        <v>37</v>
      </c>
      <c r="K86" s="61" t="s">
        <v>506</v>
      </c>
      <c r="L86" s="8" t="s">
        <v>507</v>
      </c>
      <c r="M86" s="61" t="s">
        <v>508</v>
      </c>
      <c r="N86" s="69">
        <v>44971</v>
      </c>
      <c r="O86" s="61" t="s">
        <v>509</v>
      </c>
      <c r="P86" s="70">
        <v>9500</v>
      </c>
      <c r="Q86" s="89">
        <v>27.9</v>
      </c>
      <c r="R86" s="18">
        <f t="shared" ref="R86:R94" si="6">ROUND(P86*Q86,2)</f>
        <v>265050</v>
      </c>
      <c r="S86" s="26">
        <v>202305</v>
      </c>
      <c r="T86" s="84" t="s">
        <v>510</v>
      </c>
      <c r="U86" s="84"/>
      <c r="V86" s="90">
        <v>27.816574974000002</v>
      </c>
      <c r="W86" s="86"/>
      <c r="X86" s="87"/>
      <c r="Y86" s="87"/>
      <c r="Z86" s="98" t="s">
        <v>511</v>
      </c>
      <c r="AA86" s="99">
        <v>0.3</v>
      </c>
      <c r="AB86" s="100">
        <v>50</v>
      </c>
      <c r="AC86" s="99">
        <f>AA86*AB86</f>
        <v>15</v>
      </c>
    </row>
    <row r="87" spans="1:29" s="2" customFormat="1" ht="15" customHeight="1">
      <c r="A87" s="61" t="s">
        <v>257</v>
      </c>
      <c r="B87" s="62" t="s">
        <v>210</v>
      </c>
      <c r="C87" s="63" t="s">
        <v>414</v>
      </c>
      <c r="D87" s="62" t="s">
        <v>415</v>
      </c>
      <c r="E87" s="61" t="s">
        <v>512</v>
      </c>
      <c r="F87" s="61" t="s">
        <v>513</v>
      </c>
      <c r="G87" s="61" t="s">
        <v>35</v>
      </c>
      <c r="H87" s="8" t="s">
        <v>514</v>
      </c>
      <c r="I87" s="8" t="e">
        <f>VLOOKUP(H87,新返回合同!$A$2:$Y$45,25,FALSE)</f>
        <v>#N/A</v>
      </c>
      <c r="J87" s="65" t="s">
        <v>37</v>
      </c>
      <c r="K87" s="61" t="s">
        <v>515</v>
      </c>
      <c r="L87" s="8" t="s">
        <v>513</v>
      </c>
      <c r="M87" s="61"/>
      <c r="N87" s="69" t="s">
        <v>516</v>
      </c>
      <c r="O87" s="61" t="s">
        <v>517</v>
      </c>
      <c r="P87" s="70">
        <v>7750</v>
      </c>
      <c r="Q87" s="89">
        <v>111.1</v>
      </c>
      <c r="R87" s="18">
        <f t="shared" si="6"/>
        <v>861025</v>
      </c>
      <c r="S87" s="26">
        <v>202305</v>
      </c>
      <c r="T87" s="84" t="s">
        <v>518</v>
      </c>
      <c r="U87" s="84"/>
      <c r="V87" s="90">
        <v>111.08155059800001</v>
      </c>
      <c r="W87" s="90"/>
      <c r="X87" s="87"/>
      <c r="Y87" s="87"/>
      <c r="Z87" s="98" t="s">
        <v>519</v>
      </c>
      <c r="AA87" s="99">
        <v>0.3</v>
      </c>
      <c r="AB87" s="99">
        <v>280</v>
      </c>
      <c r="AC87" s="99">
        <v>84</v>
      </c>
    </row>
    <row r="88" spans="1:29" s="2" customFormat="1" ht="15" customHeight="1">
      <c r="A88" s="61" t="s">
        <v>257</v>
      </c>
      <c r="B88" s="62" t="s">
        <v>210</v>
      </c>
      <c r="C88" s="63" t="s">
        <v>414</v>
      </c>
      <c r="D88" s="62" t="s">
        <v>415</v>
      </c>
      <c r="E88" s="61" t="s">
        <v>512</v>
      </c>
      <c r="F88" s="61" t="s">
        <v>513</v>
      </c>
      <c r="G88" s="61" t="s">
        <v>35</v>
      </c>
      <c r="H88" s="8" t="s">
        <v>514</v>
      </c>
      <c r="I88" s="8" t="e">
        <f>VLOOKUP(H88,新返回合同!$A$2:$Y$45,25,FALSE)</f>
        <v>#N/A</v>
      </c>
      <c r="J88" s="65" t="s">
        <v>37</v>
      </c>
      <c r="K88" s="61" t="s">
        <v>520</v>
      </c>
      <c r="L88" s="8" t="s">
        <v>521</v>
      </c>
      <c r="M88" s="61"/>
      <c r="N88" s="69" t="s">
        <v>522</v>
      </c>
      <c r="O88" s="61" t="s">
        <v>523</v>
      </c>
      <c r="P88" s="70">
        <v>7750</v>
      </c>
      <c r="Q88" s="89"/>
      <c r="R88" s="18">
        <f t="shared" si="6"/>
        <v>0</v>
      </c>
      <c r="S88" s="26">
        <v>202305</v>
      </c>
      <c r="T88" s="84" t="s">
        <v>524</v>
      </c>
      <c r="U88" s="84"/>
      <c r="V88" s="90">
        <v>0</v>
      </c>
      <c r="W88" s="86"/>
      <c r="X88" s="87"/>
      <c r="Y88" s="87"/>
      <c r="Z88" s="98" t="s">
        <v>525</v>
      </c>
      <c r="AA88" s="99" t="s">
        <v>434</v>
      </c>
      <c r="AB88" s="99">
        <v>0</v>
      </c>
      <c r="AC88" s="99">
        <v>0</v>
      </c>
    </row>
    <row r="89" spans="1:29" s="2" customFormat="1" ht="15" customHeight="1">
      <c r="A89" s="61" t="s">
        <v>257</v>
      </c>
      <c r="B89" s="62" t="s">
        <v>210</v>
      </c>
      <c r="C89" s="63" t="s">
        <v>414</v>
      </c>
      <c r="D89" s="62" t="s">
        <v>415</v>
      </c>
      <c r="E89" s="61" t="s">
        <v>512</v>
      </c>
      <c r="F89" s="61" t="s">
        <v>513</v>
      </c>
      <c r="G89" s="61" t="s">
        <v>35</v>
      </c>
      <c r="H89" s="8" t="s">
        <v>514</v>
      </c>
      <c r="I89" s="8" t="e">
        <f>VLOOKUP(H89,新返回合同!$A$2:$Y$45,25,FALSE)</f>
        <v>#N/A</v>
      </c>
      <c r="J89" s="65" t="s">
        <v>230</v>
      </c>
      <c r="K89" s="61" t="s">
        <v>526</v>
      </c>
      <c r="L89" s="8" t="s">
        <v>527</v>
      </c>
      <c r="M89" s="61"/>
      <c r="N89" s="69" t="s">
        <v>528</v>
      </c>
      <c r="O89" s="61" t="s">
        <v>529</v>
      </c>
      <c r="P89" s="70">
        <v>7750</v>
      </c>
      <c r="Q89" s="89">
        <v>96.5</v>
      </c>
      <c r="R89" s="18">
        <f t="shared" si="6"/>
        <v>747875</v>
      </c>
      <c r="S89" s="26">
        <v>202305</v>
      </c>
      <c r="T89" s="84" t="s">
        <v>530</v>
      </c>
      <c r="U89" s="84"/>
      <c r="V89" s="90">
        <v>96.502879558130999</v>
      </c>
      <c r="W89" s="86"/>
      <c r="X89" s="87"/>
      <c r="Y89" s="87"/>
      <c r="Z89" s="98" t="s">
        <v>531</v>
      </c>
      <c r="AA89" s="99">
        <v>0.3</v>
      </c>
      <c r="AB89" s="99">
        <v>240</v>
      </c>
      <c r="AC89" s="99">
        <v>72</v>
      </c>
    </row>
    <row r="90" spans="1:29" s="2" customFormat="1" ht="15" customHeight="1">
      <c r="A90" s="61" t="s">
        <v>257</v>
      </c>
      <c r="B90" s="62" t="s">
        <v>210</v>
      </c>
      <c r="C90" s="63" t="s">
        <v>414</v>
      </c>
      <c r="D90" s="62" t="s">
        <v>415</v>
      </c>
      <c r="E90" s="61" t="s">
        <v>512</v>
      </c>
      <c r="F90" s="61" t="s">
        <v>513</v>
      </c>
      <c r="G90" s="61" t="s">
        <v>35</v>
      </c>
      <c r="H90" s="8" t="s">
        <v>514</v>
      </c>
      <c r="I90" s="8" t="e">
        <f>VLOOKUP(H90,新返回合同!$A$2:$Y$45,25,FALSE)</f>
        <v>#N/A</v>
      </c>
      <c r="J90" s="65" t="s">
        <v>37</v>
      </c>
      <c r="K90" s="61" t="s">
        <v>532</v>
      </c>
      <c r="L90" s="8" t="s">
        <v>533</v>
      </c>
      <c r="M90" s="61"/>
      <c r="N90" s="69" t="s">
        <v>534</v>
      </c>
      <c r="O90" s="61" t="s">
        <v>535</v>
      </c>
      <c r="P90" s="70">
        <v>7750</v>
      </c>
      <c r="Q90" s="89">
        <v>54</v>
      </c>
      <c r="R90" s="18">
        <f t="shared" si="6"/>
        <v>418500</v>
      </c>
      <c r="S90" s="26">
        <v>202305</v>
      </c>
      <c r="T90" s="84" t="s">
        <v>536</v>
      </c>
      <c r="U90" s="84"/>
      <c r="V90" s="90">
        <v>53.985298157000003</v>
      </c>
      <c r="W90" s="86"/>
      <c r="X90" s="87"/>
      <c r="Y90" s="87"/>
      <c r="Z90" s="98" t="s">
        <v>537</v>
      </c>
      <c r="AA90" s="99">
        <v>0.3</v>
      </c>
      <c r="AB90" s="99">
        <v>180</v>
      </c>
      <c r="AC90" s="99">
        <v>54</v>
      </c>
    </row>
    <row r="91" spans="1:29" s="2" customFormat="1" ht="15" customHeight="1">
      <c r="A91" s="61" t="s">
        <v>257</v>
      </c>
      <c r="B91" s="62" t="s">
        <v>210</v>
      </c>
      <c r="C91" s="63" t="s">
        <v>414</v>
      </c>
      <c r="D91" s="62" t="s">
        <v>415</v>
      </c>
      <c r="E91" s="61" t="s">
        <v>512</v>
      </c>
      <c r="F91" s="61" t="s">
        <v>513</v>
      </c>
      <c r="G91" s="61" t="s">
        <v>35</v>
      </c>
      <c r="H91" s="8" t="s">
        <v>514</v>
      </c>
      <c r="I91" s="8" t="e">
        <f>VLOOKUP(H91,新返回合同!$A$2:$Y$45,25,FALSE)</f>
        <v>#N/A</v>
      </c>
      <c r="J91" s="65" t="s">
        <v>438</v>
      </c>
      <c r="K91" s="61" t="s">
        <v>538</v>
      </c>
      <c r="L91" s="8" t="s">
        <v>539</v>
      </c>
      <c r="M91" s="61"/>
      <c r="N91" s="69"/>
      <c r="O91" s="61" t="s">
        <v>540</v>
      </c>
      <c r="P91" s="70">
        <v>7750</v>
      </c>
      <c r="Q91" s="89">
        <v>2</v>
      </c>
      <c r="R91" s="18">
        <f t="shared" si="6"/>
        <v>15500</v>
      </c>
      <c r="S91" s="26">
        <v>202305</v>
      </c>
      <c r="T91" s="84" t="s">
        <v>541</v>
      </c>
      <c r="U91" s="84"/>
      <c r="V91" s="90">
        <v>1.97</v>
      </c>
      <c r="W91" s="86"/>
      <c r="X91" s="87"/>
      <c r="Y91" s="87"/>
      <c r="Z91" s="98" t="s">
        <v>542</v>
      </c>
      <c r="AA91" s="99">
        <v>0.1</v>
      </c>
      <c r="AB91" s="99">
        <v>10</v>
      </c>
      <c r="AC91" s="99">
        <v>1</v>
      </c>
    </row>
    <row r="92" spans="1:29" s="43" customFormat="1" ht="15" customHeight="1">
      <c r="A92" s="57" t="s">
        <v>257</v>
      </c>
      <c r="B92" s="58" t="s">
        <v>210</v>
      </c>
      <c r="C92" s="59" t="s">
        <v>543</v>
      </c>
      <c r="D92" s="59" t="s">
        <v>212</v>
      </c>
      <c r="E92" s="57" t="s">
        <v>544</v>
      </c>
      <c r="F92" s="57" t="s">
        <v>545</v>
      </c>
      <c r="G92" s="57" t="s">
        <v>35</v>
      </c>
      <c r="H92" s="60" t="s">
        <v>546</v>
      </c>
      <c r="I92" s="60" t="e">
        <f>VLOOKUP(H92,新返回合同!$A$2:$Y$45,25,FALSE)</f>
        <v>#N/A</v>
      </c>
      <c r="J92" s="66" t="s">
        <v>37</v>
      </c>
      <c r="K92" s="57" t="s">
        <v>547</v>
      </c>
      <c r="L92" s="60" t="s">
        <v>548</v>
      </c>
      <c r="M92" s="57"/>
      <c r="N92" s="67" t="s">
        <v>549</v>
      </c>
      <c r="O92" s="57" t="s">
        <v>550</v>
      </c>
      <c r="P92" s="68">
        <v>9833</v>
      </c>
      <c r="Q92" s="82"/>
      <c r="R92" s="76">
        <f t="shared" si="6"/>
        <v>0</v>
      </c>
      <c r="S92" s="77">
        <v>202305</v>
      </c>
      <c r="T92" s="78" t="s">
        <v>551</v>
      </c>
      <c r="U92" s="78"/>
      <c r="V92" s="88">
        <v>0</v>
      </c>
      <c r="W92" s="80"/>
      <c r="X92" s="81">
        <v>44774</v>
      </c>
      <c r="Y92" s="81">
        <v>45077</v>
      </c>
      <c r="Z92" s="96" t="s">
        <v>552</v>
      </c>
      <c r="AA92" s="97">
        <v>0.4</v>
      </c>
      <c r="AB92" s="97">
        <v>0</v>
      </c>
      <c r="AC92" s="97">
        <v>0</v>
      </c>
    </row>
    <row r="93" spans="1:29" s="43" customFormat="1" ht="15" customHeight="1">
      <c r="A93" s="57" t="s">
        <v>257</v>
      </c>
      <c r="B93" s="58" t="s">
        <v>210</v>
      </c>
      <c r="C93" s="59" t="s">
        <v>543</v>
      </c>
      <c r="D93" s="59" t="s">
        <v>212</v>
      </c>
      <c r="E93" s="57" t="s">
        <v>544</v>
      </c>
      <c r="F93" s="57" t="s">
        <v>545</v>
      </c>
      <c r="G93" s="57" t="s">
        <v>35</v>
      </c>
      <c r="H93" s="60" t="s">
        <v>546</v>
      </c>
      <c r="I93" s="60" t="e">
        <f>VLOOKUP(H93,新返回合同!$A$2:$Y$45,25,FALSE)</f>
        <v>#N/A</v>
      </c>
      <c r="J93" s="66" t="s">
        <v>37</v>
      </c>
      <c r="K93" s="57" t="s">
        <v>553</v>
      </c>
      <c r="L93" s="60" t="s">
        <v>554</v>
      </c>
      <c r="M93" s="57"/>
      <c r="N93" s="67" t="s">
        <v>555</v>
      </c>
      <c r="O93" s="57" t="s">
        <v>556</v>
      </c>
      <c r="P93" s="68">
        <v>11500</v>
      </c>
      <c r="Q93" s="82">
        <v>24</v>
      </c>
      <c r="R93" s="76">
        <f t="shared" si="6"/>
        <v>276000</v>
      </c>
      <c r="S93" s="77">
        <v>202305</v>
      </c>
      <c r="T93" s="78" t="s">
        <v>557</v>
      </c>
      <c r="U93" s="78"/>
      <c r="V93" s="88">
        <v>23.143632507</v>
      </c>
      <c r="W93" s="80"/>
      <c r="X93" s="81">
        <v>44774</v>
      </c>
      <c r="Y93" s="81">
        <v>45077</v>
      </c>
      <c r="Z93" s="96" t="s">
        <v>558</v>
      </c>
      <c r="AA93" s="97">
        <v>0.4</v>
      </c>
      <c r="AB93" s="97">
        <v>60</v>
      </c>
      <c r="AC93" s="97">
        <v>24</v>
      </c>
    </row>
    <row r="94" spans="1:29" s="43" customFormat="1" ht="15" customHeight="1">
      <c r="A94" s="57" t="s">
        <v>257</v>
      </c>
      <c r="B94" s="58" t="s">
        <v>210</v>
      </c>
      <c r="C94" s="59" t="s">
        <v>211</v>
      </c>
      <c r="D94" s="59" t="s">
        <v>212</v>
      </c>
      <c r="E94" s="57" t="s">
        <v>559</v>
      </c>
      <c r="F94" s="57" t="s">
        <v>436</v>
      </c>
      <c r="G94" s="57" t="s">
        <v>35</v>
      </c>
      <c r="H94" s="60" t="s">
        <v>560</v>
      </c>
      <c r="I94" s="60" t="e">
        <f>VLOOKUP(H94,新返回合同!$A$2:$Y$45,25,FALSE)</f>
        <v>#N/A</v>
      </c>
      <c r="J94" s="66" t="s">
        <v>37</v>
      </c>
      <c r="K94" s="57" t="s">
        <v>279</v>
      </c>
      <c r="L94" s="60" t="s">
        <v>561</v>
      </c>
      <c r="M94" s="57"/>
      <c r="N94" s="67">
        <v>43889</v>
      </c>
      <c r="O94" s="57" t="s">
        <v>274</v>
      </c>
      <c r="P94" s="68">
        <v>0</v>
      </c>
      <c r="Q94" s="82"/>
      <c r="R94" s="76">
        <f t="shared" si="6"/>
        <v>0</v>
      </c>
      <c r="S94" s="77">
        <v>202305</v>
      </c>
      <c r="T94" s="78" t="s">
        <v>562</v>
      </c>
      <c r="U94" s="78"/>
      <c r="V94" s="88">
        <v>0</v>
      </c>
      <c r="W94" s="80"/>
      <c r="X94" s="81">
        <v>43825</v>
      </c>
      <c r="Y94" s="81">
        <v>45549</v>
      </c>
      <c r="Z94" s="96" t="s">
        <v>563</v>
      </c>
      <c r="AA94" s="97" t="s">
        <v>564</v>
      </c>
      <c r="AB94" s="97">
        <v>100</v>
      </c>
      <c r="AC94" s="97">
        <v>0</v>
      </c>
    </row>
    <row r="95" spans="1:29" s="43" customFormat="1" ht="15" customHeight="1">
      <c r="A95" s="57" t="s">
        <v>257</v>
      </c>
      <c r="B95" s="58" t="s">
        <v>210</v>
      </c>
      <c r="C95" s="59" t="s">
        <v>414</v>
      </c>
      <c r="D95" s="58" t="s">
        <v>415</v>
      </c>
      <c r="E95" s="57" t="s">
        <v>565</v>
      </c>
      <c r="F95" s="57" t="s">
        <v>417</v>
      </c>
      <c r="G95" s="57" t="s">
        <v>35</v>
      </c>
      <c r="H95" s="60" t="s">
        <v>566</v>
      </c>
      <c r="I95" s="60" t="e">
        <f>VLOOKUP(H95,新返回合同!$A$2:$Y$45,25,FALSE)</f>
        <v>#N/A</v>
      </c>
      <c r="J95" s="66" t="s">
        <v>72</v>
      </c>
      <c r="K95" s="57" t="s">
        <v>567</v>
      </c>
      <c r="L95" s="60" t="s">
        <v>568</v>
      </c>
      <c r="M95" s="57"/>
      <c r="N95" s="67"/>
      <c r="O95" s="57" t="s">
        <v>219</v>
      </c>
      <c r="P95" s="71" t="s">
        <v>569</v>
      </c>
      <c r="Q95" s="82">
        <v>2</v>
      </c>
      <c r="R95" s="76">
        <f>ROUND(2*50000,2)</f>
        <v>100000</v>
      </c>
      <c r="S95" s="77">
        <v>202305</v>
      </c>
      <c r="T95" s="78" t="s">
        <v>570</v>
      </c>
      <c r="U95" s="78"/>
      <c r="V95" s="88">
        <v>1.0846264379999999</v>
      </c>
      <c r="W95" s="80"/>
      <c r="X95" s="81">
        <v>44013</v>
      </c>
      <c r="Y95" s="81">
        <v>45107</v>
      </c>
      <c r="Z95" s="96" t="s">
        <v>567</v>
      </c>
      <c r="AA95" s="97">
        <v>0.1</v>
      </c>
      <c r="AB95" s="97">
        <v>20</v>
      </c>
      <c r="AC95" s="97">
        <v>2</v>
      </c>
    </row>
    <row r="96" spans="1:29" s="43" customFormat="1" ht="15" customHeight="1">
      <c r="A96" s="57" t="s">
        <v>209</v>
      </c>
      <c r="B96" s="58" t="s">
        <v>210</v>
      </c>
      <c r="C96" s="59" t="s">
        <v>414</v>
      </c>
      <c r="D96" s="58" t="s">
        <v>415</v>
      </c>
      <c r="E96" s="57" t="s">
        <v>571</v>
      </c>
      <c r="F96" s="57" t="s">
        <v>572</v>
      </c>
      <c r="G96" s="57" t="s">
        <v>35</v>
      </c>
      <c r="H96" s="60" t="s">
        <v>573</v>
      </c>
      <c r="I96" s="60" t="e">
        <f>VLOOKUP(H96,新返回合同!$A$2:$Y$45,25,FALSE)</f>
        <v>#N/A</v>
      </c>
      <c r="J96" s="66" t="s">
        <v>37</v>
      </c>
      <c r="K96" s="57" t="s">
        <v>574</v>
      </c>
      <c r="L96" s="60" t="s">
        <v>575</v>
      </c>
      <c r="M96" s="57"/>
      <c r="N96" s="67" t="s">
        <v>576</v>
      </c>
      <c r="O96" s="57" t="s">
        <v>577</v>
      </c>
      <c r="P96" s="68">
        <v>9000</v>
      </c>
      <c r="Q96" s="82">
        <v>36.799999999999997</v>
      </c>
      <c r="R96" s="76">
        <f t="shared" ref="R96:R141" si="7">ROUND(P96*Q96,2)</f>
        <v>331200</v>
      </c>
      <c r="S96" s="77">
        <v>202305</v>
      </c>
      <c r="T96" s="104" t="s">
        <v>578</v>
      </c>
      <c r="U96" s="78"/>
      <c r="V96" s="88">
        <v>35.672954787999998</v>
      </c>
      <c r="W96" s="80">
        <v>37.799999999999997</v>
      </c>
      <c r="X96" s="81">
        <v>44562</v>
      </c>
      <c r="Y96" s="81">
        <v>45291</v>
      </c>
      <c r="Z96" s="96" t="s">
        <v>579</v>
      </c>
      <c r="AA96" s="97">
        <v>0.3</v>
      </c>
      <c r="AB96" s="97">
        <v>180</v>
      </c>
      <c r="AC96" s="97">
        <v>24</v>
      </c>
    </row>
    <row r="97" spans="1:29" s="43" customFormat="1" ht="15" customHeight="1">
      <c r="A97" s="57" t="s">
        <v>209</v>
      </c>
      <c r="B97" s="58" t="s">
        <v>210</v>
      </c>
      <c r="C97" s="59" t="s">
        <v>414</v>
      </c>
      <c r="D97" s="58" t="s">
        <v>415</v>
      </c>
      <c r="E97" s="57" t="s">
        <v>571</v>
      </c>
      <c r="F97" s="57" t="s">
        <v>572</v>
      </c>
      <c r="G97" s="57" t="s">
        <v>35</v>
      </c>
      <c r="H97" s="60" t="s">
        <v>573</v>
      </c>
      <c r="I97" s="60" t="e">
        <f>VLOOKUP(H97,新返回合同!$A$2:$Y$45,25,FALSE)</f>
        <v>#N/A</v>
      </c>
      <c r="J97" s="66" t="s">
        <v>37</v>
      </c>
      <c r="K97" s="57" t="s">
        <v>574</v>
      </c>
      <c r="L97" s="60" t="s">
        <v>580</v>
      </c>
      <c r="M97" s="57"/>
      <c r="N97" s="67">
        <v>44804</v>
      </c>
      <c r="O97" s="57" t="s">
        <v>581</v>
      </c>
      <c r="P97" s="68">
        <v>9000</v>
      </c>
      <c r="Q97" s="82">
        <v>95.7</v>
      </c>
      <c r="R97" s="76">
        <f t="shared" si="7"/>
        <v>861300</v>
      </c>
      <c r="S97" s="77">
        <v>202305</v>
      </c>
      <c r="T97" s="104" t="s">
        <v>582</v>
      </c>
      <c r="U97" s="78"/>
      <c r="V97" s="88">
        <v>93.786610107000001</v>
      </c>
      <c r="W97" s="105">
        <v>97.5</v>
      </c>
      <c r="X97" s="81">
        <v>44562</v>
      </c>
      <c r="Y97" s="81">
        <v>45291</v>
      </c>
      <c r="Z97" s="96" t="s">
        <v>583</v>
      </c>
      <c r="AA97" s="97">
        <v>0.3</v>
      </c>
      <c r="AB97" s="97">
        <v>300</v>
      </c>
      <c r="AC97" s="97">
        <v>90</v>
      </c>
    </row>
    <row r="98" spans="1:29" s="43" customFormat="1" ht="15" customHeight="1">
      <c r="A98" s="57" t="s">
        <v>209</v>
      </c>
      <c r="B98" s="58" t="s">
        <v>210</v>
      </c>
      <c r="C98" s="59" t="s">
        <v>414</v>
      </c>
      <c r="D98" s="58" t="s">
        <v>415</v>
      </c>
      <c r="E98" s="57" t="s">
        <v>571</v>
      </c>
      <c r="F98" s="57" t="s">
        <v>572</v>
      </c>
      <c r="G98" s="57" t="s">
        <v>35</v>
      </c>
      <c r="H98" s="60" t="s">
        <v>573</v>
      </c>
      <c r="I98" s="60" t="e">
        <f>VLOOKUP(H98,新返回合同!$A$2:$Y$45,25,FALSE)</f>
        <v>#N/A</v>
      </c>
      <c r="J98" s="66" t="s">
        <v>438</v>
      </c>
      <c r="K98" s="57" t="s">
        <v>584</v>
      </c>
      <c r="L98" s="60" t="s">
        <v>585</v>
      </c>
      <c r="M98" s="57" t="s">
        <v>586</v>
      </c>
      <c r="N98" s="67" t="s">
        <v>587</v>
      </c>
      <c r="O98" s="57" t="s">
        <v>588</v>
      </c>
      <c r="P98" s="68">
        <v>9000</v>
      </c>
      <c r="Q98" s="82"/>
      <c r="R98" s="76">
        <f t="shared" si="7"/>
        <v>0</v>
      </c>
      <c r="S98" s="77">
        <v>202305</v>
      </c>
      <c r="T98" s="78" t="s">
        <v>589</v>
      </c>
      <c r="U98" s="78"/>
      <c r="V98" s="88">
        <v>0</v>
      </c>
      <c r="W98" s="80"/>
      <c r="X98" s="81">
        <v>44562</v>
      </c>
      <c r="Y98" s="81">
        <v>45291</v>
      </c>
      <c r="Z98" s="96" t="s">
        <v>590</v>
      </c>
      <c r="AA98" s="97">
        <v>0.3</v>
      </c>
      <c r="AB98" s="97">
        <v>0</v>
      </c>
      <c r="AC98" s="97">
        <v>0</v>
      </c>
    </row>
    <row r="99" spans="1:29" s="43" customFormat="1" ht="15" customHeight="1">
      <c r="A99" s="57" t="s">
        <v>209</v>
      </c>
      <c r="B99" s="58" t="s">
        <v>210</v>
      </c>
      <c r="C99" s="59" t="s">
        <v>414</v>
      </c>
      <c r="D99" s="58" t="s">
        <v>415</v>
      </c>
      <c r="E99" s="57" t="s">
        <v>571</v>
      </c>
      <c r="F99" s="57" t="s">
        <v>572</v>
      </c>
      <c r="G99" s="57" t="s">
        <v>35</v>
      </c>
      <c r="H99" s="60" t="s">
        <v>573</v>
      </c>
      <c r="I99" s="60" t="e">
        <f>VLOOKUP(H99,新返回合同!$A$2:$Y$45,25,FALSE)</f>
        <v>#N/A</v>
      </c>
      <c r="J99" s="66" t="s">
        <v>419</v>
      </c>
      <c r="K99" s="57" t="s">
        <v>591</v>
      </c>
      <c r="L99" s="60" t="s">
        <v>592</v>
      </c>
      <c r="M99" s="57"/>
      <c r="N99" s="67"/>
      <c r="O99" s="57" t="s">
        <v>431</v>
      </c>
      <c r="P99" s="68">
        <v>9000</v>
      </c>
      <c r="Q99" s="82">
        <v>61.7</v>
      </c>
      <c r="R99" s="76">
        <f t="shared" si="7"/>
        <v>555300</v>
      </c>
      <c r="S99" s="77">
        <v>202305</v>
      </c>
      <c r="T99" s="78" t="s">
        <v>593</v>
      </c>
      <c r="U99" s="78"/>
      <c r="V99" s="88">
        <v>62.923984089999998</v>
      </c>
      <c r="W99" s="80">
        <v>61.7</v>
      </c>
      <c r="X99" s="81">
        <v>44562</v>
      </c>
      <c r="Y99" s="81">
        <v>45291</v>
      </c>
      <c r="Z99" s="96" t="s">
        <v>594</v>
      </c>
      <c r="AA99" s="97">
        <v>0.24</v>
      </c>
      <c r="AB99" s="97">
        <v>200</v>
      </c>
      <c r="AC99" s="97">
        <v>48</v>
      </c>
    </row>
    <row r="100" spans="1:29" s="2" customFormat="1" ht="15" customHeight="1">
      <c r="A100" s="61" t="s">
        <v>209</v>
      </c>
      <c r="B100" s="62" t="s">
        <v>210</v>
      </c>
      <c r="C100" s="63" t="s">
        <v>414</v>
      </c>
      <c r="D100" s="62" t="s">
        <v>415</v>
      </c>
      <c r="E100" s="61" t="s">
        <v>571</v>
      </c>
      <c r="F100" s="61" t="s">
        <v>572</v>
      </c>
      <c r="G100" s="61" t="s">
        <v>35</v>
      </c>
      <c r="H100" s="8" t="s">
        <v>595</v>
      </c>
      <c r="I100" s="8" t="e">
        <f>VLOOKUP(H100,新返回合同!$A$2:$Y$45,25,FALSE)</f>
        <v>#N/A</v>
      </c>
      <c r="J100" s="65" t="s">
        <v>37</v>
      </c>
      <c r="K100" s="61" t="s">
        <v>596</v>
      </c>
      <c r="L100" s="8" t="s">
        <v>597</v>
      </c>
      <c r="M100" s="61" t="s">
        <v>598</v>
      </c>
      <c r="N100" s="69" t="s">
        <v>599</v>
      </c>
      <c r="O100" s="61" t="s">
        <v>600</v>
      </c>
      <c r="P100" s="70">
        <v>0</v>
      </c>
      <c r="Q100" s="89"/>
      <c r="R100" s="18">
        <f t="shared" si="7"/>
        <v>0</v>
      </c>
      <c r="S100" s="26">
        <v>202305</v>
      </c>
      <c r="T100" s="84" t="s">
        <v>601</v>
      </c>
      <c r="U100" s="84"/>
      <c r="V100" s="90">
        <v>0</v>
      </c>
      <c r="W100" s="86"/>
      <c r="X100" s="87"/>
      <c r="Y100" s="87"/>
      <c r="Z100" s="98" t="s">
        <v>596</v>
      </c>
      <c r="AA100" s="99" t="s">
        <v>434</v>
      </c>
      <c r="AB100" s="99">
        <v>0</v>
      </c>
      <c r="AC100" s="99">
        <v>0</v>
      </c>
    </row>
    <row r="101" spans="1:29" s="2" customFormat="1" ht="15" customHeight="1">
      <c r="A101" s="61" t="s">
        <v>209</v>
      </c>
      <c r="B101" s="62" t="s">
        <v>210</v>
      </c>
      <c r="C101" s="63" t="s">
        <v>414</v>
      </c>
      <c r="D101" s="62" t="s">
        <v>415</v>
      </c>
      <c r="E101" s="61" t="s">
        <v>571</v>
      </c>
      <c r="F101" s="61" t="s">
        <v>572</v>
      </c>
      <c r="G101" s="61" t="s">
        <v>35</v>
      </c>
      <c r="H101" s="8" t="s">
        <v>602</v>
      </c>
      <c r="I101" s="8" t="e">
        <f>VLOOKUP(H101,新返回合同!$A$2:$Y$45,25,FALSE)</f>
        <v>#N/A</v>
      </c>
      <c r="J101" s="65" t="s">
        <v>37</v>
      </c>
      <c r="K101" s="61" t="s">
        <v>574</v>
      </c>
      <c r="L101" s="8" t="s">
        <v>603</v>
      </c>
      <c r="M101" s="61"/>
      <c r="N101" s="101" t="s">
        <v>604</v>
      </c>
      <c r="O101" s="102" t="s">
        <v>605</v>
      </c>
      <c r="P101" s="70">
        <v>0</v>
      </c>
      <c r="Q101" s="89"/>
      <c r="R101" s="18">
        <f t="shared" si="7"/>
        <v>0</v>
      </c>
      <c r="S101" s="26">
        <v>202305</v>
      </c>
      <c r="T101" s="84" t="s">
        <v>606</v>
      </c>
      <c r="U101" s="84"/>
      <c r="V101" s="90">
        <v>0</v>
      </c>
      <c r="W101" s="86"/>
      <c r="X101" s="87"/>
      <c r="Y101" s="87"/>
      <c r="Z101" s="98" t="s">
        <v>607</v>
      </c>
      <c r="AA101" s="99" t="s">
        <v>564</v>
      </c>
      <c r="AB101" s="99">
        <v>140</v>
      </c>
      <c r="AC101" s="99">
        <v>0</v>
      </c>
    </row>
    <row r="102" spans="1:29" s="43" customFormat="1" ht="15" customHeight="1">
      <c r="A102" s="57" t="s">
        <v>209</v>
      </c>
      <c r="B102" s="58" t="s">
        <v>210</v>
      </c>
      <c r="C102" s="59" t="s">
        <v>414</v>
      </c>
      <c r="D102" s="58" t="s">
        <v>415</v>
      </c>
      <c r="E102" s="57" t="s">
        <v>571</v>
      </c>
      <c r="F102" s="57" t="s">
        <v>572</v>
      </c>
      <c r="G102" s="57" t="s">
        <v>35</v>
      </c>
      <c r="H102" s="60" t="s">
        <v>573</v>
      </c>
      <c r="I102" s="60" t="e">
        <f>VLOOKUP(H102,新返回合同!$A$2:$Y$45,25,FALSE)</f>
        <v>#N/A</v>
      </c>
      <c r="J102" s="66" t="s">
        <v>37</v>
      </c>
      <c r="K102" s="57" t="s">
        <v>574</v>
      </c>
      <c r="L102" s="60" t="s">
        <v>608</v>
      </c>
      <c r="M102" s="57"/>
      <c r="N102" s="67">
        <v>44866</v>
      </c>
      <c r="O102" s="57" t="s">
        <v>609</v>
      </c>
      <c r="P102" s="68">
        <v>9000</v>
      </c>
      <c r="Q102" s="82">
        <v>150</v>
      </c>
      <c r="R102" s="76">
        <f t="shared" si="7"/>
        <v>1350000</v>
      </c>
      <c r="S102" s="77">
        <v>202305</v>
      </c>
      <c r="T102" s="78" t="s">
        <v>610</v>
      </c>
      <c r="U102" s="78"/>
      <c r="V102" s="88">
        <v>146.08868186199999</v>
      </c>
      <c r="W102" s="80">
        <v>150</v>
      </c>
      <c r="X102" s="81">
        <v>44562</v>
      </c>
      <c r="Y102" s="81">
        <v>45291</v>
      </c>
      <c r="Z102" s="96" t="s">
        <v>611</v>
      </c>
      <c r="AA102" s="97">
        <v>0.3</v>
      </c>
      <c r="AB102" s="97">
        <v>500</v>
      </c>
      <c r="AC102" s="97">
        <v>150</v>
      </c>
    </row>
    <row r="103" spans="1:29" s="2" customFormat="1" ht="15" customHeight="1">
      <c r="A103" s="61" t="s">
        <v>209</v>
      </c>
      <c r="B103" s="62" t="s">
        <v>210</v>
      </c>
      <c r="C103" s="63" t="s">
        <v>211</v>
      </c>
      <c r="D103" s="63" t="s">
        <v>212</v>
      </c>
      <c r="E103" s="61" t="s">
        <v>612</v>
      </c>
      <c r="F103" s="61" t="s">
        <v>613</v>
      </c>
      <c r="G103" s="61" t="s">
        <v>35</v>
      </c>
      <c r="H103" s="8" t="s">
        <v>614</v>
      </c>
      <c r="I103" s="8" t="e">
        <f>VLOOKUP(H103,新返回合同!$A$2:$Y$45,25,FALSE)</f>
        <v>#N/A</v>
      </c>
      <c r="J103" s="65" t="s">
        <v>37</v>
      </c>
      <c r="K103" s="61" t="s">
        <v>506</v>
      </c>
      <c r="L103" s="8" t="s">
        <v>615</v>
      </c>
      <c r="M103" s="61" t="s">
        <v>508</v>
      </c>
      <c r="N103" s="69">
        <v>44958</v>
      </c>
      <c r="O103" s="61" t="s">
        <v>75</v>
      </c>
      <c r="P103" s="70">
        <v>9000</v>
      </c>
      <c r="Q103" s="89">
        <v>17.3</v>
      </c>
      <c r="R103" s="18">
        <f t="shared" si="7"/>
        <v>155700</v>
      </c>
      <c r="S103" s="26">
        <v>202305</v>
      </c>
      <c r="T103" s="84" t="s">
        <v>616</v>
      </c>
      <c r="U103" s="84"/>
      <c r="V103" s="90">
        <v>17.179817503999999</v>
      </c>
      <c r="W103" s="86">
        <v>17.3</v>
      </c>
      <c r="X103" s="87"/>
      <c r="Y103" s="87"/>
      <c r="Z103" s="98" t="s">
        <v>617</v>
      </c>
      <c r="AA103" s="99">
        <v>0.3</v>
      </c>
      <c r="AB103" s="100">
        <v>30</v>
      </c>
      <c r="AC103" s="99">
        <f>AA103*AB103</f>
        <v>9</v>
      </c>
    </row>
    <row r="104" spans="1:29" s="2" customFormat="1" ht="15" customHeight="1">
      <c r="A104" s="61" t="s">
        <v>209</v>
      </c>
      <c r="B104" s="62" t="s">
        <v>210</v>
      </c>
      <c r="C104" s="63" t="s">
        <v>414</v>
      </c>
      <c r="D104" s="62" t="s">
        <v>415</v>
      </c>
      <c r="E104" s="61" t="s">
        <v>618</v>
      </c>
      <c r="F104" s="61" t="s">
        <v>619</v>
      </c>
      <c r="G104" s="61" t="s">
        <v>35</v>
      </c>
      <c r="H104" s="8" t="s">
        <v>620</v>
      </c>
      <c r="I104" s="8" t="e">
        <f>VLOOKUP(H104,新返回合同!$A$2:$Y$45,25,FALSE)</f>
        <v>#N/A</v>
      </c>
      <c r="J104" s="65" t="s">
        <v>230</v>
      </c>
      <c r="K104" s="61" t="s">
        <v>621</v>
      </c>
      <c r="L104" s="8" t="s">
        <v>622</v>
      </c>
      <c r="M104" s="61" t="s">
        <v>623</v>
      </c>
      <c r="N104" s="69">
        <v>43132</v>
      </c>
      <c r="O104" s="61" t="s">
        <v>234</v>
      </c>
      <c r="P104" s="70">
        <v>9000</v>
      </c>
      <c r="Q104" s="89">
        <v>153</v>
      </c>
      <c r="R104" s="18">
        <f t="shared" si="7"/>
        <v>1377000</v>
      </c>
      <c r="S104" s="26">
        <v>202305</v>
      </c>
      <c r="T104" s="84" t="s">
        <v>624</v>
      </c>
      <c r="U104" s="84"/>
      <c r="V104" s="90">
        <v>152.941189826</v>
      </c>
      <c r="W104" s="86"/>
      <c r="X104" s="87"/>
      <c r="Y104" s="87"/>
      <c r="Z104" s="98" t="s">
        <v>625</v>
      </c>
      <c r="AA104" s="99">
        <v>0.3</v>
      </c>
      <c r="AB104" s="99">
        <v>240</v>
      </c>
      <c r="AC104" s="99">
        <v>72</v>
      </c>
    </row>
    <row r="105" spans="1:29" s="2" customFormat="1" ht="15" customHeight="1">
      <c r="A105" s="61" t="s">
        <v>209</v>
      </c>
      <c r="B105" s="62" t="s">
        <v>210</v>
      </c>
      <c r="C105" s="63" t="s">
        <v>414</v>
      </c>
      <c r="D105" s="62" t="s">
        <v>415</v>
      </c>
      <c r="E105" s="61" t="s">
        <v>618</v>
      </c>
      <c r="F105" s="61" t="s">
        <v>619</v>
      </c>
      <c r="G105" s="61" t="s">
        <v>35</v>
      </c>
      <c r="H105" s="8" t="s">
        <v>626</v>
      </c>
      <c r="I105" s="8" t="e">
        <f>VLOOKUP(H105,新返回合同!$A$2:$Y$45,25,FALSE)</f>
        <v>#N/A</v>
      </c>
      <c r="J105" s="65" t="s">
        <v>37</v>
      </c>
      <c r="K105" s="61" t="s">
        <v>627</v>
      </c>
      <c r="L105" s="8" t="s">
        <v>628</v>
      </c>
      <c r="M105" s="61"/>
      <c r="N105" s="69" t="s">
        <v>629</v>
      </c>
      <c r="O105" s="61" t="s">
        <v>630</v>
      </c>
      <c r="P105" s="70">
        <v>9000</v>
      </c>
      <c r="Q105" s="89">
        <v>53</v>
      </c>
      <c r="R105" s="18">
        <f t="shared" si="7"/>
        <v>477000</v>
      </c>
      <c r="S105" s="26">
        <v>202305</v>
      </c>
      <c r="T105" s="84" t="s">
        <v>631</v>
      </c>
      <c r="U105" s="84"/>
      <c r="V105" s="90">
        <v>52.607088163999997</v>
      </c>
      <c r="W105" s="86"/>
      <c r="X105" s="87"/>
      <c r="Y105" s="87"/>
      <c r="Z105" s="98" t="s">
        <v>632</v>
      </c>
      <c r="AA105" s="99">
        <v>0.3</v>
      </c>
      <c r="AB105" s="99">
        <v>160</v>
      </c>
      <c r="AC105" s="99">
        <v>51</v>
      </c>
    </row>
    <row r="106" spans="1:29" s="2" customFormat="1" ht="15" customHeight="1">
      <c r="A106" s="61" t="s">
        <v>209</v>
      </c>
      <c r="B106" s="62" t="s">
        <v>210</v>
      </c>
      <c r="C106" s="63" t="s">
        <v>414</v>
      </c>
      <c r="D106" s="62" t="s">
        <v>415</v>
      </c>
      <c r="E106" s="61" t="s">
        <v>618</v>
      </c>
      <c r="F106" s="61" t="s">
        <v>619</v>
      </c>
      <c r="G106" s="61" t="s">
        <v>35</v>
      </c>
      <c r="H106" s="8" t="s">
        <v>626</v>
      </c>
      <c r="I106" s="8" t="e">
        <f>VLOOKUP(H106,新返回合同!$A$2:$Y$45,25,FALSE)</f>
        <v>#N/A</v>
      </c>
      <c r="J106" s="65" t="s">
        <v>37</v>
      </c>
      <c r="K106" s="61" t="s">
        <v>633</v>
      </c>
      <c r="L106" s="8" t="s">
        <v>634</v>
      </c>
      <c r="M106" s="61"/>
      <c r="N106" s="69">
        <v>44774</v>
      </c>
      <c r="O106" s="61" t="s">
        <v>431</v>
      </c>
      <c r="P106" s="70">
        <v>9000</v>
      </c>
      <c r="Q106" s="89">
        <v>62.5</v>
      </c>
      <c r="R106" s="18">
        <f t="shared" si="7"/>
        <v>562500</v>
      </c>
      <c r="S106" s="26">
        <v>202305</v>
      </c>
      <c r="T106" s="84" t="s">
        <v>635</v>
      </c>
      <c r="U106" s="84"/>
      <c r="V106" s="90">
        <v>60.914597931000003</v>
      </c>
      <c r="W106" s="86">
        <v>62.5</v>
      </c>
      <c r="X106" s="87"/>
      <c r="Y106" s="87"/>
      <c r="Z106" s="98" t="s">
        <v>636</v>
      </c>
      <c r="AA106" s="99">
        <v>0.3</v>
      </c>
      <c r="AB106" s="99">
        <v>200</v>
      </c>
      <c r="AC106" s="99">
        <v>60</v>
      </c>
    </row>
    <row r="107" spans="1:29" s="2" customFormat="1" ht="15" customHeight="1">
      <c r="A107" s="61" t="s">
        <v>209</v>
      </c>
      <c r="B107" s="62" t="s">
        <v>210</v>
      </c>
      <c r="C107" s="63" t="s">
        <v>414</v>
      </c>
      <c r="D107" s="62" t="s">
        <v>415</v>
      </c>
      <c r="E107" s="61" t="s">
        <v>618</v>
      </c>
      <c r="F107" s="61" t="s">
        <v>619</v>
      </c>
      <c r="G107" s="61" t="s">
        <v>35</v>
      </c>
      <c r="H107" s="8" t="s">
        <v>626</v>
      </c>
      <c r="I107" s="8" t="e">
        <f>VLOOKUP(H107,新返回合同!$A$2:$Y$45,25,FALSE)</f>
        <v>#N/A</v>
      </c>
      <c r="J107" s="65" t="s">
        <v>37</v>
      </c>
      <c r="K107" s="61" t="s">
        <v>637</v>
      </c>
      <c r="L107" s="8" t="s">
        <v>619</v>
      </c>
      <c r="M107" s="61"/>
      <c r="N107" s="69">
        <v>44774</v>
      </c>
      <c r="O107" s="61" t="s">
        <v>247</v>
      </c>
      <c r="P107" s="70">
        <v>9000</v>
      </c>
      <c r="Q107" s="89">
        <v>73.5</v>
      </c>
      <c r="R107" s="18">
        <f t="shared" si="7"/>
        <v>661500</v>
      </c>
      <c r="S107" s="26">
        <v>202305</v>
      </c>
      <c r="T107" s="84" t="s">
        <v>638</v>
      </c>
      <c r="U107" s="84"/>
      <c r="V107" s="90">
        <v>71.002776488999999</v>
      </c>
      <c r="W107" s="86">
        <v>75.5</v>
      </c>
      <c r="X107" s="87"/>
      <c r="Y107" s="87"/>
      <c r="Z107" s="98" t="s">
        <v>639</v>
      </c>
      <c r="AA107" s="99">
        <v>0.3</v>
      </c>
      <c r="AB107" s="99">
        <v>180</v>
      </c>
      <c r="AC107" s="99">
        <v>54</v>
      </c>
    </row>
    <row r="108" spans="1:29" s="2" customFormat="1" ht="15" customHeight="1">
      <c r="A108" s="61" t="s">
        <v>209</v>
      </c>
      <c r="B108" s="62" t="s">
        <v>210</v>
      </c>
      <c r="C108" s="63" t="s">
        <v>414</v>
      </c>
      <c r="D108" s="62" t="s">
        <v>415</v>
      </c>
      <c r="E108" s="61" t="s">
        <v>618</v>
      </c>
      <c r="F108" s="61" t="s">
        <v>619</v>
      </c>
      <c r="G108" s="61" t="s">
        <v>35</v>
      </c>
      <c r="H108" s="8" t="s">
        <v>626</v>
      </c>
      <c r="I108" s="8" t="e">
        <f>VLOOKUP(H108,新返回合同!$A$2:$Y$45,25,FALSE)</f>
        <v>#N/A</v>
      </c>
      <c r="J108" s="65" t="s">
        <v>438</v>
      </c>
      <c r="K108" s="61" t="s">
        <v>640</v>
      </c>
      <c r="L108" s="8" t="s">
        <v>641</v>
      </c>
      <c r="M108" s="61" t="s">
        <v>642</v>
      </c>
      <c r="N108" s="69" t="s">
        <v>643</v>
      </c>
      <c r="O108" s="61" t="s">
        <v>644</v>
      </c>
      <c r="P108" s="70">
        <v>9000</v>
      </c>
      <c r="Q108" s="89"/>
      <c r="R108" s="18">
        <f t="shared" si="7"/>
        <v>0</v>
      </c>
      <c r="S108" s="26">
        <v>202305</v>
      </c>
      <c r="T108" s="84" t="s">
        <v>645</v>
      </c>
      <c r="U108" s="84"/>
      <c r="V108" s="90">
        <v>0</v>
      </c>
      <c r="W108" s="86"/>
      <c r="X108" s="87"/>
      <c r="Y108" s="87"/>
      <c r="Z108" s="98" t="s">
        <v>646</v>
      </c>
      <c r="AA108" s="99">
        <v>0.3</v>
      </c>
      <c r="AB108" s="99">
        <v>0</v>
      </c>
      <c r="AC108" s="99">
        <v>0</v>
      </c>
    </row>
    <row r="109" spans="1:29" s="2" customFormat="1" ht="15" customHeight="1">
      <c r="A109" s="61" t="s">
        <v>209</v>
      </c>
      <c r="B109" s="62" t="s">
        <v>210</v>
      </c>
      <c r="C109" s="63" t="s">
        <v>414</v>
      </c>
      <c r="D109" s="62" t="s">
        <v>415</v>
      </c>
      <c r="E109" s="61" t="s">
        <v>618</v>
      </c>
      <c r="F109" s="61" t="s">
        <v>619</v>
      </c>
      <c r="G109" s="61" t="s">
        <v>35</v>
      </c>
      <c r="H109" s="8" t="s">
        <v>626</v>
      </c>
      <c r="I109" s="8" t="e">
        <f>VLOOKUP(H109,新返回合同!$A$2:$Y$45,25,FALSE)</f>
        <v>#N/A</v>
      </c>
      <c r="J109" s="65" t="s">
        <v>37</v>
      </c>
      <c r="K109" s="61"/>
      <c r="L109" s="8" t="s">
        <v>647</v>
      </c>
      <c r="M109" s="61" t="s">
        <v>648</v>
      </c>
      <c r="N109" s="69" t="s">
        <v>649</v>
      </c>
      <c r="O109" s="61" t="s">
        <v>650</v>
      </c>
      <c r="P109" s="70">
        <v>9000</v>
      </c>
      <c r="Q109" s="89"/>
      <c r="R109" s="18">
        <f t="shared" si="7"/>
        <v>0</v>
      </c>
      <c r="S109" s="26">
        <v>202305</v>
      </c>
      <c r="T109" s="84" t="s">
        <v>651</v>
      </c>
      <c r="U109" s="84"/>
      <c r="V109" s="90"/>
      <c r="W109" s="86"/>
      <c r="X109" s="87"/>
      <c r="Y109" s="87"/>
      <c r="Z109" s="98" t="s">
        <v>652</v>
      </c>
      <c r="AA109" s="99" t="s">
        <v>434</v>
      </c>
      <c r="AB109" s="99">
        <v>0</v>
      </c>
      <c r="AC109" s="99">
        <v>0</v>
      </c>
    </row>
    <row r="110" spans="1:29" s="2" customFormat="1" ht="15" customHeight="1">
      <c r="A110" s="61" t="s">
        <v>209</v>
      </c>
      <c r="B110" s="62" t="s">
        <v>210</v>
      </c>
      <c r="C110" s="63" t="s">
        <v>414</v>
      </c>
      <c r="D110" s="62" t="s">
        <v>415</v>
      </c>
      <c r="E110" s="61" t="s">
        <v>618</v>
      </c>
      <c r="F110" s="61" t="s">
        <v>619</v>
      </c>
      <c r="G110" s="61" t="s">
        <v>35</v>
      </c>
      <c r="H110" s="8" t="s">
        <v>626</v>
      </c>
      <c r="I110" s="8" t="e">
        <f>VLOOKUP(H110,新返回合同!$A$2:$Y$45,25,FALSE)</f>
        <v>#N/A</v>
      </c>
      <c r="J110" s="65" t="s">
        <v>37</v>
      </c>
      <c r="K110" s="61"/>
      <c r="L110" s="8" t="s">
        <v>653</v>
      </c>
      <c r="M110" s="61" t="s">
        <v>654</v>
      </c>
      <c r="N110" s="69" t="s">
        <v>655</v>
      </c>
      <c r="O110" s="61" t="s">
        <v>656</v>
      </c>
      <c r="P110" s="70">
        <v>9000</v>
      </c>
      <c r="Q110" s="89"/>
      <c r="R110" s="18">
        <f t="shared" si="7"/>
        <v>0</v>
      </c>
      <c r="S110" s="26">
        <v>202305</v>
      </c>
      <c r="T110" s="84" t="s">
        <v>657</v>
      </c>
      <c r="U110" s="84"/>
      <c r="V110" s="90"/>
      <c r="W110" s="86"/>
      <c r="X110" s="87"/>
      <c r="Y110" s="87"/>
      <c r="Z110" s="98" t="s">
        <v>658</v>
      </c>
      <c r="AA110" s="99" t="s">
        <v>434</v>
      </c>
      <c r="AB110" s="99">
        <v>0</v>
      </c>
      <c r="AC110" s="99">
        <v>0</v>
      </c>
    </row>
    <row r="111" spans="1:29" s="2" customFormat="1" ht="15" customHeight="1">
      <c r="A111" s="61" t="s">
        <v>209</v>
      </c>
      <c r="B111" s="62" t="s">
        <v>210</v>
      </c>
      <c r="C111" s="63" t="s">
        <v>414</v>
      </c>
      <c r="D111" s="62" t="s">
        <v>415</v>
      </c>
      <c r="E111" s="61" t="s">
        <v>618</v>
      </c>
      <c r="F111" s="61" t="s">
        <v>619</v>
      </c>
      <c r="G111" s="61" t="s">
        <v>35</v>
      </c>
      <c r="H111" s="8" t="s">
        <v>659</v>
      </c>
      <c r="I111" s="8" t="e">
        <f>VLOOKUP(H111,新返回合同!$A$2:$Y$45,25,FALSE)</f>
        <v>#N/A</v>
      </c>
      <c r="J111" s="65" t="s">
        <v>37</v>
      </c>
      <c r="K111" s="61" t="s">
        <v>660</v>
      </c>
      <c r="L111" s="8" t="s">
        <v>661</v>
      </c>
      <c r="M111" s="61"/>
      <c r="N111" s="69" t="s">
        <v>662</v>
      </c>
      <c r="O111" s="61" t="s">
        <v>663</v>
      </c>
      <c r="P111" s="70">
        <v>9000</v>
      </c>
      <c r="Q111" s="89"/>
      <c r="R111" s="18">
        <f t="shared" si="7"/>
        <v>0</v>
      </c>
      <c r="S111" s="26">
        <v>202305</v>
      </c>
      <c r="T111" s="84" t="s">
        <v>664</v>
      </c>
      <c r="U111" s="84"/>
      <c r="V111" s="90"/>
      <c r="W111" s="86"/>
      <c r="X111" s="87"/>
      <c r="Y111" s="87"/>
      <c r="Z111" s="98" t="s">
        <v>665</v>
      </c>
      <c r="AA111" s="99" t="s">
        <v>564</v>
      </c>
      <c r="AB111" s="99">
        <v>100</v>
      </c>
      <c r="AC111" s="99">
        <v>0</v>
      </c>
    </row>
    <row r="112" spans="1:29" s="2" customFormat="1" ht="15" customHeight="1">
      <c r="A112" s="61" t="s">
        <v>209</v>
      </c>
      <c r="B112" s="62" t="s">
        <v>210</v>
      </c>
      <c r="C112" s="63" t="s">
        <v>414</v>
      </c>
      <c r="D112" s="62" t="s">
        <v>415</v>
      </c>
      <c r="E112" s="61" t="s">
        <v>618</v>
      </c>
      <c r="F112" s="61" t="s">
        <v>619</v>
      </c>
      <c r="G112" s="61" t="s">
        <v>35</v>
      </c>
      <c r="H112" s="8" t="s">
        <v>666</v>
      </c>
      <c r="I112" s="8" t="e">
        <f>VLOOKUP(H112,新返回合同!$A$2:$Y$45,25,FALSE)</f>
        <v>#N/A</v>
      </c>
      <c r="J112" s="65" t="s">
        <v>37</v>
      </c>
      <c r="K112" s="61"/>
      <c r="L112" s="8" t="s">
        <v>667</v>
      </c>
      <c r="M112" s="61" t="s">
        <v>668</v>
      </c>
      <c r="N112" s="69">
        <v>44958</v>
      </c>
      <c r="O112" s="61" t="s">
        <v>669</v>
      </c>
      <c r="P112" s="70">
        <v>0</v>
      </c>
      <c r="Q112" s="89"/>
      <c r="R112" s="18">
        <f t="shared" si="7"/>
        <v>0</v>
      </c>
      <c r="S112" s="26">
        <v>202305</v>
      </c>
      <c r="T112" s="84" t="s">
        <v>670</v>
      </c>
      <c r="U112" s="84"/>
      <c r="V112" s="90">
        <v>0</v>
      </c>
      <c r="W112" s="86"/>
      <c r="X112" s="87"/>
      <c r="Y112" s="87"/>
      <c r="Z112" s="98" t="s">
        <v>671</v>
      </c>
      <c r="AA112" s="99" t="s">
        <v>564</v>
      </c>
      <c r="AB112" s="99">
        <v>120</v>
      </c>
      <c r="AC112" s="99">
        <v>0</v>
      </c>
    </row>
    <row r="113" spans="1:29" s="2" customFormat="1" ht="15" customHeight="1">
      <c r="A113" s="61" t="s">
        <v>209</v>
      </c>
      <c r="B113" s="62" t="s">
        <v>210</v>
      </c>
      <c r="C113" s="63" t="s">
        <v>543</v>
      </c>
      <c r="D113" s="63" t="s">
        <v>212</v>
      </c>
      <c r="E113" s="61" t="s">
        <v>672</v>
      </c>
      <c r="F113" s="61" t="s">
        <v>673</v>
      </c>
      <c r="G113" s="61" t="s">
        <v>35</v>
      </c>
      <c r="H113" s="8" t="s">
        <v>674</v>
      </c>
      <c r="I113" s="8" t="e">
        <f>VLOOKUP(H113,新返回合同!$A$2:$Y$45,25,FALSE)</f>
        <v>#N/A</v>
      </c>
      <c r="J113" s="65" t="s">
        <v>37</v>
      </c>
      <c r="K113" s="61" t="s">
        <v>675</v>
      </c>
      <c r="L113" s="8" t="s">
        <v>673</v>
      </c>
      <c r="M113" s="61"/>
      <c r="N113" s="69" t="s">
        <v>676</v>
      </c>
      <c r="O113" s="61" t="s">
        <v>677</v>
      </c>
      <c r="P113" s="70">
        <v>10000</v>
      </c>
      <c r="Q113" s="89">
        <v>31.1</v>
      </c>
      <c r="R113" s="18">
        <f t="shared" si="7"/>
        <v>311000</v>
      </c>
      <c r="S113" s="26">
        <v>202305</v>
      </c>
      <c r="T113" s="84" t="s">
        <v>678</v>
      </c>
      <c r="U113" s="84"/>
      <c r="V113" s="90">
        <v>31.090259245999999</v>
      </c>
      <c r="W113" s="86"/>
      <c r="X113" s="87"/>
      <c r="Y113" s="87"/>
      <c r="Z113" s="98" t="s">
        <v>679</v>
      </c>
      <c r="AA113" s="99">
        <v>0.3</v>
      </c>
      <c r="AB113" s="99">
        <v>100</v>
      </c>
      <c r="AC113" s="99">
        <v>30</v>
      </c>
    </row>
    <row r="114" spans="1:29" s="2" customFormat="1" ht="15" customHeight="1">
      <c r="A114" s="61" t="s">
        <v>209</v>
      </c>
      <c r="B114" s="62" t="s">
        <v>210</v>
      </c>
      <c r="C114" s="63" t="s">
        <v>414</v>
      </c>
      <c r="D114" s="62" t="s">
        <v>415</v>
      </c>
      <c r="E114" s="61" t="s">
        <v>680</v>
      </c>
      <c r="F114" s="61" t="s">
        <v>681</v>
      </c>
      <c r="G114" s="61" t="s">
        <v>35</v>
      </c>
      <c r="H114" s="8" t="s">
        <v>682</v>
      </c>
      <c r="I114" s="8" t="e">
        <f>VLOOKUP(H114,新返回合同!$A$2:$Y$45,25,FALSE)</f>
        <v>#N/A</v>
      </c>
      <c r="J114" s="65" t="s">
        <v>37</v>
      </c>
      <c r="K114" s="61" t="s">
        <v>683</v>
      </c>
      <c r="L114" s="8" t="s">
        <v>681</v>
      </c>
      <c r="M114" s="61"/>
      <c r="N114" s="69" t="s">
        <v>684</v>
      </c>
      <c r="O114" s="61" t="s">
        <v>685</v>
      </c>
      <c r="P114" s="70">
        <v>9000</v>
      </c>
      <c r="Q114" s="89">
        <v>18.7</v>
      </c>
      <c r="R114" s="18">
        <f t="shared" si="7"/>
        <v>168300</v>
      </c>
      <c r="S114" s="26">
        <v>202305</v>
      </c>
      <c r="T114" s="84" t="s">
        <v>686</v>
      </c>
      <c r="U114" s="84"/>
      <c r="V114" s="90">
        <v>18.672096519</v>
      </c>
      <c r="W114" s="95"/>
      <c r="X114" s="87"/>
      <c r="Y114" s="87"/>
      <c r="Z114" s="98" t="s">
        <v>687</v>
      </c>
      <c r="AA114" s="99">
        <v>0.3</v>
      </c>
      <c r="AB114" s="99">
        <v>60</v>
      </c>
      <c r="AC114" s="99">
        <v>18</v>
      </c>
    </row>
    <row r="115" spans="1:29" s="43" customFormat="1" ht="15" customHeight="1">
      <c r="A115" s="57" t="s">
        <v>264</v>
      </c>
      <c r="B115" s="58" t="s">
        <v>210</v>
      </c>
      <c r="C115" s="59" t="s">
        <v>211</v>
      </c>
      <c r="D115" s="59" t="s">
        <v>212</v>
      </c>
      <c r="E115" s="57" t="s">
        <v>688</v>
      </c>
      <c r="F115" s="57" t="s">
        <v>689</v>
      </c>
      <c r="G115" s="57" t="s">
        <v>35</v>
      </c>
      <c r="H115" s="60" t="s">
        <v>690</v>
      </c>
      <c r="I115" s="60" t="str">
        <f>VLOOKUP(H115,新返回合同!$A$2:$Y$45,25,FALSE)</f>
        <v>2023-05-10</v>
      </c>
      <c r="J115" s="66" t="s">
        <v>37</v>
      </c>
      <c r="K115" s="57" t="s">
        <v>506</v>
      </c>
      <c r="L115" s="60" t="s">
        <v>691</v>
      </c>
      <c r="M115" s="57" t="s">
        <v>508</v>
      </c>
      <c r="N115" s="67">
        <v>44958</v>
      </c>
      <c r="O115" s="57" t="s">
        <v>692</v>
      </c>
      <c r="P115" s="68">
        <v>6740</v>
      </c>
      <c r="Q115" s="82">
        <v>28.79</v>
      </c>
      <c r="R115" s="76">
        <f t="shared" si="7"/>
        <v>194044.6</v>
      </c>
      <c r="S115" s="77">
        <v>202305</v>
      </c>
      <c r="T115" s="78" t="s">
        <v>693</v>
      </c>
      <c r="U115" s="78"/>
      <c r="V115" s="88">
        <v>28.794759750000001</v>
      </c>
      <c r="W115" s="80"/>
      <c r="X115" s="81">
        <v>44958</v>
      </c>
      <c r="Y115" s="81">
        <v>45107</v>
      </c>
      <c r="Z115" s="96" t="s">
        <v>694</v>
      </c>
      <c r="AA115" s="97">
        <v>0.4</v>
      </c>
      <c r="AB115" s="109">
        <v>70</v>
      </c>
      <c r="AC115" s="97">
        <f>AA115*AB115</f>
        <v>28</v>
      </c>
    </row>
    <row r="116" spans="1:29" s="2" customFormat="1" ht="15" customHeight="1">
      <c r="A116" s="61" t="s">
        <v>264</v>
      </c>
      <c r="B116" s="62" t="s">
        <v>210</v>
      </c>
      <c r="C116" s="63" t="s">
        <v>211</v>
      </c>
      <c r="D116" s="62" t="s">
        <v>212</v>
      </c>
      <c r="E116" s="61" t="s">
        <v>695</v>
      </c>
      <c r="F116" s="61" t="s">
        <v>696</v>
      </c>
      <c r="G116" s="61" t="s">
        <v>35</v>
      </c>
      <c r="H116" s="8" t="s">
        <v>697</v>
      </c>
      <c r="I116" s="8" t="e">
        <f>VLOOKUP(H116,新返回合同!$A$2:$Y$45,25,FALSE)</f>
        <v>#N/A</v>
      </c>
      <c r="J116" s="65" t="s">
        <v>72</v>
      </c>
      <c r="K116" s="61" t="s">
        <v>698</v>
      </c>
      <c r="L116" s="8" t="s">
        <v>699</v>
      </c>
      <c r="M116" s="61"/>
      <c r="N116" s="69" t="s">
        <v>700</v>
      </c>
      <c r="O116" s="61" t="s">
        <v>701</v>
      </c>
      <c r="P116" s="70">
        <v>120000</v>
      </c>
      <c r="Q116" s="89">
        <v>4</v>
      </c>
      <c r="R116" s="18">
        <f t="shared" si="7"/>
        <v>480000</v>
      </c>
      <c r="S116" s="26">
        <v>202305</v>
      </c>
      <c r="T116" s="84" t="s">
        <v>702</v>
      </c>
      <c r="U116" s="84"/>
      <c r="V116" s="90">
        <v>3.5902839559999999</v>
      </c>
      <c r="W116" s="86"/>
      <c r="X116" s="87"/>
      <c r="Y116" s="87"/>
      <c r="Z116" s="98" t="s">
        <v>703</v>
      </c>
      <c r="AA116" s="99">
        <v>0.2</v>
      </c>
      <c r="AB116" s="99">
        <v>20</v>
      </c>
      <c r="AC116" s="99">
        <v>4</v>
      </c>
    </row>
    <row r="117" spans="1:29" s="2" customFormat="1" ht="15" customHeight="1">
      <c r="A117" s="61" t="s">
        <v>264</v>
      </c>
      <c r="B117" s="62" t="s">
        <v>210</v>
      </c>
      <c r="C117" s="63" t="s">
        <v>211</v>
      </c>
      <c r="D117" s="62" t="s">
        <v>212</v>
      </c>
      <c r="E117" s="61" t="s">
        <v>695</v>
      </c>
      <c r="F117" s="61" t="s">
        <v>696</v>
      </c>
      <c r="G117" s="61" t="s">
        <v>35</v>
      </c>
      <c r="H117" s="8" t="s">
        <v>704</v>
      </c>
      <c r="I117" s="8" t="e">
        <f>VLOOKUP(H117,新返回合同!$A$2:$Y$45,25,FALSE)</f>
        <v>#N/A</v>
      </c>
      <c r="J117" s="65" t="s">
        <v>230</v>
      </c>
      <c r="K117" s="61" t="s">
        <v>705</v>
      </c>
      <c r="L117" s="8" t="s">
        <v>696</v>
      </c>
      <c r="M117" s="61"/>
      <c r="N117" s="69" t="s">
        <v>706</v>
      </c>
      <c r="O117" s="61" t="s">
        <v>707</v>
      </c>
      <c r="P117" s="70">
        <v>15000</v>
      </c>
      <c r="Q117" s="89">
        <v>129.86000000000001</v>
      </c>
      <c r="R117" s="18">
        <f t="shared" si="7"/>
        <v>1947900</v>
      </c>
      <c r="S117" s="26">
        <v>202305</v>
      </c>
      <c r="T117" s="84" t="s">
        <v>708</v>
      </c>
      <c r="U117" s="84"/>
      <c r="V117" s="90">
        <v>129.85661705000001</v>
      </c>
      <c r="W117" s="86"/>
      <c r="X117" s="87"/>
      <c r="Y117" s="87"/>
      <c r="Z117" s="98" t="s">
        <v>709</v>
      </c>
      <c r="AA117" s="99">
        <v>0.1</v>
      </c>
      <c r="AB117" s="99">
        <v>200</v>
      </c>
      <c r="AC117" s="99">
        <v>20</v>
      </c>
    </row>
    <row r="118" spans="1:29" s="2" customFormat="1" ht="15" customHeight="1">
      <c r="A118" s="61" t="s">
        <v>264</v>
      </c>
      <c r="B118" s="62" t="s">
        <v>210</v>
      </c>
      <c r="C118" s="63" t="s">
        <v>211</v>
      </c>
      <c r="D118" s="62" t="s">
        <v>212</v>
      </c>
      <c r="E118" s="61" t="s">
        <v>710</v>
      </c>
      <c r="F118" s="61" t="s">
        <v>711</v>
      </c>
      <c r="G118" s="61" t="s">
        <v>35</v>
      </c>
      <c r="H118" s="8" t="s">
        <v>712</v>
      </c>
      <c r="I118" s="8" t="e">
        <f>VLOOKUP(H118,新返回合同!$A$2:$Y$45,25,FALSE)</f>
        <v>#N/A</v>
      </c>
      <c r="J118" s="65" t="s">
        <v>230</v>
      </c>
      <c r="K118" s="61" t="s">
        <v>713</v>
      </c>
      <c r="L118" s="8" t="s">
        <v>714</v>
      </c>
      <c r="M118" s="61"/>
      <c r="N118" s="101" t="s">
        <v>715</v>
      </c>
      <c r="O118" s="102" t="s">
        <v>716</v>
      </c>
      <c r="P118" s="70">
        <v>6740</v>
      </c>
      <c r="Q118" s="89">
        <v>160</v>
      </c>
      <c r="R118" s="18">
        <f t="shared" si="7"/>
        <v>1078400</v>
      </c>
      <c r="S118" s="26">
        <v>202305</v>
      </c>
      <c r="T118" s="84" t="s">
        <v>717</v>
      </c>
      <c r="U118" s="84"/>
      <c r="V118" s="90">
        <v>144.24411481339001</v>
      </c>
      <c r="W118" s="86"/>
      <c r="X118" s="87"/>
      <c r="Y118" s="87"/>
      <c r="Z118" s="98" t="s">
        <v>718</v>
      </c>
      <c r="AA118" s="99">
        <v>0.4</v>
      </c>
      <c r="AB118" s="99">
        <v>400</v>
      </c>
      <c r="AC118" s="99">
        <f>AA118*AB118</f>
        <v>160</v>
      </c>
    </row>
    <row r="119" spans="1:29" s="2" customFormat="1" ht="15" customHeight="1">
      <c r="A119" s="61" t="s">
        <v>264</v>
      </c>
      <c r="B119" s="62" t="s">
        <v>210</v>
      </c>
      <c r="C119" s="63" t="s">
        <v>211</v>
      </c>
      <c r="D119" s="63" t="s">
        <v>212</v>
      </c>
      <c r="E119" s="61" t="s">
        <v>719</v>
      </c>
      <c r="F119" s="61" t="s">
        <v>720</v>
      </c>
      <c r="G119" s="61" t="s">
        <v>35</v>
      </c>
      <c r="H119" s="8" t="s">
        <v>721</v>
      </c>
      <c r="I119" s="8" t="e">
        <f>VLOOKUP(H119,新返回合同!$A$2:$Y$45,25,FALSE)</f>
        <v>#N/A</v>
      </c>
      <c r="J119" s="65" t="s">
        <v>37</v>
      </c>
      <c r="K119" s="61" t="s">
        <v>722</v>
      </c>
      <c r="L119" s="8" t="s">
        <v>723</v>
      </c>
      <c r="M119" s="61" t="s">
        <v>724</v>
      </c>
      <c r="N119" s="69" t="s">
        <v>725</v>
      </c>
      <c r="O119" s="61" t="s">
        <v>726</v>
      </c>
      <c r="P119" s="70">
        <v>6740</v>
      </c>
      <c r="Q119" s="89"/>
      <c r="R119" s="18">
        <f t="shared" si="7"/>
        <v>0</v>
      </c>
      <c r="S119" s="26">
        <v>202305</v>
      </c>
      <c r="T119" s="106" t="s">
        <v>727</v>
      </c>
      <c r="U119" s="84"/>
      <c r="V119" s="90">
        <v>0</v>
      </c>
      <c r="W119" s="86"/>
      <c r="X119" s="107"/>
      <c r="Y119" s="107"/>
      <c r="Z119" s="98" t="s">
        <v>728</v>
      </c>
      <c r="AA119" s="99" t="s">
        <v>434</v>
      </c>
      <c r="AB119" s="99">
        <v>0</v>
      </c>
      <c r="AC119" s="99">
        <v>0</v>
      </c>
    </row>
    <row r="120" spans="1:29" s="43" customFormat="1" ht="15" customHeight="1">
      <c r="A120" s="57" t="s">
        <v>264</v>
      </c>
      <c r="B120" s="58" t="s">
        <v>210</v>
      </c>
      <c r="C120" s="59" t="s">
        <v>211</v>
      </c>
      <c r="D120" s="59" t="s">
        <v>212</v>
      </c>
      <c r="E120" s="57" t="s">
        <v>729</v>
      </c>
      <c r="F120" s="57" t="s">
        <v>730</v>
      </c>
      <c r="G120" s="57" t="s">
        <v>35</v>
      </c>
      <c r="H120" s="60" t="s">
        <v>731</v>
      </c>
      <c r="I120" s="60" t="e">
        <f>VLOOKUP(H120,新返回合同!$A$2:$Y$45,25,FALSE)</f>
        <v>#N/A</v>
      </c>
      <c r="J120" s="66" t="s">
        <v>37</v>
      </c>
      <c r="K120" s="57" t="s">
        <v>732</v>
      </c>
      <c r="L120" s="60" t="s">
        <v>730</v>
      </c>
      <c r="M120" s="57" t="s">
        <v>733</v>
      </c>
      <c r="N120" s="67">
        <v>44927</v>
      </c>
      <c r="O120" s="57" t="s">
        <v>734</v>
      </c>
      <c r="P120" s="68">
        <v>6740</v>
      </c>
      <c r="Q120" s="82">
        <v>125.15</v>
      </c>
      <c r="R120" s="76">
        <f t="shared" si="7"/>
        <v>843511</v>
      </c>
      <c r="S120" s="77">
        <v>202305</v>
      </c>
      <c r="T120" s="78" t="s">
        <v>735</v>
      </c>
      <c r="U120" s="78"/>
      <c r="V120" s="88">
        <v>125.15229797400001</v>
      </c>
      <c r="W120" s="80"/>
      <c r="X120" s="81">
        <v>44905</v>
      </c>
      <c r="Y120" s="81">
        <v>45269</v>
      </c>
      <c r="Z120" s="96" t="s">
        <v>736</v>
      </c>
      <c r="AA120" s="97">
        <v>0.4</v>
      </c>
      <c r="AB120" s="97">
        <v>220</v>
      </c>
      <c r="AC120" s="97">
        <v>88</v>
      </c>
    </row>
    <row r="121" spans="1:29" s="43" customFormat="1" ht="15" customHeight="1">
      <c r="A121" s="57" t="s">
        <v>264</v>
      </c>
      <c r="B121" s="58" t="s">
        <v>210</v>
      </c>
      <c r="C121" s="59" t="s">
        <v>211</v>
      </c>
      <c r="D121" s="59" t="s">
        <v>212</v>
      </c>
      <c r="E121" s="57" t="s">
        <v>737</v>
      </c>
      <c r="F121" s="57" t="s">
        <v>738</v>
      </c>
      <c r="G121" s="57" t="s">
        <v>35</v>
      </c>
      <c r="H121" s="60" t="s">
        <v>739</v>
      </c>
      <c r="I121" s="60" t="e">
        <f>VLOOKUP(H121,新返回合同!$A$2:$Y$45,25,FALSE)</f>
        <v>#N/A</v>
      </c>
      <c r="J121" s="66" t="s">
        <v>37</v>
      </c>
      <c r="K121" s="57" t="s">
        <v>740</v>
      </c>
      <c r="L121" s="60" t="s">
        <v>738</v>
      </c>
      <c r="M121" s="57"/>
      <c r="N121" s="67" t="s">
        <v>741</v>
      </c>
      <c r="O121" s="57" t="s">
        <v>742</v>
      </c>
      <c r="P121" s="68">
        <v>6740</v>
      </c>
      <c r="Q121" s="82"/>
      <c r="R121" s="76">
        <f t="shared" si="7"/>
        <v>0</v>
      </c>
      <c r="S121" s="77">
        <v>202305</v>
      </c>
      <c r="T121" s="78" t="s">
        <v>743</v>
      </c>
      <c r="U121" s="78"/>
      <c r="V121" s="88">
        <v>0</v>
      </c>
      <c r="W121" s="80"/>
      <c r="X121" s="81">
        <v>44927</v>
      </c>
      <c r="Y121" s="81">
        <v>45107</v>
      </c>
      <c r="Z121" s="96" t="s">
        <v>744</v>
      </c>
      <c r="AA121" s="97">
        <v>0.4</v>
      </c>
      <c r="AB121" s="97">
        <v>0</v>
      </c>
      <c r="AC121" s="97">
        <v>0</v>
      </c>
    </row>
    <row r="122" spans="1:29" s="43" customFormat="1" ht="15" customHeight="1">
      <c r="A122" s="57" t="s">
        <v>264</v>
      </c>
      <c r="B122" s="58" t="s">
        <v>210</v>
      </c>
      <c r="C122" s="59" t="s">
        <v>211</v>
      </c>
      <c r="D122" s="59" t="s">
        <v>212</v>
      </c>
      <c r="E122" s="57" t="s">
        <v>737</v>
      </c>
      <c r="F122" s="57" t="s">
        <v>738</v>
      </c>
      <c r="G122" s="57" t="s">
        <v>35</v>
      </c>
      <c r="H122" s="60" t="s">
        <v>739</v>
      </c>
      <c r="I122" s="60" t="e">
        <f>VLOOKUP(H122,新返回合同!$A$2:$Y$45,25,FALSE)</f>
        <v>#N/A</v>
      </c>
      <c r="J122" s="66" t="s">
        <v>438</v>
      </c>
      <c r="K122" s="57" t="s">
        <v>745</v>
      </c>
      <c r="L122" s="60" t="s">
        <v>746</v>
      </c>
      <c r="M122" s="57"/>
      <c r="N122" s="67" t="s">
        <v>747</v>
      </c>
      <c r="O122" s="57" t="s">
        <v>748</v>
      </c>
      <c r="P122" s="68">
        <v>6740</v>
      </c>
      <c r="Q122" s="82">
        <f>2.12+1.44</f>
        <v>3.56</v>
      </c>
      <c r="R122" s="76">
        <f t="shared" si="7"/>
        <v>23994.400000000001</v>
      </c>
      <c r="S122" s="77">
        <v>202305</v>
      </c>
      <c r="T122" s="78" t="s">
        <v>749</v>
      </c>
      <c r="U122" s="78"/>
      <c r="V122" s="88">
        <v>2.12</v>
      </c>
      <c r="W122" s="80"/>
      <c r="X122" s="81">
        <v>44927</v>
      </c>
      <c r="Y122" s="81">
        <v>45107</v>
      </c>
      <c r="Z122" s="96" t="s">
        <v>750</v>
      </c>
      <c r="AA122" s="97">
        <v>0.4</v>
      </c>
      <c r="AB122" s="97">
        <v>10</v>
      </c>
      <c r="AC122" s="97">
        <v>4</v>
      </c>
    </row>
    <row r="123" spans="1:29" s="43" customFormat="1" ht="15" customHeight="1">
      <c r="A123" s="57" t="s">
        <v>264</v>
      </c>
      <c r="B123" s="58" t="s">
        <v>210</v>
      </c>
      <c r="C123" s="59" t="s">
        <v>211</v>
      </c>
      <c r="D123" s="59" t="s">
        <v>212</v>
      </c>
      <c r="E123" s="57" t="s">
        <v>737</v>
      </c>
      <c r="F123" s="57" t="s">
        <v>738</v>
      </c>
      <c r="G123" s="57" t="s">
        <v>35</v>
      </c>
      <c r="H123" s="60" t="s">
        <v>739</v>
      </c>
      <c r="I123" s="60" t="e">
        <f>VLOOKUP(H123,新返回合同!$A$2:$Y$45,25,FALSE)</f>
        <v>#N/A</v>
      </c>
      <c r="J123" s="66" t="s">
        <v>37</v>
      </c>
      <c r="K123" s="57" t="s">
        <v>751</v>
      </c>
      <c r="L123" s="60" t="s">
        <v>752</v>
      </c>
      <c r="M123" s="57"/>
      <c r="N123" s="67" t="s">
        <v>753</v>
      </c>
      <c r="O123" s="57" t="s">
        <v>754</v>
      </c>
      <c r="P123" s="68">
        <v>0</v>
      </c>
      <c r="Q123" s="82"/>
      <c r="R123" s="76">
        <f t="shared" si="7"/>
        <v>0</v>
      </c>
      <c r="S123" s="77">
        <v>202305</v>
      </c>
      <c r="T123" s="78" t="s">
        <v>755</v>
      </c>
      <c r="U123" s="78"/>
      <c r="V123" s="88">
        <v>0</v>
      </c>
      <c r="W123" s="80"/>
      <c r="X123" s="81">
        <v>44927</v>
      </c>
      <c r="Y123" s="81">
        <v>45107</v>
      </c>
      <c r="Z123" s="96" t="s">
        <v>756</v>
      </c>
      <c r="AA123" s="97">
        <v>0.4</v>
      </c>
      <c r="AB123" s="97">
        <v>0</v>
      </c>
      <c r="AC123" s="97">
        <v>0</v>
      </c>
    </row>
    <row r="124" spans="1:29" s="43" customFormat="1" ht="15" customHeight="1">
      <c r="A124" s="57" t="s">
        <v>264</v>
      </c>
      <c r="B124" s="58" t="s">
        <v>210</v>
      </c>
      <c r="C124" s="59" t="s">
        <v>211</v>
      </c>
      <c r="D124" s="59" t="s">
        <v>212</v>
      </c>
      <c r="E124" s="57" t="s">
        <v>737</v>
      </c>
      <c r="F124" s="57" t="s">
        <v>738</v>
      </c>
      <c r="G124" s="57" t="s">
        <v>35</v>
      </c>
      <c r="H124" s="60" t="s">
        <v>739</v>
      </c>
      <c r="I124" s="60" t="e">
        <f>VLOOKUP(H124,新返回合同!$A$2:$Y$45,25,FALSE)</f>
        <v>#N/A</v>
      </c>
      <c r="J124" s="66" t="s">
        <v>37</v>
      </c>
      <c r="K124" s="57" t="s">
        <v>757</v>
      </c>
      <c r="L124" s="60" t="s">
        <v>758</v>
      </c>
      <c r="M124" s="57"/>
      <c r="N124" s="67" t="s">
        <v>759</v>
      </c>
      <c r="O124" s="57" t="s">
        <v>760</v>
      </c>
      <c r="P124" s="68">
        <v>6740</v>
      </c>
      <c r="Q124" s="82">
        <v>12.44</v>
      </c>
      <c r="R124" s="76">
        <f t="shared" si="7"/>
        <v>83845.600000000006</v>
      </c>
      <c r="S124" s="77">
        <v>202305</v>
      </c>
      <c r="T124" s="78" t="s">
        <v>761</v>
      </c>
      <c r="U124" s="78"/>
      <c r="V124" s="88">
        <v>12.440736770999999</v>
      </c>
      <c r="W124" s="80"/>
      <c r="X124" s="108">
        <v>44927</v>
      </c>
      <c r="Y124" s="108">
        <v>45107</v>
      </c>
      <c r="Z124" s="96" t="s">
        <v>762</v>
      </c>
      <c r="AA124" s="97">
        <v>0.4</v>
      </c>
      <c r="AB124" s="97">
        <v>30</v>
      </c>
      <c r="AC124" s="97">
        <v>12</v>
      </c>
    </row>
    <row r="125" spans="1:29" s="43" customFormat="1" ht="15" customHeight="1">
      <c r="A125" s="57" t="s">
        <v>264</v>
      </c>
      <c r="B125" s="58" t="s">
        <v>210</v>
      </c>
      <c r="C125" s="59" t="s">
        <v>211</v>
      </c>
      <c r="D125" s="59" t="s">
        <v>212</v>
      </c>
      <c r="E125" s="57" t="s">
        <v>763</v>
      </c>
      <c r="F125" s="57" t="s">
        <v>764</v>
      </c>
      <c r="G125" s="57" t="s">
        <v>35</v>
      </c>
      <c r="H125" s="60" t="s">
        <v>765</v>
      </c>
      <c r="I125" s="60" t="e">
        <f>VLOOKUP(H125,新返回合同!$A$2:$Y$45,25,FALSE)</f>
        <v>#N/A</v>
      </c>
      <c r="J125" s="66" t="s">
        <v>37</v>
      </c>
      <c r="K125" s="57" t="s">
        <v>766</v>
      </c>
      <c r="L125" s="60" t="s">
        <v>764</v>
      </c>
      <c r="M125" s="57"/>
      <c r="N125" s="67" t="s">
        <v>767</v>
      </c>
      <c r="O125" s="103" t="s">
        <v>768</v>
      </c>
      <c r="P125" s="68">
        <v>6740</v>
      </c>
      <c r="Q125" s="82">
        <v>115.62</v>
      </c>
      <c r="R125" s="76">
        <f t="shared" si="7"/>
        <v>779278.8</v>
      </c>
      <c r="S125" s="77">
        <v>202305</v>
      </c>
      <c r="T125" s="78" t="s">
        <v>769</v>
      </c>
      <c r="U125" s="78"/>
      <c r="V125" s="88">
        <v>115.615531921</v>
      </c>
      <c r="W125" s="80"/>
      <c r="X125" s="81">
        <v>44927</v>
      </c>
      <c r="Y125" s="81">
        <v>45077</v>
      </c>
      <c r="Z125" s="96" t="s">
        <v>770</v>
      </c>
      <c r="AA125" s="97">
        <v>0.4</v>
      </c>
      <c r="AB125" s="97">
        <v>200</v>
      </c>
      <c r="AC125" s="97">
        <v>80</v>
      </c>
    </row>
    <row r="126" spans="1:29" s="43" customFormat="1" ht="14.5" customHeight="1">
      <c r="A126" s="57" t="s">
        <v>264</v>
      </c>
      <c r="B126" s="58" t="s">
        <v>210</v>
      </c>
      <c r="C126" s="59" t="s">
        <v>211</v>
      </c>
      <c r="D126" s="59" t="s">
        <v>212</v>
      </c>
      <c r="E126" s="57" t="s">
        <v>763</v>
      </c>
      <c r="F126" s="57" t="s">
        <v>764</v>
      </c>
      <c r="G126" s="57" t="s">
        <v>35</v>
      </c>
      <c r="H126" s="60" t="s">
        <v>771</v>
      </c>
      <c r="I126" s="60" t="e">
        <f>VLOOKUP(H126,新返回合同!$A$2:$Y$45,25,FALSE)</f>
        <v>#N/A</v>
      </c>
      <c r="J126" s="66" t="s">
        <v>37</v>
      </c>
      <c r="K126" s="57" t="s">
        <v>766</v>
      </c>
      <c r="L126" s="60" t="s">
        <v>772</v>
      </c>
      <c r="M126" s="57" t="s">
        <v>773</v>
      </c>
      <c r="N126" s="67">
        <v>44835</v>
      </c>
      <c r="O126" s="57" t="s">
        <v>581</v>
      </c>
      <c r="P126" s="68">
        <v>6740</v>
      </c>
      <c r="Q126" s="82">
        <v>120.74</v>
      </c>
      <c r="R126" s="76">
        <f t="shared" si="7"/>
        <v>813787.6</v>
      </c>
      <c r="S126" s="77">
        <v>202305</v>
      </c>
      <c r="T126" s="78" t="s">
        <v>774</v>
      </c>
      <c r="U126" s="78"/>
      <c r="V126" s="88">
        <f>80+40.741</f>
        <v>120.741</v>
      </c>
      <c r="W126" s="80"/>
      <c r="X126" s="81">
        <v>44927</v>
      </c>
      <c r="Y126" s="81">
        <v>45107</v>
      </c>
      <c r="Z126" s="96" t="s">
        <v>775</v>
      </c>
      <c r="AA126" s="97">
        <v>0.4</v>
      </c>
      <c r="AB126" s="97">
        <v>300</v>
      </c>
      <c r="AC126" s="97">
        <v>120</v>
      </c>
    </row>
    <row r="127" spans="1:29" s="43" customFormat="1" ht="15" customHeight="1">
      <c r="A127" s="57" t="s">
        <v>264</v>
      </c>
      <c r="B127" s="58" t="s">
        <v>210</v>
      </c>
      <c r="C127" s="59" t="s">
        <v>211</v>
      </c>
      <c r="D127" s="59" t="s">
        <v>212</v>
      </c>
      <c r="E127" s="57" t="s">
        <v>776</v>
      </c>
      <c r="F127" s="57" t="s">
        <v>777</v>
      </c>
      <c r="G127" s="57" t="s">
        <v>35</v>
      </c>
      <c r="H127" s="60" t="s">
        <v>778</v>
      </c>
      <c r="I127" s="60" t="e">
        <f>VLOOKUP(H127,新返回合同!$A$2:$Y$45,25,FALSE)</f>
        <v>#N/A</v>
      </c>
      <c r="J127" s="66" t="s">
        <v>37</v>
      </c>
      <c r="K127" s="57" t="s">
        <v>779</v>
      </c>
      <c r="L127" s="60" t="s">
        <v>777</v>
      </c>
      <c r="M127" s="57"/>
      <c r="N127" s="67" t="s">
        <v>780</v>
      </c>
      <c r="O127" s="57" t="s">
        <v>781</v>
      </c>
      <c r="P127" s="68">
        <v>6740</v>
      </c>
      <c r="Q127" s="82"/>
      <c r="R127" s="76">
        <f t="shared" si="7"/>
        <v>0</v>
      </c>
      <c r="S127" s="77">
        <v>202305</v>
      </c>
      <c r="T127" s="78" t="s">
        <v>782</v>
      </c>
      <c r="U127" s="78"/>
      <c r="V127" s="88">
        <v>0</v>
      </c>
      <c r="W127" s="80"/>
      <c r="X127" s="81">
        <v>44927</v>
      </c>
      <c r="Y127" s="81">
        <v>45107</v>
      </c>
      <c r="Z127" s="96" t="s">
        <v>783</v>
      </c>
      <c r="AA127" s="97">
        <v>0.4</v>
      </c>
      <c r="AB127" s="97">
        <v>0</v>
      </c>
      <c r="AC127" s="97">
        <v>0</v>
      </c>
    </row>
    <row r="128" spans="1:29" s="43" customFormat="1" ht="15" customHeight="1">
      <c r="A128" s="57" t="s">
        <v>264</v>
      </c>
      <c r="B128" s="58" t="s">
        <v>210</v>
      </c>
      <c r="C128" s="59" t="s">
        <v>211</v>
      </c>
      <c r="D128" s="59" t="s">
        <v>212</v>
      </c>
      <c r="E128" s="57" t="s">
        <v>776</v>
      </c>
      <c r="F128" s="57" t="s">
        <v>777</v>
      </c>
      <c r="G128" s="57" t="s">
        <v>35</v>
      </c>
      <c r="H128" s="60" t="s">
        <v>778</v>
      </c>
      <c r="I128" s="60" t="e">
        <f>VLOOKUP(H128,新返回合同!$A$2:$Y$45,25,FALSE)</f>
        <v>#N/A</v>
      </c>
      <c r="J128" s="66" t="s">
        <v>37</v>
      </c>
      <c r="K128" s="57" t="s">
        <v>784</v>
      </c>
      <c r="L128" s="60" t="s">
        <v>785</v>
      </c>
      <c r="M128" s="57"/>
      <c r="N128" s="67" t="s">
        <v>786</v>
      </c>
      <c r="O128" s="103" t="s">
        <v>787</v>
      </c>
      <c r="P128" s="68">
        <v>6740</v>
      </c>
      <c r="Q128" s="82">
        <v>139.13</v>
      </c>
      <c r="R128" s="76">
        <f t="shared" si="7"/>
        <v>937736.2</v>
      </c>
      <c r="S128" s="77">
        <v>202305</v>
      </c>
      <c r="T128" s="78" t="s">
        <v>788</v>
      </c>
      <c r="U128" s="78"/>
      <c r="V128" s="88">
        <v>139.12857055699999</v>
      </c>
      <c r="W128" s="80"/>
      <c r="X128" s="81">
        <v>44927</v>
      </c>
      <c r="Y128" s="81">
        <v>45107</v>
      </c>
      <c r="Z128" s="96" t="s">
        <v>789</v>
      </c>
      <c r="AA128" s="97">
        <v>0.4</v>
      </c>
      <c r="AB128" s="97">
        <v>340</v>
      </c>
      <c r="AC128" s="97">
        <v>136</v>
      </c>
    </row>
    <row r="129" spans="1:29" s="43" customFormat="1" ht="15" customHeight="1">
      <c r="A129" s="57" t="s">
        <v>264</v>
      </c>
      <c r="B129" s="58" t="s">
        <v>210</v>
      </c>
      <c r="C129" s="59" t="s">
        <v>211</v>
      </c>
      <c r="D129" s="59" t="s">
        <v>212</v>
      </c>
      <c r="E129" s="57" t="s">
        <v>776</v>
      </c>
      <c r="F129" s="57" t="s">
        <v>777</v>
      </c>
      <c r="G129" s="57" t="s">
        <v>35</v>
      </c>
      <c r="H129" s="60" t="s">
        <v>778</v>
      </c>
      <c r="I129" s="60" t="e">
        <f>VLOOKUP(H129,新返回合同!$A$2:$Y$45,25,FALSE)</f>
        <v>#N/A</v>
      </c>
      <c r="J129" s="66" t="s">
        <v>37</v>
      </c>
      <c r="K129" s="57" t="s">
        <v>790</v>
      </c>
      <c r="L129" s="60" t="s">
        <v>791</v>
      </c>
      <c r="M129" s="57"/>
      <c r="N129" s="67" t="s">
        <v>792</v>
      </c>
      <c r="O129" s="103" t="s">
        <v>793</v>
      </c>
      <c r="P129" s="68">
        <v>6740</v>
      </c>
      <c r="Q129" s="82">
        <v>10.76</v>
      </c>
      <c r="R129" s="76">
        <f t="shared" si="7"/>
        <v>72522.399999999994</v>
      </c>
      <c r="S129" s="77">
        <v>202305</v>
      </c>
      <c r="T129" s="78" t="s">
        <v>794</v>
      </c>
      <c r="U129" s="78"/>
      <c r="V129" s="88">
        <v>10.763817787000001</v>
      </c>
      <c r="W129" s="80"/>
      <c r="X129" s="81">
        <v>44927</v>
      </c>
      <c r="Y129" s="81">
        <v>45107</v>
      </c>
      <c r="Z129" s="96" t="s">
        <v>795</v>
      </c>
      <c r="AA129" s="97">
        <v>0.4</v>
      </c>
      <c r="AB129" s="109">
        <v>20</v>
      </c>
      <c r="AC129" s="97">
        <v>8</v>
      </c>
    </row>
    <row r="130" spans="1:29" s="43" customFormat="1" ht="15" customHeight="1">
      <c r="A130" s="57" t="s">
        <v>264</v>
      </c>
      <c r="B130" s="58" t="s">
        <v>210</v>
      </c>
      <c r="C130" s="59" t="s">
        <v>414</v>
      </c>
      <c r="D130" s="58" t="s">
        <v>415</v>
      </c>
      <c r="E130" s="57" t="s">
        <v>796</v>
      </c>
      <c r="F130" s="57" t="s">
        <v>797</v>
      </c>
      <c r="G130" s="57" t="s">
        <v>35</v>
      </c>
      <c r="H130" s="60" t="s">
        <v>798</v>
      </c>
      <c r="I130" s="60" t="e">
        <f>VLOOKUP(H130,新返回合同!$A$2:$Y$45,25,FALSE)</f>
        <v>#N/A</v>
      </c>
      <c r="J130" s="66" t="s">
        <v>37</v>
      </c>
      <c r="K130" s="57" t="s">
        <v>799</v>
      </c>
      <c r="L130" s="60" t="s">
        <v>800</v>
      </c>
      <c r="M130" s="57"/>
      <c r="N130" s="67" t="s">
        <v>801</v>
      </c>
      <c r="O130" s="57" t="s">
        <v>802</v>
      </c>
      <c r="P130" s="68">
        <v>6740</v>
      </c>
      <c r="Q130" s="82">
        <v>205.19</v>
      </c>
      <c r="R130" s="76">
        <f t="shared" si="7"/>
        <v>1382980.6</v>
      </c>
      <c r="S130" s="77">
        <v>202305</v>
      </c>
      <c r="T130" s="78" t="s">
        <v>803</v>
      </c>
      <c r="U130" s="78"/>
      <c r="V130" s="88">
        <v>205.190582275</v>
      </c>
      <c r="W130" s="80"/>
      <c r="X130" s="81">
        <v>44927</v>
      </c>
      <c r="Y130" s="81">
        <v>45107</v>
      </c>
      <c r="Z130" s="96" t="s">
        <v>804</v>
      </c>
      <c r="AA130" s="97">
        <v>0.4</v>
      </c>
      <c r="AB130" s="97">
        <v>500</v>
      </c>
      <c r="AC130" s="97">
        <v>200</v>
      </c>
    </row>
    <row r="131" spans="1:29" s="43" customFormat="1" ht="15" customHeight="1">
      <c r="A131" s="57" t="s">
        <v>264</v>
      </c>
      <c r="B131" s="58" t="s">
        <v>210</v>
      </c>
      <c r="C131" s="59" t="s">
        <v>414</v>
      </c>
      <c r="D131" s="58" t="s">
        <v>415</v>
      </c>
      <c r="E131" s="57" t="s">
        <v>796</v>
      </c>
      <c r="F131" s="57" t="s">
        <v>797</v>
      </c>
      <c r="G131" s="57" t="s">
        <v>35</v>
      </c>
      <c r="H131" s="60" t="s">
        <v>805</v>
      </c>
      <c r="I131" s="60" t="e">
        <f>VLOOKUP(H131,新返回合同!$A$2:$Y$45,25,FALSE)</f>
        <v>#N/A</v>
      </c>
      <c r="J131" s="66" t="s">
        <v>72</v>
      </c>
      <c r="K131" s="57" t="s">
        <v>806</v>
      </c>
      <c r="L131" s="60" t="s">
        <v>807</v>
      </c>
      <c r="M131" s="57"/>
      <c r="N131" s="67">
        <v>42522</v>
      </c>
      <c r="O131" s="57" t="s">
        <v>219</v>
      </c>
      <c r="P131" s="68">
        <v>20000</v>
      </c>
      <c r="Q131" s="82">
        <v>4</v>
      </c>
      <c r="R131" s="76">
        <f t="shared" si="7"/>
        <v>80000</v>
      </c>
      <c r="S131" s="77">
        <v>202305</v>
      </c>
      <c r="T131" s="78" t="s">
        <v>808</v>
      </c>
      <c r="U131" s="78"/>
      <c r="V131" s="88">
        <v>0.82133765146135995</v>
      </c>
      <c r="W131" s="80"/>
      <c r="X131" s="81">
        <v>44378</v>
      </c>
      <c r="Y131" s="81">
        <v>45473</v>
      </c>
      <c r="Z131" s="96" t="s">
        <v>809</v>
      </c>
      <c r="AA131" s="97">
        <v>0.2</v>
      </c>
      <c r="AB131" s="97">
        <v>20</v>
      </c>
      <c r="AC131" s="97">
        <v>4</v>
      </c>
    </row>
    <row r="132" spans="1:29" s="43" customFormat="1" ht="15" customHeight="1">
      <c r="A132" s="57" t="s">
        <v>264</v>
      </c>
      <c r="B132" s="58" t="s">
        <v>210</v>
      </c>
      <c r="C132" s="59" t="s">
        <v>414</v>
      </c>
      <c r="D132" s="58" t="s">
        <v>415</v>
      </c>
      <c r="E132" s="57" t="s">
        <v>796</v>
      </c>
      <c r="F132" s="57" t="s">
        <v>797</v>
      </c>
      <c r="G132" s="57" t="s">
        <v>35</v>
      </c>
      <c r="H132" s="60" t="s">
        <v>798</v>
      </c>
      <c r="I132" s="60" t="e">
        <f>VLOOKUP(H132,新返回合同!$A$2:$Y$45,25,FALSE)</f>
        <v>#N/A</v>
      </c>
      <c r="J132" s="66" t="s">
        <v>37</v>
      </c>
      <c r="K132" s="57" t="s">
        <v>810</v>
      </c>
      <c r="L132" s="60" t="s">
        <v>810</v>
      </c>
      <c r="M132" s="57" t="s">
        <v>811</v>
      </c>
      <c r="N132" s="67">
        <v>44839</v>
      </c>
      <c r="O132" s="57" t="s">
        <v>431</v>
      </c>
      <c r="P132" s="68">
        <v>6740</v>
      </c>
      <c r="Q132" s="82">
        <v>80</v>
      </c>
      <c r="R132" s="76">
        <f t="shared" si="7"/>
        <v>539200</v>
      </c>
      <c r="S132" s="77">
        <v>202305</v>
      </c>
      <c r="T132" s="78" t="s">
        <v>812</v>
      </c>
      <c r="U132" s="78"/>
      <c r="V132" s="88">
        <v>74.365851742000004</v>
      </c>
      <c r="W132" s="80"/>
      <c r="X132" s="81">
        <v>44927</v>
      </c>
      <c r="Y132" s="81">
        <v>45107</v>
      </c>
      <c r="Z132" s="96" t="s">
        <v>813</v>
      </c>
      <c r="AA132" s="97">
        <v>0.4</v>
      </c>
      <c r="AB132" s="97">
        <v>200</v>
      </c>
      <c r="AC132" s="97">
        <v>80</v>
      </c>
    </row>
    <row r="133" spans="1:29" s="43" customFormat="1" ht="15" customHeight="1">
      <c r="A133" s="57" t="s">
        <v>264</v>
      </c>
      <c r="B133" s="58" t="s">
        <v>210</v>
      </c>
      <c r="C133" s="59" t="s">
        <v>414</v>
      </c>
      <c r="D133" s="58" t="s">
        <v>415</v>
      </c>
      <c r="E133" s="57" t="s">
        <v>814</v>
      </c>
      <c r="F133" s="57" t="s">
        <v>815</v>
      </c>
      <c r="G133" s="57" t="s">
        <v>35</v>
      </c>
      <c r="H133" s="60" t="s">
        <v>816</v>
      </c>
      <c r="I133" s="60" t="e">
        <f>VLOOKUP(H133,新返回合同!$A$2:$Y$45,25,FALSE)</f>
        <v>#N/A</v>
      </c>
      <c r="J133" s="66" t="s">
        <v>37</v>
      </c>
      <c r="K133" s="57" t="s">
        <v>815</v>
      </c>
      <c r="L133" s="60" t="s">
        <v>817</v>
      </c>
      <c r="M133" s="57"/>
      <c r="N133" s="67" t="s">
        <v>818</v>
      </c>
      <c r="O133" s="103" t="s">
        <v>819</v>
      </c>
      <c r="P133" s="68">
        <v>6740</v>
      </c>
      <c r="Q133" s="82">
        <v>121.11</v>
      </c>
      <c r="R133" s="76">
        <f t="shared" si="7"/>
        <v>816281.4</v>
      </c>
      <c r="S133" s="77">
        <v>202305</v>
      </c>
      <c r="T133" s="78" t="s">
        <v>820</v>
      </c>
      <c r="U133" s="78"/>
      <c r="V133" s="88">
        <v>121.1118927</v>
      </c>
      <c r="W133" s="80"/>
      <c r="X133" s="81">
        <v>44927</v>
      </c>
      <c r="Y133" s="81">
        <v>45107</v>
      </c>
      <c r="Z133" s="96" t="s">
        <v>821</v>
      </c>
      <c r="AA133" s="97">
        <v>0.4</v>
      </c>
      <c r="AB133" s="97">
        <v>300</v>
      </c>
      <c r="AC133" s="97">
        <v>120</v>
      </c>
    </row>
    <row r="134" spans="1:29" s="43" customFormat="1" ht="15" customHeight="1">
      <c r="A134" s="57" t="s">
        <v>264</v>
      </c>
      <c r="B134" s="58" t="s">
        <v>210</v>
      </c>
      <c r="C134" s="59" t="s">
        <v>414</v>
      </c>
      <c r="D134" s="58" t="s">
        <v>415</v>
      </c>
      <c r="E134" s="57" t="s">
        <v>814</v>
      </c>
      <c r="F134" s="57" t="s">
        <v>815</v>
      </c>
      <c r="G134" s="57" t="s">
        <v>35</v>
      </c>
      <c r="H134" s="60" t="s">
        <v>816</v>
      </c>
      <c r="I134" s="60" t="e">
        <f>VLOOKUP(H134,新返回合同!$A$2:$Y$45,25,FALSE)</f>
        <v>#N/A</v>
      </c>
      <c r="J134" s="66" t="s">
        <v>37</v>
      </c>
      <c r="K134" s="57" t="s">
        <v>822</v>
      </c>
      <c r="L134" s="60" t="s">
        <v>823</v>
      </c>
      <c r="M134" s="57"/>
      <c r="N134" s="67">
        <v>44228</v>
      </c>
      <c r="O134" s="57" t="s">
        <v>431</v>
      </c>
      <c r="P134" s="68">
        <v>6740</v>
      </c>
      <c r="Q134" s="82">
        <v>81.62</v>
      </c>
      <c r="R134" s="76">
        <f t="shared" si="7"/>
        <v>550118.80000000005</v>
      </c>
      <c r="S134" s="77">
        <v>202305</v>
      </c>
      <c r="T134" s="78" t="s">
        <v>824</v>
      </c>
      <c r="U134" s="78"/>
      <c r="V134" s="88">
        <v>81.623962402000004</v>
      </c>
      <c r="W134" s="80"/>
      <c r="X134" s="81">
        <v>44927</v>
      </c>
      <c r="Y134" s="81">
        <v>45107</v>
      </c>
      <c r="Z134" s="96" t="s">
        <v>825</v>
      </c>
      <c r="AA134" s="97">
        <v>0.4</v>
      </c>
      <c r="AB134" s="97">
        <v>200</v>
      </c>
      <c r="AC134" s="97">
        <v>80</v>
      </c>
    </row>
    <row r="135" spans="1:29" s="43" customFormat="1" ht="15" customHeight="1">
      <c r="A135" s="57" t="s">
        <v>264</v>
      </c>
      <c r="B135" s="58" t="s">
        <v>210</v>
      </c>
      <c r="C135" s="59" t="s">
        <v>414</v>
      </c>
      <c r="D135" s="58" t="s">
        <v>415</v>
      </c>
      <c r="E135" s="57" t="s">
        <v>826</v>
      </c>
      <c r="F135" s="57" t="s">
        <v>827</v>
      </c>
      <c r="G135" s="57" t="s">
        <v>35</v>
      </c>
      <c r="H135" s="60" t="s">
        <v>828</v>
      </c>
      <c r="I135" s="60" t="e">
        <f>VLOOKUP(H135,新返回合同!$A$2:$Y$45,25,FALSE)</f>
        <v>#N/A</v>
      </c>
      <c r="J135" s="66" t="s">
        <v>37</v>
      </c>
      <c r="K135" s="57" t="s">
        <v>829</v>
      </c>
      <c r="L135" s="60" t="s">
        <v>830</v>
      </c>
      <c r="M135" s="57" t="s">
        <v>831</v>
      </c>
      <c r="N135" s="67">
        <v>44967</v>
      </c>
      <c r="O135" s="57" t="s">
        <v>832</v>
      </c>
      <c r="P135" s="68">
        <v>6740</v>
      </c>
      <c r="Q135" s="82">
        <v>346.56</v>
      </c>
      <c r="R135" s="76">
        <f t="shared" si="7"/>
        <v>2335814.4</v>
      </c>
      <c r="S135" s="77">
        <v>202305</v>
      </c>
      <c r="T135" s="78" t="s">
        <v>833</v>
      </c>
      <c r="U135" s="78"/>
      <c r="V135" s="88">
        <v>346.56069946299999</v>
      </c>
      <c r="W135" s="80"/>
      <c r="X135" s="81">
        <v>44967</v>
      </c>
      <c r="Y135" s="81">
        <v>45107</v>
      </c>
      <c r="Z135" s="96" t="s">
        <v>834</v>
      </c>
      <c r="AA135" s="97">
        <v>0.4</v>
      </c>
      <c r="AB135" s="97">
        <v>600</v>
      </c>
      <c r="AC135" s="97">
        <f>AA135*AB135</f>
        <v>240</v>
      </c>
    </row>
    <row r="136" spans="1:29" s="2" customFormat="1" ht="15" customHeight="1">
      <c r="A136" s="62" t="s">
        <v>264</v>
      </c>
      <c r="B136" s="63" t="s">
        <v>210</v>
      </c>
      <c r="C136" s="62" t="s">
        <v>414</v>
      </c>
      <c r="D136" s="62" t="s">
        <v>415</v>
      </c>
      <c r="E136" s="62" t="s">
        <v>835</v>
      </c>
      <c r="F136" s="62" t="s">
        <v>836</v>
      </c>
      <c r="G136" s="110" t="s">
        <v>35</v>
      </c>
      <c r="H136" s="8" t="s">
        <v>837</v>
      </c>
      <c r="I136" s="8" t="e">
        <f>VLOOKUP(H136,新返回合同!$A$2:$Y$45,25,FALSE)</f>
        <v>#N/A</v>
      </c>
      <c r="J136" s="117" t="s">
        <v>37</v>
      </c>
      <c r="K136" s="117" t="s">
        <v>838</v>
      </c>
      <c r="L136" s="8" t="s">
        <v>839</v>
      </c>
      <c r="M136" s="15" t="s">
        <v>840</v>
      </c>
      <c r="N136" s="118">
        <v>45022</v>
      </c>
      <c r="O136" s="119" t="s">
        <v>431</v>
      </c>
      <c r="P136" s="120">
        <v>6740</v>
      </c>
      <c r="Q136" s="120">
        <v>84.82</v>
      </c>
      <c r="R136" s="91">
        <f t="shared" si="7"/>
        <v>571686.80000000005</v>
      </c>
      <c r="S136" s="26">
        <v>202305</v>
      </c>
      <c r="T136" s="136" t="s">
        <v>841</v>
      </c>
      <c r="U136" s="136"/>
      <c r="V136" s="90">
        <v>84.818725585999999</v>
      </c>
      <c r="W136" s="94"/>
      <c r="X136" s="87"/>
      <c r="Y136" s="87"/>
      <c r="Z136" s="98" t="s">
        <v>842</v>
      </c>
      <c r="AA136" s="157">
        <v>0.4</v>
      </c>
      <c r="AB136" s="157">
        <v>200</v>
      </c>
      <c r="AC136" s="157">
        <f>AA136*AB136</f>
        <v>80</v>
      </c>
    </row>
    <row r="137" spans="1:29" s="2" customFormat="1" ht="15" customHeight="1">
      <c r="A137" s="61" t="s">
        <v>264</v>
      </c>
      <c r="B137" s="62" t="s">
        <v>210</v>
      </c>
      <c r="C137" s="63" t="s">
        <v>543</v>
      </c>
      <c r="D137" s="63" t="s">
        <v>212</v>
      </c>
      <c r="E137" s="61" t="s">
        <v>843</v>
      </c>
      <c r="F137" s="61" t="s">
        <v>844</v>
      </c>
      <c r="G137" s="61" t="s">
        <v>35</v>
      </c>
      <c r="H137" s="8" t="s">
        <v>845</v>
      </c>
      <c r="I137" s="8" t="e">
        <f>VLOOKUP(H137,新返回合同!$A$2:$Y$45,25,FALSE)</f>
        <v>#N/A</v>
      </c>
      <c r="J137" s="65" t="s">
        <v>37</v>
      </c>
      <c r="K137" s="61" t="s">
        <v>543</v>
      </c>
      <c r="L137" s="8" t="s">
        <v>846</v>
      </c>
      <c r="M137" s="61" t="s">
        <v>847</v>
      </c>
      <c r="N137" s="69" t="s">
        <v>848</v>
      </c>
      <c r="O137" s="61" t="s">
        <v>849</v>
      </c>
      <c r="P137" s="70">
        <v>15000</v>
      </c>
      <c r="Q137" s="89">
        <v>9.0500000000000007</v>
      </c>
      <c r="R137" s="18">
        <f t="shared" si="7"/>
        <v>135750</v>
      </c>
      <c r="S137" s="26">
        <v>202305</v>
      </c>
      <c r="T137" s="84" t="s">
        <v>850</v>
      </c>
      <c r="U137" s="84"/>
      <c r="V137" s="90">
        <v>9.053409576</v>
      </c>
      <c r="W137" s="86"/>
      <c r="X137" s="87"/>
      <c r="Y137" s="87"/>
      <c r="Z137" s="98" t="s">
        <v>851</v>
      </c>
      <c r="AA137" s="99">
        <v>0.4</v>
      </c>
      <c r="AB137" s="99">
        <v>20</v>
      </c>
      <c r="AC137" s="99">
        <v>8</v>
      </c>
    </row>
    <row r="138" spans="1:29" s="2" customFormat="1" ht="15" customHeight="1">
      <c r="A138" s="61" t="s">
        <v>264</v>
      </c>
      <c r="B138" s="62" t="s">
        <v>210</v>
      </c>
      <c r="C138" s="63" t="s">
        <v>543</v>
      </c>
      <c r="D138" s="62" t="s">
        <v>212</v>
      </c>
      <c r="E138" s="61" t="s">
        <v>843</v>
      </c>
      <c r="F138" s="61" t="s">
        <v>844</v>
      </c>
      <c r="G138" s="61" t="s">
        <v>35</v>
      </c>
      <c r="H138" s="8" t="s">
        <v>852</v>
      </c>
      <c r="I138" s="8" t="e">
        <f>VLOOKUP(H138,新返回合同!$A$2:$Y$45,25,FALSE)</f>
        <v>#N/A</v>
      </c>
      <c r="J138" s="65" t="s">
        <v>230</v>
      </c>
      <c r="K138" s="61" t="s">
        <v>853</v>
      </c>
      <c r="L138" s="8" t="s">
        <v>844</v>
      </c>
      <c r="M138" s="61"/>
      <c r="N138" s="69" t="s">
        <v>854</v>
      </c>
      <c r="O138" s="61" t="s">
        <v>855</v>
      </c>
      <c r="P138" s="70">
        <v>19800</v>
      </c>
      <c r="Q138" s="89"/>
      <c r="R138" s="18">
        <f t="shared" si="7"/>
        <v>0</v>
      </c>
      <c r="S138" s="26">
        <v>202305</v>
      </c>
      <c r="T138" s="84" t="s">
        <v>856</v>
      </c>
      <c r="U138" s="84"/>
      <c r="V138" s="90">
        <v>0</v>
      </c>
      <c r="W138" s="86"/>
      <c r="X138" s="87"/>
      <c r="Y138" s="87"/>
      <c r="Z138" s="98" t="s">
        <v>857</v>
      </c>
      <c r="AA138" s="99" t="s">
        <v>434</v>
      </c>
      <c r="AB138" s="99">
        <v>0</v>
      </c>
      <c r="AC138" s="99">
        <v>0</v>
      </c>
    </row>
    <row r="139" spans="1:29" s="43" customFormat="1" ht="15" customHeight="1">
      <c r="A139" s="111" t="s">
        <v>858</v>
      </c>
      <c r="B139" s="58" t="s">
        <v>210</v>
      </c>
      <c r="C139" s="112" t="s">
        <v>859</v>
      </c>
      <c r="D139" s="59" t="s">
        <v>212</v>
      </c>
      <c r="E139" s="111" t="s">
        <v>860</v>
      </c>
      <c r="F139" s="111" t="s">
        <v>861</v>
      </c>
      <c r="G139" s="60" t="s">
        <v>35</v>
      </c>
      <c r="H139" s="60" t="s">
        <v>862</v>
      </c>
      <c r="I139" s="60" t="e">
        <f>VLOOKUP(H139,新返回合同!$A$2:$Y$45,25,FALSE)</f>
        <v>#N/A</v>
      </c>
      <c r="J139" s="60" t="s">
        <v>37</v>
      </c>
      <c r="K139" s="111" t="s">
        <v>863</v>
      </c>
      <c r="L139" s="121" t="s">
        <v>864</v>
      </c>
      <c r="M139" s="122" t="s">
        <v>865</v>
      </c>
      <c r="N139" s="123" t="s">
        <v>866</v>
      </c>
      <c r="O139" s="123" t="s">
        <v>867</v>
      </c>
      <c r="P139" s="124">
        <v>7333.33</v>
      </c>
      <c r="Q139" s="137">
        <v>115.3</v>
      </c>
      <c r="R139" s="138">
        <f t="shared" si="7"/>
        <v>845532.95</v>
      </c>
      <c r="S139" s="77">
        <v>202305</v>
      </c>
      <c r="T139" s="139" t="s">
        <v>868</v>
      </c>
      <c r="U139" s="139"/>
      <c r="V139" s="88">
        <v>114.311637878</v>
      </c>
      <c r="W139" s="140">
        <v>116.21</v>
      </c>
      <c r="X139" s="81">
        <v>44713</v>
      </c>
      <c r="Y139" s="81">
        <v>45077</v>
      </c>
      <c r="Z139" s="96" t="s">
        <v>869</v>
      </c>
      <c r="AA139" s="97">
        <v>0.3</v>
      </c>
      <c r="AB139" s="97">
        <v>280</v>
      </c>
      <c r="AC139" s="97">
        <f t="shared" ref="AC139:AC145" si="8">AA139*AB139</f>
        <v>84</v>
      </c>
    </row>
    <row r="140" spans="1:29" s="43" customFormat="1" ht="15" customHeight="1">
      <c r="A140" s="111" t="s">
        <v>870</v>
      </c>
      <c r="B140" s="58" t="s">
        <v>210</v>
      </c>
      <c r="C140" s="112" t="s">
        <v>859</v>
      </c>
      <c r="D140" s="59" t="s">
        <v>212</v>
      </c>
      <c r="E140" s="111" t="s">
        <v>860</v>
      </c>
      <c r="F140" s="111" t="s">
        <v>871</v>
      </c>
      <c r="G140" s="60" t="s">
        <v>35</v>
      </c>
      <c r="H140" s="60" t="s">
        <v>872</v>
      </c>
      <c r="I140" s="60" t="e">
        <f>VLOOKUP(H140,新返回合同!$A$2:$Y$45,25,FALSE)</f>
        <v>#N/A</v>
      </c>
      <c r="J140" s="60" t="s">
        <v>37</v>
      </c>
      <c r="K140" s="111" t="s">
        <v>863</v>
      </c>
      <c r="L140" s="121" t="s">
        <v>873</v>
      </c>
      <c r="M140" s="122" t="s">
        <v>865</v>
      </c>
      <c r="N140" s="123" t="s">
        <v>866</v>
      </c>
      <c r="O140" s="123" t="s">
        <v>874</v>
      </c>
      <c r="P140" s="124">
        <v>8500</v>
      </c>
      <c r="Q140" s="137">
        <v>72.400000000000006</v>
      </c>
      <c r="R140" s="138">
        <f t="shared" si="7"/>
        <v>615400</v>
      </c>
      <c r="S140" s="77">
        <v>202305</v>
      </c>
      <c r="T140" s="139" t="s">
        <v>875</v>
      </c>
      <c r="U140" s="139"/>
      <c r="V140" s="88">
        <v>71.824638367000006</v>
      </c>
      <c r="W140" s="140">
        <v>72.86</v>
      </c>
      <c r="X140" s="81">
        <v>44713</v>
      </c>
      <c r="Y140" s="81">
        <v>45077</v>
      </c>
      <c r="Z140" s="96" t="s">
        <v>876</v>
      </c>
      <c r="AA140" s="97">
        <v>0.3</v>
      </c>
      <c r="AB140" s="97">
        <v>180</v>
      </c>
      <c r="AC140" s="97">
        <f t="shared" si="8"/>
        <v>54</v>
      </c>
    </row>
    <row r="141" spans="1:29" s="43" customFormat="1" ht="15" customHeight="1">
      <c r="A141" s="111" t="s">
        <v>877</v>
      </c>
      <c r="B141" s="58" t="s">
        <v>210</v>
      </c>
      <c r="C141" s="112" t="s">
        <v>859</v>
      </c>
      <c r="D141" s="59" t="s">
        <v>212</v>
      </c>
      <c r="E141" s="111" t="s">
        <v>860</v>
      </c>
      <c r="F141" s="111" t="s">
        <v>878</v>
      </c>
      <c r="G141" s="60" t="s">
        <v>35</v>
      </c>
      <c r="H141" s="60" t="s">
        <v>879</v>
      </c>
      <c r="I141" s="60" t="e">
        <f>VLOOKUP(H141,新返回合同!$A$2:$Y$45,25,FALSE)</f>
        <v>#N/A</v>
      </c>
      <c r="J141" s="60" t="s">
        <v>37</v>
      </c>
      <c r="K141" s="111" t="s">
        <v>863</v>
      </c>
      <c r="L141" s="121" t="s">
        <v>880</v>
      </c>
      <c r="M141" s="122" t="s">
        <v>865</v>
      </c>
      <c r="N141" s="123" t="s">
        <v>866</v>
      </c>
      <c r="O141" s="125" t="s">
        <v>881</v>
      </c>
      <c r="P141" s="124">
        <v>5600</v>
      </c>
      <c r="Q141" s="137">
        <v>121.5</v>
      </c>
      <c r="R141" s="138">
        <f t="shared" si="7"/>
        <v>680400</v>
      </c>
      <c r="S141" s="77">
        <v>202305</v>
      </c>
      <c r="T141" s="139" t="s">
        <v>882</v>
      </c>
      <c r="U141" s="139"/>
      <c r="V141" s="88">
        <v>120.549713135</v>
      </c>
      <c r="W141" s="140">
        <v>122.36</v>
      </c>
      <c r="X141" s="81">
        <v>44713</v>
      </c>
      <c r="Y141" s="81">
        <v>45077</v>
      </c>
      <c r="Z141" s="96" t="s">
        <v>883</v>
      </c>
      <c r="AA141" s="97">
        <v>0.4</v>
      </c>
      <c r="AB141" s="97">
        <v>260</v>
      </c>
      <c r="AC141" s="97">
        <f t="shared" si="8"/>
        <v>104</v>
      </c>
    </row>
    <row r="142" spans="1:29" s="43" customFormat="1" ht="15" customHeight="1">
      <c r="A142" s="111" t="s">
        <v>257</v>
      </c>
      <c r="B142" s="58" t="s">
        <v>210</v>
      </c>
      <c r="C142" s="112" t="s">
        <v>859</v>
      </c>
      <c r="D142" s="59" t="s">
        <v>212</v>
      </c>
      <c r="E142" s="111" t="s">
        <v>884</v>
      </c>
      <c r="F142" s="111" t="s">
        <v>885</v>
      </c>
      <c r="G142" s="60" t="s">
        <v>35</v>
      </c>
      <c r="H142" s="60" t="s">
        <v>886</v>
      </c>
      <c r="I142" s="60" t="e">
        <f>VLOOKUP(H142,新返回合同!$A$2:$Y$45,25,FALSE)</f>
        <v>#N/A</v>
      </c>
      <c r="J142" s="60" t="s">
        <v>230</v>
      </c>
      <c r="K142" s="111" t="s">
        <v>887</v>
      </c>
      <c r="L142" s="121" t="s">
        <v>885</v>
      </c>
      <c r="M142" s="122"/>
      <c r="N142" s="123" t="s">
        <v>888</v>
      </c>
      <c r="O142" s="123" t="s">
        <v>889</v>
      </c>
      <c r="P142" s="124" t="s">
        <v>890</v>
      </c>
      <c r="Q142" s="137"/>
      <c r="R142" s="138">
        <v>0</v>
      </c>
      <c r="S142" s="77">
        <v>202305</v>
      </c>
      <c r="T142" s="139" t="s">
        <v>891</v>
      </c>
      <c r="U142" s="139"/>
      <c r="V142" s="88">
        <v>0</v>
      </c>
      <c r="W142" s="140"/>
      <c r="X142" s="81">
        <v>43466</v>
      </c>
      <c r="Y142" s="81">
        <v>43830</v>
      </c>
      <c r="Z142" s="96">
        <v>0</v>
      </c>
      <c r="AA142" s="97">
        <v>0</v>
      </c>
      <c r="AB142" s="97">
        <v>0</v>
      </c>
      <c r="AC142" s="97">
        <f t="shared" si="8"/>
        <v>0</v>
      </c>
    </row>
    <row r="143" spans="1:29" s="43" customFormat="1" ht="15" customHeight="1">
      <c r="A143" s="111" t="s">
        <v>257</v>
      </c>
      <c r="B143" s="58" t="s">
        <v>210</v>
      </c>
      <c r="C143" s="112" t="s">
        <v>859</v>
      </c>
      <c r="D143" s="59" t="s">
        <v>212</v>
      </c>
      <c r="E143" s="111" t="s">
        <v>892</v>
      </c>
      <c r="F143" s="111" t="s">
        <v>893</v>
      </c>
      <c r="G143" s="60" t="s">
        <v>35</v>
      </c>
      <c r="H143" s="60" t="s">
        <v>894</v>
      </c>
      <c r="I143" s="60" t="e">
        <f>VLOOKUP(H143,新返回合同!$A$2:$Y$45,25,FALSE)</f>
        <v>#N/A</v>
      </c>
      <c r="J143" s="60" t="s">
        <v>37</v>
      </c>
      <c r="K143" s="111" t="s">
        <v>895</v>
      </c>
      <c r="L143" s="121" t="s">
        <v>896</v>
      </c>
      <c r="M143" s="122" t="s">
        <v>897</v>
      </c>
      <c r="N143" s="123">
        <v>44934</v>
      </c>
      <c r="O143" s="123" t="s">
        <v>581</v>
      </c>
      <c r="P143" s="124">
        <v>9500</v>
      </c>
      <c r="Q143" s="137">
        <v>90.26</v>
      </c>
      <c r="R143" s="138">
        <f>ROUND(P143*Q143,2)</f>
        <v>857470</v>
      </c>
      <c r="S143" s="77">
        <v>202305</v>
      </c>
      <c r="T143" s="139" t="s">
        <v>898</v>
      </c>
      <c r="U143" s="139"/>
      <c r="V143" s="88">
        <v>90.261148543000004</v>
      </c>
      <c r="W143" s="140">
        <v>91.64</v>
      </c>
      <c r="X143" s="81">
        <v>44927</v>
      </c>
      <c r="Y143" s="81">
        <v>45291</v>
      </c>
      <c r="Z143" s="96" t="s">
        <v>899</v>
      </c>
      <c r="AA143" s="97">
        <v>0.3</v>
      </c>
      <c r="AB143" s="97">
        <v>300</v>
      </c>
      <c r="AC143" s="97">
        <f t="shared" si="8"/>
        <v>90</v>
      </c>
    </row>
    <row r="144" spans="1:29" s="2" customFormat="1" ht="15" customHeight="1">
      <c r="A144" s="7" t="s">
        <v>257</v>
      </c>
      <c r="B144" s="62" t="s">
        <v>210</v>
      </c>
      <c r="C144" s="6" t="s">
        <v>859</v>
      </c>
      <c r="D144" s="63" t="s">
        <v>212</v>
      </c>
      <c r="E144" s="7" t="s">
        <v>900</v>
      </c>
      <c r="F144" s="7" t="s">
        <v>901</v>
      </c>
      <c r="G144" s="8" t="s">
        <v>35</v>
      </c>
      <c r="H144" s="8" t="s">
        <v>902</v>
      </c>
      <c r="I144" s="8" t="e">
        <f>VLOOKUP(H144,新返回合同!$A$2:$Y$45,25,FALSE)</f>
        <v>#N/A</v>
      </c>
      <c r="J144" s="8" t="s">
        <v>37</v>
      </c>
      <c r="K144" s="126" t="s">
        <v>903</v>
      </c>
      <c r="L144" s="14" t="s">
        <v>904</v>
      </c>
      <c r="M144" s="15"/>
      <c r="N144" s="16" t="s">
        <v>905</v>
      </c>
      <c r="O144" s="72" t="s">
        <v>906</v>
      </c>
      <c r="P144" s="127">
        <v>6750</v>
      </c>
      <c r="Q144" s="19">
        <v>118.5</v>
      </c>
      <c r="R144" s="91">
        <f t="shared" ref="R144:R206" si="9">ROUND(P144*Q144,2)</f>
        <v>799875</v>
      </c>
      <c r="S144" s="26">
        <v>202305</v>
      </c>
      <c r="T144" s="141" t="s">
        <v>907</v>
      </c>
      <c r="U144" s="10"/>
      <c r="V144" s="90">
        <v>118.45243835399999</v>
      </c>
      <c r="W144" s="142"/>
      <c r="X144" s="87"/>
      <c r="Y144" s="87"/>
      <c r="Z144" s="98" t="s">
        <v>908</v>
      </c>
      <c r="AA144" s="99">
        <v>0.3</v>
      </c>
      <c r="AB144" s="100">
        <v>440</v>
      </c>
      <c r="AC144" s="99">
        <f>AA144*AB144-22</f>
        <v>110</v>
      </c>
    </row>
    <row r="145" spans="1:29" s="2" customFormat="1" ht="15" customHeight="1">
      <c r="A145" s="7" t="s">
        <v>257</v>
      </c>
      <c r="B145" s="62" t="s">
        <v>210</v>
      </c>
      <c r="C145" s="6" t="s">
        <v>859</v>
      </c>
      <c r="D145" s="63" t="s">
        <v>212</v>
      </c>
      <c r="E145" s="7" t="s">
        <v>900</v>
      </c>
      <c r="F145" s="7" t="s">
        <v>901</v>
      </c>
      <c r="G145" s="8" t="s">
        <v>35</v>
      </c>
      <c r="H145" s="8" t="s">
        <v>902</v>
      </c>
      <c r="I145" s="8" t="e">
        <f>VLOOKUP(H145,新返回合同!$A$2:$Y$45,25,FALSE)</f>
        <v>#N/A</v>
      </c>
      <c r="J145" s="8" t="s">
        <v>37</v>
      </c>
      <c r="K145" s="7" t="s">
        <v>909</v>
      </c>
      <c r="L145" s="14" t="s">
        <v>910</v>
      </c>
      <c r="M145" s="15"/>
      <c r="N145" s="16" t="s">
        <v>911</v>
      </c>
      <c r="O145" s="16" t="s">
        <v>912</v>
      </c>
      <c r="P145" s="127">
        <v>6750</v>
      </c>
      <c r="Q145" s="19"/>
      <c r="R145" s="91">
        <f t="shared" si="9"/>
        <v>0</v>
      </c>
      <c r="S145" s="26">
        <v>202305</v>
      </c>
      <c r="T145" s="10" t="s">
        <v>913</v>
      </c>
      <c r="U145" s="10"/>
      <c r="V145" s="90">
        <v>0</v>
      </c>
      <c r="W145" s="142"/>
      <c r="X145" s="87"/>
      <c r="Y145" s="87"/>
      <c r="Z145" s="98">
        <v>0</v>
      </c>
      <c r="AA145" s="99">
        <v>0</v>
      </c>
      <c r="AB145" s="99">
        <v>0</v>
      </c>
      <c r="AC145" s="99">
        <f t="shared" si="8"/>
        <v>0</v>
      </c>
    </row>
    <row r="146" spans="1:29" s="2" customFormat="1" ht="15" customHeight="1">
      <c r="A146" s="7" t="s">
        <v>257</v>
      </c>
      <c r="B146" s="62" t="s">
        <v>210</v>
      </c>
      <c r="C146" s="6" t="s">
        <v>859</v>
      </c>
      <c r="D146" s="63" t="s">
        <v>212</v>
      </c>
      <c r="E146" s="7" t="s">
        <v>900</v>
      </c>
      <c r="F146" s="7" t="s">
        <v>901</v>
      </c>
      <c r="G146" s="8" t="s">
        <v>35</v>
      </c>
      <c r="H146" s="8" t="s">
        <v>902</v>
      </c>
      <c r="I146" s="8" t="e">
        <f>VLOOKUP(H146,新返回合同!$A$2:$Y$45,25,FALSE)</f>
        <v>#N/A</v>
      </c>
      <c r="J146" s="8" t="s">
        <v>438</v>
      </c>
      <c r="K146" s="7" t="s">
        <v>914</v>
      </c>
      <c r="L146" s="14" t="s">
        <v>914</v>
      </c>
      <c r="M146" s="15" t="s">
        <v>915</v>
      </c>
      <c r="N146" s="16"/>
      <c r="O146" s="16" t="s">
        <v>75</v>
      </c>
      <c r="P146" s="127">
        <v>6750</v>
      </c>
      <c r="Q146" s="19">
        <v>3.3</v>
      </c>
      <c r="R146" s="91">
        <f t="shared" si="9"/>
        <v>22275</v>
      </c>
      <c r="S146" s="26">
        <v>202305</v>
      </c>
      <c r="T146" s="10" t="s">
        <v>916</v>
      </c>
      <c r="U146" s="10"/>
      <c r="V146" s="90">
        <v>3.29</v>
      </c>
      <c r="W146" s="142"/>
      <c r="X146" s="87"/>
      <c r="Y146" s="87"/>
      <c r="Z146" s="98" t="s">
        <v>917</v>
      </c>
      <c r="AA146" s="99">
        <v>10</v>
      </c>
      <c r="AB146" s="99">
        <v>30</v>
      </c>
      <c r="AC146" s="99">
        <v>3</v>
      </c>
    </row>
    <row r="147" spans="1:29" s="2" customFormat="1" ht="15" customHeight="1">
      <c r="A147" s="7" t="s">
        <v>257</v>
      </c>
      <c r="B147" s="62" t="s">
        <v>210</v>
      </c>
      <c r="C147" s="6" t="s">
        <v>859</v>
      </c>
      <c r="D147" s="63" t="s">
        <v>212</v>
      </c>
      <c r="E147" s="7" t="s">
        <v>918</v>
      </c>
      <c r="F147" s="7" t="s">
        <v>919</v>
      </c>
      <c r="G147" s="8" t="s">
        <v>35</v>
      </c>
      <c r="H147" s="8" t="s">
        <v>920</v>
      </c>
      <c r="I147" s="8" t="e">
        <f>VLOOKUP(H147,新返回合同!$A$2:$Y$45,25,FALSE)</f>
        <v>#N/A</v>
      </c>
      <c r="J147" s="8" t="s">
        <v>37</v>
      </c>
      <c r="K147" s="7" t="s">
        <v>921</v>
      </c>
      <c r="L147" s="14" t="s">
        <v>921</v>
      </c>
      <c r="M147" s="15" t="s">
        <v>922</v>
      </c>
      <c r="N147" s="16" t="s">
        <v>923</v>
      </c>
      <c r="O147" s="16" t="s">
        <v>924</v>
      </c>
      <c r="P147" s="127">
        <v>9500</v>
      </c>
      <c r="Q147" s="19">
        <v>6</v>
      </c>
      <c r="R147" s="91">
        <f t="shared" si="9"/>
        <v>57000</v>
      </c>
      <c r="S147" s="26">
        <v>202305</v>
      </c>
      <c r="T147" s="10" t="s">
        <v>925</v>
      </c>
      <c r="U147" s="10"/>
      <c r="V147" s="90">
        <v>5.872654915</v>
      </c>
      <c r="W147" s="142"/>
      <c r="X147" s="87"/>
      <c r="Y147" s="87"/>
      <c r="Z147" s="98" t="s">
        <v>926</v>
      </c>
      <c r="AA147" s="99">
        <v>0.3</v>
      </c>
      <c r="AB147" s="99">
        <v>20</v>
      </c>
      <c r="AC147" s="99">
        <f>AA147*AB147</f>
        <v>6</v>
      </c>
    </row>
    <row r="148" spans="1:29" s="2" customFormat="1" ht="15" customHeight="1">
      <c r="A148" s="7" t="s">
        <v>257</v>
      </c>
      <c r="B148" s="62" t="s">
        <v>210</v>
      </c>
      <c r="C148" s="6" t="s">
        <v>859</v>
      </c>
      <c r="D148" s="63" t="s">
        <v>212</v>
      </c>
      <c r="E148" s="7" t="s">
        <v>918</v>
      </c>
      <c r="F148" s="7" t="s">
        <v>919</v>
      </c>
      <c r="G148" s="8" t="s">
        <v>35</v>
      </c>
      <c r="H148" s="8" t="s">
        <v>927</v>
      </c>
      <c r="I148" s="8" t="e">
        <f>VLOOKUP(H148,新返回合同!$A$2:$Y$45,25,FALSE)</f>
        <v>#N/A</v>
      </c>
      <c r="J148" s="8" t="s">
        <v>37</v>
      </c>
      <c r="K148" s="7" t="s">
        <v>928</v>
      </c>
      <c r="L148" s="14" t="s">
        <v>928</v>
      </c>
      <c r="M148" s="15" t="s">
        <v>922</v>
      </c>
      <c r="N148" s="16" t="s">
        <v>929</v>
      </c>
      <c r="O148" s="16" t="s">
        <v>781</v>
      </c>
      <c r="P148" s="127">
        <v>9833.33</v>
      </c>
      <c r="Q148" s="19"/>
      <c r="R148" s="91">
        <f t="shared" si="9"/>
        <v>0</v>
      </c>
      <c r="S148" s="26">
        <v>202305</v>
      </c>
      <c r="T148" s="10" t="s">
        <v>930</v>
      </c>
      <c r="U148" s="10"/>
      <c r="V148" s="90">
        <v>0</v>
      </c>
      <c r="W148" s="142"/>
      <c r="X148" s="87"/>
      <c r="Y148" s="87"/>
      <c r="Z148" s="98">
        <v>0</v>
      </c>
      <c r="AA148" s="99">
        <v>0</v>
      </c>
      <c r="AB148" s="99">
        <v>0</v>
      </c>
      <c r="AC148" s="99">
        <f t="shared" ref="AC148:AC151" si="10">AA148*AB148</f>
        <v>0</v>
      </c>
    </row>
    <row r="149" spans="1:29" s="2" customFormat="1" ht="15" customHeight="1">
      <c r="A149" s="7" t="s">
        <v>257</v>
      </c>
      <c r="B149" s="62" t="s">
        <v>210</v>
      </c>
      <c r="C149" s="6" t="s">
        <v>859</v>
      </c>
      <c r="D149" s="63" t="s">
        <v>212</v>
      </c>
      <c r="E149" s="7" t="s">
        <v>918</v>
      </c>
      <c r="F149" s="7" t="s">
        <v>919</v>
      </c>
      <c r="G149" s="8" t="s">
        <v>35</v>
      </c>
      <c r="H149" s="8" t="s">
        <v>927</v>
      </c>
      <c r="I149" s="8" t="e">
        <f>VLOOKUP(H149,新返回合同!$A$2:$Y$45,25,FALSE)</f>
        <v>#N/A</v>
      </c>
      <c r="J149" s="8" t="s">
        <v>37</v>
      </c>
      <c r="K149" s="7" t="s">
        <v>931</v>
      </c>
      <c r="L149" s="14" t="s">
        <v>932</v>
      </c>
      <c r="M149" s="15" t="s">
        <v>922</v>
      </c>
      <c r="N149" s="16" t="s">
        <v>933</v>
      </c>
      <c r="O149" s="16" t="s">
        <v>889</v>
      </c>
      <c r="P149" s="127">
        <v>9833.33</v>
      </c>
      <c r="Q149" s="19"/>
      <c r="R149" s="91">
        <f t="shared" si="9"/>
        <v>0</v>
      </c>
      <c r="S149" s="26">
        <v>202305</v>
      </c>
      <c r="T149" s="10" t="s">
        <v>934</v>
      </c>
      <c r="U149" s="10"/>
      <c r="V149" s="90">
        <v>0</v>
      </c>
      <c r="W149" s="142"/>
      <c r="X149" s="87"/>
      <c r="Y149" s="87"/>
      <c r="Z149" s="98">
        <v>0</v>
      </c>
      <c r="AA149" s="99">
        <v>0</v>
      </c>
      <c r="AB149" s="99">
        <v>0</v>
      </c>
      <c r="AC149" s="99">
        <f t="shared" si="10"/>
        <v>0</v>
      </c>
    </row>
    <row r="150" spans="1:29" s="2" customFormat="1" ht="15" customHeight="1">
      <c r="A150" s="7" t="s">
        <v>257</v>
      </c>
      <c r="B150" s="62" t="s">
        <v>210</v>
      </c>
      <c r="C150" s="6" t="s">
        <v>859</v>
      </c>
      <c r="D150" s="63" t="s">
        <v>212</v>
      </c>
      <c r="E150" s="7" t="s">
        <v>918</v>
      </c>
      <c r="F150" s="7" t="s">
        <v>919</v>
      </c>
      <c r="G150" s="8" t="s">
        <v>35</v>
      </c>
      <c r="H150" s="8" t="s">
        <v>935</v>
      </c>
      <c r="I150" s="8" t="e">
        <f>VLOOKUP(H150,新返回合同!$A$2:$Y$45,25,FALSE)</f>
        <v>#N/A</v>
      </c>
      <c r="J150" s="8" t="s">
        <v>37</v>
      </c>
      <c r="K150" s="7" t="s">
        <v>936</v>
      </c>
      <c r="L150" s="14" t="s">
        <v>936</v>
      </c>
      <c r="M150" s="15" t="s">
        <v>937</v>
      </c>
      <c r="N150" s="16" t="s">
        <v>938</v>
      </c>
      <c r="O150" s="16" t="s">
        <v>889</v>
      </c>
      <c r="P150" s="127">
        <v>0</v>
      </c>
      <c r="Q150" s="19"/>
      <c r="R150" s="91">
        <f t="shared" si="9"/>
        <v>0</v>
      </c>
      <c r="S150" s="26">
        <v>202305</v>
      </c>
      <c r="T150" s="10" t="s">
        <v>939</v>
      </c>
      <c r="U150" s="10"/>
      <c r="V150" s="90">
        <v>0</v>
      </c>
      <c r="W150" s="142"/>
      <c r="X150" s="87"/>
      <c r="Y150" s="87"/>
      <c r="Z150" s="98">
        <v>0</v>
      </c>
      <c r="AA150" s="99">
        <v>0</v>
      </c>
      <c r="AB150" s="99">
        <v>0</v>
      </c>
      <c r="AC150" s="99">
        <f t="shared" si="10"/>
        <v>0</v>
      </c>
    </row>
    <row r="151" spans="1:29" s="2" customFormat="1" ht="15" customHeight="1">
      <c r="A151" s="7" t="s">
        <v>209</v>
      </c>
      <c r="B151" s="62" t="s">
        <v>210</v>
      </c>
      <c r="C151" s="6" t="s">
        <v>859</v>
      </c>
      <c r="D151" s="63" t="s">
        <v>212</v>
      </c>
      <c r="E151" s="7" t="s">
        <v>940</v>
      </c>
      <c r="F151" s="7" t="s">
        <v>941</v>
      </c>
      <c r="G151" s="8" t="s">
        <v>35</v>
      </c>
      <c r="H151" s="8" t="s">
        <v>942</v>
      </c>
      <c r="I151" s="8" t="e">
        <f>VLOOKUP(H151,新返回合同!$A$2:$Y$45,25,FALSE)</f>
        <v>#N/A</v>
      </c>
      <c r="J151" s="8" t="s">
        <v>37</v>
      </c>
      <c r="K151" s="7" t="s">
        <v>941</v>
      </c>
      <c r="L151" s="14" t="s">
        <v>943</v>
      </c>
      <c r="M151" s="15" t="s">
        <v>944</v>
      </c>
      <c r="N151" s="16" t="s">
        <v>945</v>
      </c>
      <c r="O151" s="16" t="s">
        <v>946</v>
      </c>
      <c r="P151" s="127">
        <v>9000</v>
      </c>
      <c r="Q151" s="19">
        <v>17.04</v>
      </c>
      <c r="R151" s="91">
        <f t="shared" si="9"/>
        <v>153360</v>
      </c>
      <c r="S151" s="26">
        <v>202305</v>
      </c>
      <c r="T151" s="10" t="s">
        <v>947</v>
      </c>
      <c r="U151" s="10"/>
      <c r="V151" s="90">
        <v>16.650232729999999</v>
      </c>
      <c r="W151" s="142">
        <v>17.04</v>
      </c>
      <c r="X151" s="87"/>
      <c r="Y151" s="87"/>
      <c r="Z151" s="98" t="s">
        <v>948</v>
      </c>
      <c r="AA151" s="99">
        <v>0.2</v>
      </c>
      <c r="AB151" s="99">
        <v>80</v>
      </c>
      <c r="AC151" s="99">
        <f t="shared" si="10"/>
        <v>16</v>
      </c>
    </row>
    <row r="152" spans="1:29" s="43" customFormat="1" ht="15" customHeight="1">
      <c r="A152" s="111" t="s">
        <v>209</v>
      </c>
      <c r="B152" s="58" t="s">
        <v>210</v>
      </c>
      <c r="C152" s="112" t="s">
        <v>859</v>
      </c>
      <c r="D152" s="59" t="s">
        <v>212</v>
      </c>
      <c r="E152" s="111" t="s">
        <v>949</v>
      </c>
      <c r="F152" s="111" t="s">
        <v>950</v>
      </c>
      <c r="G152" s="60" t="s">
        <v>35</v>
      </c>
      <c r="H152" s="60" t="s">
        <v>951</v>
      </c>
      <c r="I152" s="60" t="e">
        <f>VLOOKUP(H152,新返回合同!$A$2:$Y$45,25,FALSE)</f>
        <v>#N/A</v>
      </c>
      <c r="J152" s="60" t="s">
        <v>438</v>
      </c>
      <c r="K152" s="111" t="s">
        <v>952</v>
      </c>
      <c r="L152" s="121" t="s">
        <v>952</v>
      </c>
      <c r="M152" s="122" t="s">
        <v>953</v>
      </c>
      <c r="N152" s="123" t="s">
        <v>954</v>
      </c>
      <c r="O152" s="123" t="s">
        <v>955</v>
      </c>
      <c r="P152" s="124">
        <v>9000</v>
      </c>
      <c r="Q152" s="137"/>
      <c r="R152" s="138">
        <f t="shared" si="9"/>
        <v>0</v>
      </c>
      <c r="S152" s="77">
        <v>202305</v>
      </c>
      <c r="T152" s="139" t="s">
        <v>956</v>
      </c>
      <c r="U152" s="139"/>
      <c r="V152" s="88">
        <v>0</v>
      </c>
      <c r="W152" s="140"/>
      <c r="X152" s="81">
        <v>44317</v>
      </c>
      <c r="Y152" s="81">
        <v>45046</v>
      </c>
      <c r="Z152" s="96"/>
      <c r="AA152" s="97"/>
      <c r="AB152" s="97"/>
      <c r="AC152" s="97">
        <f>AB152*AA152</f>
        <v>0</v>
      </c>
    </row>
    <row r="153" spans="1:29" s="43" customFormat="1" ht="15" customHeight="1">
      <c r="A153" s="111" t="s">
        <v>209</v>
      </c>
      <c r="B153" s="58" t="s">
        <v>210</v>
      </c>
      <c r="C153" s="112" t="s">
        <v>859</v>
      </c>
      <c r="D153" s="59" t="s">
        <v>212</v>
      </c>
      <c r="E153" s="111" t="s">
        <v>949</v>
      </c>
      <c r="F153" s="111" t="s">
        <v>950</v>
      </c>
      <c r="G153" s="60" t="s">
        <v>35</v>
      </c>
      <c r="H153" s="60" t="s">
        <v>951</v>
      </c>
      <c r="I153" s="60" t="e">
        <f>VLOOKUP(H153,新返回合同!$A$2:$Y$45,25,FALSE)</f>
        <v>#N/A</v>
      </c>
      <c r="J153" s="60" t="s">
        <v>37</v>
      </c>
      <c r="K153" s="111" t="s">
        <v>957</v>
      </c>
      <c r="L153" s="121" t="s">
        <v>958</v>
      </c>
      <c r="M153" s="122" t="s">
        <v>959</v>
      </c>
      <c r="N153" s="123" t="s">
        <v>960</v>
      </c>
      <c r="O153" s="123" t="s">
        <v>961</v>
      </c>
      <c r="P153" s="124">
        <v>9000</v>
      </c>
      <c r="Q153" s="137"/>
      <c r="R153" s="138">
        <f t="shared" si="9"/>
        <v>0</v>
      </c>
      <c r="S153" s="77">
        <v>202305</v>
      </c>
      <c r="T153" s="139" t="s">
        <v>962</v>
      </c>
      <c r="U153" s="139"/>
      <c r="V153" s="88">
        <v>0</v>
      </c>
      <c r="W153" s="140"/>
      <c r="X153" s="81">
        <v>44317</v>
      </c>
      <c r="Y153" s="81">
        <v>45046</v>
      </c>
      <c r="Z153" s="96">
        <v>0</v>
      </c>
      <c r="AA153" s="97">
        <v>0</v>
      </c>
      <c r="AB153" s="97">
        <v>0</v>
      </c>
      <c r="AC153" s="97">
        <f t="shared" ref="AC153:AC175" si="11">AA153*AB153</f>
        <v>0</v>
      </c>
    </row>
    <row r="154" spans="1:29" s="43" customFormat="1" ht="15" customHeight="1">
      <c r="A154" s="111" t="s">
        <v>209</v>
      </c>
      <c r="B154" s="58" t="s">
        <v>210</v>
      </c>
      <c r="C154" s="112" t="s">
        <v>859</v>
      </c>
      <c r="D154" s="59" t="s">
        <v>212</v>
      </c>
      <c r="E154" s="111" t="s">
        <v>963</v>
      </c>
      <c r="F154" s="111" t="s">
        <v>964</v>
      </c>
      <c r="G154" s="60" t="s">
        <v>35</v>
      </c>
      <c r="H154" s="60" t="s">
        <v>965</v>
      </c>
      <c r="I154" s="60" t="e">
        <f>VLOOKUP(H154,新返回合同!$A$2:$Y$45,25,FALSE)</f>
        <v>#N/A</v>
      </c>
      <c r="J154" s="60" t="s">
        <v>37</v>
      </c>
      <c r="K154" s="111" t="s">
        <v>964</v>
      </c>
      <c r="L154" s="121" t="s">
        <v>964</v>
      </c>
      <c r="M154" s="122" t="s">
        <v>966</v>
      </c>
      <c r="N154" s="123" t="s">
        <v>967</v>
      </c>
      <c r="O154" s="123" t="s">
        <v>968</v>
      </c>
      <c r="P154" s="124">
        <v>9000</v>
      </c>
      <c r="Q154" s="137">
        <v>60.6</v>
      </c>
      <c r="R154" s="138">
        <f t="shared" si="9"/>
        <v>545400</v>
      </c>
      <c r="S154" s="77">
        <v>202305</v>
      </c>
      <c r="T154" s="139" t="s">
        <v>969</v>
      </c>
      <c r="U154" s="139"/>
      <c r="V154" s="88">
        <v>60.529000000000003</v>
      </c>
      <c r="W154" s="140"/>
      <c r="X154" s="81">
        <v>44713</v>
      </c>
      <c r="Y154" s="81">
        <v>45077</v>
      </c>
      <c r="Z154" s="96" t="s">
        <v>970</v>
      </c>
      <c r="AA154" s="97">
        <v>0.2</v>
      </c>
      <c r="AB154" s="97">
        <v>200</v>
      </c>
      <c r="AC154" s="97">
        <f t="shared" si="11"/>
        <v>40</v>
      </c>
    </row>
    <row r="155" spans="1:29" s="2" customFormat="1" ht="15" customHeight="1">
      <c r="A155" s="7" t="s">
        <v>209</v>
      </c>
      <c r="B155" s="62" t="s">
        <v>210</v>
      </c>
      <c r="C155" s="6" t="s">
        <v>859</v>
      </c>
      <c r="D155" s="63" t="s">
        <v>212</v>
      </c>
      <c r="E155" s="7" t="s">
        <v>971</v>
      </c>
      <c r="F155" s="7" t="s">
        <v>972</v>
      </c>
      <c r="G155" s="8" t="s">
        <v>35</v>
      </c>
      <c r="H155" s="8" t="s">
        <v>973</v>
      </c>
      <c r="I155" s="8" t="e">
        <f>VLOOKUP(H155,新返回合同!$A$2:$Y$45,25,FALSE)</f>
        <v>#N/A</v>
      </c>
      <c r="J155" s="8" t="s">
        <v>37</v>
      </c>
      <c r="K155" s="7" t="s">
        <v>972</v>
      </c>
      <c r="L155" s="14" t="s">
        <v>972</v>
      </c>
      <c r="M155" s="15" t="s">
        <v>974</v>
      </c>
      <c r="N155" s="16" t="s">
        <v>975</v>
      </c>
      <c r="O155" s="16" t="s">
        <v>976</v>
      </c>
      <c r="P155" s="127">
        <v>9000</v>
      </c>
      <c r="Q155" s="19">
        <v>72.78</v>
      </c>
      <c r="R155" s="91">
        <f t="shared" si="9"/>
        <v>655020</v>
      </c>
      <c r="S155" s="26">
        <v>202305</v>
      </c>
      <c r="T155" s="10" t="s">
        <v>977</v>
      </c>
      <c r="U155" s="10"/>
      <c r="V155" s="90">
        <v>72.780517813000003</v>
      </c>
      <c r="W155" s="142"/>
      <c r="X155" s="87"/>
      <c r="Y155" s="87"/>
      <c r="Z155" s="98" t="s">
        <v>978</v>
      </c>
      <c r="AA155" s="99">
        <v>0.2</v>
      </c>
      <c r="AB155" s="99">
        <v>300</v>
      </c>
      <c r="AC155" s="99">
        <f t="shared" si="11"/>
        <v>60</v>
      </c>
    </row>
    <row r="156" spans="1:29" s="2" customFormat="1" ht="15" customHeight="1">
      <c r="A156" s="7" t="s">
        <v>209</v>
      </c>
      <c r="B156" s="62" t="s">
        <v>210</v>
      </c>
      <c r="C156" s="6" t="s">
        <v>859</v>
      </c>
      <c r="D156" s="63" t="s">
        <v>212</v>
      </c>
      <c r="E156" s="7" t="s">
        <v>979</v>
      </c>
      <c r="F156" s="7" t="s">
        <v>980</v>
      </c>
      <c r="G156" s="8" t="s">
        <v>35</v>
      </c>
      <c r="H156" s="8" t="s">
        <v>981</v>
      </c>
      <c r="I156" s="8" t="e">
        <f>VLOOKUP(H156,新返回合同!$A$2:$Y$45,25,FALSE)</f>
        <v>#N/A</v>
      </c>
      <c r="J156" s="8" t="s">
        <v>37</v>
      </c>
      <c r="K156" s="7" t="s">
        <v>982</v>
      </c>
      <c r="L156" s="14" t="s">
        <v>982</v>
      </c>
      <c r="M156" s="15" t="s">
        <v>983</v>
      </c>
      <c r="N156" s="16" t="s">
        <v>984</v>
      </c>
      <c r="O156" s="16" t="s">
        <v>985</v>
      </c>
      <c r="P156" s="127">
        <v>9000</v>
      </c>
      <c r="Q156" s="19">
        <v>13</v>
      </c>
      <c r="R156" s="91">
        <f t="shared" si="9"/>
        <v>117000</v>
      </c>
      <c r="S156" s="26">
        <v>202305</v>
      </c>
      <c r="T156" s="10" t="s">
        <v>986</v>
      </c>
      <c r="U156" s="10"/>
      <c r="V156" s="90">
        <v>12.745261802</v>
      </c>
      <c r="W156" s="142">
        <v>13.2</v>
      </c>
      <c r="X156" s="87"/>
      <c r="Y156" s="87"/>
      <c r="Z156" s="98" t="s">
        <v>987</v>
      </c>
      <c r="AA156" s="99">
        <v>0.3</v>
      </c>
      <c r="AB156" s="99">
        <v>40</v>
      </c>
      <c r="AC156" s="99">
        <f t="shared" si="11"/>
        <v>12</v>
      </c>
    </row>
    <row r="157" spans="1:29" s="2" customFormat="1" ht="15" customHeight="1">
      <c r="A157" s="7" t="s">
        <v>209</v>
      </c>
      <c r="B157" s="62" t="s">
        <v>210</v>
      </c>
      <c r="C157" s="6" t="s">
        <v>859</v>
      </c>
      <c r="D157" s="63" t="s">
        <v>212</v>
      </c>
      <c r="E157" s="7" t="s">
        <v>979</v>
      </c>
      <c r="F157" s="7" t="s">
        <v>980</v>
      </c>
      <c r="G157" s="8" t="s">
        <v>35</v>
      </c>
      <c r="H157" s="8" t="s">
        <v>988</v>
      </c>
      <c r="I157" s="8" t="e">
        <f>VLOOKUP(H157,新返回合同!$A$2:$Y$45,25,FALSE)</f>
        <v>#N/A</v>
      </c>
      <c r="J157" s="8" t="s">
        <v>37</v>
      </c>
      <c r="K157" s="7" t="s">
        <v>989</v>
      </c>
      <c r="L157" s="14" t="s">
        <v>989</v>
      </c>
      <c r="M157" s="15" t="s">
        <v>983</v>
      </c>
      <c r="N157" s="16">
        <v>45001</v>
      </c>
      <c r="O157" s="16" t="s">
        <v>274</v>
      </c>
      <c r="P157" s="127">
        <v>9000</v>
      </c>
      <c r="Q157" s="19">
        <v>33.5</v>
      </c>
      <c r="R157" s="91">
        <f t="shared" si="9"/>
        <v>301500</v>
      </c>
      <c r="S157" s="26">
        <v>202305</v>
      </c>
      <c r="T157" s="10" t="s">
        <v>990</v>
      </c>
      <c r="U157" s="10"/>
      <c r="V157" s="90">
        <v>32.904512855999997</v>
      </c>
      <c r="W157" s="142">
        <v>34</v>
      </c>
      <c r="X157" s="87"/>
      <c r="Y157" s="87"/>
      <c r="Z157" s="98" t="s">
        <v>991</v>
      </c>
      <c r="AA157" s="99">
        <v>0.3</v>
      </c>
      <c r="AB157" s="99">
        <v>100</v>
      </c>
      <c r="AC157" s="99">
        <f t="shared" si="11"/>
        <v>30</v>
      </c>
    </row>
    <row r="158" spans="1:29" s="43" customFormat="1" ht="15" customHeight="1">
      <c r="A158" s="111" t="s">
        <v>209</v>
      </c>
      <c r="B158" s="58" t="s">
        <v>210</v>
      </c>
      <c r="C158" s="112" t="s">
        <v>859</v>
      </c>
      <c r="D158" s="59" t="s">
        <v>212</v>
      </c>
      <c r="E158" s="111" t="s">
        <v>992</v>
      </c>
      <c r="F158" s="111" t="s">
        <v>993</v>
      </c>
      <c r="G158" s="60" t="s">
        <v>35</v>
      </c>
      <c r="H158" s="60" t="s">
        <v>994</v>
      </c>
      <c r="I158" s="60" t="e">
        <f>VLOOKUP(H158,新返回合同!$A$2:$Y$45,25,FALSE)</f>
        <v>#N/A</v>
      </c>
      <c r="J158" s="60" t="s">
        <v>37</v>
      </c>
      <c r="K158" s="111" t="s">
        <v>993</v>
      </c>
      <c r="L158" s="121" t="s">
        <v>993</v>
      </c>
      <c r="M158" s="122" t="s">
        <v>995</v>
      </c>
      <c r="N158" s="123" t="s">
        <v>996</v>
      </c>
      <c r="O158" s="123" t="s">
        <v>997</v>
      </c>
      <c r="P158" s="124">
        <v>9000</v>
      </c>
      <c r="Q158" s="137">
        <v>41.93</v>
      </c>
      <c r="R158" s="138">
        <f t="shared" si="9"/>
        <v>377370</v>
      </c>
      <c r="S158" s="77">
        <v>202305</v>
      </c>
      <c r="T158" s="139" t="s">
        <v>998</v>
      </c>
      <c r="U158" s="139"/>
      <c r="V158" s="88">
        <v>41.93</v>
      </c>
      <c r="W158" s="140"/>
      <c r="X158" s="81">
        <v>44774</v>
      </c>
      <c r="Y158" s="81">
        <v>45138</v>
      </c>
      <c r="Z158" s="96" t="s">
        <v>999</v>
      </c>
      <c r="AA158" s="97">
        <v>0.2</v>
      </c>
      <c r="AB158" s="97">
        <v>200</v>
      </c>
      <c r="AC158" s="97">
        <f t="shared" si="11"/>
        <v>40</v>
      </c>
    </row>
    <row r="159" spans="1:29" s="2" customFormat="1" ht="15" customHeight="1">
      <c r="A159" s="7" t="s">
        <v>209</v>
      </c>
      <c r="B159" s="62" t="s">
        <v>210</v>
      </c>
      <c r="C159" s="6" t="s">
        <v>859</v>
      </c>
      <c r="D159" s="63" t="s">
        <v>212</v>
      </c>
      <c r="E159" s="7" t="s">
        <v>1000</v>
      </c>
      <c r="F159" s="7" t="s">
        <v>1001</v>
      </c>
      <c r="G159" s="8" t="s">
        <v>35</v>
      </c>
      <c r="H159" s="8" t="s">
        <v>1002</v>
      </c>
      <c r="I159" s="8" t="e">
        <f>VLOOKUP(H159,新返回合同!$A$2:$Y$45,25,FALSE)</f>
        <v>#N/A</v>
      </c>
      <c r="J159" s="8" t="s">
        <v>37</v>
      </c>
      <c r="K159" s="7" t="s">
        <v>1001</v>
      </c>
      <c r="L159" s="14" t="s">
        <v>1001</v>
      </c>
      <c r="M159" s="15" t="s">
        <v>1003</v>
      </c>
      <c r="N159" s="72" t="s">
        <v>1004</v>
      </c>
      <c r="O159" s="72" t="s">
        <v>1005</v>
      </c>
      <c r="P159" s="127">
        <v>9000</v>
      </c>
      <c r="Q159" s="19">
        <v>166.7</v>
      </c>
      <c r="R159" s="91">
        <f t="shared" si="9"/>
        <v>1500300</v>
      </c>
      <c r="S159" s="26">
        <v>202305</v>
      </c>
      <c r="T159" s="10" t="s">
        <v>1006</v>
      </c>
      <c r="U159" s="10"/>
      <c r="V159" s="90">
        <v>164.1</v>
      </c>
      <c r="W159" s="142">
        <v>166.7</v>
      </c>
      <c r="X159" s="87"/>
      <c r="Y159" s="87"/>
      <c r="Z159" s="98" t="s">
        <v>1007</v>
      </c>
      <c r="AA159" s="99">
        <v>0.2</v>
      </c>
      <c r="AB159" s="99">
        <v>500</v>
      </c>
      <c r="AC159" s="99">
        <f t="shared" si="11"/>
        <v>100</v>
      </c>
    </row>
    <row r="160" spans="1:29" s="43" customFormat="1" ht="15" customHeight="1">
      <c r="A160" s="111" t="s">
        <v>209</v>
      </c>
      <c r="B160" s="58" t="s">
        <v>210</v>
      </c>
      <c r="C160" s="112" t="s">
        <v>859</v>
      </c>
      <c r="D160" s="59" t="s">
        <v>212</v>
      </c>
      <c r="E160" s="111" t="s">
        <v>1008</v>
      </c>
      <c r="F160" s="111" t="s">
        <v>1009</v>
      </c>
      <c r="G160" s="60" t="s">
        <v>35</v>
      </c>
      <c r="H160" s="60" t="s">
        <v>1010</v>
      </c>
      <c r="I160" s="60" t="e">
        <f>VLOOKUP(H160,新返回合同!$A$2:$Y$45,25,FALSE)</f>
        <v>#N/A</v>
      </c>
      <c r="J160" s="60" t="s">
        <v>37</v>
      </c>
      <c r="K160" s="111" t="s">
        <v>1009</v>
      </c>
      <c r="L160" s="121" t="s">
        <v>1009</v>
      </c>
      <c r="M160" s="122" t="s">
        <v>1011</v>
      </c>
      <c r="N160" s="123">
        <v>44789</v>
      </c>
      <c r="O160" s="123" t="s">
        <v>274</v>
      </c>
      <c r="P160" s="124">
        <v>9000</v>
      </c>
      <c r="Q160" s="137">
        <v>20</v>
      </c>
      <c r="R160" s="138">
        <f t="shared" si="9"/>
        <v>180000</v>
      </c>
      <c r="S160" s="77">
        <v>202305</v>
      </c>
      <c r="T160" s="139" t="s">
        <v>1012</v>
      </c>
      <c r="U160" s="139"/>
      <c r="V160" s="88">
        <v>19.809999999999999</v>
      </c>
      <c r="W160" s="140"/>
      <c r="X160" s="81">
        <v>44774</v>
      </c>
      <c r="Y160" s="81">
        <v>45138</v>
      </c>
      <c r="Z160" s="96" t="s">
        <v>1013</v>
      </c>
      <c r="AA160" s="97">
        <v>0.2</v>
      </c>
      <c r="AB160" s="97">
        <v>100</v>
      </c>
      <c r="AC160" s="97">
        <f t="shared" si="11"/>
        <v>20</v>
      </c>
    </row>
    <row r="161" spans="1:16359" s="43" customFormat="1" ht="15" customHeight="1">
      <c r="A161" s="111" t="s">
        <v>264</v>
      </c>
      <c r="B161" s="58" t="s">
        <v>210</v>
      </c>
      <c r="C161" s="112" t="s">
        <v>859</v>
      </c>
      <c r="D161" s="59" t="s">
        <v>212</v>
      </c>
      <c r="E161" s="111" t="s">
        <v>1014</v>
      </c>
      <c r="F161" s="111" t="s">
        <v>1015</v>
      </c>
      <c r="G161" s="60" t="s">
        <v>35</v>
      </c>
      <c r="H161" s="60" t="s">
        <v>1016</v>
      </c>
      <c r="I161" s="60" t="e">
        <f>VLOOKUP(H161,新返回合同!$A$2:$Y$45,25,FALSE)</f>
        <v>#N/A</v>
      </c>
      <c r="J161" s="60" t="s">
        <v>37</v>
      </c>
      <c r="K161" s="111" t="s">
        <v>1017</v>
      </c>
      <c r="L161" s="121" t="s">
        <v>1015</v>
      </c>
      <c r="M161" s="122" t="s">
        <v>1018</v>
      </c>
      <c r="N161" s="123" t="s">
        <v>1019</v>
      </c>
      <c r="O161" s="123" t="s">
        <v>1020</v>
      </c>
      <c r="P161" s="124">
        <v>6740</v>
      </c>
      <c r="Q161" s="137">
        <v>44.68</v>
      </c>
      <c r="R161" s="138">
        <f t="shared" si="9"/>
        <v>301143.2</v>
      </c>
      <c r="S161" s="77">
        <v>202305</v>
      </c>
      <c r="T161" s="139" t="s">
        <v>1021</v>
      </c>
      <c r="U161" s="139"/>
      <c r="V161" s="88">
        <v>44.676937103</v>
      </c>
      <c r="W161" s="140"/>
      <c r="X161" s="81">
        <v>44927</v>
      </c>
      <c r="Y161" s="81">
        <v>45107</v>
      </c>
      <c r="Z161" s="96" t="s">
        <v>1022</v>
      </c>
      <c r="AA161" s="97">
        <v>0.4</v>
      </c>
      <c r="AB161" s="97">
        <v>110</v>
      </c>
      <c r="AC161" s="97">
        <f t="shared" si="11"/>
        <v>44</v>
      </c>
    </row>
    <row r="162" spans="1:16359" s="43" customFormat="1" ht="15" customHeight="1">
      <c r="A162" s="111" t="s">
        <v>264</v>
      </c>
      <c r="B162" s="58" t="s">
        <v>210</v>
      </c>
      <c r="C162" s="112" t="s">
        <v>859</v>
      </c>
      <c r="D162" s="59" t="s">
        <v>212</v>
      </c>
      <c r="E162" s="111" t="s">
        <v>1014</v>
      </c>
      <c r="F162" s="111" t="s">
        <v>1015</v>
      </c>
      <c r="G162" s="60" t="s">
        <v>35</v>
      </c>
      <c r="H162" s="60" t="s">
        <v>1016</v>
      </c>
      <c r="I162" s="60" t="e">
        <f>VLOOKUP(H162,新返回合同!$A$2:$Y$45,25,FALSE)</f>
        <v>#N/A</v>
      </c>
      <c r="J162" s="60" t="s">
        <v>37</v>
      </c>
      <c r="K162" s="111" t="s">
        <v>1017</v>
      </c>
      <c r="L162" s="121" t="s">
        <v>1023</v>
      </c>
      <c r="M162" s="122" t="s">
        <v>1024</v>
      </c>
      <c r="N162" s="123">
        <v>44868</v>
      </c>
      <c r="O162" s="123" t="s">
        <v>431</v>
      </c>
      <c r="P162" s="124">
        <v>6740</v>
      </c>
      <c r="Q162" s="137">
        <v>119.77</v>
      </c>
      <c r="R162" s="138">
        <f t="shared" si="9"/>
        <v>807249.8</v>
      </c>
      <c r="S162" s="77">
        <v>202305</v>
      </c>
      <c r="T162" s="139" t="s">
        <v>1025</v>
      </c>
      <c r="U162" s="139"/>
      <c r="V162" s="88">
        <v>119.765982686</v>
      </c>
      <c r="W162" s="140"/>
      <c r="X162" s="81">
        <v>44927</v>
      </c>
      <c r="Y162" s="81">
        <v>45107</v>
      </c>
      <c r="Z162" s="96" t="s">
        <v>1026</v>
      </c>
      <c r="AA162" s="97">
        <v>0.4</v>
      </c>
      <c r="AB162" s="97">
        <v>200</v>
      </c>
      <c r="AC162" s="97">
        <f t="shared" si="11"/>
        <v>80</v>
      </c>
    </row>
    <row r="163" spans="1:16359" s="43" customFormat="1" ht="15" customHeight="1">
      <c r="A163" s="111" t="s">
        <v>264</v>
      </c>
      <c r="B163" s="58" t="s">
        <v>210</v>
      </c>
      <c r="C163" s="112" t="s">
        <v>859</v>
      </c>
      <c r="D163" s="59" t="s">
        <v>212</v>
      </c>
      <c r="E163" s="111" t="s">
        <v>1027</v>
      </c>
      <c r="F163" s="111" t="s">
        <v>1028</v>
      </c>
      <c r="G163" s="60" t="s">
        <v>35</v>
      </c>
      <c r="H163" s="60" t="s">
        <v>1029</v>
      </c>
      <c r="I163" s="60" t="e">
        <f>VLOOKUP(H163,新返回合同!$A$2:$Y$45,25,FALSE)</f>
        <v>#N/A</v>
      </c>
      <c r="J163" s="60" t="s">
        <v>37</v>
      </c>
      <c r="K163" s="111" t="s">
        <v>1030</v>
      </c>
      <c r="L163" s="121" t="s">
        <v>1028</v>
      </c>
      <c r="M163" s="122" t="s">
        <v>1031</v>
      </c>
      <c r="N163" s="123" t="s">
        <v>1032</v>
      </c>
      <c r="O163" s="123" t="s">
        <v>1033</v>
      </c>
      <c r="P163" s="124">
        <v>6740</v>
      </c>
      <c r="Q163" s="137"/>
      <c r="R163" s="138">
        <f t="shared" si="9"/>
        <v>0</v>
      </c>
      <c r="S163" s="77">
        <v>202305</v>
      </c>
      <c r="T163" s="139" t="s">
        <v>1034</v>
      </c>
      <c r="U163" s="139"/>
      <c r="V163" s="88">
        <v>0</v>
      </c>
      <c r="W163" s="140"/>
      <c r="X163" s="81">
        <v>44197</v>
      </c>
      <c r="Y163" s="81">
        <v>44926</v>
      </c>
      <c r="Z163" s="96">
        <v>0</v>
      </c>
      <c r="AA163" s="97">
        <v>0</v>
      </c>
      <c r="AB163" s="97">
        <v>0</v>
      </c>
      <c r="AC163" s="97">
        <f t="shared" si="11"/>
        <v>0</v>
      </c>
    </row>
    <row r="164" spans="1:16359" s="43" customFormat="1" ht="15" customHeight="1">
      <c r="A164" s="111" t="s">
        <v>264</v>
      </c>
      <c r="B164" s="58" t="s">
        <v>210</v>
      </c>
      <c r="C164" s="112" t="s">
        <v>859</v>
      </c>
      <c r="D164" s="59" t="s">
        <v>212</v>
      </c>
      <c r="E164" s="111" t="s">
        <v>1035</v>
      </c>
      <c r="F164" s="111" t="s">
        <v>1036</v>
      </c>
      <c r="G164" s="60" t="s">
        <v>35</v>
      </c>
      <c r="H164" s="60" t="s">
        <v>1037</v>
      </c>
      <c r="I164" s="60" t="e">
        <f>VLOOKUP(H164,新返回合同!$A$2:$Y$45,25,FALSE)</f>
        <v>#N/A</v>
      </c>
      <c r="J164" s="60" t="s">
        <v>37</v>
      </c>
      <c r="K164" s="111" t="s">
        <v>1036</v>
      </c>
      <c r="L164" s="121" t="s">
        <v>1036</v>
      </c>
      <c r="M164" s="122" t="s">
        <v>1038</v>
      </c>
      <c r="N164" s="123" t="s">
        <v>1039</v>
      </c>
      <c r="O164" s="123" t="s">
        <v>1040</v>
      </c>
      <c r="P164" s="124">
        <v>6740</v>
      </c>
      <c r="Q164" s="137"/>
      <c r="R164" s="138">
        <f t="shared" si="9"/>
        <v>0</v>
      </c>
      <c r="S164" s="77">
        <v>202305</v>
      </c>
      <c r="T164" s="139" t="s">
        <v>1041</v>
      </c>
      <c r="U164" s="139"/>
      <c r="V164" s="88">
        <v>0</v>
      </c>
      <c r="W164" s="140"/>
      <c r="X164" s="81">
        <v>44927</v>
      </c>
      <c r="Y164" s="81">
        <v>45107</v>
      </c>
      <c r="Z164" s="96">
        <v>0</v>
      </c>
      <c r="AA164" s="97">
        <v>0</v>
      </c>
      <c r="AB164" s="97">
        <v>0</v>
      </c>
      <c r="AC164" s="97">
        <f t="shared" si="11"/>
        <v>0</v>
      </c>
    </row>
    <row r="165" spans="1:16359" s="43" customFormat="1" ht="15" customHeight="1">
      <c r="A165" s="111" t="s">
        <v>264</v>
      </c>
      <c r="B165" s="58" t="s">
        <v>210</v>
      </c>
      <c r="C165" s="112" t="s">
        <v>859</v>
      </c>
      <c r="D165" s="59" t="s">
        <v>212</v>
      </c>
      <c r="E165" s="111" t="s">
        <v>1035</v>
      </c>
      <c r="F165" s="111" t="s">
        <v>1036</v>
      </c>
      <c r="G165" s="60" t="s">
        <v>35</v>
      </c>
      <c r="H165" s="60" t="s">
        <v>1037</v>
      </c>
      <c r="I165" s="60" t="e">
        <f>VLOOKUP(H165,新返回合同!$A$2:$Y$45,25,FALSE)</f>
        <v>#N/A</v>
      </c>
      <c r="J165" s="60" t="s">
        <v>37</v>
      </c>
      <c r="K165" s="111" t="s">
        <v>1042</v>
      </c>
      <c r="L165" s="121" t="s">
        <v>1042</v>
      </c>
      <c r="M165" s="122" t="s">
        <v>1043</v>
      </c>
      <c r="N165" s="123" t="s">
        <v>1044</v>
      </c>
      <c r="O165" s="123" t="s">
        <v>1045</v>
      </c>
      <c r="P165" s="124">
        <v>6740</v>
      </c>
      <c r="Q165" s="137">
        <v>32.92</v>
      </c>
      <c r="R165" s="138">
        <f t="shared" si="9"/>
        <v>221880.8</v>
      </c>
      <c r="S165" s="77">
        <v>202305</v>
      </c>
      <c r="T165" s="139" t="s">
        <v>1046</v>
      </c>
      <c r="U165" s="139"/>
      <c r="V165" s="88">
        <v>32.924152374000002</v>
      </c>
      <c r="W165" s="140"/>
      <c r="X165" s="81">
        <v>44927</v>
      </c>
      <c r="Y165" s="81">
        <v>45107</v>
      </c>
      <c r="Z165" s="96" t="s">
        <v>1047</v>
      </c>
      <c r="AA165" s="97">
        <v>0.4</v>
      </c>
      <c r="AB165" s="97">
        <v>80</v>
      </c>
      <c r="AC165" s="97">
        <f t="shared" si="11"/>
        <v>32</v>
      </c>
    </row>
    <row r="166" spans="1:16359" s="43" customFormat="1" ht="15" customHeight="1">
      <c r="A166" s="111" t="s">
        <v>264</v>
      </c>
      <c r="B166" s="58" t="s">
        <v>210</v>
      </c>
      <c r="C166" s="112" t="s">
        <v>859</v>
      </c>
      <c r="D166" s="59" t="s">
        <v>212</v>
      </c>
      <c r="E166" s="111" t="s">
        <v>1035</v>
      </c>
      <c r="F166" s="111" t="s">
        <v>1036</v>
      </c>
      <c r="G166" s="60" t="s">
        <v>35</v>
      </c>
      <c r="H166" s="60" t="s">
        <v>1037</v>
      </c>
      <c r="I166" s="60" t="e">
        <f>VLOOKUP(H166,新返回合同!$A$2:$Y$45,25,FALSE)</f>
        <v>#N/A</v>
      </c>
      <c r="J166" s="60" t="s">
        <v>438</v>
      </c>
      <c r="K166" s="111" t="s">
        <v>1048</v>
      </c>
      <c r="L166" s="121" t="s">
        <v>1048</v>
      </c>
      <c r="M166" s="122" t="s">
        <v>1049</v>
      </c>
      <c r="N166" s="123" t="s">
        <v>1050</v>
      </c>
      <c r="O166" s="123" t="s">
        <v>955</v>
      </c>
      <c r="P166" s="124">
        <v>6740</v>
      </c>
      <c r="Q166" s="137"/>
      <c r="R166" s="138">
        <f t="shared" si="9"/>
        <v>0</v>
      </c>
      <c r="S166" s="77">
        <v>202305</v>
      </c>
      <c r="T166" s="139" t="s">
        <v>1051</v>
      </c>
      <c r="U166" s="139"/>
      <c r="V166" s="88">
        <v>0</v>
      </c>
      <c r="W166" s="140"/>
      <c r="X166" s="81">
        <v>44927</v>
      </c>
      <c r="Y166" s="81">
        <v>45107</v>
      </c>
      <c r="Z166" s="96">
        <v>0</v>
      </c>
      <c r="AA166" s="97">
        <v>0</v>
      </c>
      <c r="AB166" s="97">
        <v>0</v>
      </c>
      <c r="AC166" s="97">
        <f t="shared" si="11"/>
        <v>0</v>
      </c>
    </row>
    <row r="167" spans="1:16359" s="43" customFormat="1" ht="15" customHeight="1">
      <c r="A167" s="111" t="s">
        <v>264</v>
      </c>
      <c r="B167" s="58" t="s">
        <v>210</v>
      </c>
      <c r="C167" s="112" t="s">
        <v>859</v>
      </c>
      <c r="D167" s="59" t="s">
        <v>212</v>
      </c>
      <c r="E167" s="111" t="s">
        <v>1052</v>
      </c>
      <c r="F167" s="111" t="s">
        <v>1053</v>
      </c>
      <c r="G167" s="60" t="s">
        <v>35</v>
      </c>
      <c r="H167" s="60" t="s">
        <v>1054</v>
      </c>
      <c r="I167" s="60" t="e">
        <f>VLOOKUP(H167,新返回合同!$A$2:$Y$45,25,FALSE)</f>
        <v>#N/A</v>
      </c>
      <c r="J167" s="60" t="s">
        <v>37</v>
      </c>
      <c r="K167" s="111" t="s">
        <v>1055</v>
      </c>
      <c r="L167" s="121" t="s">
        <v>1055</v>
      </c>
      <c r="M167" s="122" t="s">
        <v>1056</v>
      </c>
      <c r="N167" s="123" t="s">
        <v>1057</v>
      </c>
      <c r="O167" s="123" t="s">
        <v>1058</v>
      </c>
      <c r="P167" s="124">
        <v>6740</v>
      </c>
      <c r="Q167" s="137"/>
      <c r="R167" s="138">
        <f t="shared" si="9"/>
        <v>0</v>
      </c>
      <c r="S167" s="77">
        <v>202305</v>
      </c>
      <c r="T167" s="139" t="s">
        <v>1059</v>
      </c>
      <c r="U167" s="139"/>
      <c r="V167" s="88">
        <v>0</v>
      </c>
      <c r="W167" s="140"/>
      <c r="X167" s="81">
        <v>44197</v>
      </c>
      <c r="Y167" s="81">
        <v>44926</v>
      </c>
      <c r="Z167" s="96">
        <v>0</v>
      </c>
      <c r="AA167" s="97">
        <v>0</v>
      </c>
      <c r="AB167" s="97">
        <v>0</v>
      </c>
      <c r="AC167" s="97">
        <f t="shared" si="11"/>
        <v>0</v>
      </c>
    </row>
    <row r="168" spans="1:16359" s="43" customFormat="1" ht="15" customHeight="1">
      <c r="A168" s="111" t="s">
        <v>264</v>
      </c>
      <c r="B168" s="58" t="s">
        <v>210</v>
      </c>
      <c r="C168" s="112" t="s">
        <v>859</v>
      </c>
      <c r="D168" s="59" t="s">
        <v>212</v>
      </c>
      <c r="E168" s="111" t="s">
        <v>1060</v>
      </c>
      <c r="F168" s="111" t="s">
        <v>1061</v>
      </c>
      <c r="G168" s="60" t="s">
        <v>35</v>
      </c>
      <c r="H168" s="60" t="s">
        <v>1062</v>
      </c>
      <c r="I168" s="60" t="e">
        <f>VLOOKUP(H168,新返回合同!$A$2:$Y$45,25,FALSE)</f>
        <v>#N/A</v>
      </c>
      <c r="J168" s="60" t="s">
        <v>37</v>
      </c>
      <c r="K168" s="111" t="s">
        <v>1063</v>
      </c>
      <c r="L168" s="121" t="s">
        <v>1061</v>
      </c>
      <c r="M168" s="122" t="s">
        <v>1064</v>
      </c>
      <c r="N168" s="123" t="s">
        <v>1065</v>
      </c>
      <c r="O168" s="123" t="s">
        <v>1066</v>
      </c>
      <c r="P168" s="124">
        <v>6740</v>
      </c>
      <c r="Q168" s="137"/>
      <c r="R168" s="138">
        <f t="shared" si="9"/>
        <v>0</v>
      </c>
      <c r="S168" s="77">
        <v>202305</v>
      </c>
      <c r="T168" s="139" t="s">
        <v>1067</v>
      </c>
      <c r="U168" s="139"/>
      <c r="V168" s="88">
        <v>0</v>
      </c>
      <c r="W168" s="140"/>
      <c r="X168" s="81">
        <v>44197</v>
      </c>
      <c r="Y168" s="81">
        <v>44926</v>
      </c>
      <c r="Z168" s="96">
        <v>0</v>
      </c>
      <c r="AA168" s="97">
        <v>0</v>
      </c>
      <c r="AB168" s="97">
        <v>0</v>
      </c>
      <c r="AC168" s="97">
        <f t="shared" si="11"/>
        <v>0</v>
      </c>
    </row>
    <row r="169" spans="1:16359" s="43" customFormat="1" ht="15" customHeight="1">
      <c r="A169" s="111" t="s">
        <v>264</v>
      </c>
      <c r="B169" s="58" t="s">
        <v>210</v>
      </c>
      <c r="C169" s="112" t="s">
        <v>859</v>
      </c>
      <c r="D169" s="59" t="s">
        <v>212</v>
      </c>
      <c r="E169" s="111" t="s">
        <v>1060</v>
      </c>
      <c r="F169" s="111" t="s">
        <v>1061</v>
      </c>
      <c r="G169" s="60" t="s">
        <v>35</v>
      </c>
      <c r="H169" s="60" t="s">
        <v>1062</v>
      </c>
      <c r="I169" s="60" t="e">
        <f>VLOOKUP(H169,新返回合同!$A$2:$Y$45,25,FALSE)</f>
        <v>#N/A</v>
      </c>
      <c r="J169" s="60" t="s">
        <v>37</v>
      </c>
      <c r="K169" s="111" t="s">
        <v>1068</v>
      </c>
      <c r="L169" s="121" t="s">
        <v>1069</v>
      </c>
      <c r="M169" s="122" t="s">
        <v>1070</v>
      </c>
      <c r="N169" s="123" t="s">
        <v>1071</v>
      </c>
      <c r="O169" s="123" t="s">
        <v>781</v>
      </c>
      <c r="P169" s="124">
        <v>6740</v>
      </c>
      <c r="Q169" s="137"/>
      <c r="R169" s="138">
        <f t="shared" si="9"/>
        <v>0</v>
      </c>
      <c r="S169" s="77">
        <v>202305</v>
      </c>
      <c r="T169" s="139" t="s">
        <v>1072</v>
      </c>
      <c r="U169" s="139"/>
      <c r="V169" s="88">
        <v>0</v>
      </c>
      <c r="W169" s="140"/>
      <c r="X169" s="81">
        <v>44197</v>
      </c>
      <c r="Y169" s="81">
        <v>44926</v>
      </c>
      <c r="Z169" s="96">
        <v>0</v>
      </c>
      <c r="AA169" s="97">
        <v>0</v>
      </c>
      <c r="AB169" s="97">
        <v>0</v>
      </c>
      <c r="AC169" s="97">
        <f t="shared" si="11"/>
        <v>0</v>
      </c>
    </row>
    <row r="170" spans="1:16359" s="2" customFormat="1" ht="15" customHeight="1">
      <c r="A170" s="7" t="s">
        <v>264</v>
      </c>
      <c r="B170" s="62" t="s">
        <v>210</v>
      </c>
      <c r="C170" s="6" t="s">
        <v>859</v>
      </c>
      <c r="D170" s="63" t="s">
        <v>212</v>
      </c>
      <c r="E170" s="7" t="s">
        <v>1073</v>
      </c>
      <c r="F170" s="7" t="s">
        <v>1074</v>
      </c>
      <c r="G170" s="8" t="s">
        <v>35</v>
      </c>
      <c r="H170" s="8" t="s">
        <v>1075</v>
      </c>
      <c r="I170" s="8" t="e">
        <f>VLOOKUP(H170,新返回合同!$A$2:$Y$45,25,FALSE)</f>
        <v>#N/A</v>
      </c>
      <c r="J170" s="8" t="s">
        <v>37</v>
      </c>
      <c r="K170" s="7" t="s">
        <v>1076</v>
      </c>
      <c r="L170" s="14" t="s">
        <v>1074</v>
      </c>
      <c r="M170" s="15" t="s">
        <v>1077</v>
      </c>
      <c r="N170" s="16">
        <v>45017</v>
      </c>
      <c r="O170" s="16" t="s">
        <v>431</v>
      </c>
      <c r="P170" s="127">
        <v>6740</v>
      </c>
      <c r="Q170" s="19">
        <v>100.13</v>
      </c>
      <c r="R170" s="91">
        <f t="shared" si="9"/>
        <v>674876.2</v>
      </c>
      <c r="S170" s="26">
        <v>202305</v>
      </c>
      <c r="T170" s="10" t="s">
        <v>1078</v>
      </c>
      <c r="U170" s="10"/>
      <c r="V170" s="90">
        <v>100.13200000000001</v>
      </c>
      <c r="W170" s="142"/>
      <c r="X170" s="87"/>
      <c r="Y170" s="87"/>
      <c r="Z170" s="98" t="s">
        <v>1079</v>
      </c>
      <c r="AA170" s="99">
        <v>0.4</v>
      </c>
      <c r="AB170" s="99">
        <v>200</v>
      </c>
      <c r="AC170" s="99">
        <f t="shared" si="11"/>
        <v>80</v>
      </c>
    </row>
    <row r="171" spans="1:16359" s="43" customFormat="1" ht="15" customHeight="1">
      <c r="A171" s="111" t="s">
        <v>264</v>
      </c>
      <c r="B171" s="58" t="s">
        <v>210</v>
      </c>
      <c r="C171" s="112" t="s">
        <v>859</v>
      </c>
      <c r="D171" s="59" t="s">
        <v>212</v>
      </c>
      <c r="E171" s="111" t="s">
        <v>1080</v>
      </c>
      <c r="F171" s="111" t="s">
        <v>1081</v>
      </c>
      <c r="G171" s="60" t="s">
        <v>35</v>
      </c>
      <c r="H171" s="60" t="s">
        <v>1082</v>
      </c>
      <c r="I171" s="60" t="e">
        <f>VLOOKUP(H171,新返回合同!$A$2:$Y$45,25,FALSE)</f>
        <v>#N/A</v>
      </c>
      <c r="J171" s="60" t="s">
        <v>37</v>
      </c>
      <c r="K171" s="111" t="s">
        <v>1083</v>
      </c>
      <c r="L171" s="121" t="s">
        <v>1084</v>
      </c>
      <c r="M171" s="122" t="s">
        <v>1085</v>
      </c>
      <c r="N171" s="123">
        <v>44816</v>
      </c>
      <c r="O171" s="123" t="s">
        <v>431</v>
      </c>
      <c r="P171" s="124">
        <v>6740</v>
      </c>
      <c r="Q171" s="137">
        <v>115.25</v>
      </c>
      <c r="R171" s="138">
        <f t="shared" si="9"/>
        <v>776785</v>
      </c>
      <c r="S171" s="77">
        <v>202305</v>
      </c>
      <c r="T171" s="139" t="s">
        <v>1086</v>
      </c>
      <c r="U171" s="139"/>
      <c r="V171" s="88">
        <v>115.246370171</v>
      </c>
      <c r="W171" s="143"/>
      <c r="X171" s="81">
        <v>44805</v>
      </c>
      <c r="Y171" s="81">
        <v>45170</v>
      </c>
      <c r="Z171" s="96" t="s">
        <v>1087</v>
      </c>
      <c r="AA171" s="97">
        <v>0.4</v>
      </c>
      <c r="AB171" s="97">
        <v>200</v>
      </c>
      <c r="AC171" s="97">
        <f t="shared" si="11"/>
        <v>80</v>
      </c>
    </row>
    <row r="172" spans="1:16359" s="43" customFormat="1" ht="15" customHeight="1">
      <c r="A172" s="111" t="s">
        <v>264</v>
      </c>
      <c r="B172" s="58" t="s">
        <v>210</v>
      </c>
      <c r="C172" s="112" t="s">
        <v>859</v>
      </c>
      <c r="D172" s="59" t="s">
        <v>212</v>
      </c>
      <c r="E172" s="111" t="s">
        <v>1088</v>
      </c>
      <c r="F172" s="111" t="s">
        <v>1089</v>
      </c>
      <c r="G172" s="60" t="s">
        <v>35</v>
      </c>
      <c r="H172" s="60" t="s">
        <v>1090</v>
      </c>
      <c r="I172" s="60" t="e">
        <f>VLOOKUP(H172,新返回合同!$A$2:$Y$45,25,FALSE)</f>
        <v>#N/A</v>
      </c>
      <c r="J172" s="60" t="s">
        <v>37</v>
      </c>
      <c r="K172" s="111" t="s">
        <v>1091</v>
      </c>
      <c r="L172" s="121" t="s">
        <v>1091</v>
      </c>
      <c r="M172" s="122" t="s">
        <v>1092</v>
      </c>
      <c r="N172" s="123" t="s">
        <v>1093</v>
      </c>
      <c r="O172" s="123" t="s">
        <v>1094</v>
      </c>
      <c r="P172" s="124">
        <v>6740</v>
      </c>
      <c r="Q172" s="137">
        <v>48.58</v>
      </c>
      <c r="R172" s="138">
        <f t="shared" si="9"/>
        <v>327429.2</v>
      </c>
      <c r="S172" s="77">
        <v>202305</v>
      </c>
      <c r="T172" s="139" t="s">
        <v>1095</v>
      </c>
      <c r="U172" s="139"/>
      <c r="V172" s="88">
        <v>48.581295013000002</v>
      </c>
      <c r="W172" s="140"/>
      <c r="X172" s="81">
        <v>44927</v>
      </c>
      <c r="Y172" s="81">
        <v>45107</v>
      </c>
      <c r="Z172" s="96" t="s">
        <v>1096</v>
      </c>
      <c r="AA172" s="97">
        <v>0.4</v>
      </c>
      <c r="AB172" s="97">
        <v>120</v>
      </c>
      <c r="AC172" s="97">
        <f t="shared" si="11"/>
        <v>48</v>
      </c>
    </row>
    <row r="173" spans="1:16359" s="43" customFormat="1" ht="15" customHeight="1">
      <c r="A173" s="111" t="s">
        <v>264</v>
      </c>
      <c r="B173" s="58" t="s">
        <v>210</v>
      </c>
      <c r="C173" s="112" t="s">
        <v>859</v>
      </c>
      <c r="D173" s="59" t="s">
        <v>212</v>
      </c>
      <c r="E173" s="111" t="s">
        <v>1088</v>
      </c>
      <c r="F173" s="111" t="s">
        <v>1089</v>
      </c>
      <c r="G173" s="60" t="s">
        <v>35</v>
      </c>
      <c r="H173" s="60" t="s">
        <v>1090</v>
      </c>
      <c r="I173" s="60" t="e">
        <f>VLOOKUP(H173,新返回合同!$A$2:$Y$45,25,FALSE)</f>
        <v>#N/A</v>
      </c>
      <c r="J173" s="60" t="s">
        <v>37</v>
      </c>
      <c r="K173" s="111" t="s">
        <v>1097</v>
      </c>
      <c r="L173" s="121" t="s">
        <v>1098</v>
      </c>
      <c r="M173" s="122" t="s">
        <v>1092</v>
      </c>
      <c r="N173" s="123">
        <v>44812</v>
      </c>
      <c r="O173" s="123" t="s">
        <v>1099</v>
      </c>
      <c r="P173" s="124">
        <v>6740</v>
      </c>
      <c r="Q173" s="137">
        <v>115.13</v>
      </c>
      <c r="R173" s="138">
        <f t="shared" si="9"/>
        <v>775976.2</v>
      </c>
      <c r="S173" s="77">
        <v>202305</v>
      </c>
      <c r="T173" s="139" t="s">
        <v>1100</v>
      </c>
      <c r="U173" s="139"/>
      <c r="V173" s="88">
        <v>115.127445063</v>
      </c>
      <c r="W173" s="140"/>
      <c r="X173" s="81">
        <v>44927</v>
      </c>
      <c r="Y173" s="81">
        <v>45107</v>
      </c>
      <c r="Z173" s="96" t="s">
        <v>1101</v>
      </c>
      <c r="AA173" s="97">
        <v>0.4</v>
      </c>
      <c r="AB173" s="97">
        <v>260</v>
      </c>
      <c r="AC173" s="97">
        <f t="shared" si="11"/>
        <v>104</v>
      </c>
    </row>
    <row r="174" spans="1:16359" s="43" customFormat="1" ht="15" customHeight="1">
      <c r="A174" s="111" t="s">
        <v>264</v>
      </c>
      <c r="B174" s="58" t="s">
        <v>210</v>
      </c>
      <c r="C174" s="112" t="s">
        <v>859</v>
      </c>
      <c r="D174" s="59" t="s">
        <v>212</v>
      </c>
      <c r="E174" s="111" t="s">
        <v>1102</v>
      </c>
      <c r="F174" s="111" t="s">
        <v>1103</v>
      </c>
      <c r="G174" s="60" t="s">
        <v>35</v>
      </c>
      <c r="H174" s="60" t="s">
        <v>1104</v>
      </c>
      <c r="I174" s="60" t="e">
        <f>VLOOKUP(H174,新返回合同!$A$2:$Y$45,25,FALSE)</f>
        <v>#N/A</v>
      </c>
      <c r="J174" s="60" t="s">
        <v>37</v>
      </c>
      <c r="K174" s="111" t="s">
        <v>1105</v>
      </c>
      <c r="L174" s="121" t="s">
        <v>1105</v>
      </c>
      <c r="M174" s="122" t="s">
        <v>1106</v>
      </c>
      <c r="N174" s="123" t="s">
        <v>1107</v>
      </c>
      <c r="O174" s="123" t="s">
        <v>1108</v>
      </c>
      <c r="P174" s="124">
        <v>6740</v>
      </c>
      <c r="Q174" s="137">
        <v>32.5</v>
      </c>
      <c r="R174" s="138">
        <f t="shared" si="9"/>
        <v>219050</v>
      </c>
      <c r="S174" s="77">
        <v>202305</v>
      </c>
      <c r="T174" s="139" t="s">
        <v>1109</v>
      </c>
      <c r="U174" s="139"/>
      <c r="V174" s="88">
        <v>32.501873015999998</v>
      </c>
      <c r="W174" s="140"/>
      <c r="X174" s="81">
        <v>44927</v>
      </c>
      <c r="Y174" s="81">
        <v>45107</v>
      </c>
      <c r="Z174" s="96" t="s">
        <v>1110</v>
      </c>
      <c r="AA174" s="97">
        <v>0.4</v>
      </c>
      <c r="AB174" s="97">
        <v>80</v>
      </c>
      <c r="AC174" s="97">
        <f t="shared" si="11"/>
        <v>32</v>
      </c>
    </row>
    <row r="175" spans="1:16359" s="43" customFormat="1" ht="15" customHeight="1">
      <c r="A175" s="111" t="s">
        <v>264</v>
      </c>
      <c r="B175" s="58" t="s">
        <v>210</v>
      </c>
      <c r="C175" s="112" t="s">
        <v>859</v>
      </c>
      <c r="D175" s="59" t="s">
        <v>212</v>
      </c>
      <c r="E175" s="111" t="s">
        <v>1111</v>
      </c>
      <c r="F175" s="111" t="s">
        <v>1112</v>
      </c>
      <c r="G175" s="60" t="s">
        <v>35</v>
      </c>
      <c r="H175" s="60" t="s">
        <v>1113</v>
      </c>
      <c r="I175" s="60" t="e">
        <f>VLOOKUP(H175,新返回合同!$A$2:$Y$45,25,FALSE)</f>
        <v>#N/A</v>
      </c>
      <c r="J175" s="60" t="s">
        <v>37</v>
      </c>
      <c r="K175" s="111" t="s">
        <v>1114</v>
      </c>
      <c r="L175" s="121" t="s">
        <v>1112</v>
      </c>
      <c r="M175" s="122" t="s">
        <v>1115</v>
      </c>
      <c r="N175" s="123" t="s">
        <v>1116</v>
      </c>
      <c r="O175" s="123" t="s">
        <v>1117</v>
      </c>
      <c r="P175" s="124">
        <v>6740</v>
      </c>
      <c r="Q175" s="137">
        <v>149.76</v>
      </c>
      <c r="R175" s="138">
        <f t="shared" si="9"/>
        <v>1009382.4</v>
      </c>
      <c r="S175" s="77">
        <v>202305</v>
      </c>
      <c r="T175" s="139" t="s">
        <v>1118</v>
      </c>
      <c r="U175" s="139"/>
      <c r="V175" s="88">
        <v>149.76060485799999</v>
      </c>
      <c r="W175" s="140"/>
      <c r="X175" s="81">
        <v>44728</v>
      </c>
      <c r="Y175" s="81">
        <v>45092</v>
      </c>
      <c r="Z175" s="96" t="s">
        <v>1119</v>
      </c>
      <c r="AA175" s="97">
        <v>0.4</v>
      </c>
      <c r="AB175" s="97">
        <v>300</v>
      </c>
      <c r="AC175" s="97">
        <f t="shared" si="11"/>
        <v>120</v>
      </c>
    </row>
    <row r="176" spans="1:16359" s="38" customFormat="1" ht="15" customHeight="1">
      <c r="A176" s="113" t="s">
        <v>257</v>
      </c>
      <c r="B176" s="114" t="s">
        <v>1120</v>
      </c>
      <c r="C176" s="114" t="s">
        <v>1121</v>
      </c>
      <c r="D176" s="114" t="s">
        <v>212</v>
      </c>
      <c r="E176" s="114" t="s">
        <v>1122</v>
      </c>
      <c r="F176" s="115" t="s">
        <v>1123</v>
      </c>
      <c r="G176" s="116" t="s">
        <v>35</v>
      </c>
      <c r="H176" s="116" t="s">
        <v>1124</v>
      </c>
      <c r="I176" s="8" t="e">
        <f>VLOOKUP(H176,新返回合同!$A$2:$Y$45,25,FALSE)</f>
        <v>#N/A</v>
      </c>
      <c r="J176" s="115" t="s">
        <v>438</v>
      </c>
      <c r="K176" s="115" t="s">
        <v>1125</v>
      </c>
      <c r="L176" s="128" t="s">
        <v>1126</v>
      </c>
      <c r="M176" s="129" t="s">
        <v>1127</v>
      </c>
      <c r="N176" s="115" t="s">
        <v>1128</v>
      </c>
      <c r="O176" s="130" t="s">
        <v>955</v>
      </c>
      <c r="P176" s="131">
        <v>9500</v>
      </c>
      <c r="Q176" s="144"/>
      <c r="R176" s="145">
        <f t="shared" si="9"/>
        <v>0</v>
      </c>
      <c r="S176" s="26">
        <v>202305</v>
      </c>
      <c r="T176" s="146" t="s">
        <v>1129</v>
      </c>
      <c r="U176" s="147"/>
      <c r="V176" s="90">
        <v>0</v>
      </c>
      <c r="W176" s="148"/>
      <c r="X176" s="149"/>
      <c r="Y176" s="149"/>
      <c r="Z176" s="158" t="s">
        <v>1130</v>
      </c>
      <c r="AA176" s="159">
        <v>0.3</v>
      </c>
      <c r="AB176" s="160">
        <v>0</v>
      </c>
      <c r="AC176" s="161">
        <v>0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  <c r="ZB176" s="2"/>
      <c r="ZC176" s="2"/>
      <c r="ZD176" s="2"/>
      <c r="ZE176" s="2"/>
      <c r="ZF176" s="2"/>
      <c r="ZG176" s="2"/>
      <c r="ZH176" s="2"/>
      <c r="ZI176" s="2"/>
      <c r="ZJ176" s="2"/>
      <c r="ZK176" s="2"/>
      <c r="ZL176" s="2"/>
      <c r="ZM176" s="2"/>
      <c r="ZN176" s="2"/>
      <c r="ZO176" s="2"/>
      <c r="ZP176" s="2"/>
      <c r="ZQ176" s="2"/>
      <c r="ZR176" s="2"/>
      <c r="ZS176" s="2"/>
      <c r="ZT176" s="2"/>
      <c r="ZU176" s="2"/>
      <c r="ZV176" s="2"/>
      <c r="ZW176" s="2"/>
      <c r="ZX176" s="2"/>
      <c r="ZY176" s="2"/>
      <c r="ZZ176" s="2"/>
      <c r="AAA176" s="2"/>
      <c r="AAB176" s="2"/>
      <c r="AAC176" s="2"/>
      <c r="AAD176" s="2"/>
      <c r="AAE176" s="2"/>
      <c r="AAF176" s="2"/>
      <c r="AAG176" s="2"/>
      <c r="AAH176" s="2"/>
      <c r="AAI176" s="2"/>
      <c r="AAJ176" s="2"/>
      <c r="AAK176" s="2"/>
      <c r="AAL176" s="2"/>
      <c r="AAM176" s="2"/>
      <c r="AAN176" s="2"/>
      <c r="AAO176" s="2"/>
      <c r="AAP176" s="2"/>
      <c r="AAQ176" s="2"/>
      <c r="AAR176" s="2"/>
      <c r="AAS176" s="2"/>
      <c r="AAT176" s="2"/>
      <c r="AAU176" s="2"/>
      <c r="AAV176" s="2"/>
      <c r="AAW176" s="2"/>
      <c r="AAX176" s="2"/>
      <c r="AAY176" s="2"/>
      <c r="AAZ176" s="2"/>
      <c r="ABA176" s="2"/>
      <c r="ABB176" s="2"/>
      <c r="ABC176" s="2"/>
      <c r="ABD176" s="2"/>
      <c r="ABE176" s="2"/>
      <c r="ABF176" s="2"/>
      <c r="ABG176" s="2"/>
      <c r="ABH176" s="2"/>
      <c r="ABI176" s="2"/>
      <c r="ABJ176" s="2"/>
      <c r="ABK176" s="2"/>
      <c r="ABL176" s="2"/>
      <c r="ABM176" s="2"/>
      <c r="ABN176" s="2"/>
      <c r="ABO176" s="2"/>
      <c r="ABP176" s="2"/>
      <c r="ABQ176" s="2"/>
      <c r="ABR176" s="2"/>
      <c r="ABS176" s="2"/>
      <c r="ABT176" s="2"/>
      <c r="ABU176" s="2"/>
      <c r="ABV176" s="2"/>
      <c r="ABW176" s="2"/>
      <c r="ABX176" s="2"/>
      <c r="ABY176" s="2"/>
      <c r="ABZ176" s="2"/>
      <c r="ACA176" s="2"/>
      <c r="ACB176" s="2"/>
      <c r="ACC176" s="2"/>
      <c r="ACD176" s="2"/>
      <c r="ACE176" s="2"/>
      <c r="ACF176" s="2"/>
      <c r="ACG176" s="2"/>
      <c r="ACH176" s="2"/>
      <c r="ACI176" s="2"/>
      <c r="ACJ176" s="2"/>
      <c r="ACK176" s="2"/>
      <c r="ACL176" s="2"/>
      <c r="ACM176" s="2"/>
      <c r="ACN176" s="2"/>
      <c r="ACO176" s="2"/>
      <c r="ACP176" s="2"/>
      <c r="ACQ176" s="2"/>
      <c r="ACR176" s="2"/>
      <c r="ACS176" s="2"/>
      <c r="ACT176" s="2"/>
      <c r="ACU176" s="2"/>
      <c r="ACV176" s="2"/>
      <c r="ACW176" s="2"/>
      <c r="ACX176" s="2"/>
      <c r="ACY176" s="2"/>
      <c r="ACZ176" s="2"/>
      <c r="ADA176" s="2"/>
      <c r="ADB176" s="2"/>
      <c r="ADC176" s="2"/>
      <c r="ADD176" s="2"/>
      <c r="ADE176" s="2"/>
      <c r="ADF176" s="2"/>
      <c r="ADG176" s="2"/>
      <c r="ADH176" s="2"/>
      <c r="ADI176" s="2"/>
      <c r="ADJ176" s="2"/>
      <c r="ADK176" s="2"/>
      <c r="ADL176" s="2"/>
      <c r="ADM176" s="2"/>
      <c r="ADN176" s="2"/>
      <c r="ADO176" s="2"/>
      <c r="ADP176" s="2"/>
      <c r="ADQ176" s="2"/>
      <c r="ADR176" s="2"/>
      <c r="ADS176" s="2"/>
      <c r="ADT176" s="2"/>
      <c r="ADU176" s="2"/>
      <c r="ADV176" s="2"/>
      <c r="ADW176" s="2"/>
      <c r="ADX176" s="2"/>
      <c r="ADY176" s="2"/>
      <c r="ADZ176" s="2"/>
      <c r="AEA176" s="2"/>
      <c r="AEB176" s="2"/>
      <c r="AEC176" s="2"/>
      <c r="AED176" s="2"/>
      <c r="AEE176" s="2"/>
      <c r="AEF176" s="2"/>
      <c r="AEG176" s="2"/>
      <c r="AEH176" s="2"/>
      <c r="AEI176" s="2"/>
      <c r="AEJ176" s="2"/>
      <c r="AEK176" s="2"/>
      <c r="AEL176" s="2"/>
      <c r="AEM176" s="2"/>
      <c r="AEN176" s="2"/>
      <c r="AEO176" s="2"/>
      <c r="AEP176" s="2"/>
      <c r="AEQ176" s="2"/>
      <c r="AER176" s="2"/>
      <c r="AES176" s="2"/>
      <c r="AET176" s="2"/>
      <c r="AEU176" s="2"/>
      <c r="AEV176" s="2"/>
      <c r="AEW176" s="2"/>
      <c r="AEX176" s="2"/>
      <c r="AEY176" s="2"/>
      <c r="AEZ176" s="2"/>
      <c r="AFA176" s="2"/>
      <c r="AFB176" s="2"/>
      <c r="AFC176" s="2"/>
      <c r="AFD176" s="2"/>
      <c r="AFE176" s="2"/>
      <c r="AFF176" s="2"/>
      <c r="AFG176" s="2"/>
      <c r="AFH176" s="2"/>
      <c r="AFI176" s="2"/>
      <c r="AFJ176" s="2"/>
      <c r="AFK176" s="2"/>
      <c r="AFL176" s="2"/>
      <c r="AFM176" s="2"/>
      <c r="AFN176" s="2"/>
      <c r="AFO176" s="2"/>
      <c r="AFP176" s="2"/>
      <c r="AFQ176" s="2"/>
      <c r="AFR176" s="2"/>
      <c r="AFS176" s="2"/>
      <c r="AFT176" s="2"/>
      <c r="AFU176" s="2"/>
      <c r="AFV176" s="2"/>
      <c r="AFW176" s="2"/>
      <c r="AFX176" s="2"/>
      <c r="AFY176" s="2"/>
      <c r="AFZ176" s="2"/>
      <c r="AGA176" s="2"/>
      <c r="AGB176" s="2"/>
      <c r="AGC176" s="2"/>
      <c r="AGD176" s="2"/>
      <c r="AGE176" s="2"/>
      <c r="AGF176" s="2"/>
      <c r="AGG176" s="2"/>
      <c r="AGH176" s="2"/>
      <c r="AGI176" s="2"/>
      <c r="AGJ176" s="2"/>
      <c r="AGK176" s="2"/>
      <c r="AGL176" s="2"/>
      <c r="AGM176" s="2"/>
      <c r="AGN176" s="2"/>
      <c r="AGO176" s="2"/>
      <c r="AGP176" s="2"/>
      <c r="AGQ176" s="2"/>
      <c r="AGR176" s="2"/>
      <c r="AGS176" s="2"/>
      <c r="AGT176" s="2"/>
      <c r="AGU176" s="2"/>
      <c r="AGV176" s="2"/>
      <c r="AGW176" s="2"/>
      <c r="AGX176" s="2"/>
      <c r="AGY176" s="2"/>
      <c r="AGZ176" s="2"/>
      <c r="AHA176" s="2"/>
      <c r="AHB176" s="2"/>
      <c r="AHC176" s="2"/>
      <c r="AHD176" s="2"/>
      <c r="AHE176" s="2"/>
      <c r="AHF176" s="2"/>
      <c r="AHG176" s="2"/>
      <c r="AHH176" s="2"/>
      <c r="AHI176" s="2"/>
      <c r="AHJ176" s="2"/>
      <c r="AHK176" s="2"/>
      <c r="AHL176" s="2"/>
      <c r="AHM176" s="2"/>
      <c r="AHN176" s="2"/>
      <c r="AHO176" s="2"/>
      <c r="AHP176" s="2"/>
      <c r="AHQ176" s="2"/>
      <c r="AHR176" s="2"/>
      <c r="AHS176" s="2"/>
      <c r="AHT176" s="2"/>
      <c r="AHU176" s="2"/>
      <c r="AHV176" s="2"/>
      <c r="AHW176" s="2"/>
      <c r="AHX176" s="2"/>
      <c r="AHY176" s="2"/>
      <c r="AHZ176" s="2"/>
      <c r="AIA176" s="2"/>
      <c r="AIB176" s="2"/>
      <c r="AIC176" s="2"/>
      <c r="AID176" s="2"/>
      <c r="AIE176" s="2"/>
      <c r="AIF176" s="2"/>
      <c r="AIG176" s="2"/>
      <c r="AIH176" s="2"/>
      <c r="AII176" s="2"/>
      <c r="AIJ176" s="2"/>
      <c r="AIK176" s="2"/>
      <c r="AIL176" s="2"/>
      <c r="AIM176" s="2"/>
      <c r="AIN176" s="2"/>
      <c r="AIO176" s="2"/>
      <c r="AIP176" s="2"/>
      <c r="AIQ176" s="2"/>
      <c r="AIR176" s="2"/>
      <c r="AIS176" s="2"/>
      <c r="AIT176" s="2"/>
      <c r="AIU176" s="2"/>
      <c r="AIV176" s="2"/>
      <c r="AIW176" s="2"/>
      <c r="AIX176" s="2"/>
      <c r="AIY176" s="2"/>
      <c r="AIZ176" s="2"/>
      <c r="AJA176" s="2"/>
      <c r="AJB176" s="2"/>
      <c r="AJC176" s="2"/>
      <c r="AJD176" s="2"/>
      <c r="AJE176" s="2"/>
      <c r="AJF176" s="2"/>
      <c r="AJG176" s="2"/>
      <c r="AJH176" s="2"/>
      <c r="AJI176" s="2"/>
      <c r="AJJ176" s="2"/>
      <c r="AJK176" s="2"/>
      <c r="AJL176" s="2"/>
      <c r="AJM176" s="2"/>
      <c r="AJN176" s="2"/>
      <c r="AJO176" s="2"/>
      <c r="AJP176" s="2"/>
      <c r="AJQ176" s="2"/>
      <c r="AJR176" s="2"/>
      <c r="AJS176" s="2"/>
      <c r="AJT176" s="2"/>
      <c r="AJU176" s="2"/>
      <c r="AJV176" s="2"/>
      <c r="AJW176" s="2"/>
      <c r="AJX176" s="2"/>
      <c r="AJY176" s="2"/>
      <c r="AJZ176" s="2"/>
      <c r="AKA176" s="2"/>
      <c r="AKB176" s="2"/>
      <c r="AKC176" s="2"/>
      <c r="AKD176" s="2"/>
      <c r="AKE176" s="2"/>
      <c r="AKF176" s="2"/>
      <c r="AKG176" s="2"/>
      <c r="AKH176" s="2"/>
      <c r="AKI176" s="2"/>
      <c r="AKJ176" s="2"/>
      <c r="AKK176" s="2"/>
      <c r="AKL176" s="2"/>
      <c r="AKM176" s="2"/>
      <c r="AKN176" s="2"/>
      <c r="AKO176" s="2"/>
      <c r="AKP176" s="2"/>
      <c r="AKQ176" s="2"/>
      <c r="AKR176" s="2"/>
      <c r="AKS176" s="2"/>
      <c r="AKT176" s="2"/>
      <c r="AKU176" s="2"/>
      <c r="AKV176" s="2"/>
      <c r="AKW176" s="2"/>
      <c r="AKX176" s="2"/>
      <c r="AKY176" s="2"/>
      <c r="AKZ176" s="2"/>
      <c r="ALA176" s="2"/>
      <c r="ALB176" s="2"/>
      <c r="ALC176" s="2"/>
      <c r="ALD176" s="2"/>
      <c r="ALE176" s="2"/>
      <c r="ALF176" s="2"/>
      <c r="ALG176" s="2"/>
      <c r="ALH176" s="2"/>
      <c r="ALI176" s="2"/>
      <c r="ALJ176" s="2"/>
      <c r="ALK176" s="2"/>
      <c r="ALL176" s="2"/>
      <c r="ALM176" s="2"/>
      <c r="ALN176" s="2"/>
      <c r="ALO176" s="2"/>
      <c r="ALP176" s="2"/>
      <c r="ALQ176" s="2"/>
      <c r="ALR176" s="2"/>
      <c r="ALS176" s="2"/>
      <c r="ALT176" s="2"/>
      <c r="ALU176" s="2"/>
      <c r="ALV176" s="2"/>
      <c r="ALW176" s="2"/>
      <c r="ALX176" s="2"/>
      <c r="ALY176" s="2"/>
      <c r="ALZ176" s="2"/>
      <c r="AMA176" s="2"/>
      <c r="AMB176" s="2"/>
      <c r="AMC176" s="2"/>
      <c r="AMD176" s="2"/>
      <c r="AME176" s="2"/>
      <c r="AMF176" s="2"/>
      <c r="AMG176" s="2"/>
      <c r="AMH176" s="2"/>
      <c r="AMI176" s="2"/>
      <c r="AMJ176" s="2"/>
      <c r="AMK176" s="2"/>
      <c r="AML176" s="2"/>
      <c r="AMM176" s="2"/>
      <c r="AMN176" s="2"/>
      <c r="AMO176" s="2"/>
      <c r="AMP176" s="2"/>
      <c r="AMQ176" s="2"/>
      <c r="AMR176" s="2"/>
      <c r="AMS176" s="2"/>
      <c r="AMT176" s="2"/>
      <c r="AMU176" s="2"/>
      <c r="AMV176" s="2"/>
      <c r="AMW176" s="2"/>
      <c r="AMX176" s="2"/>
      <c r="AMY176" s="2"/>
      <c r="AMZ176" s="2"/>
      <c r="ANA176" s="2"/>
      <c r="ANB176" s="2"/>
      <c r="ANC176" s="2"/>
      <c r="AND176" s="2"/>
      <c r="ANE176" s="2"/>
      <c r="ANF176" s="2"/>
      <c r="ANG176" s="2"/>
      <c r="ANH176" s="2"/>
      <c r="ANI176" s="2"/>
      <c r="ANJ176" s="2"/>
      <c r="ANK176" s="2"/>
      <c r="ANL176" s="2"/>
      <c r="ANM176" s="2"/>
      <c r="ANN176" s="2"/>
      <c r="ANO176" s="2"/>
      <c r="ANP176" s="2"/>
      <c r="ANQ176" s="2"/>
      <c r="ANR176" s="2"/>
      <c r="ANS176" s="2"/>
      <c r="ANT176" s="2"/>
      <c r="ANU176" s="2"/>
      <c r="ANV176" s="2"/>
      <c r="ANW176" s="2"/>
      <c r="ANX176" s="2"/>
      <c r="ANY176" s="2"/>
      <c r="ANZ176" s="2"/>
      <c r="AOA176" s="2"/>
      <c r="AOB176" s="2"/>
      <c r="AOC176" s="2"/>
      <c r="AOD176" s="2"/>
      <c r="AOE176" s="2"/>
      <c r="AOF176" s="2"/>
      <c r="AOG176" s="2"/>
      <c r="AOH176" s="2"/>
      <c r="AOI176" s="2"/>
      <c r="AOJ176" s="2"/>
      <c r="AOK176" s="2"/>
      <c r="AOL176" s="2"/>
      <c r="AOM176" s="2"/>
      <c r="AON176" s="2"/>
      <c r="AOO176" s="2"/>
      <c r="AOP176" s="2"/>
      <c r="AOQ176" s="2"/>
      <c r="AOR176" s="2"/>
      <c r="AOS176" s="2"/>
      <c r="AOT176" s="2"/>
      <c r="AOU176" s="2"/>
      <c r="AOV176" s="2"/>
      <c r="AOW176" s="2"/>
      <c r="AOX176" s="2"/>
      <c r="AOY176" s="2"/>
      <c r="AOZ176" s="2"/>
      <c r="APA176" s="2"/>
      <c r="APB176" s="2"/>
      <c r="APC176" s="2"/>
      <c r="APD176" s="2"/>
      <c r="APE176" s="2"/>
      <c r="APF176" s="2"/>
      <c r="APG176" s="2"/>
      <c r="APH176" s="2"/>
      <c r="API176" s="2"/>
      <c r="APJ176" s="2"/>
      <c r="APK176" s="2"/>
      <c r="APL176" s="2"/>
      <c r="APM176" s="2"/>
      <c r="APN176" s="2"/>
      <c r="APO176" s="2"/>
      <c r="APP176" s="2"/>
      <c r="APQ176" s="2"/>
      <c r="APR176" s="2"/>
      <c r="APS176" s="2"/>
      <c r="APT176" s="2"/>
      <c r="APU176" s="2"/>
      <c r="APV176" s="2"/>
      <c r="APW176" s="2"/>
      <c r="APX176" s="2"/>
      <c r="APY176" s="2"/>
      <c r="APZ176" s="2"/>
      <c r="AQA176" s="2"/>
      <c r="AQB176" s="2"/>
      <c r="AQC176" s="2"/>
      <c r="AQD176" s="2"/>
      <c r="AQE176" s="2"/>
      <c r="AQF176" s="2"/>
      <c r="AQG176" s="2"/>
      <c r="AQH176" s="2"/>
      <c r="AQI176" s="2"/>
      <c r="AQJ176" s="2"/>
      <c r="AQK176" s="2"/>
      <c r="AQL176" s="2"/>
      <c r="AQM176" s="2"/>
      <c r="AQN176" s="2"/>
      <c r="AQO176" s="2"/>
      <c r="AQP176" s="2"/>
      <c r="AQQ176" s="2"/>
      <c r="AQR176" s="2"/>
      <c r="AQS176" s="2"/>
      <c r="AQT176" s="2"/>
      <c r="AQU176" s="2"/>
      <c r="AQV176" s="2"/>
      <c r="AQW176" s="2"/>
      <c r="AQX176" s="2"/>
      <c r="AQY176" s="2"/>
      <c r="AQZ176" s="2"/>
      <c r="ARA176" s="2"/>
      <c r="ARB176" s="2"/>
      <c r="ARC176" s="2"/>
      <c r="ARD176" s="2"/>
      <c r="ARE176" s="2"/>
      <c r="ARF176" s="2"/>
      <c r="ARG176" s="2"/>
      <c r="ARH176" s="2"/>
      <c r="ARI176" s="2"/>
      <c r="ARJ176" s="2"/>
      <c r="ARK176" s="2"/>
      <c r="ARL176" s="2"/>
      <c r="ARM176" s="2"/>
      <c r="ARN176" s="2"/>
      <c r="ARO176" s="2"/>
      <c r="ARP176" s="2"/>
      <c r="ARQ176" s="2"/>
      <c r="ARR176" s="2"/>
      <c r="ARS176" s="2"/>
      <c r="ART176" s="2"/>
      <c r="ARU176" s="2"/>
      <c r="ARV176" s="2"/>
      <c r="ARW176" s="2"/>
      <c r="ARX176" s="2"/>
      <c r="ARY176" s="2"/>
      <c r="ARZ176" s="2"/>
      <c r="ASA176" s="2"/>
      <c r="ASB176" s="2"/>
      <c r="ASC176" s="2"/>
      <c r="ASD176" s="2"/>
      <c r="ASE176" s="2"/>
      <c r="ASF176" s="2"/>
      <c r="ASG176" s="2"/>
      <c r="ASH176" s="2"/>
      <c r="ASI176" s="2"/>
      <c r="ASJ176" s="2"/>
      <c r="ASK176" s="2"/>
      <c r="ASL176" s="2"/>
      <c r="ASM176" s="2"/>
      <c r="ASN176" s="2"/>
      <c r="ASO176" s="2"/>
      <c r="ASP176" s="2"/>
      <c r="ASQ176" s="2"/>
      <c r="ASR176" s="2"/>
      <c r="ASS176" s="2"/>
      <c r="AST176" s="2"/>
      <c r="ASU176" s="2"/>
      <c r="ASV176" s="2"/>
      <c r="ASW176" s="2"/>
      <c r="ASX176" s="2"/>
      <c r="ASY176" s="2"/>
      <c r="ASZ176" s="2"/>
      <c r="ATA176" s="2"/>
      <c r="ATB176" s="2"/>
      <c r="ATC176" s="2"/>
      <c r="ATD176" s="2"/>
      <c r="ATE176" s="2"/>
      <c r="ATF176" s="2"/>
      <c r="ATG176" s="2"/>
      <c r="ATH176" s="2"/>
      <c r="ATI176" s="2"/>
      <c r="ATJ176" s="2"/>
      <c r="ATK176" s="2"/>
      <c r="ATL176" s="2"/>
      <c r="ATM176" s="2"/>
      <c r="ATN176" s="2"/>
      <c r="ATO176" s="2"/>
      <c r="ATP176" s="2"/>
      <c r="ATQ176" s="2"/>
      <c r="ATR176" s="2"/>
      <c r="ATS176" s="2"/>
      <c r="ATT176" s="2"/>
      <c r="ATU176" s="2"/>
      <c r="ATV176" s="2"/>
      <c r="ATW176" s="2"/>
      <c r="ATX176" s="2"/>
      <c r="ATY176" s="2"/>
      <c r="ATZ176" s="2"/>
      <c r="AUA176" s="2"/>
      <c r="AUB176" s="2"/>
      <c r="AUC176" s="2"/>
      <c r="AUD176" s="2"/>
      <c r="AUE176" s="2"/>
      <c r="AUF176" s="2"/>
      <c r="AUG176" s="2"/>
      <c r="AUH176" s="2"/>
      <c r="AUI176" s="2"/>
      <c r="AUJ176" s="2"/>
      <c r="AUK176" s="2"/>
      <c r="AUL176" s="2"/>
      <c r="AUM176" s="2"/>
      <c r="AUN176" s="2"/>
      <c r="AUO176" s="2"/>
      <c r="AUP176" s="2"/>
      <c r="AUQ176" s="2"/>
      <c r="AUR176" s="2"/>
      <c r="AUS176" s="2"/>
      <c r="AUT176" s="2"/>
      <c r="AUU176" s="2"/>
      <c r="AUV176" s="2"/>
      <c r="AUW176" s="2"/>
      <c r="AUX176" s="2"/>
      <c r="AUY176" s="2"/>
      <c r="AUZ176" s="2"/>
      <c r="AVA176" s="2"/>
      <c r="AVB176" s="2"/>
      <c r="AVC176" s="2"/>
      <c r="AVD176" s="2"/>
      <c r="AVE176" s="2"/>
      <c r="AVF176" s="2"/>
      <c r="AVG176" s="2"/>
      <c r="AVH176" s="2"/>
      <c r="AVI176" s="2"/>
      <c r="AVJ176" s="2"/>
      <c r="AVK176" s="2"/>
      <c r="AVL176" s="2"/>
      <c r="AVM176" s="2"/>
      <c r="AVN176" s="2"/>
      <c r="AVO176" s="2"/>
      <c r="AVP176" s="2"/>
      <c r="AVQ176" s="2"/>
      <c r="AVR176" s="2"/>
      <c r="AVS176" s="2"/>
      <c r="AVT176" s="2"/>
      <c r="AVU176" s="2"/>
      <c r="AVV176" s="2"/>
      <c r="AVW176" s="2"/>
      <c r="AVX176" s="2"/>
      <c r="AVY176" s="2"/>
      <c r="AVZ176" s="2"/>
      <c r="AWA176" s="2"/>
      <c r="AWB176" s="2"/>
      <c r="AWC176" s="2"/>
      <c r="AWD176" s="2"/>
      <c r="AWE176" s="2"/>
      <c r="AWF176" s="2"/>
      <c r="AWG176" s="2"/>
      <c r="AWH176" s="2"/>
      <c r="AWI176" s="2"/>
      <c r="AWJ176" s="2"/>
      <c r="AWK176" s="2"/>
      <c r="AWL176" s="2"/>
      <c r="AWM176" s="2"/>
      <c r="AWN176" s="2"/>
      <c r="AWO176" s="2"/>
      <c r="AWP176" s="2"/>
      <c r="AWQ176" s="2"/>
      <c r="AWR176" s="2"/>
      <c r="AWS176" s="2"/>
      <c r="AWT176" s="2"/>
      <c r="AWU176" s="2"/>
      <c r="AWV176" s="2"/>
      <c r="AWW176" s="2"/>
      <c r="AWX176" s="2"/>
      <c r="AWY176" s="2"/>
      <c r="AWZ176" s="2"/>
      <c r="AXA176" s="2"/>
      <c r="AXB176" s="2"/>
      <c r="AXC176" s="2"/>
      <c r="AXD176" s="2"/>
      <c r="AXE176" s="2"/>
      <c r="AXF176" s="2"/>
      <c r="AXG176" s="2"/>
      <c r="AXH176" s="2"/>
      <c r="AXI176" s="2"/>
      <c r="AXJ176" s="2"/>
      <c r="AXK176" s="2"/>
      <c r="AXL176" s="2"/>
      <c r="AXM176" s="2"/>
      <c r="AXN176" s="2"/>
      <c r="AXO176" s="2"/>
      <c r="AXP176" s="2"/>
      <c r="AXQ176" s="2"/>
      <c r="AXR176" s="2"/>
      <c r="AXS176" s="2"/>
      <c r="AXT176" s="2"/>
      <c r="AXU176" s="2"/>
      <c r="AXV176" s="2"/>
      <c r="AXW176" s="2"/>
      <c r="AXX176" s="2"/>
      <c r="AXY176" s="2"/>
      <c r="AXZ176" s="2"/>
      <c r="AYA176" s="2"/>
      <c r="AYB176" s="2"/>
      <c r="AYC176" s="2"/>
      <c r="AYD176" s="2"/>
      <c r="AYE176" s="2"/>
      <c r="AYF176" s="2"/>
      <c r="AYG176" s="2"/>
      <c r="AYH176" s="2"/>
      <c r="AYI176" s="2"/>
      <c r="AYJ176" s="2"/>
      <c r="AYK176" s="2"/>
      <c r="AYL176" s="2"/>
      <c r="AYM176" s="2"/>
      <c r="AYN176" s="2"/>
      <c r="AYO176" s="2"/>
      <c r="AYP176" s="2"/>
      <c r="AYQ176" s="2"/>
      <c r="AYR176" s="2"/>
      <c r="AYS176" s="2"/>
      <c r="AYT176" s="2"/>
      <c r="AYU176" s="2"/>
      <c r="AYV176" s="2"/>
      <c r="AYW176" s="2"/>
      <c r="AYX176" s="2"/>
      <c r="AYY176" s="2"/>
      <c r="AYZ176" s="2"/>
      <c r="AZA176" s="2"/>
      <c r="AZB176" s="2"/>
      <c r="AZC176" s="2"/>
      <c r="AZD176" s="2"/>
      <c r="AZE176" s="2"/>
      <c r="AZF176" s="2"/>
      <c r="AZG176" s="2"/>
      <c r="AZH176" s="2"/>
      <c r="AZI176" s="2"/>
      <c r="AZJ176" s="2"/>
      <c r="AZK176" s="2"/>
      <c r="AZL176" s="2"/>
      <c r="AZM176" s="2"/>
      <c r="AZN176" s="2"/>
      <c r="AZO176" s="2"/>
      <c r="AZP176" s="2"/>
      <c r="AZQ176" s="2"/>
      <c r="AZR176" s="2"/>
      <c r="AZS176" s="2"/>
      <c r="AZT176" s="2"/>
      <c r="AZU176" s="2"/>
      <c r="AZV176" s="2"/>
      <c r="AZW176" s="2"/>
      <c r="AZX176" s="2"/>
      <c r="AZY176" s="2"/>
      <c r="AZZ176" s="2"/>
      <c r="BAA176" s="2"/>
      <c r="BAB176" s="2"/>
      <c r="BAC176" s="2"/>
      <c r="BAD176" s="2"/>
      <c r="BAE176" s="2"/>
      <c r="BAF176" s="2"/>
      <c r="BAG176" s="2"/>
      <c r="BAH176" s="2"/>
      <c r="BAI176" s="2"/>
      <c r="BAJ176" s="2"/>
      <c r="BAK176" s="2"/>
      <c r="BAL176" s="2"/>
      <c r="BAM176" s="2"/>
      <c r="BAN176" s="2"/>
      <c r="BAO176" s="2"/>
      <c r="BAP176" s="2"/>
      <c r="BAQ176" s="2"/>
      <c r="BAR176" s="2"/>
      <c r="BAS176" s="2"/>
      <c r="BAT176" s="2"/>
      <c r="BAU176" s="2"/>
      <c r="BAV176" s="2"/>
      <c r="BAW176" s="2"/>
      <c r="BAX176" s="2"/>
      <c r="BAY176" s="2"/>
      <c r="BAZ176" s="2"/>
      <c r="BBA176" s="2"/>
      <c r="BBB176" s="2"/>
      <c r="BBC176" s="2"/>
      <c r="BBD176" s="2"/>
      <c r="BBE176" s="2"/>
      <c r="BBF176" s="2"/>
      <c r="BBG176" s="2"/>
      <c r="BBH176" s="2"/>
      <c r="BBI176" s="2"/>
      <c r="BBJ176" s="2"/>
      <c r="BBK176" s="2"/>
      <c r="BBL176" s="2"/>
      <c r="BBM176" s="2"/>
      <c r="BBN176" s="2"/>
      <c r="BBO176" s="2"/>
      <c r="BBP176" s="2"/>
      <c r="BBQ176" s="2"/>
      <c r="BBR176" s="2"/>
      <c r="BBS176" s="2"/>
      <c r="BBT176" s="2"/>
      <c r="BBU176" s="2"/>
      <c r="BBV176" s="2"/>
      <c r="BBW176" s="2"/>
      <c r="BBX176" s="2"/>
      <c r="BBY176" s="2"/>
      <c r="BBZ176" s="2"/>
      <c r="BCA176" s="2"/>
      <c r="BCB176" s="2"/>
      <c r="BCC176" s="2"/>
      <c r="BCD176" s="2"/>
      <c r="BCE176" s="2"/>
      <c r="BCF176" s="2"/>
      <c r="BCG176" s="2"/>
      <c r="BCH176" s="2"/>
      <c r="BCI176" s="2"/>
      <c r="BCJ176" s="2"/>
      <c r="BCK176" s="2"/>
      <c r="BCL176" s="2"/>
      <c r="BCM176" s="2"/>
      <c r="BCN176" s="2"/>
      <c r="BCO176" s="2"/>
      <c r="BCP176" s="2"/>
      <c r="BCQ176" s="2"/>
      <c r="BCR176" s="2"/>
      <c r="BCS176" s="2"/>
      <c r="BCT176" s="2"/>
      <c r="BCU176" s="2"/>
      <c r="BCV176" s="2"/>
      <c r="BCW176" s="2"/>
      <c r="BCX176" s="2"/>
      <c r="BCY176" s="2"/>
      <c r="BCZ176" s="2"/>
      <c r="BDA176" s="2"/>
      <c r="BDB176" s="2"/>
      <c r="BDC176" s="2"/>
      <c r="BDD176" s="2"/>
      <c r="BDE176" s="2"/>
      <c r="BDF176" s="2"/>
      <c r="BDG176" s="2"/>
      <c r="BDH176" s="2"/>
      <c r="BDI176" s="2"/>
      <c r="BDJ176" s="2"/>
      <c r="BDK176" s="2"/>
      <c r="BDL176" s="2"/>
      <c r="BDM176" s="2"/>
      <c r="BDN176" s="2"/>
      <c r="BDO176" s="2"/>
      <c r="BDP176" s="2"/>
      <c r="BDQ176" s="2"/>
      <c r="BDR176" s="2"/>
      <c r="BDS176" s="2"/>
      <c r="BDT176" s="2"/>
      <c r="BDU176" s="2"/>
      <c r="BDV176" s="2"/>
      <c r="BDW176" s="2"/>
      <c r="BDX176" s="2"/>
      <c r="BDY176" s="2"/>
      <c r="BDZ176" s="2"/>
      <c r="BEA176" s="2"/>
      <c r="BEB176" s="2"/>
      <c r="BEC176" s="2"/>
      <c r="BED176" s="2"/>
      <c r="BEE176" s="2"/>
      <c r="BEF176" s="2"/>
      <c r="BEG176" s="2"/>
      <c r="BEH176" s="2"/>
      <c r="BEI176" s="2"/>
      <c r="BEJ176" s="2"/>
      <c r="BEK176" s="2"/>
      <c r="BEL176" s="2"/>
      <c r="BEM176" s="2"/>
      <c r="BEN176" s="2"/>
      <c r="BEO176" s="2"/>
      <c r="BEP176" s="2"/>
      <c r="BEQ176" s="2"/>
      <c r="BER176" s="2"/>
      <c r="BES176" s="2"/>
      <c r="BET176" s="2"/>
      <c r="BEU176" s="2"/>
      <c r="BEV176" s="2"/>
      <c r="BEW176" s="2"/>
      <c r="BEX176" s="2"/>
      <c r="BEY176" s="2"/>
      <c r="BEZ176" s="2"/>
      <c r="BFA176" s="2"/>
      <c r="BFB176" s="2"/>
      <c r="BFC176" s="2"/>
      <c r="BFD176" s="2"/>
      <c r="BFE176" s="2"/>
      <c r="BFF176" s="2"/>
      <c r="BFG176" s="2"/>
      <c r="BFH176" s="2"/>
      <c r="BFI176" s="2"/>
      <c r="BFJ176" s="2"/>
      <c r="BFK176" s="2"/>
      <c r="BFL176" s="2"/>
      <c r="BFM176" s="2"/>
      <c r="BFN176" s="2"/>
      <c r="BFO176" s="2"/>
      <c r="BFP176" s="2"/>
      <c r="BFQ176" s="2"/>
      <c r="BFR176" s="2"/>
      <c r="BFS176" s="2"/>
      <c r="BFT176" s="2"/>
      <c r="BFU176" s="2"/>
      <c r="BFV176" s="2"/>
      <c r="BFW176" s="2"/>
      <c r="BFX176" s="2"/>
      <c r="BFY176" s="2"/>
      <c r="BFZ176" s="2"/>
      <c r="BGA176" s="2"/>
      <c r="BGB176" s="2"/>
      <c r="BGC176" s="2"/>
      <c r="BGD176" s="2"/>
      <c r="BGE176" s="2"/>
      <c r="BGF176" s="2"/>
      <c r="BGG176" s="2"/>
      <c r="BGH176" s="2"/>
      <c r="BGI176" s="2"/>
      <c r="BGJ176" s="2"/>
      <c r="BGK176" s="2"/>
      <c r="BGL176" s="2"/>
      <c r="BGM176" s="2"/>
      <c r="BGN176" s="2"/>
      <c r="BGO176" s="2"/>
      <c r="BGP176" s="2"/>
      <c r="BGQ176" s="2"/>
      <c r="BGR176" s="2"/>
      <c r="BGS176" s="2"/>
      <c r="BGT176" s="2"/>
      <c r="BGU176" s="2"/>
      <c r="BGV176" s="2"/>
      <c r="BGW176" s="2"/>
      <c r="BGX176" s="2"/>
      <c r="BGY176" s="2"/>
      <c r="BGZ176" s="2"/>
      <c r="BHA176" s="2"/>
      <c r="BHB176" s="2"/>
      <c r="BHC176" s="2"/>
      <c r="BHD176" s="2"/>
      <c r="BHE176" s="2"/>
      <c r="BHF176" s="2"/>
      <c r="BHG176" s="2"/>
      <c r="BHH176" s="2"/>
      <c r="BHI176" s="2"/>
      <c r="BHJ176" s="2"/>
      <c r="BHK176" s="2"/>
      <c r="BHL176" s="2"/>
      <c r="BHM176" s="2"/>
      <c r="BHN176" s="2"/>
      <c r="BHO176" s="2"/>
      <c r="BHP176" s="2"/>
      <c r="BHQ176" s="2"/>
      <c r="BHR176" s="2"/>
      <c r="BHS176" s="2"/>
      <c r="BHT176" s="2"/>
      <c r="BHU176" s="2"/>
      <c r="BHV176" s="2"/>
      <c r="BHW176" s="2"/>
      <c r="BHX176" s="2"/>
      <c r="BHY176" s="2"/>
      <c r="BHZ176" s="2"/>
      <c r="BIA176" s="2"/>
      <c r="BIB176" s="2"/>
      <c r="BIC176" s="2"/>
      <c r="BID176" s="2"/>
      <c r="BIE176" s="2"/>
      <c r="BIF176" s="2"/>
      <c r="BIG176" s="2"/>
      <c r="BIH176" s="2"/>
      <c r="BII176" s="2"/>
      <c r="BIJ176" s="2"/>
      <c r="BIK176" s="2"/>
      <c r="BIL176" s="2"/>
      <c r="BIM176" s="2"/>
      <c r="BIN176" s="2"/>
      <c r="BIO176" s="2"/>
      <c r="BIP176" s="2"/>
      <c r="BIQ176" s="2"/>
      <c r="BIR176" s="2"/>
      <c r="BIS176" s="2"/>
      <c r="BIT176" s="2"/>
      <c r="BIU176" s="2"/>
      <c r="BIV176" s="2"/>
      <c r="BIW176" s="2"/>
      <c r="BIX176" s="2"/>
      <c r="BIY176" s="2"/>
      <c r="BIZ176" s="2"/>
      <c r="BJA176" s="2"/>
      <c r="BJB176" s="2"/>
      <c r="BJC176" s="2"/>
      <c r="BJD176" s="2"/>
      <c r="BJE176" s="2"/>
      <c r="BJF176" s="2"/>
      <c r="BJG176" s="2"/>
      <c r="BJH176" s="2"/>
      <c r="BJI176" s="2"/>
      <c r="BJJ176" s="2"/>
      <c r="BJK176" s="2"/>
      <c r="BJL176" s="2"/>
      <c r="BJM176" s="2"/>
      <c r="BJN176" s="2"/>
      <c r="BJO176" s="2"/>
      <c r="BJP176" s="2"/>
      <c r="BJQ176" s="2"/>
      <c r="BJR176" s="2"/>
      <c r="BJS176" s="2"/>
      <c r="BJT176" s="2"/>
      <c r="BJU176" s="2"/>
      <c r="BJV176" s="2"/>
      <c r="BJW176" s="2"/>
      <c r="BJX176" s="2"/>
      <c r="BJY176" s="2"/>
      <c r="BJZ176" s="2"/>
      <c r="BKA176" s="2"/>
      <c r="BKB176" s="2"/>
      <c r="BKC176" s="2"/>
      <c r="BKD176" s="2"/>
      <c r="BKE176" s="2"/>
      <c r="BKF176" s="2"/>
      <c r="BKG176" s="2"/>
      <c r="BKH176" s="2"/>
      <c r="BKI176" s="2"/>
      <c r="BKJ176" s="2"/>
      <c r="BKK176" s="2"/>
      <c r="BKL176" s="2"/>
      <c r="BKM176" s="2"/>
      <c r="BKN176" s="2"/>
      <c r="BKO176" s="2"/>
      <c r="BKP176" s="2"/>
      <c r="BKQ176" s="2"/>
      <c r="BKR176" s="2"/>
      <c r="BKS176" s="2"/>
      <c r="BKT176" s="2"/>
      <c r="BKU176" s="2"/>
      <c r="BKV176" s="2"/>
      <c r="BKW176" s="2"/>
      <c r="BKX176" s="2"/>
      <c r="BKY176" s="2"/>
      <c r="BKZ176" s="2"/>
      <c r="BLA176" s="2"/>
      <c r="BLB176" s="2"/>
      <c r="BLC176" s="2"/>
      <c r="BLD176" s="2"/>
      <c r="BLE176" s="2"/>
      <c r="BLF176" s="2"/>
      <c r="BLG176" s="2"/>
      <c r="BLH176" s="2"/>
      <c r="BLI176" s="2"/>
      <c r="BLJ176" s="2"/>
      <c r="BLK176" s="2"/>
      <c r="BLL176" s="2"/>
      <c r="BLM176" s="2"/>
      <c r="BLN176" s="2"/>
      <c r="BLO176" s="2"/>
      <c r="BLP176" s="2"/>
      <c r="BLQ176" s="2"/>
      <c r="BLR176" s="2"/>
      <c r="BLS176" s="2"/>
      <c r="BLT176" s="2"/>
      <c r="BLU176" s="2"/>
      <c r="BLV176" s="2"/>
      <c r="BLW176" s="2"/>
      <c r="BLX176" s="2"/>
      <c r="BLY176" s="2"/>
      <c r="BLZ176" s="2"/>
      <c r="BMA176" s="2"/>
      <c r="BMB176" s="2"/>
      <c r="BMC176" s="2"/>
      <c r="BMD176" s="2"/>
      <c r="BME176" s="2"/>
      <c r="BMF176" s="2"/>
      <c r="BMG176" s="2"/>
      <c r="BMH176" s="2"/>
      <c r="BMI176" s="2"/>
      <c r="BMJ176" s="2"/>
      <c r="BMK176" s="2"/>
      <c r="BML176" s="2"/>
      <c r="BMM176" s="2"/>
      <c r="BMN176" s="2"/>
      <c r="BMO176" s="2"/>
      <c r="BMP176" s="2"/>
      <c r="BMQ176" s="2"/>
      <c r="BMR176" s="2"/>
      <c r="BMS176" s="2"/>
      <c r="BMT176" s="2"/>
      <c r="BMU176" s="2"/>
      <c r="BMV176" s="2"/>
      <c r="BMW176" s="2"/>
      <c r="BMX176" s="2"/>
      <c r="BMY176" s="2"/>
      <c r="BMZ176" s="2"/>
      <c r="BNA176" s="2"/>
      <c r="BNB176" s="2"/>
      <c r="BNC176" s="2"/>
      <c r="BND176" s="2"/>
      <c r="BNE176" s="2"/>
      <c r="BNF176" s="2"/>
      <c r="BNG176" s="2"/>
      <c r="BNH176" s="2"/>
      <c r="BNI176" s="2"/>
      <c r="BNJ176" s="2"/>
      <c r="BNK176" s="2"/>
      <c r="BNL176" s="2"/>
      <c r="BNM176" s="2"/>
      <c r="BNN176" s="2"/>
      <c r="BNO176" s="2"/>
      <c r="BNP176" s="2"/>
      <c r="BNQ176" s="2"/>
      <c r="BNR176" s="2"/>
      <c r="BNS176" s="2"/>
      <c r="BNT176" s="2"/>
      <c r="BNU176" s="2"/>
      <c r="BNV176" s="2"/>
      <c r="BNW176" s="2"/>
      <c r="BNX176" s="2"/>
      <c r="BNY176" s="2"/>
      <c r="BNZ176" s="2"/>
      <c r="BOA176" s="2"/>
      <c r="BOB176" s="2"/>
      <c r="BOC176" s="2"/>
      <c r="BOD176" s="2"/>
      <c r="BOE176" s="2"/>
      <c r="BOF176" s="2"/>
      <c r="BOG176" s="2"/>
      <c r="BOH176" s="2"/>
      <c r="BOI176" s="2"/>
      <c r="BOJ176" s="2"/>
      <c r="BOK176" s="2"/>
      <c r="BOL176" s="2"/>
      <c r="BOM176" s="2"/>
      <c r="BON176" s="2"/>
      <c r="BOO176" s="2"/>
      <c r="BOP176" s="2"/>
      <c r="BOQ176" s="2"/>
      <c r="BOR176" s="2"/>
      <c r="BOS176" s="2"/>
      <c r="BOT176" s="2"/>
      <c r="BOU176" s="2"/>
      <c r="BOV176" s="2"/>
      <c r="BOW176" s="2"/>
      <c r="BOX176" s="2"/>
      <c r="BOY176" s="2"/>
      <c r="BOZ176" s="2"/>
      <c r="BPA176" s="2"/>
      <c r="BPB176" s="2"/>
      <c r="BPC176" s="2"/>
      <c r="BPD176" s="2"/>
      <c r="BPE176" s="2"/>
      <c r="BPF176" s="2"/>
      <c r="BPG176" s="2"/>
      <c r="BPH176" s="2"/>
      <c r="BPI176" s="2"/>
      <c r="BPJ176" s="2"/>
      <c r="BPK176" s="2"/>
      <c r="BPL176" s="2"/>
      <c r="BPM176" s="2"/>
      <c r="BPN176" s="2"/>
      <c r="BPO176" s="2"/>
      <c r="BPP176" s="2"/>
      <c r="BPQ176" s="2"/>
      <c r="BPR176" s="2"/>
      <c r="BPS176" s="2"/>
      <c r="BPT176" s="2"/>
      <c r="BPU176" s="2"/>
      <c r="BPV176" s="2"/>
      <c r="BPW176" s="2"/>
      <c r="BPX176" s="2"/>
      <c r="BPY176" s="2"/>
      <c r="BPZ176" s="2"/>
      <c r="BQA176" s="2"/>
      <c r="BQB176" s="2"/>
      <c r="BQC176" s="2"/>
      <c r="BQD176" s="2"/>
      <c r="BQE176" s="2"/>
      <c r="BQF176" s="2"/>
      <c r="BQG176" s="2"/>
      <c r="BQH176" s="2"/>
      <c r="BQI176" s="2"/>
      <c r="BQJ176" s="2"/>
      <c r="BQK176" s="2"/>
      <c r="BQL176" s="2"/>
      <c r="BQM176" s="2"/>
      <c r="BQN176" s="2"/>
      <c r="BQO176" s="2"/>
      <c r="BQP176" s="2"/>
      <c r="BQQ176" s="2"/>
      <c r="BQR176" s="2"/>
      <c r="BQS176" s="2"/>
      <c r="BQT176" s="2"/>
      <c r="BQU176" s="2"/>
      <c r="BQV176" s="2"/>
      <c r="BQW176" s="2"/>
      <c r="BQX176" s="2"/>
      <c r="BQY176" s="2"/>
      <c r="BQZ176" s="2"/>
      <c r="BRA176" s="2"/>
      <c r="BRB176" s="2"/>
      <c r="BRC176" s="2"/>
      <c r="BRD176" s="2"/>
      <c r="BRE176" s="2"/>
      <c r="BRF176" s="2"/>
      <c r="BRG176" s="2"/>
      <c r="BRH176" s="2"/>
      <c r="BRI176" s="2"/>
      <c r="BRJ176" s="2"/>
      <c r="BRK176" s="2"/>
      <c r="BRL176" s="2"/>
      <c r="BRM176" s="2"/>
      <c r="BRN176" s="2"/>
      <c r="BRO176" s="2"/>
      <c r="BRP176" s="2"/>
      <c r="BRQ176" s="2"/>
      <c r="BRR176" s="2"/>
      <c r="BRS176" s="2"/>
      <c r="BRT176" s="2"/>
      <c r="BRU176" s="2"/>
      <c r="BRV176" s="2"/>
      <c r="BRW176" s="2"/>
      <c r="BRX176" s="2"/>
      <c r="BRY176" s="2"/>
      <c r="BRZ176" s="2"/>
      <c r="BSA176" s="2"/>
      <c r="BSB176" s="2"/>
      <c r="BSC176" s="2"/>
      <c r="BSD176" s="2"/>
      <c r="BSE176" s="2"/>
      <c r="BSF176" s="2"/>
      <c r="BSG176" s="2"/>
      <c r="BSH176" s="2"/>
      <c r="BSI176" s="2"/>
      <c r="BSJ176" s="2"/>
      <c r="BSK176" s="2"/>
      <c r="BSL176" s="2"/>
      <c r="BSM176" s="2"/>
      <c r="BSN176" s="2"/>
      <c r="BSO176" s="2"/>
      <c r="BSP176" s="2"/>
      <c r="BSQ176" s="2"/>
      <c r="BSR176" s="2"/>
      <c r="BSS176" s="2"/>
      <c r="BST176" s="2"/>
      <c r="BSU176" s="2"/>
      <c r="BSV176" s="2"/>
      <c r="BSW176" s="2"/>
      <c r="BSX176" s="2"/>
      <c r="BSY176" s="2"/>
      <c r="BSZ176" s="2"/>
      <c r="BTA176" s="2"/>
      <c r="BTB176" s="2"/>
      <c r="BTC176" s="2"/>
      <c r="BTD176" s="2"/>
      <c r="BTE176" s="2"/>
      <c r="BTF176" s="2"/>
      <c r="BTG176" s="2"/>
      <c r="BTH176" s="2"/>
      <c r="BTI176" s="2"/>
      <c r="BTJ176" s="2"/>
      <c r="BTK176" s="2"/>
      <c r="BTL176" s="2"/>
      <c r="BTM176" s="2"/>
      <c r="BTN176" s="2"/>
      <c r="BTO176" s="2"/>
      <c r="BTP176" s="2"/>
      <c r="BTQ176" s="2"/>
      <c r="BTR176" s="2"/>
      <c r="BTS176" s="2"/>
      <c r="BTT176" s="2"/>
      <c r="BTU176" s="2"/>
      <c r="BTV176" s="2"/>
      <c r="BTW176" s="2"/>
      <c r="BTX176" s="2"/>
      <c r="BTY176" s="2"/>
      <c r="BTZ176" s="2"/>
      <c r="BUA176" s="2"/>
      <c r="BUB176" s="2"/>
      <c r="BUC176" s="2"/>
      <c r="BUD176" s="2"/>
      <c r="BUE176" s="2"/>
      <c r="BUF176" s="2"/>
      <c r="BUG176" s="2"/>
      <c r="BUH176" s="2"/>
      <c r="BUI176" s="2"/>
      <c r="BUJ176" s="2"/>
      <c r="BUK176" s="2"/>
      <c r="BUL176" s="2"/>
      <c r="BUM176" s="2"/>
      <c r="BUN176" s="2"/>
      <c r="BUO176" s="2"/>
      <c r="BUP176" s="2"/>
      <c r="BUQ176" s="2"/>
      <c r="BUR176" s="2"/>
      <c r="BUS176" s="2"/>
      <c r="BUT176" s="2"/>
      <c r="BUU176" s="2"/>
      <c r="BUV176" s="2"/>
      <c r="BUW176" s="2"/>
      <c r="BUX176" s="2"/>
      <c r="BUY176" s="2"/>
      <c r="BUZ176" s="2"/>
      <c r="BVA176" s="2"/>
      <c r="BVB176" s="2"/>
      <c r="BVC176" s="2"/>
      <c r="BVD176" s="2"/>
      <c r="BVE176" s="2"/>
      <c r="BVF176" s="2"/>
      <c r="BVG176" s="2"/>
      <c r="BVH176" s="2"/>
      <c r="BVI176" s="2"/>
      <c r="BVJ176" s="2"/>
      <c r="BVK176" s="2"/>
      <c r="BVL176" s="2"/>
      <c r="BVM176" s="2"/>
      <c r="BVN176" s="2"/>
      <c r="BVO176" s="2"/>
      <c r="BVP176" s="2"/>
      <c r="BVQ176" s="2"/>
      <c r="BVR176" s="2"/>
      <c r="BVS176" s="2"/>
      <c r="BVT176" s="2"/>
      <c r="BVU176" s="2"/>
      <c r="BVV176" s="2"/>
      <c r="BVW176" s="2"/>
      <c r="BVX176" s="2"/>
      <c r="BVY176" s="2"/>
      <c r="BVZ176" s="2"/>
      <c r="BWA176" s="2"/>
      <c r="BWB176" s="2"/>
      <c r="BWC176" s="2"/>
      <c r="BWD176" s="2"/>
      <c r="BWE176" s="2"/>
      <c r="BWF176" s="2"/>
      <c r="BWG176" s="2"/>
      <c r="BWH176" s="2"/>
      <c r="BWI176" s="2"/>
      <c r="BWJ176" s="2"/>
      <c r="BWK176" s="2"/>
      <c r="BWL176" s="2"/>
      <c r="BWM176" s="2"/>
      <c r="BWN176" s="2"/>
      <c r="BWO176" s="2"/>
      <c r="BWP176" s="2"/>
      <c r="BWQ176" s="2"/>
      <c r="BWR176" s="2"/>
      <c r="BWS176" s="2"/>
      <c r="BWT176" s="2"/>
      <c r="BWU176" s="2"/>
      <c r="BWV176" s="2"/>
      <c r="BWW176" s="2"/>
      <c r="BWX176" s="2"/>
      <c r="BWY176" s="2"/>
      <c r="BWZ176" s="2"/>
      <c r="BXA176" s="2"/>
      <c r="BXB176" s="2"/>
      <c r="BXC176" s="2"/>
      <c r="BXD176" s="2"/>
      <c r="BXE176" s="2"/>
      <c r="BXF176" s="2"/>
      <c r="BXG176" s="2"/>
      <c r="BXH176" s="2"/>
      <c r="BXI176" s="2"/>
      <c r="BXJ176" s="2"/>
      <c r="BXK176" s="2"/>
      <c r="BXL176" s="2"/>
      <c r="BXM176" s="2"/>
      <c r="BXN176" s="2"/>
      <c r="BXO176" s="2"/>
      <c r="BXP176" s="2"/>
      <c r="BXQ176" s="2"/>
      <c r="BXR176" s="2"/>
      <c r="BXS176" s="2"/>
      <c r="BXT176" s="2"/>
      <c r="BXU176" s="2"/>
      <c r="BXV176" s="2"/>
      <c r="BXW176" s="2"/>
      <c r="BXX176" s="2"/>
      <c r="BXY176" s="2"/>
      <c r="BXZ176" s="2"/>
      <c r="BYA176" s="2"/>
      <c r="BYB176" s="2"/>
      <c r="BYC176" s="2"/>
      <c r="BYD176" s="2"/>
      <c r="BYE176" s="2"/>
      <c r="BYF176" s="2"/>
      <c r="BYG176" s="2"/>
      <c r="BYH176" s="2"/>
      <c r="BYI176" s="2"/>
      <c r="BYJ176" s="2"/>
      <c r="BYK176" s="2"/>
      <c r="BYL176" s="2"/>
      <c r="BYM176" s="2"/>
      <c r="BYN176" s="2"/>
      <c r="BYO176" s="2"/>
      <c r="BYP176" s="2"/>
      <c r="BYQ176" s="2"/>
      <c r="BYR176" s="2"/>
      <c r="BYS176" s="2"/>
      <c r="BYT176" s="2"/>
      <c r="BYU176" s="2"/>
      <c r="BYV176" s="2"/>
      <c r="BYW176" s="2"/>
      <c r="BYX176" s="2"/>
      <c r="BYY176" s="2"/>
      <c r="BYZ176" s="2"/>
      <c r="BZA176" s="2"/>
      <c r="BZB176" s="2"/>
      <c r="BZC176" s="2"/>
      <c r="BZD176" s="2"/>
      <c r="BZE176" s="2"/>
      <c r="BZF176" s="2"/>
      <c r="BZG176" s="2"/>
      <c r="BZH176" s="2"/>
      <c r="BZI176" s="2"/>
      <c r="BZJ176" s="2"/>
      <c r="BZK176" s="2"/>
      <c r="BZL176" s="2"/>
      <c r="BZM176" s="2"/>
      <c r="BZN176" s="2"/>
      <c r="BZO176" s="2"/>
      <c r="BZP176" s="2"/>
      <c r="BZQ176" s="2"/>
      <c r="BZR176" s="2"/>
      <c r="BZS176" s="2"/>
      <c r="BZT176" s="2"/>
      <c r="BZU176" s="2"/>
      <c r="BZV176" s="2"/>
      <c r="BZW176" s="2"/>
      <c r="BZX176" s="2"/>
      <c r="BZY176" s="2"/>
      <c r="BZZ176" s="2"/>
      <c r="CAA176" s="2"/>
      <c r="CAB176" s="2"/>
      <c r="CAC176" s="2"/>
      <c r="CAD176" s="2"/>
      <c r="CAE176" s="2"/>
      <c r="CAF176" s="2"/>
      <c r="CAG176" s="2"/>
      <c r="CAH176" s="2"/>
      <c r="CAI176" s="2"/>
      <c r="CAJ176" s="2"/>
      <c r="CAK176" s="2"/>
      <c r="CAL176" s="2"/>
      <c r="CAM176" s="2"/>
      <c r="CAN176" s="2"/>
      <c r="CAO176" s="2"/>
      <c r="CAP176" s="2"/>
      <c r="CAQ176" s="2"/>
      <c r="CAR176" s="2"/>
      <c r="CAS176" s="2"/>
      <c r="CAT176" s="2"/>
      <c r="CAU176" s="2"/>
      <c r="CAV176" s="2"/>
      <c r="CAW176" s="2"/>
      <c r="CAX176" s="2"/>
      <c r="CAY176" s="2"/>
      <c r="CAZ176" s="2"/>
      <c r="CBA176" s="2"/>
      <c r="CBB176" s="2"/>
      <c r="CBC176" s="2"/>
      <c r="CBD176" s="2"/>
      <c r="CBE176" s="2"/>
      <c r="CBF176" s="2"/>
      <c r="CBG176" s="2"/>
      <c r="CBH176" s="2"/>
      <c r="CBI176" s="2"/>
      <c r="CBJ176" s="2"/>
      <c r="CBK176" s="2"/>
      <c r="CBL176" s="2"/>
      <c r="CBM176" s="2"/>
      <c r="CBN176" s="2"/>
      <c r="CBO176" s="2"/>
      <c r="CBP176" s="2"/>
      <c r="CBQ176" s="2"/>
      <c r="CBR176" s="2"/>
      <c r="CBS176" s="2"/>
      <c r="CBT176" s="2"/>
      <c r="CBU176" s="2"/>
      <c r="CBV176" s="2"/>
      <c r="CBW176" s="2"/>
      <c r="CBX176" s="2"/>
      <c r="CBY176" s="2"/>
      <c r="CBZ176" s="2"/>
      <c r="CCA176" s="2"/>
      <c r="CCB176" s="2"/>
      <c r="CCC176" s="2"/>
      <c r="CCD176" s="2"/>
      <c r="CCE176" s="2"/>
      <c r="CCF176" s="2"/>
      <c r="CCG176" s="2"/>
      <c r="CCH176" s="2"/>
      <c r="CCI176" s="2"/>
      <c r="CCJ176" s="2"/>
      <c r="CCK176" s="2"/>
      <c r="CCL176" s="2"/>
      <c r="CCM176" s="2"/>
      <c r="CCN176" s="2"/>
      <c r="CCO176" s="2"/>
      <c r="CCP176" s="2"/>
      <c r="CCQ176" s="2"/>
      <c r="CCR176" s="2"/>
      <c r="CCS176" s="2"/>
      <c r="CCT176" s="2"/>
      <c r="CCU176" s="2"/>
      <c r="CCV176" s="2"/>
      <c r="CCW176" s="2"/>
      <c r="CCX176" s="2"/>
      <c r="CCY176" s="2"/>
      <c r="CCZ176" s="2"/>
      <c r="CDA176" s="2"/>
      <c r="CDB176" s="2"/>
      <c r="CDC176" s="2"/>
      <c r="CDD176" s="2"/>
      <c r="CDE176" s="2"/>
      <c r="CDF176" s="2"/>
      <c r="CDG176" s="2"/>
      <c r="CDH176" s="2"/>
      <c r="CDI176" s="2"/>
      <c r="CDJ176" s="2"/>
      <c r="CDK176" s="2"/>
      <c r="CDL176" s="2"/>
      <c r="CDM176" s="2"/>
      <c r="CDN176" s="2"/>
      <c r="CDO176" s="2"/>
      <c r="CDP176" s="2"/>
      <c r="CDQ176" s="2"/>
      <c r="CDR176" s="2"/>
      <c r="CDS176" s="2"/>
      <c r="CDT176" s="2"/>
      <c r="CDU176" s="2"/>
      <c r="CDV176" s="2"/>
      <c r="CDW176" s="2"/>
      <c r="CDX176" s="2"/>
      <c r="CDY176" s="2"/>
      <c r="CDZ176" s="2"/>
      <c r="CEA176" s="2"/>
      <c r="CEB176" s="2"/>
      <c r="CEC176" s="2"/>
      <c r="CED176" s="2"/>
      <c r="CEE176" s="2"/>
      <c r="CEF176" s="2"/>
      <c r="CEG176" s="2"/>
      <c r="CEH176" s="2"/>
      <c r="CEI176" s="2"/>
      <c r="CEJ176" s="2"/>
      <c r="CEK176" s="2"/>
      <c r="CEL176" s="2"/>
      <c r="CEM176" s="2"/>
      <c r="CEN176" s="2"/>
      <c r="CEO176" s="2"/>
      <c r="CEP176" s="2"/>
      <c r="CEQ176" s="2"/>
      <c r="CER176" s="2"/>
      <c r="CES176" s="2"/>
      <c r="CET176" s="2"/>
      <c r="CEU176" s="2"/>
      <c r="CEV176" s="2"/>
      <c r="CEW176" s="2"/>
      <c r="CEX176" s="2"/>
      <c r="CEY176" s="2"/>
      <c r="CEZ176" s="2"/>
      <c r="CFA176" s="2"/>
      <c r="CFB176" s="2"/>
      <c r="CFC176" s="2"/>
      <c r="CFD176" s="2"/>
      <c r="CFE176" s="2"/>
      <c r="CFF176" s="2"/>
      <c r="CFG176" s="2"/>
      <c r="CFH176" s="2"/>
      <c r="CFI176" s="2"/>
      <c r="CFJ176" s="2"/>
      <c r="CFK176" s="2"/>
      <c r="CFL176" s="2"/>
      <c r="CFM176" s="2"/>
      <c r="CFN176" s="2"/>
      <c r="CFO176" s="2"/>
      <c r="CFP176" s="2"/>
      <c r="CFQ176" s="2"/>
      <c r="CFR176" s="2"/>
      <c r="CFS176" s="2"/>
      <c r="CFT176" s="2"/>
      <c r="CFU176" s="2"/>
      <c r="CFV176" s="2"/>
      <c r="CFW176" s="2"/>
      <c r="CFX176" s="2"/>
      <c r="CFY176" s="2"/>
      <c r="CFZ176" s="2"/>
      <c r="CGA176" s="2"/>
      <c r="CGB176" s="2"/>
      <c r="CGC176" s="2"/>
      <c r="CGD176" s="2"/>
      <c r="CGE176" s="2"/>
      <c r="CGF176" s="2"/>
      <c r="CGG176" s="2"/>
      <c r="CGH176" s="2"/>
      <c r="CGI176" s="2"/>
      <c r="CGJ176" s="2"/>
      <c r="CGK176" s="2"/>
      <c r="CGL176" s="2"/>
      <c r="CGM176" s="2"/>
      <c r="CGN176" s="2"/>
      <c r="CGO176" s="2"/>
      <c r="CGP176" s="2"/>
      <c r="CGQ176" s="2"/>
      <c r="CGR176" s="2"/>
      <c r="CGS176" s="2"/>
      <c r="CGT176" s="2"/>
      <c r="CGU176" s="2"/>
      <c r="CGV176" s="2"/>
      <c r="CGW176" s="2"/>
      <c r="CGX176" s="2"/>
      <c r="CGY176" s="2"/>
      <c r="CGZ176" s="2"/>
      <c r="CHA176" s="2"/>
      <c r="CHB176" s="2"/>
      <c r="CHC176" s="2"/>
      <c r="CHD176" s="2"/>
      <c r="CHE176" s="2"/>
      <c r="CHF176" s="2"/>
      <c r="CHG176" s="2"/>
      <c r="CHH176" s="2"/>
      <c r="CHI176" s="2"/>
      <c r="CHJ176" s="2"/>
      <c r="CHK176" s="2"/>
      <c r="CHL176" s="2"/>
      <c r="CHM176" s="2"/>
      <c r="CHN176" s="2"/>
      <c r="CHO176" s="2"/>
      <c r="CHP176" s="2"/>
      <c r="CHQ176" s="2"/>
      <c r="CHR176" s="2"/>
      <c r="CHS176" s="2"/>
      <c r="CHT176" s="2"/>
      <c r="CHU176" s="2"/>
      <c r="CHV176" s="2"/>
      <c r="CHW176" s="2"/>
      <c r="CHX176" s="2"/>
      <c r="CHY176" s="2"/>
      <c r="CHZ176" s="2"/>
      <c r="CIA176" s="2"/>
      <c r="CIB176" s="2"/>
      <c r="CIC176" s="2"/>
      <c r="CID176" s="2"/>
      <c r="CIE176" s="2"/>
      <c r="CIF176" s="2"/>
      <c r="CIG176" s="2"/>
      <c r="CIH176" s="2"/>
      <c r="CII176" s="2"/>
      <c r="CIJ176" s="2"/>
      <c r="CIK176" s="2"/>
      <c r="CIL176" s="2"/>
      <c r="CIM176" s="2"/>
      <c r="CIN176" s="2"/>
      <c r="CIO176" s="2"/>
      <c r="CIP176" s="2"/>
      <c r="CIQ176" s="2"/>
      <c r="CIR176" s="2"/>
      <c r="CIS176" s="2"/>
      <c r="CIT176" s="2"/>
      <c r="CIU176" s="2"/>
      <c r="CIV176" s="2"/>
      <c r="CIW176" s="2"/>
      <c r="CIX176" s="2"/>
      <c r="CIY176" s="2"/>
      <c r="CIZ176" s="2"/>
      <c r="CJA176" s="2"/>
      <c r="CJB176" s="2"/>
      <c r="CJC176" s="2"/>
      <c r="CJD176" s="2"/>
      <c r="CJE176" s="2"/>
      <c r="CJF176" s="2"/>
      <c r="CJG176" s="2"/>
      <c r="CJH176" s="2"/>
      <c r="CJI176" s="2"/>
      <c r="CJJ176" s="2"/>
      <c r="CJK176" s="2"/>
      <c r="CJL176" s="2"/>
      <c r="CJM176" s="2"/>
      <c r="CJN176" s="2"/>
      <c r="CJO176" s="2"/>
      <c r="CJP176" s="2"/>
      <c r="CJQ176" s="2"/>
      <c r="CJR176" s="2"/>
      <c r="CJS176" s="2"/>
      <c r="CJT176" s="2"/>
      <c r="CJU176" s="2"/>
      <c r="CJV176" s="2"/>
      <c r="CJW176" s="2"/>
      <c r="CJX176" s="2"/>
      <c r="CJY176" s="2"/>
      <c r="CJZ176" s="2"/>
      <c r="CKA176" s="2"/>
      <c r="CKB176" s="2"/>
      <c r="CKC176" s="2"/>
      <c r="CKD176" s="2"/>
      <c r="CKE176" s="2"/>
      <c r="CKF176" s="2"/>
      <c r="CKG176" s="2"/>
      <c r="CKH176" s="2"/>
      <c r="CKI176" s="2"/>
      <c r="CKJ176" s="2"/>
      <c r="CKK176" s="2"/>
      <c r="CKL176" s="2"/>
      <c r="CKM176" s="2"/>
      <c r="CKN176" s="2"/>
      <c r="CKO176" s="2"/>
      <c r="CKP176" s="2"/>
      <c r="CKQ176" s="2"/>
      <c r="CKR176" s="2"/>
      <c r="CKS176" s="2"/>
      <c r="CKT176" s="2"/>
      <c r="CKU176" s="2"/>
      <c r="CKV176" s="2"/>
      <c r="CKW176" s="2"/>
      <c r="CKX176" s="2"/>
      <c r="CKY176" s="2"/>
      <c r="CKZ176" s="2"/>
      <c r="CLA176" s="2"/>
      <c r="CLB176" s="2"/>
      <c r="CLC176" s="2"/>
      <c r="CLD176" s="2"/>
      <c r="CLE176" s="2"/>
      <c r="CLF176" s="2"/>
      <c r="CLG176" s="2"/>
      <c r="CLH176" s="2"/>
      <c r="CLI176" s="2"/>
      <c r="CLJ176" s="2"/>
      <c r="CLK176" s="2"/>
      <c r="CLL176" s="2"/>
      <c r="CLM176" s="2"/>
      <c r="CLN176" s="2"/>
      <c r="CLO176" s="2"/>
      <c r="CLP176" s="2"/>
      <c r="CLQ176" s="2"/>
      <c r="CLR176" s="2"/>
      <c r="CLS176" s="2"/>
      <c r="CLT176" s="2"/>
      <c r="CLU176" s="2"/>
      <c r="CLV176" s="2"/>
      <c r="CLW176" s="2"/>
      <c r="CLX176" s="2"/>
      <c r="CLY176" s="2"/>
      <c r="CLZ176" s="2"/>
      <c r="CMA176" s="2"/>
      <c r="CMB176" s="2"/>
      <c r="CMC176" s="2"/>
      <c r="CMD176" s="2"/>
      <c r="CME176" s="2"/>
      <c r="CMF176" s="2"/>
      <c r="CMG176" s="2"/>
      <c r="CMH176" s="2"/>
      <c r="CMI176" s="2"/>
      <c r="CMJ176" s="2"/>
      <c r="CMK176" s="2"/>
      <c r="CML176" s="2"/>
      <c r="CMM176" s="2"/>
      <c r="CMN176" s="2"/>
      <c r="CMO176" s="2"/>
      <c r="CMP176" s="2"/>
      <c r="CMQ176" s="2"/>
      <c r="CMR176" s="2"/>
      <c r="CMS176" s="2"/>
      <c r="CMT176" s="2"/>
      <c r="CMU176" s="2"/>
      <c r="CMV176" s="2"/>
      <c r="CMW176" s="2"/>
      <c r="CMX176" s="2"/>
      <c r="CMY176" s="2"/>
      <c r="CMZ176" s="2"/>
      <c r="CNA176" s="2"/>
      <c r="CNB176" s="2"/>
      <c r="CNC176" s="2"/>
      <c r="CND176" s="2"/>
      <c r="CNE176" s="2"/>
      <c r="CNF176" s="2"/>
      <c r="CNG176" s="2"/>
      <c r="CNH176" s="2"/>
      <c r="CNI176" s="2"/>
      <c r="CNJ176" s="2"/>
      <c r="CNK176" s="2"/>
      <c r="CNL176" s="2"/>
      <c r="CNM176" s="2"/>
      <c r="CNN176" s="2"/>
      <c r="CNO176" s="2"/>
      <c r="CNP176" s="2"/>
      <c r="CNQ176" s="2"/>
      <c r="CNR176" s="2"/>
      <c r="CNS176" s="2"/>
      <c r="CNT176" s="2"/>
      <c r="CNU176" s="2"/>
      <c r="CNV176" s="2"/>
      <c r="CNW176" s="2"/>
      <c r="CNX176" s="2"/>
      <c r="CNY176" s="2"/>
      <c r="CNZ176" s="2"/>
      <c r="COA176" s="2"/>
      <c r="COB176" s="2"/>
      <c r="COC176" s="2"/>
      <c r="COD176" s="2"/>
      <c r="COE176" s="2"/>
      <c r="COF176" s="2"/>
      <c r="COG176" s="2"/>
      <c r="COH176" s="2"/>
      <c r="COI176" s="2"/>
      <c r="COJ176" s="2"/>
      <c r="COK176" s="2"/>
      <c r="COL176" s="2"/>
      <c r="COM176" s="2"/>
      <c r="CON176" s="2"/>
      <c r="COO176" s="2"/>
      <c r="COP176" s="2"/>
      <c r="COQ176" s="2"/>
      <c r="COR176" s="2"/>
      <c r="COS176" s="2"/>
      <c r="COT176" s="2"/>
      <c r="COU176" s="2"/>
      <c r="COV176" s="2"/>
      <c r="COW176" s="2"/>
      <c r="COX176" s="2"/>
      <c r="COY176" s="2"/>
      <c r="COZ176" s="2"/>
      <c r="CPA176" s="2"/>
      <c r="CPB176" s="2"/>
      <c r="CPC176" s="2"/>
      <c r="CPD176" s="2"/>
      <c r="CPE176" s="2"/>
      <c r="CPF176" s="2"/>
      <c r="CPG176" s="2"/>
      <c r="CPH176" s="2"/>
      <c r="CPI176" s="2"/>
      <c r="CPJ176" s="2"/>
      <c r="CPK176" s="2"/>
      <c r="CPL176" s="2"/>
      <c r="CPM176" s="2"/>
      <c r="CPN176" s="2"/>
      <c r="CPO176" s="2"/>
      <c r="CPP176" s="2"/>
      <c r="CPQ176" s="2"/>
      <c r="CPR176" s="2"/>
      <c r="CPS176" s="2"/>
      <c r="CPT176" s="2"/>
      <c r="CPU176" s="2"/>
      <c r="CPV176" s="2"/>
      <c r="CPW176" s="2"/>
      <c r="CPX176" s="2"/>
      <c r="CPY176" s="2"/>
      <c r="CPZ176" s="2"/>
      <c r="CQA176" s="2"/>
      <c r="CQB176" s="2"/>
      <c r="CQC176" s="2"/>
      <c r="CQD176" s="2"/>
      <c r="CQE176" s="2"/>
      <c r="CQF176" s="2"/>
      <c r="CQG176" s="2"/>
      <c r="CQH176" s="2"/>
      <c r="CQI176" s="2"/>
      <c r="CQJ176" s="2"/>
      <c r="CQK176" s="2"/>
      <c r="CQL176" s="2"/>
      <c r="CQM176" s="2"/>
      <c r="CQN176" s="2"/>
      <c r="CQO176" s="2"/>
      <c r="CQP176" s="2"/>
      <c r="CQQ176" s="2"/>
      <c r="CQR176" s="2"/>
      <c r="CQS176" s="2"/>
      <c r="CQT176" s="2"/>
      <c r="CQU176" s="2"/>
      <c r="CQV176" s="2"/>
      <c r="CQW176" s="2"/>
      <c r="CQX176" s="2"/>
      <c r="CQY176" s="2"/>
      <c r="CQZ176" s="2"/>
      <c r="CRA176" s="2"/>
      <c r="CRB176" s="2"/>
      <c r="CRC176" s="2"/>
      <c r="CRD176" s="2"/>
      <c r="CRE176" s="2"/>
      <c r="CRF176" s="2"/>
      <c r="CRG176" s="2"/>
      <c r="CRH176" s="2"/>
      <c r="CRI176" s="2"/>
      <c r="CRJ176" s="2"/>
      <c r="CRK176" s="2"/>
      <c r="CRL176" s="2"/>
      <c r="CRM176" s="2"/>
      <c r="CRN176" s="2"/>
      <c r="CRO176" s="2"/>
      <c r="CRP176" s="2"/>
      <c r="CRQ176" s="2"/>
      <c r="CRR176" s="2"/>
      <c r="CRS176" s="2"/>
      <c r="CRT176" s="2"/>
      <c r="CRU176" s="2"/>
      <c r="CRV176" s="2"/>
      <c r="CRW176" s="2"/>
      <c r="CRX176" s="2"/>
      <c r="CRY176" s="2"/>
      <c r="CRZ176" s="2"/>
      <c r="CSA176" s="2"/>
      <c r="CSB176" s="2"/>
      <c r="CSC176" s="2"/>
      <c r="CSD176" s="2"/>
      <c r="CSE176" s="2"/>
      <c r="CSF176" s="2"/>
      <c r="CSG176" s="2"/>
      <c r="CSH176" s="2"/>
      <c r="CSI176" s="2"/>
      <c r="CSJ176" s="2"/>
      <c r="CSK176" s="2"/>
      <c r="CSL176" s="2"/>
      <c r="CSM176" s="2"/>
      <c r="CSN176" s="2"/>
      <c r="CSO176" s="2"/>
      <c r="CSP176" s="2"/>
      <c r="CSQ176" s="2"/>
      <c r="CSR176" s="2"/>
      <c r="CSS176" s="2"/>
      <c r="CST176" s="2"/>
      <c r="CSU176" s="2"/>
      <c r="CSV176" s="2"/>
      <c r="CSW176" s="2"/>
      <c r="CSX176" s="2"/>
      <c r="CSY176" s="2"/>
      <c r="CSZ176" s="2"/>
      <c r="CTA176" s="2"/>
      <c r="CTB176" s="2"/>
      <c r="CTC176" s="2"/>
      <c r="CTD176" s="2"/>
      <c r="CTE176" s="2"/>
      <c r="CTF176" s="2"/>
      <c r="CTG176" s="2"/>
      <c r="CTH176" s="2"/>
      <c r="CTI176" s="2"/>
      <c r="CTJ176" s="2"/>
      <c r="CTK176" s="2"/>
      <c r="CTL176" s="2"/>
      <c r="CTM176" s="2"/>
      <c r="CTN176" s="2"/>
      <c r="CTO176" s="2"/>
      <c r="CTP176" s="2"/>
      <c r="CTQ176" s="2"/>
      <c r="CTR176" s="2"/>
      <c r="CTS176" s="2"/>
      <c r="CTT176" s="2"/>
      <c r="CTU176" s="2"/>
      <c r="CTV176" s="2"/>
      <c r="CTW176" s="2"/>
      <c r="CTX176" s="2"/>
      <c r="CTY176" s="2"/>
      <c r="CTZ176" s="2"/>
      <c r="CUA176" s="2"/>
      <c r="CUB176" s="2"/>
      <c r="CUC176" s="2"/>
      <c r="CUD176" s="2"/>
      <c r="CUE176" s="2"/>
      <c r="CUF176" s="2"/>
      <c r="CUG176" s="2"/>
      <c r="CUH176" s="2"/>
      <c r="CUI176" s="2"/>
      <c r="CUJ176" s="2"/>
      <c r="CUK176" s="2"/>
      <c r="CUL176" s="2"/>
      <c r="CUM176" s="2"/>
      <c r="CUN176" s="2"/>
      <c r="CUO176" s="2"/>
      <c r="CUP176" s="2"/>
      <c r="CUQ176" s="2"/>
      <c r="CUR176" s="2"/>
      <c r="CUS176" s="2"/>
      <c r="CUT176" s="2"/>
      <c r="CUU176" s="2"/>
      <c r="CUV176" s="2"/>
      <c r="CUW176" s="2"/>
      <c r="CUX176" s="2"/>
      <c r="CUY176" s="2"/>
      <c r="CUZ176" s="2"/>
      <c r="CVA176" s="2"/>
      <c r="CVB176" s="2"/>
      <c r="CVC176" s="2"/>
      <c r="CVD176" s="2"/>
      <c r="CVE176" s="2"/>
      <c r="CVF176" s="2"/>
      <c r="CVG176" s="2"/>
      <c r="CVH176" s="2"/>
      <c r="CVI176" s="2"/>
      <c r="CVJ176" s="2"/>
      <c r="CVK176" s="2"/>
      <c r="CVL176" s="2"/>
      <c r="CVM176" s="2"/>
      <c r="CVN176" s="2"/>
      <c r="CVO176" s="2"/>
      <c r="CVP176" s="2"/>
      <c r="CVQ176" s="2"/>
      <c r="CVR176" s="2"/>
      <c r="CVS176" s="2"/>
      <c r="CVT176" s="2"/>
      <c r="CVU176" s="2"/>
      <c r="CVV176" s="2"/>
      <c r="CVW176" s="2"/>
      <c r="CVX176" s="2"/>
      <c r="CVY176" s="2"/>
      <c r="CVZ176" s="2"/>
      <c r="CWA176" s="2"/>
      <c r="CWB176" s="2"/>
      <c r="CWC176" s="2"/>
      <c r="CWD176" s="2"/>
      <c r="CWE176" s="2"/>
      <c r="CWF176" s="2"/>
      <c r="CWG176" s="2"/>
      <c r="CWH176" s="2"/>
      <c r="CWI176" s="2"/>
      <c r="CWJ176" s="2"/>
      <c r="CWK176" s="2"/>
      <c r="CWL176" s="2"/>
      <c r="CWM176" s="2"/>
      <c r="CWN176" s="2"/>
      <c r="CWO176" s="2"/>
      <c r="CWP176" s="2"/>
      <c r="CWQ176" s="2"/>
      <c r="CWR176" s="2"/>
      <c r="CWS176" s="2"/>
      <c r="CWT176" s="2"/>
      <c r="CWU176" s="2"/>
      <c r="CWV176" s="2"/>
      <c r="CWW176" s="2"/>
      <c r="CWX176" s="2"/>
      <c r="CWY176" s="2"/>
      <c r="CWZ176" s="2"/>
      <c r="CXA176" s="2"/>
      <c r="CXB176" s="2"/>
      <c r="CXC176" s="2"/>
      <c r="CXD176" s="2"/>
      <c r="CXE176" s="2"/>
      <c r="CXF176" s="2"/>
      <c r="CXG176" s="2"/>
      <c r="CXH176" s="2"/>
      <c r="CXI176" s="2"/>
      <c r="CXJ176" s="2"/>
      <c r="CXK176" s="2"/>
      <c r="CXL176" s="2"/>
      <c r="CXM176" s="2"/>
      <c r="CXN176" s="2"/>
      <c r="CXO176" s="2"/>
      <c r="CXP176" s="2"/>
      <c r="CXQ176" s="2"/>
      <c r="CXR176" s="2"/>
      <c r="CXS176" s="2"/>
      <c r="CXT176" s="2"/>
      <c r="CXU176" s="2"/>
      <c r="CXV176" s="2"/>
      <c r="CXW176" s="2"/>
      <c r="CXX176" s="2"/>
      <c r="CXY176" s="2"/>
      <c r="CXZ176" s="2"/>
      <c r="CYA176" s="2"/>
      <c r="CYB176" s="2"/>
      <c r="CYC176" s="2"/>
      <c r="CYD176" s="2"/>
      <c r="CYE176" s="2"/>
      <c r="CYF176" s="2"/>
      <c r="CYG176" s="2"/>
      <c r="CYH176" s="2"/>
      <c r="CYI176" s="2"/>
      <c r="CYJ176" s="2"/>
      <c r="CYK176" s="2"/>
      <c r="CYL176" s="2"/>
      <c r="CYM176" s="2"/>
      <c r="CYN176" s="2"/>
      <c r="CYO176" s="2"/>
      <c r="CYP176" s="2"/>
      <c r="CYQ176" s="2"/>
      <c r="CYR176" s="2"/>
      <c r="CYS176" s="2"/>
      <c r="CYT176" s="2"/>
      <c r="CYU176" s="2"/>
      <c r="CYV176" s="2"/>
      <c r="CYW176" s="2"/>
      <c r="CYX176" s="2"/>
      <c r="CYY176" s="2"/>
      <c r="CYZ176" s="2"/>
      <c r="CZA176" s="2"/>
      <c r="CZB176" s="2"/>
      <c r="CZC176" s="2"/>
      <c r="CZD176" s="2"/>
      <c r="CZE176" s="2"/>
      <c r="CZF176" s="2"/>
      <c r="CZG176" s="2"/>
      <c r="CZH176" s="2"/>
      <c r="CZI176" s="2"/>
      <c r="CZJ176" s="2"/>
      <c r="CZK176" s="2"/>
      <c r="CZL176" s="2"/>
      <c r="CZM176" s="2"/>
      <c r="CZN176" s="2"/>
      <c r="CZO176" s="2"/>
      <c r="CZP176" s="2"/>
      <c r="CZQ176" s="2"/>
      <c r="CZR176" s="2"/>
      <c r="CZS176" s="2"/>
      <c r="CZT176" s="2"/>
      <c r="CZU176" s="2"/>
      <c r="CZV176" s="2"/>
      <c r="CZW176" s="2"/>
      <c r="CZX176" s="2"/>
      <c r="CZY176" s="2"/>
      <c r="CZZ176" s="2"/>
      <c r="DAA176" s="2"/>
      <c r="DAB176" s="2"/>
      <c r="DAC176" s="2"/>
      <c r="DAD176" s="2"/>
      <c r="DAE176" s="2"/>
      <c r="DAF176" s="2"/>
      <c r="DAG176" s="2"/>
      <c r="DAH176" s="2"/>
      <c r="DAI176" s="2"/>
      <c r="DAJ176" s="2"/>
      <c r="DAK176" s="2"/>
      <c r="DAL176" s="2"/>
      <c r="DAM176" s="2"/>
      <c r="DAN176" s="2"/>
      <c r="DAO176" s="2"/>
      <c r="DAP176" s="2"/>
      <c r="DAQ176" s="2"/>
      <c r="DAR176" s="2"/>
      <c r="DAS176" s="2"/>
      <c r="DAT176" s="2"/>
      <c r="DAU176" s="2"/>
      <c r="DAV176" s="2"/>
      <c r="DAW176" s="2"/>
      <c r="DAX176" s="2"/>
      <c r="DAY176" s="2"/>
      <c r="DAZ176" s="2"/>
      <c r="DBA176" s="2"/>
      <c r="DBB176" s="2"/>
      <c r="DBC176" s="2"/>
      <c r="DBD176" s="2"/>
      <c r="DBE176" s="2"/>
      <c r="DBF176" s="2"/>
      <c r="DBG176" s="2"/>
      <c r="DBH176" s="2"/>
      <c r="DBI176" s="2"/>
      <c r="DBJ176" s="2"/>
      <c r="DBK176" s="2"/>
      <c r="DBL176" s="2"/>
      <c r="DBM176" s="2"/>
      <c r="DBN176" s="2"/>
      <c r="DBO176" s="2"/>
      <c r="DBP176" s="2"/>
      <c r="DBQ176" s="2"/>
      <c r="DBR176" s="2"/>
      <c r="DBS176" s="2"/>
      <c r="DBT176" s="2"/>
      <c r="DBU176" s="2"/>
      <c r="DBV176" s="2"/>
      <c r="DBW176" s="2"/>
      <c r="DBX176" s="2"/>
      <c r="DBY176" s="2"/>
      <c r="DBZ176" s="2"/>
      <c r="DCA176" s="2"/>
      <c r="DCB176" s="2"/>
      <c r="DCC176" s="2"/>
      <c r="DCD176" s="2"/>
      <c r="DCE176" s="2"/>
      <c r="DCF176" s="2"/>
      <c r="DCG176" s="2"/>
      <c r="DCH176" s="2"/>
      <c r="DCI176" s="2"/>
      <c r="DCJ176" s="2"/>
      <c r="DCK176" s="2"/>
      <c r="DCL176" s="2"/>
      <c r="DCM176" s="2"/>
      <c r="DCN176" s="2"/>
      <c r="DCO176" s="2"/>
      <c r="DCP176" s="2"/>
      <c r="DCQ176" s="2"/>
      <c r="DCR176" s="2"/>
      <c r="DCS176" s="2"/>
      <c r="DCT176" s="2"/>
      <c r="DCU176" s="2"/>
      <c r="DCV176" s="2"/>
      <c r="DCW176" s="2"/>
      <c r="DCX176" s="2"/>
      <c r="DCY176" s="2"/>
      <c r="DCZ176" s="2"/>
      <c r="DDA176" s="2"/>
      <c r="DDB176" s="2"/>
      <c r="DDC176" s="2"/>
      <c r="DDD176" s="2"/>
      <c r="DDE176" s="2"/>
      <c r="DDF176" s="2"/>
      <c r="DDG176" s="2"/>
      <c r="DDH176" s="2"/>
      <c r="DDI176" s="2"/>
      <c r="DDJ176" s="2"/>
      <c r="DDK176" s="2"/>
      <c r="DDL176" s="2"/>
      <c r="DDM176" s="2"/>
      <c r="DDN176" s="2"/>
      <c r="DDO176" s="2"/>
      <c r="DDP176" s="2"/>
      <c r="DDQ176" s="2"/>
      <c r="DDR176" s="2"/>
      <c r="DDS176" s="2"/>
      <c r="DDT176" s="2"/>
      <c r="DDU176" s="2"/>
      <c r="DDV176" s="2"/>
      <c r="DDW176" s="2"/>
      <c r="DDX176" s="2"/>
      <c r="DDY176" s="2"/>
      <c r="DDZ176" s="2"/>
      <c r="DEA176" s="2"/>
      <c r="DEB176" s="2"/>
      <c r="DEC176" s="2"/>
      <c r="DED176" s="2"/>
      <c r="DEE176" s="2"/>
      <c r="DEF176" s="2"/>
      <c r="DEG176" s="2"/>
      <c r="DEH176" s="2"/>
      <c r="DEI176" s="2"/>
      <c r="DEJ176" s="2"/>
      <c r="DEK176" s="2"/>
      <c r="DEL176" s="2"/>
      <c r="DEM176" s="2"/>
      <c r="DEN176" s="2"/>
      <c r="DEO176" s="2"/>
      <c r="DEP176" s="2"/>
      <c r="DEQ176" s="2"/>
      <c r="DER176" s="2"/>
      <c r="DES176" s="2"/>
      <c r="DET176" s="2"/>
      <c r="DEU176" s="2"/>
      <c r="DEV176" s="2"/>
      <c r="DEW176" s="2"/>
      <c r="DEX176" s="2"/>
      <c r="DEY176" s="2"/>
      <c r="DEZ176" s="2"/>
      <c r="DFA176" s="2"/>
      <c r="DFB176" s="2"/>
      <c r="DFC176" s="2"/>
      <c r="DFD176" s="2"/>
      <c r="DFE176" s="2"/>
      <c r="DFF176" s="2"/>
      <c r="DFG176" s="2"/>
      <c r="DFH176" s="2"/>
      <c r="DFI176" s="2"/>
      <c r="DFJ176" s="2"/>
      <c r="DFK176" s="2"/>
      <c r="DFL176" s="2"/>
      <c r="DFM176" s="2"/>
      <c r="DFN176" s="2"/>
      <c r="DFO176" s="2"/>
      <c r="DFP176" s="2"/>
      <c r="DFQ176" s="2"/>
      <c r="DFR176" s="2"/>
      <c r="DFS176" s="2"/>
      <c r="DFT176" s="2"/>
      <c r="DFU176" s="2"/>
      <c r="DFV176" s="2"/>
      <c r="DFW176" s="2"/>
      <c r="DFX176" s="2"/>
      <c r="DFY176" s="2"/>
      <c r="DFZ176" s="2"/>
      <c r="DGA176" s="2"/>
      <c r="DGB176" s="2"/>
      <c r="DGC176" s="2"/>
      <c r="DGD176" s="2"/>
      <c r="DGE176" s="2"/>
      <c r="DGF176" s="2"/>
      <c r="DGG176" s="2"/>
      <c r="DGH176" s="2"/>
      <c r="DGI176" s="2"/>
      <c r="DGJ176" s="2"/>
      <c r="DGK176" s="2"/>
      <c r="DGL176" s="2"/>
      <c r="DGM176" s="2"/>
      <c r="DGN176" s="2"/>
      <c r="DGO176" s="2"/>
      <c r="DGP176" s="2"/>
      <c r="DGQ176" s="2"/>
      <c r="DGR176" s="2"/>
      <c r="DGS176" s="2"/>
      <c r="DGT176" s="2"/>
      <c r="DGU176" s="2"/>
      <c r="DGV176" s="2"/>
      <c r="DGW176" s="2"/>
      <c r="DGX176" s="2"/>
      <c r="DGY176" s="2"/>
      <c r="DGZ176" s="2"/>
      <c r="DHA176" s="2"/>
      <c r="DHB176" s="2"/>
      <c r="DHC176" s="2"/>
      <c r="DHD176" s="2"/>
      <c r="DHE176" s="2"/>
      <c r="DHF176" s="2"/>
      <c r="DHG176" s="2"/>
      <c r="DHH176" s="2"/>
      <c r="DHI176" s="2"/>
      <c r="DHJ176" s="2"/>
      <c r="DHK176" s="2"/>
      <c r="DHL176" s="2"/>
      <c r="DHM176" s="2"/>
      <c r="DHN176" s="2"/>
      <c r="DHO176" s="2"/>
      <c r="DHP176" s="2"/>
      <c r="DHQ176" s="2"/>
      <c r="DHR176" s="2"/>
      <c r="DHS176" s="2"/>
      <c r="DHT176" s="2"/>
      <c r="DHU176" s="2"/>
      <c r="DHV176" s="2"/>
      <c r="DHW176" s="2"/>
      <c r="DHX176" s="2"/>
      <c r="DHY176" s="2"/>
      <c r="DHZ176" s="2"/>
      <c r="DIA176" s="2"/>
      <c r="DIB176" s="2"/>
      <c r="DIC176" s="2"/>
      <c r="DID176" s="2"/>
      <c r="DIE176" s="2"/>
      <c r="DIF176" s="2"/>
      <c r="DIG176" s="2"/>
      <c r="DIH176" s="2"/>
      <c r="DII176" s="2"/>
      <c r="DIJ176" s="2"/>
      <c r="DIK176" s="2"/>
      <c r="DIL176" s="2"/>
      <c r="DIM176" s="2"/>
      <c r="DIN176" s="2"/>
      <c r="DIO176" s="2"/>
      <c r="DIP176" s="2"/>
      <c r="DIQ176" s="2"/>
      <c r="DIR176" s="2"/>
      <c r="DIS176" s="2"/>
      <c r="DIT176" s="2"/>
      <c r="DIU176" s="2"/>
      <c r="DIV176" s="2"/>
      <c r="DIW176" s="2"/>
      <c r="DIX176" s="2"/>
      <c r="DIY176" s="2"/>
      <c r="DIZ176" s="2"/>
      <c r="DJA176" s="2"/>
      <c r="DJB176" s="2"/>
      <c r="DJC176" s="2"/>
      <c r="DJD176" s="2"/>
      <c r="DJE176" s="2"/>
      <c r="DJF176" s="2"/>
      <c r="DJG176" s="2"/>
      <c r="DJH176" s="2"/>
      <c r="DJI176" s="2"/>
      <c r="DJJ176" s="2"/>
      <c r="DJK176" s="2"/>
      <c r="DJL176" s="2"/>
      <c r="DJM176" s="2"/>
      <c r="DJN176" s="2"/>
      <c r="DJO176" s="2"/>
      <c r="DJP176" s="2"/>
      <c r="DJQ176" s="2"/>
      <c r="DJR176" s="2"/>
      <c r="DJS176" s="2"/>
      <c r="DJT176" s="2"/>
      <c r="DJU176" s="2"/>
      <c r="DJV176" s="2"/>
      <c r="DJW176" s="2"/>
      <c r="DJX176" s="2"/>
      <c r="DJY176" s="2"/>
      <c r="DJZ176" s="2"/>
      <c r="DKA176" s="2"/>
      <c r="DKB176" s="2"/>
      <c r="DKC176" s="2"/>
      <c r="DKD176" s="2"/>
      <c r="DKE176" s="2"/>
      <c r="DKF176" s="2"/>
      <c r="DKG176" s="2"/>
      <c r="DKH176" s="2"/>
      <c r="DKI176" s="2"/>
      <c r="DKJ176" s="2"/>
      <c r="DKK176" s="2"/>
      <c r="DKL176" s="2"/>
      <c r="DKM176" s="2"/>
      <c r="DKN176" s="2"/>
      <c r="DKO176" s="2"/>
      <c r="DKP176" s="2"/>
      <c r="DKQ176" s="2"/>
      <c r="DKR176" s="2"/>
      <c r="DKS176" s="2"/>
      <c r="DKT176" s="2"/>
      <c r="DKU176" s="2"/>
      <c r="DKV176" s="2"/>
      <c r="DKW176" s="2"/>
      <c r="DKX176" s="2"/>
      <c r="DKY176" s="2"/>
      <c r="DKZ176" s="2"/>
      <c r="DLA176" s="2"/>
      <c r="DLB176" s="2"/>
      <c r="DLC176" s="2"/>
      <c r="DLD176" s="2"/>
      <c r="DLE176" s="2"/>
      <c r="DLF176" s="2"/>
      <c r="DLG176" s="2"/>
      <c r="DLH176" s="2"/>
      <c r="DLI176" s="2"/>
      <c r="DLJ176" s="2"/>
      <c r="DLK176" s="2"/>
      <c r="DLL176" s="2"/>
      <c r="DLM176" s="2"/>
      <c r="DLN176" s="2"/>
      <c r="DLO176" s="2"/>
      <c r="DLP176" s="2"/>
      <c r="DLQ176" s="2"/>
      <c r="DLR176" s="2"/>
      <c r="DLS176" s="2"/>
      <c r="DLT176" s="2"/>
      <c r="DLU176" s="2"/>
      <c r="DLV176" s="2"/>
      <c r="DLW176" s="2"/>
      <c r="DLX176" s="2"/>
      <c r="DLY176" s="2"/>
      <c r="DLZ176" s="2"/>
      <c r="DMA176" s="2"/>
      <c r="DMB176" s="2"/>
      <c r="DMC176" s="2"/>
      <c r="DMD176" s="2"/>
      <c r="DME176" s="2"/>
      <c r="DMF176" s="2"/>
      <c r="DMG176" s="2"/>
      <c r="DMH176" s="2"/>
      <c r="DMI176" s="2"/>
      <c r="DMJ176" s="2"/>
      <c r="DMK176" s="2"/>
      <c r="DML176" s="2"/>
      <c r="DMM176" s="2"/>
      <c r="DMN176" s="2"/>
      <c r="DMO176" s="2"/>
      <c r="DMP176" s="2"/>
      <c r="DMQ176" s="2"/>
      <c r="DMR176" s="2"/>
      <c r="DMS176" s="2"/>
      <c r="DMT176" s="2"/>
      <c r="DMU176" s="2"/>
      <c r="DMV176" s="2"/>
      <c r="DMW176" s="2"/>
      <c r="DMX176" s="2"/>
      <c r="DMY176" s="2"/>
      <c r="DMZ176" s="2"/>
      <c r="DNA176" s="2"/>
      <c r="DNB176" s="2"/>
      <c r="DNC176" s="2"/>
      <c r="DND176" s="2"/>
      <c r="DNE176" s="2"/>
      <c r="DNF176" s="2"/>
      <c r="DNG176" s="2"/>
      <c r="DNH176" s="2"/>
      <c r="DNI176" s="2"/>
      <c r="DNJ176" s="2"/>
      <c r="DNK176" s="2"/>
      <c r="DNL176" s="2"/>
      <c r="DNM176" s="2"/>
      <c r="DNN176" s="2"/>
      <c r="DNO176" s="2"/>
      <c r="DNP176" s="2"/>
      <c r="DNQ176" s="2"/>
      <c r="DNR176" s="2"/>
      <c r="DNS176" s="2"/>
      <c r="DNT176" s="2"/>
      <c r="DNU176" s="2"/>
      <c r="DNV176" s="2"/>
      <c r="DNW176" s="2"/>
      <c r="DNX176" s="2"/>
      <c r="DNY176" s="2"/>
      <c r="DNZ176" s="2"/>
      <c r="DOA176" s="2"/>
      <c r="DOB176" s="2"/>
      <c r="DOC176" s="2"/>
      <c r="DOD176" s="2"/>
      <c r="DOE176" s="2"/>
      <c r="DOF176" s="2"/>
      <c r="DOG176" s="2"/>
      <c r="DOH176" s="2"/>
      <c r="DOI176" s="2"/>
      <c r="DOJ176" s="2"/>
      <c r="DOK176" s="2"/>
      <c r="DOL176" s="2"/>
      <c r="DOM176" s="2"/>
      <c r="DON176" s="2"/>
      <c r="DOO176" s="2"/>
      <c r="DOP176" s="2"/>
      <c r="DOQ176" s="2"/>
      <c r="DOR176" s="2"/>
      <c r="DOS176" s="2"/>
      <c r="DOT176" s="2"/>
      <c r="DOU176" s="2"/>
      <c r="DOV176" s="2"/>
      <c r="DOW176" s="2"/>
      <c r="DOX176" s="2"/>
      <c r="DOY176" s="2"/>
      <c r="DOZ176" s="2"/>
      <c r="DPA176" s="2"/>
      <c r="DPB176" s="2"/>
      <c r="DPC176" s="2"/>
      <c r="DPD176" s="2"/>
      <c r="DPE176" s="2"/>
      <c r="DPF176" s="2"/>
      <c r="DPG176" s="2"/>
      <c r="DPH176" s="2"/>
      <c r="DPI176" s="2"/>
      <c r="DPJ176" s="2"/>
      <c r="DPK176" s="2"/>
      <c r="DPL176" s="2"/>
      <c r="DPM176" s="2"/>
      <c r="DPN176" s="2"/>
      <c r="DPO176" s="2"/>
      <c r="DPP176" s="2"/>
      <c r="DPQ176" s="2"/>
      <c r="DPR176" s="2"/>
      <c r="DPS176" s="2"/>
      <c r="DPT176" s="2"/>
      <c r="DPU176" s="2"/>
      <c r="DPV176" s="2"/>
      <c r="DPW176" s="2"/>
      <c r="DPX176" s="2"/>
      <c r="DPY176" s="2"/>
      <c r="DPZ176" s="2"/>
      <c r="DQA176" s="2"/>
      <c r="DQB176" s="2"/>
      <c r="DQC176" s="2"/>
      <c r="DQD176" s="2"/>
      <c r="DQE176" s="2"/>
      <c r="DQF176" s="2"/>
      <c r="DQG176" s="2"/>
      <c r="DQH176" s="2"/>
      <c r="DQI176" s="2"/>
      <c r="DQJ176" s="2"/>
      <c r="DQK176" s="2"/>
      <c r="DQL176" s="2"/>
      <c r="DQM176" s="2"/>
      <c r="DQN176" s="2"/>
      <c r="DQO176" s="2"/>
      <c r="DQP176" s="2"/>
      <c r="DQQ176" s="2"/>
      <c r="DQR176" s="2"/>
      <c r="DQS176" s="2"/>
      <c r="DQT176" s="2"/>
      <c r="DQU176" s="2"/>
      <c r="DQV176" s="2"/>
      <c r="DQW176" s="2"/>
      <c r="DQX176" s="2"/>
      <c r="DQY176" s="2"/>
      <c r="DQZ176" s="2"/>
      <c r="DRA176" s="2"/>
      <c r="DRB176" s="2"/>
      <c r="DRC176" s="2"/>
      <c r="DRD176" s="2"/>
      <c r="DRE176" s="2"/>
      <c r="DRF176" s="2"/>
      <c r="DRG176" s="2"/>
      <c r="DRH176" s="2"/>
      <c r="DRI176" s="2"/>
      <c r="DRJ176" s="2"/>
      <c r="DRK176" s="2"/>
      <c r="DRL176" s="2"/>
      <c r="DRM176" s="2"/>
      <c r="DRN176" s="2"/>
      <c r="DRO176" s="2"/>
      <c r="DRP176" s="2"/>
      <c r="DRQ176" s="2"/>
      <c r="DRR176" s="2"/>
      <c r="DRS176" s="2"/>
      <c r="DRT176" s="2"/>
      <c r="DRU176" s="2"/>
      <c r="DRV176" s="2"/>
      <c r="DRW176" s="2"/>
      <c r="DRX176" s="2"/>
      <c r="DRY176" s="2"/>
      <c r="DRZ176" s="2"/>
      <c r="DSA176" s="2"/>
      <c r="DSB176" s="2"/>
      <c r="DSC176" s="2"/>
      <c r="DSD176" s="2"/>
      <c r="DSE176" s="2"/>
      <c r="DSF176" s="2"/>
      <c r="DSG176" s="2"/>
      <c r="DSH176" s="2"/>
      <c r="DSI176" s="2"/>
      <c r="DSJ176" s="2"/>
      <c r="DSK176" s="2"/>
      <c r="DSL176" s="2"/>
      <c r="DSM176" s="2"/>
      <c r="DSN176" s="2"/>
      <c r="DSO176" s="2"/>
      <c r="DSP176" s="2"/>
      <c r="DSQ176" s="2"/>
      <c r="DSR176" s="2"/>
      <c r="DSS176" s="2"/>
      <c r="DST176" s="2"/>
      <c r="DSU176" s="2"/>
      <c r="DSV176" s="2"/>
      <c r="DSW176" s="2"/>
      <c r="DSX176" s="2"/>
      <c r="DSY176" s="2"/>
      <c r="DSZ176" s="2"/>
      <c r="DTA176" s="2"/>
      <c r="DTB176" s="2"/>
      <c r="DTC176" s="2"/>
      <c r="DTD176" s="2"/>
      <c r="DTE176" s="2"/>
      <c r="DTF176" s="2"/>
      <c r="DTG176" s="2"/>
      <c r="DTH176" s="2"/>
      <c r="DTI176" s="2"/>
      <c r="DTJ176" s="2"/>
      <c r="DTK176" s="2"/>
      <c r="DTL176" s="2"/>
      <c r="DTM176" s="2"/>
      <c r="DTN176" s="2"/>
      <c r="DTO176" s="2"/>
      <c r="DTP176" s="2"/>
      <c r="DTQ176" s="2"/>
      <c r="DTR176" s="2"/>
      <c r="DTS176" s="2"/>
      <c r="DTT176" s="2"/>
      <c r="DTU176" s="2"/>
      <c r="DTV176" s="2"/>
      <c r="DTW176" s="2"/>
      <c r="DTX176" s="2"/>
      <c r="DTY176" s="2"/>
      <c r="DTZ176" s="2"/>
      <c r="DUA176" s="2"/>
      <c r="DUB176" s="2"/>
      <c r="DUC176" s="2"/>
      <c r="DUD176" s="2"/>
      <c r="DUE176" s="2"/>
      <c r="DUF176" s="2"/>
      <c r="DUG176" s="2"/>
      <c r="DUH176" s="2"/>
      <c r="DUI176" s="2"/>
      <c r="DUJ176" s="2"/>
      <c r="DUK176" s="2"/>
      <c r="DUL176" s="2"/>
      <c r="DUM176" s="2"/>
      <c r="DUN176" s="2"/>
      <c r="DUO176" s="2"/>
      <c r="DUP176" s="2"/>
      <c r="DUQ176" s="2"/>
      <c r="DUR176" s="2"/>
      <c r="DUS176" s="2"/>
      <c r="DUT176" s="2"/>
      <c r="DUU176" s="2"/>
      <c r="DUV176" s="2"/>
      <c r="DUW176" s="2"/>
      <c r="DUX176" s="2"/>
      <c r="DUY176" s="2"/>
      <c r="DUZ176" s="2"/>
      <c r="DVA176" s="2"/>
      <c r="DVB176" s="2"/>
      <c r="DVC176" s="2"/>
      <c r="DVD176" s="2"/>
      <c r="DVE176" s="2"/>
      <c r="DVF176" s="2"/>
      <c r="DVG176" s="2"/>
      <c r="DVH176" s="2"/>
      <c r="DVI176" s="2"/>
      <c r="DVJ176" s="2"/>
      <c r="DVK176" s="2"/>
      <c r="DVL176" s="2"/>
      <c r="DVM176" s="2"/>
      <c r="DVN176" s="2"/>
      <c r="DVO176" s="2"/>
      <c r="DVP176" s="2"/>
      <c r="DVQ176" s="2"/>
      <c r="DVR176" s="2"/>
      <c r="DVS176" s="2"/>
      <c r="DVT176" s="2"/>
      <c r="DVU176" s="2"/>
      <c r="DVV176" s="2"/>
      <c r="DVW176" s="2"/>
      <c r="DVX176" s="2"/>
      <c r="DVY176" s="2"/>
      <c r="DVZ176" s="2"/>
      <c r="DWA176" s="2"/>
      <c r="DWB176" s="2"/>
      <c r="DWC176" s="2"/>
      <c r="DWD176" s="2"/>
      <c r="DWE176" s="2"/>
      <c r="DWF176" s="2"/>
      <c r="DWG176" s="2"/>
      <c r="DWH176" s="2"/>
      <c r="DWI176" s="2"/>
      <c r="DWJ176" s="2"/>
      <c r="DWK176" s="2"/>
      <c r="DWL176" s="2"/>
      <c r="DWM176" s="2"/>
      <c r="DWN176" s="2"/>
      <c r="DWO176" s="2"/>
      <c r="DWP176" s="2"/>
      <c r="DWQ176" s="2"/>
      <c r="DWR176" s="2"/>
      <c r="DWS176" s="2"/>
      <c r="DWT176" s="2"/>
      <c r="DWU176" s="2"/>
      <c r="DWV176" s="2"/>
      <c r="DWW176" s="2"/>
      <c r="DWX176" s="2"/>
      <c r="DWY176" s="2"/>
      <c r="DWZ176" s="2"/>
      <c r="DXA176" s="2"/>
      <c r="DXB176" s="2"/>
      <c r="DXC176" s="2"/>
      <c r="DXD176" s="2"/>
      <c r="DXE176" s="2"/>
      <c r="DXF176" s="2"/>
      <c r="DXG176" s="2"/>
      <c r="DXH176" s="2"/>
      <c r="DXI176" s="2"/>
      <c r="DXJ176" s="2"/>
      <c r="DXK176" s="2"/>
      <c r="DXL176" s="2"/>
      <c r="DXM176" s="2"/>
      <c r="DXN176" s="2"/>
      <c r="DXO176" s="2"/>
      <c r="DXP176" s="2"/>
      <c r="DXQ176" s="2"/>
      <c r="DXR176" s="2"/>
      <c r="DXS176" s="2"/>
      <c r="DXT176" s="2"/>
      <c r="DXU176" s="2"/>
      <c r="DXV176" s="2"/>
      <c r="DXW176" s="2"/>
      <c r="DXX176" s="2"/>
      <c r="DXY176" s="2"/>
      <c r="DXZ176" s="2"/>
      <c r="DYA176" s="2"/>
      <c r="DYB176" s="2"/>
      <c r="DYC176" s="2"/>
      <c r="DYD176" s="2"/>
      <c r="DYE176" s="2"/>
      <c r="DYF176" s="2"/>
      <c r="DYG176" s="2"/>
      <c r="DYH176" s="2"/>
      <c r="DYI176" s="2"/>
      <c r="DYJ176" s="2"/>
      <c r="DYK176" s="2"/>
      <c r="DYL176" s="2"/>
      <c r="DYM176" s="2"/>
      <c r="DYN176" s="2"/>
      <c r="DYO176" s="2"/>
      <c r="DYP176" s="2"/>
      <c r="DYQ176" s="2"/>
      <c r="DYR176" s="2"/>
      <c r="DYS176" s="2"/>
      <c r="DYT176" s="2"/>
      <c r="DYU176" s="2"/>
      <c r="DYV176" s="2"/>
      <c r="DYW176" s="2"/>
      <c r="DYX176" s="2"/>
      <c r="DYY176" s="2"/>
      <c r="DYZ176" s="2"/>
      <c r="DZA176" s="2"/>
      <c r="DZB176" s="2"/>
      <c r="DZC176" s="2"/>
      <c r="DZD176" s="2"/>
      <c r="DZE176" s="2"/>
      <c r="DZF176" s="2"/>
      <c r="DZG176" s="2"/>
      <c r="DZH176" s="2"/>
      <c r="DZI176" s="2"/>
      <c r="DZJ176" s="2"/>
      <c r="DZK176" s="2"/>
      <c r="DZL176" s="2"/>
      <c r="DZM176" s="2"/>
      <c r="DZN176" s="2"/>
      <c r="DZO176" s="2"/>
      <c r="DZP176" s="2"/>
      <c r="DZQ176" s="2"/>
      <c r="DZR176" s="2"/>
      <c r="DZS176" s="2"/>
      <c r="DZT176" s="2"/>
      <c r="DZU176" s="2"/>
      <c r="DZV176" s="2"/>
      <c r="DZW176" s="2"/>
      <c r="DZX176" s="2"/>
      <c r="DZY176" s="2"/>
      <c r="DZZ176" s="2"/>
      <c r="EAA176" s="2"/>
      <c r="EAB176" s="2"/>
      <c r="EAC176" s="2"/>
      <c r="EAD176" s="2"/>
      <c r="EAE176" s="2"/>
      <c r="EAF176" s="2"/>
      <c r="EAG176" s="2"/>
      <c r="EAH176" s="2"/>
      <c r="EAI176" s="2"/>
      <c r="EAJ176" s="2"/>
      <c r="EAK176" s="2"/>
      <c r="EAL176" s="2"/>
      <c r="EAM176" s="2"/>
      <c r="EAN176" s="2"/>
      <c r="EAO176" s="2"/>
      <c r="EAP176" s="2"/>
      <c r="EAQ176" s="2"/>
      <c r="EAR176" s="2"/>
      <c r="EAS176" s="2"/>
      <c r="EAT176" s="2"/>
      <c r="EAU176" s="2"/>
      <c r="EAV176" s="2"/>
      <c r="EAW176" s="2"/>
      <c r="EAX176" s="2"/>
      <c r="EAY176" s="2"/>
      <c r="EAZ176" s="2"/>
      <c r="EBA176" s="2"/>
      <c r="EBB176" s="2"/>
      <c r="EBC176" s="2"/>
      <c r="EBD176" s="2"/>
      <c r="EBE176" s="2"/>
      <c r="EBF176" s="2"/>
      <c r="EBG176" s="2"/>
      <c r="EBH176" s="2"/>
      <c r="EBI176" s="2"/>
      <c r="EBJ176" s="2"/>
      <c r="EBK176" s="2"/>
      <c r="EBL176" s="2"/>
      <c r="EBM176" s="2"/>
      <c r="EBN176" s="2"/>
      <c r="EBO176" s="2"/>
      <c r="EBP176" s="2"/>
      <c r="EBQ176" s="2"/>
      <c r="EBR176" s="2"/>
      <c r="EBS176" s="2"/>
      <c r="EBT176" s="2"/>
      <c r="EBU176" s="2"/>
      <c r="EBV176" s="2"/>
      <c r="EBW176" s="2"/>
      <c r="EBX176" s="2"/>
      <c r="EBY176" s="2"/>
      <c r="EBZ176" s="2"/>
      <c r="ECA176" s="2"/>
      <c r="ECB176" s="2"/>
      <c r="ECC176" s="2"/>
      <c r="ECD176" s="2"/>
      <c r="ECE176" s="2"/>
      <c r="ECF176" s="2"/>
      <c r="ECG176" s="2"/>
      <c r="ECH176" s="2"/>
      <c r="ECI176" s="2"/>
      <c r="ECJ176" s="2"/>
      <c r="ECK176" s="2"/>
      <c r="ECL176" s="2"/>
      <c r="ECM176" s="2"/>
      <c r="ECN176" s="2"/>
      <c r="ECO176" s="2"/>
      <c r="ECP176" s="2"/>
      <c r="ECQ176" s="2"/>
      <c r="ECR176" s="2"/>
      <c r="ECS176" s="2"/>
      <c r="ECT176" s="2"/>
      <c r="ECU176" s="2"/>
      <c r="ECV176" s="2"/>
      <c r="ECW176" s="2"/>
      <c r="ECX176" s="2"/>
      <c r="ECY176" s="2"/>
      <c r="ECZ176" s="2"/>
      <c r="EDA176" s="2"/>
      <c r="EDB176" s="2"/>
      <c r="EDC176" s="2"/>
      <c r="EDD176" s="2"/>
      <c r="EDE176" s="2"/>
      <c r="EDF176" s="2"/>
      <c r="EDG176" s="2"/>
      <c r="EDH176" s="2"/>
      <c r="EDI176" s="2"/>
      <c r="EDJ176" s="2"/>
      <c r="EDK176" s="2"/>
      <c r="EDL176" s="2"/>
      <c r="EDM176" s="2"/>
      <c r="EDN176" s="2"/>
      <c r="EDO176" s="2"/>
      <c r="EDP176" s="2"/>
      <c r="EDQ176" s="2"/>
      <c r="EDR176" s="2"/>
      <c r="EDS176" s="2"/>
      <c r="EDT176" s="2"/>
      <c r="EDU176" s="2"/>
      <c r="EDV176" s="2"/>
      <c r="EDW176" s="2"/>
      <c r="EDX176" s="2"/>
      <c r="EDY176" s="2"/>
      <c r="EDZ176" s="2"/>
      <c r="EEA176" s="2"/>
      <c r="EEB176" s="2"/>
      <c r="EEC176" s="2"/>
      <c r="EED176" s="2"/>
      <c r="EEE176" s="2"/>
      <c r="EEF176" s="2"/>
      <c r="EEG176" s="2"/>
      <c r="EEH176" s="2"/>
      <c r="EEI176" s="2"/>
      <c r="EEJ176" s="2"/>
      <c r="EEK176" s="2"/>
      <c r="EEL176" s="2"/>
      <c r="EEM176" s="2"/>
      <c r="EEN176" s="2"/>
      <c r="EEO176" s="2"/>
      <c r="EEP176" s="2"/>
      <c r="EEQ176" s="2"/>
      <c r="EER176" s="2"/>
      <c r="EES176" s="2"/>
      <c r="EET176" s="2"/>
      <c r="EEU176" s="2"/>
      <c r="EEV176" s="2"/>
      <c r="EEW176" s="2"/>
      <c r="EEX176" s="2"/>
      <c r="EEY176" s="2"/>
      <c r="EEZ176" s="2"/>
      <c r="EFA176" s="2"/>
      <c r="EFB176" s="2"/>
      <c r="EFC176" s="2"/>
      <c r="EFD176" s="2"/>
      <c r="EFE176" s="2"/>
      <c r="EFF176" s="2"/>
      <c r="EFG176" s="2"/>
      <c r="EFH176" s="2"/>
      <c r="EFI176" s="2"/>
      <c r="EFJ176" s="2"/>
      <c r="EFK176" s="2"/>
      <c r="EFL176" s="2"/>
      <c r="EFM176" s="2"/>
      <c r="EFN176" s="2"/>
      <c r="EFO176" s="2"/>
      <c r="EFP176" s="2"/>
      <c r="EFQ176" s="2"/>
      <c r="EFR176" s="2"/>
      <c r="EFS176" s="2"/>
      <c r="EFT176" s="2"/>
      <c r="EFU176" s="2"/>
      <c r="EFV176" s="2"/>
      <c r="EFW176" s="2"/>
      <c r="EFX176" s="2"/>
      <c r="EFY176" s="2"/>
      <c r="EFZ176" s="2"/>
      <c r="EGA176" s="2"/>
      <c r="EGB176" s="2"/>
      <c r="EGC176" s="2"/>
      <c r="EGD176" s="2"/>
      <c r="EGE176" s="2"/>
      <c r="EGF176" s="2"/>
      <c r="EGG176" s="2"/>
      <c r="EGH176" s="2"/>
      <c r="EGI176" s="2"/>
      <c r="EGJ176" s="2"/>
      <c r="EGK176" s="2"/>
      <c r="EGL176" s="2"/>
      <c r="EGM176" s="2"/>
      <c r="EGN176" s="2"/>
      <c r="EGO176" s="2"/>
      <c r="EGP176" s="2"/>
      <c r="EGQ176" s="2"/>
      <c r="EGR176" s="2"/>
      <c r="EGS176" s="2"/>
      <c r="EGT176" s="2"/>
      <c r="EGU176" s="2"/>
      <c r="EGV176" s="2"/>
      <c r="EGW176" s="2"/>
      <c r="EGX176" s="2"/>
      <c r="EGY176" s="2"/>
      <c r="EGZ176" s="2"/>
      <c r="EHA176" s="2"/>
      <c r="EHB176" s="2"/>
      <c r="EHC176" s="2"/>
      <c r="EHD176" s="2"/>
      <c r="EHE176" s="2"/>
      <c r="EHF176" s="2"/>
      <c r="EHG176" s="2"/>
      <c r="EHH176" s="2"/>
      <c r="EHI176" s="2"/>
      <c r="EHJ176" s="2"/>
      <c r="EHK176" s="2"/>
      <c r="EHL176" s="2"/>
      <c r="EHM176" s="2"/>
      <c r="EHN176" s="2"/>
      <c r="EHO176" s="2"/>
      <c r="EHP176" s="2"/>
      <c r="EHQ176" s="2"/>
      <c r="EHR176" s="2"/>
      <c r="EHS176" s="2"/>
      <c r="EHT176" s="2"/>
      <c r="EHU176" s="2"/>
      <c r="EHV176" s="2"/>
      <c r="EHW176" s="2"/>
      <c r="EHX176" s="2"/>
      <c r="EHY176" s="2"/>
      <c r="EHZ176" s="2"/>
      <c r="EIA176" s="2"/>
      <c r="EIB176" s="2"/>
      <c r="EIC176" s="2"/>
      <c r="EID176" s="2"/>
      <c r="EIE176" s="2"/>
      <c r="EIF176" s="2"/>
      <c r="EIG176" s="2"/>
      <c r="EIH176" s="2"/>
      <c r="EII176" s="2"/>
      <c r="EIJ176" s="2"/>
      <c r="EIK176" s="2"/>
      <c r="EIL176" s="2"/>
      <c r="EIM176" s="2"/>
      <c r="EIN176" s="2"/>
      <c r="EIO176" s="2"/>
      <c r="EIP176" s="2"/>
      <c r="EIQ176" s="2"/>
      <c r="EIR176" s="2"/>
      <c r="EIS176" s="2"/>
      <c r="EIT176" s="2"/>
      <c r="EIU176" s="2"/>
      <c r="EIV176" s="2"/>
      <c r="EIW176" s="2"/>
      <c r="EIX176" s="2"/>
      <c r="EIY176" s="2"/>
      <c r="EIZ176" s="2"/>
      <c r="EJA176" s="2"/>
      <c r="EJB176" s="2"/>
      <c r="EJC176" s="2"/>
      <c r="EJD176" s="2"/>
      <c r="EJE176" s="2"/>
      <c r="EJF176" s="2"/>
      <c r="EJG176" s="2"/>
      <c r="EJH176" s="2"/>
      <c r="EJI176" s="2"/>
      <c r="EJJ176" s="2"/>
      <c r="EJK176" s="2"/>
      <c r="EJL176" s="2"/>
      <c r="EJM176" s="2"/>
      <c r="EJN176" s="2"/>
      <c r="EJO176" s="2"/>
      <c r="EJP176" s="2"/>
      <c r="EJQ176" s="2"/>
      <c r="EJR176" s="2"/>
      <c r="EJS176" s="2"/>
      <c r="EJT176" s="2"/>
      <c r="EJU176" s="2"/>
      <c r="EJV176" s="2"/>
      <c r="EJW176" s="2"/>
      <c r="EJX176" s="2"/>
      <c r="EJY176" s="2"/>
      <c r="EJZ176" s="2"/>
      <c r="EKA176" s="2"/>
      <c r="EKB176" s="2"/>
      <c r="EKC176" s="2"/>
      <c r="EKD176" s="2"/>
      <c r="EKE176" s="2"/>
      <c r="EKF176" s="2"/>
      <c r="EKG176" s="2"/>
      <c r="EKH176" s="2"/>
      <c r="EKI176" s="2"/>
      <c r="EKJ176" s="2"/>
      <c r="EKK176" s="2"/>
      <c r="EKL176" s="2"/>
      <c r="EKM176" s="2"/>
      <c r="EKN176" s="2"/>
      <c r="EKO176" s="2"/>
      <c r="EKP176" s="2"/>
      <c r="EKQ176" s="2"/>
      <c r="EKR176" s="2"/>
      <c r="EKS176" s="2"/>
      <c r="EKT176" s="2"/>
      <c r="EKU176" s="2"/>
      <c r="EKV176" s="2"/>
      <c r="EKW176" s="2"/>
      <c r="EKX176" s="2"/>
      <c r="EKY176" s="2"/>
      <c r="EKZ176" s="2"/>
      <c r="ELA176" s="2"/>
      <c r="ELB176" s="2"/>
      <c r="ELC176" s="2"/>
      <c r="ELD176" s="2"/>
      <c r="ELE176" s="2"/>
      <c r="ELF176" s="2"/>
      <c r="ELG176" s="2"/>
      <c r="ELH176" s="2"/>
      <c r="ELI176" s="2"/>
      <c r="ELJ176" s="2"/>
      <c r="ELK176" s="2"/>
      <c r="ELL176" s="2"/>
      <c r="ELM176" s="2"/>
      <c r="ELN176" s="2"/>
      <c r="ELO176" s="2"/>
      <c r="ELP176" s="2"/>
      <c r="ELQ176" s="2"/>
      <c r="ELR176" s="2"/>
      <c r="ELS176" s="2"/>
      <c r="ELT176" s="2"/>
      <c r="ELU176" s="2"/>
      <c r="ELV176" s="2"/>
      <c r="ELW176" s="2"/>
      <c r="ELX176" s="2"/>
      <c r="ELY176" s="2"/>
      <c r="ELZ176" s="2"/>
      <c r="EMA176" s="2"/>
      <c r="EMB176" s="2"/>
      <c r="EMC176" s="2"/>
      <c r="EMD176" s="2"/>
      <c r="EME176" s="2"/>
      <c r="EMF176" s="2"/>
      <c r="EMG176" s="2"/>
      <c r="EMH176" s="2"/>
      <c r="EMI176" s="2"/>
      <c r="EMJ176" s="2"/>
      <c r="EMK176" s="2"/>
      <c r="EML176" s="2"/>
      <c r="EMM176" s="2"/>
      <c r="EMN176" s="2"/>
      <c r="EMO176" s="2"/>
      <c r="EMP176" s="2"/>
      <c r="EMQ176" s="2"/>
      <c r="EMR176" s="2"/>
      <c r="EMS176" s="2"/>
      <c r="EMT176" s="2"/>
      <c r="EMU176" s="2"/>
      <c r="EMV176" s="2"/>
      <c r="EMW176" s="2"/>
      <c r="EMX176" s="2"/>
      <c r="EMY176" s="2"/>
      <c r="EMZ176" s="2"/>
      <c r="ENA176" s="2"/>
      <c r="ENB176" s="2"/>
      <c r="ENC176" s="2"/>
      <c r="END176" s="2"/>
      <c r="ENE176" s="2"/>
      <c r="ENF176" s="2"/>
      <c r="ENG176" s="2"/>
      <c r="ENH176" s="2"/>
      <c r="ENI176" s="2"/>
      <c r="ENJ176" s="2"/>
      <c r="ENK176" s="2"/>
      <c r="ENL176" s="2"/>
      <c r="ENM176" s="2"/>
      <c r="ENN176" s="2"/>
      <c r="ENO176" s="2"/>
      <c r="ENP176" s="2"/>
      <c r="ENQ176" s="2"/>
      <c r="ENR176" s="2"/>
      <c r="ENS176" s="2"/>
      <c r="ENT176" s="2"/>
      <c r="ENU176" s="2"/>
      <c r="ENV176" s="2"/>
      <c r="ENW176" s="2"/>
      <c r="ENX176" s="2"/>
      <c r="ENY176" s="2"/>
      <c r="ENZ176" s="2"/>
      <c r="EOA176" s="2"/>
      <c r="EOB176" s="2"/>
      <c r="EOC176" s="2"/>
      <c r="EOD176" s="2"/>
      <c r="EOE176" s="2"/>
      <c r="EOF176" s="2"/>
      <c r="EOG176" s="2"/>
      <c r="EOH176" s="2"/>
      <c r="EOI176" s="2"/>
      <c r="EOJ176" s="2"/>
      <c r="EOK176" s="2"/>
      <c r="EOL176" s="2"/>
      <c r="EOM176" s="2"/>
      <c r="EON176" s="2"/>
      <c r="EOO176" s="2"/>
      <c r="EOP176" s="2"/>
      <c r="EOQ176" s="2"/>
      <c r="EOR176" s="2"/>
      <c r="EOS176" s="2"/>
      <c r="EOT176" s="2"/>
      <c r="EOU176" s="2"/>
      <c r="EOV176" s="2"/>
      <c r="EOW176" s="2"/>
      <c r="EOX176" s="2"/>
      <c r="EOY176" s="2"/>
      <c r="EOZ176" s="2"/>
      <c r="EPA176" s="2"/>
      <c r="EPB176" s="2"/>
      <c r="EPC176" s="2"/>
      <c r="EPD176" s="2"/>
      <c r="EPE176" s="2"/>
      <c r="EPF176" s="2"/>
      <c r="EPG176" s="2"/>
      <c r="EPH176" s="2"/>
      <c r="EPI176" s="2"/>
      <c r="EPJ176" s="2"/>
      <c r="EPK176" s="2"/>
      <c r="EPL176" s="2"/>
      <c r="EPM176" s="2"/>
      <c r="EPN176" s="2"/>
      <c r="EPO176" s="2"/>
      <c r="EPP176" s="2"/>
      <c r="EPQ176" s="2"/>
      <c r="EPR176" s="2"/>
      <c r="EPS176" s="2"/>
      <c r="EPT176" s="2"/>
      <c r="EPU176" s="2"/>
      <c r="EPV176" s="2"/>
      <c r="EPW176" s="2"/>
      <c r="EPX176" s="2"/>
      <c r="EPY176" s="2"/>
      <c r="EPZ176" s="2"/>
      <c r="EQA176" s="2"/>
      <c r="EQB176" s="2"/>
      <c r="EQC176" s="2"/>
      <c r="EQD176" s="2"/>
      <c r="EQE176" s="2"/>
      <c r="EQF176" s="2"/>
      <c r="EQG176" s="2"/>
      <c r="EQH176" s="2"/>
      <c r="EQI176" s="2"/>
      <c r="EQJ176" s="2"/>
      <c r="EQK176" s="2"/>
      <c r="EQL176" s="2"/>
      <c r="EQM176" s="2"/>
      <c r="EQN176" s="2"/>
      <c r="EQO176" s="2"/>
      <c r="EQP176" s="2"/>
      <c r="EQQ176" s="2"/>
      <c r="EQR176" s="2"/>
      <c r="EQS176" s="2"/>
      <c r="EQT176" s="2"/>
      <c r="EQU176" s="2"/>
      <c r="EQV176" s="2"/>
      <c r="EQW176" s="2"/>
      <c r="EQX176" s="2"/>
      <c r="EQY176" s="2"/>
      <c r="EQZ176" s="2"/>
      <c r="ERA176" s="2"/>
      <c r="ERB176" s="2"/>
      <c r="ERC176" s="2"/>
      <c r="ERD176" s="2"/>
      <c r="ERE176" s="2"/>
      <c r="ERF176" s="2"/>
      <c r="ERG176" s="2"/>
      <c r="ERH176" s="2"/>
      <c r="ERI176" s="2"/>
      <c r="ERJ176" s="2"/>
      <c r="ERK176" s="2"/>
      <c r="ERL176" s="2"/>
      <c r="ERM176" s="2"/>
      <c r="ERN176" s="2"/>
      <c r="ERO176" s="2"/>
      <c r="ERP176" s="2"/>
      <c r="ERQ176" s="2"/>
      <c r="ERR176" s="2"/>
      <c r="ERS176" s="2"/>
      <c r="ERT176" s="2"/>
      <c r="ERU176" s="2"/>
      <c r="ERV176" s="2"/>
      <c r="ERW176" s="2"/>
      <c r="ERX176" s="2"/>
      <c r="ERY176" s="2"/>
      <c r="ERZ176" s="2"/>
      <c r="ESA176" s="2"/>
      <c r="ESB176" s="2"/>
      <c r="ESC176" s="2"/>
      <c r="ESD176" s="2"/>
      <c r="ESE176" s="2"/>
      <c r="ESF176" s="2"/>
      <c r="ESG176" s="2"/>
      <c r="ESH176" s="2"/>
      <c r="ESI176" s="2"/>
      <c r="ESJ176" s="2"/>
      <c r="ESK176" s="2"/>
      <c r="ESL176" s="2"/>
      <c r="ESM176" s="2"/>
      <c r="ESN176" s="2"/>
      <c r="ESO176" s="2"/>
      <c r="ESP176" s="2"/>
      <c r="ESQ176" s="2"/>
      <c r="ESR176" s="2"/>
      <c r="ESS176" s="2"/>
      <c r="EST176" s="2"/>
      <c r="ESU176" s="2"/>
      <c r="ESV176" s="2"/>
      <c r="ESW176" s="2"/>
      <c r="ESX176" s="2"/>
      <c r="ESY176" s="2"/>
      <c r="ESZ176" s="2"/>
      <c r="ETA176" s="2"/>
      <c r="ETB176" s="2"/>
      <c r="ETC176" s="2"/>
      <c r="ETD176" s="2"/>
      <c r="ETE176" s="2"/>
      <c r="ETF176" s="2"/>
      <c r="ETG176" s="2"/>
      <c r="ETH176" s="2"/>
      <c r="ETI176" s="2"/>
      <c r="ETJ176" s="2"/>
      <c r="ETK176" s="2"/>
      <c r="ETL176" s="2"/>
      <c r="ETM176" s="2"/>
      <c r="ETN176" s="2"/>
      <c r="ETO176" s="2"/>
      <c r="ETP176" s="2"/>
      <c r="ETQ176" s="2"/>
      <c r="ETR176" s="2"/>
      <c r="ETS176" s="2"/>
      <c r="ETT176" s="2"/>
      <c r="ETU176" s="2"/>
      <c r="ETV176" s="2"/>
      <c r="ETW176" s="2"/>
      <c r="ETX176" s="2"/>
      <c r="ETY176" s="2"/>
      <c r="ETZ176" s="2"/>
      <c r="EUA176" s="2"/>
      <c r="EUB176" s="2"/>
      <c r="EUC176" s="2"/>
      <c r="EUD176" s="2"/>
      <c r="EUE176" s="2"/>
      <c r="EUF176" s="2"/>
      <c r="EUG176" s="2"/>
      <c r="EUH176" s="2"/>
      <c r="EUI176" s="2"/>
      <c r="EUJ176" s="2"/>
      <c r="EUK176" s="2"/>
      <c r="EUL176" s="2"/>
      <c r="EUM176" s="2"/>
      <c r="EUN176" s="2"/>
      <c r="EUO176" s="2"/>
      <c r="EUP176" s="2"/>
      <c r="EUQ176" s="2"/>
      <c r="EUR176" s="2"/>
      <c r="EUS176" s="2"/>
      <c r="EUT176" s="2"/>
      <c r="EUU176" s="2"/>
      <c r="EUV176" s="2"/>
      <c r="EUW176" s="2"/>
      <c r="EUX176" s="2"/>
      <c r="EUY176" s="2"/>
      <c r="EUZ176" s="2"/>
      <c r="EVA176" s="2"/>
      <c r="EVB176" s="2"/>
      <c r="EVC176" s="2"/>
      <c r="EVD176" s="2"/>
      <c r="EVE176" s="2"/>
      <c r="EVF176" s="2"/>
      <c r="EVG176" s="2"/>
      <c r="EVH176" s="2"/>
      <c r="EVI176" s="2"/>
      <c r="EVJ176" s="2"/>
      <c r="EVK176" s="2"/>
      <c r="EVL176" s="2"/>
      <c r="EVM176" s="2"/>
      <c r="EVN176" s="2"/>
      <c r="EVO176" s="2"/>
      <c r="EVP176" s="2"/>
      <c r="EVQ176" s="2"/>
      <c r="EVR176" s="2"/>
      <c r="EVS176" s="2"/>
      <c r="EVT176" s="2"/>
      <c r="EVU176" s="2"/>
      <c r="EVV176" s="2"/>
      <c r="EVW176" s="2"/>
      <c r="EVX176" s="2"/>
      <c r="EVY176" s="2"/>
      <c r="EVZ176" s="2"/>
      <c r="EWA176" s="2"/>
      <c r="EWB176" s="2"/>
      <c r="EWC176" s="2"/>
      <c r="EWD176" s="2"/>
      <c r="EWE176" s="2"/>
      <c r="EWF176" s="2"/>
      <c r="EWG176" s="2"/>
      <c r="EWH176" s="2"/>
      <c r="EWI176" s="2"/>
      <c r="EWJ176" s="2"/>
      <c r="EWK176" s="2"/>
      <c r="EWL176" s="2"/>
      <c r="EWM176" s="2"/>
      <c r="EWN176" s="2"/>
      <c r="EWO176" s="2"/>
      <c r="EWP176" s="2"/>
      <c r="EWQ176" s="2"/>
      <c r="EWR176" s="2"/>
      <c r="EWS176" s="2"/>
      <c r="EWT176" s="2"/>
      <c r="EWU176" s="2"/>
      <c r="EWV176" s="2"/>
      <c r="EWW176" s="2"/>
      <c r="EWX176" s="2"/>
      <c r="EWY176" s="2"/>
      <c r="EWZ176" s="2"/>
      <c r="EXA176" s="2"/>
      <c r="EXB176" s="2"/>
      <c r="EXC176" s="2"/>
      <c r="EXD176" s="2"/>
      <c r="EXE176" s="2"/>
      <c r="EXF176" s="2"/>
      <c r="EXG176" s="2"/>
      <c r="EXH176" s="2"/>
      <c r="EXI176" s="2"/>
      <c r="EXJ176" s="2"/>
      <c r="EXK176" s="2"/>
      <c r="EXL176" s="2"/>
      <c r="EXM176" s="2"/>
      <c r="EXN176" s="2"/>
      <c r="EXO176" s="2"/>
      <c r="EXP176" s="2"/>
      <c r="EXQ176" s="2"/>
      <c r="EXR176" s="2"/>
      <c r="EXS176" s="2"/>
      <c r="EXT176" s="2"/>
      <c r="EXU176" s="2"/>
      <c r="EXV176" s="2"/>
      <c r="EXW176" s="2"/>
      <c r="EXX176" s="2"/>
      <c r="EXY176" s="2"/>
      <c r="EXZ176" s="2"/>
      <c r="EYA176" s="2"/>
      <c r="EYB176" s="2"/>
      <c r="EYC176" s="2"/>
      <c r="EYD176" s="2"/>
      <c r="EYE176" s="2"/>
      <c r="EYF176" s="2"/>
      <c r="EYG176" s="2"/>
      <c r="EYH176" s="2"/>
      <c r="EYI176" s="2"/>
      <c r="EYJ176" s="2"/>
      <c r="EYK176" s="2"/>
      <c r="EYL176" s="2"/>
      <c r="EYM176" s="2"/>
      <c r="EYN176" s="2"/>
      <c r="EYO176" s="2"/>
      <c r="EYP176" s="2"/>
      <c r="EYQ176" s="2"/>
      <c r="EYR176" s="2"/>
      <c r="EYS176" s="2"/>
      <c r="EYT176" s="2"/>
      <c r="EYU176" s="2"/>
      <c r="EYV176" s="2"/>
      <c r="EYW176" s="2"/>
      <c r="EYX176" s="2"/>
      <c r="EYY176" s="2"/>
      <c r="EYZ176" s="2"/>
      <c r="EZA176" s="2"/>
      <c r="EZB176" s="2"/>
      <c r="EZC176" s="2"/>
      <c r="EZD176" s="2"/>
      <c r="EZE176" s="2"/>
      <c r="EZF176" s="2"/>
      <c r="EZG176" s="2"/>
      <c r="EZH176" s="2"/>
      <c r="EZI176" s="2"/>
      <c r="EZJ176" s="2"/>
      <c r="EZK176" s="2"/>
      <c r="EZL176" s="2"/>
      <c r="EZM176" s="2"/>
      <c r="EZN176" s="2"/>
      <c r="EZO176" s="2"/>
      <c r="EZP176" s="2"/>
      <c r="EZQ176" s="2"/>
      <c r="EZR176" s="2"/>
      <c r="EZS176" s="2"/>
      <c r="EZT176" s="2"/>
      <c r="EZU176" s="2"/>
      <c r="EZV176" s="2"/>
      <c r="EZW176" s="2"/>
      <c r="EZX176" s="2"/>
      <c r="EZY176" s="2"/>
      <c r="EZZ176" s="2"/>
      <c r="FAA176" s="2"/>
      <c r="FAB176" s="2"/>
      <c r="FAC176" s="2"/>
      <c r="FAD176" s="2"/>
      <c r="FAE176" s="2"/>
      <c r="FAF176" s="2"/>
      <c r="FAG176" s="2"/>
      <c r="FAH176" s="2"/>
      <c r="FAI176" s="2"/>
      <c r="FAJ176" s="2"/>
      <c r="FAK176" s="2"/>
      <c r="FAL176" s="2"/>
      <c r="FAM176" s="2"/>
      <c r="FAN176" s="2"/>
      <c r="FAO176" s="2"/>
      <c r="FAP176" s="2"/>
      <c r="FAQ176" s="2"/>
      <c r="FAR176" s="2"/>
      <c r="FAS176" s="2"/>
      <c r="FAT176" s="2"/>
      <c r="FAU176" s="2"/>
      <c r="FAV176" s="2"/>
      <c r="FAW176" s="2"/>
      <c r="FAX176" s="2"/>
      <c r="FAY176" s="2"/>
      <c r="FAZ176" s="2"/>
      <c r="FBA176" s="2"/>
      <c r="FBB176" s="2"/>
      <c r="FBC176" s="2"/>
      <c r="FBD176" s="2"/>
      <c r="FBE176" s="2"/>
      <c r="FBF176" s="2"/>
      <c r="FBG176" s="2"/>
      <c r="FBH176" s="2"/>
      <c r="FBI176" s="2"/>
      <c r="FBJ176" s="2"/>
      <c r="FBK176" s="2"/>
      <c r="FBL176" s="2"/>
      <c r="FBM176" s="2"/>
      <c r="FBN176" s="2"/>
      <c r="FBO176" s="2"/>
      <c r="FBP176" s="2"/>
      <c r="FBQ176" s="2"/>
      <c r="FBR176" s="2"/>
      <c r="FBS176" s="2"/>
      <c r="FBT176" s="2"/>
      <c r="FBU176" s="2"/>
      <c r="FBV176" s="2"/>
      <c r="FBW176" s="2"/>
      <c r="FBX176" s="2"/>
      <c r="FBY176" s="2"/>
      <c r="FBZ176" s="2"/>
      <c r="FCA176" s="2"/>
      <c r="FCB176" s="2"/>
      <c r="FCC176" s="2"/>
      <c r="FCD176" s="2"/>
      <c r="FCE176" s="2"/>
      <c r="FCF176" s="2"/>
      <c r="FCG176" s="2"/>
      <c r="FCH176" s="2"/>
      <c r="FCI176" s="2"/>
      <c r="FCJ176" s="2"/>
      <c r="FCK176" s="2"/>
      <c r="FCL176" s="2"/>
      <c r="FCM176" s="2"/>
      <c r="FCN176" s="2"/>
      <c r="FCO176" s="2"/>
      <c r="FCP176" s="2"/>
      <c r="FCQ176" s="2"/>
      <c r="FCR176" s="2"/>
      <c r="FCS176" s="2"/>
      <c r="FCT176" s="2"/>
      <c r="FCU176" s="2"/>
      <c r="FCV176" s="2"/>
      <c r="FCW176" s="2"/>
      <c r="FCX176" s="2"/>
      <c r="FCY176" s="2"/>
      <c r="FCZ176" s="2"/>
      <c r="FDA176" s="2"/>
      <c r="FDB176" s="2"/>
      <c r="FDC176" s="2"/>
      <c r="FDD176" s="2"/>
      <c r="FDE176" s="2"/>
      <c r="FDF176" s="2"/>
      <c r="FDG176" s="2"/>
      <c r="FDH176" s="2"/>
      <c r="FDI176" s="2"/>
      <c r="FDJ176" s="2"/>
      <c r="FDK176" s="2"/>
      <c r="FDL176" s="2"/>
      <c r="FDM176" s="2"/>
      <c r="FDN176" s="2"/>
      <c r="FDO176" s="2"/>
      <c r="FDP176" s="2"/>
      <c r="FDQ176" s="2"/>
      <c r="FDR176" s="2"/>
      <c r="FDS176" s="2"/>
      <c r="FDT176" s="2"/>
      <c r="FDU176" s="2"/>
      <c r="FDV176" s="2"/>
      <c r="FDW176" s="2"/>
      <c r="FDX176" s="2"/>
      <c r="FDY176" s="2"/>
      <c r="FDZ176" s="2"/>
      <c r="FEA176" s="2"/>
      <c r="FEB176" s="2"/>
      <c r="FEC176" s="2"/>
      <c r="FED176" s="2"/>
      <c r="FEE176" s="2"/>
      <c r="FEF176" s="2"/>
      <c r="FEG176" s="2"/>
      <c r="FEH176" s="2"/>
      <c r="FEI176" s="2"/>
      <c r="FEJ176" s="2"/>
      <c r="FEK176" s="2"/>
      <c r="FEL176" s="2"/>
      <c r="FEM176" s="2"/>
      <c r="FEN176" s="2"/>
      <c r="FEO176" s="2"/>
      <c r="FEP176" s="2"/>
      <c r="FEQ176" s="2"/>
      <c r="FER176" s="2"/>
      <c r="FES176" s="2"/>
      <c r="FET176" s="2"/>
      <c r="FEU176" s="2"/>
      <c r="FEV176" s="2"/>
      <c r="FEW176" s="2"/>
      <c r="FEX176" s="2"/>
      <c r="FEY176" s="2"/>
      <c r="FEZ176" s="2"/>
      <c r="FFA176" s="2"/>
      <c r="FFB176" s="2"/>
      <c r="FFC176" s="2"/>
      <c r="FFD176" s="2"/>
      <c r="FFE176" s="2"/>
      <c r="FFF176" s="2"/>
      <c r="FFG176" s="2"/>
      <c r="FFH176" s="2"/>
      <c r="FFI176" s="2"/>
      <c r="FFJ176" s="2"/>
      <c r="FFK176" s="2"/>
      <c r="FFL176" s="2"/>
      <c r="FFM176" s="2"/>
      <c r="FFN176" s="2"/>
      <c r="FFO176" s="2"/>
      <c r="FFP176" s="2"/>
      <c r="FFQ176" s="2"/>
      <c r="FFR176" s="2"/>
      <c r="FFS176" s="2"/>
      <c r="FFT176" s="2"/>
      <c r="FFU176" s="2"/>
      <c r="FFV176" s="2"/>
      <c r="FFW176" s="2"/>
      <c r="FFX176" s="2"/>
      <c r="FFY176" s="2"/>
      <c r="FFZ176" s="2"/>
      <c r="FGA176" s="2"/>
      <c r="FGB176" s="2"/>
      <c r="FGC176" s="2"/>
      <c r="FGD176" s="2"/>
      <c r="FGE176" s="2"/>
      <c r="FGF176" s="2"/>
      <c r="FGG176" s="2"/>
      <c r="FGH176" s="2"/>
      <c r="FGI176" s="2"/>
      <c r="FGJ176" s="2"/>
      <c r="FGK176" s="2"/>
      <c r="FGL176" s="2"/>
      <c r="FGM176" s="2"/>
      <c r="FGN176" s="2"/>
      <c r="FGO176" s="2"/>
      <c r="FGP176" s="2"/>
      <c r="FGQ176" s="2"/>
      <c r="FGR176" s="2"/>
      <c r="FGS176" s="2"/>
      <c r="FGT176" s="2"/>
      <c r="FGU176" s="2"/>
      <c r="FGV176" s="2"/>
      <c r="FGW176" s="2"/>
      <c r="FGX176" s="2"/>
      <c r="FGY176" s="2"/>
      <c r="FGZ176" s="2"/>
      <c r="FHA176" s="2"/>
      <c r="FHB176" s="2"/>
      <c r="FHC176" s="2"/>
      <c r="FHD176" s="2"/>
      <c r="FHE176" s="2"/>
      <c r="FHF176" s="2"/>
      <c r="FHG176" s="2"/>
      <c r="FHH176" s="2"/>
      <c r="FHI176" s="2"/>
      <c r="FHJ176" s="2"/>
      <c r="FHK176" s="2"/>
      <c r="FHL176" s="2"/>
      <c r="FHM176" s="2"/>
      <c r="FHN176" s="2"/>
      <c r="FHO176" s="2"/>
      <c r="FHP176" s="2"/>
      <c r="FHQ176" s="2"/>
      <c r="FHR176" s="2"/>
      <c r="FHS176" s="2"/>
      <c r="FHT176" s="2"/>
      <c r="FHU176" s="2"/>
      <c r="FHV176" s="2"/>
      <c r="FHW176" s="2"/>
      <c r="FHX176" s="2"/>
      <c r="FHY176" s="2"/>
      <c r="FHZ176" s="2"/>
      <c r="FIA176" s="2"/>
      <c r="FIB176" s="2"/>
      <c r="FIC176" s="2"/>
      <c r="FID176" s="2"/>
      <c r="FIE176" s="2"/>
      <c r="FIF176" s="2"/>
      <c r="FIG176" s="2"/>
      <c r="FIH176" s="2"/>
      <c r="FII176" s="2"/>
      <c r="FIJ176" s="2"/>
      <c r="FIK176" s="2"/>
      <c r="FIL176" s="2"/>
      <c r="FIM176" s="2"/>
      <c r="FIN176" s="2"/>
      <c r="FIO176" s="2"/>
      <c r="FIP176" s="2"/>
      <c r="FIQ176" s="2"/>
      <c r="FIR176" s="2"/>
      <c r="FIS176" s="2"/>
      <c r="FIT176" s="2"/>
      <c r="FIU176" s="2"/>
      <c r="FIV176" s="2"/>
      <c r="FIW176" s="2"/>
      <c r="FIX176" s="2"/>
      <c r="FIY176" s="2"/>
      <c r="FIZ176" s="2"/>
      <c r="FJA176" s="2"/>
      <c r="FJB176" s="2"/>
      <c r="FJC176" s="2"/>
      <c r="FJD176" s="2"/>
      <c r="FJE176" s="2"/>
      <c r="FJF176" s="2"/>
      <c r="FJG176" s="2"/>
      <c r="FJH176" s="2"/>
      <c r="FJI176" s="2"/>
      <c r="FJJ176" s="2"/>
      <c r="FJK176" s="2"/>
      <c r="FJL176" s="2"/>
      <c r="FJM176" s="2"/>
      <c r="FJN176" s="2"/>
      <c r="FJO176" s="2"/>
      <c r="FJP176" s="2"/>
      <c r="FJQ176" s="2"/>
      <c r="FJR176" s="2"/>
      <c r="FJS176" s="2"/>
      <c r="FJT176" s="2"/>
      <c r="FJU176" s="2"/>
      <c r="FJV176" s="2"/>
      <c r="FJW176" s="2"/>
      <c r="FJX176" s="2"/>
      <c r="FJY176" s="2"/>
      <c r="FJZ176" s="2"/>
      <c r="FKA176" s="2"/>
      <c r="FKB176" s="2"/>
      <c r="FKC176" s="2"/>
      <c r="FKD176" s="2"/>
      <c r="FKE176" s="2"/>
      <c r="FKF176" s="2"/>
      <c r="FKG176" s="2"/>
      <c r="FKH176" s="2"/>
      <c r="FKI176" s="2"/>
      <c r="FKJ176" s="2"/>
      <c r="FKK176" s="2"/>
      <c r="FKL176" s="2"/>
      <c r="FKM176" s="2"/>
      <c r="FKN176" s="2"/>
      <c r="FKO176" s="2"/>
      <c r="FKP176" s="2"/>
      <c r="FKQ176" s="2"/>
      <c r="FKR176" s="2"/>
      <c r="FKS176" s="2"/>
      <c r="FKT176" s="2"/>
      <c r="FKU176" s="2"/>
      <c r="FKV176" s="2"/>
      <c r="FKW176" s="2"/>
      <c r="FKX176" s="2"/>
      <c r="FKY176" s="2"/>
      <c r="FKZ176" s="2"/>
      <c r="FLA176" s="2"/>
      <c r="FLB176" s="2"/>
      <c r="FLC176" s="2"/>
      <c r="FLD176" s="2"/>
      <c r="FLE176" s="2"/>
      <c r="FLF176" s="2"/>
      <c r="FLG176" s="2"/>
      <c r="FLH176" s="2"/>
      <c r="FLI176" s="2"/>
      <c r="FLJ176" s="2"/>
      <c r="FLK176" s="2"/>
      <c r="FLL176" s="2"/>
      <c r="FLM176" s="2"/>
      <c r="FLN176" s="2"/>
      <c r="FLO176" s="2"/>
      <c r="FLP176" s="2"/>
      <c r="FLQ176" s="2"/>
      <c r="FLR176" s="2"/>
      <c r="FLS176" s="2"/>
      <c r="FLT176" s="2"/>
      <c r="FLU176" s="2"/>
      <c r="FLV176" s="2"/>
      <c r="FLW176" s="2"/>
      <c r="FLX176" s="2"/>
      <c r="FLY176" s="2"/>
      <c r="FLZ176" s="2"/>
      <c r="FMA176" s="2"/>
      <c r="FMB176" s="2"/>
      <c r="FMC176" s="2"/>
      <c r="FMD176" s="2"/>
      <c r="FME176" s="2"/>
      <c r="FMF176" s="2"/>
      <c r="FMG176" s="2"/>
      <c r="FMH176" s="2"/>
      <c r="FMI176" s="2"/>
      <c r="FMJ176" s="2"/>
      <c r="FMK176" s="2"/>
      <c r="FML176" s="2"/>
      <c r="FMM176" s="2"/>
      <c r="FMN176" s="2"/>
      <c r="FMO176" s="2"/>
      <c r="FMP176" s="2"/>
      <c r="FMQ176" s="2"/>
      <c r="FMR176" s="2"/>
      <c r="FMS176" s="2"/>
      <c r="FMT176" s="2"/>
      <c r="FMU176" s="2"/>
      <c r="FMV176" s="2"/>
      <c r="FMW176" s="2"/>
      <c r="FMX176" s="2"/>
      <c r="FMY176" s="2"/>
      <c r="FMZ176" s="2"/>
      <c r="FNA176" s="2"/>
      <c r="FNB176" s="2"/>
      <c r="FNC176" s="2"/>
      <c r="FND176" s="2"/>
      <c r="FNE176" s="2"/>
      <c r="FNF176" s="2"/>
      <c r="FNG176" s="2"/>
      <c r="FNH176" s="2"/>
      <c r="FNI176" s="2"/>
      <c r="FNJ176" s="2"/>
      <c r="FNK176" s="2"/>
      <c r="FNL176" s="2"/>
      <c r="FNM176" s="2"/>
      <c r="FNN176" s="2"/>
      <c r="FNO176" s="2"/>
      <c r="FNP176" s="2"/>
      <c r="FNQ176" s="2"/>
      <c r="FNR176" s="2"/>
      <c r="FNS176" s="2"/>
      <c r="FNT176" s="2"/>
      <c r="FNU176" s="2"/>
      <c r="FNV176" s="2"/>
      <c r="FNW176" s="2"/>
      <c r="FNX176" s="2"/>
      <c r="FNY176" s="2"/>
      <c r="FNZ176" s="2"/>
      <c r="FOA176" s="2"/>
      <c r="FOB176" s="2"/>
      <c r="FOC176" s="2"/>
      <c r="FOD176" s="2"/>
      <c r="FOE176" s="2"/>
      <c r="FOF176" s="2"/>
      <c r="FOG176" s="2"/>
      <c r="FOH176" s="2"/>
      <c r="FOI176" s="2"/>
      <c r="FOJ176" s="2"/>
      <c r="FOK176" s="2"/>
      <c r="FOL176" s="2"/>
      <c r="FOM176" s="2"/>
      <c r="FON176" s="2"/>
      <c r="FOO176" s="2"/>
      <c r="FOP176" s="2"/>
      <c r="FOQ176" s="2"/>
      <c r="FOR176" s="2"/>
      <c r="FOS176" s="2"/>
      <c r="FOT176" s="2"/>
      <c r="FOU176" s="2"/>
      <c r="FOV176" s="2"/>
      <c r="FOW176" s="2"/>
      <c r="FOX176" s="2"/>
      <c r="FOY176" s="2"/>
      <c r="FOZ176" s="2"/>
      <c r="FPA176" s="2"/>
      <c r="FPB176" s="2"/>
      <c r="FPC176" s="2"/>
      <c r="FPD176" s="2"/>
      <c r="FPE176" s="2"/>
      <c r="FPF176" s="2"/>
      <c r="FPG176" s="2"/>
      <c r="FPH176" s="2"/>
      <c r="FPI176" s="2"/>
      <c r="FPJ176" s="2"/>
      <c r="FPK176" s="2"/>
      <c r="FPL176" s="2"/>
      <c r="FPM176" s="2"/>
      <c r="FPN176" s="2"/>
      <c r="FPO176" s="2"/>
      <c r="FPP176" s="2"/>
      <c r="FPQ176" s="2"/>
      <c r="FPR176" s="2"/>
      <c r="FPS176" s="2"/>
      <c r="FPT176" s="2"/>
      <c r="FPU176" s="2"/>
      <c r="FPV176" s="2"/>
      <c r="FPW176" s="2"/>
      <c r="FPX176" s="2"/>
      <c r="FPY176" s="2"/>
      <c r="FPZ176" s="2"/>
      <c r="FQA176" s="2"/>
      <c r="FQB176" s="2"/>
      <c r="FQC176" s="2"/>
      <c r="FQD176" s="2"/>
      <c r="FQE176" s="2"/>
      <c r="FQF176" s="2"/>
      <c r="FQG176" s="2"/>
      <c r="FQH176" s="2"/>
      <c r="FQI176" s="2"/>
      <c r="FQJ176" s="2"/>
      <c r="FQK176" s="2"/>
      <c r="FQL176" s="2"/>
      <c r="FQM176" s="2"/>
      <c r="FQN176" s="2"/>
      <c r="FQO176" s="2"/>
      <c r="FQP176" s="2"/>
      <c r="FQQ176" s="2"/>
      <c r="FQR176" s="2"/>
      <c r="FQS176" s="2"/>
      <c r="FQT176" s="2"/>
      <c r="FQU176" s="2"/>
      <c r="FQV176" s="2"/>
      <c r="FQW176" s="2"/>
      <c r="FQX176" s="2"/>
      <c r="FQY176" s="2"/>
      <c r="FQZ176" s="2"/>
      <c r="FRA176" s="2"/>
      <c r="FRB176" s="2"/>
      <c r="FRC176" s="2"/>
      <c r="FRD176" s="2"/>
      <c r="FRE176" s="2"/>
      <c r="FRF176" s="2"/>
      <c r="FRG176" s="2"/>
      <c r="FRH176" s="2"/>
      <c r="FRI176" s="2"/>
      <c r="FRJ176" s="2"/>
      <c r="FRK176" s="2"/>
      <c r="FRL176" s="2"/>
      <c r="FRM176" s="2"/>
      <c r="FRN176" s="2"/>
      <c r="FRO176" s="2"/>
      <c r="FRP176" s="2"/>
      <c r="FRQ176" s="2"/>
      <c r="FRR176" s="2"/>
      <c r="FRS176" s="2"/>
      <c r="FRT176" s="2"/>
      <c r="FRU176" s="2"/>
      <c r="FRV176" s="2"/>
      <c r="FRW176" s="2"/>
      <c r="FRX176" s="2"/>
      <c r="FRY176" s="2"/>
      <c r="FRZ176" s="2"/>
      <c r="FSA176" s="2"/>
      <c r="FSB176" s="2"/>
      <c r="FSC176" s="2"/>
      <c r="FSD176" s="2"/>
      <c r="FSE176" s="2"/>
      <c r="FSF176" s="2"/>
      <c r="FSG176" s="2"/>
      <c r="FSH176" s="2"/>
      <c r="FSI176" s="2"/>
      <c r="FSJ176" s="2"/>
      <c r="FSK176" s="2"/>
      <c r="FSL176" s="2"/>
      <c r="FSM176" s="2"/>
      <c r="FSN176" s="2"/>
      <c r="FSO176" s="2"/>
      <c r="FSP176" s="2"/>
      <c r="FSQ176" s="2"/>
      <c r="FSR176" s="2"/>
      <c r="FSS176" s="2"/>
      <c r="FST176" s="2"/>
      <c r="FSU176" s="2"/>
      <c r="FSV176" s="2"/>
      <c r="FSW176" s="2"/>
      <c r="FSX176" s="2"/>
      <c r="FSY176" s="2"/>
      <c r="FSZ176" s="2"/>
      <c r="FTA176" s="2"/>
      <c r="FTB176" s="2"/>
      <c r="FTC176" s="2"/>
      <c r="FTD176" s="2"/>
      <c r="FTE176" s="2"/>
      <c r="FTF176" s="2"/>
      <c r="FTG176" s="2"/>
      <c r="FTH176" s="2"/>
      <c r="FTI176" s="2"/>
      <c r="FTJ176" s="2"/>
      <c r="FTK176" s="2"/>
      <c r="FTL176" s="2"/>
      <c r="FTM176" s="2"/>
      <c r="FTN176" s="2"/>
      <c r="FTO176" s="2"/>
      <c r="FTP176" s="2"/>
      <c r="FTQ176" s="2"/>
      <c r="FTR176" s="2"/>
      <c r="FTS176" s="2"/>
      <c r="FTT176" s="2"/>
      <c r="FTU176" s="2"/>
      <c r="FTV176" s="2"/>
      <c r="FTW176" s="2"/>
      <c r="FTX176" s="2"/>
      <c r="FTY176" s="2"/>
      <c r="FTZ176" s="2"/>
      <c r="FUA176" s="2"/>
      <c r="FUB176" s="2"/>
      <c r="FUC176" s="2"/>
      <c r="FUD176" s="2"/>
      <c r="FUE176" s="2"/>
      <c r="FUF176" s="2"/>
      <c r="FUG176" s="2"/>
      <c r="FUH176" s="2"/>
      <c r="FUI176" s="2"/>
      <c r="FUJ176" s="2"/>
      <c r="FUK176" s="2"/>
      <c r="FUL176" s="2"/>
      <c r="FUM176" s="2"/>
      <c r="FUN176" s="2"/>
      <c r="FUO176" s="2"/>
      <c r="FUP176" s="2"/>
      <c r="FUQ176" s="2"/>
      <c r="FUR176" s="2"/>
      <c r="FUS176" s="2"/>
      <c r="FUT176" s="2"/>
      <c r="FUU176" s="2"/>
      <c r="FUV176" s="2"/>
      <c r="FUW176" s="2"/>
      <c r="FUX176" s="2"/>
      <c r="FUY176" s="2"/>
      <c r="FUZ176" s="2"/>
      <c r="FVA176" s="2"/>
      <c r="FVB176" s="2"/>
      <c r="FVC176" s="2"/>
      <c r="FVD176" s="2"/>
      <c r="FVE176" s="2"/>
      <c r="FVF176" s="2"/>
      <c r="FVG176" s="2"/>
      <c r="FVH176" s="2"/>
      <c r="FVI176" s="2"/>
      <c r="FVJ176" s="2"/>
      <c r="FVK176" s="2"/>
      <c r="FVL176" s="2"/>
      <c r="FVM176" s="2"/>
      <c r="FVN176" s="2"/>
      <c r="FVO176" s="2"/>
      <c r="FVP176" s="2"/>
      <c r="FVQ176" s="2"/>
      <c r="FVR176" s="2"/>
      <c r="FVS176" s="2"/>
      <c r="FVT176" s="2"/>
      <c r="FVU176" s="2"/>
      <c r="FVV176" s="2"/>
      <c r="FVW176" s="2"/>
      <c r="FVX176" s="2"/>
      <c r="FVY176" s="2"/>
      <c r="FVZ176" s="2"/>
      <c r="FWA176" s="2"/>
      <c r="FWB176" s="2"/>
      <c r="FWC176" s="2"/>
      <c r="FWD176" s="2"/>
      <c r="FWE176" s="2"/>
      <c r="FWF176" s="2"/>
      <c r="FWG176" s="2"/>
      <c r="FWH176" s="2"/>
      <c r="FWI176" s="2"/>
      <c r="FWJ176" s="2"/>
      <c r="FWK176" s="2"/>
      <c r="FWL176" s="2"/>
      <c r="FWM176" s="2"/>
      <c r="FWN176" s="2"/>
      <c r="FWO176" s="2"/>
      <c r="FWP176" s="2"/>
      <c r="FWQ176" s="2"/>
      <c r="FWR176" s="2"/>
      <c r="FWS176" s="2"/>
      <c r="FWT176" s="2"/>
      <c r="FWU176" s="2"/>
      <c r="FWV176" s="2"/>
      <c r="FWW176" s="2"/>
      <c r="FWX176" s="2"/>
      <c r="FWY176" s="2"/>
      <c r="FWZ176" s="2"/>
      <c r="FXA176" s="2"/>
      <c r="FXB176" s="2"/>
      <c r="FXC176" s="2"/>
      <c r="FXD176" s="2"/>
      <c r="FXE176" s="2"/>
      <c r="FXF176" s="2"/>
      <c r="FXG176" s="2"/>
      <c r="FXH176" s="2"/>
      <c r="FXI176" s="2"/>
      <c r="FXJ176" s="2"/>
      <c r="FXK176" s="2"/>
      <c r="FXL176" s="2"/>
      <c r="FXM176" s="2"/>
      <c r="FXN176" s="2"/>
      <c r="FXO176" s="2"/>
      <c r="FXP176" s="2"/>
      <c r="FXQ176" s="2"/>
      <c r="FXR176" s="2"/>
      <c r="FXS176" s="2"/>
      <c r="FXT176" s="2"/>
      <c r="FXU176" s="2"/>
      <c r="FXV176" s="2"/>
      <c r="FXW176" s="2"/>
      <c r="FXX176" s="2"/>
      <c r="FXY176" s="2"/>
      <c r="FXZ176" s="2"/>
      <c r="FYA176" s="2"/>
      <c r="FYB176" s="2"/>
      <c r="FYC176" s="2"/>
      <c r="FYD176" s="2"/>
      <c r="FYE176" s="2"/>
      <c r="FYF176" s="2"/>
      <c r="FYG176" s="2"/>
      <c r="FYH176" s="2"/>
      <c r="FYI176" s="2"/>
      <c r="FYJ176" s="2"/>
      <c r="FYK176" s="2"/>
      <c r="FYL176" s="2"/>
      <c r="FYM176" s="2"/>
      <c r="FYN176" s="2"/>
      <c r="FYO176" s="2"/>
      <c r="FYP176" s="2"/>
      <c r="FYQ176" s="2"/>
      <c r="FYR176" s="2"/>
      <c r="FYS176" s="2"/>
      <c r="FYT176" s="2"/>
      <c r="FYU176" s="2"/>
      <c r="FYV176" s="2"/>
      <c r="FYW176" s="2"/>
      <c r="FYX176" s="2"/>
      <c r="FYY176" s="2"/>
      <c r="FYZ176" s="2"/>
      <c r="FZA176" s="2"/>
      <c r="FZB176" s="2"/>
      <c r="FZC176" s="2"/>
      <c r="FZD176" s="2"/>
      <c r="FZE176" s="2"/>
      <c r="FZF176" s="2"/>
      <c r="FZG176" s="2"/>
      <c r="FZH176" s="2"/>
      <c r="FZI176" s="2"/>
      <c r="FZJ176" s="2"/>
      <c r="FZK176" s="2"/>
      <c r="FZL176" s="2"/>
      <c r="FZM176" s="2"/>
      <c r="FZN176" s="2"/>
      <c r="FZO176" s="2"/>
      <c r="FZP176" s="2"/>
      <c r="FZQ176" s="2"/>
      <c r="FZR176" s="2"/>
      <c r="FZS176" s="2"/>
      <c r="FZT176" s="2"/>
      <c r="FZU176" s="2"/>
      <c r="FZV176" s="2"/>
      <c r="FZW176" s="2"/>
      <c r="FZX176" s="2"/>
      <c r="FZY176" s="2"/>
      <c r="FZZ176" s="2"/>
      <c r="GAA176" s="2"/>
      <c r="GAB176" s="2"/>
      <c r="GAC176" s="2"/>
      <c r="GAD176" s="2"/>
      <c r="GAE176" s="2"/>
      <c r="GAF176" s="2"/>
      <c r="GAG176" s="2"/>
      <c r="GAH176" s="2"/>
      <c r="GAI176" s="2"/>
      <c r="GAJ176" s="2"/>
      <c r="GAK176" s="2"/>
      <c r="GAL176" s="2"/>
      <c r="GAM176" s="2"/>
      <c r="GAN176" s="2"/>
      <c r="GAO176" s="2"/>
      <c r="GAP176" s="2"/>
      <c r="GAQ176" s="2"/>
      <c r="GAR176" s="2"/>
      <c r="GAS176" s="2"/>
      <c r="GAT176" s="2"/>
      <c r="GAU176" s="2"/>
      <c r="GAV176" s="2"/>
      <c r="GAW176" s="2"/>
      <c r="GAX176" s="2"/>
      <c r="GAY176" s="2"/>
      <c r="GAZ176" s="2"/>
      <c r="GBA176" s="2"/>
      <c r="GBB176" s="2"/>
      <c r="GBC176" s="2"/>
      <c r="GBD176" s="2"/>
      <c r="GBE176" s="2"/>
      <c r="GBF176" s="2"/>
      <c r="GBG176" s="2"/>
      <c r="GBH176" s="2"/>
      <c r="GBI176" s="2"/>
      <c r="GBJ176" s="2"/>
      <c r="GBK176" s="2"/>
      <c r="GBL176" s="2"/>
      <c r="GBM176" s="2"/>
      <c r="GBN176" s="2"/>
      <c r="GBO176" s="2"/>
      <c r="GBP176" s="2"/>
      <c r="GBQ176" s="2"/>
      <c r="GBR176" s="2"/>
      <c r="GBS176" s="2"/>
      <c r="GBT176" s="2"/>
      <c r="GBU176" s="2"/>
      <c r="GBV176" s="2"/>
      <c r="GBW176" s="2"/>
      <c r="GBX176" s="2"/>
      <c r="GBY176" s="2"/>
      <c r="GBZ176" s="2"/>
      <c r="GCA176" s="2"/>
      <c r="GCB176" s="2"/>
      <c r="GCC176" s="2"/>
      <c r="GCD176" s="2"/>
      <c r="GCE176" s="2"/>
      <c r="GCF176" s="2"/>
      <c r="GCG176" s="2"/>
      <c r="GCH176" s="2"/>
      <c r="GCI176" s="2"/>
      <c r="GCJ176" s="2"/>
      <c r="GCK176" s="2"/>
      <c r="GCL176" s="2"/>
      <c r="GCM176" s="2"/>
      <c r="GCN176" s="2"/>
      <c r="GCO176" s="2"/>
      <c r="GCP176" s="2"/>
      <c r="GCQ176" s="2"/>
      <c r="GCR176" s="2"/>
      <c r="GCS176" s="2"/>
      <c r="GCT176" s="2"/>
      <c r="GCU176" s="2"/>
      <c r="GCV176" s="2"/>
      <c r="GCW176" s="2"/>
      <c r="GCX176" s="2"/>
      <c r="GCY176" s="2"/>
      <c r="GCZ176" s="2"/>
      <c r="GDA176" s="2"/>
      <c r="GDB176" s="2"/>
      <c r="GDC176" s="2"/>
      <c r="GDD176" s="2"/>
      <c r="GDE176" s="2"/>
      <c r="GDF176" s="2"/>
      <c r="GDG176" s="2"/>
      <c r="GDH176" s="2"/>
      <c r="GDI176" s="2"/>
      <c r="GDJ176" s="2"/>
      <c r="GDK176" s="2"/>
      <c r="GDL176" s="2"/>
      <c r="GDM176" s="2"/>
      <c r="GDN176" s="2"/>
      <c r="GDO176" s="2"/>
      <c r="GDP176" s="2"/>
      <c r="GDQ176" s="2"/>
      <c r="GDR176" s="2"/>
      <c r="GDS176" s="2"/>
      <c r="GDT176" s="2"/>
      <c r="GDU176" s="2"/>
      <c r="GDV176" s="2"/>
      <c r="GDW176" s="2"/>
      <c r="GDX176" s="2"/>
      <c r="GDY176" s="2"/>
      <c r="GDZ176" s="2"/>
      <c r="GEA176" s="2"/>
      <c r="GEB176" s="2"/>
      <c r="GEC176" s="2"/>
      <c r="GED176" s="2"/>
      <c r="GEE176" s="2"/>
      <c r="GEF176" s="2"/>
      <c r="GEG176" s="2"/>
      <c r="GEH176" s="2"/>
      <c r="GEI176" s="2"/>
      <c r="GEJ176" s="2"/>
      <c r="GEK176" s="2"/>
      <c r="GEL176" s="2"/>
      <c r="GEM176" s="2"/>
      <c r="GEN176" s="2"/>
      <c r="GEO176" s="2"/>
      <c r="GEP176" s="2"/>
      <c r="GEQ176" s="2"/>
      <c r="GER176" s="2"/>
      <c r="GES176" s="2"/>
      <c r="GET176" s="2"/>
      <c r="GEU176" s="2"/>
      <c r="GEV176" s="2"/>
      <c r="GEW176" s="2"/>
      <c r="GEX176" s="2"/>
      <c r="GEY176" s="2"/>
      <c r="GEZ176" s="2"/>
      <c r="GFA176" s="2"/>
      <c r="GFB176" s="2"/>
      <c r="GFC176" s="2"/>
      <c r="GFD176" s="2"/>
      <c r="GFE176" s="2"/>
      <c r="GFF176" s="2"/>
      <c r="GFG176" s="2"/>
      <c r="GFH176" s="2"/>
      <c r="GFI176" s="2"/>
      <c r="GFJ176" s="2"/>
      <c r="GFK176" s="2"/>
      <c r="GFL176" s="2"/>
      <c r="GFM176" s="2"/>
      <c r="GFN176" s="2"/>
      <c r="GFO176" s="2"/>
      <c r="GFP176" s="2"/>
      <c r="GFQ176" s="2"/>
      <c r="GFR176" s="2"/>
      <c r="GFS176" s="2"/>
      <c r="GFT176" s="2"/>
      <c r="GFU176" s="2"/>
      <c r="GFV176" s="2"/>
      <c r="GFW176" s="2"/>
      <c r="GFX176" s="2"/>
      <c r="GFY176" s="2"/>
      <c r="GFZ176" s="2"/>
      <c r="GGA176" s="2"/>
      <c r="GGB176" s="2"/>
      <c r="GGC176" s="2"/>
      <c r="GGD176" s="2"/>
      <c r="GGE176" s="2"/>
      <c r="GGF176" s="2"/>
      <c r="GGG176" s="2"/>
      <c r="GGH176" s="2"/>
      <c r="GGI176" s="2"/>
      <c r="GGJ176" s="2"/>
      <c r="GGK176" s="2"/>
      <c r="GGL176" s="2"/>
      <c r="GGM176" s="2"/>
      <c r="GGN176" s="2"/>
      <c r="GGO176" s="2"/>
      <c r="GGP176" s="2"/>
      <c r="GGQ176" s="2"/>
      <c r="GGR176" s="2"/>
      <c r="GGS176" s="2"/>
      <c r="GGT176" s="2"/>
      <c r="GGU176" s="2"/>
      <c r="GGV176" s="2"/>
      <c r="GGW176" s="2"/>
      <c r="GGX176" s="2"/>
      <c r="GGY176" s="2"/>
      <c r="GGZ176" s="2"/>
      <c r="GHA176" s="2"/>
      <c r="GHB176" s="2"/>
      <c r="GHC176" s="2"/>
      <c r="GHD176" s="2"/>
      <c r="GHE176" s="2"/>
      <c r="GHF176" s="2"/>
      <c r="GHG176" s="2"/>
      <c r="GHH176" s="2"/>
      <c r="GHI176" s="2"/>
      <c r="GHJ176" s="2"/>
      <c r="GHK176" s="2"/>
      <c r="GHL176" s="2"/>
      <c r="GHM176" s="2"/>
      <c r="GHN176" s="2"/>
      <c r="GHO176" s="2"/>
      <c r="GHP176" s="2"/>
      <c r="GHQ176" s="2"/>
      <c r="GHR176" s="2"/>
      <c r="GHS176" s="2"/>
      <c r="GHT176" s="2"/>
      <c r="GHU176" s="2"/>
      <c r="GHV176" s="2"/>
      <c r="GHW176" s="2"/>
      <c r="GHX176" s="2"/>
      <c r="GHY176" s="2"/>
      <c r="GHZ176" s="2"/>
      <c r="GIA176" s="2"/>
      <c r="GIB176" s="2"/>
      <c r="GIC176" s="2"/>
      <c r="GID176" s="2"/>
      <c r="GIE176" s="2"/>
      <c r="GIF176" s="2"/>
      <c r="GIG176" s="2"/>
      <c r="GIH176" s="2"/>
      <c r="GII176" s="2"/>
      <c r="GIJ176" s="2"/>
      <c r="GIK176" s="2"/>
      <c r="GIL176" s="2"/>
      <c r="GIM176" s="2"/>
      <c r="GIN176" s="2"/>
      <c r="GIO176" s="2"/>
      <c r="GIP176" s="2"/>
      <c r="GIQ176" s="2"/>
      <c r="GIR176" s="2"/>
      <c r="GIS176" s="2"/>
      <c r="GIT176" s="2"/>
      <c r="GIU176" s="2"/>
      <c r="GIV176" s="2"/>
      <c r="GIW176" s="2"/>
      <c r="GIX176" s="2"/>
      <c r="GIY176" s="2"/>
      <c r="GIZ176" s="2"/>
      <c r="GJA176" s="2"/>
      <c r="GJB176" s="2"/>
      <c r="GJC176" s="2"/>
      <c r="GJD176" s="2"/>
      <c r="GJE176" s="2"/>
      <c r="GJF176" s="2"/>
      <c r="GJG176" s="2"/>
      <c r="GJH176" s="2"/>
      <c r="GJI176" s="2"/>
      <c r="GJJ176" s="2"/>
      <c r="GJK176" s="2"/>
      <c r="GJL176" s="2"/>
      <c r="GJM176" s="2"/>
      <c r="GJN176" s="2"/>
      <c r="GJO176" s="2"/>
      <c r="GJP176" s="2"/>
      <c r="GJQ176" s="2"/>
      <c r="GJR176" s="2"/>
      <c r="GJS176" s="2"/>
      <c r="GJT176" s="2"/>
      <c r="GJU176" s="2"/>
      <c r="GJV176" s="2"/>
      <c r="GJW176" s="2"/>
      <c r="GJX176" s="2"/>
      <c r="GJY176" s="2"/>
      <c r="GJZ176" s="2"/>
      <c r="GKA176" s="2"/>
      <c r="GKB176" s="2"/>
      <c r="GKC176" s="2"/>
      <c r="GKD176" s="2"/>
      <c r="GKE176" s="2"/>
      <c r="GKF176" s="2"/>
      <c r="GKG176" s="2"/>
      <c r="GKH176" s="2"/>
      <c r="GKI176" s="2"/>
      <c r="GKJ176" s="2"/>
      <c r="GKK176" s="2"/>
      <c r="GKL176" s="2"/>
      <c r="GKM176" s="2"/>
      <c r="GKN176" s="2"/>
      <c r="GKO176" s="2"/>
      <c r="GKP176" s="2"/>
      <c r="GKQ176" s="2"/>
      <c r="GKR176" s="2"/>
      <c r="GKS176" s="2"/>
      <c r="GKT176" s="2"/>
      <c r="GKU176" s="2"/>
      <c r="GKV176" s="2"/>
      <c r="GKW176" s="2"/>
      <c r="GKX176" s="2"/>
      <c r="GKY176" s="2"/>
      <c r="GKZ176" s="2"/>
      <c r="GLA176" s="2"/>
      <c r="GLB176" s="2"/>
      <c r="GLC176" s="2"/>
      <c r="GLD176" s="2"/>
      <c r="GLE176" s="2"/>
      <c r="GLF176" s="2"/>
      <c r="GLG176" s="2"/>
      <c r="GLH176" s="2"/>
      <c r="GLI176" s="2"/>
      <c r="GLJ176" s="2"/>
      <c r="GLK176" s="2"/>
      <c r="GLL176" s="2"/>
      <c r="GLM176" s="2"/>
      <c r="GLN176" s="2"/>
      <c r="GLO176" s="2"/>
      <c r="GLP176" s="2"/>
      <c r="GLQ176" s="2"/>
      <c r="GLR176" s="2"/>
      <c r="GLS176" s="2"/>
      <c r="GLT176" s="2"/>
      <c r="GLU176" s="2"/>
      <c r="GLV176" s="2"/>
      <c r="GLW176" s="2"/>
      <c r="GLX176" s="2"/>
      <c r="GLY176" s="2"/>
      <c r="GLZ176" s="2"/>
      <c r="GMA176" s="2"/>
      <c r="GMB176" s="2"/>
      <c r="GMC176" s="2"/>
      <c r="GMD176" s="2"/>
      <c r="GME176" s="2"/>
      <c r="GMF176" s="2"/>
      <c r="GMG176" s="2"/>
      <c r="GMH176" s="2"/>
      <c r="GMI176" s="2"/>
      <c r="GMJ176" s="2"/>
      <c r="GMK176" s="2"/>
      <c r="GML176" s="2"/>
      <c r="GMM176" s="2"/>
      <c r="GMN176" s="2"/>
      <c r="GMO176" s="2"/>
      <c r="GMP176" s="2"/>
      <c r="GMQ176" s="2"/>
      <c r="GMR176" s="2"/>
      <c r="GMS176" s="2"/>
      <c r="GMT176" s="2"/>
      <c r="GMU176" s="2"/>
      <c r="GMV176" s="2"/>
      <c r="GMW176" s="2"/>
      <c r="GMX176" s="2"/>
      <c r="GMY176" s="2"/>
      <c r="GMZ176" s="2"/>
      <c r="GNA176" s="2"/>
      <c r="GNB176" s="2"/>
      <c r="GNC176" s="2"/>
      <c r="GND176" s="2"/>
      <c r="GNE176" s="2"/>
      <c r="GNF176" s="2"/>
      <c r="GNG176" s="2"/>
      <c r="GNH176" s="2"/>
      <c r="GNI176" s="2"/>
      <c r="GNJ176" s="2"/>
      <c r="GNK176" s="2"/>
      <c r="GNL176" s="2"/>
      <c r="GNM176" s="2"/>
      <c r="GNN176" s="2"/>
      <c r="GNO176" s="2"/>
      <c r="GNP176" s="2"/>
      <c r="GNQ176" s="2"/>
      <c r="GNR176" s="2"/>
      <c r="GNS176" s="2"/>
      <c r="GNT176" s="2"/>
      <c r="GNU176" s="2"/>
      <c r="GNV176" s="2"/>
      <c r="GNW176" s="2"/>
      <c r="GNX176" s="2"/>
      <c r="GNY176" s="2"/>
      <c r="GNZ176" s="2"/>
      <c r="GOA176" s="2"/>
      <c r="GOB176" s="2"/>
      <c r="GOC176" s="2"/>
      <c r="GOD176" s="2"/>
      <c r="GOE176" s="2"/>
      <c r="GOF176" s="2"/>
      <c r="GOG176" s="2"/>
      <c r="GOH176" s="2"/>
      <c r="GOI176" s="2"/>
      <c r="GOJ176" s="2"/>
      <c r="GOK176" s="2"/>
      <c r="GOL176" s="2"/>
      <c r="GOM176" s="2"/>
      <c r="GON176" s="2"/>
      <c r="GOO176" s="2"/>
      <c r="GOP176" s="2"/>
      <c r="GOQ176" s="2"/>
      <c r="GOR176" s="2"/>
      <c r="GOS176" s="2"/>
      <c r="GOT176" s="2"/>
      <c r="GOU176" s="2"/>
      <c r="GOV176" s="2"/>
      <c r="GOW176" s="2"/>
      <c r="GOX176" s="2"/>
      <c r="GOY176" s="2"/>
      <c r="GOZ176" s="2"/>
      <c r="GPA176" s="2"/>
      <c r="GPB176" s="2"/>
      <c r="GPC176" s="2"/>
      <c r="GPD176" s="2"/>
      <c r="GPE176" s="2"/>
      <c r="GPF176" s="2"/>
      <c r="GPG176" s="2"/>
      <c r="GPH176" s="2"/>
      <c r="GPI176" s="2"/>
      <c r="GPJ176" s="2"/>
      <c r="GPK176" s="2"/>
      <c r="GPL176" s="2"/>
      <c r="GPM176" s="2"/>
      <c r="GPN176" s="2"/>
      <c r="GPO176" s="2"/>
      <c r="GPP176" s="2"/>
      <c r="GPQ176" s="2"/>
      <c r="GPR176" s="2"/>
      <c r="GPS176" s="2"/>
      <c r="GPT176" s="2"/>
      <c r="GPU176" s="2"/>
      <c r="GPV176" s="2"/>
      <c r="GPW176" s="2"/>
      <c r="GPX176" s="2"/>
      <c r="GPY176" s="2"/>
      <c r="GPZ176" s="2"/>
      <c r="GQA176" s="2"/>
      <c r="GQB176" s="2"/>
      <c r="GQC176" s="2"/>
      <c r="GQD176" s="2"/>
      <c r="GQE176" s="2"/>
      <c r="GQF176" s="2"/>
      <c r="GQG176" s="2"/>
      <c r="GQH176" s="2"/>
      <c r="GQI176" s="2"/>
      <c r="GQJ176" s="2"/>
      <c r="GQK176" s="2"/>
      <c r="GQL176" s="2"/>
      <c r="GQM176" s="2"/>
      <c r="GQN176" s="2"/>
      <c r="GQO176" s="2"/>
      <c r="GQP176" s="2"/>
      <c r="GQQ176" s="2"/>
      <c r="GQR176" s="2"/>
      <c r="GQS176" s="2"/>
      <c r="GQT176" s="2"/>
      <c r="GQU176" s="2"/>
      <c r="GQV176" s="2"/>
      <c r="GQW176" s="2"/>
      <c r="GQX176" s="2"/>
      <c r="GQY176" s="2"/>
      <c r="GQZ176" s="2"/>
      <c r="GRA176" s="2"/>
      <c r="GRB176" s="2"/>
      <c r="GRC176" s="2"/>
      <c r="GRD176" s="2"/>
      <c r="GRE176" s="2"/>
      <c r="GRF176" s="2"/>
      <c r="GRG176" s="2"/>
      <c r="GRH176" s="2"/>
      <c r="GRI176" s="2"/>
      <c r="GRJ176" s="2"/>
      <c r="GRK176" s="2"/>
      <c r="GRL176" s="2"/>
      <c r="GRM176" s="2"/>
      <c r="GRN176" s="2"/>
      <c r="GRO176" s="2"/>
      <c r="GRP176" s="2"/>
      <c r="GRQ176" s="2"/>
      <c r="GRR176" s="2"/>
      <c r="GRS176" s="2"/>
      <c r="GRT176" s="2"/>
      <c r="GRU176" s="2"/>
      <c r="GRV176" s="2"/>
      <c r="GRW176" s="2"/>
      <c r="GRX176" s="2"/>
      <c r="GRY176" s="2"/>
      <c r="GRZ176" s="2"/>
      <c r="GSA176" s="2"/>
      <c r="GSB176" s="2"/>
      <c r="GSC176" s="2"/>
      <c r="GSD176" s="2"/>
      <c r="GSE176" s="2"/>
      <c r="GSF176" s="2"/>
      <c r="GSG176" s="2"/>
      <c r="GSH176" s="2"/>
      <c r="GSI176" s="2"/>
      <c r="GSJ176" s="2"/>
      <c r="GSK176" s="2"/>
      <c r="GSL176" s="2"/>
      <c r="GSM176" s="2"/>
      <c r="GSN176" s="2"/>
      <c r="GSO176" s="2"/>
      <c r="GSP176" s="2"/>
      <c r="GSQ176" s="2"/>
      <c r="GSR176" s="2"/>
      <c r="GSS176" s="2"/>
      <c r="GST176" s="2"/>
      <c r="GSU176" s="2"/>
      <c r="GSV176" s="2"/>
      <c r="GSW176" s="2"/>
      <c r="GSX176" s="2"/>
      <c r="GSY176" s="2"/>
      <c r="GSZ176" s="2"/>
      <c r="GTA176" s="2"/>
      <c r="GTB176" s="2"/>
      <c r="GTC176" s="2"/>
      <c r="GTD176" s="2"/>
      <c r="GTE176" s="2"/>
      <c r="GTF176" s="2"/>
      <c r="GTG176" s="2"/>
      <c r="GTH176" s="2"/>
      <c r="GTI176" s="2"/>
      <c r="GTJ176" s="2"/>
      <c r="GTK176" s="2"/>
      <c r="GTL176" s="2"/>
      <c r="GTM176" s="2"/>
      <c r="GTN176" s="2"/>
      <c r="GTO176" s="2"/>
      <c r="GTP176" s="2"/>
      <c r="GTQ176" s="2"/>
      <c r="GTR176" s="2"/>
      <c r="GTS176" s="2"/>
      <c r="GTT176" s="2"/>
      <c r="GTU176" s="2"/>
      <c r="GTV176" s="2"/>
      <c r="GTW176" s="2"/>
      <c r="GTX176" s="2"/>
      <c r="GTY176" s="2"/>
      <c r="GTZ176" s="2"/>
      <c r="GUA176" s="2"/>
      <c r="GUB176" s="2"/>
      <c r="GUC176" s="2"/>
      <c r="GUD176" s="2"/>
      <c r="GUE176" s="2"/>
      <c r="GUF176" s="2"/>
      <c r="GUG176" s="2"/>
      <c r="GUH176" s="2"/>
      <c r="GUI176" s="2"/>
      <c r="GUJ176" s="2"/>
      <c r="GUK176" s="2"/>
      <c r="GUL176" s="2"/>
      <c r="GUM176" s="2"/>
      <c r="GUN176" s="2"/>
      <c r="GUO176" s="2"/>
      <c r="GUP176" s="2"/>
      <c r="GUQ176" s="2"/>
      <c r="GUR176" s="2"/>
      <c r="GUS176" s="2"/>
      <c r="GUT176" s="2"/>
      <c r="GUU176" s="2"/>
      <c r="GUV176" s="2"/>
      <c r="GUW176" s="2"/>
      <c r="GUX176" s="2"/>
      <c r="GUY176" s="2"/>
      <c r="GUZ176" s="2"/>
      <c r="GVA176" s="2"/>
      <c r="GVB176" s="2"/>
      <c r="GVC176" s="2"/>
      <c r="GVD176" s="2"/>
      <c r="GVE176" s="2"/>
      <c r="GVF176" s="2"/>
      <c r="GVG176" s="2"/>
      <c r="GVH176" s="2"/>
      <c r="GVI176" s="2"/>
      <c r="GVJ176" s="2"/>
      <c r="GVK176" s="2"/>
      <c r="GVL176" s="2"/>
      <c r="GVM176" s="2"/>
      <c r="GVN176" s="2"/>
      <c r="GVO176" s="2"/>
      <c r="GVP176" s="2"/>
      <c r="GVQ176" s="2"/>
      <c r="GVR176" s="2"/>
      <c r="GVS176" s="2"/>
      <c r="GVT176" s="2"/>
      <c r="GVU176" s="2"/>
      <c r="GVV176" s="2"/>
      <c r="GVW176" s="2"/>
      <c r="GVX176" s="2"/>
      <c r="GVY176" s="2"/>
      <c r="GVZ176" s="2"/>
      <c r="GWA176" s="2"/>
      <c r="GWB176" s="2"/>
      <c r="GWC176" s="2"/>
      <c r="GWD176" s="2"/>
      <c r="GWE176" s="2"/>
      <c r="GWF176" s="2"/>
      <c r="GWG176" s="2"/>
      <c r="GWH176" s="2"/>
      <c r="GWI176" s="2"/>
      <c r="GWJ176" s="2"/>
      <c r="GWK176" s="2"/>
      <c r="GWL176" s="2"/>
      <c r="GWM176" s="2"/>
      <c r="GWN176" s="2"/>
      <c r="GWO176" s="2"/>
      <c r="GWP176" s="2"/>
      <c r="GWQ176" s="2"/>
      <c r="GWR176" s="2"/>
      <c r="GWS176" s="2"/>
      <c r="GWT176" s="2"/>
      <c r="GWU176" s="2"/>
      <c r="GWV176" s="2"/>
      <c r="GWW176" s="2"/>
      <c r="GWX176" s="2"/>
      <c r="GWY176" s="2"/>
      <c r="GWZ176" s="2"/>
      <c r="GXA176" s="2"/>
      <c r="GXB176" s="2"/>
      <c r="GXC176" s="2"/>
      <c r="GXD176" s="2"/>
      <c r="GXE176" s="2"/>
      <c r="GXF176" s="2"/>
      <c r="GXG176" s="2"/>
      <c r="GXH176" s="2"/>
      <c r="GXI176" s="2"/>
      <c r="GXJ176" s="2"/>
      <c r="GXK176" s="2"/>
      <c r="GXL176" s="2"/>
      <c r="GXM176" s="2"/>
      <c r="GXN176" s="2"/>
      <c r="GXO176" s="2"/>
      <c r="GXP176" s="2"/>
      <c r="GXQ176" s="2"/>
      <c r="GXR176" s="2"/>
      <c r="GXS176" s="2"/>
      <c r="GXT176" s="2"/>
      <c r="GXU176" s="2"/>
      <c r="GXV176" s="2"/>
      <c r="GXW176" s="2"/>
      <c r="GXX176" s="2"/>
      <c r="GXY176" s="2"/>
      <c r="GXZ176" s="2"/>
      <c r="GYA176" s="2"/>
      <c r="GYB176" s="2"/>
      <c r="GYC176" s="2"/>
      <c r="GYD176" s="2"/>
      <c r="GYE176" s="2"/>
      <c r="GYF176" s="2"/>
      <c r="GYG176" s="2"/>
      <c r="GYH176" s="2"/>
      <c r="GYI176" s="2"/>
      <c r="GYJ176" s="2"/>
      <c r="GYK176" s="2"/>
      <c r="GYL176" s="2"/>
      <c r="GYM176" s="2"/>
      <c r="GYN176" s="2"/>
      <c r="GYO176" s="2"/>
      <c r="GYP176" s="2"/>
      <c r="GYQ176" s="2"/>
      <c r="GYR176" s="2"/>
      <c r="GYS176" s="2"/>
      <c r="GYT176" s="2"/>
      <c r="GYU176" s="2"/>
      <c r="GYV176" s="2"/>
      <c r="GYW176" s="2"/>
      <c r="GYX176" s="2"/>
      <c r="GYY176" s="2"/>
      <c r="GYZ176" s="2"/>
      <c r="GZA176" s="2"/>
      <c r="GZB176" s="2"/>
      <c r="GZC176" s="2"/>
      <c r="GZD176" s="2"/>
      <c r="GZE176" s="2"/>
      <c r="GZF176" s="2"/>
      <c r="GZG176" s="2"/>
      <c r="GZH176" s="2"/>
      <c r="GZI176" s="2"/>
      <c r="GZJ176" s="2"/>
      <c r="GZK176" s="2"/>
      <c r="GZL176" s="2"/>
      <c r="GZM176" s="2"/>
      <c r="GZN176" s="2"/>
      <c r="GZO176" s="2"/>
      <c r="GZP176" s="2"/>
      <c r="GZQ176" s="2"/>
      <c r="GZR176" s="2"/>
      <c r="GZS176" s="2"/>
      <c r="GZT176" s="2"/>
      <c r="GZU176" s="2"/>
      <c r="GZV176" s="2"/>
      <c r="GZW176" s="2"/>
      <c r="GZX176" s="2"/>
      <c r="GZY176" s="2"/>
      <c r="GZZ176" s="2"/>
      <c r="HAA176" s="2"/>
      <c r="HAB176" s="2"/>
      <c r="HAC176" s="2"/>
      <c r="HAD176" s="2"/>
      <c r="HAE176" s="2"/>
      <c r="HAF176" s="2"/>
      <c r="HAG176" s="2"/>
      <c r="HAH176" s="2"/>
      <c r="HAI176" s="2"/>
      <c r="HAJ176" s="2"/>
      <c r="HAK176" s="2"/>
      <c r="HAL176" s="2"/>
      <c r="HAM176" s="2"/>
      <c r="HAN176" s="2"/>
      <c r="HAO176" s="2"/>
      <c r="HAP176" s="2"/>
      <c r="HAQ176" s="2"/>
      <c r="HAR176" s="2"/>
      <c r="HAS176" s="2"/>
      <c r="HAT176" s="2"/>
      <c r="HAU176" s="2"/>
      <c r="HAV176" s="2"/>
      <c r="HAW176" s="2"/>
      <c r="HAX176" s="2"/>
      <c r="HAY176" s="2"/>
      <c r="HAZ176" s="2"/>
      <c r="HBA176" s="2"/>
      <c r="HBB176" s="2"/>
      <c r="HBC176" s="2"/>
      <c r="HBD176" s="2"/>
      <c r="HBE176" s="2"/>
      <c r="HBF176" s="2"/>
      <c r="HBG176" s="2"/>
      <c r="HBH176" s="2"/>
      <c r="HBI176" s="2"/>
      <c r="HBJ176" s="2"/>
      <c r="HBK176" s="2"/>
      <c r="HBL176" s="2"/>
      <c r="HBM176" s="2"/>
      <c r="HBN176" s="2"/>
      <c r="HBO176" s="2"/>
      <c r="HBP176" s="2"/>
      <c r="HBQ176" s="2"/>
      <c r="HBR176" s="2"/>
      <c r="HBS176" s="2"/>
      <c r="HBT176" s="2"/>
      <c r="HBU176" s="2"/>
      <c r="HBV176" s="2"/>
      <c r="HBW176" s="2"/>
      <c r="HBX176" s="2"/>
      <c r="HBY176" s="2"/>
      <c r="HBZ176" s="2"/>
      <c r="HCA176" s="2"/>
      <c r="HCB176" s="2"/>
      <c r="HCC176" s="2"/>
      <c r="HCD176" s="2"/>
      <c r="HCE176" s="2"/>
      <c r="HCF176" s="2"/>
      <c r="HCG176" s="2"/>
      <c r="HCH176" s="2"/>
      <c r="HCI176" s="2"/>
      <c r="HCJ176" s="2"/>
      <c r="HCK176" s="2"/>
      <c r="HCL176" s="2"/>
      <c r="HCM176" s="2"/>
      <c r="HCN176" s="2"/>
      <c r="HCO176" s="2"/>
      <c r="HCP176" s="2"/>
      <c r="HCQ176" s="2"/>
      <c r="HCR176" s="2"/>
      <c r="HCS176" s="2"/>
      <c r="HCT176" s="2"/>
      <c r="HCU176" s="2"/>
      <c r="HCV176" s="2"/>
      <c r="HCW176" s="2"/>
      <c r="HCX176" s="2"/>
      <c r="HCY176" s="2"/>
      <c r="HCZ176" s="2"/>
      <c r="HDA176" s="2"/>
      <c r="HDB176" s="2"/>
      <c r="HDC176" s="2"/>
      <c r="HDD176" s="2"/>
      <c r="HDE176" s="2"/>
      <c r="HDF176" s="2"/>
      <c r="HDG176" s="2"/>
      <c r="HDH176" s="2"/>
      <c r="HDI176" s="2"/>
      <c r="HDJ176" s="2"/>
      <c r="HDK176" s="2"/>
      <c r="HDL176" s="2"/>
      <c r="HDM176" s="2"/>
      <c r="HDN176" s="2"/>
      <c r="HDO176" s="2"/>
      <c r="HDP176" s="2"/>
      <c r="HDQ176" s="2"/>
      <c r="HDR176" s="2"/>
      <c r="HDS176" s="2"/>
      <c r="HDT176" s="2"/>
      <c r="HDU176" s="2"/>
      <c r="HDV176" s="2"/>
      <c r="HDW176" s="2"/>
      <c r="HDX176" s="2"/>
      <c r="HDY176" s="2"/>
      <c r="HDZ176" s="2"/>
      <c r="HEA176" s="2"/>
      <c r="HEB176" s="2"/>
      <c r="HEC176" s="2"/>
      <c r="HED176" s="2"/>
      <c r="HEE176" s="2"/>
      <c r="HEF176" s="2"/>
      <c r="HEG176" s="2"/>
      <c r="HEH176" s="2"/>
      <c r="HEI176" s="2"/>
      <c r="HEJ176" s="2"/>
      <c r="HEK176" s="2"/>
      <c r="HEL176" s="2"/>
      <c r="HEM176" s="2"/>
      <c r="HEN176" s="2"/>
      <c r="HEO176" s="2"/>
      <c r="HEP176" s="2"/>
      <c r="HEQ176" s="2"/>
      <c r="HER176" s="2"/>
      <c r="HES176" s="2"/>
      <c r="HET176" s="2"/>
      <c r="HEU176" s="2"/>
      <c r="HEV176" s="2"/>
      <c r="HEW176" s="2"/>
      <c r="HEX176" s="2"/>
      <c r="HEY176" s="2"/>
      <c r="HEZ176" s="2"/>
      <c r="HFA176" s="2"/>
      <c r="HFB176" s="2"/>
      <c r="HFC176" s="2"/>
      <c r="HFD176" s="2"/>
      <c r="HFE176" s="2"/>
      <c r="HFF176" s="2"/>
      <c r="HFG176" s="2"/>
      <c r="HFH176" s="2"/>
      <c r="HFI176" s="2"/>
      <c r="HFJ176" s="2"/>
      <c r="HFK176" s="2"/>
      <c r="HFL176" s="2"/>
      <c r="HFM176" s="2"/>
      <c r="HFN176" s="2"/>
      <c r="HFO176" s="2"/>
      <c r="HFP176" s="2"/>
      <c r="HFQ176" s="2"/>
      <c r="HFR176" s="2"/>
      <c r="HFS176" s="2"/>
      <c r="HFT176" s="2"/>
      <c r="HFU176" s="2"/>
      <c r="HFV176" s="2"/>
      <c r="HFW176" s="2"/>
      <c r="HFX176" s="2"/>
      <c r="HFY176" s="2"/>
      <c r="HFZ176" s="2"/>
      <c r="HGA176" s="2"/>
      <c r="HGB176" s="2"/>
      <c r="HGC176" s="2"/>
      <c r="HGD176" s="2"/>
      <c r="HGE176" s="2"/>
      <c r="HGF176" s="2"/>
      <c r="HGG176" s="2"/>
      <c r="HGH176" s="2"/>
      <c r="HGI176" s="2"/>
      <c r="HGJ176" s="2"/>
      <c r="HGK176" s="2"/>
      <c r="HGL176" s="2"/>
      <c r="HGM176" s="2"/>
      <c r="HGN176" s="2"/>
      <c r="HGO176" s="2"/>
      <c r="HGP176" s="2"/>
      <c r="HGQ176" s="2"/>
      <c r="HGR176" s="2"/>
      <c r="HGS176" s="2"/>
      <c r="HGT176" s="2"/>
      <c r="HGU176" s="2"/>
      <c r="HGV176" s="2"/>
      <c r="HGW176" s="2"/>
      <c r="HGX176" s="2"/>
      <c r="HGY176" s="2"/>
      <c r="HGZ176" s="2"/>
      <c r="HHA176" s="2"/>
      <c r="HHB176" s="2"/>
      <c r="HHC176" s="2"/>
      <c r="HHD176" s="2"/>
      <c r="HHE176" s="2"/>
      <c r="HHF176" s="2"/>
      <c r="HHG176" s="2"/>
      <c r="HHH176" s="2"/>
      <c r="HHI176" s="2"/>
      <c r="HHJ176" s="2"/>
      <c r="HHK176" s="2"/>
      <c r="HHL176" s="2"/>
      <c r="HHM176" s="2"/>
      <c r="HHN176" s="2"/>
      <c r="HHO176" s="2"/>
      <c r="HHP176" s="2"/>
      <c r="HHQ176" s="2"/>
      <c r="HHR176" s="2"/>
      <c r="HHS176" s="2"/>
      <c r="HHT176" s="2"/>
      <c r="HHU176" s="2"/>
      <c r="HHV176" s="2"/>
      <c r="HHW176" s="2"/>
      <c r="HHX176" s="2"/>
      <c r="HHY176" s="2"/>
      <c r="HHZ176" s="2"/>
      <c r="HIA176" s="2"/>
      <c r="HIB176" s="2"/>
      <c r="HIC176" s="2"/>
      <c r="HID176" s="2"/>
      <c r="HIE176" s="2"/>
      <c r="HIF176" s="2"/>
      <c r="HIG176" s="2"/>
      <c r="HIH176" s="2"/>
      <c r="HII176" s="2"/>
      <c r="HIJ176" s="2"/>
      <c r="HIK176" s="2"/>
      <c r="HIL176" s="2"/>
      <c r="HIM176" s="2"/>
      <c r="HIN176" s="2"/>
      <c r="HIO176" s="2"/>
      <c r="HIP176" s="2"/>
      <c r="HIQ176" s="2"/>
      <c r="HIR176" s="2"/>
      <c r="HIS176" s="2"/>
      <c r="HIT176" s="2"/>
      <c r="HIU176" s="2"/>
      <c r="HIV176" s="2"/>
      <c r="HIW176" s="2"/>
      <c r="HIX176" s="2"/>
      <c r="HIY176" s="2"/>
      <c r="HIZ176" s="2"/>
      <c r="HJA176" s="2"/>
      <c r="HJB176" s="2"/>
      <c r="HJC176" s="2"/>
      <c r="HJD176" s="2"/>
      <c r="HJE176" s="2"/>
      <c r="HJF176" s="2"/>
      <c r="HJG176" s="2"/>
      <c r="HJH176" s="2"/>
      <c r="HJI176" s="2"/>
      <c r="HJJ176" s="2"/>
      <c r="HJK176" s="2"/>
      <c r="HJL176" s="2"/>
      <c r="HJM176" s="2"/>
      <c r="HJN176" s="2"/>
      <c r="HJO176" s="2"/>
      <c r="HJP176" s="2"/>
      <c r="HJQ176" s="2"/>
      <c r="HJR176" s="2"/>
      <c r="HJS176" s="2"/>
      <c r="HJT176" s="2"/>
      <c r="HJU176" s="2"/>
      <c r="HJV176" s="2"/>
      <c r="HJW176" s="2"/>
      <c r="HJX176" s="2"/>
      <c r="HJY176" s="2"/>
      <c r="HJZ176" s="2"/>
      <c r="HKA176" s="2"/>
      <c r="HKB176" s="2"/>
      <c r="HKC176" s="2"/>
      <c r="HKD176" s="2"/>
      <c r="HKE176" s="2"/>
      <c r="HKF176" s="2"/>
      <c r="HKG176" s="2"/>
      <c r="HKH176" s="2"/>
      <c r="HKI176" s="2"/>
      <c r="HKJ176" s="2"/>
      <c r="HKK176" s="2"/>
      <c r="HKL176" s="2"/>
      <c r="HKM176" s="2"/>
      <c r="HKN176" s="2"/>
      <c r="HKO176" s="2"/>
      <c r="HKP176" s="2"/>
      <c r="HKQ176" s="2"/>
      <c r="HKR176" s="2"/>
      <c r="HKS176" s="2"/>
      <c r="HKT176" s="2"/>
      <c r="HKU176" s="2"/>
      <c r="HKV176" s="2"/>
      <c r="HKW176" s="2"/>
      <c r="HKX176" s="2"/>
      <c r="HKY176" s="2"/>
      <c r="HKZ176" s="2"/>
      <c r="HLA176" s="2"/>
      <c r="HLB176" s="2"/>
      <c r="HLC176" s="2"/>
      <c r="HLD176" s="2"/>
      <c r="HLE176" s="2"/>
      <c r="HLF176" s="2"/>
      <c r="HLG176" s="2"/>
      <c r="HLH176" s="2"/>
      <c r="HLI176" s="2"/>
      <c r="HLJ176" s="2"/>
      <c r="HLK176" s="2"/>
      <c r="HLL176" s="2"/>
      <c r="HLM176" s="2"/>
      <c r="HLN176" s="2"/>
      <c r="HLO176" s="2"/>
      <c r="HLP176" s="2"/>
      <c r="HLQ176" s="2"/>
      <c r="HLR176" s="2"/>
      <c r="HLS176" s="2"/>
      <c r="HLT176" s="2"/>
      <c r="HLU176" s="2"/>
      <c r="HLV176" s="2"/>
      <c r="HLW176" s="2"/>
      <c r="HLX176" s="2"/>
      <c r="HLY176" s="2"/>
      <c r="HLZ176" s="2"/>
      <c r="HMA176" s="2"/>
      <c r="HMB176" s="2"/>
      <c r="HMC176" s="2"/>
      <c r="HMD176" s="2"/>
      <c r="HME176" s="2"/>
      <c r="HMF176" s="2"/>
      <c r="HMG176" s="2"/>
      <c r="HMH176" s="2"/>
      <c r="HMI176" s="2"/>
      <c r="HMJ176" s="2"/>
      <c r="HMK176" s="2"/>
      <c r="HML176" s="2"/>
      <c r="HMM176" s="2"/>
      <c r="HMN176" s="2"/>
      <c r="HMO176" s="2"/>
      <c r="HMP176" s="2"/>
      <c r="HMQ176" s="2"/>
      <c r="HMR176" s="2"/>
      <c r="HMS176" s="2"/>
      <c r="HMT176" s="2"/>
      <c r="HMU176" s="2"/>
      <c r="HMV176" s="2"/>
      <c r="HMW176" s="2"/>
      <c r="HMX176" s="2"/>
      <c r="HMY176" s="2"/>
      <c r="HMZ176" s="2"/>
      <c r="HNA176" s="2"/>
      <c r="HNB176" s="2"/>
      <c r="HNC176" s="2"/>
      <c r="HND176" s="2"/>
      <c r="HNE176" s="2"/>
      <c r="HNF176" s="2"/>
      <c r="HNG176" s="2"/>
      <c r="HNH176" s="2"/>
      <c r="HNI176" s="2"/>
      <c r="HNJ176" s="2"/>
      <c r="HNK176" s="2"/>
      <c r="HNL176" s="2"/>
      <c r="HNM176" s="2"/>
      <c r="HNN176" s="2"/>
      <c r="HNO176" s="2"/>
      <c r="HNP176" s="2"/>
      <c r="HNQ176" s="2"/>
      <c r="HNR176" s="2"/>
      <c r="HNS176" s="2"/>
      <c r="HNT176" s="2"/>
      <c r="HNU176" s="2"/>
      <c r="HNV176" s="2"/>
      <c r="HNW176" s="2"/>
      <c r="HNX176" s="2"/>
      <c r="HNY176" s="2"/>
      <c r="HNZ176" s="2"/>
      <c r="HOA176" s="2"/>
      <c r="HOB176" s="2"/>
      <c r="HOC176" s="2"/>
      <c r="HOD176" s="2"/>
      <c r="HOE176" s="2"/>
      <c r="HOF176" s="2"/>
      <c r="HOG176" s="2"/>
      <c r="HOH176" s="2"/>
      <c r="HOI176" s="2"/>
      <c r="HOJ176" s="2"/>
      <c r="HOK176" s="2"/>
      <c r="HOL176" s="2"/>
      <c r="HOM176" s="2"/>
      <c r="HON176" s="2"/>
      <c r="HOO176" s="2"/>
      <c r="HOP176" s="2"/>
      <c r="HOQ176" s="2"/>
      <c r="HOR176" s="2"/>
      <c r="HOS176" s="2"/>
      <c r="HOT176" s="2"/>
      <c r="HOU176" s="2"/>
      <c r="HOV176" s="2"/>
      <c r="HOW176" s="2"/>
      <c r="HOX176" s="2"/>
      <c r="HOY176" s="2"/>
      <c r="HOZ176" s="2"/>
      <c r="HPA176" s="2"/>
      <c r="HPB176" s="2"/>
      <c r="HPC176" s="2"/>
      <c r="HPD176" s="2"/>
      <c r="HPE176" s="2"/>
      <c r="HPF176" s="2"/>
      <c r="HPG176" s="2"/>
      <c r="HPH176" s="2"/>
      <c r="HPI176" s="2"/>
      <c r="HPJ176" s="2"/>
      <c r="HPK176" s="2"/>
      <c r="HPL176" s="2"/>
      <c r="HPM176" s="2"/>
      <c r="HPN176" s="2"/>
      <c r="HPO176" s="2"/>
      <c r="HPP176" s="2"/>
      <c r="HPQ176" s="2"/>
      <c r="HPR176" s="2"/>
      <c r="HPS176" s="2"/>
      <c r="HPT176" s="2"/>
      <c r="HPU176" s="2"/>
      <c r="HPV176" s="2"/>
      <c r="HPW176" s="2"/>
      <c r="HPX176" s="2"/>
      <c r="HPY176" s="2"/>
      <c r="HPZ176" s="2"/>
      <c r="HQA176" s="2"/>
      <c r="HQB176" s="2"/>
      <c r="HQC176" s="2"/>
      <c r="HQD176" s="2"/>
      <c r="HQE176" s="2"/>
      <c r="HQF176" s="2"/>
      <c r="HQG176" s="2"/>
      <c r="HQH176" s="2"/>
      <c r="HQI176" s="2"/>
      <c r="HQJ176" s="2"/>
      <c r="HQK176" s="2"/>
      <c r="HQL176" s="2"/>
      <c r="HQM176" s="2"/>
      <c r="HQN176" s="2"/>
      <c r="HQO176" s="2"/>
      <c r="HQP176" s="2"/>
      <c r="HQQ176" s="2"/>
      <c r="HQR176" s="2"/>
      <c r="HQS176" s="2"/>
      <c r="HQT176" s="2"/>
      <c r="HQU176" s="2"/>
      <c r="HQV176" s="2"/>
      <c r="HQW176" s="2"/>
      <c r="HQX176" s="2"/>
      <c r="HQY176" s="2"/>
      <c r="HQZ176" s="2"/>
      <c r="HRA176" s="2"/>
      <c r="HRB176" s="2"/>
      <c r="HRC176" s="2"/>
      <c r="HRD176" s="2"/>
      <c r="HRE176" s="2"/>
      <c r="HRF176" s="2"/>
      <c r="HRG176" s="2"/>
      <c r="HRH176" s="2"/>
      <c r="HRI176" s="2"/>
      <c r="HRJ176" s="2"/>
      <c r="HRK176" s="2"/>
      <c r="HRL176" s="2"/>
      <c r="HRM176" s="2"/>
      <c r="HRN176" s="2"/>
      <c r="HRO176" s="2"/>
      <c r="HRP176" s="2"/>
      <c r="HRQ176" s="2"/>
      <c r="HRR176" s="2"/>
      <c r="HRS176" s="2"/>
      <c r="HRT176" s="2"/>
      <c r="HRU176" s="2"/>
      <c r="HRV176" s="2"/>
      <c r="HRW176" s="2"/>
      <c r="HRX176" s="2"/>
      <c r="HRY176" s="2"/>
      <c r="HRZ176" s="2"/>
      <c r="HSA176" s="2"/>
      <c r="HSB176" s="2"/>
      <c r="HSC176" s="2"/>
      <c r="HSD176" s="2"/>
      <c r="HSE176" s="2"/>
      <c r="HSF176" s="2"/>
      <c r="HSG176" s="2"/>
      <c r="HSH176" s="2"/>
      <c r="HSI176" s="2"/>
      <c r="HSJ176" s="2"/>
      <c r="HSK176" s="2"/>
      <c r="HSL176" s="2"/>
      <c r="HSM176" s="2"/>
      <c r="HSN176" s="2"/>
      <c r="HSO176" s="2"/>
      <c r="HSP176" s="2"/>
      <c r="HSQ176" s="2"/>
      <c r="HSR176" s="2"/>
      <c r="HSS176" s="2"/>
      <c r="HST176" s="2"/>
      <c r="HSU176" s="2"/>
      <c r="HSV176" s="2"/>
      <c r="HSW176" s="2"/>
      <c r="HSX176" s="2"/>
      <c r="HSY176" s="2"/>
      <c r="HSZ176" s="2"/>
      <c r="HTA176" s="2"/>
      <c r="HTB176" s="2"/>
      <c r="HTC176" s="2"/>
      <c r="HTD176" s="2"/>
      <c r="HTE176" s="2"/>
      <c r="HTF176" s="2"/>
      <c r="HTG176" s="2"/>
      <c r="HTH176" s="2"/>
      <c r="HTI176" s="2"/>
      <c r="HTJ176" s="2"/>
      <c r="HTK176" s="2"/>
      <c r="HTL176" s="2"/>
      <c r="HTM176" s="2"/>
      <c r="HTN176" s="2"/>
      <c r="HTO176" s="2"/>
      <c r="HTP176" s="2"/>
      <c r="HTQ176" s="2"/>
      <c r="HTR176" s="2"/>
      <c r="HTS176" s="2"/>
      <c r="HTT176" s="2"/>
      <c r="HTU176" s="2"/>
      <c r="HTV176" s="2"/>
      <c r="HTW176" s="2"/>
      <c r="HTX176" s="2"/>
      <c r="HTY176" s="2"/>
      <c r="HTZ176" s="2"/>
      <c r="HUA176" s="2"/>
      <c r="HUB176" s="2"/>
      <c r="HUC176" s="2"/>
      <c r="HUD176" s="2"/>
      <c r="HUE176" s="2"/>
      <c r="HUF176" s="2"/>
      <c r="HUG176" s="2"/>
      <c r="HUH176" s="2"/>
      <c r="HUI176" s="2"/>
      <c r="HUJ176" s="2"/>
      <c r="HUK176" s="2"/>
      <c r="HUL176" s="2"/>
      <c r="HUM176" s="2"/>
      <c r="HUN176" s="2"/>
      <c r="HUO176" s="2"/>
      <c r="HUP176" s="2"/>
      <c r="HUQ176" s="2"/>
      <c r="HUR176" s="2"/>
      <c r="HUS176" s="2"/>
      <c r="HUT176" s="2"/>
      <c r="HUU176" s="2"/>
      <c r="HUV176" s="2"/>
      <c r="HUW176" s="2"/>
      <c r="HUX176" s="2"/>
      <c r="HUY176" s="2"/>
      <c r="HUZ176" s="2"/>
      <c r="HVA176" s="2"/>
      <c r="HVB176" s="2"/>
      <c r="HVC176" s="2"/>
      <c r="HVD176" s="2"/>
      <c r="HVE176" s="2"/>
      <c r="HVF176" s="2"/>
      <c r="HVG176" s="2"/>
      <c r="HVH176" s="2"/>
      <c r="HVI176" s="2"/>
      <c r="HVJ176" s="2"/>
      <c r="HVK176" s="2"/>
      <c r="HVL176" s="2"/>
      <c r="HVM176" s="2"/>
      <c r="HVN176" s="2"/>
      <c r="HVO176" s="2"/>
      <c r="HVP176" s="2"/>
      <c r="HVQ176" s="2"/>
      <c r="HVR176" s="2"/>
      <c r="HVS176" s="2"/>
      <c r="HVT176" s="2"/>
      <c r="HVU176" s="2"/>
      <c r="HVV176" s="2"/>
      <c r="HVW176" s="2"/>
      <c r="HVX176" s="2"/>
      <c r="HVY176" s="2"/>
      <c r="HVZ176" s="2"/>
      <c r="HWA176" s="2"/>
      <c r="HWB176" s="2"/>
      <c r="HWC176" s="2"/>
      <c r="HWD176" s="2"/>
      <c r="HWE176" s="2"/>
      <c r="HWF176" s="2"/>
      <c r="HWG176" s="2"/>
      <c r="HWH176" s="2"/>
      <c r="HWI176" s="2"/>
      <c r="HWJ176" s="2"/>
      <c r="HWK176" s="2"/>
      <c r="HWL176" s="2"/>
      <c r="HWM176" s="2"/>
      <c r="HWN176" s="2"/>
      <c r="HWO176" s="2"/>
      <c r="HWP176" s="2"/>
      <c r="HWQ176" s="2"/>
      <c r="HWR176" s="2"/>
      <c r="HWS176" s="2"/>
      <c r="HWT176" s="2"/>
      <c r="HWU176" s="2"/>
      <c r="HWV176" s="2"/>
      <c r="HWW176" s="2"/>
      <c r="HWX176" s="2"/>
      <c r="HWY176" s="2"/>
      <c r="HWZ176" s="2"/>
      <c r="HXA176" s="2"/>
      <c r="HXB176" s="2"/>
      <c r="HXC176" s="2"/>
      <c r="HXD176" s="2"/>
      <c r="HXE176" s="2"/>
      <c r="HXF176" s="2"/>
      <c r="HXG176" s="2"/>
      <c r="HXH176" s="2"/>
      <c r="HXI176" s="2"/>
      <c r="HXJ176" s="2"/>
      <c r="HXK176" s="2"/>
      <c r="HXL176" s="2"/>
      <c r="HXM176" s="2"/>
      <c r="HXN176" s="2"/>
      <c r="HXO176" s="2"/>
      <c r="HXP176" s="2"/>
      <c r="HXQ176" s="2"/>
      <c r="HXR176" s="2"/>
      <c r="HXS176" s="2"/>
      <c r="HXT176" s="2"/>
      <c r="HXU176" s="2"/>
      <c r="HXV176" s="2"/>
      <c r="HXW176" s="2"/>
      <c r="HXX176" s="2"/>
      <c r="HXY176" s="2"/>
      <c r="HXZ176" s="2"/>
      <c r="HYA176" s="2"/>
      <c r="HYB176" s="2"/>
      <c r="HYC176" s="2"/>
      <c r="HYD176" s="2"/>
      <c r="HYE176" s="2"/>
      <c r="HYF176" s="2"/>
      <c r="HYG176" s="2"/>
      <c r="HYH176" s="2"/>
      <c r="HYI176" s="2"/>
      <c r="HYJ176" s="2"/>
      <c r="HYK176" s="2"/>
      <c r="HYL176" s="2"/>
      <c r="HYM176" s="2"/>
      <c r="HYN176" s="2"/>
      <c r="HYO176" s="2"/>
      <c r="HYP176" s="2"/>
      <c r="HYQ176" s="2"/>
      <c r="HYR176" s="2"/>
      <c r="HYS176" s="2"/>
      <c r="HYT176" s="2"/>
      <c r="HYU176" s="2"/>
      <c r="HYV176" s="2"/>
      <c r="HYW176" s="2"/>
      <c r="HYX176" s="2"/>
      <c r="HYY176" s="2"/>
      <c r="HYZ176" s="2"/>
      <c r="HZA176" s="2"/>
      <c r="HZB176" s="2"/>
      <c r="HZC176" s="2"/>
      <c r="HZD176" s="2"/>
      <c r="HZE176" s="2"/>
      <c r="HZF176" s="2"/>
      <c r="HZG176" s="2"/>
      <c r="HZH176" s="2"/>
      <c r="HZI176" s="2"/>
      <c r="HZJ176" s="2"/>
      <c r="HZK176" s="2"/>
      <c r="HZL176" s="2"/>
      <c r="HZM176" s="2"/>
      <c r="HZN176" s="2"/>
      <c r="HZO176" s="2"/>
      <c r="HZP176" s="2"/>
      <c r="HZQ176" s="2"/>
      <c r="HZR176" s="2"/>
      <c r="HZS176" s="2"/>
      <c r="HZT176" s="2"/>
      <c r="HZU176" s="2"/>
      <c r="HZV176" s="2"/>
      <c r="HZW176" s="2"/>
      <c r="HZX176" s="2"/>
      <c r="HZY176" s="2"/>
      <c r="HZZ176" s="2"/>
      <c r="IAA176" s="2"/>
      <c r="IAB176" s="2"/>
      <c r="IAC176" s="2"/>
      <c r="IAD176" s="2"/>
      <c r="IAE176" s="2"/>
      <c r="IAF176" s="2"/>
      <c r="IAG176" s="2"/>
      <c r="IAH176" s="2"/>
      <c r="IAI176" s="2"/>
      <c r="IAJ176" s="2"/>
      <c r="IAK176" s="2"/>
      <c r="IAL176" s="2"/>
      <c r="IAM176" s="2"/>
      <c r="IAN176" s="2"/>
      <c r="IAO176" s="2"/>
      <c r="IAP176" s="2"/>
      <c r="IAQ176" s="2"/>
      <c r="IAR176" s="2"/>
      <c r="IAS176" s="2"/>
      <c r="IAT176" s="2"/>
      <c r="IAU176" s="2"/>
      <c r="IAV176" s="2"/>
      <c r="IAW176" s="2"/>
      <c r="IAX176" s="2"/>
      <c r="IAY176" s="2"/>
      <c r="IAZ176" s="2"/>
      <c r="IBA176" s="2"/>
      <c r="IBB176" s="2"/>
      <c r="IBC176" s="2"/>
      <c r="IBD176" s="2"/>
      <c r="IBE176" s="2"/>
      <c r="IBF176" s="2"/>
      <c r="IBG176" s="2"/>
      <c r="IBH176" s="2"/>
      <c r="IBI176" s="2"/>
      <c r="IBJ176" s="2"/>
      <c r="IBK176" s="2"/>
      <c r="IBL176" s="2"/>
      <c r="IBM176" s="2"/>
      <c r="IBN176" s="2"/>
      <c r="IBO176" s="2"/>
      <c r="IBP176" s="2"/>
      <c r="IBQ176" s="2"/>
      <c r="IBR176" s="2"/>
      <c r="IBS176" s="2"/>
      <c r="IBT176" s="2"/>
      <c r="IBU176" s="2"/>
      <c r="IBV176" s="2"/>
      <c r="IBW176" s="2"/>
      <c r="IBX176" s="2"/>
      <c r="IBY176" s="2"/>
      <c r="IBZ176" s="2"/>
      <c r="ICA176" s="2"/>
      <c r="ICB176" s="2"/>
      <c r="ICC176" s="2"/>
      <c r="ICD176" s="2"/>
      <c r="ICE176" s="2"/>
      <c r="ICF176" s="2"/>
      <c r="ICG176" s="2"/>
      <c r="ICH176" s="2"/>
      <c r="ICI176" s="2"/>
      <c r="ICJ176" s="2"/>
      <c r="ICK176" s="2"/>
      <c r="ICL176" s="2"/>
      <c r="ICM176" s="2"/>
      <c r="ICN176" s="2"/>
      <c r="ICO176" s="2"/>
      <c r="ICP176" s="2"/>
      <c r="ICQ176" s="2"/>
      <c r="ICR176" s="2"/>
      <c r="ICS176" s="2"/>
      <c r="ICT176" s="2"/>
      <c r="ICU176" s="2"/>
      <c r="ICV176" s="2"/>
      <c r="ICW176" s="2"/>
      <c r="ICX176" s="2"/>
      <c r="ICY176" s="2"/>
      <c r="ICZ176" s="2"/>
      <c r="IDA176" s="2"/>
      <c r="IDB176" s="2"/>
      <c r="IDC176" s="2"/>
      <c r="IDD176" s="2"/>
      <c r="IDE176" s="2"/>
      <c r="IDF176" s="2"/>
      <c r="IDG176" s="2"/>
      <c r="IDH176" s="2"/>
      <c r="IDI176" s="2"/>
      <c r="IDJ176" s="2"/>
      <c r="IDK176" s="2"/>
      <c r="IDL176" s="2"/>
      <c r="IDM176" s="2"/>
      <c r="IDN176" s="2"/>
      <c r="IDO176" s="2"/>
      <c r="IDP176" s="2"/>
      <c r="IDQ176" s="2"/>
      <c r="IDR176" s="2"/>
      <c r="IDS176" s="2"/>
      <c r="IDT176" s="2"/>
      <c r="IDU176" s="2"/>
      <c r="IDV176" s="2"/>
      <c r="IDW176" s="2"/>
      <c r="IDX176" s="2"/>
      <c r="IDY176" s="2"/>
      <c r="IDZ176" s="2"/>
      <c r="IEA176" s="2"/>
      <c r="IEB176" s="2"/>
      <c r="IEC176" s="2"/>
      <c r="IED176" s="2"/>
      <c r="IEE176" s="2"/>
      <c r="IEF176" s="2"/>
      <c r="IEG176" s="2"/>
      <c r="IEH176" s="2"/>
      <c r="IEI176" s="2"/>
      <c r="IEJ176" s="2"/>
      <c r="IEK176" s="2"/>
      <c r="IEL176" s="2"/>
      <c r="IEM176" s="2"/>
      <c r="IEN176" s="2"/>
      <c r="IEO176" s="2"/>
      <c r="IEP176" s="2"/>
      <c r="IEQ176" s="2"/>
      <c r="IER176" s="2"/>
      <c r="IES176" s="2"/>
      <c r="IET176" s="2"/>
      <c r="IEU176" s="2"/>
      <c r="IEV176" s="2"/>
      <c r="IEW176" s="2"/>
      <c r="IEX176" s="2"/>
      <c r="IEY176" s="2"/>
      <c r="IEZ176" s="2"/>
      <c r="IFA176" s="2"/>
      <c r="IFB176" s="2"/>
      <c r="IFC176" s="2"/>
      <c r="IFD176" s="2"/>
      <c r="IFE176" s="2"/>
      <c r="IFF176" s="2"/>
      <c r="IFG176" s="2"/>
      <c r="IFH176" s="2"/>
      <c r="IFI176" s="2"/>
      <c r="IFJ176" s="2"/>
      <c r="IFK176" s="2"/>
      <c r="IFL176" s="2"/>
      <c r="IFM176" s="2"/>
      <c r="IFN176" s="2"/>
      <c r="IFO176" s="2"/>
      <c r="IFP176" s="2"/>
      <c r="IFQ176" s="2"/>
      <c r="IFR176" s="2"/>
      <c r="IFS176" s="2"/>
      <c r="IFT176" s="2"/>
      <c r="IFU176" s="2"/>
      <c r="IFV176" s="2"/>
      <c r="IFW176" s="2"/>
      <c r="IFX176" s="2"/>
      <c r="IFY176" s="2"/>
      <c r="IFZ176" s="2"/>
      <c r="IGA176" s="2"/>
      <c r="IGB176" s="2"/>
      <c r="IGC176" s="2"/>
      <c r="IGD176" s="2"/>
      <c r="IGE176" s="2"/>
      <c r="IGF176" s="2"/>
      <c r="IGG176" s="2"/>
      <c r="IGH176" s="2"/>
      <c r="IGI176" s="2"/>
      <c r="IGJ176" s="2"/>
      <c r="IGK176" s="2"/>
      <c r="IGL176" s="2"/>
      <c r="IGM176" s="2"/>
      <c r="IGN176" s="2"/>
      <c r="IGO176" s="2"/>
      <c r="IGP176" s="2"/>
      <c r="IGQ176" s="2"/>
      <c r="IGR176" s="2"/>
      <c r="IGS176" s="2"/>
      <c r="IGT176" s="2"/>
      <c r="IGU176" s="2"/>
      <c r="IGV176" s="2"/>
      <c r="IGW176" s="2"/>
      <c r="IGX176" s="2"/>
      <c r="IGY176" s="2"/>
      <c r="IGZ176" s="2"/>
      <c r="IHA176" s="2"/>
      <c r="IHB176" s="2"/>
      <c r="IHC176" s="2"/>
      <c r="IHD176" s="2"/>
      <c r="IHE176" s="2"/>
      <c r="IHF176" s="2"/>
      <c r="IHG176" s="2"/>
      <c r="IHH176" s="2"/>
      <c r="IHI176" s="2"/>
      <c r="IHJ176" s="2"/>
      <c r="IHK176" s="2"/>
      <c r="IHL176" s="2"/>
      <c r="IHM176" s="2"/>
      <c r="IHN176" s="2"/>
      <c r="IHO176" s="2"/>
      <c r="IHP176" s="2"/>
      <c r="IHQ176" s="2"/>
      <c r="IHR176" s="2"/>
      <c r="IHS176" s="2"/>
      <c r="IHT176" s="2"/>
      <c r="IHU176" s="2"/>
      <c r="IHV176" s="2"/>
      <c r="IHW176" s="2"/>
      <c r="IHX176" s="2"/>
      <c r="IHY176" s="2"/>
      <c r="IHZ176" s="2"/>
      <c r="IIA176" s="2"/>
      <c r="IIB176" s="2"/>
      <c r="IIC176" s="2"/>
      <c r="IID176" s="2"/>
      <c r="IIE176" s="2"/>
      <c r="IIF176" s="2"/>
      <c r="IIG176" s="2"/>
      <c r="IIH176" s="2"/>
      <c r="III176" s="2"/>
      <c r="IIJ176" s="2"/>
      <c r="IIK176" s="2"/>
      <c r="IIL176" s="2"/>
      <c r="IIM176" s="2"/>
      <c r="IIN176" s="2"/>
      <c r="IIO176" s="2"/>
      <c r="IIP176" s="2"/>
      <c r="IIQ176" s="2"/>
      <c r="IIR176" s="2"/>
      <c r="IIS176" s="2"/>
      <c r="IIT176" s="2"/>
      <c r="IIU176" s="2"/>
      <c r="IIV176" s="2"/>
      <c r="IIW176" s="2"/>
      <c r="IIX176" s="2"/>
      <c r="IIY176" s="2"/>
      <c r="IIZ176" s="2"/>
      <c r="IJA176" s="2"/>
      <c r="IJB176" s="2"/>
      <c r="IJC176" s="2"/>
      <c r="IJD176" s="2"/>
      <c r="IJE176" s="2"/>
      <c r="IJF176" s="2"/>
      <c r="IJG176" s="2"/>
      <c r="IJH176" s="2"/>
      <c r="IJI176" s="2"/>
      <c r="IJJ176" s="2"/>
      <c r="IJK176" s="2"/>
      <c r="IJL176" s="2"/>
      <c r="IJM176" s="2"/>
      <c r="IJN176" s="2"/>
      <c r="IJO176" s="2"/>
      <c r="IJP176" s="2"/>
      <c r="IJQ176" s="2"/>
      <c r="IJR176" s="2"/>
      <c r="IJS176" s="2"/>
      <c r="IJT176" s="2"/>
      <c r="IJU176" s="2"/>
      <c r="IJV176" s="2"/>
      <c r="IJW176" s="2"/>
      <c r="IJX176" s="2"/>
      <c r="IJY176" s="2"/>
      <c r="IJZ176" s="2"/>
      <c r="IKA176" s="2"/>
      <c r="IKB176" s="2"/>
      <c r="IKC176" s="2"/>
      <c r="IKD176" s="2"/>
      <c r="IKE176" s="2"/>
      <c r="IKF176" s="2"/>
      <c r="IKG176" s="2"/>
      <c r="IKH176" s="2"/>
      <c r="IKI176" s="2"/>
      <c r="IKJ176" s="2"/>
      <c r="IKK176" s="2"/>
      <c r="IKL176" s="2"/>
      <c r="IKM176" s="2"/>
      <c r="IKN176" s="2"/>
      <c r="IKO176" s="2"/>
      <c r="IKP176" s="2"/>
      <c r="IKQ176" s="2"/>
      <c r="IKR176" s="2"/>
      <c r="IKS176" s="2"/>
      <c r="IKT176" s="2"/>
      <c r="IKU176" s="2"/>
      <c r="IKV176" s="2"/>
      <c r="IKW176" s="2"/>
      <c r="IKX176" s="2"/>
      <c r="IKY176" s="2"/>
      <c r="IKZ176" s="2"/>
      <c r="ILA176" s="2"/>
      <c r="ILB176" s="2"/>
      <c r="ILC176" s="2"/>
      <c r="ILD176" s="2"/>
      <c r="ILE176" s="2"/>
      <c r="ILF176" s="2"/>
      <c r="ILG176" s="2"/>
      <c r="ILH176" s="2"/>
      <c r="ILI176" s="2"/>
      <c r="ILJ176" s="2"/>
      <c r="ILK176" s="2"/>
      <c r="ILL176" s="2"/>
      <c r="ILM176" s="2"/>
      <c r="ILN176" s="2"/>
      <c r="ILO176" s="2"/>
      <c r="ILP176" s="2"/>
      <c r="ILQ176" s="2"/>
      <c r="ILR176" s="2"/>
      <c r="ILS176" s="2"/>
      <c r="ILT176" s="2"/>
      <c r="ILU176" s="2"/>
      <c r="ILV176" s="2"/>
      <c r="ILW176" s="2"/>
      <c r="ILX176" s="2"/>
      <c r="ILY176" s="2"/>
      <c r="ILZ176" s="2"/>
      <c r="IMA176" s="2"/>
      <c r="IMB176" s="2"/>
      <c r="IMC176" s="2"/>
      <c r="IMD176" s="2"/>
      <c r="IME176" s="2"/>
      <c r="IMF176" s="2"/>
      <c r="IMG176" s="2"/>
      <c r="IMH176" s="2"/>
      <c r="IMI176" s="2"/>
      <c r="IMJ176" s="2"/>
      <c r="IMK176" s="2"/>
      <c r="IML176" s="2"/>
      <c r="IMM176" s="2"/>
      <c r="IMN176" s="2"/>
      <c r="IMO176" s="2"/>
      <c r="IMP176" s="2"/>
      <c r="IMQ176" s="2"/>
      <c r="IMR176" s="2"/>
      <c r="IMS176" s="2"/>
      <c r="IMT176" s="2"/>
      <c r="IMU176" s="2"/>
      <c r="IMV176" s="2"/>
      <c r="IMW176" s="2"/>
      <c r="IMX176" s="2"/>
      <c r="IMY176" s="2"/>
      <c r="IMZ176" s="2"/>
      <c r="INA176" s="2"/>
      <c r="INB176" s="2"/>
      <c r="INC176" s="2"/>
      <c r="IND176" s="2"/>
      <c r="INE176" s="2"/>
      <c r="INF176" s="2"/>
      <c r="ING176" s="2"/>
      <c r="INH176" s="2"/>
      <c r="INI176" s="2"/>
      <c r="INJ176" s="2"/>
      <c r="INK176" s="2"/>
      <c r="INL176" s="2"/>
      <c r="INM176" s="2"/>
      <c r="INN176" s="2"/>
      <c r="INO176" s="2"/>
      <c r="INP176" s="2"/>
      <c r="INQ176" s="2"/>
      <c r="INR176" s="2"/>
      <c r="INS176" s="2"/>
      <c r="INT176" s="2"/>
      <c r="INU176" s="2"/>
      <c r="INV176" s="2"/>
      <c r="INW176" s="2"/>
      <c r="INX176" s="2"/>
      <c r="INY176" s="2"/>
      <c r="INZ176" s="2"/>
      <c r="IOA176" s="2"/>
      <c r="IOB176" s="2"/>
      <c r="IOC176" s="2"/>
      <c r="IOD176" s="2"/>
      <c r="IOE176" s="2"/>
      <c r="IOF176" s="2"/>
      <c r="IOG176" s="2"/>
      <c r="IOH176" s="2"/>
      <c r="IOI176" s="2"/>
      <c r="IOJ176" s="2"/>
      <c r="IOK176" s="2"/>
      <c r="IOL176" s="2"/>
      <c r="IOM176" s="2"/>
      <c r="ION176" s="2"/>
      <c r="IOO176" s="2"/>
      <c r="IOP176" s="2"/>
      <c r="IOQ176" s="2"/>
      <c r="IOR176" s="2"/>
      <c r="IOS176" s="2"/>
      <c r="IOT176" s="2"/>
      <c r="IOU176" s="2"/>
      <c r="IOV176" s="2"/>
      <c r="IOW176" s="2"/>
      <c r="IOX176" s="2"/>
      <c r="IOY176" s="2"/>
      <c r="IOZ176" s="2"/>
      <c r="IPA176" s="2"/>
      <c r="IPB176" s="2"/>
      <c r="IPC176" s="2"/>
      <c r="IPD176" s="2"/>
      <c r="IPE176" s="2"/>
      <c r="IPF176" s="2"/>
      <c r="IPG176" s="2"/>
      <c r="IPH176" s="2"/>
      <c r="IPI176" s="2"/>
      <c r="IPJ176" s="2"/>
      <c r="IPK176" s="2"/>
      <c r="IPL176" s="2"/>
      <c r="IPM176" s="2"/>
      <c r="IPN176" s="2"/>
      <c r="IPO176" s="2"/>
      <c r="IPP176" s="2"/>
      <c r="IPQ176" s="2"/>
      <c r="IPR176" s="2"/>
      <c r="IPS176" s="2"/>
      <c r="IPT176" s="2"/>
      <c r="IPU176" s="2"/>
      <c r="IPV176" s="2"/>
      <c r="IPW176" s="2"/>
      <c r="IPX176" s="2"/>
      <c r="IPY176" s="2"/>
      <c r="IPZ176" s="2"/>
      <c r="IQA176" s="2"/>
      <c r="IQB176" s="2"/>
      <c r="IQC176" s="2"/>
      <c r="IQD176" s="2"/>
      <c r="IQE176" s="2"/>
      <c r="IQF176" s="2"/>
      <c r="IQG176" s="2"/>
      <c r="IQH176" s="2"/>
      <c r="IQI176" s="2"/>
      <c r="IQJ176" s="2"/>
      <c r="IQK176" s="2"/>
      <c r="IQL176" s="2"/>
      <c r="IQM176" s="2"/>
      <c r="IQN176" s="2"/>
      <c r="IQO176" s="2"/>
      <c r="IQP176" s="2"/>
      <c r="IQQ176" s="2"/>
      <c r="IQR176" s="2"/>
      <c r="IQS176" s="2"/>
      <c r="IQT176" s="2"/>
      <c r="IQU176" s="2"/>
      <c r="IQV176" s="2"/>
      <c r="IQW176" s="2"/>
      <c r="IQX176" s="2"/>
      <c r="IQY176" s="2"/>
      <c r="IQZ176" s="2"/>
      <c r="IRA176" s="2"/>
      <c r="IRB176" s="2"/>
      <c r="IRC176" s="2"/>
      <c r="IRD176" s="2"/>
      <c r="IRE176" s="2"/>
      <c r="IRF176" s="2"/>
      <c r="IRG176" s="2"/>
      <c r="IRH176" s="2"/>
      <c r="IRI176" s="2"/>
      <c r="IRJ176" s="2"/>
      <c r="IRK176" s="2"/>
      <c r="IRL176" s="2"/>
      <c r="IRM176" s="2"/>
      <c r="IRN176" s="2"/>
      <c r="IRO176" s="2"/>
      <c r="IRP176" s="2"/>
      <c r="IRQ176" s="2"/>
      <c r="IRR176" s="2"/>
      <c r="IRS176" s="2"/>
      <c r="IRT176" s="2"/>
      <c r="IRU176" s="2"/>
      <c r="IRV176" s="2"/>
      <c r="IRW176" s="2"/>
      <c r="IRX176" s="2"/>
      <c r="IRY176" s="2"/>
      <c r="IRZ176" s="2"/>
      <c r="ISA176" s="2"/>
      <c r="ISB176" s="2"/>
      <c r="ISC176" s="2"/>
      <c r="ISD176" s="2"/>
      <c r="ISE176" s="2"/>
      <c r="ISF176" s="2"/>
      <c r="ISG176" s="2"/>
      <c r="ISH176" s="2"/>
      <c r="ISI176" s="2"/>
      <c r="ISJ176" s="2"/>
      <c r="ISK176" s="2"/>
      <c r="ISL176" s="2"/>
      <c r="ISM176" s="2"/>
      <c r="ISN176" s="2"/>
      <c r="ISO176" s="2"/>
      <c r="ISP176" s="2"/>
      <c r="ISQ176" s="2"/>
      <c r="ISR176" s="2"/>
      <c r="ISS176" s="2"/>
      <c r="IST176" s="2"/>
      <c r="ISU176" s="2"/>
      <c r="ISV176" s="2"/>
      <c r="ISW176" s="2"/>
      <c r="ISX176" s="2"/>
      <c r="ISY176" s="2"/>
      <c r="ISZ176" s="2"/>
      <c r="ITA176" s="2"/>
      <c r="ITB176" s="2"/>
      <c r="ITC176" s="2"/>
      <c r="ITD176" s="2"/>
      <c r="ITE176" s="2"/>
      <c r="ITF176" s="2"/>
      <c r="ITG176" s="2"/>
      <c r="ITH176" s="2"/>
      <c r="ITI176" s="2"/>
      <c r="ITJ176" s="2"/>
      <c r="ITK176" s="2"/>
      <c r="ITL176" s="2"/>
      <c r="ITM176" s="2"/>
      <c r="ITN176" s="2"/>
      <c r="ITO176" s="2"/>
      <c r="ITP176" s="2"/>
      <c r="ITQ176" s="2"/>
      <c r="ITR176" s="2"/>
      <c r="ITS176" s="2"/>
      <c r="ITT176" s="2"/>
      <c r="ITU176" s="2"/>
      <c r="ITV176" s="2"/>
      <c r="ITW176" s="2"/>
      <c r="ITX176" s="2"/>
      <c r="ITY176" s="2"/>
      <c r="ITZ176" s="2"/>
      <c r="IUA176" s="2"/>
      <c r="IUB176" s="2"/>
      <c r="IUC176" s="2"/>
      <c r="IUD176" s="2"/>
      <c r="IUE176" s="2"/>
      <c r="IUF176" s="2"/>
      <c r="IUG176" s="2"/>
      <c r="IUH176" s="2"/>
      <c r="IUI176" s="2"/>
      <c r="IUJ176" s="2"/>
      <c r="IUK176" s="2"/>
      <c r="IUL176" s="2"/>
      <c r="IUM176" s="2"/>
      <c r="IUN176" s="2"/>
      <c r="IUO176" s="2"/>
      <c r="IUP176" s="2"/>
      <c r="IUQ176" s="2"/>
      <c r="IUR176" s="2"/>
      <c r="IUS176" s="2"/>
      <c r="IUT176" s="2"/>
      <c r="IUU176" s="2"/>
      <c r="IUV176" s="2"/>
      <c r="IUW176" s="2"/>
      <c r="IUX176" s="2"/>
      <c r="IUY176" s="2"/>
      <c r="IUZ176" s="2"/>
      <c r="IVA176" s="2"/>
      <c r="IVB176" s="2"/>
      <c r="IVC176" s="2"/>
      <c r="IVD176" s="2"/>
      <c r="IVE176" s="2"/>
      <c r="IVF176" s="2"/>
      <c r="IVG176" s="2"/>
      <c r="IVH176" s="2"/>
      <c r="IVI176" s="2"/>
      <c r="IVJ176" s="2"/>
      <c r="IVK176" s="2"/>
      <c r="IVL176" s="2"/>
      <c r="IVM176" s="2"/>
      <c r="IVN176" s="2"/>
      <c r="IVO176" s="2"/>
      <c r="IVP176" s="2"/>
      <c r="IVQ176" s="2"/>
      <c r="IVR176" s="2"/>
      <c r="IVS176" s="2"/>
      <c r="IVT176" s="2"/>
      <c r="IVU176" s="2"/>
      <c r="IVV176" s="2"/>
      <c r="IVW176" s="2"/>
      <c r="IVX176" s="2"/>
      <c r="IVY176" s="2"/>
      <c r="IVZ176" s="2"/>
      <c r="IWA176" s="2"/>
      <c r="IWB176" s="2"/>
      <c r="IWC176" s="2"/>
      <c r="IWD176" s="2"/>
      <c r="IWE176" s="2"/>
      <c r="IWF176" s="2"/>
      <c r="IWG176" s="2"/>
      <c r="IWH176" s="2"/>
      <c r="IWI176" s="2"/>
      <c r="IWJ176" s="2"/>
      <c r="IWK176" s="2"/>
      <c r="IWL176" s="2"/>
      <c r="IWM176" s="2"/>
      <c r="IWN176" s="2"/>
      <c r="IWO176" s="2"/>
      <c r="IWP176" s="2"/>
      <c r="IWQ176" s="2"/>
      <c r="IWR176" s="2"/>
      <c r="IWS176" s="2"/>
      <c r="IWT176" s="2"/>
      <c r="IWU176" s="2"/>
      <c r="IWV176" s="2"/>
      <c r="IWW176" s="2"/>
      <c r="IWX176" s="2"/>
      <c r="IWY176" s="2"/>
      <c r="IWZ176" s="2"/>
      <c r="IXA176" s="2"/>
      <c r="IXB176" s="2"/>
      <c r="IXC176" s="2"/>
      <c r="IXD176" s="2"/>
      <c r="IXE176" s="2"/>
      <c r="IXF176" s="2"/>
      <c r="IXG176" s="2"/>
      <c r="IXH176" s="2"/>
      <c r="IXI176" s="2"/>
      <c r="IXJ176" s="2"/>
      <c r="IXK176" s="2"/>
      <c r="IXL176" s="2"/>
      <c r="IXM176" s="2"/>
      <c r="IXN176" s="2"/>
      <c r="IXO176" s="2"/>
      <c r="IXP176" s="2"/>
      <c r="IXQ176" s="2"/>
      <c r="IXR176" s="2"/>
      <c r="IXS176" s="2"/>
      <c r="IXT176" s="2"/>
      <c r="IXU176" s="2"/>
      <c r="IXV176" s="2"/>
      <c r="IXW176" s="2"/>
      <c r="IXX176" s="2"/>
      <c r="IXY176" s="2"/>
      <c r="IXZ176" s="2"/>
      <c r="IYA176" s="2"/>
      <c r="IYB176" s="2"/>
      <c r="IYC176" s="2"/>
      <c r="IYD176" s="2"/>
      <c r="IYE176" s="2"/>
      <c r="IYF176" s="2"/>
      <c r="IYG176" s="2"/>
      <c r="IYH176" s="2"/>
      <c r="IYI176" s="2"/>
      <c r="IYJ176" s="2"/>
      <c r="IYK176" s="2"/>
      <c r="IYL176" s="2"/>
      <c r="IYM176" s="2"/>
      <c r="IYN176" s="2"/>
      <c r="IYO176" s="2"/>
      <c r="IYP176" s="2"/>
      <c r="IYQ176" s="2"/>
      <c r="IYR176" s="2"/>
      <c r="IYS176" s="2"/>
      <c r="IYT176" s="2"/>
      <c r="IYU176" s="2"/>
      <c r="IYV176" s="2"/>
      <c r="IYW176" s="2"/>
      <c r="IYX176" s="2"/>
      <c r="IYY176" s="2"/>
      <c r="IYZ176" s="2"/>
      <c r="IZA176" s="2"/>
      <c r="IZB176" s="2"/>
      <c r="IZC176" s="2"/>
      <c r="IZD176" s="2"/>
      <c r="IZE176" s="2"/>
      <c r="IZF176" s="2"/>
      <c r="IZG176" s="2"/>
      <c r="IZH176" s="2"/>
      <c r="IZI176" s="2"/>
      <c r="IZJ176" s="2"/>
      <c r="IZK176" s="2"/>
      <c r="IZL176" s="2"/>
      <c r="IZM176" s="2"/>
      <c r="IZN176" s="2"/>
      <c r="IZO176" s="2"/>
      <c r="IZP176" s="2"/>
      <c r="IZQ176" s="2"/>
      <c r="IZR176" s="2"/>
      <c r="IZS176" s="2"/>
      <c r="IZT176" s="2"/>
      <c r="IZU176" s="2"/>
      <c r="IZV176" s="2"/>
      <c r="IZW176" s="2"/>
      <c r="IZX176" s="2"/>
      <c r="IZY176" s="2"/>
      <c r="IZZ176" s="2"/>
      <c r="JAA176" s="2"/>
      <c r="JAB176" s="2"/>
      <c r="JAC176" s="2"/>
      <c r="JAD176" s="2"/>
      <c r="JAE176" s="2"/>
      <c r="JAF176" s="2"/>
      <c r="JAG176" s="2"/>
      <c r="JAH176" s="2"/>
      <c r="JAI176" s="2"/>
      <c r="JAJ176" s="2"/>
      <c r="JAK176" s="2"/>
      <c r="JAL176" s="2"/>
      <c r="JAM176" s="2"/>
      <c r="JAN176" s="2"/>
      <c r="JAO176" s="2"/>
      <c r="JAP176" s="2"/>
      <c r="JAQ176" s="2"/>
      <c r="JAR176" s="2"/>
      <c r="JAS176" s="2"/>
      <c r="JAT176" s="2"/>
      <c r="JAU176" s="2"/>
      <c r="JAV176" s="2"/>
      <c r="JAW176" s="2"/>
      <c r="JAX176" s="2"/>
      <c r="JAY176" s="2"/>
      <c r="JAZ176" s="2"/>
      <c r="JBA176" s="2"/>
      <c r="JBB176" s="2"/>
      <c r="JBC176" s="2"/>
      <c r="JBD176" s="2"/>
      <c r="JBE176" s="2"/>
      <c r="JBF176" s="2"/>
      <c r="JBG176" s="2"/>
      <c r="JBH176" s="2"/>
      <c r="JBI176" s="2"/>
      <c r="JBJ176" s="2"/>
      <c r="JBK176" s="2"/>
      <c r="JBL176" s="2"/>
      <c r="JBM176" s="2"/>
      <c r="JBN176" s="2"/>
      <c r="JBO176" s="2"/>
      <c r="JBP176" s="2"/>
      <c r="JBQ176" s="2"/>
      <c r="JBR176" s="2"/>
      <c r="JBS176" s="2"/>
      <c r="JBT176" s="2"/>
      <c r="JBU176" s="2"/>
      <c r="JBV176" s="2"/>
      <c r="JBW176" s="2"/>
      <c r="JBX176" s="2"/>
      <c r="JBY176" s="2"/>
      <c r="JBZ176" s="2"/>
      <c r="JCA176" s="2"/>
      <c r="JCB176" s="2"/>
      <c r="JCC176" s="2"/>
      <c r="JCD176" s="2"/>
      <c r="JCE176" s="2"/>
      <c r="JCF176" s="2"/>
      <c r="JCG176" s="2"/>
      <c r="JCH176" s="2"/>
      <c r="JCI176" s="2"/>
      <c r="JCJ176" s="2"/>
      <c r="JCK176" s="2"/>
      <c r="JCL176" s="2"/>
      <c r="JCM176" s="2"/>
      <c r="JCN176" s="2"/>
      <c r="JCO176" s="2"/>
      <c r="JCP176" s="2"/>
      <c r="JCQ176" s="2"/>
      <c r="JCR176" s="2"/>
      <c r="JCS176" s="2"/>
      <c r="JCT176" s="2"/>
      <c r="JCU176" s="2"/>
      <c r="JCV176" s="2"/>
      <c r="JCW176" s="2"/>
      <c r="JCX176" s="2"/>
      <c r="JCY176" s="2"/>
      <c r="JCZ176" s="2"/>
      <c r="JDA176" s="2"/>
      <c r="JDB176" s="2"/>
      <c r="JDC176" s="2"/>
      <c r="JDD176" s="2"/>
      <c r="JDE176" s="2"/>
      <c r="JDF176" s="2"/>
      <c r="JDG176" s="2"/>
      <c r="JDH176" s="2"/>
      <c r="JDI176" s="2"/>
      <c r="JDJ176" s="2"/>
      <c r="JDK176" s="2"/>
      <c r="JDL176" s="2"/>
      <c r="JDM176" s="2"/>
      <c r="JDN176" s="2"/>
      <c r="JDO176" s="2"/>
      <c r="JDP176" s="2"/>
      <c r="JDQ176" s="2"/>
      <c r="JDR176" s="2"/>
      <c r="JDS176" s="2"/>
      <c r="JDT176" s="2"/>
      <c r="JDU176" s="2"/>
      <c r="JDV176" s="2"/>
      <c r="JDW176" s="2"/>
      <c r="JDX176" s="2"/>
      <c r="JDY176" s="2"/>
      <c r="JDZ176" s="2"/>
      <c r="JEA176" s="2"/>
      <c r="JEB176" s="2"/>
      <c r="JEC176" s="2"/>
      <c r="JED176" s="2"/>
      <c r="JEE176" s="2"/>
      <c r="JEF176" s="2"/>
      <c r="JEG176" s="2"/>
      <c r="JEH176" s="2"/>
      <c r="JEI176" s="2"/>
      <c r="JEJ176" s="2"/>
      <c r="JEK176" s="2"/>
      <c r="JEL176" s="2"/>
      <c r="JEM176" s="2"/>
      <c r="JEN176" s="2"/>
      <c r="JEO176" s="2"/>
      <c r="JEP176" s="2"/>
      <c r="JEQ176" s="2"/>
      <c r="JER176" s="2"/>
      <c r="JES176" s="2"/>
      <c r="JET176" s="2"/>
      <c r="JEU176" s="2"/>
      <c r="JEV176" s="2"/>
      <c r="JEW176" s="2"/>
      <c r="JEX176" s="2"/>
      <c r="JEY176" s="2"/>
      <c r="JEZ176" s="2"/>
      <c r="JFA176" s="2"/>
      <c r="JFB176" s="2"/>
      <c r="JFC176" s="2"/>
      <c r="JFD176" s="2"/>
      <c r="JFE176" s="2"/>
      <c r="JFF176" s="2"/>
      <c r="JFG176" s="2"/>
      <c r="JFH176" s="2"/>
      <c r="JFI176" s="2"/>
      <c r="JFJ176" s="2"/>
      <c r="JFK176" s="2"/>
      <c r="JFL176" s="2"/>
      <c r="JFM176" s="2"/>
      <c r="JFN176" s="2"/>
      <c r="JFO176" s="2"/>
      <c r="JFP176" s="2"/>
      <c r="JFQ176" s="2"/>
      <c r="JFR176" s="2"/>
      <c r="JFS176" s="2"/>
      <c r="JFT176" s="2"/>
      <c r="JFU176" s="2"/>
      <c r="JFV176" s="2"/>
      <c r="JFW176" s="2"/>
      <c r="JFX176" s="2"/>
      <c r="JFY176" s="2"/>
      <c r="JFZ176" s="2"/>
      <c r="JGA176" s="2"/>
      <c r="JGB176" s="2"/>
      <c r="JGC176" s="2"/>
      <c r="JGD176" s="2"/>
      <c r="JGE176" s="2"/>
      <c r="JGF176" s="2"/>
      <c r="JGG176" s="2"/>
      <c r="JGH176" s="2"/>
      <c r="JGI176" s="2"/>
      <c r="JGJ176" s="2"/>
      <c r="JGK176" s="2"/>
      <c r="JGL176" s="2"/>
      <c r="JGM176" s="2"/>
      <c r="JGN176" s="2"/>
      <c r="JGO176" s="2"/>
      <c r="JGP176" s="2"/>
      <c r="JGQ176" s="2"/>
      <c r="JGR176" s="2"/>
      <c r="JGS176" s="2"/>
      <c r="JGT176" s="2"/>
      <c r="JGU176" s="2"/>
      <c r="JGV176" s="2"/>
      <c r="JGW176" s="2"/>
      <c r="JGX176" s="2"/>
      <c r="JGY176" s="2"/>
      <c r="JGZ176" s="2"/>
      <c r="JHA176" s="2"/>
      <c r="JHB176" s="2"/>
      <c r="JHC176" s="2"/>
      <c r="JHD176" s="2"/>
      <c r="JHE176" s="2"/>
      <c r="JHF176" s="2"/>
      <c r="JHG176" s="2"/>
      <c r="JHH176" s="2"/>
      <c r="JHI176" s="2"/>
      <c r="JHJ176" s="2"/>
      <c r="JHK176" s="2"/>
      <c r="JHL176" s="2"/>
      <c r="JHM176" s="2"/>
      <c r="JHN176" s="2"/>
      <c r="JHO176" s="2"/>
      <c r="JHP176" s="2"/>
      <c r="JHQ176" s="2"/>
      <c r="JHR176" s="2"/>
      <c r="JHS176" s="2"/>
      <c r="JHT176" s="2"/>
      <c r="JHU176" s="2"/>
      <c r="JHV176" s="2"/>
      <c r="JHW176" s="2"/>
      <c r="JHX176" s="2"/>
      <c r="JHY176" s="2"/>
      <c r="JHZ176" s="2"/>
      <c r="JIA176" s="2"/>
      <c r="JIB176" s="2"/>
      <c r="JIC176" s="2"/>
      <c r="JID176" s="2"/>
      <c r="JIE176" s="2"/>
      <c r="JIF176" s="2"/>
      <c r="JIG176" s="2"/>
      <c r="JIH176" s="2"/>
      <c r="JII176" s="2"/>
      <c r="JIJ176" s="2"/>
      <c r="JIK176" s="2"/>
      <c r="JIL176" s="2"/>
      <c r="JIM176" s="2"/>
      <c r="JIN176" s="2"/>
      <c r="JIO176" s="2"/>
      <c r="JIP176" s="2"/>
      <c r="JIQ176" s="2"/>
      <c r="JIR176" s="2"/>
      <c r="JIS176" s="2"/>
      <c r="JIT176" s="2"/>
      <c r="JIU176" s="2"/>
      <c r="JIV176" s="2"/>
      <c r="JIW176" s="2"/>
      <c r="JIX176" s="2"/>
      <c r="JIY176" s="2"/>
      <c r="JIZ176" s="2"/>
      <c r="JJA176" s="2"/>
      <c r="JJB176" s="2"/>
      <c r="JJC176" s="2"/>
      <c r="JJD176" s="2"/>
      <c r="JJE176" s="2"/>
      <c r="JJF176" s="2"/>
      <c r="JJG176" s="2"/>
      <c r="JJH176" s="2"/>
      <c r="JJI176" s="2"/>
      <c r="JJJ176" s="2"/>
      <c r="JJK176" s="2"/>
      <c r="JJL176" s="2"/>
      <c r="JJM176" s="2"/>
      <c r="JJN176" s="2"/>
      <c r="JJO176" s="2"/>
      <c r="JJP176" s="2"/>
      <c r="JJQ176" s="2"/>
      <c r="JJR176" s="2"/>
      <c r="JJS176" s="2"/>
      <c r="JJT176" s="2"/>
      <c r="JJU176" s="2"/>
      <c r="JJV176" s="2"/>
      <c r="JJW176" s="2"/>
      <c r="JJX176" s="2"/>
      <c r="JJY176" s="2"/>
      <c r="JJZ176" s="2"/>
      <c r="JKA176" s="2"/>
      <c r="JKB176" s="2"/>
      <c r="JKC176" s="2"/>
      <c r="JKD176" s="2"/>
      <c r="JKE176" s="2"/>
      <c r="JKF176" s="2"/>
      <c r="JKG176" s="2"/>
      <c r="JKH176" s="2"/>
      <c r="JKI176" s="2"/>
      <c r="JKJ176" s="2"/>
      <c r="JKK176" s="2"/>
      <c r="JKL176" s="2"/>
      <c r="JKM176" s="2"/>
      <c r="JKN176" s="2"/>
      <c r="JKO176" s="2"/>
      <c r="JKP176" s="2"/>
      <c r="JKQ176" s="2"/>
      <c r="JKR176" s="2"/>
      <c r="JKS176" s="2"/>
      <c r="JKT176" s="2"/>
      <c r="JKU176" s="2"/>
      <c r="JKV176" s="2"/>
      <c r="JKW176" s="2"/>
      <c r="JKX176" s="2"/>
      <c r="JKY176" s="2"/>
      <c r="JKZ176" s="2"/>
      <c r="JLA176" s="2"/>
      <c r="JLB176" s="2"/>
      <c r="JLC176" s="2"/>
      <c r="JLD176" s="2"/>
      <c r="JLE176" s="2"/>
      <c r="JLF176" s="2"/>
      <c r="JLG176" s="2"/>
      <c r="JLH176" s="2"/>
      <c r="JLI176" s="2"/>
      <c r="JLJ176" s="2"/>
      <c r="JLK176" s="2"/>
      <c r="JLL176" s="2"/>
      <c r="JLM176" s="2"/>
      <c r="JLN176" s="2"/>
      <c r="JLO176" s="2"/>
      <c r="JLP176" s="2"/>
      <c r="JLQ176" s="2"/>
      <c r="JLR176" s="2"/>
      <c r="JLS176" s="2"/>
      <c r="JLT176" s="2"/>
      <c r="JLU176" s="2"/>
      <c r="JLV176" s="2"/>
      <c r="JLW176" s="2"/>
      <c r="JLX176" s="2"/>
      <c r="JLY176" s="2"/>
      <c r="JLZ176" s="2"/>
      <c r="JMA176" s="2"/>
      <c r="JMB176" s="2"/>
      <c r="JMC176" s="2"/>
      <c r="JMD176" s="2"/>
      <c r="JME176" s="2"/>
      <c r="JMF176" s="2"/>
      <c r="JMG176" s="2"/>
      <c r="JMH176" s="2"/>
      <c r="JMI176" s="2"/>
      <c r="JMJ176" s="2"/>
      <c r="JMK176" s="2"/>
      <c r="JML176" s="2"/>
      <c r="JMM176" s="2"/>
      <c r="JMN176" s="2"/>
      <c r="JMO176" s="2"/>
      <c r="JMP176" s="2"/>
      <c r="JMQ176" s="2"/>
      <c r="JMR176" s="2"/>
      <c r="JMS176" s="2"/>
      <c r="JMT176" s="2"/>
      <c r="JMU176" s="2"/>
      <c r="JMV176" s="2"/>
      <c r="JMW176" s="2"/>
      <c r="JMX176" s="2"/>
      <c r="JMY176" s="2"/>
      <c r="JMZ176" s="2"/>
      <c r="JNA176" s="2"/>
      <c r="JNB176" s="2"/>
      <c r="JNC176" s="2"/>
      <c r="JND176" s="2"/>
      <c r="JNE176" s="2"/>
      <c r="JNF176" s="2"/>
      <c r="JNG176" s="2"/>
      <c r="JNH176" s="2"/>
      <c r="JNI176" s="2"/>
      <c r="JNJ176" s="2"/>
      <c r="JNK176" s="2"/>
      <c r="JNL176" s="2"/>
      <c r="JNM176" s="2"/>
      <c r="JNN176" s="2"/>
      <c r="JNO176" s="2"/>
      <c r="JNP176" s="2"/>
      <c r="JNQ176" s="2"/>
      <c r="JNR176" s="2"/>
      <c r="JNS176" s="2"/>
      <c r="JNT176" s="2"/>
      <c r="JNU176" s="2"/>
      <c r="JNV176" s="2"/>
      <c r="JNW176" s="2"/>
      <c r="JNX176" s="2"/>
      <c r="JNY176" s="2"/>
      <c r="JNZ176" s="2"/>
      <c r="JOA176" s="2"/>
      <c r="JOB176" s="2"/>
      <c r="JOC176" s="2"/>
      <c r="JOD176" s="2"/>
      <c r="JOE176" s="2"/>
      <c r="JOF176" s="2"/>
      <c r="JOG176" s="2"/>
      <c r="JOH176" s="2"/>
      <c r="JOI176" s="2"/>
      <c r="JOJ176" s="2"/>
      <c r="JOK176" s="2"/>
      <c r="JOL176" s="2"/>
      <c r="JOM176" s="2"/>
      <c r="JON176" s="2"/>
      <c r="JOO176" s="2"/>
      <c r="JOP176" s="2"/>
      <c r="JOQ176" s="2"/>
      <c r="JOR176" s="2"/>
      <c r="JOS176" s="2"/>
      <c r="JOT176" s="2"/>
      <c r="JOU176" s="2"/>
      <c r="JOV176" s="2"/>
      <c r="JOW176" s="2"/>
      <c r="JOX176" s="2"/>
      <c r="JOY176" s="2"/>
      <c r="JOZ176" s="2"/>
      <c r="JPA176" s="2"/>
      <c r="JPB176" s="2"/>
      <c r="JPC176" s="2"/>
      <c r="JPD176" s="2"/>
      <c r="JPE176" s="2"/>
      <c r="JPF176" s="2"/>
      <c r="JPG176" s="2"/>
      <c r="JPH176" s="2"/>
      <c r="JPI176" s="2"/>
      <c r="JPJ176" s="2"/>
      <c r="JPK176" s="2"/>
      <c r="JPL176" s="2"/>
      <c r="JPM176" s="2"/>
      <c r="JPN176" s="2"/>
      <c r="JPO176" s="2"/>
      <c r="JPP176" s="2"/>
      <c r="JPQ176" s="2"/>
      <c r="JPR176" s="2"/>
      <c r="JPS176" s="2"/>
      <c r="JPT176" s="2"/>
      <c r="JPU176" s="2"/>
      <c r="JPV176" s="2"/>
      <c r="JPW176" s="2"/>
      <c r="JPX176" s="2"/>
      <c r="JPY176" s="2"/>
      <c r="JPZ176" s="2"/>
      <c r="JQA176" s="2"/>
      <c r="JQB176" s="2"/>
      <c r="JQC176" s="2"/>
      <c r="JQD176" s="2"/>
      <c r="JQE176" s="2"/>
      <c r="JQF176" s="2"/>
      <c r="JQG176" s="2"/>
      <c r="JQH176" s="2"/>
      <c r="JQI176" s="2"/>
      <c r="JQJ176" s="2"/>
      <c r="JQK176" s="2"/>
      <c r="JQL176" s="2"/>
      <c r="JQM176" s="2"/>
      <c r="JQN176" s="2"/>
      <c r="JQO176" s="2"/>
      <c r="JQP176" s="2"/>
      <c r="JQQ176" s="2"/>
      <c r="JQR176" s="2"/>
      <c r="JQS176" s="2"/>
      <c r="JQT176" s="2"/>
      <c r="JQU176" s="2"/>
      <c r="JQV176" s="2"/>
      <c r="JQW176" s="2"/>
      <c r="JQX176" s="2"/>
      <c r="JQY176" s="2"/>
      <c r="JQZ176" s="2"/>
      <c r="JRA176" s="2"/>
      <c r="JRB176" s="2"/>
      <c r="JRC176" s="2"/>
      <c r="JRD176" s="2"/>
      <c r="JRE176" s="2"/>
      <c r="JRF176" s="2"/>
      <c r="JRG176" s="2"/>
      <c r="JRH176" s="2"/>
      <c r="JRI176" s="2"/>
      <c r="JRJ176" s="2"/>
      <c r="JRK176" s="2"/>
      <c r="JRL176" s="2"/>
      <c r="JRM176" s="2"/>
      <c r="JRN176" s="2"/>
      <c r="JRO176" s="2"/>
      <c r="JRP176" s="2"/>
      <c r="JRQ176" s="2"/>
      <c r="JRR176" s="2"/>
      <c r="JRS176" s="2"/>
      <c r="JRT176" s="2"/>
      <c r="JRU176" s="2"/>
      <c r="JRV176" s="2"/>
      <c r="JRW176" s="2"/>
      <c r="JRX176" s="2"/>
      <c r="JRY176" s="2"/>
      <c r="JRZ176" s="2"/>
      <c r="JSA176" s="2"/>
      <c r="JSB176" s="2"/>
      <c r="JSC176" s="2"/>
      <c r="JSD176" s="2"/>
      <c r="JSE176" s="2"/>
      <c r="JSF176" s="2"/>
      <c r="JSG176" s="2"/>
      <c r="JSH176" s="2"/>
      <c r="JSI176" s="2"/>
      <c r="JSJ176" s="2"/>
      <c r="JSK176" s="2"/>
      <c r="JSL176" s="2"/>
      <c r="JSM176" s="2"/>
      <c r="JSN176" s="2"/>
      <c r="JSO176" s="2"/>
      <c r="JSP176" s="2"/>
      <c r="JSQ176" s="2"/>
      <c r="JSR176" s="2"/>
      <c r="JSS176" s="2"/>
      <c r="JST176" s="2"/>
      <c r="JSU176" s="2"/>
      <c r="JSV176" s="2"/>
      <c r="JSW176" s="2"/>
      <c r="JSX176" s="2"/>
      <c r="JSY176" s="2"/>
      <c r="JSZ176" s="2"/>
      <c r="JTA176" s="2"/>
      <c r="JTB176" s="2"/>
      <c r="JTC176" s="2"/>
      <c r="JTD176" s="2"/>
      <c r="JTE176" s="2"/>
      <c r="JTF176" s="2"/>
      <c r="JTG176" s="2"/>
      <c r="JTH176" s="2"/>
      <c r="JTI176" s="2"/>
      <c r="JTJ176" s="2"/>
      <c r="JTK176" s="2"/>
      <c r="JTL176" s="2"/>
      <c r="JTM176" s="2"/>
      <c r="JTN176" s="2"/>
      <c r="JTO176" s="2"/>
      <c r="JTP176" s="2"/>
      <c r="JTQ176" s="2"/>
      <c r="JTR176" s="2"/>
      <c r="JTS176" s="2"/>
      <c r="JTT176" s="2"/>
      <c r="JTU176" s="2"/>
      <c r="JTV176" s="2"/>
      <c r="JTW176" s="2"/>
      <c r="JTX176" s="2"/>
      <c r="JTY176" s="2"/>
      <c r="JTZ176" s="2"/>
      <c r="JUA176" s="2"/>
      <c r="JUB176" s="2"/>
      <c r="JUC176" s="2"/>
      <c r="JUD176" s="2"/>
      <c r="JUE176" s="2"/>
      <c r="JUF176" s="2"/>
      <c r="JUG176" s="2"/>
      <c r="JUH176" s="2"/>
      <c r="JUI176" s="2"/>
      <c r="JUJ176" s="2"/>
      <c r="JUK176" s="2"/>
      <c r="JUL176" s="2"/>
      <c r="JUM176" s="2"/>
      <c r="JUN176" s="2"/>
      <c r="JUO176" s="2"/>
      <c r="JUP176" s="2"/>
      <c r="JUQ176" s="2"/>
      <c r="JUR176" s="2"/>
      <c r="JUS176" s="2"/>
      <c r="JUT176" s="2"/>
      <c r="JUU176" s="2"/>
      <c r="JUV176" s="2"/>
      <c r="JUW176" s="2"/>
      <c r="JUX176" s="2"/>
      <c r="JUY176" s="2"/>
      <c r="JUZ176" s="2"/>
      <c r="JVA176" s="2"/>
      <c r="JVB176" s="2"/>
      <c r="JVC176" s="2"/>
      <c r="JVD176" s="2"/>
      <c r="JVE176" s="2"/>
      <c r="JVF176" s="2"/>
      <c r="JVG176" s="2"/>
      <c r="JVH176" s="2"/>
      <c r="JVI176" s="2"/>
      <c r="JVJ176" s="2"/>
      <c r="JVK176" s="2"/>
      <c r="JVL176" s="2"/>
      <c r="JVM176" s="2"/>
      <c r="JVN176" s="2"/>
      <c r="JVO176" s="2"/>
      <c r="JVP176" s="2"/>
      <c r="JVQ176" s="2"/>
      <c r="JVR176" s="2"/>
      <c r="JVS176" s="2"/>
      <c r="JVT176" s="2"/>
      <c r="JVU176" s="2"/>
      <c r="JVV176" s="2"/>
      <c r="JVW176" s="2"/>
      <c r="JVX176" s="2"/>
      <c r="JVY176" s="2"/>
      <c r="JVZ176" s="2"/>
      <c r="JWA176" s="2"/>
      <c r="JWB176" s="2"/>
      <c r="JWC176" s="2"/>
      <c r="JWD176" s="2"/>
      <c r="JWE176" s="2"/>
      <c r="JWF176" s="2"/>
      <c r="JWG176" s="2"/>
      <c r="JWH176" s="2"/>
      <c r="JWI176" s="2"/>
      <c r="JWJ176" s="2"/>
      <c r="JWK176" s="2"/>
      <c r="JWL176" s="2"/>
      <c r="JWM176" s="2"/>
      <c r="JWN176" s="2"/>
      <c r="JWO176" s="2"/>
      <c r="JWP176" s="2"/>
      <c r="JWQ176" s="2"/>
      <c r="JWR176" s="2"/>
      <c r="JWS176" s="2"/>
      <c r="JWT176" s="2"/>
      <c r="JWU176" s="2"/>
      <c r="JWV176" s="2"/>
      <c r="JWW176" s="2"/>
      <c r="JWX176" s="2"/>
      <c r="JWY176" s="2"/>
      <c r="JWZ176" s="2"/>
      <c r="JXA176" s="2"/>
      <c r="JXB176" s="2"/>
      <c r="JXC176" s="2"/>
      <c r="JXD176" s="2"/>
      <c r="JXE176" s="2"/>
      <c r="JXF176" s="2"/>
      <c r="JXG176" s="2"/>
      <c r="JXH176" s="2"/>
      <c r="JXI176" s="2"/>
      <c r="JXJ176" s="2"/>
      <c r="JXK176" s="2"/>
      <c r="JXL176" s="2"/>
      <c r="JXM176" s="2"/>
      <c r="JXN176" s="2"/>
      <c r="JXO176" s="2"/>
      <c r="JXP176" s="2"/>
      <c r="JXQ176" s="2"/>
      <c r="JXR176" s="2"/>
      <c r="JXS176" s="2"/>
      <c r="JXT176" s="2"/>
      <c r="JXU176" s="2"/>
      <c r="JXV176" s="2"/>
      <c r="JXW176" s="2"/>
      <c r="JXX176" s="2"/>
      <c r="JXY176" s="2"/>
      <c r="JXZ176" s="2"/>
      <c r="JYA176" s="2"/>
      <c r="JYB176" s="2"/>
      <c r="JYC176" s="2"/>
      <c r="JYD176" s="2"/>
      <c r="JYE176" s="2"/>
      <c r="JYF176" s="2"/>
      <c r="JYG176" s="2"/>
      <c r="JYH176" s="2"/>
      <c r="JYI176" s="2"/>
      <c r="JYJ176" s="2"/>
      <c r="JYK176" s="2"/>
      <c r="JYL176" s="2"/>
      <c r="JYM176" s="2"/>
      <c r="JYN176" s="2"/>
      <c r="JYO176" s="2"/>
      <c r="JYP176" s="2"/>
      <c r="JYQ176" s="2"/>
      <c r="JYR176" s="2"/>
      <c r="JYS176" s="2"/>
      <c r="JYT176" s="2"/>
      <c r="JYU176" s="2"/>
      <c r="JYV176" s="2"/>
      <c r="JYW176" s="2"/>
      <c r="JYX176" s="2"/>
      <c r="JYY176" s="2"/>
      <c r="JYZ176" s="2"/>
      <c r="JZA176" s="2"/>
      <c r="JZB176" s="2"/>
      <c r="JZC176" s="2"/>
      <c r="JZD176" s="2"/>
      <c r="JZE176" s="2"/>
      <c r="JZF176" s="2"/>
      <c r="JZG176" s="2"/>
      <c r="JZH176" s="2"/>
      <c r="JZI176" s="2"/>
      <c r="JZJ176" s="2"/>
      <c r="JZK176" s="2"/>
      <c r="JZL176" s="2"/>
      <c r="JZM176" s="2"/>
      <c r="JZN176" s="2"/>
      <c r="JZO176" s="2"/>
      <c r="JZP176" s="2"/>
      <c r="JZQ176" s="2"/>
      <c r="JZR176" s="2"/>
      <c r="JZS176" s="2"/>
      <c r="JZT176" s="2"/>
      <c r="JZU176" s="2"/>
      <c r="JZV176" s="2"/>
      <c r="JZW176" s="2"/>
      <c r="JZX176" s="2"/>
      <c r="JZY176" s="2"/>
      <c r="JZZ176" s="2"/>
      <c r="KAA176" s="2"/>
      <c r="KAB176" s="2"/>
      <c r="KAC176" s="2"/>
      <c r="KAD176" s="2"/>
      <c r="KAE176" s="2"/>
      <c r="KAF176" s="2"/>
      <c r="KAG176" s="2"/>
      <c r="KAH176" s="2"/>
      <c r="KAI176" s="2"/>
      <c r="KAJ176" s="2"/>
      <c r="KAK176" s="2"/>
      <c r="KAL176" s="2"/>
      <c r="KAM176" s="2"/>
      <c r="KAN176" s="2"/>
      <c r="KAO176" s="2"/>
      <c r="KAP176" s="2"/>
      <c r="KAQ176" s="2"/>
      <c r="KAR176" s="2"/>
      <c r="KAS176" s="2"/>
      <c r="KAT176" s="2"/>
      <c r="KAU176" s="2"/>
      <c r="KAV176" s="2"/>
      <c r="KAW176" s="2"/>
      <c r="KAX176" s="2"/>
      <c r="KAY176" s="2"/>
      <c r="KAZ176" s="2"/>
      <c r="KBA176" s="2"/>
      <c r="KBB176" s="2"/>
      <c r="KBC176" s="2"/>
      <c r="KBD176" s="2"/>
      <c r="KBE176" s="2"/>
      <c r="KBF176" s="2"/>
      <c r="KBG176" s="2"/>
      <c r="KBH176" s="2"/>
      <c r="KBI176" s="2"/>
      <c r="KBJ176" s="2"/>
      <c r="KBK176" s="2"/>
      <c r="KBL176" s="2"/>
      <c r="KBM176" s="2"/>
      <c r="KBN176" s="2"/>
      <c r="KBO176" s="2"/>
      <c r="KBP176" s="2"/>
      <c r="KBQ176" s="2"/>
      <c r="KBR176" s="2"/>
      <c r="KBS176" s="2"/>
      <c r="KBT176" s="2"/>
      <c r="KBU176" s="2"/>
      <c r="KBV176" s="2"/>
      <c r="KBW176" s="2"/>
      <c r="KBX176" s="2"/>
      <c r="KBY176" s="2"/>
      <c r="KBZ176" s="2"/>
      <c r="KCA176" s="2"/>
      <c r="KCB176" s="2"/>
      <c r="KCC176" s="2"/>
      <c r="KCD176" s="2"/>
      <c r="KCE176" s="2"/>
      <c r="KCF176" s="2"/>
      <c r="KCG176" s="2"/>
      <c r="KCH176" s="2"/>
      <c r="KCI176" s="2"/>
      <c r="KCJ176" s="2"/>
      <c r="KCK176" s="2"/>
      <c r="KCL176" s="2"/>
      <c r="KCM176" s="2"/>
      <c r="KCN176" s="2"/>
      <c r="KCO176" s="2"/>
      <c r="KCP176" s="2"/>
      <c r="KCQ176" s="2"/>
      <c r="KCR176" s="2"/>
      <c r="KCS176" s="2"/>
      <c r="KCT176" s="2"/>
      <c r="KCU176" s="2"/>
      <c r="KCV176" s="2"/>
      <c r="KCW176" s="2"/>
      <c r="KCX176" s="2"/>
      <c r="KCY176" s="2"/>
      <c r="KCZ176" s="2"/>
      <c r="KDA176" s="2"/>
      <c r="KDB176" s="2"/>
      <c r="KDC176" s="2"/>
      <c r="KDD176" s="2"/>
      <c r="KDE176" s="2"/>
      <c r="KDF176" s="2"/>
      <c r="KDG176" s="2"/>
      <c r="KDH176" s="2"/>
      <c r="KDI176" s="2"/>
      <c r="KDJ176" s="2"/>
      <c r="KDK176" s="2"/>
      <c r="KDL176" s="2"/>
      <c r="KDM176" s="2"/>
      <c r="KDN176" s="2"/>
      <c r="KDO176" s="2"/>
      <c r="KDP176" s="2"/>
      <c r="KDQ176" s="2"/>
      <c r="KDR176" s="2"/>
      <c r="KDS176" s="2"/>
      <c r="KDT176" s="2"/>
      <c r="KDU176" s="2"/>
      <c r="KDV176" s="2"/>
      <c r="KDW176" s="2"/>
      <c r="KDX176" s="2"/>
      <c r="KDY176" s="2"/>
      <c r="KDZ176" s="2"/>
      <c r="KEA176" s="2"/>
      <c r="KEB176" s="2"/>
      <c r="KEC176" s="2"/>
      <c r="KED176" s="2"/>
      <c r="KEE176" s="2"/>
      <c r="KEF176" s="2"/>
      <c r="KEG176" s="2"/>
      <c r="KEH176" s="2"/>
      <c r="KEI176" s="2"/>
      <c r="KEJ176" s="2"/>
      <c r="KEK176" s="2"/>
      <c r="KEL176" s="2"/>
      <c r="KEM176" s="2"/>
      <c r="KEN176" s="2"/>
      <c r="KEO176" s="2"/>
      <c r="KEP176" s="2"/>
      <c r="KEQ176" s="2"/>
      <c r="KER176" s="2"/>
      <c r="KES176" s="2"/>
      <c r="KET176" s="2"/>
      <c r="KEU176" s="2"/>
      <c r="KEV176" s="2"/>
      <c r="KEW176" s="2"/>
      <c r="KEX176" s="2"/>
      <c r="KEY176" s="2"/>
      <c r="KEZ176" s="2"/>
      <c r="KFA176" s="2"/>
      <c r="KFB176" s="2"/>
      <c r="KFC176" s="2"/>
      <c r="KFD176" s="2"/>
      <c r="KFE176" s="2"/>
      <c r="KFF176" s="2"/>
      <c r="KFG176" s="2"/>
      <c r="KFH176" s="2"/>
      <c r="KFI176" s="2"/>
      <c r="KFJ176" s="2"/>
      <c r="KFK176" s="2"/>
      <c r="KFL176" s="2"/>
      <c r="KFM176" s="2"/>
      <c r="KFN176" s="2"/>
      <c r="KFO176" s="2"/>
      <c r="KFP176" s="2"/>
      <c r="KFQ176" s="2"/>
      <c r="KFR176" s="2"/>
      <c r="KFS176" s="2"/>
      <c r="KFT176" s="2"/>
      <c r="KFU176" s="2"/>
      <c r="KFV176" s="2"/>
      <c r="KFW176" s="2"/>
      <c r="KFX176" s="2"/>
      <c r="KFY176" s="2"/>
      <c r="KFZ176" s="2"/>
      <c r="KGA176" s="2"/>
      <c r="KGB176" s="2"/>
      <c r="KGC176" s="2"/>
      <c r="KGD176" s="2"/>
      <c r="KGE176" s="2"/>
      <c r="KGF176" s="2"/>
      <c r="KGG176" s="2"/>
      <c r="KGH176" s="2"/>
      <c r="KGI176" s="2"/>
      <c r="KGJ176" s="2"/>
      <c r="KGK176" s="2"/>
      <c r="KGL176" s="2"/>
      <c r="KGM176" s="2"/>
      <c r="KGN176" s="2"/>
      <c r="KGO176" s="2"/>
      <c r="KGP176" s="2"/>
      <c r="KGQ176" s="2"/>
      <c r="KGR176" s="2"/>
      <c r="KGS176" s="2"/>
      <c r="KGT176" s="2"/>
      <c r="KGU176" s="2"/>
      <c r="KGV176" s="2"/>
      <c r="KGW176" s="2"/>
      <c r="KGX176" s="2"/>
      <c r="KGY176" s="2"/>
      <c r="KGZ176" s="2"/>
      <c r="KHA176" s="2"/>
      <c r="KHB176" s="2"/>
      <c r="KHC176" s="2"/>
      <c r="KHD176" s="2"/>
      <c r="KHE176" s="2"/>
      <c r="KHF176" s="2"/>
      <c r="KHG176" s="2"/>
      <c r="KHH176" s="2"/>
      <c r="KHI176" s="2"/>
      <c r="KHJ176" s="2"/>
      <c r="KHK176" s="2"/>
      <c r="KHL176" s="2"/>
      <c r="KHM176" s="2"/>
      <c r="KHN176" s="2"/>
      <c r="KHO176" s="2"/>
      <c r="KHP176" s="2"/>
      <c r="KHQ176" s="2"/>
      <c r="KHR176" s="2"/>
      <c r="KHS176" s="2"/>
      <c r="KHT176" s="2"/>
      <c r="KHU176" s="2"/>
      <c r="KHV176" s="2"/>
      <c r="KHW176" s="2"/>
      <c r="KHX176" s="2"/>
      <c r="KHY176" s="2"/>
      <c r="KHZ176" s="2"/>
      <c r="KIA176" s="2"/>
      <c r="KIB176" s="2"/>
      <c r="KIC176" s="2"/>
      <c r="KID176" s="2"/>
      <c r="KIE176" s="2"/>
      <c r="KIF176" s="2"/>
      <c r="KIG176" s="2"/>
      <c r="KIH176" s="2"/>
      <c r="KII176" s="2"/>
      <c r="KIJ176" s="2"/>
      <c r="KIK176" s="2"/>
      <c r="KIL176" s="2"/>
      <c r="KIM176" s="2"/>
      <c r="KIN176" s="2"/>
      <c r="KIO176" s="2"/>
      <c r="KIP176" s="2"/>
      <c r="KIQ176" s="2"/>
      <c r="KIR176" s="2"/>
      <c r="KIS176" s="2"/>
      <c r="KIT176" s="2"/>
      <c r="KIU176" s="2"/>
      <c r="KIV176" s="2"/>
      <c r="KIW176" s="2"/>
      <c r="KIX176" s="2"/>
      <c r="KIY176" s="2"/>
      <c r="KIZ176" s="2"/>
      <c r="KJA176" s="2"/>
      <c r="KJB176" s="2"/>
      <c r="KJC176" s="2"/>
      <c r="KJD176" s="2"/>
      <c r="KJE176" s="2"/>
      <c r="KJF176" s="2"/>
      <c r="KJG176" s="2"/>
      <c r="KJH176" s="2"/>
      <c r="KJI176" s="2"/>
      <c r="KJJ176" s="2"/>
      <c r="KJK176" s="2"/>
      <c r="KJL176" s="2"/>
      <c r="KJM176" s="2"/>
      <c r="KJN176" s="2"/>
      <c r="KJO176" s="2"/>
      <c r="KJP176" s="2"/>
      <c r="KJQ176" s="2"/>
      <c r="KJR176" s="2"/>
      <c r="KJS176" s="2"/>
      <c r="KJT176" s="2"/>
      <c r="KJU176" s="2"/>
      <c r="KJV176" s="2"/>
      <c r="KJW176" s="2"/>
      <c r="KJX176" s="2"/>
      <c r="KJY176" s="2"/>
      <c r="KJZ176" s="2"/>
      <c r="KKA176" s="2"/>
      <c r="KKB176" s="2"/>
      <c r="KKC176" s="2"/>
      <c r="KKD176" s="2"/>
      <c r="KKE176" s="2"/>
      <c r="KKF176" s="2"/>
      <c r="KKG176" s="2"/>
      <c r="KKH176" s="2"/>
      <c r="KKI176" s="2"/>
      <c r="KKJ176" s="2"/>
      <c r="KKK176" s="2"/>
      <c r="KKL176" s="2"/>
      <c r="KKM176" s="2"/>
      <c r="KKN176" s="2"/>
      <c r="KKO176" s="2"/>
      <c r="KKP176" s="2"/>
      <c r="KKQ176" s="2"/>
      <c r="KKR176" s="2"/>
      <c r="KKS176" s="2"/>
      <c r="KKT176" s="2"/>
      <c r="KKU176" s="2"/>
      <c r="KKV176" s="2"/>
      <c r="KKW176" s="2"/>
      <c r="KKX176" s="2"/>
      <c r="KKY176" s="2"/>
      <c r="KKZ176" s="2"/>
      <c r="KLA176" s="2"/>
      <c r="KLB176" s="2"/>
      <c r="KLC176" s="2"/>
      <c r="KLD176" s="2"/>
      <c r="KLE176" s="2"/>
      <c r="KLF176" s="2"/>
      <c r="KLG176" s="2"/>
      <c r="KLH176" s="2"/>
      <c r="KLI176" s="2"/>
      <c r="KLJ176" s="2"/>
      <c r="KLK176" s="2"/>
      <c r="KLL176" s="2"/>
      <c r="KLM176" s="2"/>
      <c r="KLN176" s="2"/>
      <c r="KLO176" s="2"/>
      <c r="KLP176" s="2"/>
      <c r="KLQ176" s="2"/>
      <c r="KLR176" s="2"/>
      <c r="KLS176" s="2"/>
      <c r="KLT176" s="2"/>
      <c r="KLU176" s="2"/>
      <c r="KLV176" s="2"/>
      <c r="KLW176" s="2"/>
      <c r="KLX176" s="2"/>
      <c r="KLY176" s="2"/>
      <c r="KLZ176" s="2"/>
      <c r="KMA176" s="2"/>
      <c r="KMB176" s="2"/>
      <c r="KMC176" s="2"/>
      <c r="KMD176" s="2"/>
      <c r="KME176" s="2"/>
      <c r="KMF176" s="2"/>
      <c r="KMG176" s="2"/>
      <c r="KMH176" s="2"/>
      <c r="KMI176" s="2"/>
      <c r="KMJ176" s="2"/>
      <c r="KMK176" s="2"/>
      <c r="KML176" s="2"/>
      <c r="KMM176" s="2"/>
      <c r="KMN176" s="2"/>
      <c r="KMO176" s="2"/>
      <c r="KMP176" s="2"/>
      <c r="KMQ176" s="2"/>
      <c r="KMR176" s="2"/>
      <c r="KMS176" s="2"/>
      <c r="KMT176" s="2"/>
      <c r="KMU176" s="2"/>
      <c r="KMV176" s="2"/>
      <c r="KMW176" s="2"/>
      <c r="KMX176" s="2"/>
      <c r="KMY176" s="2"/>
      <c r="KMZ176" s="2"/>
      <c r="KNA176" s="2"/>
      <c r="KNB176" s="2"/>
      <c r="KNC176" s="2"/>
      <c r="KND176" s="2"/>
      <c r="KNE176" s="2"/>
      <c r="KNF176" s="2"/>
      <c r="KNG176" s="2"/>
      <c r="KNH176" s="2"/>
      <c r="KNI176" s="2"/>
      <c r="KNJ176" s="2"/>
      <c r="KNK176" s="2"/>
      <c r="KNL176" s="2"/>
      <c r="KNM176" s="2"/>
      <c r="KNN176" s="2"/>
      <c r="KNO176" s="2"/>
      <c r="KNP176" s="2"/>
      <c r="KNQ176" s="2"/>
      <c r="KNR176" s="2"/>
      <c r="KNS176" s="2"/>
      <c r="KNT176" s="2"/>
      <c r="KNU176" s="2"/>
      <c r="KNV176" s="2"/>
      <c r="KNW176" s="2"/>
      <c r="KNX176" s="2"/>
      <c r="KNY176" s="2"/>
      <c r="KNZ176" s="2"/>
      <c r="KOA176" s="2"/>
      <c r="KOB176" s="2"/>
      <c r="KOC176" s="2"/>
      <c r="KOD176" s="2"/>
      <c r="KOE176" s="2"/>
      <c r="KOF176" s="2"/>
      <c r="KOG176" s="2"/>
      <c r="KOH176" s="2"/>
      <c r="KOI176" s="2"/>
      <c r="KOJ176" s="2"/>
      <c r="KOK176" s="2"/>
      <c r="KOL176" s="2"/>
      <c r="KOM176" s="2"/>
      <c r="KON176" s="2"/>
      <c r="KOO176" s="2"/>
      <c r="KOP176" s="2"/>
      <c r="KOQ176" s="2"/>
      <c r="KOR176" s="2"/>
      <c r="KOS176" s="2"/>
      <c r="KOT176" s="2"/>
      <c r="KOU176" s="2"/>
      <c r="KOV176" s="2"/>
      <c r="KOW176" s="2"/>
      <c r="KOX176" s="2"/>
      <c r="KOY176" s="2"/>
      <c r="KOZ176" s="2"/>
      <c r="KPA176" s="2"/>
      <c r="KPB176" s="2"/>
      <c r="KPC176" s="2"/>
      <c r="KPD176" s="2"/>
      <c r="KPE176" s="2"/>
      <c r="KPF176" s="2"/>
      <c r="KPG176" s="2"/>
      <c r="KPH176" s="2"/>
      <c r="KPI176" s="2"/>
      <c r="KPJ176" s="2"/>
      <c r="KPK176" s="2"/>
      <c r="KPL176" s="2"/>
      <c r="KPM176" s="2"/>
      <c r="KPN176" s="2"/>
      <c r="KPO176" s="2"/>
      <c r="KPP176" s="2"/>
      <c r="KPQ176" s="2"/>
      <c r="KPR176" s="2"/>
      <c r="KPS176" s="2"/>
      <c r="KPT176" s="2"/>
      <c r="KPU176" s="2"/>
      <c r="KPV176" s="2"/>
      <c r="KPW176" s="2"/>
      <c r="KPX176" s="2"/>
      <c r="KPY176" s="2"/>
      <c r="KPZ176" s="2"/>
      <c r="KQA176" s="2"/>
      <c r="KQB176" s="2"/>
      <c r="KQC176" s="2"/>
      <c r="KQD176" s="2"/>
      <c r="KQE176" s="2"/>
      <c r="KQF176" s="2"/>
      <c r="KQG176" s="2"/>
      <c r="KQH176" s="2"/>
      <c r="KQI176" s="2"/>
      <c r="KQJ176" s="2"/>
      <c r="KQK176" s="2"/>
      <c r="KQL176" s="2"/>
      <c r="KQM176" s="2"/>
      <c r="KQN176" s="2"/>
      <c r="KQO176" s="2"/>
      <c r="KQP176" s="2"/>
      <c r="KQQ176" s="2"/>
      <c r="KQR176" s="2"/>
      <c r="KQS176" s="2"/>
      <c r="KQT176" s="2"/>
      <c r="KQU176" s="2"/>
      <c r="KQV176" s="2"/>
      <c r="KQW176" s="2"/>
      <c r="KQX176" s="2"/>
      <c r="KQY176" s="2"/>
      <c r="KQZ176" s="2"/>
      <c r="KRA176" s="2"/>
      <c r="KRB176" s="2"/>
      <c r="KRC176" s="2"/>
      <c r="KRD176" s="2"/>
      <c r="KRE176" s="2"/>
      <c r="KRF176" s="2"/>
      <c r="KRG176" s="2"/>
      <c r="KRH176" s="2"/>
      <c r="KRI176" s="2"/>
      <c r="KRJ176" s="2"/>
      <c r="KRK176" s="2"/>
      <c r="KRL176" s="2"/>
      <c r="KRM176" s="2"/>
      <c r="KRN176" s="2"/>
      <c r="KRO176" s="2"/>
      <c r="KRP176" s="2"/>
      <c r="KRQ176" s="2"/>
      <c r="KRR176" s="2"/>
      <c r="KRS176" s="2"/>
      <c r="KRT176" s="2"/>
      <c r="KRU176" s="2"/>
      <c r="KRV176" s="2"/>
      <c r="KRW176" s="2"/>
      <c r="KRX176" s="2"/>
      <c r="KRY176" s="2"/>
      <c r="KRZ176" s="2"/>
      <c r="KSA176" s="2"/>
      <c r="KSB176" s="2"/>
      <c r="KSC176" s="2"/>
      <c r="KSD176" s="2"/>
      <c r="KSE176" s="2"/>
      <c r="KSF176" s="2"/>
      <c r="KSG176" s="2"/>
      <c r="KSH176" s="2"/>
      <c r="KSI176" s="2"/>
      <c r="KSJ176" s="2"/>
      <c r="KSK176" s="2"/>
      <c r="KSL176" s="2"/>
      <c r="KSM176" s="2"/>
      <c r="KSN176" s="2"/>
      <c r="KSO176" s="2"/>
      <c r="KSP176" s="2"/>
      <c r="KSQ176" s="2"/>
      <c r="KSR176" s="2"/>
      <c r="KSS176" s="2"/>
      <c r="KST176" s="2"/>
      <c r="KSU176" s="2"/>
      <c r="KSV176" s="2"/>
      <c r="KSW176" s="2"/>
      <c r="KSX176" s="2"/>
      <c r="KSY176" s="2"/>
      <c r="KSZ176" s="2"/>
      <c r="KTA176" s="2"/>
      <c r="KTB176" s="2"/>
      <c r="KTC176" s="2"/>
      <c r="KTD176" s="2"/>
      <c r="KTE176" s="2"/>
      <c r="KTF176" s="2"/>
      <c r="KTG176" s="2"/>
      <c r="KTH176" s="2"/>
      <c r="KTI176" s="2"/>
      <c r="KTJ176" s="2"/>
      <c r="KTK176" s="2"/>
      <c r="KTL176" s="2"/>
      <c r="KTM176" s="2"/>
      <c r="KTN176" s="2"/>
      <c r="KTO176" s="2"/>
      <c r="KTP176" s="2"/>
      <c r="KTQ176" s="2"/>
      <c r="KTR176" s="2"/>
      <c r="KTS176" s="2"/>
      <c r="KTT176" s="2"/>
      <c r="KTU176" s="2"/>
      <c r="KTV176" s="2"/>
      <c r="KTW176" s="2"/>
      <c r="KTX176" s="2"/>
      <c r="KTY176" s="2"/>
      <c r="KTZ176" s="2"/>
      <c r="KUA176" s="2"/>
      <c r="KUB176" s="2"/>
      <c r="KUC176" s="2"/>
      <c r="KUD176" s="2"/>
      <c r="KUE176" s="2"/>
      <c r="KUF176" s="2"/>
      <c r="KUG176" s="2"/>
      <c r="KUH176" s="2"/>
      <c r="KUI176" s="2"/>
      <c r="KUJ176" s="2"/>
      <c r="KUK176" s="2"/>
      <c r="KUL176" s="2"/>
      <c r="KUM176" s="2"/>
      <c r="KUN176" s="2"/>
      <c r="KUO176" s="2"/>
      <c r="KUP176" s="2"/>
      <c r="KUQ176" s="2"/>
      <c r="KUR176" s="2"/>
      <c r="KUS176" s="2"/>
      <c r="KUT176" s="2"/>
      <c r="KUU176" s="2"/>
      <c r="KUV176" s="2"/>
      <c r="KUW176" s="2"/>
      <c r="KUX176" s="2"/>
      <c r="KUY176" s="2"/>
      <c r="KUZ176" s="2"/>
      <c r="KVA176" s="2"/>
      <c r="KVB176" s="2"/>
      <c r="KVC176" s="2"/>
      <c r="KVD176" s="2"/>
      <c r="KVE176" s="2"/>
      <c r="KVF176" s="2"/>
      <c r="KVG176" s="2"/>
      <c r="KVH176" s="2"/>
      <c r="KVI176" s="2"/>
      <c r="KVJ176" s="2"/>
      <c r="KVK176" s="2"/>
      <c r="KVL176" s="2"/>
      <c r="KVM176" s="2"/>
      <c r="KVN176" s="2"/>
      <c r="KVO176" s="2"/>
      <c r="KVP176" s="2"/>
      <c r="KVQ176" s="2"/>
      <c r="KVR176" s="2"/>
      <c r="KVS176" s="2"/>
      <c r="KVT176" s="2"/>
      <c r="KVU176" s="2"/>
      <c r="KVV176" s="2"/>
      <c r="KVW176" s="2"/>
      <c r="KVX176" s="2"/>
      <c r="KVY176" s="2"/>
      <c r="KVZ176" s="2"/>
      <c r="KWA176" s="2"/>
      <c r="KWB176" s="2"/>
      <c r="KWC176" s="2"/>
      <c r="KWD176" s="2"/>
      <c r="KWE176" s="2"/>
      <c r="KWF176" s="2"/>
      <c r="KWG176" s="2"/>
      <c r="KWH176" s="2"/>
      <c r="KWI176" s="2"/>
      <c r="KWJ176" s="2"/>
      <c r="KWK176" s="2"/>
      <c r="KWL176" s="2"/>
      <c r="KWM176" s="2"/>
      <c r="KWN176" s="2"/>
      <c r="KWO176" s="2"/>
      <c r="KWP176" s="2"/>
      <c r="KWQ176" s="2"/>
      <c r="KWR176" s="2"/>
      <c r="KWS176" s="2"/>
      <c r="KWT176" s="2"/>
      <c r="KWU176" s="2"/>
      <c r="KWV176" s="2"/>
      <c r="KWW176" s="2"/>
      <c r="KWX176" s="2"/>
      <c r="KWY176" s="2"/>
      <c r="KWZ176" s="2"/>
      <c r="KXA176" s="2"/>
      <c r="KXB176" s="2"/>
      <c r="KXC176" s="2"/>
      <c r="KXD176" s="2"/>
      <c r="KXE176" s="2"/>
      <c r="KXF176" s="2"/>
      <c r="KXG176" s="2"/>
      <c r="KXH176" s="2"/>
      <c r="KXI176" s="2"/>
      <c r="KXJ176" s="2"/>
      <c r="KXK176" s="2"/>
      <c r="KXL176" s="2"/>
      <c r="KXM176" s="2"/>
      <c r="KXN176" s="2"/>
      <c r="KXO176" s="2"/>
      <c r="KXP176" s="2"/>
      <c r="KXQ176" s="2"/>
      <c r="KXR176" s="2"/>
      <c r="KXS176" s="2"/>
      <c r="KXT176" s="2"/>
      <c r="KXU176" s="2"/>
      <c r="KXV176" s="2"/>
      <c r="KXW176" s="2"/>
      <c r="KXX176" s="2"/>
      <c r="KXY176" s="2"/>
      <c r="KXZ176" s="2"/>
      <c r="KYA176" s="2"/>
      <c r="KYB176" s="2"/>
      <c r="KYC176" s="2"/>
      <c r="KYD176" s="2"/>
      <c r="KYE176" s="2"/>
      <c r="KYF176" s="2"/>
      <c r="KYG176" s="2"/>
      <c r="KYH176" s="2"/>
      <c r="KYI176" s="2"/>
      <c r="KYJ176" s="2"/>
      <c r="KYK176" s="2"/>
      <c r="KYL176" s="2"/>
      <c r="KYM176" s="2"/>
      <c r="KYN176" s="2"/>
      <c r="KYO176" s="2"/>
      <c r="KYP176" s="2"/>
      <c r="KYQ176" s="2"/>
      <c r="KYR176" s="2"/>
      <c r="KYS176" s="2"/>
      <c r="KYT176" s="2"/>
      <c r="KYU176" s="2"/>
      <c r="KYV176" s="2"/>
      <c r="KYW176" s="2"/>
      <c r="KYX176" s="2"/>
      <c r="KYY176" s="2"/>
      <c r="KYZ176" s="2"/>
      <c r="KZA176" s="2"/>
      <c r="KZB176" s="2"/>
      <c r="KZC176" s="2"/>
      <c r="KZD176" s="2"/>
      <c r="KZE176" s="2"/>
      <c r="KZF176" s="2"/>
      <c r="KZG176" s="2"/>
      <c r="KZH176" s="2"/>
      <c r="KZI176" s="2"/>
      <c r="KZJ176" s="2"/>
      <c r="KZK176" s="2"/>
      <c r="KZL176" s="2"/>
      <c r="KZM176" s="2"/>
      <c r="KZN176" s="2"/>
      <c r="KZO176" s="2"/>
      <c r="KZP176" s="2"/>
      <c r="KZQ176" s="2"/>
      <c r="KZR176" s="2"/>
      <c r="KZS176" s="2"/>
      <c r="KZT176" s="2"/>
      <c r="KZU176" s="2"/>
      <c r="KZV176" s="2"/>
      <c r="KZW176" s="2"/>
      <c r="KZX176" s="2"/>
      <c r="KZY176" s="2"/>
      <c r="KZZ176" s="2"/>
      <c r="LAA176" s="2"/>
      <c r="LAB176" s="2"/>
      <c r="LAC176" s="2"/>
      <c r="LAD176" s="2"/>
      <c r="LAE176" s="2"/>
      <c r="LAF176" s="2"/>
      <c r="LAG176" s="2"/>
      <c r="LAH176" s="2"/>
      <c r="LAI176" s="2"/>
      <c r="LAJ176" s="2"/>
      <c r="LAK176" s="2"/>
      <c r="LAL176" s="2"/>
      <c r="LAM176" s="2"/>
      <c r="LAN176" s="2"/>
      <c r="LAO176" s="2"/>
      <c r="LAP176" s="2"/>
      <c r="LAQ176" s="2"/>
      <c r="LAR176" s="2"/>
      <c r="LAS176" s="2"/>
      <c r="LAT176" s="2"/>
      <c r="LAU176" s="2"/>
      <c r="LAV176" s="2"/>
      <c r="LAW176" s="2"/>
      <c r="LAX176" s="2"/>
      <c r="LAY176" s="2"/>
      <c r="LAZ176" s="2"/>
      <c r="LBA176" s="2"/>
      <c r="LBB176" s="2"/>
      <c r="LBC176" s="2"/>
      <c r="LBD176" s="2"/>
      <c r="LBE176" s="2"/>
      <c r="LBF176" s="2"/>
      <c r="LBG176" s="2"/>
      <c r="LBH176" s="2"/>
      <c r="LBI176" s="2"/>
      <c r="LBJ176" s="2"/>
      <c r="LBK176" s="2"/>
      <c r="LBL176" s="2"/>
      <c r="LBM176" s="2"/>
      <c r="LBN176" s="2"/>
      <c r="LBO176" s="2"/>
      <c r="LBP176" s="2"/>
      <c r="LBQ176" s="2"/>
      <c r="LBR176" s="2"/>
      <c r="LBS176" s="2"/>
      <c r="LBT176" s="2"/>
      <c r="LBU176" s="2"/>
      <c r="LBV176" s="2"/>
      <c r="LBW176" s="2"/>
      <c r="LBX176" s="2"/>
      <c r="LBY176" s="2"/>
      <c r="LBZ176" s="2"/>
      <c r="LCA176" s="2"/>
      <c r="LCB176" s="2"/>
      <c r="LCC176" s="2"/>
      <c r="LCD176" s="2"/>
      <c r="LCE176" s="2"/>
      <c r="LCF176" s="2"/>
      <c r="LCG176" s="2"/>
      <c r="LCH176" s="2"/>
      <c r="LCI176" s="2"/>
      <c r="LCJ176" s="2"/>
      <c r="LCK176" s="2"/>
      <c r="LCL176" s="2"/>
      <c r="LCM176" s="2"/>
      <c r="LCN176" s="2"/>
      <c r="LCO176" s="2"/>
      <c r="LCP176" s="2"/>
      <c r="LCQ176" s="2"/>
      <c r="LCR176" s="2"/>
      <c r="LCS176" s="2"/>
      <c r="LCT176" s="2"/>
      <c r="LCU176" s="2"/>
      <c r="LCV176" s="2"/>
      <c r="LCW176" s="2"/>
      <c r="LCX176" s="2"/>
      <c r="LCY176" s="2"/>
      <c r="LCZ176" s="2"/>
      <c r="LDA176" s="2"/>
      <c r="LDB176" s="2"/>
      <c r="LDC176" s="2"/>
      <c r="LDD176" s="2"/>
      <c r="LDE176" s="2"/>
      <c r="LDF176" s="2"/>
      <c r="LDG176" s="2"/>
      <c r="LDH176" s="2"/>
      <c r="LDI176" s="2"/>
      <c r="LDJ176" s="2"/>
      <c r="LDK176" s="2"/>
      <c r="LDL176" s="2"/>
      <c r="LDM176" s="2"/>
      <c r="LDN176" s="2"/>
      <c r="LDO176" s="2"/>
      <c r="LDP176" s="2"/>
      <c r="LDQ176" s="2"/>
      <c r="LDR176" s="2"/>
      <c r="LDS176" s="2"/>
      <c r="LDT176" s="2"/>
      <c r="LDU176" s="2"/>
      <c r="LDV176" s="2"/>
      <c r="LDW176" s="2"/>
      <c r="LDX176" s="2"/>
      <c r="LDY176" s="2"/>
      <c r="LDZ176" s="2"/>
      <c r="LEA176" s="2"/>
      <c r="LEB176" s="2"/>
      <c r="LEC176" s="2"/>
      <c r="LED176" s="2"/>
      <c r="LEE176" s="2"/>
      <c r="LEF176" s="2"/>
      <c r="LEG176" s="2"/>
      <c r="LEH176" s="2"/>
      <c r="LEI176" s="2"/>
      <c r="LEJ176" s="2"/>
      <c r="LEK176" s="2"/>
      <c r="LEL176" s="2"/>
      <c r="LEM176" s="2"/>
      <c r="LEN176" s="2"/>
      <c r="LEO176" s="2"/>
      <c r="LEP176" s="2"/>
      <c r="LEQ176" s="2"/>
      <c r="LER176" s="2"/>
      <c r="LES176" s="2"/>
      <c r="LET176" s="2"/>
      <c r="LEU176" s="2"/>
      <c r="LEV176" s="2"/>
      <c r="LEW176" s="2"/>
      <c r="LEX176" s="2"/>
      <c r="LEY176" s="2"/>
      <c r="LEZ176" s="2"/>
      <c r="LFA176" s="2"/>
      <c r="LFB176" s="2"/>
      <c r="LFC176" s="2"/>
      <c r="LFD176" s="2"/>
      <c r="LFE176" s="2"/>
      <c r="LFF176" s="2"/>
      <c r="LFG176" s="2"/>
      <c r="LFH176" s="2"/>
      <c r="LFI176" s="2"/>
      <c r="LFJ176" s="2"/>
      <c r="LFK176" s="2"/>
      <c r="LFL176" s="2"/>
      <c r="LFM176" s="2"/>
      <c r="LFN176" s="2"/>
      <c r="LFO176" s="2"/>
      <c r="LFP176" s="2"/>
      <c r="LFQ176" s="2"/>
      <c r="LFR176" s="2"/>
      <c r="LFS176" s="2"/>
      <c r="LFT176" s="2"/>
      <c r="LFU176" s="2"/>
      <c r="LFV176" s="2"/>
      <c r="LFW176" s="2"/>
      <c r="LFX176" s="2"/>
      <c r="LFY176" s="2"/>
      <c r="LFZ176" s="2"/>
      <c r="LGA176" s="2"/>
      <c r="LGB176" s="2"/>
      <c r="LGC176" s="2"/>
      <c r="LGD176" s="2"/>
      <c r="LGE176" s="2"/>
      <c r="LGF176" s="2"/>
      <c r="LGG176" s="2"/>
      <c r="LGH176" s="2"/>
      <c r="LGI176" s="2"/>
      <c r="LGJ176" s="2"/>
      <c r="LGK176" s="2"/>
      <c r="LGL176" s="2"/>
      <c r="LGM176" s="2"/>
      <c r="LGN176" s="2"/>
      <c r="LGO176" s="2"/>
      <c r="LGP176" s="2"/>
      <c r="LGQ176" s="2"/>
      <c r="LGR176" s="2"/>
      <c r="LGS176" s="2"/>
      <c r="LGT176" s="2"/>
      <c r="LGU176" s="2"/>
      <c r="LGV176" s="2"/>
      <c r="LGW176" s="2"/>
      <c r="LGX176" s="2"/>
      <c r="LGY176" s="2"/>
      <c r="LGZ176" s="2"/>
      <c r="LHA176" s="2"/>
      <c r="LHB176" s="2"/>
      <c r="LHC176" s="2"/>
      <c r="LHD176" s="2"/>
      <c r="LHE176" s="2"/>
      <c r="LHF176" s="2"/>
      <c r="LHG176" s="2"/>
      <c r="LHH176" s="2"/>
      <c r="LHI176" s="2"/>
      <c r="LHJ176" s="2"/>
      <c r="LHK176" s="2"/>
      <c r="LHL176" s="2"/>
      <c r="LHM176" s="2"/>
      <c r="LHN176" s="2"/>
      <c r="LHO176" s="2"/>
      <c r="LHP176" s="2"/>
      <c r="LHQ176" s="2"/>
      <c r="LHR176" s="2"/>
      <c r="LHS176" s="2"/>
      <c r="LHT176" s="2"/>
      <c r="LHU176" s="2"/>
      <c r="LHV176" s="2"/>
      <c r="LHW176" s="2"/>
      <c r="LHX176" s="2"/>
      <c r="LHY176" s="2"/>
      <c r="LHZ176" s="2"/>
      <c r="LIA176" s="2"/>
      <c r="LIB176" s="2"/>
      <c r="LIC176" s="2"/>
      <c r="LID176" s="2"/>
      <c r="LIE176" s="2"/>
      <c r="LIF176" s="2"/>
      <c r="LIG176" s="2"/>
      <c r="LIH176" s="2"/>
      <c r="LII176" s="2"/>
      <c r="LIJ176" s="2"/>
      <c r="LIK176" s="2"/>
      <c r="LIL176" s="2"/>
      <c r="LIM176" s="2"/>
      <c r="LIN176" s="2"/>
      <c r="LIO176" s="2"/>
      <c r="LIP176" s="2"/>
      <c r="LIQ176" s="2"/>
      <c r="LIR176" s="2"/>
      <c r="LIS176" s="2"/>
      <c r="LIT176" s="2"/>
      <c r="LIU176" s="2"/>
      <c r="LIV176" s="2"/>
      <c r="LIW176" s="2"/>
      <c r="LIX176" s="2"/>
      <c r="LIY176" s="2"/>
      <c r="LIZ176" s="2"/>
      <c r="LJA176" s="2"/>
      <c r="LJB176" s="2"/>
      <c r="LJC176" s="2"/>
      <c r="LJD176" s="2"/>
      <c r="LJE176" s="2"/>
      <c r="LJF176" s="2"/>
      <c r="LJG176" s="2"/>
      <c r="LJH176" s="2"/>
      <c r="LJI176" s="2"/>
      <c r="LJJ176" s="2"/>
      <c r="LJK176" s="2"/>
      <c r="LJL176" s="2"/>
      <c r="LJM176" s="2"/>
      <c r="LJN176" s="2"/>
      <c r="LJO176" s="2"/>
      <c r="LJP176" s="2"/>
      <c r="LJQ176" s="2"/>
      <c r="LJR176" s="2"/>
      <c r="LJS176" s="2"/>
      <c r="LJT176" s="2"/>
      <c r="LJU176" s="2"/>
      <c r="LJV176" s="2"/>
      <c r="LJW176" s="2"/>
      <c r="LJX176" s="2"/>
      <c r="LJY176" s="2"/>
      <c r="LJZ176" s="2"/>
      <c r="LKA176" s="2"/>
      <c r="LKB176" s="2"/>
      <c r="LKC176" s="2"/>
      <c r="LKD176" s="2"/>
      <c r="LKE176" s="2"/>
      <c r="LKF176" s="2"/>
      <c r="LKG176" s="2"/>
      <c r="LKH176" s="2"/>
      <c r="LKI176" s="2"/>
      <c r="LKJ176" s="2"/>
      <c r="LKK176" s="2"/>
      <c r="LKL176" s="2"/>
      <c r="LKM176" s="2"/>
      <c r="LKN176" s="2"/>
      <c r="LKO176" s="2"/>
      <c r="LKP176" s="2"/>
      <c r="LKQ176" s="2"/>
      <c r="LKR176" s="2"/>
      <c r="LKS176" s="2"/>
      <c r="LKT176" s="2"/>
      <c r="LKU176" s="2"/>
      <c r="LKV176" s="2"/>
      <c r="LKW176" s="2"/>
      <c r="LKX176" s="2"/>
      <c r="LKY176" s="2"/>
      <c r="LKZ176" s="2"/>
      <c r="LLA176" s="2"/>
      <c r="LLB176" s="2"/>
      <c r="LLC176" s="2"/>
      <c r="LLD176" s="2"/>
      <c r="LLE176" s="2"/>
      <c r="LLF176" s="2"/>
      <c r="LLG176" s="2"/>
      <c r="LLH176" s="2"/>
      <c r="LLI176" s="2"/>
      <c r="LLJ176" s="2"/>
      <c r="LLK176" s="2"/>
      <c r="LLL176" s="2"/>
      <c r="LLM176" s="2"/>
      <c r="LLN176" s="2"/>
      <c r="LLO176" s="2"/>
      <c r="LLP176" s="2"/>
      <c r="LLQ176" s="2"/>
      <c r="LLR176" s="2"/>
      <c r="LLS176" s="2"/>
      <c r="LLT176" s="2"/>
      <c r="LLU176" s="2"/>
      <c r="LLV176" s="2"/>
      <c r="LLW176" s="2"/>
      <c r="LLX176" s="2"/>
      <c r="LLY176" s="2"/>
      <c r="LLZ176" s="2"/>
      <c r="LMA176" s="2"/>
      <c r="LMB176" s="2"/>
      <c r="LMC176" s="2"/>
      <c r="LMD176" s="2"/>
      <c r="LME176" s="2"/>
      <c r="LMF176" s="2"/>
      <c r="LMG176" s="2"/>
      <c r="LMH176" s="2"/>
      <c r="LMI176" s="2"/>
      <c r="LMJ176" s="2"/>
      <c r="LMK176" s="2"/>
      <c r="LML176" s="2"/>
      <c r="LMM176" s="2"/>
      <c r="LMN176" s="2"/>
      <c r="LMO176" s="2"/>
      <c r="LMP176" s="2"/>
      <c r="LMQ176" s="2"/>
      <c r="LMR176" s="2"/>
      <c r="LMS176" s="2"/>
      <c r="LMT176" s="2"/>
      <c r="LMU176" s="2"/>
      <c r="LMV176" s="2"/>
      <c r="LMW176" s="2"/>
      <c r="LMX176" s="2"/>
      <c r="LMY176" s="2"/>
      <c r="LMZ176" s="2"/>
      <c r="LNA176" s="2"/>
      <c r="LNB176" s="2"/>
      <c r="LNC176" s="2"/>
      <c r="LND176" s="2"/>
      <c r="LNE176" s="2"/>
      <c r="LNF176" s="2"/>
      <c r="LNG176" s="2"/>
      <c r="LNH176" s="2"/>
      <c r="LNI176" s="2"/>
      <c r="LNJ176" s="2"/>
      <c r="LNK176" s="2"/>
      <c r="LNL176" s="2"/>
      <c r="LNM176" s="2"/>
      <c r="LNN176" s="2"/>
      <c r="LNO176" s="2"/>
      <c r="LNP176" s="2"/>
      <c r="LNQ176" s="2"/>
      <c r="LNR176" s="2"/>
      <c r="LNS176" s="2"/>
      <c r="LNT176" s="2"/>
      <c r="LNU176" s="2"/>
      <c r="LNV176" s="2"/>
      <c r="LNW176" s="2"/>
      <c r="LNX176" s="2"/>
      <c r="LNY176" s="2"/>
      <c r="LNZ176" s="2"/>
      <c r="LOA176" s="2"/>
      <c r="LOB176" s="2"/>
      <c r="LOC176" s="2"/>
      <c r="LOD176" s="2"/>
      <c r="LOE176" s="2"/>
      <c r="LOF176" s="2"/>
      <c r="LOG176" s="2"/>
      <c r="LOH176" s="2"/>
      <c r="LOI176" s="2"/>
      <c r="LOJ176" s="2"/>
      <c r="LOK176" s="2"/>
      <c r="LOL176" s="2"/>
      <c r="LOM176" s="2"/>
      <c r="LON176" s="2"/>
      <c r="LOO176" s="2"/>
      <c r="LOP176" s="2"/>
      <c r="LOQ176" s="2"/>
      <c r="LOR176" s="2"/>
      <c r="LOS176" s="2"/>
      <c r="LOT176" s="2"/>
      <c r="LOU176" s="2"/>
      <c r="LOV176" s="2"/>
      <c r="LOW176" s="2"/>
      <c r="LOX176" s="2"/>
      <c r="LOY176" s="2"/>
      <c r="LOZ176" s="2"/>
      <c r="LPA176" s="2"/>
      <c r="LPB176" s="2"/>
      <c r="LPC176" s="2"/>
      <c r="LPD176" s="2"/>
      <c r="LPE176" s="2"/>
      <c r="LPF176" s="2"/>
      <c r="LPG176" s="2"/>
      <c r="LPH176" s="2"/>
      <c r="LPI176" s="2"/>
      <c r="LPJ176" s="2"/>
      <c r="LPK176" s="2"/>
      <c r="LPL176" s="2"/>
      <c r="LPM176" s="2"/>
      <c r="LPN176" s="2"/>
      <c r="LPO176" s="2"/>
      <c r="LPP176" s="2"/>
      <c r="LPQ176" s="2"/>
      <c r="LPR176" s="2"/>
      <c r="LPS176" s="2"/>
      <c r="LPT176" s="2"/>
      <c r="LPU176" s="2"/>
      <c r="LPV176" s="2"/>
      <c r="LPW176" s="2"/>
      <c r="LPX176" s="2"/>
      <c r="LPY176" s="2"/>
      <c r="LPZ176" s="2"/>
      <c r="LQA176" s="2"/>
      <c r="LQB176" s="2"/>
      <c r="LQC176" s="2"/>
      <c r="LQD176" s="2"/>
      <c r="LQE176" s="2"/>
      <c r="LQF176" s="2"/>
      <c r="LQG176" s="2"/>
      <c r="LQH176" s="2"/>
      <c r="LQI176" s="2"/>
      <c r="LQJ176" s="2"/>
      <c r="LQK176" s="2"/>
      <c r="LQL176" s="2"/>
      <c r="LQM176" s="2"/>
      <c r="LQN176" s="2"/>
      <c r="LQO176" s="2"/>
      <c r="LQP176" s="2"/>
      <c r="LQQ176" s="2"/>
      <c r="LQR176" s="2"/>
      <c r="LQS176" s="2"/>
      <c r="LQT176" s="2"/>
      <c r="LQU176" s="2"/>
      <c r="LQV176" s="2"/>
      <c r="LQW176" s="2"/>
      <c r="LQX176" s="2"/>
      <c r="LQY176" s="2"/>
      <c r="LQZ176" s="2"/>
      <c r="LRA176" s="2"/>
      <c r="LRB176" s="2"/>
      <c r="LRC176" s="2"/>
      <c r="LRD176" s="2"/>
      <c r="LRE176" s="2"/>
      <c r="LRF176" s="2"/>
      <c r="LRG176" s="2"/>
      <c r="LRH176" s="2"/>
      <c r="LRI176" s="2"/>
      <c r="LRJ176" s="2"/>
      <c r="LRK176" s="2"/>
      <c r="LRL176" s="2"/>
      <c r="LRM176" s="2"/>
      <c r="LRN176" s="2"/>
      <c r="LRO176" s="2"/>
      <c r="LRP176" s="2"/>
      <c r="LRQ176" s="2"/>
      <c r="LRR176" s="2"/>
      <c r="LRS176" s="2"/>
      <c r="LRT176" s="2"/>
      <c r="LRU176" s="2"/>
      <c r="LRV176" s="2"/>
      <c r="LRW176" s="2"/>
      <c r="LRX176" s="2"/>
      <c r="LRY176" s="2"/>
      <c r="LRZ176" s="2"/>
      <c r="LSA176" s="2"/>
      <c r="LSB176" s="2"/>
      <c r="LSC176" s="2"/>
      <c r="LSD176" s="2"/>
      <c r="LSE176" s="2"/>
      <c r="LSF176" s="2"/>
      <c r="LSG176" s="2"/>
      <c r="LSH176" s="2"/>
      <c r="LSI176" s="2"/>
      <c r="LSJ176" s="2"/>
      <c r="LSK176" s="2"/>
      <c r="LSL176" s="2"/>
      <c r="LSM176" s="2"/>
      <c r="LSN176" s="2"/>
      <c r="LSO176" s="2"/>
      <c r="LSP176" s="2"/>
      <c r="LSQ176" s="2"/>
      <c r="LSR176" s="2"/>
      <c r="LSS176" s="2"/>
      <c r="LST176" s="2"/>
      <c r="LSU176" s="2"/>
      <c r="LSV176" s="2"/>
      <c r="LSW176" s="2"/>
      <c r="LSX176" s="2"/>
      <c r="LSY176" s="2"/>
      <c r="LSZ176" s="2"/>
      <c r="LTA176" s="2"/>
      <c r="LTB176" s="2"/>
      <c r="LTC176" s="2"/>
      <c r="LTD176" s="2"/>
      <c r="LTE176" s="2"/>
      <c r="LTF176" s="2"/>
      <c r="LTG176" s="2"/>
      <c r="LTH176" s="2"/>
      <c r="LTI176" s="2"/>
      <c r="LTJ176" s="2"/>
      <c r="LTK176" s="2"/>
      <c r="LTL176" s="2"/>
      <c r="LTM176" s="2"/>
      <c r="LTN176" s="2"/>
      <c r="LTO176" s="2"/>
      <c r="LTP176" s="2"/>
      <c r="LTQ176" s="2"/>
      <c r="LTR176" s="2"/>
      <c r="LTS176" s="2"/>
      <c r="LTT176" s="2"/>
      <c r="LTU176" s="2"/>
      <c r="LTV176" s="2"/>
      <c r="LTW176" s="2"/>
      <c r="LTX176" s="2"/>
      <c r="LTY176" s="2"/>
      <c r="LTZ176" s="2"/>
      <c r="LUA176" s="2"/>
      <c r="LUB176" s="2"/>
      <c r="LUC176" s="2"/>
      <c r="LUD176" s="2"/>
      <c r="LUE176" s="2"/>
      <c r="LUF176" s="2"/>
      <c r="LUG176" s="2"/>
      <c r="LUH176" s="2"/>
      <c r="LUI176" s="2"/>
      <c r="LUJ176" s="2"/>
      <c r="LUK176" s="2"/>
      <c r="LUL176" s="2"/>
      <c r="LUM176" s="2"/>
      <c r="LUN176" s="2"/>
      <c r="LUO176" s="2"/>
      <c r="LUP176" s="2"/>
      <c r="LUQ176" s="2"/>
      <c r="LUR176" s="2"/>
      <c r="LUS176" s="2"/>
      <c r="LUT176" s="2"/>
      <c r="LUU176" s="2"/>
      <c r="LUV176" s="2"/>
      <c r="LUW176" s="2"/>
      <c r="LUX176" s="2"/>
      <c r="LUY176" s="2"/>
      <c r="LUZ176" s="2"/>
      <c r="LVA176" s="2"/>
      <c r="LVB176" s="2"/>
      <c r="LVC176" s="2"/>
      <c r="LVD176" s="2"/>
      <c r="LVE176" s="2"/>
      <c r="LVF176" s="2"/>
      <c r="LVG176" s="2"/>
      <c r="LVH176" s="2"/>
      <c r="LVI176" s="2"/>
      <c r="LVJ176" s="2"/>
      <c r="LVK176" s="2"/>
      <c r="LVL176" s="2"/>
      <c r="LVM176" s="2"/>
      <c r="LVN176" s="2"/>
      <c r="LVO176" s="2"/>
      <c r="LVP176" s="2"/>
      <c r="LVQ176" s="2"/>
      <c r="LVR176" s="2"/>
      <c r="LVS176" s="2"/>
      <c r="LVT176" s="2"/>
      <c r="LVU176" s="2"/>
      <c r="LVV176" s="2"/>
      <c r="LVW176" s="2"/>
      <c r="LVX176" s="2"/>
      <c r="LVY176" s="2"/>
      <c r="LVZ176" s="2"/>
      <c r="LWA176" s="2"/>
      <c r="LWB176" s="2"/>
      <c r="LWC176" s="2"/>
      <c r="LWD176" s="2"/>
      <c r="LWE176" s="2"/>
      <c r="LWF176" s="2"/>
      <c r="LWG176" s="2"/>
      <c r="LWH176" s="2"/>
      <c r="LWI176" s="2"/>
      <c r="LWJ176" s="2"/>
      <c r="LWK176" s="2"/>
      <c r="LWL176" s="2"/>
      <c r="LWM176" s="2"/>
      <c r="LWN176" s="2"/>
      <c r="LWO176" s="2"/>
      <c r="LWP176" s="2"/>
      <c r="LWQ176" s="2"/>
      <c r="LWR176" s="2"/>
      <c r="LWS176" s="2"/>
      <c r="LWT176" s="2"/>
      <c r="LWU176" s="2"/>
      <c r="LWV176" s="2"/>
      <c r="LWW176" s="2"/>
      <c r="LWX176" s="2"/>
      <c r="LWY176" s="2"/>
      <c r="LWZ176" s="2"/>
      <c r="LXA176" s="2"/>
      <c r="LXB176" s="2"/>
      <c r="LXC176" s="2"/>
      <c r="LXD176" s="2"/>
      <c r="LXE176" s="2"/>
      <c r="LXF176" s="2"/>
      <c r="LXG176" s="2"/>
      <c r="LXH176" s="2"/>
      <c r="LXI176" s="2"/>
      <c r="LXJ176" s="2"/>
      <c r="LXK176" s="2"/>
      <c r="LXL176" s="2"/>
      <c r="LXM176" s="2"/>
      <c r="LXN176" s="2"/>
      <c r="LXO176" s="2"/>
      <c r="LXP176" s="2"/>
      <c r="LXQ176" s="2"/>
      <c r="LXR176" s="2"/>
      <c r="LXS176" s="2"/>
      <c r="LXT176" s="2"/>
      <c r="LXU176" s="2"/>
      <c r="LXV176" s="2"/>
      <c r="LXW176" s="2"/>
      <c r="LXX176" s="2"/>
      <c r="LXY176" s="2"/>
      <c r="LXZ176" s="2"/>
      <c r="LYA176" s="2"/>
      <c r="LYB176" s="2"/>
      <c r="LYC176" s="2"/>
      <c r="LYD176" s="2"/>
      <c r="LYE176" s="2"/>
      <c r="LYF176" s="2"/>
      <c r="LYG176" s="2"/>
      <c r="LYH176" s="2"/>
      <c r="LYI176" s="2"/>
      <c r="LYJ176" s="2"/>
      <c r="LYK176" s="2"/>
      <c r="LYL176" s="2"/>
      <c r="LYM176" s="2"/>
      <c r="LYN176" s="2"/>
      <c r="LYO176" s="2"/>
      <c r="LYP176" s="2"/>
      <c r="LYQ176" s="2"/>
      <c r="LYR176" s="2"/>
      <c r="LYS176" s="2"/>
      <c r="LYT176" s="2"/>
      <c r="LYU176" s="2"/>
      <c r="LYV176" s="2"/>
      <c r="LYW176" s="2"/>
      <c r="LYX176" s="2"/>
      <c r="LYY176" s="2"/>
      <c r="LYZ176" s="2"/>
      <c r="LZA176" s="2"/>
      <c r="LZB176" s="2"/>
      <c r="LZC176" s="2"/>
      <c r="LZD176" s="2"/>
      <c r="LZE176" s="2"/>
      <c r="LZF176" s="2"/>
      <c r="LZG176" s="2"/>
      <c r="LZH176" s="2"/>
      <c r="LZI176" s="2"/>
      <c r="LZJ176" s="2"/>
      <c r="LZK176" s="2"/>
      <c r="LZL176" s="2"/>
      <c r="LZM176" s="2"/>
      <c r="LZN176" s="2"/>
      <c r="LZO176" s="2"/>
      <c r="LZP176" s="2"/>
      <c r="LZQ176" s="2"/>
      <c r="LZR176" s="2"/>
      <c r="LZS176" s="2"/>
      <c r="LZT176" s="2"/>
      <c r="LZU176" s="2"/>
      <c r="LZV176" s="2"/>
      <c r="LZW176" s="2"/>
      <c r="LZX176" s="2"/>
      <c r="LZY176" s="2"/>
      <c r="LZZ176" s="2"/>
      <c r="MAA176" s="2"/>
      <c r="MAB176" s="2"/>
      <c r="MAC176" s="2"/>
      <c r="MAD176" s="2"/>
      <c r="MAE176" s="2"/>
      <c r="MAF176" s="2"/>
      <c r="MAG176" s="2"/>
      <c r="MAH176" s="2"/>
      <c r="MAI176" s="2"/>
      <c r="MAJ176" s="2"/>
      <c r="MAK176" s="2"/>
      <c r="MAL176" s="2"/>
      <c r="MAM176" s="2"/>
      <c r="MAN176" s="2"/>
      <c r="MAO176" s="2"/>
      <c r="MAP176" s="2"/>
      <c r="MAQ176" s="2"/>
      <c r="MAR176" s="2"/>
      <c r="MAS176" s="2"/>
      <c r="MAT176" s="2"/>
      <c r="MAU176" s="2"/>
      <c r="MAV176" s="2"/>
      <c r="MAW176" s="2"/>
      <c r="MAX176" s="2"/>
      <c r="MAY176" s="2"/>
      <c r="MAZ176" s="2"/>
      <c r="MBA176" s="2"/>
      <c r="MBB176" s="2"/>
      <c r="MBC176" s="2"/>
      <c r="MBD176" s="2"/>
      <c r="MBE176" s="2"/>
      <c r="MBF176" s="2"/>
      <c r="MBG176" s="2"/>
      <c r="MBH176" s="2"/>
      <c r="MBI176" s="2"/>
      <c r="MBJ176" s="2"/>
      <c r="MBK176" s="2"/>
      <c r="MBL176" s="2"/>
      <c r="MBM176" s="2"/>
      <c r="MBN176" s="2"/>
      <c r="MBO176" s="2"/>
      <c r="MBP176" s="2"/>
      <c r="MBQ176" s="2"/>
      <c r="MBR176" s="2"/>
      <c r="MBS176" s="2"/>
      <c r="MBT176" s="2"/>
      <c r="MBU176" s="2"/>
      <c r="MBV176" s="2"/>
      <c r="MBW176" s="2"/>
      <c r="MBX176" s="2"/>
      <c r="MBY176" s="2"/>
      <c r="MBZ176" s="2"/>
      <c r="MCA176" s="2"/>
      <c r="MCB176" s="2"/>
      <c r="MCC176" s="2"/>
      <c r="MCD176" s="2"/>
      <c r="MCE176" s="2"/>
      <c r="MCF176" s="2"/>
      <c r="MCG176" s="2"/>
      <c r="MCH176" s="2"/>
      <c r="MCI176" s="2"/>
      <c r="MCJ176" s="2"/>
      <c r="MCK176" s="2"/>
      <c r="MCL176" s="2"/>
      <c r="MCM176" s="2"/>
      <c r="MCN176" s="2"/>
      <c r="MCO176" s="2"/>
      <c r="MCP176" s="2"/>
      <c r="MCQ176" s="2"/>
      <c r="MCR176" s="2"/>
      <c r="MCS176" s="2"/>
      <c r="MCT176" s="2"/>
      <c r="MCU176" s="2"/>
      <c r="MCV176" s="2"/>
      <c r="MCW176" s="2"/>
      <c r="MCX176" s="2"/>
      <c r="MCY176" s="2"/>
      <c r="MCZ176" s="2"/>
      <c r="MDA176" s="2"/>
      <c r="MDB176" s="2"/>
      <c r="MDC176" s="2"/>
      <c r="MDD176" s="2"/>
      <c r="MDE176" s="2"/>
      <c r="MDF176" s="2"/>
      <c r="MDG176" s="2"/>
      <c r="MDH176" s="2"/>
      <c r="MDI176" s="2"/>
      <c r="MDJ176" s="2"/>
      <c r="MDK176" s="2"/>
      <c r="MDL176" s="2"/>
      <c r="MDM176" s="2"/>
      <c r="MDN176" s="2"/>
      <c r="MDO176" s="2"/>
      <c r="MDP176" s="2"/>
      <c r="MDQ176" s="2"/>
      <c r="MDR176" s="2"/>
      <c r="MDS176" s="2"/>
      <c r="MDT176" s="2"/>
      <c r="MDU176" s="2"/>
      <c r="MDV176" s="2"/>
      <c r="MDW176" s="2"/>
      <c r="MDX176" s="2"/>
      <c r="MDY176" s="2"/>
      <c r="MDZ176" s="2"/>
      <c r="MEA176" s="2"/>
      <c r="MEB176" s="2"/>
      <c r="MEC176" s="2"/>
      <c r="MED176" s="2"/>
      <c r="MEE176" s="2"/>
      <c r="MEF176" s="2"/>
      <c r="MEG176" s="2"/>
      <c r="MEH176" s="2"/>
      <c r="MEI176" s="2"/>
      <c r="MEJ176" s="2"/>
      <c r="MEK176" s="2"/>
      <c r="MEL176" s="2"/>
      <c r="MEM176" s="2"/>
      <c r="MEN176" s="2"/>
      <c r="MEO176" s="2"/>
      <c r="MEP176" s="2"/>
      <c r="MEQ176" s="2"/>
      <c r="MER176" s="2"/>
      <c r="MES176" s="2"/>
      <c r="MET176" s="2"/>
      <c r="MEU176" s="2"/>
      <c r="MEV176" s="2"/>
      <c r="MEW176" s="2"/>
      <c r="MEX176" s="2"/>
      <c r="MEY176" s="2"/>
      <c r="MEZ176" s="2"/>
      <c r="MFA176" s="2"/>
      <c r="MFB176" s="2"/>
      <c r="MFC176" s="2"/>
      <c r="MFD176" s="2"/>
      <c r="MFE176" s="2"/>
      <c r="MFF176" s="2"/>
      <c r="MFG176" s="2"/>
      <c r="MFH176" s="2"/>
      <c r="MFI176" s="2"/>
      <c r="MFJ176" s="2"/>
      <c r="MFK176" s="2"/>
      <c r="MFL176" s="2"/>
      <c r="MFM176" s="2"/>
      <c r="MFN176" s="2"/>
      <c r="MFO176" s="2"/>
      <c r="MFP176" s="2"/>
      <c r="MFQ176" s="2"/>
      <c r="MFR176" s="2"/>
      <c r="MFS176" s="2"/>
      <c r="MFT176" s="2"/>
      <c r="MFU176" s="2"/>
      <c r="MFV176" s="2"/>
      <c r="MFW176" s="2"/>
      <c r="MFX176" s="2"/>
      <c r="MFY176" s="2"/>
      <c r="MFZ176" s="2"/>
      <c r="MGA176" s="2"/>
      <c r="MGB176" s="2"/>
      <c r="MGC176" s="2"/>
      <c r="MGD176" s="2"/>
      <c r="MGE176" s="2"/>
      <c r="MGF176" s="2"/>
      <c r="MGG176" s="2"/>
      <c r="MGH176" s="2"/>
      <c r="MGI176" s="2"/>
      <c r="MGJ176" s="2"/>
      <c r="MGK176" s="2"/>
      <c r="MGL176" s="2"/>
      <c r="MGM176" s="2"/>
      <c r="MGN176" s="2"/>
      <c r="MGO176" s="2"/>
      <c r="MGP176" s="2"/>
      <c r="MGQ176" s="2"/>
      <c r="MGR176" s="2"/>
      <c r="MGS176" s="2"/>
      <c r="MGT176" s="2"/>
      <c r="MGU176" s="2"/>
      <c r="MGV176" s="2"/>
      <c r="MGW176" s="2"/>
      <c r="MGX176" s="2"/>
      <c r="MGY176" s="2"/>
      <c r="MGZ176" s="2"/>
      <c r="MHA176" s="2"/>
      <c r="MHB176" s="2"/>
      <c r="MHC176" s="2"/>
      <c r="MHD176" s="2"/>
      <c r="MHE176" s="2"/>
      <c r="MHF176" s="2"/>
      <c r="MHG176" s="2"/>
      <c r="MHH176" s="2"/>
      <c r="MHI176" s="2"/>
      <c r="MHJ176" s="2"/>
      <c r="MHK176" s="2"/>
      <c r="MHL176" s="2"/>
      <c r="MHM176" s="2"/>
      <c r="MHN176" s="2"/>
      <c r="MHO176" s="2"/>
      <c r="MHP176" s="2"/>
      <c r="MHQ176" s="2"/>
      <c r="MHR176" s="2"/>
      <c r="MHS176" s="2"/>
      <c r="MHT176" s="2"/>
      <c r="MHU176" s="2"/>
      <c r="MHV176" s="2"/>
      <c r="MHW176" s="2"/>
      <c r="MHX176" s="2"/>
      <c r="MHY176" s="2"/>
      <c r="MHZ176" s="2"/>
      <c r="MIA176" s="2"/>
      <c r="MIB176" s="2"/>
      <c r="MIC176" s="2"/>
      <c r="MID176" s="2"/>
      <c r="MIE176" s="2"/>
      <c r="MIF176" s="2"/>
      <c r="MIG176" s="2"/>
      <c r="MIH176" s="2"/>
      <c r="MII176" s="2"/>
      <c r="MIJ176" s="2"/>
      <c r="MIK176" s="2"/>
      <c r="MIL176" s="2"/>
      <c r="MIM176" s="2"/>
      <c r="MIN176" s="2"/>
      <c r="MIO176" s="2"/>
      <c r="MIP176" s="2"/>
      <c r="MIQ176" s="2"/>
      <c r="MIR176" s="2"/>
      <c r="MIS176" s="2"/>
      <c r="MIT176" s="2"/>
      <c r="MIU176" s="2"/>
      <c r="MIV176" s="2"/>
      <c r="MIW176" s="2"/>
      <c r="MIX176" s="2"/>
      <c r="MIY176" s="2"/>
      <c r="MIZ176" s="2"/>
      <c r="MJA176" s="2"/>
      <c r="MJB176" s="2"/>
      <c r="MJC176" s="2"/>
      <c r="MJD176" s="2"/>
      <c r="MJE176" s="2"/>
      <c r="MJF176" s="2"/>
      <c r="MJG176" s="2"/>
      <c r="MJH176" s="2"/>
      <c r="MJI176" s="2"/>
      <c r="MJJ176" s="2"/>
      <c r="MJK176" s="2"/>
      <c r="MJL176" s="2"/>
      <c r="MJM176" s="2"/>
      <c r="MJN176" s="2"/>
      <c r="MJO176" s="2"/>
      <c r="MJP176" s="2"/>
      <c r="MJQ176" s="2"/>
      <c r="MJR176" s="2"/>
      <c r="MJS176" s="2"/>
      <c r="MJT176" s="2"/>
      <c r="MJU176" s="2"/>
      <c r="MJV176" s="2"/>
      <c r="MJW176" s="2"/>
      <c r="MJX176" s="2"/>
      <c r="MJY176" s="2"/>
      <c r="MJZ176" s="2"/>
      <c r="MKA176" s="2"/>
      <c r="MKB176" s="2"/>
      <c r="MKC176" s="2"/>
      <c r="MKD176" s="2"/>
      <c r="MKE176" s="2"/>
      <c r="MKF176" s="2"/>
      <c r="MKG176" s="2"/>
      <c r="MKH176" s="2"/>
      <c r="MKI176" s="2"/>
      <c r="MKJ176" s="2"/>
      <c r="MKK176" s="2"/>
      <c r="MKL176" s="2"/>
      <c r="MKM176" s="2"/>
      <c r="MKN176" s="2"/>
      <c r="MKO176" s="2"/>
      <c r="MKP176" s="2"/>
      <c r="MKQ176" s="2"/>
      <c r="MKR176" s="2"/>
      <c r="MKS176" s="2"/>
      <c r="MKT176" s="2"/>
      <c r="MKU176" s="2"/>
      <c r="MKV176" s="2"/>
      <c r="MKW176" s="2"/>
      <c r="MKX176" s="2"/>
      <c r="MKY176" s="2"/>
      <c r="MKZ176" s="2"/>
      <c r="MLA176" s="2"/>
      <c r="MLB176" s="2"/>
      <c r="MLC176" s="2"/>
      <c r="MLD176" s="2"/>
      <c r="MLE176" s="2"/>
      <c r="MLF176" s="2"/>
      <c r="MLG176" s="2"/>
      <c r="MLH176" s="2"/>
      <c r="MLI176" s="2"/>
      <c r="MLJ176" s="2"/>
      <c r="MLK176" s="2"/>
      <c r="MLL176" s="2"/>
      <c r="MLM176" s="2"/>
      <c r="MLN176" s="2"/>
      <c r="MLO176" s="2"/>
      <c r="MLP176" s="2"/>
      <c r="MLQ176" s="2"/>
      <c r="MLR176" s="2"/>
      <c r="MLS176" s="2"/>
      <c r="MLT176" s="2"/>
      <c r="MLU176" s="2"/>
      <c r="MLV176" s="2"/>
      <c r="MLW176" s="2"/>
      <c r="MLX176" s="2"/>
      <c r="MLY176" s="2"/>
      <c r="MLZ176" s="2"/>
      <c r="MMA176" s="2"/>
      <c r="MMB176" s="2"/>
      <c r="MMC176" s="2"/>
      <c r="MMD176" s="2"/>
      <c r="MME176" s="2"/>
      <c r="MMF176" s="2"/>
      <c r="MMG176" s="2"/>
      <c r="MMH176" s="2"/>
      <c r="MMI176" s="2"/>
      <c r="MMJ176" s="2"/>
      <c r="MMK176" s="2"/>
      <c r="MML176" s="2"/>
      <c r="MMM176" s="2"/>
      <c r="MMN176" s="2"/>
      <c r="MMO176" s="2"/>
      <c r="MMP176" s="2"/>
      <c r="MMQ176" s="2"/>
      <c r="MMR176" s="2"/>
      <c r="MMS176" s="2"/>
      <c r="MMT176" s="2"/>
      <c r="MMU176" s="2"/>
      <c r="MMV176" s="2"/>
      <c r="MMW176" s="2"/>
      <c r="MMX176" s="2"/>
      <c r="MMY176" s="2"/>
      <c r="MMZ176" s="2"/>
      <c r="MNA176" s="2"/>
      <c r="MNB176" s="2"/>
      <c r="MNC176" s="2"/>
      <c r="MND176" s="2"/>
      <c r="MNE176" s="2"/>
      <c r="MNF176" s="2"/>
      <c r="MNG176" s="2"/>
      <c r="MNH176" s="2"/>
      <c r="MNI176" s="2"/>
      <c r="MNJ176" s="2"/>
      <c r="MNK176" s="2"/>
      <c r="MNL176" s="2"/>
      <c r="MNM176" s="2"/>
      <c r="MNN176" s="2"/>
      <c r="MNO176" s="2"/>
      <c r="MNP176" s="2"/>
      <c r="MNQ176" s="2"/>
      <c r="MNR176" s="2"/>
      <c r="MNS176" s="2"/>
      <c r="MNT176" s="2"/>
      <c r="MNU176" s="2"/>
      <c r="MNV176" s="2"/>
      <c r="MNW176" s="2"/>
      <c r="MNX176" s="2"/>
      <c r="MNY176" s="2"/>
      <c r="MNZ176" s="2"/>
      <c r="MOA176" s="2"/>
      <c r="MOB176" s="2"/>
      <c r="MOC176" s="2"/>
      <c r="MOD176" s="2"/>
      <c r="MOE176" s="2"/>
      <c r="MOF176" s="2"/>
      <c r="MOG176" s="2"/>
      <c r="MOH176" s="2"/>
      <c r="MOI176" s="2"/>
      <c r="MOJ176" s="2"/>
      <c r="MOK176" s="2"/>
      <c r="MOL176" s="2"/>
      <c r="MOM176" s="2"/>
      <c r="MON176" s="2"/>
      <c r="MOO176" s="2"/>
      <c r="MOP176" s="2"/>
      <c r="MOQ176" s="2"/>
      <c r="MOR176" s="2"/>
      <c r="MOS176" s="2"/>
      <c r="MOT176" s="2"/>
      <c r="MOU176" s="2"/>
      <c r="MOV176" s="2"/>
      <c r="MOW176" s="2"/>
      <c r="MOX176" s="2"/>
      <c r="MOY176" s="2"/>
      <c r="MOZ176" s="2"/>
      <c r="MPA176" s="2"/>
      <c r="MPB176" s="2"/>
      <c r="MPC176" s="2"/>
      <c r="MPD176" s="2"/>
      <c r="MPE176" s="2"/>
      <c r="MPF176" s="2"/>
      <c r="MPG176" s="2"/>
      <c r="MPH176" s="2"/>
      <c r="MPI176" s="2"/>
      <c r="MPJ176" s="2"/>
      <c r="MPK176" s="2"/>
      <c r="MPL176" s="2"/>
      <c r="MPM176" s="2"/>
      <c r="MPN176" s="2"/>
      <c r="MPO176" s="2"/>
      <c r="MPP176" s="2"/>
      <c r="MPQ176" s="2"/>
      <c r="MPR176" s="2"/>
      <c r="MPS176" s="2"/>
      <c r="MPT176" s="2"/>
      <c r="MPU176" s="2"/>
      <c r="MPV176" s="2"/>
      <c r="MPW176" s="2"/>
      <c r="MPX176" s="2"/>
      <c r="MPY176" s="2"/>
      <c r="MPZ176" s="2"/>
      <c r="MQA176" s="2"/>
      <c r="MQB176" s="2"/>
      <c r="MQC176" s="2"/>
      <c r="MQD176" s="2"/>
      <c r="MQE176" s="2"/>
      <c r="MQF176" s="2"/>
      <c r="MQG176" s="2"/>
      <c r="MQH176" s="2"/>
      <c r="MQI176" s="2"/>
      <c r="MQJ176" s="2"/>
      <c r="MQK176" s="2"/>
      <c r="MQL176" s="2"/>
      <c r="MQM176" s="2"/>
      <c r="MQN176" s="2"/>
      <c r="MQO176" s="2"/>
      <c r="MQP176" s="2"/>
      <c r="MQQ176" s="2"/>
      <c r="MQR176" s="2"/>
      <c r="MQS176" s="2"/>
      <c r="MQT176" s="2"/>
      <c r="MQU176" s="2"/>
      <c r="MQV176" s="2"/>
      <c r="MQW176" s="2"/>
      <c r="MQX176" s="2"/>
      <c r="MQY176" s="2"/>
      <c r="MQZ176" s="2"/>
      <c r="MRA176" s="2"/>
      <c r="MRB176" s="2"/>
      <c r="MRC176" s="2"/>
      <c r="MRD176" s="2"/>
      <c r="MRE176" s="2"/>
      <c r="MRF176" s="2"/>
      <c r="MRG176" s="2"/>
      <c r="MRH176" s="2"/>
      <c r="MRI176" s="2"/>
      <c r="MRJ176" s="2"/>
      <c r="MRK176" s="2"/>
      <c r="MRL176" s="2"/>
      <c r="MRM176" s="2"/>
      <c r="MRN176" s="2"/>
      <c r="MRO176" s="2"/>
      <c r="MRP176" s="2"/>
      <c r="MRQ176" s="2"/>
      <c r="MRR176" s="2"/>
      <c r="MRS176" s="2"/>
      <c r="MRT176" s="2"/>
      <c r="MRU176" s="2"/>
      <c r="MRV176" s="2"/>
      <c r="MRW176" s="2"/>
      <c r="MRX176" s="2"/>
      <c r="MRY176" s="2"/>
      <c r="MRZ176" s="2"/>
      <c r="MSA176" s="2"/>
      <c r="MSB176" s="2"/>
      <c r="MSC176" s="2"/>
      <c r="MSD176" s="2"/>
      <c r="MSE176" s="2"/>
      <c r="MSF176" s="2"/>
      <c r="MSG176" s="2"/>
      <c r="MSH176" s="2"/>
      <c r="MSI176" s="2"/>
      <c r="MSJ176" s="2"/>
      <c r="MSK176" s="2"/>
      <c r="MSL176" s="2"/>
      <c r="MSM176" s="2"/>
      <c r="MSN176" s="2"/>
      <c r="MSO176" s="2"/>
      <c r="MSP176" s="2"/>
      <c r="MSQ176" s="2"/>
      <c r="MSR176" s="2"/>
      <c r="MSS176" s="2"/>
      <c r="MST176" s="2"/>
      <c r="MSU176" s="2"/>
      <c r="MSV176" s="2"/>
      <c r="MSW176" s="2"/>
      <c r="MSX176" s="2"/>
      <c r="MSY176" s="2"/>
      <c r="MSZ176" s="2"/>
      <c r="MTA176" s="2"/>
      <c r="MTB176" s="2"/>
      <c r="MTC176" s="2"/>
      <c r="MTD176" s="2"/>
      <c r="MTE176" s="2"/>
      <c r="MTF176" s="2"/>
      <c r="MTG176" s="2"/>
      <c r="MTH176" s="2"/>
      <c r="MTI176" s="2"/>
      <c r="MTJ176" s="2"/>
      <c r="MTK176" s="2"/>
      <c r="MTL176" s="2"/>
      <c r="MTM176" s="2"/>
      <c r="MTN176" s="2"/>
      <c r="MTO176" s="2"/>
      <c r="MTP176" s="2"/>
      <c r="MTQ176" s="2"/>
      <c r="MTR176" s="2"/>
      <c r="MTS176" s="2"/>
      <c r="MTT176" s="2"/>
      <c r="MTU176" s="2"/>
      <c r="MTV176" s="2"/>
      <c r="MTW176" s="2"/>
      <c r="MTX176" s="2"/>
      <c r="MTY176" s="2"/>
      <c r="MTZ176" s="2"/>
      <c r="MUA176" s="2"/>
      <c r="MUB176" s="2"/>
      <c r="MUC176" s="2"/>
      <c r="MUD176" s="2"/>
      <c r="MUE176" s="2"/>
      <c r="MUF176" s="2"/>
      <c r="MUG176" s="2"/>
      <c r="MUH176" s="2"/>
      <c r="MUI176" s="2"/>
      <c r="MUJ176" s="2"/>
      <c r="MUK176" s="2"/>
      <c r="MUL176" s="2"/>
      <c r="MUM176" s="2"/>
      <c r="MUN176" s="2"/>
      <c r="MUO176" s="2"/>
      <c r="MUP176" s="2"/>
      <c r="MUQ176" s="2"/>
      <c r="MUR176" s="2"/>
      <c r="MUS176" s="2"/>
      <c r="MUT176" s="2"/>
      <c r="MUU176" s="2"/>
      <c r="MUV176" s="2"/>
      <c r="MUW176" s="2"/>
      <c r="MUX176" s="2"/>
      <c r="MUY176" s="2"/>
      <c r="MUZ176" s="2"/>
      <c r="MVA176" s="2"/>
      <c r="MVB176" s="2"/>
      <c r="MVC176" s="2"/>
      <c r="MVD176" s="2"/>
      <c r="MVE176" s="2"/>
      <c r="MVF176" s="2"/>
      <c r="MVG176" s="2"/>
      <c r="MVH176" s="2"/>
      <c r="MVI176" s="2"/>
      <c r="MVJ176" s="2"/>
      <c r="MVK176" s="2"/>
      <c r="MVL176" s="2"/>
      <c r="MVM176" s="2"/>
      <c r="MVN176" s="2"/>
      <c r="MVO176" s="2"/>
      <c r="MVP176" s="2"/>
      <c r="MVQ176" s="2"/>
      <c r="MVR176" s="2"/>
      <c r="MVS176" s="2"/>
      <c r="MVT176" s="2"/>
      <c r="MVU176" s="2"/>
      <c r="MVV176" s="2"/>
      <c r="MVW176" s="2"/>
      <c r="MVX176" s="2"/>
      <c r="MVY176" s="2"/>
      <c r="MVZ176" s="2"/>
      <c r="MWA176" s="2"/>
      <c r="MWB176" s="2"/>
      <c r="MWC176" s="2"/>
      <c r="MWD176" s="2"/>
      <c r="MWE176" s="2"/>
      <c r="MWF176" s="2"/>
      <c r="MWG176" s="2"/>
      <c r="MWH176" s="2"/>
      <c r="MWI176" s="2"/>
      <c r="MWJ176" s="2"/>
      <c r="MWK176" s="2"/>
      <c r="MWL176" s="2"/>
      <c r="MWM176" s="2"/>
      <c r="MWN176" s="2"/>
      <c r="MWO176" s="2"/>
      <c r="MWP176" s="2"/>
      <c r="MWQ176" s="2"/>
      <c r="MWR176" s="2"/>
      <c r="MWS176" s="2"/>
      <c r="MWT176" s="2"/>
      <c r="MWU176" s="2"/>
      <c r="MWV176" s="2"/>
      <c r="MWW176" s="2"/>
      <c r="MWX176" s="2"/>
      <c r="MWY176" s="2"/>
      <c r="MWZ176" s="2"/>
      <c r="MXA176" s="2"/>
      <c r="MXB176" s="2"/>
      <c r="MXC176" s="2"/>
      <c r="MXD176" s="2"/>
      <c r="MXE176" s="2"/>
      <c r="MXF176" s="2"/>
      <c r="MXG176" s="2"/>
      <c r="MXH176" s="2"/>
      <c r="MXI176" s="2"/>
      <c r="MXJ176" s="2"/>
      <c r="MXK176" s="2"/>
      <c r="MXL176" s="2"/>
      <c r="MXM176" s="2"/>
      <c r="MXN176" s="2"/>
      <c r="MXO176" s="2"/>
      <c r="MXP176" s="2"/>
      <c r="MXQ176" s="2"/>
      <c r="MXR176" s="2"/>
      <c r="MXS176" s="2"/>
      <c r="MXT176" s="2"/>
      <c r="MXU176" s="2"/>
      <c r="MXV176" s="2"/>
      <c r="MXW176" s="2"/>
      <c r="MXX176" s="2"/>
      <c r="MXY176" s="2"/>
      <c r="MXZ176" s="2"/>
      <c r="MYA176" s="2"/>
      <c r="MYB176" s="2"/>
      <c r="MYC176" s="2"/>
      <c r="MYD176" s="2"/>
      <c r="MYE176" s="2"/>
      <c r="MYF176" s="2"/>
      <c r="MYG176" s="2"/>
      <c r="MYH176" s="2"/>
      <c r="MYI176" s="2"/>
      <c r="MYJ176" s="2"/>
      <c r="MYK176" s="2"/>
      <c r="MYL176" s="2"/>
      <c r="MYM176" s="2"/>
      <c r="MYN176" s="2"/>
      <c r="MYO176" s="2"/>
      <c r="MYP176" s="2"/>
      <c r="MYQ176" s="2"/>
      <c r="MYR176" s="2"/>
      <c r="MYS176" s="2"/>
      <c r="MYT176" s="2"/>
      <c r="MYU176" s="2"/>
      <c r="MYV176" s="2"/>
      <c r="MYW176" s="2"/>
      <c r="MYX176" s="2"/>
      <c r="MYY176" s="2"/>
      <c r="MYZ176" s="2"/>
      <c r="MZA176" s="2"/>
      <c r="MZB176" s="2"/>
      <c r="MZC176" s="2"/>
      <c r="MZD176" s="2"/>
      <c r="MZE176" s="2"/>
      <c r="MZF176" s="2"/>
      <c r="MZG176" s="2"/>
      <c r="MZH176" s="2"/>
      <c r="MZI176" s="2"/>
      <c r="MZJ176" s="2"/>
      <c r="MZK176" s="2"/>
      <c r="MZL176" s="2"/>
      <c r="MZM176" s="2"/>
      <c r="MZN176" s="2"/>
      <c r="MZO176" s="2"/>
      <c r="MZP176" s="2"/>
      <c r="MZQ176" s="2"/>
      <c r="MZR176" s="2"/>
      <c r="MZS176" s="2"/>
      <c r="MZT176" s="2"/>
      <c r="MZU176" s="2"/>
      <c r="MZV176" s="2"/>
      <c r="MZW176" s="2"/>
      <c r="MZX176" s="2"/>
      <c r="MZY176" s="2"/>
      <c r="MZZ176" s="2"/>
      <c r="NAA176" s="2"/>
      <c r="NAB176" s="2"/>
      <c r="NAC176" s="2"/>
      <c r="NAD176" s="2"/>
      <c r="NAE176" s="2"/>
      <c r="NAF176" s="2"/>
      <c r="NAG176" s="2"/>
      <c r="NAH176" s="2"/>
      <c r="NAI176" s="2"/>
      <c r="NAJ176" s="2"/>
      <c r="NAK176" s="2"/>
      <c r="NAL176" s="2"/>
      <c r="NAM176" s="2"/>
      <c r="NAN176" s="2"/>
      <c r="NAO176" s="2"/>
      <c r="NAP176" s="2"/>
      <c r="NAQ176" s="2"/>
      <c r="NAR176" s="2"/>
      <c r="NAS176" s="2"/>
      <c r="NAT176" s="2"/>
      <c r="NAU176" s="2"/>
      <c r="NAV176" s="2"/>
      <c r="NAW176" s="2"/>
      <c r="NAX176" s="2"/>
      <c r="NAY176" s="2"/>
      <c r="NAZ176" s="2"/>
      <c r="NBA176" s="2"/>
      <c r="NBB176" s="2"/>
      <c r="NBC176" s="2"/>
      <c r="NBD176" s="2"/>
      <c r="NBE176" s="2"/>
      <c r="NBF176" s="2"/>
      <c r="NBG176" s="2"/>
      <c r="NBH176" s="2"/>
      <c r="NBI176" s="2"/>
      <c r="NBJ176" s="2"/>
      <c r="NBK176" s="2"/>
      <c r="NBL176" s="2"/>
      <c r="NBM176" s="2"/>
      <c r="NBN176" s="2"/>
      <c r="NBO176" s="2"/>
      <c r="NBP176" s="2"/>
      <c r="NBQ176" s="2"/>
      <c r="NBR176" s="2"/>
      <c r="NBS176" s="2"/>
      <c r="NBT176" s="2"/>
      <c r="NBU176" s="2"/>
      <c r="NBV176" s="2"/>
      <c r="NBW176" s="2"/>
      <c r="NBX176" s="2"/>
      <c r="NBY176" s="2"/>
      <c r="NBZ176" s="2"/>
      <c r="NCA176" s="2"/>
      <c r="NCB176" s="2"/>
      <c r="NCC176" s="2"/>
      <c r="NCD176" s="2"/>
      <c r="NCE176" s="2"/>
      <c r="NCF176" s="2"/>
      <c r="NCG176" s="2"/>
      <c r="NCH176" s="2"/>
      <c r="NCI176" s="2"/>
      <c r="NCJ176" s="2"/>
      <c r="NCK176" s="2"/>
      <c r="NCL176" s="2"/>
      <c r="NCM176" s="2"/>
      <c r="NCN176" s="2"/>
      <c r="NCO176" s="2"/>
      <c r="NCP176" s="2"/>
      <c r="NCQ176" s="2"/>
      <c r="NCR176" s="2"/>
      <c r="NCS176" s="2"/>
      <c r="NCT176" s="2"/>
      <c r="NCU176" s="2"/>
      <c r="NCV176" s="2"/>
      <c r="NCW176" s="2"/>
      <c r="NCX176" s="2"/>
      <c r="NCY176" s="2"/>
      <c r="NCZ176" s="2"/>
      <c r="NDA176" s="2"/>
      <c r="NDB176" s="2"/>
      <c r="NDC176" s="2"/>
      <c r="NDD176" s="2"/>
      <c r="NDE176" s="2"/>
      <c r="NDF176" s="2"/>
      <c r="NDG176" s="2"/>
      <c r="NDH176" s="2"/>
      <c r="NDI176" s="2"/>
      <c r="NDJ176" s="2"/>
      <c r="NDK176" s="2"/>
      <c r="NDL176" s="2"/>
      <c r="NDM176" s="2"/>
      <c r="NDN176" s="2"/>
      <c r="NDO176" s="2"/>
      <c r="NDP176" s="2"/>
      <c r="NDQ176" s="2"/>
      <c r="NDR176" s="2"/>
      <c r="NDS176" s="2"/>
      <c r="NDT176" s="2"/>
      <c r="NDU176" s="2"/>
      <c r="NDV176" s="2"/>
      <c r="NDW176" s="2"/>
      <c r="NDX176" s="2"/>
      <c r="NDY176" s="2"/>
      <c r="NDZ176" s="2"/>
      <c r="NEA176" s="2"/>
      <c r="NEB176" s="2"/>
      <c r="NEC176" s="2"/>
      <c r="NED176" s="2"/>
      <c r="NEE176" s="2"/>
      <c r="NEF176" s="2"/>
      <c r="NEG176" s="2"/>
      <c r="NEH176" s="2"/>
      <c r="NEI176" s="2"/>
      <c r="NEJ176" s="2"/>
      <c r="NEK176" s="2"/>
      <c r="NEL176" s="2"/>
      <c r="NEM176" s="2"/>
      <c r="NEN176" s="2"/>
      <c r="NEO176" s="2"/>
      <c r="NEP176" s="2"/>
      <c r="NEQ176" s="2"/>
      <c r="NER176" s="2"/>
      <c r="NES176" s="2"/>
      <c r="NET176" s="2"/>
      <c r="NEU176" s="2"/>
      <c r="NEV176" s="2"/>
      <c r="NEW176" s="2"/>
      <c r="NEX176" s="2"/>
      <c r="NEY176" s="2"/>
      <c r="NEZ176" s="2"/>
      <c r="NFA176" s="2"/>
      <c r="NFB176" s="2"/>
      <c r="NFC176" s="2"/>
      <c r="NFD176" s="2"/>
      <c r="NFE176" s="2"/>
      <c r="NFF176" s="2"/>
      <c r="NFG176" s="2"/>
      <c r="NFH176" s="2"/>
      <c r="NFI176" s="2"/>
      <c r="NFJ176" s="2"/>
      <c r="NFK176" s="2"/>
      <c r="NFL176" s="2"/>
      <c r="NFM176" s="2"/>
      <c r="NFN176" s="2"/>
      <c r="NFO176" s="2"/>
      <c r="NFP176" s="2"/>
      <c r="NFQ176" s="2"/>
      <c r="NFR176" s="2"/>
      <c r="NFS176" s="2"/>
      <c r="NFT176" s="2"/>
      <c r="NFU176" s="2"/>
      <c r="NFV176" s="2"/>
      <c r="NFW176" s="2"/>
      <c r="NFX176" s="2"/>
      <c r="NFY176" s="2"/>
      <c r="NFZ176" s="2"/>
      <c r="NGA176" s="2"/>
      <c r="NGB176" s="2"/>
      <c r="NGC176" s="2"/>
      <c r="NGD176" s="2"/>
      <c r="NGE176" s="2"/>
      <c r="NGF176" s="2"/>
      <c r="NGG176" s="2"/>
      <c r="NGH176" s="2"/>
      <c r="NGI176" s="2"/>
      <c r="NGJ176" s="2"/>
      <c r="NGK176" s="2"/>
      <c r="NGL176" s="2"/>
      <c r="NGM176" s="2"/>
      <c r="NGN176" s="2"/>
      <c r="NGO176" s="2"/>
      <c r="NGP176" s="2"/>
      <c r="NGQ176" s="2"/>
      <c r="NGR176" s="2"/>
      <c r="NGS176" s="2"/>
      <c r="NGT176" s="2"/>
      <c r="NGU176" s="2"/>
      <c r="NGV176" s="2"/>
      <c r="NGW176" s="2"/>
      <c r="NGX176" s="2"/>
      <c r="NGY176" s="2"/>
      <c r="NGZ176" s="2"/>
      <c r="NHA176" s="2"/>
      <c r="NHB176" s="2"/>
      <c r="NHC176" s="2"/>
      <c r="NHD176" s="2"/>
      <c r="NHE176" s="2"/>
      <c r="NHF176" s="2"/>
      <c r="NHG176" s="2"/>
      <c r="NHH176" s="2"/>
      <c r="NHI176" s="2"/>
      <c r="NHJ176" s="2"/>
      <c r="NHK176" s="2"/>
      <c r="NHL176" s="2"/>
      <c r="NHM176" s="2"/>
      <c r="NHN176" s="2"/>
      <c r="NHO176" s="2"/>
      <c r="NHP176" s="2"/>
      <c r="NHQ176" s="2"/>
      <c r="NHR176" s="2"/>
      <c r="NHS176" s="2"/>
      <c r="NHT176" s="2"/>
      <c r="NHU176" s="2"/>
      <c r="NHV176" s="2"/>
      <c r="NHW176" s="2"/>
      <c r="NHX176" s="2"/>
      <c r="NHY176" s="2"/>
      <c r="NHZ176" s="2"/>
      <c r="NIA176" s="2"/>
      <c r="NIB176" s="2"/>
      <c r="NIC176" s="2"/>
      <c r="NID176" s="2"/>
      <c r="NIE176" s="2"/>
      <c r="NIF176" s="2"/>
      <c r="NIG176" s="2"/>
      <c r="NIH176" s="2"/>
      <c r="NII176" s="2"/>
      <c r="NIJ176" s="2"/>
      <c r="NIK176" s="2"/>
      <c r="NIL176" s="2"/>
      <c r="NIM176" s="2"/>
      <c r="NIN176" s="2"/>
      <c r="NIO176" s="2"/>
      <c r="NIP176" s="2"/>
      <c r="NIQ176" s="2"/>
      <c r="NIR176" s="2"/>
      <c r="NIS176" s="2"/>
      <c r="NIT176" s="2"/>
      <c r="NIU176" s="2"/>
      <c r="NIV176" s="2"/>
      <c r="NIW176" s="2"/>
      <c r="NIX176" s="2"/>
      <c r="NIY176" s="2"/>
      <c r="NIZ176" s="2"/>
      <c r="NJA176" s="2"/>
      <c r="NJB176" s="2"/>
      <c r="NJC176" s="2"/>
      <c r="NJD176" s="2"/>
      <c r="NJE176" s="2"/>
      <c r="NJF176" s="2"/>
      <c r="NJG176" s="2"/>
      <c r="NJH176" s="2"/>
      <c r="NJI176" s="2"/>
      <c r="NJJ176" s="2"/>
      <c r="NJK176" s="2"/>
      <c r="NJL176" s="2"/>
      <c r="NJM176" s="2"/>
      <c r="NJN176" s="2"/>
      <c r="NJO176" s="2"/>
      <c r="NJP176" s="2"/>
      <c r="NJQ176" s="2"/>
      <c r="NJR176" s="2"/>
      <c r="NJS176" s="2"/>
      <c r="NJT176" s="2"/>
      <c r="NJU176" s="2"/>
      <c r="NJV176" s="2"/>
      <c r="NJW176" s="2"/>
      <c r="NJX176" s="2"/>
      <c r="NJY176" s="2"/>
      <c r="NJZ176" s="2"/>
      <c r="NKA176" s="2"/>
      <c r="NKB176" s="2"/>
      <c r="NKC176" s="2"/>
      <c r="NKD176" s="2"/>
      <c r="NKE176" s="2"/>
      <c r="NKF176" s="2"/>
      <c r="NKG176" s="2"/>
      <c r="NKH176" s="2"/>
      <c r="NKI176" s="2"/>
      <c r="NKJ176" s="2"/>
      <c r="NKK176" s="2"/>
      <c r="NKL176" s="2"/>
      <c r="NKM176" s="2"/>
      <c r="NKN176" s="2"/>
      <c r="NKO176" s="2"/>
      <c r="NKP176" s="2"/>
      <c r="NKQ176" s="2"/>
      <c r="NKR176" s="2"/>
      <c r="NKS176" s="2"/>
      <c r="NKT176" s="2"/>
      <c r="NKU176" s="2"/>
      <c r="NKV176" s="2"/>
      <c r="NKW176" s="2"/>
      <c r="NKX176" s="2"/>
      <c r="NKY176" s="2"/>
      <c r="NKZ176" s="2"/>
      <c r="NLA176" s="2"/>
      <c r="NLB176" s="2"/>
      <c r="NLC176" s="2"/>
      <c r="NLD176" s="2"/>
      <c r="NLE176" s="2"/>
      <c r="NLF176" s="2"/>
      <c r="NLG176" s="2"/>
      <c r="NLH176" s="2"/>
      <c r="NLI176" s="2"/>
      <c r="NLJ176" s="2"/>
      <c r="NLK176" s="2"/>
      <c r="NLL176" s="2"/>
      <c r="NLM176" s="2"/>
      <c r="NLN176" s="2"/>
      <c r="NLO176" s="2"/>
      <c r="NLP176" s="2"/>
      <c r="NLQ176" s="2"/>
      <c r="NLR176" s="2"/>
      <c r="NLS176" s="2"/>
      <c r="NLT176" s="2"/>
      <c r="NLU176" s="2"/>
      <c r="NLV176" s="2"/>
      <c r="NLW176" s="2"/>
      <c r="NLX176" s="2"/>
      <c r="NLY176" s="2"/>
      <c r="NLZ176" s="2"/>
      <c r="NMA176" s="2"/>
      <c r="NMB176" s="2"/>
      <c r="NMC176" s="2"/>
      <c r="NMD176" s="2"/>
      <c r="NME176" s="2"/>
      <c r="NMF176" s="2"/>
      <c r="NMG176" s="2"/>
      <c r="NMH176" s="2"/>
      <c r="NMI176" s="2"/>
      <c r="NMJ176" s="2"/>
      <c r="NMK176" s="2"/>
      <c r="NML176" s="2"/>
      <c r="NMM176" s="2"/>
      <c r="NMN176" s="2"/>
      <c r="NMO176" s="2"/>
      <c r="NMP176" s="2"/>
      <c r="NMQ176" s="2"/>
      <c r="NMR176" s="2"/>
      <c r="NMS176" s="2"/>
      <c r="NMT176" s="2"/>
      <c r="NMU176" s="2"/>
      <c r="NMV176" s="2"/>
      <c r="NMW176" s="2"/>
      <c r="NMX176" s="2"/>
      <c r="NMY176" s="2"/>
      <c r="NMZ176" s="2"/>
      <c r="NNA176" s="2"/>
      <c r="NNB176" s="2"/>
      <c r="NNC176" s="2"/>
      <c r="NND176" s="2"/>
      <c r="NNE176" s="2"/>
      <c r="NNF176" s="2"/>
      <c r="NNG176" s="2"/>
      <c r="NNH176" s="2"/>
      <c r="NNI176" s="2"/>
      <c r="NNJ176" s="2"/>
      <c r="NNK176" s="2"/>
      <c r="NNL176" s="2"/>
      <c r="NNM176" s="2"/>
      <c r="NNN176" s="2"/>
      <c r="NNO176" s="2"/>
      <c r="NNP176" s="2"/>
      <c r="NNQ176" s="2"/>
      <c r="NNR176" s="2"/>
      <c r="NNS176" s="2"/>
      <c r="NNT176" s="2"/>
      <c r="NNU176" s="2"/>
      <c r="NNV176" s="2"/>
      <c r="NNW176" s="2"/>
      <c r="NNX176" s="2"/>
      <c r="NNY176" s="2"/>
      <c r="NNZ176" s="2"/>
      <c r="NOA176" s="2"/>
      <c r="NOB176" s="2"/>
      <c r="NOC176" s="2"/>
      <c r="NOD176" s="2"/>
      <c r="NOE176" s="2"/>
      <c r="NOF176" s="2"/>
      <c r="NOG176" s="2"/>
      <c r="NOH176" s="2"/>
      <c r="NOI176" s="2"/>
      <c r="NOJ176" s="2"/>
      <c r="NOK176" s="2"/>
      <c r="NOL176" s="2"/>
      <c r="NOM176" s="2"/>
      <c r="NON176" s="2"/>
      <c r="NOO176" s="2"/>
      <c r="NOP176" s="2"/>
      <c r="NOQ176" s="2"/>
      <c r="NOR176" s="2"/>
      <c r="NOS176" s="2"/>
      <c r="NOT176" s="2"/>
      <c r="NOU176" s="2"/>
      <c r="NOV176" s="2"/>
      <c r="NOW176" s="2"/>
      <c r="NOX176" s="2"/>
      <c r="NOY176" s="2"/>
      <c r="NOZ176" s="2"/>
      <c r="NPA176" s="2"/>
      <c r="NPB176" s="2"/>
      <c r="NPC176" s="2"/>
      <c r="NPD176" s="2"/>
      <c r="NPE176" s="2"/>
      <c r="NPF176" s="2"/>
      <c r="NPG176" s="2"/>
      <c r="NPH176" s="2"/>
      <c r="NPI176" s="2"/>
      <c r="NPJ176" s="2"/>
      <c r="NPK176" s="2"/>
      <c r="NPL176" s="2"/>
      <c r="NPM176" s="2"/>
      <c r="NPN176" s="2"/>
      <c r="NPO176" s="2"/>
      <c r="NPP176" s="2"/>
      <c r="NPQ176" s="2"/>
      <c r="NPR176" s="2"/>
      <c r="NPS176" s="2"/>
      <c r="NPT176" s="2"/>
      <c r="NPU176" s="2"/>
      <c r="NPV176" s="2"/>
      <c r="NPW176" s="2"/>
      <c r="NPX176" s="2"/>
      <c r="NPY176" s="2"/>
      <c r="NPZ176" s="2"/>
      <c r="NQA176" s="2"/>
      <c r="NQB176" s="2"/>
      <c r="NQC176" s="2"/>
      <c r="NQD176" s="2"/>
      <c r="NQE176" s="2"/>
      <c r="NQF176" s="2"/>
      <c r="NQG176" s="2"/>
      <c r="NQH176" s="2"/>
      <c r="NQI176" s="2"/>
      <c r="NQJ176" s="2"/>
      <c r="NQK176" s="2"/>
      <c r="NQL176" s="2"/>
      <c r="NQM176" s="2"/>
      <c r="NQN176" s="2"/>
      <c r="NQO176" s="2"/>
      <c r="NQP176" s="2"/>
      <c r="NQQ176" s="2"/>
      <c r="NQR176" s="2"/>
      <c r="NQS176" s="2"/>
      <c r="NQT176" s="2"/>
      <c r="NQU176" s="2"/>
      <c r="NQV176" s="2"/>
      <c r="NQW176" s="2"/>
      <c r="NQX176" s="2"/>
      <c r="NQY176" s="2"/>
      <c r="NQZ176" s="2"/>
      <c r="NRA176" s="2"/>
      <c r="NRB176" s="2"/>
      <c r="NRC176" s="2"/>
      <c r="NRD176" s="2"/>
      <c r="NRE176" s="2"/>
      <c r="NRF176" s="2"/>
      <c r="NRG176" s="2"/>
      <c r="NRH176" s="2"/>
      <c r="NRI176" s="2"/>
      <c r="NRJ176" s="2"/>
      <c r="NRK176" s="2"/>
      <c r="NRL176" s="2"/>
      <c r="NRM176" s="2"/>
      <c r="NRN176" s="2"/>
      <c r="NRO176" s="2"/>
      <c r="NRP176" s="2"/>
      <c r="NRQ176" s="2"/>
      <c r="NRR176" s="2"/>
      <c r="NRS176" s="2"/>
      <c r="NRT176" s="2"/>
      <c r="NRU176" s="2"/>
      <c r="NRV176" s="2"/>
      <c r="NRW176" s="2"/>
      <c r="NRX176" s="2"/>
      <c r="NRY176" s="2"/>
      <c r="NRZ176" s="2"/>
      <c r="NSA176" s="2"/>
      <c r="NSB176" s="2"/>
      <c r="NSC176" s="2"/>
      <c r="NSD176" s="2"/>
      <c r="NSE176" s="2"/>
      <c r="NSF176" s="2"/>
      <c r="NSG176" s="2"/>
      <c r="NSH176" s="2"/>
      <c r="NSI176" s="2"/>
      <c r="NSJ176" s="2"/>
      <c r="NSK176" s="2"/>
      <c r="NSL176" s="2"/>
      <c r="NSM176" s="2"/>
      <c r="NSN176" s="2"/>
      <c r="NSO176" s="2"/>
      <c r="NSP176" s="2"/>
      <c r="NSQ176" s="2"/>
      <c r="NSR176" s="2"/>
      <c r="NSS176" s="2"/>
      <c r="NST176" s="2"/>
      <c r="NSU176" s="2"/>
      <c r="NSV176" s="2"/>
      <c r="NSW176" s="2"/>
      <c r="NSX176" s="2"/>
      <c r="NSY176" s="2"/>
      <c r="NSZ176" s="2"/>
      <c r="NTA176" s="2"/>
      <c r="NTB176" s="2"/>
      <c r="NTC176" s="2"/>
      <c r="NTD176" s="2"/>
      <c r="NTE176" s="2"/>
      <c r="NTF176" s="2"/>
      <c r="NTG176" s="2"/>
      <c r="NTH176" s="2"/>
      <c r="NTI176" s="2"/>
      <c r="NTJ176" s="2"/>
      <c r="NTK176" s="2"/>
      <c r="NTL176" s="2"/>
      <c r="NTM176" s="2"/>
      <c r="NTN176" s="2"/>
      <c r="NTO176" s="2"/>
      <c r="NTP176" s="2"/>
      <c r="NTQ176" s="2"/>
      <c r="NTR176" s="2"/>
      <c r="NTS176" s="2"/>
      <c r="NTT176" s="2"/>
      <c r="NTU176" s="2"/>
      <c r="NTV176" s="2"/>
      <c r="NTW176" s="2"/>
      <c r="NTX176" s="2"/>
      <c r="NTY176" s="2"/>
      <c r="NTZ176" s="2"/>
      <c r="NUA176" s="2"/>
      <c r="NUB176" s="2"/>
      <c r="NUC176" s="2"/>
      <c r="NUD176" s="2"/>
      <c r="NUE176" s="2"/>
      <c r="NUF176" s="2"/>
      <c r="NUG176" s="2"/>
      <c r="NUH176" s="2"/>
      <c r="NUI176" s="2"/>
      <c r="NUJ176" s="2"/>
      <c r="NUK176" s="2"/>
      <c r="NUL176" s="2"/>
      <c r="NUM176" s="2"/>
      <c r="NUN176" s="2"/>
      <c r="NUO176" s="2"/>
      <c r="NUP176" s="2"/>
      <c r="NUQ176" s="2"/>
      <c r="NUR176" s="2"/>
      <c r="NUS176" s="2"/>
      <c r="NUT176" s="2"/>
      <c r="NUU176" s="2"/>
      <c r="NUV176" s="2"/>
      <c r="NUW176" s="2"/>
      <c r="NUX176" s="2"/>
      <c r="NUY176" s="2"/>
      <c r="NUZ176" s="2"/>
      <c r="NVA176" s="2"/>
      <c r="NVB176" s="2"/>
      <c r="NVC176" s="2"/>
      <c r="NVD176" s="2"/>
      <c r="NVE176" s="2"/>
      <c r="NVF176" s="2"/>
      <c r="NVG176" s="2"/>
      <c r="NVH176" s="2"/>
      <c r="NVI176" s="2"/>
      <c r="NVJ176" s="2"/>
      <c r="NVK176" s="2"/>
      <c r="NVL176" s="2"/>
      <c r="NVM176" s="2"/>
      <c r="NVN176" s="2"/>
      <c r="NVO176" s="2"/>
      <c r="NVP176" s="2"/>
      <c r="NVQ176" s="2"/>
      <c r="NVR176" s="2"/>
      <c r="NVS176" s="2"/>
      <c r="NVT176" s="2"/>
      <c r="NVU176" s="2"/>
      <c r="NVV176" s="2"/>
      <c r="NVW176" s="2"/>
      <c r="NVX176" s="2"/>
      <c r="NVY176" s="2"/>
      <c r="NVZ176" s="2"/>
      <c r="NWA176" s="2"/>
      <c r="NWB176" s="2"/>
      <c r="NWC176" s="2"/>
      <c r="NWD176" s="2"/>
      <c r="NWE176" s="2"/>
      <c r="NWF176" s="2"/>
      <c r="NWG176" s="2"/>
      <c r="NWH176" s="2"/>
      <c r="NWI176" s="2"/>
      <c r="NWJ176" s="2"/>
      <c r="NWK176" s="2"/>
      <c r="NWL176" s="2"/>
      <c r="NWM176" s="2"/>
      <c r="NWN176" s="2"/>
      <c r="NWO176" s="2"/>
      <c r="NWP176" s="2"/>
      <c r="NWQ176" s="2"/>
      <c r="NWR176" s="2"/>
      <c r="NWS176" s="2"/>
      <c r="NWT176" s="2"/>
      <c r="NWU176" s="2"/>
      <c r="NWV176" s="2"/>
      <c r="NWW176" s="2"/>
      <c r="NWX176" s="2"/>
      <c r="NWY176" s="2"/>
      <c r="NWZ176" s="2"/>
      <c r="NXA176" s="2"/>
      <c r="NXB176" s="2"/>
      <c r="NXC176" s="2"/>
      <c r="NXD176" s="2"/>
      <c r="NXE176" s="2"/>
      <c r="NXF176" s="2"/>
      <c r="NXG176" s="2"/>
      <c r="NXH176" s="2"/>
      <c r="NXI176" s="2"/>
      <c r="NXJ176" s="2"/>
      <c r="NXK176" s="2"/>
      <c r="NXL176" s="2"/>
      <c r="NXM176" s="2"/>
      <c r="NXN176" s="2"/>
      <c r="NXO176" s="2"/>
      <c r="NXP176" s="2"/>
      <c r="NXQ176" s="2"/>
      <c r="NXR176" s="2"/>
      <c r="NXS176" s="2"/>
      <c r="NXT176" s="2"/>
      <c r="NXU176" s="2"/>
      <c r="NXV176" s="2"/>
      <c r="NXW176" s="2"/>
      <c r="NXX176" s="2"/>
      <c r="NXY176" s="2"/>
      <c r="NXZ176" s="2"/>
      <c r="NYA176" s="2"/>
      <c r="NYB176" s="2"/>
      <c r="NYC176" s="2"/>
      <c r="NYD176" s="2"/>
      <c r="NYE176" s="2"/>
      <c r="NYF176" s="2"/>
      <c r="NYG176" s="2"/>
      <c r="NYH176" s="2"/>
      <c r="NYI176" s="2"/>
      <c r="NYJ176" s="2"/>
      <c r="NYK176" s="2"/>
      <c r="NYL176" s="2"/>
      <c r="NYM176" s="2"/>
      <c r="NYN176" s="2"/>
      <c r="NYO176" s="2"/>
      <c r="NYP176" s="2"/>
      <c r="NYQ176" s="2"/>
      <c r="NYR176" s="2"/>
      <c r="NYS176" s="2"/>
      <c r="NYT176" s="2"/>
      <c r="NYU176" s="2"/>
      <c r="NYV176" s="2"/>
      <c r="NYW176" s="2"/>
      <c r="NYX176" s="2"/>
      <c r="NYY176" s="2"/>
      <c r="NYZ176" s="2"/>
      <c r="NZA176" s="2"/>
      <c r="NZB176" s="2"/>
      <c r="NZC176" s="2"/>
      <c r="NZD176" s="2"/>
      <c r="NZE176" s="2"/>
      <c r="NZF176" s="2"/>
      <c r="NZG176" s="2"/>
      <c r="NZH176" s="2"/>
      <c r="NZI176" s="2"/>
      <c r="NZJ176" s="2"/>
      <c r="NZK176" s="2"/>
      <c r="NZL176" s="2"/>
      <c r="NZM176" s="2"/>
      <c r="NZN176" s="2"/>
      <c r="NZO176" s="2"/>
      <c r="NZP176" s="2"/>
      <c r="NZQ176" s="2"/>
      <c r="NZR176" s="2"/>
      <c r="NZS176" s="2"/>
      <c r="NZT176" s="2"/>
      <c r="NZU176" s="2"/>
      <c r="NZV176" s="2"/>
      <c r="NZW176" s="2"/>
      <c r="NZX176" s="2"/>
      <c r="NZY176" s="2"/>
      <c r="NZZ176" s="2"/>
      <c r="OAA176" s="2"/>
      <c r="OAB176" s="2"/>
      <c r="OAC176" s="2"/>
      <c r="OAD176" s="2"/>
      <c r="OAE176" s="2"/>
      <c r="OAF176" s="2"/>
      <c r="OAG176" s="2"/>
      <c r="OAH176" s="2"/>
      <c r="OAI176" s="2"/>
      <c r="OAJ176" s="2"/>
      <c r="OAK176" s="2"/>
      <c r="OAL176" s="2"/>
      <c r="OAM176" s="2"/>
      <c r="OAN176" s="2"/>
      <c r="OAO176" s="2"/>
      <c r="OAP176" s="2"/>
      <c r="OAQ176" s="2"/>
      <c r="OAR176" s="2"/>
      <c r="OAS176" s="2"/>
      <c r="OAT176" s="2"/>
      <c r="OAU176" s="2"/>
      <c r="OAV176" s="2"/>
      <c r="OAW176" s="2"/>
      <c r="OAX176" s="2"/>
      <c r="OAY176" s="2"/>
      <c r="OAZ176" s="2"/>
      <c r="OBA176" s="2"/>
      <c r="OBB176" s="2"/>
      <c r="OBC176" s="2"/>
      <c r="OBD176" s="2"/>
      <c r="OBE176" s="2"/>
      <c r="OBF176" s="2"/>
      <c r="OBG176" s="2"/>
      <c r="OBH176" s="2"/>
      <c r="OBI176" s="2"/>
      <c r="OBJ176" s="2"/>
      <c r="OBK176" s="2"/>
      <c r="OBL176" s="2"/>
      <c r="OBM176" s="2"/>
      <c r="OBN176" s="2"/>
      <c r="OBO176" s="2"/>
      <c r="OBP176" s="2"/>
      <c r="OBQ176" s="2"/>
      <c r="OBR176" s="2"/>
      <c r="OBS176" s="2"/>
      <c r="OBT176" s="2"/>
      <c r="OBU176" s="2"/>
      <c r="OBV176" s="2"/>
      <c r="OBW176" s="2"/>
      <c r="OBX176" s="2"/>
      <c r="OBY176" s="2"/>
      <c r="OBZ176" s="2"/>
      <c r="OCA176" s="2"/>
      <c r="OCB176" s="2"/>
      <c r="OCC176" s="2"/>
      <c r="OCD176" s="2"/>
      <c r="OCE176" s="2"/>
      <c r="OCF176" s="2"/>
      <c r="OCG176" s="2"/>
      <c r="OCH176" s="2"/>
      <c r="OCI176" s="2"/>
      <c r="OCJ176" s="2"/>
      <c r="OCK176" s="2"/>
      <c r="OCL176" s="2"/>
      <c r="OCM176" s="2"/>
      <c r="OCN176" s="2"/>
      <c r="OCO176" s="2"/>
      <c r="OCP176" s="2"/>
      <c r="OCQ176" s="2"/>
      <c r="OCR176" s="2"/>
      <c r="OCS176" s="2"/>
      <c r="OCT176" s="2"/>
      <c r="OCU176" s="2"/>
      <c r="OCV176" s="2"/>
      <c r="OCW176" s="2"/>
      <c r="OCX176" s="2"/>
      <c r="OCY176" s="2"/>
      <c r="OCZ176" s="2"/>
      <c r="ODA176" s="2"/>
      <c r="ODB176" s="2"/>
      <c r="ODC176" s="2"/>
      <c r="ODD176" s="2"/>
      <c r="ODE176" s="2"/>
      <c r="ODF176" s="2"/>
      <c r="ODG176" s="2"/>
      <c r="ODH176" s="2"/>
      <c r="ODI176" s="2"/>
      <c r="ODJ176" s="2"/>
      <c r="ODK176" s="2"/>
      <c r="ODL176" s="2"/>
      <c r="ODM176" s="2"/>
      <c r="ODN176" s="2"/>
      <c r="ODO176" s="2"/>
      <c r="ODP176" s="2"/>
      <c r="ODQ176" s="2"/>
      <c r="ODR176" s="2"/>
      <c r="ODS176" s="2"/>
      <c r="ODT176" s="2"/>
      <c r="ODU176" s="2"/>
      <c r="ODV176" s="2"/>
      <c r="ODW176" s="2"/>
      <c r="ODX176" s="2"/>
      <c r="ODY176" s="2"/>
      <c r="ODZ176" s="2"/>
      <c r="OEA176" s="2"/>
      <c r="OEB176" s="2"/>
      <c r="OEC176" s="2"/>
      <c r="OED176" s="2"/>
      <c r="OEE176" s="2"/>
      <c r="OEF176" s="2"/>
      <c r="OEG176" s="2"/>
      <c r="OEH176" s="2"/>
      <c r="OEI176" s="2"/>
      <c r="OEJ176" s="2"/>
      <c r="OEK176" s="2"/>
      <c r="OEL176" s="2"/>
      <c r="OEM176" s="2"/>
      <c r="OEN176" s="2"/>
      <c r="OEO176" s="2"/>
      <c r="OEP176" s="2"/>
      <c r="OEQ176" s="2"/>
      <c r="OER176" s="2"/>
      <c r="OES176" s="2"/>
      <c r="OET176" s="2"/>
      <c r="OEU176" s="2"/>
      <c r="OEV176" s="2"/>
      <c r="OEW176" s="2"/>
      <c r="OEX176" s="2"/>
      <c r="OEY176" s="2"/>
      <c r="OEZ176" s="2"/>
      <c r="OFA176" s="2"/>
      <c r="OFB176" s="2"/>
      <c r="OFC176" s="2"/>
      <c r="OFD176" s="2"/>
      <c r="OFE176" s="2"/>
      <c r="OFF176" s="2"/>
      <c r="OFG176" s="2"/>
      <c r="OFH176" s="2"/>
      <c r="OFI176" s="2"/>
      <c r="OFJ176" s="2"/>
      <c r="OFK176" s="2"/>
      <c r="OFL176" s="2"/>
      <c r="OFM176" s="2"/>
      <c r="OFN176" s="2"/>
      <c r="OFO176" s="2"/>
      <c r="OFP176" s="2"/>
      <c r="OFQ176" s="2"/>
      <c r="OFR176" s="2"/>
      <c r="OFS176" s="2"/>
      <c r="OFT176" s="2"/>
      <c r="OFU176" s="2"/>
      <c r="OFV176" s="2"/>
      <c r="OFW176" s="2"/>
      <c r="OFX176" s="2"/>
      <c r="OFY176" s="2"/>
      <c r="OFZ176" s="2"/>
      <c r="OGA176" s="2"/>
      <c r="OGB176" s="2"/>
      <c r="OGC176" s="2"/>
      <c r="OGD176" s="2"/>
      <c r="OGE176" s="2"/>
      <c r="OGF176" s="2"/>
      <c r="OGG176" s="2"/>
      <c r="OGH176" s="2"/>
      <c r="OGI176" s="2"/>
      <c r="OGJ176" s="2"/>
      <c r="OGK176" s="2"/>
      <c r="OGL176" s="2"/>
      <c r="OGM176" s="2"/>
      <c r="OGN176" s="2"/>
      <c r="OGO176" s="2"/>
      <c r="OGP176" s="2"/>
      <c r="OGQ176" s="2"/>
      <c r="OGR176" s="2"/>
      <c r="OGS176" s="2"/>
      <c r="OGT176" s="2"/>
      <c r="OGU176" s="2"/>
      <c r="OGV176" s="2"/>
      <c r="OGW176" s="2"/>
      <c r="OGX176" s="2"/>
      <c r="OGY176" s="2"/>
      <c r="OGZ176" s="2"/>
      <c r="OHA176" s="2"/>
      <c r="OHB176" s="2"/>
      <c r="OHC176" s="2"/>
      <c r="OHD176" s="2"/>
      <c r="OHE176" s="2"/>
      <c r="OHF176" s="2"/>
      <c r="OHG176" s="2"/>
      <c r="OHH176" s="2"/>
      <c r="OHI176" s="2"/>
      <c r="OHJ176" s="2"/>
      <c r="OHK176" s="2"/>
      <c r="OHL176" s="2"/>
      <c r="OHM176" s="2"/>
      <c r="OHN176" s="2"/>
      <c r="OHO176" s="2"/>
      <c r="OHP176" s="2"/>
      <c r="OHQ176" s="2"/>
      <c r="OHR176" s="2"/>
      <c r="OHS176" s="2"/>
      <c r="OHT176" s="2"/>
      <c r="OHU176" s="2"/>
      <c r="OHV176" s="2"/>
      <c r="OHW176" s="2"/>
      <c r="OHX176" s="2"/>
      <c r="OHY176" s="2"/>
      <c r="OHZ176" s="2"/>
      <c r="OIA176" s="2"/>
      <c r="OIB176" s="2"/>
      <c r="OIC176" s="2"/>
      <c r="OID176" s="2"/>
      <c r="OIE176" s="2"/>
      <c r="OIF176" s="2"/>
      <c r="OIG176" s="2"/>
      <c r="OIH176" s="2"/>
      <c r="OII176" s="2"/>
      <c r="OIJ176" s="2"/>
      <c r="OIK176" s="2"/>
      <c r="OIL176" s="2"/>
      <c r="OIM176" s="2"/>
      <c r="OIN176" s="2"/>
      <c r="OIO176" s="2"/>
      <c r="OIP176" s="2"/>
      <c r="OIQ176" s="2"/>
      <c r="OIR176" s="2"/>
      <c r="OIS176" s="2"/>
      <c r="OIT176" s="2"/>
      <c r="OIU176" s="2"/>
      <c r="OIV176" s="2"/>
      <c r="OIW176" s="2"/>
      <c r="OIX176" s="2"/>
      <c r="OIY176" s="2"/>
      <c r="OIZ176" s="2"/>
      <c r="OJA176" s="2"/>
      <c r="OJB176" s="2"/>
      <c r="OJC176" s="2"/>
      <c r="OJD176" s="2"/>
      <c r="OJE176" s="2"/>
      <c r="OJF176" s="2"/>
      <c r="OJG176" s="2"/>
      <c r="OJH176" s="2"/>
      <c r="OJI176" s="2"/>
      <c r="OJJ176" s="2"/>
      <c r="OJK176" s="2"/>
      <c r="OJL176" s="2"/>
      <c r="OJM176" s="2"/>
      <c r="OJN176" s="2"/>
      <c r="OJO176" s="2"/>
      <c r="OJP176" s="2"/>
      <c r="OJQ176" s="2"/>
      <c r="OJR176" s="2"/>
      <c r="OJS176" s="2"/>
      <c r="OJT176" s="2"/>
      <c r="OJU176" s="2"/>
      <c r="OJV176" s="2"/>
      <c r="OJW176" s="2"/>
      <c r="OJX176" s="2"/>
      <c r="OJY176" s="2"/>
      <c r="OJZ176" s="2"/>
      <c r="OKA176" s="2"/>
      <c r="OKB176" s="2"/>
      <c r="OKC176" s="2"/>
      <c r="OKD176" s="2"/>
      <c r="OKE176" s="2"/>
      <c r="OKF176" s="2"/>
      <c r="OKG176" s="2"/>
      <c r="OKH176" s="2"/>
      <c r="OKI176" s="2"/>
      <c r="OKJ176" s="2"/>
      <c r="OKK176" s="2"/>
      <c r="OKL176" s="2"/>
      <c r="OKM176" s="2"/>
      <c r="OKN176" s="2"/>
      <c r="OKO176" s="2"/>
      <c r="OKP176" s="2"/>
      <c r="OKQ176" s="2"/>
      <c r="OKR176" s="2"/>
      <c r="OKS176" s="2"/>
      <c r="OKT176" s="2"/>
      <c r="OKU176" s="2"/>
      <c r="OKV176" s="2"/>
      <c r="OKW176" s="2"/>
      <c r="OKX176" s="2"/>
      <c r="OKY176" s="2"/>
      <c r="OKZ176" s="2"/>
      <c r="OLA176" s="2"/>
      <c r="OLB176" s="2"/>
      <c r="OLC176" s="2"/>
      <c r="OLD176" s="2"/>
      <c r="OLE176" s="2"/>
      <c r="OLF176" s="2"/>
      <c r="OLG176" s="2"/>
      <c r="OLH176" s="2"/>
      <c r="OLI176" s="2"/>
      <c r="OLJ176" s="2"/>
      <c r="OLK176" s="2"/>
      <c r="OLL176" s="2"/>
      <c r="OLM176" s="2"/>
      <c r="OLN176" s="2"/>
      <c r="OLO176" s="2"/>
      <c r="OLP176" s="2"/>
      <c r="OLQ176" s="2"/>
      <c r="OLR176" s="2"/>
      <c r="OLS176" s="2"/>
      <c r="OLT176" s="2"/>
      <c r="OLU176" s="2"/>
      <c r="OLV176" s="2"/>
      <c r="OLW176" s="2"/>
      <c r="OLX176" s="2"/>
      <c r="OLY176" s="2"/>
      <c r="OLZ176" s="2"/>
      <c r="OMA176" s="2"/>
      <c r="OMB176" s="2"/>
      <c r="OMC176" s="2"/>
      <c r="OMD176" s="2"/>
      <c r="OME176" s="2"/>
      <c r="OMF176" s="2"/>
      <c r="OMG176" s="2"/>
      <c r="OMH176" s="2"/>
      <c r="OMI176" s="2"/>
      <c r="OMJ176" s="2"/>
      <c r="OMK176" s="2"/>
      <c r="OML176" s="2"/>
      <c r="OMM176" s="2"/>
      <c r="OMN176" s="2"/>
      <c r="OMO176" s="2"/>
      <c r="OMP176" s="2"/>
      <c r="OMQ176" s="2"/>
      <c r="OMR176" s="2"/>
      <c r="OMS176" s="2"/>
      <c r="OMT176" s="2"/>
      <c r="OMU176" s="2"/>
      <c r="OMV176" s="2"/>
      <c r="OMW176" s="2"/>
      <c r="OMX176" s="2"/>
      <c r="OMY176" s="2"/>
      <c r="OMZ176" s="2"/>
      <c r="ONA176" s="2"/>
      <c r="ONB176" s="2"/>
      <c r="ONC176" s="2"/>
      <c r="OND176" s="2"/>
      <c r="ONE176" s="2"/>
      <c r="ONF176" s="2"/>
      <c r="ONG176" s="2"/>
      <c r="ONH176" s="2"/>
      <c r="ONI176" s="2"/>
      <c r="ONJ176" s="2"/>
      <c r="ONK176" s="2"/>
      <c r="ONL176" s="2"/>
      <c r="ONM176" s="2"/>
      <c r="ONN176" s="2"/>
      <c r="ONO176" s="2"/>
      <c r="ONP176" s="2"/>
      <c r="ONQ176" s="2"/>
      <c r="ONR176" s="2"/>
      <c r="ONS176" s="2"/>
      <c r="ONT176" s="2"/>
      <c r="ONU176" s="2"/>
      <c r="ONV176" s="2"/>
      <c r="ONW176" s="2"/>
      <c r="ONX176" s="2"/>
      <c r="ONY176" s="2"/>
      <c r="ONZ176" s="2"/>
      <c r="OOA176" s="2"/>
      <c r="OOB176" s="2"/>
      <c r="OOC176" s="2"/>
      <c r="OOD176" s="2"/>
      <c r="OOE176" s="2"/>
      <c r="OOF176" s="2"/>
      <c r="OOG176" s="2"/>
      <c r="OOH176" s="2"/>
      <c r="OOI176" s="2"/>
      <c r="OOJ176" s="2"/>
      <c r="OOK176" s="2"/>
      <c r="OOL176" s="2"/>
      <c r="OOM176" s="2"/>
      <c r="OON176" s="2"/>
      <c r="OOO176" s="2"/>
      <c r="OOP176" s="2"/>
      <c r="OOQ176" s="2"/>
      <c r="OOR176" s="2"/>
      <c r="OOS176" s="2"/>
      <c r="OOT176" s="2"/>
      <c r="OOU176" s="2"/>
      <c r="OOV176" s="2"/>
      <c r="OOW176" s="2"/>
      <c r="OOX176" s="2"/>
      <c r="OOY176" s="2"/>
      <c r="OOZ176" s="2"/>
      <c r="OPA176" s="2"/>
      <c r="OPB176" s="2"/>
      <c r="OPC176" s="2"/>
      <c r="OPD176" s="2"/>
      <c r="OPE176" s="2"/>
      <c r="OPF176" s="2"/>
      <c r="OPG176" s="2"/>
      <c r="OPH176" s="2"/>
      <c r="OPI176" s="2"/>
      <c r="OPJ176" s="2"/>
      <c r="OPK176" s="2"/>
      <c r="OPL176" s="2"/>
      <c r="OPM176" s="2"/>
      <c r="OPN176" s="2"/>
      <c r="OPO176" s="2"/>
      <c r="OPP176" s="2"/>
      <c r="OPQ176" s="2"/>
      <c r="OPR176" s="2"/>
      <c r="OPS176" s="2"/>
      <c r="OPT176" s="2"/>
      <c r="OPU176" s="2"/>
      <c r="OPV176" s="2"/>
      <c r="OPW176" s="2"/>
      <c r="OPX176" s="2"/>
      <c r="OPY176" s="2"/>
      <c r="OPZ176" s="2"/>
      <c r="OQA176" s="2"/>
      <c r="OQB176" s="2"/>
      <c r="OQC176" s="2"/>
      <c r="OQD176" s="2"/>
      <c r="OQE176" s="2"/>
      <c r="OQF176" s="2"/>
      <c r="OQG176" s="2"/>
      <c r="OQH176" s="2"/>
      <c r="OQI176" s="2"/>
      <c r="OQJ176" s="2"/>
      <c r="OQK176" s="2"/>
      <c r="OQL176" s="2"/>
      <c r="OQM176" s="2"/>
      <c r="OQN176" s="2"/>
      <c r="OQO176" s="2"/>
      <c r="OQP176" s="2"/>
      <c r="OQQ176" s="2"/>
      <c r="OQR176" s="2"/>
      <c r="OQS176" s="2"/>
      <c r="OQT176" s="2"/>
      <c r="OQU176" s="2"/>
      <c r="OQV176" s="2"/>
      <c r="OQW176" s="2"/>
      <c r="OQX176" s="2"/>
      <c r="OQY176" s="2"/>
      <c r="OQZ176" s="2"/>
      <c r="ORA176" s="2"/>
      <c r="ORB176" s="2"/>
      <c r="ORC176" s="2"/>
      <c r="ORD176" s="2"/>
      <c r="ORE176" s="2"/>
      <c r="ORF176" s="2"/>
      <c r="ORG176" s="2"/>
      <c r="ORH176" s="2"/>
      <c r="ORI176" s="2"/>
      <c r="ORJ176" s="2"/>
      <c r="ORK176" s="2"/>
      <c r="ORL176" s="2"/>
      <c r="ORM176" s="2"/>
      <c r="ORN176" s="2"/>
      <c r="ORO176" s="2"/>
      <c r="ORP176" s="2"/>
      <c r="ORQ176" s="2"/>
      <c r="ORR176" s="2"/>
      <c r="ORS176" s="2"/>
      <c r="ORT176" s="2"/>
      <c r="ORU176" s="2"/>
      <c r="ORV176" s="2"/>
      <c r="ORW176" s="2"/>
      <c r="ORX176" s="2"/>
      <c r="ORY176" s="2"/>
      <c r="ORZ176" s="2"/>
      <c r="OSA176" s="2"/>
      <c r="OSB176" s="2"/>
      <c r="OSC176" s="2"/>
      <c r="OSD176" s="2"/>
      <c r="OSE176" s="2"/>
      <c r="OSF176" s="2"/>
      <c r="OSG176" s="2"/>
      <c r="OSH176" s="2"/>
      <c r="OSI176" s="2"/>
      <c r="OSJ176" s="2"/>
      <c r="OSK176" s="2"/>
      <c r="OSL176" s="2"/>
      <c r="OSM176" s="2"/>
      <c r="OSN176" s="2"/>
      <c r="OSO176" s="2"/>
      <c r="OSP176" s="2"/>
      <c r="OSQ176" s="2"/>
      <c r="OSR176" s="2"/>
      <c r="OSS176" s="2"/>
      <c r="OST176" s="2"/>
      <c r="OSU176" s="2"/>
      <c r="OSV176" s="2"/>
      <c r="OSW176" s="2"/>
      <c r="OSX176" s="2"/>
      <c r="OSY176" s="2"/>
      <c r="OSZ176" s="2"/>
      <c r="OTA176" s="2"/>
      <c r="OTB176" s="2"/>
      <c r="OTC176" s="2"/>
      <c r="OTD176" s="2"/>
      <c r="OTE176" s="2"/>
      <c r="OTF176" s="2"/>
      <c r="OTG176" s="2"/>
      <c r="OTH176" s="2"/>
      <c r="OTI176" s="2"/>
      <c r="OTJ176" s="2"/>
      <c r="OTK176" s="2"/>
      <c r="OTL176" s="2"/>
      <c r="OTM176" s="2"/>
      <c r="OTN176" s="2"/>
      <c r="OTO176" s="2"/>
      <c r="OTP176" s="2"/>
      <c r="OTQ176" s="2"/>
      <c r="OTR176" s="2"/>
      <c r="OTS176" s="2"/>
      <c r="OTT176" s="2"/>
      <c r="OTU176" s="2"/>
      <c r="OTV176" s="2"/>
      <c r="OTW176" s="2"/>
      <c r="OTX176" s="2"/>
      <c r="OTY176" s="2"/>
      <c r="OTZ176" s="2"/>
      <c r="OUA176" s="2"/>
      <c r="OUB176" s="2"/>
      <c r="OUC176" s="2"/>
      <c r="OUD176" s="2"/>
      <c r="OUE176" s="2"/>
      <c r="OUF176" s="2"/>
      <c r="OUG176" s="2"/>
      <c r="OUH176" s="2"/>
      <c r="OUI176" s="2"/>
      <c r="OUJ176" s="2"/>
      <c r="OUK176" s="2"/>
      <c r="OUL176" s="2"/>
      <c r="OUM176" s="2"/>
      <c r="OUN176" s="2"/>
      <c r="OUO176" s="2"/>
      <c r="OUP176" s="2"/>
      <c r="OUQ176" s="2"/>
      <c r="OUR176" s="2"/>
      <c r="OUS176" s="2"/>
      <c r="OUT176" s="2"/>
      <c r="OUU176" s="2"/>
      <c r="OUV176" s="2"/>
      <c r="OUW176" s="2"/>
      <c r="OUX176" s="2"/>
      <c r="OUY176" s="2"/>
      <c r="OUZ176" s="2"/>
      <c r="OVA176" s="2"/>
      <c r="OVB176" s="2"/>
      <c r="OVC176" s="2"/>
      <c r="OVD176" s="2"/>
      <c r="OVE176" s="2"/>
      <c r="OVF176" s="2"/>
      <c r="OVG176" s="2"/>
      <c r="OVH176" s="2"/>
      <c r="OVI176" s="2"/>
      <c r="OVJ176" s="2"/>
      <c r="OVK176" s="2"/>
      <c r="OVL176" s="2"/>
      <c r="OVM176" s="2"/>
      <c r="OVN176" s="2"/>
      <c r="OVO176" s="2"/>
      <c r="OVP176" s="2"/>
      <c r="OVQ176" s="2"/>
      <c r="OVR176" s="2"/>
      <c r="OVS176" s="2"/>
      <c r="OVT176" s="2"/>
      <c r="OVU176" s="2"/>
      <c r="OVV176" s="2"/>
      <c r="OVW176" s="2"/>
      <c r="OVX176" s="2"/>
      <c r="OVY176" s="2"/>
      <c r="OVZ176" s="2"/>
      <c r="OWA176" s="2"/>
      <c r="OWB176" s="2"/>
      <c r="OWC176" s="2"/>
      <c r="OWD176" s="2"/>
      <c r="OWE176" s="2"/>
      <c r="OWF176" s="2"/>
      <c r="OWG176" s="2"/>
      <c r="OWH176" s="2"/>
      <c r="OWI176" s="2"/>
      <c r="OWJ176" s="2"/>
      <c r="OWK176" s="2"/>
      <c r="OWL176" s="2"/>
      <c r="OWM176" s="2"/>
      <c r="OWN176" s="2"/>
      <c r="OWO176" s="2"/>
      <c r="OWP176" s="2"/>
      <c r="OWQ176" s="2"/>
      <c r="OWR176" s="2"/>
      <c r="OWS176" s="2"/>
      <c r="OWT176" s="2"/>
      <c r="OWU176" s="2"/>
      <c r="OWV176" s="2"/>
      <c r="OWW176" s="2"/>
      <c r="OWX176" s="2"/>
      <c r="OWY176" s="2"/>
      <c r="OWZ176" s="2"/>
      <c r="OXA176" s="2"/>
      <c r="OXB176" s="2"/>
      <c r="OXC176" s="2"/>
      <c r="OXD176" s="2"/>
      <c r="OXE176" s="2"/>
      <c r="OXF176" s="2"/>
      <c r="OXG176" s="2"/>
      <c r="OXH176" s="2"/>
      <c r="OXI176" s="2"/>
      <c r="OXJ176" s="2"/>
      <c r="OXK176" s="2"/>
      <c r="OXL176" s="2"/>
      <c r="OXM176" s="2"/>
      <c r="OXN176" s="2"/>
      <c r="OXO176" s="2"/>
      <c r="OXP176" s="2"/>
      <c r="OXQ176" s="2"/>
      <c r="OXR176" s="2"/>
      <c r="OXS176" s="2"/>
      <c r="OXT176" s="2"/>
      <c r="OXU176" s="2"/>
      <c r="OXV176" s="2"/>
      <c r="OXW176" s="2"/>
      <c r="OXX176" s="2"/>
      <c r="OXY176" s="2"/>
      <c r="OXZ176" s="2"/>
      <c r="OYA176" s="2"/>
      <c r="OYB176" s="2"/>
      <c r="OYC176" s="2"/>
      <c r="OYD176" s="2"/>
      <c r="OYE176" s="2"/>
      <c r="OYF176" s="2"/>
      <c r="OYG176" s="2"/>
      <c r="OYH176" s="2"/>
      <c r="OYI176" s="2"/>
      <c r="OYJ176" s="2"/>
      <c r="OYK176" s="2"/>
      <c r="OYL176" s="2"/>
      <c r="OYM176" s="2"/>
      <c r="OYN176" s="2"/>
      <c r="OYO176" s="2"/>
      <c r="OYP176" s="2"/>
      <c r="OYQ176" s="2"/>
      <c r="OYR176" s="2"/>
      <c r="OYS176" s="2"/>
      <c r="OYT176" s="2"/>
      <c r="OYU176" s="2"/>
      <c r="OYV176" s="2"/>
      <c r="OYW176" s="2"/>
      <c r="OYX176" s="2"/>
      <c r="OYY176" s="2"/>
      <c r="OYZ176" s="2"/>
      <c r="OZA176" s="2"/>
      <c r="OZB176" s="2"/>
      <c r="OZC176" s="2"/>
      <c r="OZD176" s="2"/>
      <c r="OZE176" s="2"/>
      <c r="OZF176" s="2"/>
      <c r="OZG176" s="2"/>
      <c r="OZH176" s="2"/>
      <c r="OZI176" s="2"/>
      <c r="OZJ176" s="2"/>
      <c r="OZK176" s="2"/>
      <c r="OZL176" s="2"/>
      <c r="OZM176" s="2"/>
      <c r="OZN176" s="2"/>
      <c r="OZO176" s="2"/>
      <c r="OZP176" s="2"/>
      <c r="OZQ176" s="2"/>
      <c r="OZR176" s="2"/>
      <c r="OZS176" s="2"/>
      <c r="OZT176" s="2"/>
      <c r="OZU176" s="2"/>
      <c r="OZV176" s="2"/>
      <c r="OZW176" s="2"/>
      <c r="OZX176" s="2"/>
      <c r="OZY176" s="2"/>
      <c r="OZZ176" s="2"/>
      <c r="PAA176" s="2"/>
      <c r="PAB176" s="2"/>
      <c r="PAC176" s="2"/>
      <c r="PAD176" s="2"/>
      <c r="PAE176" s="2"/>
      <c r="PAF176" s="2"/>
      <c r="PAG176" s="2"/>
      <c r="PAH176" s="2"/>
      <c r="PAI176" s="2"/>
      <c r="PAJ176" s="2"/>
      <c r="PAK176" s="2"/>
      <c r="PAL176" s="2"/>
      <c r="PAM176" s="2"/>
      <c r="PAN176" s="2"/>
      <c r="PAO176" s="2"/>
      <c r="PAP176" s="2"/>
      <c r="PAQ176" s="2"/>
      <c r="PAR176" s="2"/>
      <c r="PAS176" s="2"/>
      <c r="PAT176" s="2"/>
      <c r="PAU176" s="2"/>
      <c r="PAV176" s="2"/>
      <c r="PAW176" s="2"/>
      <c r="PAX176" s="2"/>
      <c r="PAY176" s="2"/>
      <c r="PAZ176" s="2"/>
      <c r="PBA176" s="2"/>
      <c r="PBB176" s="2"/>
      <c r="PBC176" s="2"/>
      <c r="PBD176" s="2"/>
      <c r="PBE176" s="2"/>
      <c r="PBF176" s="2"/>
      <c r="PBG176" s="2"/>
      <c r="PBH176" s="2"/>
      <c r="PBI176" s="2"/>
      <c r="PBJ176" s="2"/>
      <c r="PBK176" s="2"/>
      <c r="PBL176" s="2"/>
      <c r="PBM176" s="2"/>
      <c r="PBN176" s="2"/>
      <c r="PBO176" s="2"/>
      <c r="PBP176" s="2"/>
      <c r="PBQ176" s="2"/>
      <c r="PBR176" s="2"/>
      <c r="PBS176" s="2"/>
      <c r="PBT176" s="2"/>
      <c r="PBU176" s="2"/>
      <c r="PBV176" s="2"/>
      <c r="PBW176" s="2"/>
      <c r="PBX176" s="2"/>
      <c r="PBY176" s="2"/>
      <c r="PBZ176" s="2"/>
      <c r="PCA176" s="2"/>
      <c r="PCB176" s="2"/>
      <c r="PCC176" s="2"/>
      <c r="PCD176" s="2"/>
      <c r="PCE176" s="2"/>
      <c r="PCF176" s="2"/>
      <c r="PCG176" s="2"/>
      <c r="PCH176" s="2"/>
      <c r="PCI176" s="2"/>
      <c r="PCJ176" s="2"/>
      <c r="PCK176" s="2"/>
      <c r="PCL176" s="2"/>
      <c r="PCM176" s="2"/>
      <c r="PCN176" s="2"/>
      <c r="PCO176" s="2"/>
      <c r="PCP176" s="2"/>
      <c r="PCQ176" s="2"/>
      <c r="PCR176" s="2"/>
      <c r="PCS176" s="2"/>
      <c r="PCT176" s="2"/>
      <c r="PCU176" s="2"/>
      <c r="PCV176" s="2"/>
      <c r="PCW176" s="2"/>
      <c r="PCX176" s="2"/>
      <c r="PCY176" s="2"/>
      <c r="PCZ176" s="2"/>
      <c r="PDA176" s="2"/>
      <c r="PDB176" s="2"/>
      <c r="PDC176" s="2"/>
      <c r="PDD176" s="2"/>
      <c r="PDE176" s="2"/>
      <c r="PDF176" s="2"/>
      <c r="PDG176" s="2"/>
      <c r="PDH176" s="2"/>
      <c r="PDI176" s="2"/>
      <c r="PDJ176" s="2"/>
      <c r="PDK176" s="2"/>
      <c r="PDL176" s="2"/>
      <c r="PDM176" s="2"/>
      <c r="PDN176" s="2"/>
      <c r="PDO176" s="2"/>
      <c r="PDP176" s="2"/>
      <c r="PDQ176" s="2"/>
      <c r="PDR176" s="2"/>
      <c r="PDS176" s="2"/>
      <c r="PDT176" s="2"/>
      <c r="PDU176" s="2"/>
      <c r="PDV176" s="2"/>
      <c r="PDW176" s="2"/>
      <c r="PDX176" s="2"/>
      <c r="PDY176" s="2"/>
      <c r="PDZ176" s="2"/>
      <c r="PEA176" s="2"/>
      <c r="PEB176" s="2"/>
      <c r="PEC176" s="2"/>
      <c r="PED176" s="2"/>
      <c r="PEE176" s="2"/>
      <c r="PEF176" s="2"/>
      <c r="PEG176" s="2"/>
      <c r="PEH176" s="2"/>
      <c r="PEI176" s="2"/>
      <c r="PEJ176" s="2"/>
      <c r="PEK176" s="2"/>
      <c r="PEL176" s="2"/>
      <c r="PEM176" s="2"/>
      <c r="PEN176" s="2"/>
      <c r="PEO176" s="2"/>
      <c r="PEP176" s="2"/>
      <c r="PEQ176" s="2"/>
      <c r="PER176" s="2"/>
      <c r="PES176" s="2"/>
      <c r="PET176" s="2"/>
      <c r="PEU176" s="2"/>
      <c r="PEV176" s="2"/>
      <c r="PEW176" s="2"/>
      <c r="PEX176" s="2"/>
      <c r="PEY176" s="2"/>
      <c r="PEZ176" s="2"/>
      <c r="PFA176" s="2"/>
      <c r="PFB176" s="2"/>
      <c r="PFC176" s="2"/>
      <c r="PFD176" s="2"/>
      <c r="PFE176" s="2"/>
      <c r="PFF176" s="2"/>
      <c r="PFG176" s="2"/>
      <c r="PFH176" s="2"/>
      <c r="PFI176" s="2"/>
      <c r="PFJ176" s="2"/>
      <c r="PFK176" s="2"/>
      <c r="PFL176" s="2"/>
      <c r="PFM176" s="2"/>
      <c r="PFN176" s="2"/>
      <c r="PFO176" s="2"/>
      <c r="PFP176" s="2"/>
      <c r="PFQ176" s="2"/>
      <c r="PFR176" s="2"/>
      <c r="PFS176" s="2"/>
      <c r="PFT176" s="2"/>
      <c r="PFU176" s="2"/>
      <c r="PFV176" s="2"/>
      <c r="PFW176" s="2"/>
      <c r="PFX176" s="2"/>
      <c r="PFY176" s="2"/>
      <c r="PFZ176" s="2"/>
      <c r="PGA176" s="2"/>
      <c r="PGB176" s="2"/>
      <c r="PGC176" s="2"/>
      <c r="PGD176" s="2"/>
      <c r="PGE176" s="2"/>
      <c r="PGF176" s="2"/>
      <c r="PGG176" s="2"/>
      <c r="PGH176" s="2"/>
      <c r="PGI176" s="2"/>
      <c r="PGJ176" s="2"/>
      <c r="PGK176" s="2"/>
      <c r="PGL176" s="2"/>
      <c r="PGM176" s="2"/>
      <c r="PGN176" s="2"/>
      <c r="PGO176" s="2"/>
      <c r="PGP176" s="2"/>
      <c r="PGQ176" s="2"/>
      <c r="PGR176" s="2"/>
      <c r="PGS176" s="2"/>
      <c r="PGT176" s="2"/>
      <c r="PGU176" s="2"/>
      <c r="PGV176" s="2"/>
      <c r="PGW176" s="2"/>
      <c r="PGX176" s="2"/>
      <c r="PGY176" s="2"/>
      <c r="PGZ176" s="2"/>
      <c r="PHA176" s="2"/>
      <c r="PHB176" s="2"/>
      <c r="PHC176" s="2"/>
      <c r="PHD176" s="2"/>
      <c r="PHE176" s="2"/>
      <c r="PHF176" s="2"/>
      <c r="PHG176" s="2"/>
      <c r="PHH176" s="2"/>
      <c r="PHI176" s="2"/>
      <c r="PHJ176" s="2"/>
      <c r="PHK176" s="2"/>
      <c r="PHL176" s="2"/>
      <c r="PHM176" s="2"/>
      <c r="PHN176" s="2"/>
      <c r="PHO176" s="2"/>
      <c r="PHP176" s="2"/>
      <c r="PHQ176" s="2"/>
      <c r="PHR176" s="2"/>
      <c r="PHS176" s="2"/>
      <c r="PHT176" s="2"/>
      <c r="PHU176" s="2"/>
      <c r="PHV176" s="2"/>
      <c r="PHW176" s="2"/>
      <c r="PHX176" s="2"/>
      <c r="PHY176" s="2"/>
      <c r="PHZ176" s="2"/>
      <c r="PIA176" s="2"/>
      <c r="PIB176" s="2"/>
      <c r="PIC176" s="2"/>
      <c r="PID176" s="2"/>
      <c r="PIE176" s="2"/>
      <c r="PIF176" s="2"/>
      <c r="PIG176" s="2"/>
      <c r="PIH176" s="2"/>
      <c r="PII176" s="2"/>
      <c r="PIJ176" s="2"/>
      <c r="PIK176" s="2"/>
      <c r="PIL176" s="2"/>
      <c r="PIM176" s="2"/>
      <c r="PIN176" s="2"/>
      <c r="PIO176" s="2"/>
      <c r="PIP176" s="2"/>
      <c r="PIQ176" s="2"/>
      <c r="PIR176" s="2"/>
      <c r="PIS176" s="2"/>
      <c r="PIT176" s="2"/>
      <c r="PIU176" s="2"/>
      <c r="PIV176" s="2"/>
      <c r="PIW176" s="2"/>
      <c r="PIX176" s="2"/>
      <c r="PIY176" s="2"/>
      <c r="PIZ176" s="2"/>
      <c r="PJA176" s="2"/>
      <c r="PJB176" s="2"/>
      <c r="PJC176" s="2"/>
      <c r="PJD176" s="2"/>
      <c r="PJE176" s="2"/>
      <c r="PJF176" s="2"/>
      <c r="PJG176" s="2"/>
      <c r="PJH176" s="2"/>
      <c r="PJI176" s="2"/>
      <c r="PJJ176" s="2"/>
      <c r="PJK176" s="2"/>
      <c r="PJL176" s="2"/>
      <c r="PJM176" s="2"/>
      <c r="PJN176" s="2"/>
      <c r="PJO176" s="2"/>
      <c r="PJP176" s="2"/>
      <c r="PJQ176" s="2"/>
      <c r="PJR176" s="2"/>
      <c r="PJS176" s="2"/>
      <c r="PJT176" s="2"/>
      <c r="PJU176" s="2"/>
      <c r="PJV176" s="2"/>
      <c r="PJW176" s="2"/>
      <c r="PJX176" s="2"/>
      <c r="PJY176" s="2"/>
      <c r="PJZ176" s="2"/>
      <c r="PKA176" s="2"/>
      <c r="PKB176" s="2"/>
      <c r="PKC176" s="2"/>
      <c r="PKD176" s="2"/>
      <c r="PKE176" s="2"/>
      <c r="PKF176" s="2"/>
      <c r="PKG176" s="2"/>
      <c r="PKH176" s="2"/>
      <c r="PKI176" s="2"/>
      <c r="PKJ176" s="2"/>
      <c r="PKK176" s="2"/>
      <c r="PKL176" s="2"/>
      <c r="PKM176" s="2"/>
      <c r="PKN176" s="2"/>
      <c r="PKO176" s="2"/>
      <c r="PKP176" s="2"/>
      <c r="PKQ176" s="2"/>
      <c r="PKR176" s="2"/>
      <c r="PKS176" s="2"/>
      <c r="PKT176" s="2"/>
      <c r="PKU176" s="2"/>
      <c r="PKV176" s="2"/>
      <c r="PKW176" s="2"/>
      <c r="PKX176" s="2"/>
      <c r="PKY176" s="2"/>
      <c r="PKZ176" s="2"/>
      <c r="PLA176" s="2"/>
      <c r="PLB176" s="2"/>
      <c r="PLC176" s="2"/>
      <c r="PLD176" s="2"/>
      <c r="PLE176" s="2"/>
      <c r="PLF176" s="2"/>
      <c r="PLG176" s="2"/>
      <c r="PLH176" s="2"/>
      <c r="PLI176" s="2"/>
      <c r="PLJ176" s="2"/>
      <c r="PLK176" s="2"/>
      <c r="PLL176" s="2"/>
      <c r="PLM176" s="2"/>
      <c r="PLN176" s="2"/>
      <c r="PLO176" s="2"/>
      <c r="PLP176" s="2"/>
      <c r="PLQ176" s="2"/>
      <c r="PLR176" s="2"/>
      <c r="PLS176" s="2"/>
      <c r="PLT176" s="2"/>
      <c r="PLU176" s="2"/>
      <c r="PLV176" s="2"/>
      <c r="PLW176" s="2"/>
      <c r="PLX176" s="2"/>
      <c r="PLY176" s="2"/>
      <c r="PLZ176" s="2"/>
      <c r="PMA176" s="2"/>
      <c r="PMB176" s="2"/>
      <c r="PMC176" s="2"/>
      <c r="PMD176" s="2"/>
      <c r="PME176" s="2"/>
      <c r="PMF176" s="2"/>
      <c r="PMG176" s="2"/>
      <c r="PMH176" s="2"/>
      <c r="PMI176" s="2"/>
      <c r="PMJ176" s="2"/>
      <c r="PMK176" s="2"/>
      <c r="PML176" s="2"/>
      <c r="PMM176" s="2"/>
      <c r="PMN176" s="2"/>
      <c r="PMO176" s="2"/>
      <c r="PMP176" s="2"/>
      <c r="PMQ176" s="2"/>
      <c r="PMR176" s="2"/>
      <c r="PMS176" s="2"/>
      <c r="PMT176" s="2"/>
      <c r="PMU176" s="2"/>
      <c r="PMV176" s="2"/>
      <c r="PMW176" s="2"/>
      <c r="PMX176" s="2"/>
      <c r="PMY176" s="2"/>
      <c r="PMZ176" s="2"/>
      <c r="PNA176" s="2"/>
      <c r="PNB176" s="2"/>
      <c r="PNC176" s="2"/>
      <c r="PND176" s="2"/>
      <c r="PNE176" s="2"/>
      <c r="PNF176" s="2"/>
      <c r="PNG176" s="2"/>
      <c r="PNH176" s="2"/>
      <c r="PNI176" s="2"/>
      <c r="PNJ176" s="2"/>
      <c r="PNK176" s="2"/>
      <c r="PNL176" s="2"/>
      <c r="PNM176" s="2"/>
      <c r="PNN176" s="2"/>
      <c r="PNO176" s="2"/>
      <c r="PNP176" s="2"/>
      <c r="PNQ176" s="2"/>
      <c r="PNR176" s="2"/>
      <c r="PNS176" s="2"/>
      <c r="PNT176" s="2"/>
      <c r="PNU176" s="2"/>
      <c r="PNV176" s="2"/>
      <c r="PNW176" s="2"/>
      <c r="PNX176" s="2"/>
      <c r="PNY176" s="2"/>
      <c r="PNZ176" s="2"/>
      <c r="POA176" s="2"/>
      <c r="POB176" s="2"/>
      <c r="POC176" s="2"/>
      <c r="POD176" s="2"/>
      <c r="POE176" s="2"/>
      <c r="POF176" s="2"/>
      <c r="POG176" s="2"/>
      <c r="POH176" s="2"/>
      <c r="POI176" s="2"/>
      <c r="POJ176" s="2"/>
      <c r="POK176" s="2"/>
      <c r="POL176" s="2"/>
      <c r="POM176" s="2"/>
      <c r="PON176" s="2"/>
      <c r="POO176" s="2"/>
      <c r="POP176" s="2"/>
      <c r="POQ176" s="2"/>
      <c r="POR176" s="2"/>
      <c r="POS176" s="2"/>
      <c r="POT176" s="2"/>
      <c r="POU176" s="2"/>
      <c r="POV176" s="2"/>
      <c r="POW176" s="2"/>
      <c r="POX176" s="2"/>
      <c r="POY176" s="2"/>
      <c r="POZ176" s="2"/>
      <c r="PPA176" s="2"/>
      <c r="PPB176" s="2"/>
      <c r="PPC176" s="2"/>
      <c r="PPD176" s="2"/>
      <c r="PPE176" s="2"/>
      <c r="PPF176" s="2"/>
      <c r="PPG176" s="2"/>
      <c r="PPH176" s="2"/>
      <c r="PPI176" s="2"/>
      <c r="PPJ176" s="2"/>
      <c r="PPK176" s="2"/>
      <c r="PPL176" s="2"/>
      <c r="PPM176" s="2"/>
      <c r="PPN176" s="2"/>
      <c r="PPO176" s="2"/>
      <c r="PPP176" s="2"/>
      <c r="PPQ176" s="2"/>
      <c r="PPR176" s="2"/>
      <c r="PPS176" s="2"/>
      <c r="PPT176" s="2"/>
      <c r="PPU176" s="2"/>
      <c r="PPV176" s="2"/>
      <c r="PPW176" s="2"/>
      <c r="PPX176" s="2"/>
      <c r="PPY176" s="2"/>
      <c r="PPZ176" s="2"/>
      <c r="PQA176" s="2"/>
      <c r="PQB176" s="2"/>
      <c r="PQC176" s="2"/>
      <c r="PQD176" s="2"/>
      <c r="PQE176" s="2"/>
      <c r="PQF176" s="2"/>
      <c r="PQG176" s="2"/>
      <c r="PQH176" s="2"/>
      <c r="PQI176" s="2"/>
      <c r="PQJ176" s="2"/>
      <c r="PQK176" s="2"/>
      <c r="PQL176" s="2"/>
      <c r="PQM176" s="2"/>
      <c r="PQN176" s="2"/>
      <c r="PQO176" s="2"/>
      <c r="PQP176" s="2"/>
      <c r="PQQ176" s="2"/>
      <c r="PQR176" s="2"/>
      <c r="PQS176" s="2"/>
      <c r="PQT176" s="2"/>
      <c r="PQU176" s="2"/>
      <c r="PQV176" s="2"/>
      <c r="PQW176" s="2"/>
      <c r="PQX176" s="2"/>
      <c r="PQY176" s="2"/>
      <c r="PQZ176" s="2"/>
      <c r="PRA176" s="2"/>
      <c r="PRB176" s="2"/>
      <c r="PRC176" s="2"/>
      <c r="PRD176" s="2"/>
      <c r="PRE176" s="2"/>
      <c r="PRF176" s="2"/>
      <c r="PRG176" s="2"/>
      <c r="PRH176" s="2"/>
      <c r="PRI176" s="2"/>
      <c r="PRJ176" s="2"/>
      <c r="PRK176" s="2"/>
      <c r="PRL176" s="2"/>
      <c r="PRM176" s="2"/>
      <c r="PRN176" s="2"/>
      <c r="PRO176" s="2"/>
      <c r="PRP176" s="2"/>
      <c r="PRQ176" s="2"/>
      <c r="PRR176" s="2"/>
      <c r="PRS176" s="2"/>
      <c r="PRT176" s="2"/>
      <c r="PRU176" s="2"/>
      <c r="PRV176" s="2"/>
      <c r="PRW176" s="2"/>
      <c r="PRX176" s="2"/>
      <c r="PRY176" s="2"/>
      <c r="PRZ176" s="2"/>
      <c r="PSA176" s="2"/>
      <c r="PSB176" s="2"/>
      <c r="PSC176" s="2"/>
      <c r="PSD176" s="2"/>
      <c r="PSE176" s="2"/>
      <c r="PSF176" s="2"/>
      <c r="PSG176" s="2"/>
      <c r="PSH176" s="2"/>
      <c r="PSI176" s="2"/>
      <c r="PSJ176" s="2"/>
      <c r="PSK176" s="2"/>
      <c r="PSL176" s="2"/>
      <c r="PSM176" s="2"/>
      <c r="PSN176" s="2"/>
      <c r="PSO176" s="2"/>
      <c r="PSP176" s="2"/>
      <c r="PSQ176" s="2"/>
      <c r="PSR176" s="2"/>
      <c r="PSS176" s="2"/>
      <c r="PST176" s="2"/>
      <c r="PSU176" s="2"/>
      <c r="PSV176" s="2"/>
      <c r="PSW176" s="2"/>
      <c r="PSX176" s="2"/>
      <c r="PSY176" s="2"/>
      <c r="PSZ176" s="2"/>
      <c r="PTA176" s="2"/>
      <c r="PTB176" s="2"/>
      <c r="PTC176" s="2"/>
      <c r="PTD176" s="2"/>
      <c r="PTE176" s="2"/>
      <c r="PTF176" s="2"/>
      <c r="PTG176" s="2"/>
      <c r="PTH176" s="2"/>
      <c r="PTI176" s="2"/>
      <c r="PTJ176" s="2"/>
      <c r="PTK176" s="2"/>
      <c r="PTL176" s="2"/>
      <c r="PTM176" s="2"/>
      <c r="PTN176" s="2"/>
      <c r="PTO176" s="2"/>
      <c r="PTP176" s="2"/>
      <c r="PTQ176" s="2"/>
      <c r="PTR176" s="2"/>
      <c r="PTS176" s="2"/>
      <c r="PTT176" s="2"/>
      <c r="PTU176" s="2"/>
      <c r="PTV176" s="2"/>
      <c r="PTW176" s="2"/>
      <c r="PTX176" s="2"/>
      <c r="PTY176" s="2"/>
      <c r="PTZ176" s="2"/>
      <c r="PUA176" s="2"/>
      <c r="PUB176" s="2"/>
      <c r="PUC176" s="2"/>
      <c r="PUD176" s="2"/>
      <c r="PUE176" s="2"/>
      <c r="PUF176" s="2"/>
      <c r="PUG176" s="2"/>
      <c r="PUH176" s="2"/>
      <c r="PUI176" s="2"/>
      <c r="PUJ176" s="2"/>
      <c r="PUK176" s="2"/>
      <c r="PUL176" s="2"/>
      <c r="PUM176" s="2"/>
      <c r="PUN176" s="2"/>
      <c r="PUO176" s="2"/>
      <c r="PUP176" s="2"/>
      <c r="PUQ176" s="2"/>
      <c r="PUR176" s="2"/>
      <c r="PUS176" s="2"/>
      <c r="PUT176" s="2"/>
      <c r="PUU176" s="2"/>
      <c r="PUV176" s="2"/>
      <c r="PUW176" s="2"/>
      <c r="PUX176" s="2"/>
      <c r="PUY176" s="2"/>
      <c r="PUZ176" s="2"/>
      <c r="PVA176" s="2"/>
      <c r="PVB176" s="2"/>
      <c r="PVC176" s="2"/>
      <c r="PVD176" s="2"/>
      <c r="PVE176" s="2"/>
      <c r="PVF176" s="2"/>
      <c r="PVG176" s="2"/>
      <c r="PVH176" s="2"/>
      <c r="PVI176" s="2"/>
      <c r="PVJ176" s="2"/>
      <c r="PVK176" s="2"/>
      <c r="PVL176" s="2"/>
      <c r="PVM176" s="2"/>
      <c r="PVN176" s="2"/>
      <c r="PVO176" s="2"/>
      <c r="PVP176" s="2"/>
      <c r="PVQ176" s="2"/>
      <c r="PVR176" s="2"/>
      <c r="PVS176" s="2"/>
      <c r="PVT176" s="2"/>
      <c r="PVU176" s="2"/>
      <c r="PVV176" s="2"/>
      <c r="PVW176" s="2"/>
      <c r="PVX176" s="2"/>
      <c r="PVY176" s="2"/>
      <c r="PVZ176" s="2"/>
      <c r="PWA176" s="2"/>
      <c r="PWB176" s="2"/>
      <c r="PWC176" s="2"/>
      <c r="PWD176" s="2"/>
      <c r="PWE176" s="2"/>
      <c r="PWF176" s="2"/>
      <c r="PWG176" s="2"/>
      <c r="PWH176" s="2"/>
      <c r="PWI176" s="2"/>
      <c r="PWJ176" s="2"/>
      <c r="PWK176" s="2"/>
      <c r="PWL176" s="2"/>
      <c r="PWM176" s="2"/>
      <c r="PWN176" s="2"/>
      <c r="PWO176" s="2"/>
      <c r="PWP176" s="2"/>
      <c r="PWQ176" s="2"/>
      <c r="PWR176" s="2"/>
      <c r="PWS176" s="2"/>
      <c r="PWT176" s="2"/>
      <c r="PWU176" s="2"/>
      <c r="PWV176" s="2"/>
      <c r="PWW176" s="2"/>
      <c r="PWX176" s="2"/>
      <c r="PWY176" s="2"/>
      <c r="PWZ176" s="2"/>
      <c r="PXA176" s="2"/>
      <c r="PXB176" s="2"/>
      <c r="PXC176" s="2"/>
      <c r="PXD176" s="2"/>
      <c r="PXE176" s="2"/>
      <c r="PXF176" s="2"/>
      <c r="PXG176" s="2"/>
      <c r="PXH176" s="2"/>
      <c r="PXI176" s="2"/>
      <c r="PXJ176" s="2"/>
      <c r="PXK176" s="2"/>
      <c r="PXL176" s="2"/>
      <c r="PXM176" s="2"/>
      <c r="PXN176" s="2"/>
      <c r="PXO176" s="2"/>
      <c r="PXP176" s="2"/>
      <c r="PXQ176" s="2"/>
      <c r="PXR176" s="2"/>
      <c r="PXS176" s="2"/>
      <c r="PXT176" s="2"/>
      <c r="PXU176" s="2"/>
      <c r="PXV176" s="2"/>
      <c r="PXW176" s="2"/>
      <c r="PXX176" s="2"/>
      <c r="PXY176" s="2"/>
      <c r="PXZ176" s="2"/>
      <c r="PYA176" s="2"/>
      <c r="PYB176" s="2"/>
      <c r="PYC176" s="2"/>
      <c r="PYD176" s="2"/>
      <c r="PYE176" s="2"/>
      <c r="PYF176" s="2"/>
      <c r="PYG176" s="2"/>
      <c r="PYH176" s="2"/>
      <c r="PYI176" s="2"/>
      <c r="PYJ176" s="2"/>
      <c r="PYK176" s="2"/>
      <c r="PYL176" s="2"/>
      <c r="PYM176" s="2"/>
      <c r="PYN176" s="2"/>
      <c r="PYO176" s="2"/>
      <c r="PYP176" s="2"/>
      <c r="PYQ176" s="2"/>
      <c r="PYR176" s="2"/>
      <c r="PYS176" s="2"/>
      <c r="PYT176" s="2"/>
      <c r="PYU176" s="2"/>
      <c r="PYV176" s="2"/>
      <c r="PYW176" s="2"/>
      <c r="PYX176" s="2"/>
      <c r="PYY176" s="2"/>
      <c r="PYZ176" s="2"/>
      <c r="PZA176" s="2"/>
      <c r="PZB176" s="2"/>
      <c r="PZC176" s="2"/>
      <c r="PZD176" s="2"/>
      <c r="PZE176" s="2"/>
      <c r="PZF176" s="2"/>
      <c r="PZG176" s="2"/>
      <c r="PZH176" s="2"/>
      <c r="PZI176" s="2"/>
      <c r="PZJ176" s="2"/>
      <c r="PZK176" s="2"/>
      <c r="PZL176" s="2"/>
      <c r="PZM176" s="2"/>
      <c r="PZN176" s="2"/>
      <c r="PZO176" s="2"/>
      <c r="PZP176" s="2"/>
      <c r="PZQ176" s="2"/>
      <c r="PZR176" s="2"/>
      <c r="PZS176" s="2"/>
      <c r="PZT176" s="2"/>
      <c r="PZU176" s="2"/>
      <c r="PZV176" s="2"/>
      <c r="PZW176" s="2"/>
      <c r="PZX176" s="2"/>
      <c r="PZY176" s="2"/>
      <c r="PZZ176" s="2"/>
      <c r="QAA176" s="2"/>
      <c r="QAB176" s="2"/>
      <c r="QAC176" s="2"/>
      <c r="QAD176" s="2"/>
      <c r="QAE176" s="2"/>
      <c r="QAF176" s="2"/>
      <c r="QAG176" s="2"/>
      <c r="QAH176" s="2"/>
      <c r="QAI176" s="2"/>
      <c r="QAJ176" s="2"/>
      <c r="QAK176" s="2"/>
      <c r="QAL176" s="2"/>
      <c r="QAM176" s="2"/>
      <c r="QAN176" s="2"/>
      <c r="QAO176" s="2"/>
      <c r="QAP176" s="2"/>
      <c r="QAQ176" s="2"/>
      <c r="QAR176" s="2"/>
      <c r="QAS176" s="2"/>
      <c r="QAT176" s="2"/>
      <c r="QAU176" s="2"/>
      <c r="QAV176" s="2"/>
      <c r="QAW176" s="2"/>
      <c r="QAX176" s="2"/>
      <c r="QAY176" s="2"/>
      <c r="QAZ176" s="2"/>
      <c r="QBA176" s="2"/>
      <c r="QBB176" s="2"/>
      <c r="QBC176" s="2"/>
      <c r="QBD176" s="2"/>
      <c r="QBE176" s="2"/>
      <c r="QBF176" s="2"/>
      <c r="QBG176" s="2"/>
      <c r="QBH176" s="2"/>
      <c r="QBI176" s="2"/>
      <c r="QBJ176" s="2"/>
      <c r="QBK176" s="2"/>
      <c r="QBL176" s="2"/>
      <c r="QBM176" s="2"/>
      <c r="QBN176" s="2"/>
      <c r="QBO176" s="2"/>
      <c r="QBP176" s="2"/>
      <c r="QBQ176" s="2"/>
      <c r="QBR176" s="2"/>
      <c r="QBS176" s="2"/>
      <c r="QBT176" s="2"/>
      <c r="QBU176" s="2"/>
      <c r="QBV176" s="2"/>
      <c r="QBW176" s="2"/>
      <c r="QBX176" s="2"/>
      <c r="QBY176" s="2"/>
      <c r="QBZ176" s="2"/>
      <c r="QCA176" s="2"/>
      <c r="QCB176" s="2"/>
      <c r="QCC176" s="2"/>
      <c r="QCD176" s="2"/>
      <c r="QCE176" s="2"/>
      <c r="QCF176" s="2"/>
      <c r="QCG176" s="2"/>
      <c r="QCH176" s="2"/>
      <c r="QCI176" s="2"/>
      <c r="QCJ176" s="2"/>
      <c r="QCK176" s="2"/>
      <c r="QCL176" s="2"/>
      <c r="QCM176" s="2"/>
      <c r="QCN176" s="2"/>
      <c r="QCO176" s="2"/>
      <c r="QCP176" s="2"/>
      <c r="QCQ176" s="2"/>
      <c r="QCR176" s="2"/>
      <c r="QCS176" s="2"/>
      <c r="QCT176" s="2"/>
      <c r="QCU176" s="2"/>
      <c r="QCV176" s="2"/>
      <c r="QCW176" s="2"/>
      <c r="QCX176" s="2"/>
      <c r="QCY176" s="2"/>
      <c r="QCZ176" s="2"/>
      <c r="QDA176" s="2"/>
      <c r="QDB176" s="2"/>
      <c r="QDC176" s="2"/>
      <c r="QDD176" s="2"/>
      <c r="QDE176" s="2"/>
      <c r="QDF176" s="2"/>
      <c r="QDG176" s="2"/>
      <c r="QDH176" s="2"/>
      <c r="QDI176" s="2"/>
      <c r="QDJ176" s="2"/>
      <c r="QDK176" s="2"/>
      <c r="QDL176" s="2"/>
      <c r="QDM176" s="2"/>
      <c r="QDN176" s="2"/>
      <c r="QDO176" s="2"/>
      <c r="QDP176" s="2"/>
      <c r="QDQ176" s="2"/>
      <c r="QDR176" s="2"/>
      <c r="QDS176" s="2"/>
      <c r="QDT176" s="2"/>
      <c r="QDU176" s="2"/>
      <c r="QDV176" s="2"/>
      <c r="QDW176" s="2"/>
      <c r="QDX176" s="2"/>
      <c r="QDY176" s="2"/>
      <c r="QDZ176" s="2"/>
      <c r="QEA176" s="2"/>
      <c r="QEB176" s="2"/>
      <c r="QEC176" s="2"/>
      <c r="QED176" s="2"/>
      <c r="QEE176" s="2"/>
      <c r="QEF176" s="2"/>
      <c r="QEG176" s="2"/>
      <c r="QEH176" s="2"/>
      <c r="QEI176" s="2"/>
      <c r="QEJ176" s="2"/>
      <c r="QEK176" s="2"/>
      <c r="QEL176" s="2"/>
      <c r="QEM176" s="2"/>
      <c r="QEN176" s="2"/>
      <c r="QEO176" s="2"/>
      <c r="QEP176" s="2"/>
      <c r="QEQ176" s="2"/>
      <c r="QER176" s="2"/>
      <c r="QES176" s="2"/>
      <c r="QET176" s="2"/>
      <c r="QEU176" s="2"/>
      <c r="QEV176" s="2"/>
      <c r="QEW176" s="2"/>
      <c r="QEX176" s="2"/>
      <c r="QEY176" s="2"/>
      <c r="QEZ176" s="2"/>
      <c r="QFA176" s="2"/>
      <c r="QFB176" s="2"/>
      <c r="QFC176" s="2"/>
      <c r="QFD176" s="2"/>
      <c r="QFE176" s="2"/>
      <c r="QFF176" s="2"/>
      <c r="QFG176" s="2"/>
      <c r="QFH176" s="2"/>
      <c r="QFI176" s="2"/>
      <c r="QFJ176" s="2"/>
      <c r="QFK176" s="2"/>
      <c r="QFL176" s="2"/>
      <c r="QFM176" s="2"/>
      <c r="QFN176" s="2"/>
      <c r="QFO176" s="2"/>
      <c r="QFP176" s="2"/>
      <c r="QFQ176" s="2"/>
      <c r="QFR176" s="2"/>
      <c r="QFS176" s="2"/>
      <c r="QFT176" s="2"/>
      <c r="QFU176" s="2"/>
      <c r="QFV176" s="2"/>
      <c r="QFW176" s="2"/>
      <c r="QFX176" s="2"/>
      <c r="QFY176" s="2"/>
      <c r="QFZ176" s="2"/>
      <c r="QGA176" s="2"/>
      <c r="QGB176" s="2"/>
      <c r="QGC176" s="2"/>
      <c r="QGD176" s="2"/>
      <c r="QGE176" s="2"/>
      <c r="QGF176" s="2"/>
      <c r="QGG176" s="2"/>
      <c r="QGH176" s="2"/>
      <c r="QGI176" s="2"/>
      <c r="QGJ176" s="2"/>
      <c r="QGK176" s="2"/>
      <c r="QGL176" s="2"/>
      <c r="QGM176" s="2"/>
      <c r="QGN176" s="2"/>
      <c r="QGO176" s="2"/>
      <c r="QGP176" s="2"/>
      <c r="QGQ176" s="2"/>
      <c r="QGR176" s="2"/>
      <c r="QGS176" s="2"/>
      <c r="QGT176" s="2"/>
      <c r="QGU176" s="2"/>
      <c r="QGV176" s="2"/>
      <c r="QGW176" s="2"/>
      <c r="QGX176" s="2"/>
      <c r="QGY176" s="2"/>
      <c r="QGZ176" s="2"/>
      <c r="QHA176" s="2"/>
      <c r="QHB176" s="2"/>
      <c r="QHC176" s="2"/>
      <c r="QHD176" s="2"/>
      <c r="QHE176" s="2"/>
      <c r="QHF176" s="2"/>
      <c r="QHG176" s="2"/>
      <c r="QHH176" s="2"/>
      <c r="QHI176" s="2"/>
      <c r="QHJ176" s="2"/>
      <c r="QHK176" s="2"/>
      <c r="QHL176" s="2"/>
      <c r="QHM176" s="2"/>
      <c r="QHN176" s="2"/>
      <c r="QHO176" s="2"/>
      <c r="QHP176" s="2"/>
      <c r="QHQ176" s="2"/>
      <c r="QHR176" s="2"/>
      <c r="QHS176" s="2"/>
      <c r="QHT176" s="2"/>
      <c r="QHU176" s="2"/>
      <c r="QHV176" s="2"/>
      <c r="QHW176" s="2"/>
      <c r="QHX176" s="2"/>
      <c r="QHY176" s="2"/>
      <c r="QHZ176" s="2"/>
      <c r="QIA176" s="2"/>
      <c r="QIB176" s="2"/>
      <c r="QIC176" s="2"/>
      <c r="QID176" s="2"/>
      <c r="QIE176" s="2"/>
      <c r="QIF176" s="2"/>
      <c r="QIG176" s="2"/>
      <c r="QIH176" s="2"/>
      <c r="QII176" s="2"/>
      <c r="QIJ176" s="2"/>
      <c r="QIK176" s="2"/>
      <c r="QIL176" s="2"/>
      <c r="QIM176" s="2"/>
      <c r="QIN176" s="2"/>
      <c r="QIO176" s="2"/>
      <c r="QIP176" s="2"/>
      <c r="QIQ176" s="2"/>
      <c r="QIR176" s="2"/>
      <c r="QIS176" s="2"/>
      <c r="QIT176" s="2"/>
      <c r="QIU176" s="2"/>
      <c r="QIV176" s="2"/>
      <c r="QIW176" s="2"/>
      <c r="QIX176" s="2"/>
      <c r="QIY176" s="2"/>
      <c r="QIZ176" s="2"/>
      <c r="QJA176" s="2"/>
      <c r="QJB176" s="2"/>
      <c r="QJC176" s="2"/>
      <c r="QJD176" s="2"/>
      <c r="QJE176" s="2"/>
      <c r="QJF176" s="2"/>
      <c r="QJG176" s="2"/>
      <c r="QJH176" s="2"/>
      <c r="QJI176" s="2"/>
      <c r="QJJ176" s="2"/>
      <c r="QJK176" s="2"/>
      <c r="QJL176" s="2"/>
      <c r="QJM176" s="2"/>
      <c r="QJN176" s="2"/>
      <c r="QJO176" s="2"/>
      <c r="QJP176" s="2"/>
      <c r="QJQ176" s="2"/>
      <c r="QJR176" s="2"/>
      <c r="QJS176" s="2"/>
      <c r="QJT176" s="2"/>
      <c r="QJU176" s="2"/>
      <c r="QJV176" s="2"/>
      <c r="QJW176" s="2"/>
      <c r="QJX176" s="2"/>
      <c r="QJY176" s="2"/>
      <c r="QJZ176" s="2"/>
      <c r="QKA176" s="2"/>
      <c r="QKB176" s="2"/>
      <c r="QKC176" s="2"/>
      <c r="QKD176" s="2"/>
      <c r="QKE176" s="2"/>
      <c r="QKF176" s="2"/>
      <c r="QKG176" s="2"/>
      <c r="QKH176" s="2"/>
      <c r="QKI176" s="2"/>
      <c r="QKJ176" s="2"/>
      <c r="QKK176" s="2"/>
      <c r="QKL176" s="2"/>
      <c r="QKM176" s="2"/>
      <c r="QKN176" s="2"/>
      <c r="QKO176" s="2"/>
      <c r="QKP176" s="2"/>
      <c r="QKQ176" s="2"/>
      <c r="QKR176" s="2"/>
      <c r="QKS176" s="2"/>
      <c r="QKT176" s="2"/>
      <c r="QKU176" s="2"/>
      <c r="QKV176" s="2"/>
      <c r="QKW176" s="2"/>
      <c r="QKX176" s="2"/>
      <c r="QKY176" s="2"/>
      <c r="QKZ176" s="2"/>
      <c r="QLA176" s="2"/>
      <c r="QLB176" s="2"/>
      <c r="QLC176" s="2"/>
      <c r="QLD176" s="2"/>
      <c r="QLE176" s="2"/>
      <c r="QLF176" s="2"/>
      <c r="QLG176" s="2"/>
      <c r="QLH176" s="2"/>
      <c r="QLI176" s="2"/>
      <c r="QLJ176" s="2"/>
      <c r="QLK176" s="2"/>
      <c r="QLL176" s="2"/>
      <c r="QLM176" s="2"/>
      <c r="QLN176" s="2"/>
      <c r="QLO176" s="2"/>
      <c r="QLP176" s="2"/>
      <c r="QLQ176" s="2"/>
      <c r="QLR176" s="2"/>
      <c r="QLS176" s="2"/>
      <c r="QLT176" s="2"/>
      <c r="QLU176" s="2"/>
      <c r="QLV176" s="2"/>
      <c r="QLW176" s="2"/>
      <c r="QLX176" s="2"/>
      <c r="QLY176" s="2"/>
      <c r="QLZ176" s="2"/>
      <c r="QMA176" s="2"/>
      <c r="QMB176" s="2"/>
      <c r="QMC176" s="2"/>
      <c r="QMD176" s="2"/>
      <c r="QME176" s="2"/>
      <c r="QMF176" s="2"/>
      <c r="QMG176" s="2"/>
      <c r="QMH176" s="2"/>
      <c r="QMI176" s="2"/>
      <c r="QMJ176" s="2"/>
      <c r="QMK176" s="2"/>
      <c r="QML176" s="2"/>
      <c r="QMM176" s="2"/>
      <c r="QMN176" s="2"/>
      <c r="QMO176" s="2"/>
      <c r="QMP176" s="2"/>
      <c r="QMQ176" s="2"/>
      <c r="QMR176" s="2"/>
      <c r="QMS176" s="2"/>
      <c r="QMT176" s="2"/>
      <c r="QMU176" s="2"/>
      <c r="QMV176" s="2"/>
      <c r="QMW176" s="2"/>
      <c r="QMX176" s="2"/>
      <c r="QMY176" s="2"/>
      <c r="QMZ176" s="2"/>
      <c r="QNA176" s="2"/>
      <c r="QNB176" s="2"/>
      <c r="QNC176" s="2"/>
      <c r="QND176" s="2"/>
      <c r="QNE176" s="2"/>
      <c r="QNF176" s="2"/>
      <c r="QNG176" s="2"/>
      <c r="QNH176" s="2"/>
      <c r="QNI176" s="2"/>
      <c r="QNJ176" s="2"/>
      <c r="QNK176" s="2"/>
      <c r="QNL176" s="2"/>
      <c r="QNM176" s="2"/>
      <c r="QNN176" s="2"/>
      <c r="QNO176" s="2"/>
      <c r="QNP176" s="2"/>
      <c r="QNQ176" s="2"/>
      <c r="QNR176" s="2"/>
      <c r="QNS176" s="2"/>
      <c r="QNT176" s="2"/>
      <c r="QNU176" s="2"/>
      <c r="QNV176" s="2"/>
      <c r="QNW176" s="2"/>
      <c r="QNX176" s="2"/>
      <c r="QNY176" s="2"/>
      <c r="QNZ176" s="2"/>
      <c r="QOA176" s="2"/>
      <c r="QOB176" s="2"/>
      <c r="QOC176" s="2"/>
      <c r="QOD176" s="2"/>
      <c r="QOE176" s="2"/>
      <c r="QOF176" s="2"/>
      <c r="QOG176" s="2"/>
      <c r="QOH176" s="2"/>
      <c r="QOI176" s="2"/>
      <c r="QOJ176" s="2"/>
      <c r="QOK176" s="2"/>
      <c r="QOL176" s="2"/>
      <c r="QOM176" s="2"/>
      <c r="QON176" s="2"/>
      <c r="QOO176" s="2"/>
      <c r="QOP176" s="2"/>
      <c r="QOQ176" s="2"/>
      <c r="QOR176" s="2"/>
      <c r="QOS176" s="2"/>
      <c r="QOT176" s="2"/>
      <c r="QOU176" s="2"/>
      <c r="QOV176" s="2"/>
      <c r="QOW176" s="2"/>
      <c r="QOX176" s="2"/>
      <c r="QOY176" s="2"/>
      <c r="QOZ176" s="2"/>
      <c r="QPA176" s="2"/>
      <c r="QPB176" s="2"/>
      <c r="QPC176" s="2"/>
      <c r="QPD176" s="2"/>
      <c r="QPE176" s="2"/>
      <c r="QPF176" s="2"/>
      <c r="QPG176" s="2"/>
      <c r="QPH176" s="2"/>
      <c r="QPI176" s="2"/>
      <c r="QPJ176" s="2"/>
      <c r="QPK176" s="2"/>
      <c r="QPL176" s="2"/>
      <c r="QPM176" s="2"/>
      <c r="QPN176" s="2"/>
      <c r="QPO176" s="2"/>
      <c r="QPP176" s="2"/>
      <c r="QPQ176" s="2"/>
      <c r="QPR176" s="2"/>
      <c r="QPS176" s="2"/>
      <c r="QPT176" s="2"/>
      <c r="QPU176" s="2"/>
      <c r="QPV176" s="2"/>
      <c r="QPW176" s="2"/>
      <c r="QPX176" s="2"/>
      <c r="QPY176" s="2"/>
      <c r="QPZ176" s="2"/>
      <c r="QQA176" s="2"/>
      <c r="QQB176" s="2"/>
      <c r="QQC176" s="2"/>
      <c r="QQD176" s="2"/>
      <c r="QQE176" s="2"/>
      <c r="QQF176" s="2"/>
      <c r="QQG176" s="2"/>
      <c r="QQH176" s="2"/>
      <c r="QQI176" s="2"/>
      <c r="QQJ176" s="2"/>
      <c r="QQK176" s="2"/>
      <c r="QQL176" s="2"/>
      <c r="QQM176" s="2"/>
      <c r="QQN176" s="2"/>
      <c r="QQO176" s="2"/>
      <c r="QQP176" s="2"/>
      <c r="QQQ176" s="2"/>
      <c r="QQR176" s="2"/>
      <c r="QQS176" s="2"/>
      <c r="QQT176" s="2"/>
      <c r="QQU176" s="2"/>
      <c r="QQV176" s="2"/>
      <c r="QQW176" s="2"/>
      <c r="QQX176" s="2"/>
      <c r="QQY176" s="2"/>
      <c r="QQZ176" s="2"/>
      <c r="QRA176" s="2"/>
      <c r="QRB176" s="2"/>
      <c r="QRC176" s="2"/>
      <c r="QRD176" s="2"/>
      <c r="QRE176" s="2"/>
      <c r="QRF176" s="2"/>
      <c r="QRG176" s="2"/>
      <c r="QRH176" s="2"/>
      <c r="QRI176" s="2"/>
      <c r="QRJ176" s="2"/>
      <c r="QRK176" s="2"/>
      <c r="QRL176" s="2"/>
      <c r="QRM176" s="2"/>
      <c r="QRN176" s="2"/>
      <c r="QRO176" s="2"/>
      <c r="QRP176" s="2"/>
      <c r="QRQ176" s="2"/>
      <c r="QRR176" s="2"/>
      <c r="QRS176" s="2"/>
      <c r="QRT176" s="2"/>
      <c r="QRU176" s="2"/>
      <c r="QRV176" s="2"/>
      <c r="QRW176" s="2"/>
      <c r="QRX176" s="2"/>
      <c r="QRY176" s="2"/>
      <c r="QRZ176" s="2"/>
      <c r="QSA176" s="2"/>
      <c r="QSB176" s="2"/>
      <c r="QSC176" s="2"/>
      <c r="QSD176" s="2"/>
      <c r="QSE176" s="2"/>
      <c r="QSF176" s="2"/>
      <c r="QSG176" s="2"/>
      <c r="QSH176" s="2"/>
      <c r="QSI176" s="2"/>
      <c r="QSJ176" s="2"/>
      <c r="QSK176" s="2"/>
      <c r="QSL176" s="2"/>
      <c r="QSM176" s="2"/>
      <c r="QSN176" s="2"/>
      <c r="QSO176" s="2"/>
      <c r="QSP176" s="2"/>
      <c r="QSQ176" s="2"/>
      <c r="QSR176" s="2"/>
      <c r="QSS176" s="2"/>
      <c r="QST176" s="2"/>
      <c r="QSU176" s="2"/>
      <c r="QSV176" s="2"/>
      <c r="QSW176" s="2"/>
      <c r="QSX176" s="2"/>
      <c r="QSY176" s="2"/>
      <c r="QSZ176" s="2"/>
      <c r="QTA176" s="2"/>
      <c r="QTB176" s="2"/>
      <c r="QTC176" s="2"/>
      <c r="QTD176" s="2"/>
      <c r="QTE176" s="2"/>
      <c r="QTF176" s="2"/>
      <c r="QTG176" s="2"/>
      <c r="QTH176" s="2"/>
      <c r="QTI176" s="2"/>
      <c r="QTJ176" s="2"/>
      <c r="QTK176" s="2"/>
      <c r="QTL176" s="2"/>
      <c r="QTM176" s="2"/>
      <c r="QTN176" s="2"/>
      <c r="QTO176" s="2"/>
      <c r="QTP176" s="2"/>
      <c r="QTQ176" s="2"/>
      <c r="QTR176" s="2"/>
      <c r="QTS176" s="2"/>
      <c r="QTT176" s="2"/>
      <c r="QTU176" s="2"/>
      <c r="QTV176" s="2"/>
      <c r="QTW176" s="2"/>
      <c r="QTX176" s="2"/>
      <c r="QTY176" s="2"/>
      <c r="QTZ176" s="2"/>
      <c r="QUA176" s="2"/>
      <c r="QUB176" s="2"/>
      <c r="QUC176" s="2"/>
      <c r="QUD176" s="2"/>
      <c r="QUE176" s="2"/>
      <c r="QUF176" s="2"/>
      <c r="QUG176" s="2"/>
      <c r="QUH176" s="2"/>
      <c r="QUI176" s="2"/>
      <c r="QUJ176" s="2"/>
      <c r="QUK176" s="2"/>
      <c r="QUL176" s="2"/>
      <c r="QUM176" s="2"/>
      <c r="QUN176" s="2"/>
      <c r="QUO176" s="2"/>
      <c r="QUP176" s="2"/>
      <c r="QUQ176" s="2"/>
      <c r="QUR176" s="2"/>
      <c r="QUS176" s="2"/>
      <c r="QUT176" s="2"/>
      <c r="QUU176" s="2"/>
      <c r="QUV176" s="2"/>
      <c r="QUW176" s="2"/>
      <c r="QUX176" s="2"/>
      <c r="QUY176" s="2"/>
      <c r="QUZ176" s="2"/>
      <c r="QVA176" s="2"/>
      <c r="QVB176" s="2"/>
      <c r="QVC176" s="2"/>
      <c r="QVD176" s="2"/>
      <c r="QVE176" s="2"/>
      <c r="QVF176" s="2"/>
      <c r="QVG176" s="2"/>
      <c r="QVH176" s="2"/>
      <c r="QVI176" s="2"/>
      <c r="QVJ176" s="2"/>
      <c r="QVK176" s="2"/>
      <c r="QVL176" s="2"/>
      <c r="QVM176" s="2"/>
      <c r="QVN176" s="2"/>
      <c r="QVO176" s="2"/>
      <c r="QVP176" s="2"/>
      <c r="QVQ176" s="2"/>
      <c r="QVR176" s="2"/>
      <c r="QVS176" s="2"/>
      <c r="QVT176" s="2"/>
      <c r="QVU176" s="2"/>
      <c r="QVV176" s="2"/>
      <c r="QVW176" s="2"/>
      <c r="QVX176" s="2"/>
      <c r="QVY176" s="2"/>
      <c r="QVZ176" s="2"/>
      <c r="QWA176" s="2"/>
      <c r="QWB176" s="2"/>
      <c r="QWC176" s="2"/>
      <c r="QWD176" s="2"/>
      <c r="QWE176" s="2"/>
      <c r="QWF176" s="2"/>
      <c r="QWG176" s="2"/>
      <c r="QWH176" s="2"/>
      <c r="QWI176" s="2"/>
      <c r="QWJ176" s="2"/>
      <c r="QWK176" s="2"/>
      <c r="QWL176" s="2"/>
      <c r="QWM176" s="2"/>
      <c r="QWN176" s="2"/>
      <c r="QWO176" s="2"/>
      <c r="QWP176" s="2"/>
      <c r="QWQ176" s="2"/>
      <c r="QWR176" s="2"/>
      <c r="QWS176" s="2"/>
      <c r="QWT176" s="2"/>
      <c r="QWU176" s="2"/>
      <c r="QWV176" s="2"/>
      <c r="QWW176" s="2"/>
      <c r="QWX176" s="2"/>
      <c r="QWY176" s="2"/>
      <c r="QWZ176" s="2"/>
      <c r="QXA176" s="2"/>
      <c r="QXB176" s="2"/>
      <c r="QXC176" s="2"/>
      <c r="QXD176" s="2"/>
      <c r="QXE176" s="2"/>
      <c r="QXF176" s="2"/>
      <c r="QXG176" s="2"/>
      <c r="QXH176" s="2"/>
      <c r="QXI176" s="2"/>
      <c r="QXJ176" s="2"/>
      <c r="QXK176" s="2"/>
      <c r="QXL176" s="2"/>
      <c r="QXM176" s="2"/>
      <c r="QXN176" s="2"/>
      <c r="QXO176" s="2"/>
      <c r="QXP176" s="2"/>
      <c r="QXQ176" s="2"/>
      <c r="QXR176" s="2"/>
      <c r="QXS176" s="2"/>
      <c r="QXT176" s="2"/>
      <c r="QXU176" s="2"/>
      <c r="QXV176" s="2"/>
      <c r="QXW176" s="2"/>
      <c r="QXX176" s="2"/>
      <c r="QXY176" s="2"/>
      <c r="QXZ176" s="2"/>
      <c r="QYA176" s="2"/>
      <c r="QYB176" s="2"/>
      <c r="QYC176" s="2"/>
      <c r="QYD176" s="2"/>
      <c r="QYE176" s="2"/>
      <c r="QYF176" s="2"/>
      <c r="QYG176" s="2"/>
      <c r="QYH176" s="2"/>
      <c r="QYI176" s="2"/>
      <c r="QYJ176" s="2"/>
      <c r="QYK176" s="2"/>
      <c r="QYL176" s="2"/>
      <c r="QYM176" s="2"/>
      <c r="QYN176" s="2"/>
      <c r="QYO176" s="2"/>
      <c r="QYP176" s="2"/>
      <c r="QYQ176" s="2"/>
      <c r="QYR176" s="2"/>
      <c r="QYS176" s="2"/>
      <c r="QYT176" s="2"/>
      <c r="QYU176" s="2"/>
      <c r="QYV176" s="2"/>
      <c r="QYW176" s="2"/>
      <c r="QYX176" s="2"/>
      <c r="QYY176" s="2"/>
      <c r="QYZ176" s="2"/>
      <c r="QZA176" s="2"/>
      <c r="QZB176" s="2"/>
      <c r="QZC176" s="2"/>
      <c r="QZD176" s="2"/>
      <c r="QZE176" s="2"/>
      <c r="QZF176" s="2"/>
      <c r="QZG176" s="2"/>
      <c r="QZH176" s="2"/>
      <c r="QZI176" s="2"/>
      <c r="QZJ176" s="2"/>
      <c r="QZK176" s="2"/>
      <c r="QZL176" s="2"/>
      <c r="QZM176" s="2"/>
      <c r="QZN176" s="2"/>
      <c r="QZO176" s="2"/>
      <c r="QZP176" s="2"/>
      <c r="QZQ176" s="2"/>
      <c r="QZR176" s="2"/>
      <c r="QZS176" s="2"/>
      <c r="QZT176" s="2"/>
      <c r="QZU176" s="2"/>
      <c r="QZV176" s="2"/>
      <c r="QZW176" s="2"/>
      <c r="QZX176" s="2"/>
      <c r="QZY176" s="2"/>
      <c r="QZZ176" s="2"/>
      <c r="RAA176" s="2"/>
      <c r="RAB176" s="2"/>
      <c r="RAC176" s="2"/>
      <c r="RAD176" s="2"/>
      <c r="RAE176" s="2"/>
      <c r="RAF176" s="2"/>
      <c r="RAG176" s="2"/>
      <c r="RAH176" s="2"/>
      <c r="RAI176" s="2"/>
      <c r="RAJ176" s="2"/>
      <c r="RAK176" s="2"/>
      <c r="RAL176" s="2"/>
      <c r="RAM176" s="2"/>
      <c r="RAN176" s="2"/>
      <c r="RAO176" s="2"/>
      <c r="RAP176" s="2"/>
      <c r="RAQ176" s="2"/>
      <c r="RAR176" s="2"/>
      <c r="RAS176" s="2"/>
      <c r="RAT176" s="2"/>
      <c r="RAU176" s="2"/>
      <c r="RAV176" s="2"/>
      <c r="RAW176" s="2"/>
      <c r="RAX176" s="2"/>
      <c r="RAY176" s="2"/>
      <c r="RAZ176" s="2"/>
      <c r="RBA176" s="2"/>
      <c r="RBB176" s="2"/>
      <c r="RBC176" s="2"/>
      <c r="RBD176" s="2"/>
      <c r="RBE176" s="2"/>
      <c r="RBF176" s="2"/>
      <c r="RBG176" s="2"/>
      <c r="RBH176" s="2"/>
      <c r="RBI176" s="2"/>
      <c r="RBJ176" s="2"/>
      <c r="RBK176" s="2"/>
      <c r="RBL176" s="2"/>
      <c r="RBM176" s="2"/>
      <c r="RBN176" s="2"/>
      <c r="RBO176" s="2"/>
      <c r="RBP176" s="2"/>
      <c r="RBQ176" s="2"/>
      <c r="RBR176" s="2"/>
      <c r="RBS176" s="2"/>
      <c r="RBT176" s="2"/>
      <c r="RBU176" s="2"/>
      <c r="RBV176" s="2"/>
      <c r="RBW176" s="2"/>
      <c r="RBX176" s="2"/>
      <c r="RBY176" s="2"/>
      <c r="RBZ176" s="2"/>
      <c r="RCA176" s="2"/>
      <c r="RCB176" s="2"/>
      <c r="RCC176" s="2"/>
      <c r="RCD176" s="2"/>
      <c r="RCE176" s="2"/>
      <c r="RCF176" s="2"/>
      <c r="RCG176" s="2"/>
      <c r="RCH176" s="2"/>
      <c r="RCI176" s="2"/>
      <c r="RCJ176" s="2"/>
      <c r="RCK176" s="2"/>
      <c r="RCL176" s="2"/>
      <c r="RCM176" s="2"/>
      <c r="RCN176" s="2"/>
      <c r="RCO176" s="2"/>
      <c r="RCP176" s="2"/>
      <c r="RCQ176" s="2"/>
      <c r="RCR176" s="2"/>
      <c r="RCS176" s="2"/>
      <c r="RCT176" s="2"/>
      <c r="RCU176" s="2"/>
      <c r="RCV176" s="2"/>
      <c r="RCW176" s="2"/>
      <c r="RCX176" s="2"/>
      <c r="RCY176" s="2"/>
      <c r="RCZ176" s="2"/>
      <c r="RDA176" s="2"/>
      <c r="RDB176" s="2"/>
      <c r="RDC176" s="2"/>
      <c r="RDD176" s="2"/>
      <c r="RDE176" s="2"/>
      <c r="RDF176" s="2"/>
      <c r="RDG176" s="2"/>
      <c r="RDH176" s="2"/>
      <c r="RDI176" s="2"/>
      <c r="RDJ176" s="2"/>
      <c r="RDK176" s="2"/>
      <c r="RDL176" s="2"/>
      <c r="RDM176" s="2"/>
      <c r="RDN176" s="2"/>
      <c r="RDO176" s="2"/>
      <c r="RDP176" s="2"/>
      <c r="RDQ176" s="2"/>
      <c r="RDR176" s="2"/>
      <c r="RDS176" s="2"/>
      <c r="RDT176" s="2"/>
      <c r="RDU176" s="2"/>
      <c r="RDV176" s="2"/>
      <c r="RDW176" s="2"/>
      <c r="RDX176" s="2"/>
      <c r="RDY176" s="2"/>
      <c r="RDZ176" s="2"/>
      <c r="REA176" s="2"/>
      <c r="REB176" s="2"/>
      <c r="REC176" s="2"/>
      <c r="RED176" s="2"/>
      <c r="REE176" s="2"/>
      <c r="REF176" s="2"/>
      <c r="REG176" s="2"/>
      <c r="REH176" s="2"/>
      <c r="REI176" s="2"/>
      <c r="REJ176" s="2"/>
      <c r="REK176" s="2"/>
      <c r="REL176" s="2"/>
      <c r="REM176" s="2"/>
      <c r="REN176" s="2"/>
      <c r="REO176" s="2"/>
      <c r="REP176" s="2"/>
      <c r="REQ176" s="2"/>
      <c r="RER176" s="2"/>
      <c r="RES176" s="2"/>
      <c r="RET176" s="2"/>
      <c r="REU176" s="2"/>
      <c r="REV176" s="2"/>
      <c r="REW176" s="2"/>
      <c r="REX176" s="2"/>
      <c r="REY176" s="2"/>
      <c r="REZ176" s="2"/>
      <c r="RFA176" s="2"/>
      <c r="RFB176" s="2"/>
      <c r="RFC176" s="2"/>
      <c r="RFD176" s="2"/>
      <c r="RFE176" s="2"/>
      <c r="RFF176" s="2"/>
      <c r="RFG176" s="2"/>
      <c r="RFH176" s="2"/>
      <c r="RFI176" s="2"/>
      <c r="RFJ176" s="2"/>
      <c r="RFK176" s="2"/>
      <c r="RFL176" s="2"/>
      <c r="RFM176" s="2"/>
      <c r="RFN176" s="2"/>
      <c r="RFO176" s="2"/>
      <c r="RFP176" s="2"/>
      <c r="RFQ176" s="2"/>
      <c r="RFR176" s="2"/>
      <c r="RFS176" s="2"/>
      <c r="RFT176" s="2"/>
      <c r="RFU176" s="2"/>
      <c r="RFV176" s="2"/>
      <c r="RFW176" s="2"/>
      <c r="RFX176" s="2"/>
      <c r="RFY176" s="2"/>
      <c r="RFZ176" s="2"/>
      <c r="RGA176" s="2"/>
      <c r="RGB176" s="2"/>
      <c r="RGC176" s="2"/>
      <c r="RGD176" s="2"/>
      <c r="RGE176" s="2"/>
      <c r="RGF176" s="2"/>
      <c r="RGG176" s="2"/>
      <c r="RGH176" s="2"/>
      <c r="RGI176" s="2"/>
      <c r="RGJ176" s="2"/>
      <c r="RGK176" s="2"/>
      <c r="RGL176" s="2"/>
      <c r="RGM176" s="2"/>
      <c r="RGN176" s="2"/>
      <c r="RGO176" s="2"/>
      <c r="RGP176" s="2"/>
      <c r="RGQ176" s="2"/>
      <c r="RGR176" s="2"/>
      <c r="RGS176" s="2"/>
      <c r="RGT176" s="2"/>
      <c r="RGU176" s="2"/>
      <c r="RGV176" s="2"/>
      <c r="RGW176" s="2"/>
      <c r="RGX176" s="2"/>
      <c r="RGY176" s="2"/>
      <c r="RGZ176" s="2"/>
      <c r="RHA176" s="2"/>
      <c r="RHB176" s="2"/>
      <c r="RHC176" s="2"/>
      <c r="RHD176" s="2"/>
      <c r="RHE176" s="2"/>
      <c r="RHF176" s="2"/>
      <c r="RHG176" s="2"/>
      <c r="RHH176" s="2"/>
      <c r="RHI176" s="2"/>
      <c r="RHJ176" s="2"/>
      <c r="RHK176" s="2"/>
      <c r="RHL176" s="2"/>
      <c r="RHM176" s="2"/>
      <c r="RHN176" s="2"/>
      <c r="RHO176" s="2"/>
      <c r="RHP176" s="2"/>
      <c r="RHQ176" s="2"/>
      <c r="RHR176" s="2"/>
      <c r="RHS176" s="2"/>
      <c r="RHT176" s="2"/>
      <c r="RHU176" s="2"/>
      <c r="RHV176" s="2"/>
      <c r="RHW176" s="2"/>
      <c r="RHX176" s="2"/>
      <c r="RHY176" s="2"/>
      <c r="RHZ176" s="2"/>
      <c r="RIA176" s="2"/>
      <c r="RIB176" s="2"/>
      <c r="RIC176" s="2"/>
      <c r="RID176" s="2"/>
      <c r="RIE176" s="2"/>
      <c r="RIF176" s="2"/>
      <c r="RIG176" s="2"/>
      <c r="RIH176" s="2"/>
      <c r="RII176" s="2"/>
      <c r="RIJ176" s="2"/>
      <c r="RIK176" s="2"/>
      <c r="RIL176" s="2"/>
      <c r="RIM176" s="2"/>
      <c r="RIN176" s="2"/>
      <c r="RIO176" s="2"/>
      <c r="RIP176" s="2"/>
      <c r="RIQ176" s="2"/>
      <c r="RIR176" s="2"/>
      <c r="RIS176" s="2"/>
      <c r="RIT176" s="2"/>
      <c r="RIU176" s="2"/>
      <c r="RIV176" s="2"/>
      <c r="RIW176" s="2"/>
      <c r="RIX176" s="2"/>
      <c r="RIY176" s="2"/>
      <c r="RIZ176" s="2"/>
      <c r="RJA176" s="2"/>
      <c r="RJB176" s="2"/>
      <c r="RJC176" s="2"/>
      <c r="RJD176" s="2"/>
      <c r="RJE176" s="2"/>
      <c r="RJF176" s="2"/>
      <c r="RJG176" s="2"/>
      <c r="RJH176" s="2"/>
      <c r="RJI176" s="2"/>
      <c r="RJJ176" s="2"/>
      <c r="RJK176" s="2"/>
      <c r="RJL176" s="2"/>
      <c r="RJM176" s="2"/>
      <c r="RJN176" s="2"/>
      <c r="RJO176" s="2"/>
      <c r="RJP176" s="2"/>
      <c r="RJQ176" s="2"/>
      <c r="RJR176" s="2"/>
      <c r="RJS176" s="2"/>
      <c r="RJT176" s="2"/>
      <c r="RJU176" s="2"/>
      <c r="RJV176" s="2"/>
      <c r="RJW176" s="2"/>
      <c r="RJX176" s="2"/>
      <c r="RJY176" s="2"/>
      <c r="RJZ176" s="2"/>
      <c r="RKA176" s="2"/>
      <c r="RKB176" s="2"/>
      <c r="RKC176" s="2"/>
      <c r="RKD176" s="2"/>
      <c r="RKE176" s="2"/>
      <c r="RKF176" s="2"/>
      <c r="RKG176" s="2"/>
      <c r="RKH176" s="2"/>
      <c r="RKI176" s="2"/>
      <c r="RKJ176" s="2"/>
      <c r="RKK176" s="2"/>
      <c r="RKL176" s="2"/>
      <c r="RKM176" s="2"/>
      <c r="RKN176" s="2"/>
      <c r="RKO176" s="2"/>
      <c r="RKP176" s="2"/>
      <c r="RKQ176" s="2"/>
      <c r="RKR176" s="2"/>
      <c r="RKS176" s="2"/>
      <c r="RKT176" s="2"/>
      <c r="RKU176" s="2"/>
      <c r="RKV176" s="2"/>
      <c r="RKW176" s="2"/>
      <c r="RKX176" s="2"/>
      <c r="RKY176" s="2"/>
      <c r="RKZ176" s="2"/>
      <c r="RLA176" s="2"/>
      <c r="RLB176" s="2"/>
      <c r="RLC176" s="2"/>
      <c r="RLD176" s="2"/>
      <c r="RLE176" s="2"/>
      <c r="RLF176" s="2"/>
      <c r="RLG176" s="2"/>
      <c r="RLH176" s="2"/>
      <c r="RLI176" s="2"/>
      <c r="RLJ176" s="2"/>
      <c r="RLK176" s="2"/>
      <c r="RLL176" s="2"/>
      <c r="RLM176" s="2"/>
      <c r="RLN176" s="2"/>
      <c r="RLO176" s="2"/>
      <c r="RLP176" s="2"/>
      <c r="RLQ176" s="2"/>
      <c r="RLR176" s="2"/>
      <c r="RLS176" s="2"/>
      <c r="RLT176" s="2"/>
      <c r="RLU176" s="2"/>
      <c r="RLV176" s="2"/>
      <c r="RLW176" s="2"/>
      <c r="RLX176" s="2"/>
      <c r="RLY176" s="2"/>
      <c r="RLZ176" s="2"/>
      <c r="RMA176" s="2"/>
      <c r="RMB176" s="2"/>
      <c r="RMC176" s="2"/>
      <c r="RMD176" s="2"/>
      <c r="RME176" s="2"/>
      <c r="RMF176" s="2"/>
      <c r="RMG176" s="2"/>
      <c r="RMH176" s="2"/>
      <c r="RMI176" s="2"/>
      <c r="RMJ176" s="2"/>
      <c r="RMK176" s="2"/>
      <c r="RML176" s="2"/>
      <c r="RMM176" s="2"/>
      <c r="RMN176" s="2"/>
      <c r="RMO176" s="2"/>
      <c r="RMP176" s="2"/>
      <c r="RMQ176" s="2"/>
      <c r="RMR176" s="2"/>
      <c r="RMS176" s="2"/>
      <c r="RMT176" s="2"/>
      <c r="RMU176" s="2"/>
      <c r="RMV176" s="2"/>
      <c r="RMW176" s="2"/>
      <c r="RMX176" s="2"/>
      <c r="RMY176" s="2"/>
      <c r="RMZ176" s="2"/>
      <c r="RNA176" s="2"/>
      <c r="RNB176" s="2"/>
      <c r="RNC176" s="2"/>
      <c r="RND176" s="2"/>
      <c r="RNE176" s="2"/>
      <c r="RNF176" s="2"/>
      <c r="RNG176" s="2"/>
      <c r="RNH176" s="2"/>
      <c r="RNI176" s="2"/>
      <c r="RNJ176" s="2"/>
      <c r="RNK176" s="2"/>
      <c r="RNL176" s="2"/>
      <c r="RNM176" s="2"/>
      <c r="RNN176" s="2"/>
      <c r="RNO176" s="2"/>
      <c r="RNP176" s="2"/>
      <c r="RNQ176" s="2"/>
      <c r="RNR176" s="2"/>
      <c r="RNS176" s="2"/>
      <c r="RNT176" s="2"/>
      <c r="RNU176" s="2"/>
      <c r="RNV176" s="2"/>
      <c r="RNW176" s="2"/>
      <c r="RNX176" s="2"/>
      <c r="RNY176" s="2"/>
      <c r="RNZ176" s="2"/>
      <c r="ROA176" s="2"/>
      <c r="ROB176" s="2"/>
      <c r="ROC176" s="2"/>
      <c r="ROD176" s="2"/>
      <c r="ROE176" s="2"/>
      <c r="ROF176" s="2"/>
      <c r="ROG176" s="2"/>
      <c r="ROH176" s="2"/>
      <c r="ROI176" s="2"/>
      <c r="ROJ176" s="2"/>
      <c r="ROK176" s="2"/>
      <c r="ROL176" s="2"/>
      <c r="ROM176" s="2"/>
      <c r="RON176" s="2"/>
      <c r="ROO176" s="2"/>
      <c r="ROP176" s="2"/>
      <c r="ROQ176" s="2"/>
      <c r="ROR176" s="2"/>
      <c r="ROS176" s="2"/>
      <c r="ROT176" s="2"/>
      <c r="ROU176" s="2"/>
      <c r="ROV176" s="2"/>
      <c r="ROW176" s="2"/>
      <c r="ROX176" s="2"/>
      <c r="ROY176" s="2"/>
      <c r="ROZ176" s="2"/>
      <c r="RPA176" s="2"/>
      <c r="RPB176" s="2"/>
      <c r="RPC176" s="2"/>
      <c r="RPD176" s="2"/>
      <c r="RPE176" s="2"/>
      <c r="RPF176" s="2"/>
      <c r="RPG176" s="2"/>
      <c r="RPH176" s="2"/>
      <c r="RPI176" s="2"/>
      <c r="RPJ176" s="2"/>
      <c r="RPK176" s="2"/>
      <c r="RPL176" s="2"/>
      <c r="RPM176" s="2"/>
      <c r="RPN176" s="2"/>
      <c r="RPO176" s="2"/>
      <c r="RPP176" s="2"/>
      <c r="RPQ176" s="2"/>
      <c r="RPR176" s="2"/>
      <c r="RPS176" s="2"/>
      <c r="RPT176" s="2"/>
      <c r="RPU176" s="2"/>
      <c r="RPV176" s="2"/>
      <c r="RPW176" s="2"/>
      <c r="RPX176" s="2"/>
      <c r="RPY176" s="2"/>
      <c r="RPZ176" s="2"/>
      <c r="RQA176" s="2"/>
      <c r="RQB176" s="2"/>
      <c r="RQC176" s="2"/>
      <c r="RQD176" s="2"/>
      <c r="RQE176" s="2"/>
      <c r="RQF176" s="2"/>
      <c r="RQG176" s="2"/>
      <c r="RQH176" s="2"/>
      <c r="RQI176" s="2"/>
      <c r="RQJ176" s="2"/>
      <c r="RQK176" s="2"/>
      <c r="RQL176" s="2"/>
      <c r="RQM176" s="2"/>
      <c r="RQN176" s="2"/>
      <c r="RQO176" s="2"/>
      <c r="RQP176" s="2"/>
      <c r="RQQ176" s="2"/>
      <c r="RQR176" s="2"/>
      <c r="RQS176" s="2"/>
      <c r="RQT176" s="2"/>
      <c r="RQU176" s="2"/>
      <c r="RQV176" s="2"/>
      <c r="RQW176" s="2"/>
      <c r="RQX176" s="2"/>
      <c r="RQY176" s="2"/>
      <c r="RQZ176" s="2"/>
      <c r="RRA176" s="2"/>
      <c r="RRB176" s="2"/>
      <c r="RRC176" s="2"/>
      <c r="RRD176" s="2"/>
      <c r="RRE176" s="2"/>
      <c r="RRF176" s="2"/>
      <c r="RRG176" s="2"/>
      <c r="RRH176" s="2"/>
      <c r="RRI176" s="2"/>
      <c r="RRJ176" s="2"/>
      <c r="RRK176" s="2"/>
      <c r="RRL176" s="2"/>
      <c r="RRM176" s="2"/>
      <c r="RRN176" s="2"/>
      <c r="RRO176" s="2"/>
      <c r="RRP176" s="2"/>
      <c r="RRQ176" s="2"/>
      <c r="RRR176" s="2"/>
      <c r="RRS176" s="2"/>
      <c r="RRT176" s="2"/>
      <c r="RRU176" s="2"/>
      <c r="RRV176" s="2"/>
      <c r="RRW176" s="2"/>
      <c r="RRX176" s="2"/>
      <c r="RRY176" s="2"/>
      <c r="RRZ176" s="2"/>
      <c r="RSA176" s="2"/>
      <c r="RSB176" s="2"/>
      <c r="RSC176" s="2"/>
      <c r="RSD176" s="2"/>
      <c r="RSE176" s="2"/>
      <c r="RSF176" s="2"/>
      <c r="RSG176" s="2"/>
      <c r="RSH176" s="2"/>
      <c r="RSI176" s="2"/>
      <c r="RSJ176" s="2"/>
      <c r="RSK176" s="2"/>
      <c r="RSL176" s="2"/>
      <c r="RSM176" s="2"/>
      <c r="RSN176" s="2"/>
      <c r="RSO176" s="2"/>
      <c r="RSP176" s="2"/>
      <c r="RSQ176" s="2"/>
      <c r="RSR176" s="2"/>
      <c r="RSS176" s="2"/>
      <c r="RST176" s="2"/>
      <c r="RSU176" s="2"/>
      <c r="RSV176" s="2"/>
      <c r="RSW176" s="2"/>
      <c r="RSX176" s="2"/>
      <c r="RSY176" s="2"/>
      <c r="RSZ176" s="2"/>
      <c r="RTA176" s="2"/>
      <c r="RTB176" s="2"/>
      <c r="RTC176" s="2"/>
      <c r="RTD176" s="2"/>
      <c r="RTE176" s="2"/>
      <c r="RTF176" s="2"/>
      <c r="RTG176" s="2"/>
      <c r="RTH176" s="2"/>
      <c r="RTI176" s="2"/>
      <c r="RTJ176" s="2"/>
      <c r="RTK176" s="2"/>
      <c r="RTL176" s="2"/>
      <c r="RTM176" s="2"/>
      <c r="RTN176" s="2"/>
      <c r="RTO176" s="2"/>
      <c r="RTP176" s="2"/>
      <c r="RTQ176" s="2"/>
      <c r="RTR176" s="2"/>
      <c r="RTS176" s="2"/>
      <c r="RTT176" s="2"/>
      <c r="RTU176" s="2"/>
      <c r="RTV176" s="2"/>
      <c r="RTW176" s="2"/>
      <c r="RTX176" s="2"/>
      <c r="RTY176" s="2"/>
      <c r="RTZ176" s="2"/>
      <c r="RUA176" s="2"/>
      <c r="RUB176" s="2"/>
      <c r="RUC176" s="2"/>
      <c r="RUD176" s="2"/>
      <c r="RUE176" s="2"/>
      <c r="RUF176" s="2"/>
      <c r="RUG176" s="2"/>
      <c r="RUH176" s="2"/>
      <c r="RUI176" s="2"/>
      <c r="RUJ176" s="2"/>
      <c r="RUK176" s="2"/>
      <c r="RUL176" s="2"/>
      <c r="RUM176" s="2"/>
      <c r="RUN176" s="2"/>
      <c r="RUO176" s="2"/>
      <c r="RUP176" s="2"/>
      <c r="RUQ176" s="2"/>
      <c r="RUR176" s="2"/>
      <c r="RUS176" s="2"/>
      <c r="RUT176" s="2"/>
      <c r="RUU176" s="2"/>
      <c r="RUV176" s="2"/>
      <c r="RUW176" s="2"/>
      <c r="RUX176" s="2"/>
      <c r="RUY176" s="2"/>
      <c r="RUZ176" s="2"/>
      <c r="RVA176" s="2"/>
      <c r="RVB176" s="2"/>
      <c r="RVC176" s="2"/>
      <c r="RVD176" s="2"/>
      <c r="RVE176" s="2"/>
      <c r="RVF176" s="2"/>
      <c r="RVG176" s="2"/>
      <c r="RVH176" s="2"/>
      <c r="RVI176" s="2"/>
      <c r="RVJ176" s="2"/>
      <c r="RVK176" s="2"/>
      <c r="RVL176" s="2"/>
      <c r="RVM176" s="2"/>
      <c r="RVN176" s="2"/>
      <c r="RVO176" s="2"/>
      <c r="RVP176" s="2"/>
      <c r="RVQ176" s="2"/>
      <c r="RVR176" s="2"/>
      <c r="RVS176" s="2"/>
      <c r="RVT176" s="2"/>
      <c r="RVU176" s="2"/>
      <c r="RVV176" s="2"/>
      <c r="RVW176" s="2"/>
      <c r="RVX176" s="2"/>
      <c r="RVY176" s="2"/>
      <c r="RVZ176" s="2"/>
      <c r="RWA176" s="2"/>
      <c r="RWB176" s="2"/>
      <c r="RWC176" s="2"/>
      <c r="RWD176" s="2"/>
      <c r="RWE176" s="2"/>
      <c r="RWF176" s="2"/>
      <c r="RWG176" s="2"/>
      <c r="RWH176" s="2"/>
      <c r="RWI176" s="2"/>
      <c r="RWJ176" s="2"/>
      <c r="RWK176" s="2"/>
      <c r="RWL176" s="2"/>
      <c r="RWM176" s="2"/>
      <c r="RWN176" s="2"/>
      <c r="RWO176" s="2"/>
      <c r="RWP176" s="2"/>
      <c r="RWQ176" s="2"/>
      <c r="RWR176" s="2"/>
      <c r="RWS176" s="2"/>
      <c r="RWT176" s="2"/>
      <c r="RWU176" s="2"/>
      <c r="RWV176" s="2"/>
      <c r="RWW176" s="2"/>
      <c r="RWX176" s="2"/>
      <c r="RWY176" s="2"/>
      <c r="RWZ176" s="2"/>
      <c r="RXA176" s="2"/>
      <c r="RXB176" s="2"/>
      <c r="RXC176" s="2"/>
      <c r="RXD176" s="2"/>
      <c r="RXE176" s="2"/>
      <c r="RXF176" s="2"/>
      <c r="RXG176" s="2"/>
      <c r="RXH176" s="2"/>
      <c r="RXI176" s="2"/>
      <c r="RXJ176" s="2"/>
      <c r="RXK176" s="2"/>
      <c r="RXL176" s="2"/>
      <c r="RXM176" s="2"/>
      <c r="RXN176" s="2"/>
      <c r="RXO176" s="2"/>
      <c r="RXP176" s="2"/>
      <c r="RXQ176" s="2"/>
      <c r="RXR176" s="2"/>
      <c r="RXS176" s="2"/>
      <c r="RXT176" s="2"/>
      <c r="RXU176" s="2"/>
      <c r="RXV176" s="2"/>
      <c r="RXW176" s="2"/>
      <c r="RXX176" s="2"/>
      <c r="RXY176" s="2"/>
      <c r="RXZ176" s="2"/>
      <c r="RYA176" s="2"/>
      <c r="RYB176" s="2"/>
      <c r="RYC176" s="2"/>
      <c r="RYD176" s="2"/>
      <c r="RYE176" s="2"/>
      <c r="RYF176" s="2"/>
      <c r="RYG176" s="2"/>
      <c r="RYH176" s="2"/>
      <c r="RYI176" s="2"/>
      <c r="RYJ176" s="2"/>
      <c r="RYK176" s="2"/>
      <c r="RYL176" s="2"/>
      <c r="RYM176" s="2"/>
      <c r="RYN176" s="2"/>
      <c r="RYO176" s="2"/>
      <c r="RYP176" s="2"/>
      <c r="RYQ176" s="2"/>
      <c r="RYR176" s="2"/>
      <c r="RYS176" s="2"/>
      <c r="RYT176" s="2"/>
      <c r="RYU176" s="2"/>
      <c r="RYV176" s="2"/>
      <c r="RYW176" s="2"/>
      <c r="RYX176" s="2"/>
      <c r="RYY176" s="2"/>
      <c r="RYZ176" s="2"/>
      <c r="RZA176" s="2"/>
      <c r="RZB176" s="2"/>
      <c r="RZC176" s="2"/>
      <c r="RZD176" s="2"/>
      <c r="RZE176" s="2"/>
      <c r="RZF176" s="2"/>
      <c r="RZG176" s="2"/>
      <c r="RZH176" s="2"/>
      <c r="RZI176" s="2"/>
      <c r="RZJ176" s="2"/>
      <c r="RZK176" s="2"/>
      <c r="RZL176" s="2"/>
      <c r="RZM176" s="2"/>
      <c r="RZN176" s="2"/>
      <c r="RZO176" s="2"/>
      <c r="RZP176" s="2"/>
      <c r="RZQ176" s="2"/>
      <c r="RZR176" s="2"/>
      <c r="RZS176" s="2"/>
      <c r="RZT176" s="2"/>
      <c r="RZU176" s="2"/>
      <c r="RZV176" s="2"/>
      <c r="RZW176" s="2"/>
      <c r="RZX176" s="2"/>
      <c r="RZY176" s="2"/>
      <c r="RZZ176" s="2"/>
      <c r="SAA176" s="2"/>
      <c r="SAB176" s="2"/>
      <c r="SAC176" s="2"/>
      <c r="SAD176" s="2"/>
      <c r="SAE176" s="2"/>
      <c r="SAF176" s="2"/>
      <c r="SAG176" s="2"/>
      <c r="SAH176" s="2"/>
      <c r="SAI176" s="2"/>
      <c r="SAJ176" s="2"/>
      <c r="SAK176" s="2"/>
      <c r="SAL176" s="2"/>
      <c r="SAM176" s="2"/>
      <c r="SAN176" s="2"/>
      <c r="SAO176" s="2"/>
      <c r="SAP176" s="2"/>
      <c r="SAQ176" s="2"/>
      <c r="SAR176" s="2"/>
      <c r="SAS176" s="2"/>
      <c r="SAT176" s="2"/>
      <c r="SAU176" s="2"/>
      <c r="SAV176" s="2"/>
      <c r="SAW176" s="2"/>
      <c r="SAX176" s="2"/>
      <c r="SAY176" s="2"/>
      <c r="SAZ176" s="2"/>
      <c r="SBA176" s="2"/>
      <c r="SBB176" s="2"/>
      <c r="SBC176" s="2"/>
      <c r="SBD176" s="2"/>
      <c r="SBE176" s="2"/>
      <c r="SBF176" s="2"/>
      <c r="SBG176" s="2"/>
      <c r="SBH176" s="2"/>
      <c r="SBI176" s="2"/>
      <c r="SBJ176" s="2"/>
      <c r="SBK176" s="2"/>
      <c r="SBL176" s="2"/>
      <c r="SBM176" s="2"/>
      <c r="SBN176" s="2"/>
      <c r="SBO176" s="2"/>
      <c r="SBP176" s="2"/>
      <c r="SBQ176" s="2"/>
      <c r="SBR176" s="2"/>
      <c r="SBS176" s="2"/>
      <c r="SBT176" s="2"/>
      <c r="SBU176" s="2"/>
      <c r="SBV176" s="2"/>
      <c r="SBW176" s="2"/>
      <c r="SBX176" s="2"/>
      <c r="SBY176" s="2"/>
      <c r="SBZ176" s="2"/>
      <c r="SCA176" s="2"/>
      <c r="SCB176" s="2"/>
      <c r="SCC176" s="2"/>
      <c r="SCD176" s="2"/>
      <c r="SCE176" s="2"/>
      <c r="SCF176" s="2"/>
      <c r="SCG176" s="2"/>
      <c r="SCH176" s="2"/>
      <c r="SCI176" s="2"/>
      <c r="SCJ176" s="2"/>
      <c r="SCK176" s="2"/>
      <c r="SCL176" s="2"/>
      <c r="SCM176" s="2"/>
      <c r="SCN176" s="2"/>
      <c r="SCO176" s="2"/>
      <c r="SCP176" s="2"/>
      <c r="SCQ176" s="2"/>
      <c r="SCR176" s="2"/>
      <c r="SCS176" s="2"/>
      <c r="SCT176" s="2"/>
      <c r="SCU176" s="2"/>
      <c r="SCV176" s="2"/>
      <c r="SCW176" s="2"/>
      <c r="SCX176" s="2"/>
      <c r="SCY176" s="2"/>
      <c r="SCZ176" s="2"/>
      <c r="SDA176" s="2"/>
      <c r="SDB176" s="2"/>
      <c r="SDC176" s="2"/>
      <c r="SDD176" s="2"/>
      <c r="SDE176" s="2"/>
      <c r="SDF176" s="2"/>
      <c r="SDG176" s="2"/>
      <c r="SDH176" s="2"/>
      <c r="SDI176" s="2"/>
      <c r="SDJ176" s="2"/>
      <c r="SDK176" s="2"/>
      <c r="SDL176" s="2"/>
      <c r="SDM176" s="2"/>
      <c r="SDN176" s="2"/>
      <c r="SDO176" s="2"/>
      <c r="SDP176" s="2"/>
      <c r="SDQ176" s="2"/>
      <c r="SDR176" s="2"/>
      <c r="SDS176" s="2"/>
      <c r="SDT176" s="2"/>
      <c r="SDU176" s="2"/>
      <c r="SDV176" s="2"/>
      <c r="SDW176" s="2"/>
      <c r="SDX176" s="2"/>
      <c r="SDY176" s="2"/>
      <c r="SDZ176" s="2"/>
      <c r="SEA176" s="2"/>
      <c r="SEB176" s="2"/>
      <c r="SEC176" s="2"/>
      <c r="SED176" s="2"/>
      <c r="SEE176" s="2"/>
      <c r="SEF176" s="2"/>
      <c r="SEG176" s="2"/>
      <c r="SEH176" s="2"/>
      <c r="SEI176" s="2"/>
      <c r="SEJ176" s="2"/>
      <c r="SEK176" s="2"/>
      <c r="SEL176" s="2"/>
      <c r="SEM176" s="2"/>
      <c r="SEN176" s="2"/>
      <c r="SEO176" s="2"/>
      <c r="SEP176" s="2"/>
      <c r="SEQ176" s="2"/>
      <c r="SER176" s="2"/>
      <c r="SES176" s="2"/>
      <c r="SET176" s="2"/>
      <c r="SEU176" s="2"/>
      <c r="SEV176" s="2"/>
      <c r="SEW176" s="2"/>
      <c r="SEX176" s="2"/>
      <c r="SEY176" s="2"/>
      <c r="SEZ176" s="2"/>
      <c r="SFA176" s="2"/>
      <c r="SFB176" s="2"/>
      <c r="SFC176" s="2"/>
      <c r="SFD176" s="2"/>
      <c r="SFE176" s="2"/>
      <c r="SFF176" s="2"/>
      <c r="SFG176" s="2"/>
      <c r="SFH176" s="2"/>
      <c r="SFI176" s="2"/>
      <c r="SFJ176" s="2"/>
      <c r="SFK176" s="2"/>
      <c r="SFL176" s="2"/>
      <c r="SFM176" s="2"/>
      <c r="SFN176" s="2"/>
      <c r="SFO176" s="2"/>
      <c r="SFP176" s="2"/>
      <c r="SFQ176" s="2"/>
      <c r="SFR176" s="2"/>
      <c r="SFS176" s="2"/>
      <c r="SFT176" s="2"/>
      <c r="SFU176" s="2"/>
      <c r="SFV176" s="2"/>
      <c r="SFW176" s="2"/>
      <c r="SFX176" s="2"/>
      <c r="SFY176" s="2"/>
      <c r="SFZ176" s="2"/>
      <c r="SGA176" s="2"/>
      <c r="SGB176" s="2"/>
      <c r="SGC176" s="2"/>
      <c r="SGD176" s="2"/>
      <c r="SGE176" s="2"/>
      <c r="SGF176" s="2"/>
      <c r="SGG176" s="2"/>
      <c r="SGH176" s="2"/>
      <c r="SGI176" s="2"/>
      <c r="SGJ176" s="2"/>
      <c r="SGK176" s="2"/>
      <c r="SGL176" s="2"/>
      <c r="SGM176" s="2"/>
      <c r="SGN176" s="2"/>
      <c r="SGO176" s="2"/>
      <c r="SGP176" s="2"/>
      <c r="SGQ176" s="2"/>
      <c r="SGR176" s="2"/>
      <c r="SGS176" s="2"/>
      <c r="SGT176" s="2"/>
      <c r="SGU176" s="2"/>
      <c r="SGV176" s="2"/>
      <c r="SGW176" s="2"/>
      <c r="SGX176" s="2"/>
      <c r="SGY176" s="2"/>
      <c r="SGZ176" s="2"/>
      <c r="SHA176" s="2"/>
      <c r="SHB176" s="2"/>
      <c r="SHC176" s="2"/>
      <c r="SHD176" s="2"/>
      <c r="SHE176" s="2"/>
      <c r="SHF176" s="2"/>
      <c r="SHG176" s="2"/>
      <c r="SHH176" s="2"/>
      <c r="SHI176" s="2"/>
      <c r="SHJ176" s="2"/>
      <c r="SHK176" s="2"/>
      <c r="SHL176" s="2"/>
      <c r="SHM176" s="2"/>
      <c r="SHN176" s="2"/>
      <c r="SHO176" s="2"/>
      <c r="SHP176" s="2"/>
      <c r="SHQ176" s="2"/>
      <c r="SHR176" s="2"/>
      <c r="SHS176" s="2"/>
      <c r="SHT176" s="2"/>
      <c r="SHU176" s="2"/>
      <c r="SHV176" s="2"/>
      <c r="SHW176" s="2"/>
      <c r="SHX176" s="2"/>
      <c r="SHY176" s="2"/>
      <c r="SHZ176" s="2"/>
      <c r="SIA176" s="2"/>
      <c r="SIB176" s="2"/>
      <c r="SIC176" s="2"/>
      <c r="SID176" s="2"/>
      <c r="SIE176" s="2"/>
      <c r="SIF176" s="2"/>
      <c r="SIG176" s="2"/>
      <c r="SIH176" s="2"/>
      <c r="SII176" s="2"/>
      <c r="SIJ176" s="2"/>
      <c r="SIK176" s="2"/>
      <c r="SIL176" s="2"/>
      <c r="SIM176" s="2"/>
      <c r="SIN176" s="2"/>
      <c r="SIO176" s="2"/>
      <c r="SIP176" s="2"/>
      <c r="SIQ176" s="2"/>
      <c r="SIR176" s="2"/>
      <c r="SIS176" s="2"/>
      <c r="SIT176" s="2"/>
      <c r="SIU176" s="2"/>
      <c r="SIV176" s="2"/>
      <c r="SIW176" s="2"/>
      <c r="SIX176" s="2"/>
      <c r="SIY176" s="2"/>
      <c r="SIZ176" s="2"/>
      <c r="SJA176" s="2"/>
      <c r="SJB176" s="2"/>
      <c r="SJC176" s="2"/>
      <c r="SJD176" s="2"/>
      <c r="SJE176" s="2"/>
      <c r="SJF176" s="2"/>
      <c r="SJG176" s="2"/>
      <c r="SJH176" s="2"/>
      <c r="SJI176" s="2"/>
      <c r="SJJ176" s="2"/>
      <c r="SJK176" s="2"/>
      <c r="SJL176" s="2"/>
      <c r="SJM176" s="2"/>
      <c r="SJN176" s="2"/>
      <c r="SJO176" s="2"/>
      <c r="SJP176" s="2"/>
      <c r="SJQ176" s="2"/>
      <c r="SJR176" s="2"/>
      <c r="SJS176" s="2"/>
      <c r="SJT176" s="2"/>
      <c r="SJU176" s="2"/>
      <c r="SJV176" s="2"/>
      <c r="SJW176" s="2"/>
      <c r="SJX176" s="2"/>
      <c r="SJY176" s="2"/>
      <c r="SJZ176" s="2"/>
      <c r="SKA176" s="2"/>
      <c r="SKB176" s="2"/>
      <c r="SKC176" s="2"/>
      <c r="SKD176" s="2"/>
      <c r="SKE176" s="2"/>
      <c r="SKF176" s="2"/>
      <c r="SKG176" s="2"/>
      <c r="SKH176" s="2"/>
      <c r="SKI176" s="2"/>
      <c r="SKJ176" s="2"/>
      <c r="SKK176" s="2"/>
      <c r="SKL176" s="2"/>
      <c r="SKM176" s="2"/>
      <c r="SKN176" s="2"/>
      <c r="SKO176" s="2"/>
      <c r="SKP176" s="2"/>
      <c r="SKQ176" s="2"/>
      <c r="SKR176" s="2"/>
      <c r="SKS176" s="2"/>
      <c r="SKT176" s="2"/>
      <c r="SKU176" s="2"/>
      <c r="SKV176" s="2"/>
      <c r="SKW176" s="2"/>
      <c r="SKX176" s="2"/>
      <c r="SKY176" s="2"/>
      <c r="SKZ176" s="2"/>
      <c r="SLA176" s="2"/>
      <c r="SLB176" s="2"/>
      <c r="SLC176" s="2"/>
      <c r="SLD176" s="2"/>
      <c r="SLE176" s="2"/>
      <c r="SLF176" s="2"/>
      <c r="SLG176" s="2"/>
      <c r="SLH176" s="2"/>
      <c r="SLI176" s="2"/>
      <c r="SLJ176" s="2"/>
      <c r="SLK176" s="2"/>
      <c r="SLL176" s="2"/>
      <c r="SLM176" s="2"/>
      <c r="SLN176" s="2"/>
      <c r="SLO176" s="2"/>
      <c r="SLP176" s="2"/>
      <c r="SLQ176" s="2"/>
      <c r="SLR176" s="2"/>
      <c r="SLS176" s="2"/>
      <c r="SLT176" s="2"/>
      <c r="SLU176" s="2"/>
      <c r="SLV176" s="2"/>
      <c r="SLW176" s="2"/>
      <c r="SLX176" s="2"/>
      <c r="SLY176" s="2"/>
      <c r="SLZ176" s="2"/>
      <c r="SMA176" s="2"/>
      <c r="SMB176" s="2"/>
      <c r="SMC176" s="2"/>
      <c r="SMD176" s="2"/>
      <c r="SME176" s="2"/>
      <c r="SMF176" s="2"/>
      <c r="SMG176" s="2"/>
      <c r="SMH176" s="2"/>
      <c r="SMI176" s="2"/>
      <c r="SMJ176" s="2"/>
      <c r="SMK176" s="2"/>
      <c r="SML176" s="2"/>
      <c r="SMM176" s="2"/>
      <c r="SMN176" s="2"/>
      <c r="SMO176" s="2"/>
      <c r="SMP176" s="2"/>
      <c r="SMQ176" s="2"/>
      <c r="SMR176" s="2"/>
      <c r="SMS176" s="2"/>
      <c r="SMT176" s="2"/>
      <c r="SMU176" s="2"/>
      <c r="SMV176" s="2"/>
      <c r="SMW176" s="2"/>
      <c r="SMX176" s="2"/>
      <c r="SMY176" s="2"/>
      <c r="SMZ176" s="2"/>
      <c r="SNA176" s="2"/>
      <c r="SNB176" s="2"/>
      <c r="SNC176" s="2"/>
      <c r="SND176" s="2"/>
      <c r="SNE176" s="2"/>
      <c r="SNF176" s="2"/>
      <c r="SNG176" s="2"/>
      <c r="SNH176" s="2"/>
      <c r="SNI176" s="2"/>
      <c r="SNJ176" s="2"/>
      <c r="SNK176" s="2"/>
      <c r="SNL176" s="2"/>
      <c r="SNM176" s="2"/>
      <c r="SNN176" s="2"/>
      <c r="SNO176" s="2"/>
      <c r="SNP176" s="2"/>
      <c r="SNQ176" s="2"/>
      <c r="SNR176" s="2"/>
      <c r="SNS176" s="2"/>
      <c r="SNT176" s="2"/>
      <c r="SNU176" s="2"/>
      <c r="SNV176" s="2"/>
      <c r="SNW176" s="2"/>
      <c r="SNX176" s="2"/>
      <c r="SNY176" s="2"/>
      <c r="SNZ176" s="2"/>
      <c r="SOA176" s="2"/>
      <c r="SOB176" s="2"/>
      <c r="SOC176" s="2"/>
      <c r="SOD176" s="2"/>
      <c r="SOE176" s="2"/>
      <c r="SOF176" s="2"/>
      <c r="SOG176" s="2"/>
      <c r="SOH176" s="2"/>
      <c r="SOI176" s="2"/>
      <c r="SOJ176" s="2"/>
      <c r="SOK176" s="2"/>
      <c r="SOL176" s="2"/>
      <c r="SOM176" s="2"/>
      <c r="SON176" s="2"/>
      <c r="SOO176" s="2"/>
      <c r="SOP176" s="2"/>
      <c r="SOQ176" s="2"/>
      <c r="SOR176" s="2"/>
      <c r="SOS176" s="2"/>
      <c r="SOT176" s="2"/>
      <c r="SOU176" s="2"/>
      <c r="SOV176" s="2"/>
      <c r="SOW176" s="2"/>
      <c r="SOX176" s="2"/>
      <c r="SOY176" s="2"/>
      <c r="SOZ176" s="2"/>
      <c r="SPA176" s="2"/>
      <c r="SPB176" s="2"/>
      <c r="SPC176" s="2"/>
      <c r="SPD176" s="2"/>
      <c r="SPE176" s="2"/>
      <c r="SPF176" s="2"/>
      <c r="SPG176" s="2"/>
      <c r="SPH176" s="2"/>
      <c r="SPI176" s="2"/>
      <c r="SPJ176" s="2"/>
      <c r="SPK176" s="2"/>
      <c r="SPL176" s="2"/>
      <c r="SPM176" s="2"/>
      <c r="SPN176" s="2"/>
      <c r="SPO176" s="2"/>
      <c r="SPP176" s="2"/>
      <c r="SPQ176" s="2"/>
      <c r="SPR176" s="2"/>
      <c r="SPS176" s="2"/>
      <c r="SPT176" s="2"/>
      <c r="SPU176" s="2"/>
      <c r="SPV176" s="2"/>
      <c r="SPW176" s="2"/>
      <c r="SPX176" s="2"/>
      <c r="SPY176" s="2"/>
      <c r="SPZ176" s="2"/>
      <c r="SQA176" s="2"/>
      <c r="SQB176" s="2"/>
      <c r="SQC176" s="2"/>
      <c r="SQD176" s="2"/>
      <c r="SQE176" s="2"/>
      <c r="SQF176" s="2"/>
      <c r="SQG176" s="2"/>
      <c r="SQH176" s="2"/>
      <c r="SQI176" s="2"/>
      <c r="SQJ176" s="2"/>
      <c r="SQK176" s="2"/>
      <c r="SQL176" s="2"/>
      <c r="SQM176" s="2"/>
      <c r="SQN176" s="2"/>
      <c r="SQO176" s="2"/>
      <c r="SQP176" s="2"/>
      <c r="SQQ176" s="2"/>
      <c r="SQR176" s="2"/>
      <c r="SQS176" s="2"/>
      <c r="SQT176" s="2"/>
      <c r="SQU176" s="2"/>
      <c r="SQV176" s="2"/>
      <c r="SQW176" s="2"/>
      <c r="SQX176" s="2"/>
      <c r="SQY176" s="2"/>
      <c r="SQZ176" s="2"/>
      <c r="SRA176" s="2"/>
      <c r="SRB176" s="2"/>
      <c r="SRC176" s="2"/>
      <c r="SRD176" s="2"/>
      <c r="SRE176" s="2"/>
      <c r="SRF176" s="2"/>
      <c r="SRG176" s="2"/>
      <c r="SRH176" s="2"/>
      <c r="SRI176" s="2"/>
      <c r="SRJ176" s="2"/>
      <c r="SRK176" s="2"/>
      <c r="SRL176" s="2"/>
      <c r="SRM176" s="2"/>
      <c r="SRN176" s="2"/>
      <c r="SRO176" s="2"/>
      <c r="SRP176" s="2"/>
      <c r="SRQ176" s="2"/>
      <c r="SRR176" s="2"/>
      <c r="SRS176" s="2"/>
      <c r="SRT176" s="2"/>
      <c r="SRU176" s="2"/>
      <c r="SRV176" s="2"/>
      <c r="SRW176" s="2"/>
      <c r="SRX176" s="2"/>
      <c r="SRY176" s="2"/>
      <c r="SRZ176" s="2"/>
      <c r="SSA176" s="2"/>
      <c r="SSB176" s="2"/>
      <c r="SSC176" s="2"/>
      <c r="SSD176" s="2"/>
      <c r="SSE176" s="2"/>
      <c r="SSF176" s="2"/>
      <c r="SSG176" s="2"/>
      <c r="SSH176" s="2"/>
      <c r="SSI176" s="2"/>
      <c r="SSJ176" s="2"/>
      <c r="SSK176" s="2"/>
      <c r="SSL176" s="2"/>
      <c r="SSM176" s="2"/>
      <c r="SSN176" s="2"/>
      <c r="SSO176" s="2"/>
      <c r="SSP176" s="2"/>
      <c r="SSQ176" s="2"/>
      <c r="SSR176" s="2"/>
      <c r="SSS176" s="2"/>
      <c r="SST176" s="2"/>
      <c r="SSU176" s="2"/>
      <c r="SSV176" s="2"/>
      <c r="SSW176" s="2"/>
      <c r="SSX176" s="2"/>
      <c r="SSY176" s="2"/>
      <c r="SSZ176" s="2"/>
      <c r="STA176" s="2"/>
      <c r="STB176" s="2"/>
      <c r="STC176" s="2"/>
      <c r="STD176" s="2"/>
      <c r="STE176" s="2"/>
      <c r="STF176" s="2"/>
      <c r="STG176" s="2"/>
      <c r="STH176" s="2"/>
      <c r="STI176" s="2"/>
      <c r="STJ176" s="2"/>
      <c r="STK176" s="2"/>
      <c r="STL176" s="2"/>
      <c r="STM176" s="2"/>
      <c r="STN176" s="2"/>
      <c r="STO176" s="2"/>
      <c r="STP176" s="2"/>
      <c r="STQ176" s="2"/>
      <c r="STR176" s="2"/>
      <c r="STS176" s="2"/>
      <c r="STT176" s="2"/>
      <c r="STU176" s="2"/>
      <c r="STV176" s="2"/>
      <c r="STW176" s="2"/>
      <c r="STX176" s="2"/>
      <c r="STY176" s="2"/>
      <c r="STZ176" s="2"/>
      <c r="SUA176" s="2"/>
      <c r="SUB176" s="2"/>
      <c r="SUC176" s="2"/>
      <c r="SUD176" s="2"/>
      <c r="SUE176" s="2"/>
      <c r="SUF176" s="2"/>
      <c r="SUG176" s="2"/>
      <c r="SUH176" s="2"/>
      <c r="SUI176" s="2"/>
      <c r="SUJ176" s="2"/>
      <c r="SUK176" s="2"/>
      <c r="SUL176" s="2"/>
      <c r="SUM176" s="2"/>
      <c r="SUN176" s="2"/>
      <c r="SUO176" s="2"/>
      <c r="SUP176" s="2"/>
      <c r="SUQ176" s="2"/>
      <c r="SUR176" s="2"/>
      <c r="SUS176" s="2"/>
      <c r="SUT176" s="2"/>
      <c r="SUU176" s="2"/>
      <c r="SUV176" s="2"/>
      <c r="SUW176" s="2"/>
      <c r="SUX176" s="2"/>
      <c r="SUY176" s="2"/>
      <c r="SUZ176" s="2"/>
      <c r="SVA176" s="2"/>
      <c r="SVB176" s="2"/>
      <c r="SVC176" s="2"/>
      <c r="SVD176" s="2"/>
      <c r="SVE176" s="2"/>
      <c r="SVF176" s="2"/>
      <c r="SVG176" s="2"/>
      <c r="SVH176" s="2"/>
      <c r="SVI176" s="2"/>
      <c r="SVJ176" s="2"/>
      <c r="SVK176" s="2"/>
      <c r="SVL176" s="2"/>
      <c r="SVM176" s="2"/>
      <c r="SVN176" s="2"/>
      <c r="SVO176" s="2"/>
      <c r="SVP176" s="2"/>
      <c r="SVQ176" s="2"/>
      <c r="SVR176" s="2"/>
      <c r="SVS176" s="2"/>
      <c r="SVT176" s="2"/>
      <c r="SVU176" s="2"/>
      <c r="SVV176" s="2"/>
      <c r="SVW176" s="2"/>
      <c r="SVX176" s="2"/>
      <c r="SVY176" s="2"/>
      <c r="SVZ176" s="2"/>
      <c r="SWA176" s="2"/>
      <c r="SWB176" s="2"/>
      <c r="SWC176" s="2"/>
      <c r="SWD176" s="2"/>
      <c r="SWE176" s="2"/>
      <c r="SWF176" s="2"/>
      <c r="SWG176" s="2"/>
      <c r="SWH176" s="2"/>
      <c r="SWI176" s="2"/>
      <c r="SWJ176" s="2"/>
      <c r="SWK176" s="2"/>
      <c r="SWL176" s="2"/>
      <c r="SWM176" s="2"/>
      <c r="SWN176" s="2"/>
      <c r="SWO176" s="2"/>
      <c r="SWP176" s="2"/>
      <c r="SWQ176" s="2"/>
      <c r="SWR176" s="2"/>
      <c r="SWS176" s="2"/>
      <c r="SWT176" s="2"/>
      <c r="SWU176" s="2"/>
      <c r="SWV176" s="2"/>
      <c r="SWW176" s="2"/>
      <c r="SWX176" s="2"/>
      <c r="SWY176" s="2"/>
      <c r="SWZ176" s="2"/>
      <c r="SXA176" s="2"/>
      <c r="SXB176" s="2"/>
      <c r="SXC176" s="2"/>
      <c r="SXD176" s="2"/>
      <c r="SXE176" s="2"/>
      <c r="SXF176" s="2"/>
      <c r="SXG176" s="2"/>
      <c r="SXH176" s="2"/>
      <c r="SXI176" s="2"/>
      <c r="SXJ176" s="2"/>
      <c r="SXK176" s="2"/>
      <c r="SXL176" s="2"/>
      <c r="SXM176" s="2"/>
      <c r="SXN176" s="2"/>
      <c r="SXO176" s="2"/>
      <c r="SXP176" s="2"/>
      <c r="SXQ176" s="2"/>
      <c r="SXR176" s="2"/>
      <c r="SXS176" s="2"/>
      <c r="SXT176" s="2"/>
      <c r="SXU176" s="2"/>
      <c r="SXV176" s="2"/>
      <c r="SXW176" s="2"/>
      <c r="SXX176" s="2"/>
      <c r="SXY176" s="2"/>
      <c r="SXZ176" s="2"/>
      <c r="SYA176" s="2"/>
      <c r="SYB176" s="2"/>
      <c r="SYC176" s="2"/>
      <c r="SYD176" s="2"/>
      <c r="SYE176" s="2"/>
      <c r="SYF176" s="2"/>
      <c r="SYG176" s="2"/>
      <c r="SYH176" s="2"/>
      <c r="SYI176" s="2"/>
      <c r="SYJ176" s="2"/>
      <c r="SYK176" s="2"/>
      <c r="SYL176" s="2"/>
      <c r="SYM176" s="2"/>
      <c r="SYN176" s="2"/>
      <c r="SYO176" s="2"/>
      <c r="SYP176" s="2"/>
      <c r="SYQ176" s="2"/>
      <c r="SYR176" s="2"/>
      <c r="SYS176" s="2"/>
      <c r="SYT176" s="2"/>
      <c r="SYU176" s="2"/>
      <c r="SYV176" s="2"/>
      <c r="SYW176" s="2"/>
      <c r="SYX176" s="2"/>
      <c r="SYY176" s="2"/>
      <c r="SYZ176" s="2"/>
      <c r="SZA176" s="2"/>
      <c r="SZB176" s="2"/>
      <c r="SZC176" s="2"/>
      <c r="SZD176" s="2"/>
      <c r="SZE176" s="2"/>
      <c r="SZF176" s="2"/>
      <c r="SZG176" s="2"/>
      <c r="SZH176" s="2"/>
      <c r="SZI176" s="2"/>
      <c r="SZJ176" s="2"/>
      <c r="SZK176" s="2"/>
      <c r="SZL176" s="2"/>
      <c r="SZM176" s="2"/>
      <c r="SZN176" s="2"/>
      <c r="SZO176" s="2"/>
      <c r="SZP176" s="2"/>
      <c r="SZQ176" s="2"/>
      <c r="SZR176" s="2"/>
      <c r="SZS176" s="2"/>
      <c r="SZT176" s="2"/>
      <c r="SZU176" s="2"/>
      <c r="SZV176" s="2"/>
      <c r="SZW176" s="2"/>
      <c r="SZX176" s="2"/>
      <c r="SZY176" s="2"/>
      <c r="SZZ176" s="2"/>
      <c r="TAA176" s="2"/>
      <c r="TAB176" s="2"/>
      <c r="TAC176" s="2"/>
      <c r="TAD176" s="2"/>
      <c r="TAE176" s="2"/>
      <c r="TAF176" s="2"/>
      <c r="TAG176" s="2"/>
      <c r="TAH176" s="2"/>
      <c r="TAI176" s="2"/>
      <c r="TAJ176" s="2"/>
      <c r="TAK176" s="2"/>
      <c r="TAL176" s="2"/>
      <c r="TAM176" s="2"/>
      <c r="TAN176" s="2"/>
      <c r="TAO176" s="2"/>
      <c r="TAP176" s="2"/>
      <c r="TAQ176" s="2"/>
      <c r="TAR176" s="2"/>
      <c r="TAS176" s="2"/>
      <c r="TAT176" s="2"/>
      <c r="TAU176" s="2"/>
      <c r="TAV176" s="2"/>
      <c r="TAW176" s="2"/>
      <c r="TAX176" s="2"/>
      <c r="TAY176" s="2"/>
      <c r="TAZ176" s="2"/>
      <c r="TBA176" s="2"/>
      <c r="TBB176" s="2"/>
      <c r="TBC176" s="2"/>
      <c r="TBD176" s="2"/>
      <c r="TBE176" s="2"/>
      <c r="TBF176" s="2"/>
      <c r="TBG176" s="2"/>
      <c r="TBH176" s="2"/>
      <c r="TBI176" s="2"/>
      <c r="TBJ176" s="2"/>
      <c r="TBK176" s="2"/>
      <c r="TBL176" s="2"/>
      <c r="TBM176" s="2"/>
      <c r="TBN176" s="2"/>
      <c r="TBO176" s="2"/>
      <c r="TBP176" s="2"/>
      <c r="TBQ176" s="2"/>
      <c r="TBR176" s="2"/>
      <c r="TBS176" s="2"/>
      <c r="TBT176" s="2"/>
      <c r="TBU176" s="2"/>
      <c r="TBV176" s="2"/>
      <c r="TBW176" s="2"/>
      <c r="TBX176" s="2"/>
      <c r="TBY176" s="2"/>
      <c r="TBZ176" s="2"/>
      <c r="TCA176" s="2"/>
      <c r="TCB176" s="2"/>
      <c r="TCC176" s="2"/>
      <c r="TCD176" s="2"/>
      <c r="TCE176" s="2"/>
      <c r="TCF176" s="2"/>
      <c r="TCG176" s="2"/>
      <c r="TCH176" s="2"/>
      <c r="TCI176" s="2"/>
      <c r="TCJ176" s="2"/>
      <c r="TCK176" s="2"/>
      <c r="TCL176" s="2"/>
      <c r="TCM176" s="2"/>
      <c r="TCN176" s="2"/>
      <c r="TCO176" s="2"/>
      <c r="TCP176" s="2"/>
      <c r="TCQ176" s="2"/>
      <c r="TCR176" s="2"/>
      <c r="TCS176" s="2"/>
      <c r="TCT176" s="2"/>
      <c r="TCU176" s="2"/>
      <c r="TCV176" s="2"/>
      <c r="TCW176" s="2"/>
      <c r="TCX176" s="2"/>
      <c r="TCY176" s="2"/>
      <c r="TCZ176" s="2"/>
      <c r="TDA176" s="2"/>
      <c r="TDB176" s="2"/>
      <c r="TDC176" s="2"/>
      <c r="TDD176" s="2"/>
      <c r="TDE176" s="2"/>
      <c r="TDF176" s="2"/>
      <c r="TDG176" s="2"/>
      <c r="TDH176" s="2"/>
      <c r="TDI176" s="2"/>
      <c r="TDJ176" s="2"/>
      <c r="TDK176" s="2"/>
      <c r="TDL176" s="2"/>
      <c r="TDM176" s="2"/>
      <c r="TDN176" s="2"/>
      <c r="TDO176" s="2"/>
      <c r="TDP176" s="2"/>
      <c r="TDQ176" s="2"/>
      <c r="TDR176" s="2"/>
      <c r="TDS176" s="2"/>
      <c r="TDT176" s="2"/>
      <c r="TDU176" s="2"/>
      <c r="TDV176" s="2"/>
      <c r="TDW176" s="2"/>
      <c r="TDX176" s="2"/>
      <c r="TDY176" s="2"/>
      <c r="TDZ176" s="2"/>
      <c r="TEA176" s="2"/>
      <c r="TEB176" s="2"/>
      <c r="TEC176" s="2"/>
      <c r="TED176" s="2"/>
      <c r="TEE176" s="2"/>
      <c r="TEF176" s="2"/>
      <c r="TEG176" s="2"/>
      <c r="TEH176" s="2"/>
      <c r="TEI176" s="2"/>
      <c r="TEJ176" s="2"/>
      <c r="TEK176" s="2"/>
      <c r="TEL176" s="2"/>
      <c r="TEM176" s="2"/>
      <c r="TEN176" s="2"/>
      <c r="TEO176" s="2"/>
      <c r="TEP176" s="2"/>
      <c r="TEQ176" s="2"/>
      <c r="TER176" s="2"/>
      <c r="TES176" s="2"/>
      <c r="TET176" s="2"/>
      <c r="TEU176" s="2"/>
      <c r="TEV176" s="2"/>
      <c r="TEW176" s="2"/>
      <c r="TEX176" s="2"/>
      <c r="TEY176" s="2"/>
      <c r="TEZ176" s="2"/>
      <c r="TFA176" s="2"/>
      <c r="TFB176" s="2"/>
      <c r="TFC176" s="2"/>
      <c r="TFD176" s="2"/>
      <c r="TFE176" s="2"/>
      <c r="TFF176" s="2"/>
      <c r="TFG176" s="2"/>
      <c r="TFH176" s="2"/>
      <c r="TFI176" s="2"/>
      <c r="TFJ176" s="2"/>
      <c r="TFK176" s="2"/>
      <c r="TFL176" s="2"/>
      <c r="TFM176" s="2"/>
      <c r="TFN176" s="2"/>
      <c r="TFO176" s="2"/>
      <c r="TFP176" s="2"/>
      <c r="TFQ176" s="2"/>
      <c r="TFR176" s="2"/>
      <c r="TFS176" s="2"/>
      <c r="TFT176" s="2"/>
      <c r="TFU176" s="2"/>
      <c r="TFV176" s="2"/>
      <c r="TFW176" s="2"/>
      <c r="TFX176" s="2"/>
      <c r="TFY176" s="2"/>
      <c r="TFZ176" s="2"/>
      <c r="TGA176" s="2"/>
      <c r="TGB176" s="2"/>
      <c r="TGC176" s="2"/>
      <c r="TGD176" s="2"/>
      <c r="TGE176" s="2"/>
      <c r="TGF176" s="2"/>
      <c r="TGG176" s="2"/>
      <c r="TGH176" s="2"/>
      <c r="TGI176" s="2"/>
      <c r="TGJ176" s="2"/>
      <c r="TGK176" s="2"/>
      <c r="TGL176" s="2"/>
      <c r="TGM176" s="2"/>
      <c r="TGN176" s="2"/>
      <c r="TGO176" s="2"/>
      <c r="TGP176" s="2"/>
      <c r="TGQ176" s="2"/>
      <c r="TGR176" s="2"/>
      <c r="TGS176" s="2"/>
      <c r="TGT176" s="2"/>
      <c r="TGU176" s="2"/>
      <c r="TGV176" s="2"/>
      <c r="TGW176" s="2"/>
      <c r="TGX176" s="2"/>
      <c r="TGY176" s="2"/>
      <c r="TGZ176" s="2"/>
      <c r="THA176" s="2"/>
      <c r="THB176" s="2"/>
      <c r="THC176" s="2"/>
      <c r="THD176" s="2"/>
      <c r="THE176" s="2"/>
      <c r="THF176" s="2"/>
      <c r="THG176" s="2"/>
      <c r="THH176" s="2"/>
      <c r="THI176" s="2"/>
      <c r="THJ176" s="2"/>
      <c r="THK176" s="2"/>
      <c r="THL176" s="2"/>
      <c r="THM176" s="2"/>
      <c r="THN176" s="2"/>
      <c r="THO176" s="2"/>
      <c r="THP176" s="2"/>
      <c r="THQ176" s="2"/>
      <c r="THR176" s="2"/>
      <c r="THS176" s="2"/>
      <c r="THT176" s="2"/>
      <c r="THU176" s="2"/>
      <c r="THV176" s="2"/>
      <c r="THW176" s="2"/>
      <c r="THX176" s="2"/>
      <c r="THY176" s="2"/>
      <c r="THZ176" s="2"/>
      <c r="TIA176" s="2"/>
      <c r="TIB176" s="2"/>
      <c r="TIC176" s="2"/>
      <c r="TID176" s="2"/>
      <c r="TIE176" s="2"/>
      <c r="TIF176" s="2"/>
      <c r="TIG176" s="2"/>
      <c r="TIH176" s="2"/>
      <c r="TII176" s="2"/>
      <c r="TIJ176" s="2"/>
      <c r="TIK176" s="2"/>
      <c r="TIL176" s="2"/>
      <c r="TIM176" s="2"/>
      <c r="TIN176" s="2"/>
      <c r="TIO176" s="2"/>
      <c r="TIP176" s="2"/>
      <c r="TIQ176" s="2"/>
      <c r="TIR176" s="2"/>
      <c r="TIS176" s="2"/>
      <c r="TIT176" s="2"/>
      <c r="TIU176" s="2"/>
      <c r="TIV176" s="2"/>
      <c r="TIW176" s="2"/>
      <c r="TIX176" s="2"/>
      <c r="TIY176" s="2"/>
      <c r="TIZ176" s="2"/>
      <c r="TJA176" s="2"/>
      <c r="TJB176" s="2"/>
      <c r="TJC176" s="2"/>
      <c r="TJD176" s="2"/>
      <c r="TJE176" s="2"/>
      <c r="TJF176" s="2"/>
      <c r="TJG176" s="2"/>
      <c r="TJH176" s="2"/>
      <c r="TJI176" s="2"/>
      <c r="TJJ176" s="2"/>
      <c r="TJK176" s="2"/>
      <c r="TJL176" s="2"/>
      <c r="TJM176" s="2"/>
      <c r="TJN176" s="2"/>
      <c r="TJO176" s="2"/>
      <c r="TJP176" s="2"/>
      <c r="TJQ176" s="2"/>
      <c r="TJR176" s="2"/>
      <c r="TJS176" s="2"/>
      <c r="TJT176" s="2"/>
      <c r="TJU176" s="2"/>
      <c r="TJV176" s="2"/>
      <c r="TJW176" s="2"/>
      <c r="TJX176" s="2"/>
      <c r="TJY176" s="2"/>
      <c r="TJZ176" s="2"/>
      <c r="TKA176" s="2"/>
      <c r="TKB176" s="2"/>
      <c r="TKC176" s="2"/>
      <c r="TKD176" s="2"/>
      <c r="TKE176" s="2"/>
      <c r="TKF176" s="2"/>
      <c r="TKG176" s="2"/>
      <c r="TKH176" s="2"/>
      <c r="TKI176" s="2"/>
      <c r="TKJ176" s="2"/>
      <c r="TKK176" s="2"/>
      <c r="TKL176" s="2"/>
      <c r="TKM176" s="2"/>
      <c r="TKN176" s="2"/>
      <c r="TKO176" s="2"/>
      <c r="TKP176" s="2"/>
      <c r="TKQ176" s="2"/>
      <c r="TKR176" s="2"/>
      <c r="TKS176" s="2"/>
      <c r="TKT176" s="2"/>
      <c r="TKU176" s="2"/>
      <c r="TKV176" s="2"/>
      <c r="TKW176" s="2"/>
      <c r="TKX176" s="2"/>
      <c r="TKY176" s="2"/>
      <c r="TKZ176" s="2"/>
      <c r="TLA176" s="2"/>
      <c r="TLB176" s="2"/>
      <c r="TLC176" s="2"/>
      <c r="TLD176" s="2"/>
      <c r="TLE176" s="2"/>
      <c r="TLF176" s="2"/>
      <c r="TLG176" s="2"/>
      <c r="TLH176" s="2"/>
      <c r="TLI176" s="2"/>
      <c r="TLJ176" s="2"/>
      <c r="TLK176" s="2"/>
      <c r="TLL176" s="2"/>
      <c r="TLM176" s="2"/>
      <c r="TLN176" s="2"/>
      <c r="TLO176" s="2"/>
      <c r="TLP176" s="2"/>
      <c r="TLQ176" s="2"/>
      <c r="TLR176" s="2"/>
      <c r="TLS176" s="2"/>
      <c r="TLT176" s="2"/>
      <c r="TLU176" s="2"/>
      <c r="TLV176" s="2"/>
      <c r="TLW176" s="2"/>
      <c r="TLX176" s="2"/>
      <c r="TLY176" s="2"/>
      <c r="TLZ176" s="2"/>
      <c r="TMA176" s="2"/>
      <c r="TMB176" s="2"/>
      <c r="TMC176" s="2"/>
      <c r="TMD176" s="2"/>
      <c r="TME176" s="2"/>
      <c r="TMF176" s="2"/>
      <c r="TMG176" s="2"/>
      <c r="TMH176" s="2"/>
      <c r="TMI176" s="2"/>
      <c r="TMJ176" s="2"/>
      <c r="TMK176" s="2"/>
      <c r="TML176" s="2"/>
      <c r="TMM176" s="2"/>
      <c r="TMN176" s="2"/>
      <c r="TMO176" s="2"/>
      <c r="TMP176" s="2"/>
      <c r="TMQ176" s="2"/>
      <c r="TMR176" s="2"/>
      <c r="TMS176" s="2"/>
      <c r="TMT176" s="2"/>
      <c r="TMU176" s="2"/>
      <c r="TMV176" s="2"/>
      <c r="TMW176" s="2"/>
      <c r="TMX176" s="2"/>
      <c r="TMY176" s="2"/>
      <c r="TMZ176" s="2"/>
      <c r="TNA176" s="2"/>
      <c r="TNB176" s="2"/>
      <c r="TNC176" s="2"/>
      <c r="TND176" s="2"/>
      <c r="TNE176" s="2"/>
      <c r="TNF176" s="2"/>
      <c r="TNG176" s="2"/>
      <c r="TNH176" s="2"/>
      <c r="TNI176" s="2"/>
      <c r="TNJ176" s="2"/>
      <c r="TNK176" s="2"/>
      <c r="TNL176" s="2"/>
      <c r="TNM176" s="2"/>
      <c r="TNN176" s="2"/>
      <c r="TNO176" s="2"/>
      <c r="TNP176" s="2"/>
      <c r="TNQ176" s="2"/>
      <c r="TNR176" s="2"/>
      <c r="TNS176" s="2"/>
      <c r="TNT176" s="2"/>
      <c r="TNU176" s="2"/>
      <c r="TNV176" s="2"/>
      <c r="TNW176" s="2"/>
      <c r="TNX176" s="2"/>
      <c r="TNY176" s="2"/>
      <c r="TNZ176" s="2"/>
      <c r="TOA176" s="2"/>
      <c r="TOB176" s="2"/>
      <c r="TOC176" s="2"/>
      <c r="TOD176" s="2"/>
      <c r="TOE176" s="2"/>
      <c r="TOF176" s="2"/>
      <c r="TOG176" s="2"/>
      <c r="TOH176" s="2"/>
      <c r="TOI176" s="2"/>
      <c r="TOJ176" s="2"/>
      <c r="TOK176" s="2"/>
      <c r="TOL176" s="2"/>
      <c r="TOM176" s="2"/>
      <c r="TON176" s="2"/>
      <c r="TOO176" s="2"/>
      <c r="TOP176" s="2"/>
      <c r="TOQ176" s="2"/>
      <c r="TOR176" s="2"/>
      <c r="TOS176" s="2"/>
      <c r="TOT176" s="2"/>
      <c r="TOU176" s="2"/>
      <c r="TOV176" s="2"/>
      <c r="TOW176" s="2"/>
      <c r="TOX176" s="2"/>
      <c r="TOY176" s="2"/>
      <c r="TOZ176" s="2"/>
      <c r="TPA176" s="2"/>
      <c r="TPB176" s="2"/>
      <c r="TPC176" s="2"/>
      <c r="TPD176" s="2"/>
      <c r="TPE176" s="2"/>
      <c r="TPF176" s="2"/>
      <c r="TPG176" s="2"/>
      <c r="TPH176" s="2"/>
      <c r="TPI176" s="2"/>
      <c r="TPJ176" s="2"/>
      <c r="TPK176" s="2"/>
      <c r="TPL176" s="2"/>
      <c r="TPM176" s="2"/>
      <c r="TPN176" s="2"/>
      <c r="TPO176" s="2"/>
      <c r="TPP176" s="2"/>
      <c r="TPQ176" s="2"/>
      <c r="TPR176" s="2"/>
      <c r="TPS176" s="2"/>
      <c r="TPT176" s="2"/>
      <c r="TPU176" s="2"/>
      <c r="TPV176" s="2"/>
      <c r="TPW176" s="2"/>
      <c r="TPX176" s="2"/>
      <c r="TPY176" s="2"/>
      <c r="TPZ176" s="2"/>
      <c r="TQA176" s="2"/>
      <c r="TQB176" s="2"/>
      <c r="TQC176" s="2"/>
      <c r="TQD176" s="2"/>
      <c r="TQE176" s="2"/>
      <c r="TQF176" s="2"/>
      <c r="TQG176" s="2"/>
      <c r="TQH176" s="2"/>
      <c r="TQI176" s="2"/>
      <c r="TQJ176" s="2"/>
      <c r="TQK176" s="2"/>
      <c r="TQL176" s="2"/>
      <c r="TQM176" s="2"/>
      <c r="TQN176" s="2"/>
      <c r="TQO176" s="2"/>
      <c r="TQP176" s="2"/>
      <c r="TQQ176" s="2"/>
      <c r="TQR176" s="2"/>
      <c r="TQS176" s="2"/>
      <c r="TQT176" s="2"/>
      <c r="TQU176" s="2"/>
      <c r="TQV176" s="2"/>
      <c r="TQW176" s="2"/>
      <c r="TQX176" s="2"/>
      <c r="TQY176" s="2"/>
      <c r="TQZ176" s="2"/>
      <c r="TRA176" s="2"/>
      <c r="TRB176" s="2"/>
      <c r="TRC176" s="2"/>
      <c r="TRD176" s="2"/>
      <c r="TRE176" s="2"/>
      <c r="TRF176" s="2"/>
      <c r="TRG176" s="2"/>
      <c r="TRH176" s="2"/>
      <c r="TRI176" s="2"/>
      <c r="TRJ176" s="2"/>
      <c r="TRK176" s="2"/>
      <c r="TRL176" s="2"/>
      <c r="TRM176" s="2"/>
      <c r="TRN176" s="2"/>
      <c r="TRO176" s="2"/>
      <c r="TRP176" s="2"/>
      <c r="TRQ176" s="2"/>
      <c r="TRR176" s="2"/>
      <c r="TRS176" s="2"/>
      <c r="TRT176" s="2"/>
      <c r="TRU176" s="2"/>
      <c r="TRV176" s="2"/>
      <c r="TRW176" s="2"/>
      <c r="TRX176" s="2"/>
      <c r="TRY176" s="2"/>
      <c r="TRZ176" s="2"/>
      <c r="TSA176" s="2"/>
      <c r="TSB176" s="2"/>
      <c r="TSC176" s="2"/>
      <c r="TSD176" s="2"/>
      <c r="TSE176" s="2"/>
      <c r="TSF176" s="2"/>
      <c r="TSG176" s="2"/>
      <c r="TSH176" s="2"/>
      <c r="TSI176" s="2"/>
      <c r="TSJ176" s="2"/>
      <c r="TSK176" s="2"/>
      <c r="TSL176" s="2"/>
      <c r="TSM176" s="2"/>
      <c r="TSN176" s="2"/>
      <c r="TSO176" s="2"/>
      <c r="TSP176" s="2"/>
      <c r="TSQ176" s="2"/>
      <c r="TSR176" s="2"/>
      <c r="TSS176" s="2"/>
      <c r="TST176" s="2"/>
      <c r="TSU176" s="2"/>
      <c r="TSV176" s="2"/>
      <c r="TSW176" s="2"/>
      <c r="TSX176" s="2"/>
      <c r="TSY176" s="2"/>
      <c r="TSZ176" s="2"/>
      <c r="TTA176" s="2"/>
      <c r="TTB176" s="2"/>
      <c r="TTC176" s="2"/>
      <c r="TTD176" s="2"/>
      <c r="TTE176" s="2"/>
      <c r="TTF176" s="2"/>
      <c r="TTG176" s="2"/>
      <c r="TTH176" s="2"/>
      <c r="TTI176" s="2"/>
      <c r="TTJ176" s="2"/>
      <c r="TTK176" s="2"/>
      <c r="TTL176" s="2"/>
      <c r="TTM176" s="2"/>
      <c r="TTN176" s="2"/>
      <c r="TTO176" s="2"/>
      <c r="TTP176" s="2"/>
      <c r="TTQ176" s="2"/>
      <c r="TTR176" s="2"/>
      <c r="TTS176" s="2"/>
      <c r="TTT176" s="2"/>
      <c r="TTU176" s="2"/>
      <c r="TTV176" s="2"/>
      <c r="TTW176" s="2"/>
      <c r="TTX176" s="2"/>
      <c r="TTY176" s="2"/>
      <c r="TTZ176" s="2"/>
      <c r="TUA176" s="2"/>
      <c r="TUB176" s="2"/>
      <c r="TUC176" s="2"/>
      <c r="TUD176" s="2"/>
      <c r="TUE176" s="2"/>
      <c r="TUF176" s="2"/>
      <c r="TUG176" s="2"/>
      <c r="TUH176" s="2"/>
      <c r="TUI176" s="2"/>
      <c r="TUJ176" s="2"/>
      <c r="TUK176" s="2"/>
      <c r="TUL176" s="2"/>
      <c r="TUM176" s="2"/>
      <c r="TUN176" s="2"/>
      <c r="TUO176" s="2"/>
      <c r="TUP176" s="2"/>
      <c r="TUQ176" s="2"/>
      <c r="TUR176" s="2"/>
      <c r="TUS176" s="2"/>
      <c r="TUT176" s="2"/>
      <c r="TUU176" s="2"/>
      <c r="TUV176" s="2"/>
      <c r="TUW176" s="2"/>
      <c r="TUX176" s="2"/>
      <c r="TUY176" s="2"/>
      <c r="TUZ176" s="2"/>
      <c r="TVA176" s="2"/>
      <c r="TVB176" s="2"/>
      <c r="TVC176" s="2"/>
      <c r="TVD176" s="2"/>
      <c r="TVE176" s="2"/>
      <c r="TVF176" s="2"/>
      <c r="TVG176" s="2"/>
      <c r="TVH176" s="2"/>
      <c r="TVI176" s="2"/>
      <c r="TVJ176" s="2"/>
      <c r="TVK176" s="2"/>
      <c r="TVL176" s="2"/>
      <c r="TVM176" s="2"/>
      <c r="TVN176" s="2"/>
      <c r="TVO176" s="2"/>
      <c r="TVP176" s="2"/>
      <c r="TVQ176" s="2"/>
      <c r="TVR176" s="2"/>
      <c r="TVS176" s="2"/>
      <c r="TVT176" s="2"/>
      <c r="TVU176" s="2"/>
      <c r="TVV176" s="2"/>
      <c r="TVW176" s="2"/>
      <c r="TVX176" s="2"/>
      <c r="TVY176" s="2"/>
      <c r="TVZ176" s="2"/>
      <c r="TWA176" s="2"/>
      <c r="TWB176" s="2"/>
      <c r="TWC176" s="2"/>
      <c r="TWD176" s="2"/>
      <c r="TWE176" s="2"/>
      <c r="TWF176" s="2"/>
      <c r="TWG176" s="2"/>
      <c r="TWH176" s="2"/>
      <c r="TWI176" s="2"/>
      <c r="TWJ176" s="2"/>
      <c r="TWK176" s="2"/>
      <c r="TWL176" s="2"/>
      <c r="TWM176" s="2"/>
      <c r="TWN176" s="2"/>
      <c r="TWO176" s="2"/>
      <c r="TWP176" s="2"/>
      <c r="TWQ176" s="2"/>
      <c r="TWR176" s="2"/>
      <c r="TWS176" s="2"/>
      <c r="TWT176" s="2"/>
      <c r="TWU176" s="2"/>
      <c r="TWV176" s="2"/>
      <c r="TWW176" s="2"/>
      <c r="TWX176" s="2"/>
      <c r="TWY176" s="2"/>
      <c r="TWZ176" s="2"/>
      <c r="TXA176" s="2"/>
      <c r="TXB176" s="2"/>
      <c r="TXC176" s="2"/>
      <c r="TXD176" s="2"/>
      <c r="TXE176" s="2"/>
      <c r="TXF176" s="2"/>
      <c r="TXG176" s="2"/>
      <c r="TXH176" s="2"/>
      <c r="TXI176" s="2"/>
      <c r="TXJ176" s="2"/>
      <c r="TXK176" s="2"/>
      <c r="TXL176" s="2"/>
      <c r="TXM176" s="2"/>
      <c r="TXN176" s="2"/>
      <c r="TXO176" s="2"/>
      <c r="TXP176" s="2"/>
      <c r="TXQ176" s="2"/>
      <c r="TXR176" s="2"/>
      <c r="TXS176" s="2"/>
      <c r="TXT176" s="2"/>
      <c r="TXU176" s="2"/>
      <c r="TXV176" s="2"/>
      <c r="TXW176" s="2"/>
      <c r="TXX176" s="2"/>
      <c r="TXY176" s="2"/>
      <c r="TXZ176" s="2"/>
      <c r="TYA176" s="2"/>
      <c r="TYB176" s="2"/>
      <c r="TYC176" s="2"/>
      <c r="TYD176" s="2"/>
      <c r="TYE176" s="2"/>
      <c r="TYF176" s="2"/>
      <c r="TYG176" s="2"/>
      <c r="TYH176" s="2"/>
      <c r="TYI176" s="2"/>
      <c r="TYJ176" s="2"/>
      <c r="TYK176" s="2"/>
      <c r="TYL176" s="2"/>
      <c r="TYM176" s="2"/>
      <c r="TYN176" s="2"/>
      <c r="TYO176" s="2"/>
      <c r="TYP176" s="2"/>
      <c r="TYQ176" s="2"/>
      <c r="TYR176" s="2"/>
      <c r="TYS176" s="2"/>
      <c r="TYT176" s="2"/>
      <c r="TYU176" s="2"/>
      <c r="TYV176" s="2"/>
      <c r="TYW176" s="2"/>
      <c r="TYX176" s="2"/>
      <c r="TYY176" s="2"/>
      <c r="TYZ176" s="2"/>
      <c r="TZA176" s="2"/>
      <c r="TZB176" s="2"/>
      <c r="TZC176" s="2"/>
      <c r="TZD176" s="2"/>
      <c r="TZE176" s="2"/>
      <c r="TZF176" s="2"/>
      <c r="TZG176" s="2"/>
      <c r="TZH176" s="2"/>
      <c r="TZI176" s="2"/>
      <c r="TZJ176" s="2"/>
      <c r="TZK176" s="2"/>
      <c r="TZL176" s="2"/>
      <c r="TZM176" s="2"/>
      <c r="TZN176" s="2"/>
      <c r="TZO176" s="2"/>
      <c r="TZP176" s="2"/>
      <c r="TZQ176" s="2"/>
      <c r="TZR176" s="2"/>
      <c r="TZS176" s="2"/>
      <c r="TZT176" s="2"/>
      <c r="TZU176" s="2"/>
      <c r="TZV176" s="2"/>
      <c r="TZW176" s="2"/>
      <c r="TZX176" s="2"/>
      <c r="TZY176" s="2"/>
      <c r="TZZ176" s="2"/>
      <c r="UAA176" s="2"/>
      <c r="UAB176" s="2"/>
      <c r="UAC176" s="2"/>
      <c r="UAD176" s="2"/>
      <c r="UAE176" s="2"/>
      <c r="UAF176" s="2"/>
      <c r="UAG176" s="2"/>
      <c r="UAH176" s="2"/>
      <c r="UAI176" s="2"/>
      <c r="UAJ176" s="2"/>
      <c r="UAK176" s="2"/>
      <c r="UAL176" s="2"/>
      <c r="UAM176" s="2"/>
      <c r="UAN176" s="2"/>
      <c r="UAO176" s="2"/>
      <c r="UAP176" s="2"/>
      <c r="UAQ176" s="2"/>
      <c r="UAR176" s="2"/>
      <c r="UAS176" s="2"/>
      <c r="UAT176" s="2"/>
      <c r="UAU176" s="2"/>
      <c r="UAV176" s="2"/>
      <c r="UAW176" s="2"/>
      <c r="UAX176" s="2"/>
      <c r="UAY176" s="2"/>
      <c r="UAZ176" s="2"/>
      <c r="UBA176" s="2"/>
      <c r="UBB176" s="2"/>
      <c r="UBC176" s="2"/>
      <c r="UBD176" s="2"/>
      <c r="UBE176" s="2"/>
      <c r="UBF176" s="2"/>
      <c r="UBG176" s="2"/>
      <c r="UBH176" s="2"/>
      <c r="UBI176" s="2"/>
      <c r="UBJ176" s="2"/>
      <c r="UBK176" s="2"/>
      <c r="UBL176" s="2"/>
      <c r="UBM176" s="2"/>
      <c r="UBN176" s="2"/>
      <c r="UBO176" s="2"/>
      <c r="UBP176" s="2"/>
      <c r="UBQ176" s="2"/>
      <c r="UBR176" s="2"/>
      <c r="UBS176" s="2"/>
      <c r="UBT176" s="2"/>
      <c r="UBU176" s="2"/>
      <c r="UBV176" s="2"/>
      <c r="UBW176" s="2"/>
      <c r="UBX176" s="2"/>
      <c r="UBY176" s="2"/>
      <c r="UBZ176" s="2"/>
      <c r="UCA176" s="2"/>
      <c r="UCB176" s="2"/>
      <c r="UCC176" s="2"/>
      <c r="UCD176" s="2"/>
      <c r="UCE176" s="2"/>
      <c r="UCF176" s="2"/>
      <c r="UCG176" s="2"/>
      <c r="UCH176" s="2"/>
      <c r="UCI176" s="2"/>
      <c r="UCJ176" s="2"/>
      <c r="UCK176" s="2"/>
      <c r="UCL176" s="2"/>
      <c r="UCM176" s="2"/>
      <c r="UCN176" s="2"/>
      <c r="UCO176" s="2"/>
      <c r="UCP176" s="2"/>
      <c r="UCQ176" s="2"/>
      <c r="UCR176" s="2"/>
      <c r="UCS176" s="2"/>
      <c r="UCT176" s="2"/>
      <c r="UCU176" s="2"/>
      <c r="UCV176" s="2"/>
      <c r="UCW176" s="2"/>
      <c r="UCX176" s="2"/>
      <c r="UCY176" s="2"/>
      <c r="UCZ176" s="2"/>
      <c r="UDA176" s="2"/>
      <c r="UDB176" s="2"/>
      <c r="UDC176" s="2"/>
      <c r="UDD176" s="2"/>
      <c r="UDE176" s="2"/>
      <c r="UDF176" s="2"/>
      <c r="UDG176" s="2"/>
      <c r="UDH176" s="2"/>
      <c r="UDI176" s="2"/>
      <c r="UDJ176" s="2"/>
      <c r="UDK176" s="2"/>
      <c r="UDL176" s="2"/>
      <c r="UDM176" s="2"/>
      <c r="UDN176" s="2"/>
      <c r="UDO176" s="2"/>
      <c r="UDP176" s="2"/>
      <c r="UDQ176" s="2"/>
      <c r="UDR176" s="2"/>
      <c r="UDS176" s="2"/>
      <c r="UDT176" s="2"/>
      <c r="UDU176" s="2"/>
      <c r="UDV176" s="2"/>
      <c r="UDW176" s="2"/>
      <c r="UDX176" s="2"/>
      <c r="UDY176" s="2"/>
      <c r="UDZ176" s="2"/>
      <c r="UEA176" s="2"/>
      <c r="UEB176" s="2"/>
      <c r="UEC176" s="2"/>
      <c r="UED176" s="2"/>
      <c r="UEE176" s="2"/>
      <c r="UEF176" s="2"/>
      <c r="UEG176" s="2"/>
      <c r="UEH176" s="2"/>
      <c r="UEI176" s="2"/>
      <c r="UEJ176" s="2"/>
      <c r="UEK176" s="2"/>
      <c r="UEL176" s="2"/>
      <c r="UEM176" s="2"/>
      <c r="UEN176" s="2"/>
      <c r="UEO176" s="2"/>
      <c r="UEP176" s="2"/>
      <c r="UEQ176" s="2"/>
      <c r="UER176" s="2"/>
      <c r="UES176" s="2"/>
      <c r="UET176" s="2"/>
      <c r="UEU176" s="2"/>
      <c r="UEV176" s="2"/>
      <c r="UEW176" s="2"/>
      <c r="UEX176" s="2"/>
      <c r="UEY176" s="2"/>
      <c r="UEZ176" s="2"/>
      <c r="UFA176" s="2"/>
      <c r="UFB176" s="2"/>
      <c r="UFC176" s="2"/>
      <c r="UFD176" s="2"/>
      <c r="UFE176" s="2"/>
      <c r="UFF176" s="2"/>
      <c r="UFG176" s="2"/>
      <c r="UFH176" s="2"/>
      <c r="UFI176" s="2"/>
      <c r="UFJ176" s="2"/>
      <c r="UFK176" s="2"/>
      <c r="UFL176" s="2"/>
      <c r="UFM176" s="2"/>
      <c r="UFN176" s="2"/>
      <c r="UFO176" s="2"/>
      <c r="UFP176" s="2"/>
      <c r="UFQ176" s="2"/>
      <c r="UFR176" s="2"/>
      <c r="UFS176" s="2"/>
      <c r="UFT176" s="2"/>
      <c r="UFU176" s="2"/>
      <c r="UFV176" s="2"/>
      <c r="UFW176" s="2"/>
      <c r="UFX176" s="2"/>
      <c r="UFY176" s="2"/>
      <c r="UFZ176" s="2"/>
      <c r="UGA176" s="2"/>
      <c r="UGB176" s="2"/>
      <c r="UGC176" s="2"/>
      <c r="UGD176" s="2"/>
      <c r="UGE176" s="2"/>
      <c r="UGF176" s="2"/>
      <c r="UGG176" s="2"/>
      <c r="UGH176" s="2"/>
      <c r="UGI176" s="2"/>
      <c r="UGJ176" s="2"/>
      <c r="UGK176" s="2"/>
      <c r="UGL176" s="2"/>
      <c r="UGM176" s="2"/>
      <c r="UGN176" s="2"/>
      <c r="UGO176" s="2"/>
      <c r="UGP176" s="2"/>
      <c r="UGQ176" s="2"/>
      <c r="UGR176" s="2"/>
      <c r="UGS176" s="2"/>
      <c r="UGT176" s="2"/>
      <c r="UGU176" s="2"/>
      <c r="UGV176" s="2"/>
      <c r="UGW176" s="2"/>
      <c r="UGX176" s="2"/>
      <c r="UGY176" s="2"/>
      <c r="UGZ176" s="2"/>
      <c r="UHA176" s="2"/>
      <c r="UHB176" s="2"/>
      <c r="UHC176" s="2"/>
      <c r="UHD176" s="2"/>
      <c r="UHE176" s="2"/>
      <c r="UHF176" s="2"/>
      <c r="UHG176" s="2"/>
      <c r="UHH176" s="2"/>
      <c r="UHI176" s="2"/>
      <c r="UHJ176" s="2"/>
      <c r="UHK176" s="2"/>
      <c r="UHL176" s="2"/>
      <c r="UHM176" s="2"/>
      <c r="UHN176" s="2"/>
      <c r="UHO176" s="2"/>
      <c r="UHP176" s="2"/>
      <c r="UHQ176" s="2"/>
      <c r="UHR176" s="2"/>
      <c r="UHS176" s="2"/>
      <c r="UHT176" s="2"/>
      <c r="UHU176" s="2"/>
      <c r="UHV176" s="2"/>
      <c r="UHW176" s="2"/>
      <c r="UHX176" s="2"/>
      <c r="UHY176" s="2"/>
      <c r="UHZ176" s="2"/>
      <c r="UIA176" s="2"/>
      <c r="UIB176" s="2"/>
      <c r="UIC176" s="2"/>
      <c r="UID176" s="2"/>
      <c r="UIE176" s="2"/>
      <c r="UIF176" s="2"/>
      <c r="UIG176" s="2"/>
      <c r="UIH176" s="2"/>
      <c r="UII176" s="2"/>
      <c r="UIJ176" s="2"/>
      <c r="UIK176" s="2"/>
      <c r="UIL176" s="2"/>
      <c r="UIM176" s="2"/>
      <c r="UIN176" s="2"/>
      <c r="UIO176" s="2"/>
      <c r="UIP176" s="2"/>
      <c r="UIQ176" s="2"/>
      <c r="UIR176" s="2"/>
      <c r="UIS176" s="2"/>
      <c r="UIT176" s="2"/>
      <c r="UIU176" s="2"/>
      <c r="UIV176" s="2"/>
      <c r="UIW176" s="2"/>
      <c r="UIX176" s="2"/>
      <c r="UIY176" s="2"/>
      <c r="UIZ176" s="2"/>
      <c r="UJA176" s="2"/>
      <c r="UJB176" s="2"/>
      <c r="UJC176" s="2"/>
      <c r="UJD176" s="2"/>
      <c r="UJE176" s="2"/>
      <c r="UJF176" s="2"/>
      <c r="UJG176" s="2"/>
      <c r="UJH176" s="2"/>
      <c r="UJI176" s="2"/>
      <c r="UJJ176" s="2"/>
      <c r="UJK176" s="2"/>
      <c r="UJL176" s="2"/>
      <c r="UJM176" s="2"/>
      <c r="UJN176" s="2"/>
      <c r="UJO176" s="2"/>
      <c r="UJP176" s="2"/>
      <c r="UJQ176" s="2"/>
      <c r="UJR176" s="2"/>
      <c r="UJS176" s="2"/>
      <c r="UJT176" s="2"/>
      <c r="UJU176" s="2"/>
      <c r="UJV176" s="2"/>
      <c r="UJW176" s="2"/>
      <c r="UJX176" s="2"/>
      <c r="UJY176" s="2"/>
      <c r="UJZ176" s="2"/>
      <c r="UKA176" s="2"/>
      <c r="UKB176" s="2"/>
      <c r="UKC176" s="2"/>
      <c r="UKD176" s="2"/>
      <c r="UKE176" s="2"/>
      <c r="UKF176" s="2"/>
      <c r="UKG176" s="2"/>
      <c r="UKH176" s="2"/>
      <c r="UKI176" s="2"/>
      <c r="UKJ176" s="2"/>
      <c r="UKK176" s="2"/>
      <c r="UKL176" s="2"/>
      <c r="UKM176" s="2"/>
      <c r="UKN176" s="2"/>
      <c r="UKO176" s="2"/>
      <c r="UKP176" s="2"/>
      <c r="UKQ176" s="2"/>
      <c r="UKR176" s="2"/>
      <c r="UKS176" s="2"/>
      <c r="UKT176" s="2"/>
      <c r="UKU176" s="2"/>
      <c r="UKV176" s="2"/>
      <c r="UKW176" s="2"/>
      <c r="UKX176" s="2"/>
      <c r="UKY176" s="2"/>
      <c r="UKZ176" s="2"/>
      <c r="ULA176" s="2"/>
      <c r="ULB176" s="2"/>
      <c r="ULC176" s="2"/>
      <c r="ULD176" s="2"/>
      <c r="ULE176" s="2"/>
      <c r="ULF176" s="2"/>
      <c r="ULG176" s="2"/>
      <c r="ULH176" s="2"/>
      <c r="ULI176" s="2"/>
      <c r="ULJ176" s="2"/>
      <c r="ULK176" s="2"/>
      <c r="ULL176" s="2"/>
      <c r="ULM176" s="2"/>
      <c r="ULN176" s="2"/>
      <c r="ULO176" s="2"/>
      <c r="ULP176" s="2"/>
      <c r="ULQ176" s="2"/>
      <c r="ULR176" s="2"/>
      <c r="ULS176" s="2"/>
      <c r="ULT176" s="2"/>
      <c r="ULU176" s="2"/>
      <c r="ULV176" s="2"/>
      <c r="ULW176" s="2"/>
      <c r="ULX176" s="2"/>
      <c r="ULY176" s="2"/>
      <c r="ULZ176" s="2"/>
      <c r="UMA176" s="2"/>
      <c r="UMB176" s="2"/>
      <c r="UMC176" s="2"/>
      <c r="UMD176" s="2"/>
      <c r="UME176" s="2"/>
      <c r="UMF176" s="2"/>
      <c r="UMG176" s="2"/>
      <c r="UMH176" s="2"/>
      <c r="UMI176" s="2"/>
      <c r="UMJ176" s="2"/>
      <c r="UMK176" s="2"/>
      <c r="UML176" s="2"/>
      <c r="UMM176" s="2"/>
      <c r="UMN176" s="2"/>
      <c r="UMO176" s="2"/>
      <c r="UMP176" s="2"/>
      <c r="UMQ176" s="2"/>
      <c r="UMR176" s="2"/>
      <c r="UMS176" s="2"/>
      <c r="UMT176" s="2"/>
      <c r="UMU176" s="2"/>
      <c r="UMV176" s="2"/>
      <c r="UMW176" s="2"/>
      <c r="UMX176" s="2"/>
      <c r="UMY176" s="2"/>
      <c r="UMZ176" s="2"/>
      <c r="UNA176" s="2"/>
      <c r="UNB176" s="2"/>
      <c r="UNC176" s="2"/>
      <c r="UND176" s="2"/>
      <c r="UNE176" s="2"/>
      <c r="UNF176" s="2"/>
      <c r="UNG176" s="2"/>
      <c r="UNH176" s="2"/>
      <c r="UNI176" s="2"/>
      <c r="UNJ176" s="2"/>
      <c r="UNK176" s="2"/>
      <c r="UNL176" s="2"/>
      <c r="UNM176" s="2"/>
      <c r="UNN176" s="2"/>
      <c r="UNO176" s="2"/>
      <c r="UNP176" s="2"/>
      <c r="UNQ176" s="2"/>
      <c r="UNR176" s="2"/>
      <c r="UNS176" s="2"/>
      <c r="UNT176" s="2"/>
      <c r="UNU176" s="2"/>
      <c r="UNV176" s="2"/>
      <c r="UNW176" s="2"/>
      <c r="UNX176" s="2"/>
      <c r="UNY176" s="2"/>
      <c r="UNZ176" s="2"/>
      <c r="UOA176" s="2"/>
      <c r="UOB176" s="2"/>
      <c r="UOC176" s="2"/>
      <c r="UOD176" s="2"/>
      <c r="UOE176" s="2"/>
      <c r="UOF176" s="2"/>
      <c r="UOG176" s="2"/>
      <c r="UOH176" s="2"/>
      <c r="UOI176" s="2"/>
      <c r="UOJ176" s="2"/>
      <c r="UOK176" s="2"/>
      <c r="UOL176" s="2"/>
      <c r="UOM176" s="2"/>
      <c r="UON176" s="2"/>
      <c r="UOO176" s="2"/>
      <c r="UOP176" s="2"/>
      <c r="UOQ176" s="2"/>
      <c r="UOR176" s="2"/>
      <c r="UOS176" s="2"/>
      <c r="UOT176" s="2"/>
      <c r="UOU176" s="2"/>
      <c r="UOV176" s="2"/>
      <c r="UOW176" s="2"/>
      <c r="UOX176" s="2"/>
      <c r="UOY176" s="2"/>
      <c r="UOZ176" s="2"/>
      <c r="UPA176" s="2"/>
      <c r="UPB176" s="2"/>
      <c r="UPC176" s="2"/>
      <c r="UPD176" s="2"/>
      <c r="UPE176" s="2"/>
      <c r="UPF176" s="2"/>
      <c r="UPG176" s="2"/>
      <c r="UPH176" s="2"/>
      <c r="UPI176" s="2"/>
      <c r="UPJ176" s="2"/>
      <c r="UPK176" s="2"/>
      <c r="UPL176" s="2"/>
      <c r="UPM176" s="2"/>
      <c r="UPN176" s="2"/>
      <c r="UPO176" s="2"/>
      <c r="UPP176" s="2"/>
      <c r="UPQ176" s="2"/>
      <c r="UPR176" s="2"/>
      <c r="UPS176" s="2"/>
      <c r="UPT176" s="2"/>
      <c r="UPU176" s="2"/>
      <c r="UPV176" s="2"/>
      <c r="UPW176" s="2"/>
      <c r="UPX176" s="2"/>
      <c r="UPY176" s="2"/>
      <c r="UPZ176" s="2"/>
      <c r="UQA176" s="2"/>
      <c r="UQB176" s="2"/>
      <c r="UQC176" s="2"/>
      <c r="UQD176" s="2"/>
      <c r="UQE176" s="2"/>
      <c r="UQF176" s="2"/>
      <c r="UQG176" s="2"/>
      <c r="UQH176" s="2"/>
      <c r="UQI176" s="2"/>
      <c r="UQJ176" s="2"/>
      <c r="UQK176" s="2"/>
      <c r="UQL176" s="2"/>
      <c r="UQM176" s="2"/>
      <c r="UQN176" s="2"/>
      <c r="UQO176" s="2"/>
      <c r="UQP176" s="2"/>
      <c r="UQQ176" s="2"/>
      <c r="UQR176" s="2"/>
      <c r="UQS176" s="2"/>
      <c r="UQT176" s="2"/>
      <c r="UQU176" s="2"/>
      <c r="UQV176" s="2"/>
      <c r="UQW176" s="2"/>
      <c r="UQX176" s="2"/>
      <c r="UQY176" s="2"/>
      <c r="UQZ176" s="2"/>
      <c r="URA176" s="2"/>
      <c r="URB176" s="2"/>
      <c r="URC176" s="2"/>
      <c r="URD176" s="2"/>
      <c r="URE176" s="2"/>
      <c r="URF176" s="2"/>
      <c r="URG176" s="2"/>
      <c r="URH176" s="2"/>
      <c r="URI176" s="2"/>
      <c r="URJ176" s="2"/>
      <c r="URK176" s="2"/>
      <c r="URL176" s="2"/>
      <c r="URM176" s="2"/>
      <c r="URN176" s="2"/>
      <c r="URO176" s="2"/>
      <c r="URP176" s="2"/>
      <c r="URQ176" s="2"/>
      <c r="URR176" s="2"/>
      <c r="URS176" s="2"/>
      <c r="URT176" s="2"/>
      <c r="URU176" s="2"/>
      <c r="URV176" s="2"/>
      <c r="URW176" s="2"/>
      <c r="URX176" s="2"/>
      <c r="URY176" s="2"/>
      <c r="URZ176" s="2"/>
      <c r="USA176" s="2"/>
      <c r="USB176" s="2"/>
      <c r="USC176" s="2"/>
      <c r="USD176" s="2"/>
      <c r="USE176" s="2"/>
      <c r="USF176" s="2"/>
      <c r="USG176" s="2"/>
      <c r="USH176" s="2"/>
      <c r="USI176" s="2"/>
      <c r="USJ176" s="2"/>
      <c r="USK176" s="2"/>
      <c r="USL176" s="2"/>
      <c r="USM176" s="2"/>
      <c r="USN176" s="2"/>
      <c r="USO176" s="2"/>
      <c r="USP176" s="2"/>
      <c r="USQ176" s="2"/>
      <c r="USR176" s="2"/>
      <c r="USS176" s="2"/>
      <c r="UST176" s="2"/>
      <c r="USU176" s="2"/>
      <c r="USV176" s="2"/>
      <c r="USW176" s="2"/>
      <c r="USX176" s="2"/>
      <c r="USY176" s="2"/>
      <c r="USZ176" s="2"/>
      <c r="UTA176" s="2"/>
      <c r="UTB176" s="2"/>
      <c r="UTC176" s="2"/>
      <c r="UTD176" s="2"/>
      <c r="UTE176" s="2"/>
      <c r="UTF176" s="2"/>
      <c r="UTG176" s="2"/>
      <c r="UTH176" s="2"/>
      <c r="UTI176" s="2"/>
      <c r="UTJ176" s="2"/>
      <c r="UTK176" s="2"/>
      <c r="UTL176" s="2"/>
      <c r="UTM176" s="2"/>
      <c r="UTN176" s="2"/>
      <c r="UTO176" s="2"/>
      <c r="UTP176" s="2"/>
      <c r="UTQ176" s="2"/>
      <c r="UTR176" s="2"/>
      <c r="UTS176" s="2"/>
      <c r="UTT176" s="2"/>
      <c r="UTU176" s="2"/>
      <c r="UTV176" s="2"/>
      <c r="UTW176" s="2"/>
      <c r="UTX176" s="2"/>
      <c r="UTY176" s="2"/>
      <c r="UTZ176" s="2"/>
      <c r="UUA176" s="2"/>
      <c r="UUB176" s="2"/>
      <c r="UUC176" s="2"/>
      <c r="UUD176" s="2"/>
      <c r="UUE176" s="2"/>
      <c r="UUF176" s="2"/>
      <c r="UUG176" s="2"/>
      <c r="UUH176" s="2"/>
      <c r="UUI176" s="2"/>
      <c r="UUJ176" s="2"/>
      <c r="UUK176" s="2"/>
      <c r="UUL176" s="2"/>
      <c r="UUM176" s="2"/>
      <c r="UUN176" s="2"/>
      <c r="UUO176" s="2"/>
      <c r="UUP176" s="2"/>
      <c r="UUQ176" s="2"/>
      <c r="UUR176" s="2"/>
      <c r="UUS176" s="2"/>
      <c r="UUT176" s="2"/>
      <c r="UUU176" s="2"/>
      <c r="UUV176" s="2"/>
      <c r="UUW176" s="2"/>
      <c r="UUX176" s="2"/>
      <c r="UUY176" s="2"/>
      <c r="UUZ176" s="2"/>
      <c r="UVA176" s="2"/>
      <c r="UVB176" s="2"/>
      <c r="UVC176" s="2"/>
      <c r="UVD176" s="2"/>
      <c r="UVE176" s="2"/>
      <c r="UVF176" s="2"/>
      <c r="UVG176" s="2"/>
      <c r="UVH176" s="2"/>
      <c r="UVI176" s="2"/>
      <c r="UVJ176" s="2"/>
      <c r="UVK176" s="2"/>
      <c r="UVL176" s="2"/>
      <c r="UVM176" s="2"/>
      <c r="UVN176" s="2"/>
      <c r="UVO176" s="2"/>
      <c r="UVP176" s="2"/>
      <c r="UVQ176" s="2"/>
      <c r="UVR176" s="2"/>
      <c r="UVS176" s="2"/>
      <c r="UVT176" s="2"/>
      <c r="UVU176" s="2"/>
      <c r="UVV176" s="2"/>
      <c r="UVW176" s="2"/>
      <c r="UVX176" s="2"/>
      <c r="UVY176" s="2"/>
      <c r="UVZ176" s="2"/>
      <c r="UWA176" s="2"/>
      <c r="UWB176" s="2"/>
      <c r="UWC176" s="2"/>
      <c r="UWD176" s="2"/>
      <c r="UWE176" s="2"/>
      <c r="UWF176" s="2"/>
      <c r="UWG176" s="2"/>
      <c r="UWH176" s="2"/>
      <c r="UWI176" s="2"/>
      <c r="UWJ176" s="2"/>
      <c r="UWK176" s="2"/>
      <c r="UWL176" s="2"/>
      <c r="UWM176" s="2"/>
      <c r="UWN176" s="2"/>
      <c r="UWO176" s="2"/>
      <c r="UWP176" s="2"/>
      <c r="UWQ176" s="2"/>
      <c r="UWR176" s="2"/>
      <c r="UWS176" s="2"/>
      <c r="UWT176" s="2"/>
      <c r="UWU176" s="2"/>
      <c r="UWV176" s="2"/>
      <c r="UWW176" s="2"/>
      <c r="UWX176" s="2"/>
      <c r="UWY176" s="2"/>
      <c r="UWZ176" s="2"/>
      <c r="UXA176" s="2"/>
      <c r="UXB176" s="2"/>
      <c r="UXC176" s="2"/>
      <c r="UXD176" s="2"/>
      <c r="UXE176" s="2"/>
      <c r="UXF176" s="2"/>
      <c r="UXG176" s="2"/>
      <c r="UXH176" s="2"/>
      <c r="UXI176" s="2"/>
      <c r="UXJ176" s="2"/>
      <c r="UXK176" s="2"/>
      <c r="UXL176" s="2"/>
      <c r="UXM176" s="2"/>
      <c r="UXN176" s="2"/>
      <c r="UXO176" s="2"/>
      <c r="UXP176" s="2"/>
      <c r="UXQ176" s="2"/>
      <c r="UXR176" s="2"/>
      <c r="UXS176" s="2"/>
      <c r="UXT176" s="2"/>
      <c r="UXU176" s="2"/>
      <c r="UXV176" s="2"/>
      <c r="UXW176" s="2"/>
      <c r="UXX176" s="2"/>
      <c r="UXY176" s="2"/>
      <c r="UXZ176" s="2"/>
      <c r="UYA176" s="2"/>
      <c r="UYB176" s="2"/>
      <c r="UYC176" s="2"/>
      <c r="UYD176" s="2"/>
      <c r="UYE176" s="2"/>
      <c r="UYF176" s="2"/>
      <c r="UYG176" s="2"/>
      <c r="UYH176" s="2"/>
      <c r="UYI176" s="2"/>
      <c r="UYJ176" s="2"/>
      <c r="UYK176" s="2"/>
      <c r="UYL176" s="2"/>
      <c r="UYM176" s="2"/>
      <c r="UYN176" s="2"/>
      <c r="UYO176" s="2"/>
      <c r="UYP176" s="2"/>
      <c r="UYQ176" s="2"/>
      <c r="UYR176" s="2"/>
      <c r="UYS176" s="2"/>
      <c r="UYT176" s="2"/>
      <c r="UYU176" s="2"/>
      <c r="UYV176" s="2"/>
      <c r="UYW176" s="2"/>
      <c r="UYX176" s="2"/>
      <c r="UYY176" s="2"/>
      <c r="UYZ176" s="2"/>
      <c r="UZA176" s="2"/>
      <c r="UZB176" s="2"/>
      <c r="UZC176" s="2"/>
      <c r="UZD176" s="2"/>
      <c r="UZE176" s="2"/>
      <c r="UZF176" s="2"/>
      <c r="UZG176" s="2"/>
      <c r="UZH176" s="2"/>
      <c r="UZI176" s="2"/>
      <c r="UZJ176" s="2"/>
      <c r="UZK176" s="2"/>
      <c r="UZL176" s="2"/>
      <c r="UZM176" s="2"/>
      <c r="UZN176" s="2"/>
      <c r="UZO176" s="2"/>
      <c r="UZP176" s="2"/>
      <c r="UZQ176" s="2"/>
      <c r="UZR176" s="2"/>
      <c r="UZS176" s="2"/>
      <c r="UZT176" s="2"/>
      <c r="UZU176" s="2"/>
      <c r="UZV176" s="2"/>
      <c r="UZW176" s="2"/>
      <c r="UZX176" s="2"/>
      <c r="UZY176" s="2"/>
      <c r="UZZ176" s="2"/>
      <c r="VAA176" s="2"/>
      <c r="VAB176" s="2"/>
      <c r="VAC176" s="2"/>
      <c r="VAD176" s="2"/>
      <c r="VAE176" s="2"/>
      <c r="VAF176" s="2"/>
      <c r="VAG176" s="2"/>
      <c r="VAH176" s="2"/>
      <c r="VAI176" s="2"/>
      <c r="VAJ176" s="2"/>
      <c r="VAK176" s="2"/>
      <c r="VAL176" s="2"/>
      <c r="VAM176" s="2"/>
      <c r="VAN176" s="2"/>
      <c r="VAO176" s="2"/>
      <c r="VAP176" s="2"/>
      <c r="VAQ176" s="2"/>
      <c r="VAR176" s="2"/>
      <c r="VAS176" s="2"/>
      <c r="VAT176" s="2"/>
      <c r="VAU176" s="2"/>
      <c r="VAV176" s="2"/>
      <c r="VAW176" s="2"/>
      <c r="VAX176" s="2"/>
      <c r="VAY176" s="2"/>
      <c r="VAZ176" s="2"/>
      <c r="VBA176" s="2"/>
      <c r="VBB176" s="2"/>
      <c r="VBC176" s="2"/>
      <c r="VBD176" s="2"/>
      <c r="VBE176" s="2"/>
      <c r="VBF176" s="2"/>
      <c r="VBG176" s="2"/>
      <c r="VBH176" s="2"/>
      <c r="VBI176" s="2"/>
      <c r="VBJ176" s="2"/>
      <c r="VBK176" s="2"/>
      <c r="VBL176" s="2"/>
      <c r="VBM176" s="2"/>
      <c r="VBN176" s="2"/>
      <c r="VBO176" s="2"/>
      <c r="VBP176" s="2"/>
      <c r="VBQ176" s="2"/>
      <c r="VBR176" s="2"/>
      <c r="VBS176" s="2"/>
      <c r="VBT176" s="2"/>
      <c r="VBU176" s="2"/>
      <c r="VBV176" s="2"/>
      <c r="VBW176" s="2"/>
      <c r="VBX176" s="2"/>
      <c r="VBY176" s="2"/>
      <c r="VBZ176" s="2"/>
      <c r="VCA176" s="2"/>
      <c r="VCB176" s="2"/>
      <c r="VCC176" s="2"/>
      <c r="VCD176" s="2"/>
      <c r="VCE176" s="2"/>
      <c r="VCF176" s="2"/>
      <c r="VCG176" s="2"/>
      <c r="VCH176" s="2"/>
      <c r="VCI176" s="2"/>
      <c r="VCJ176" s="2"/>
      <c r="VCK176" s="2"/>
      <c r="VCL176" s="2"/>
      <c r="VCM176" s="2"/>
      <c r="VCN176" s="2"/>
      <c r="VCO176" s="2"/>
      <c r="VCP176" s="2"/>
      <c r="VCQ176" s="2"/>
      <c r="VCR176" s="2"/>
      <c r="VCS176" s="2"/>
      <c r="VCT176" s="2"/>
      <c r="VCU176" s="2"/>
      <c r="VCV176" s="2"/>
      <c r="VCW176" s="2"/>
      <c r="VCX176" s="2"/>
      <c r="VCY176" s="2"/>
      <c r="VCZ176" s="2"/>
      <c r="VDA176" s="2"/>
      <c r="VDB176" s="2"/>
      <c r="VDC176" s="2"/>
      <c r="VDD176" s="2"/>
      <c r="VDE176" s="2"/>
      <c r="VDF176" s="2"/>
      <c r="VDG176" s="2"/>
      <c r="VDH176" s="2"/>
      <c r="VDI176" s="2"/>
      <c r="VDJ176" s="2"/>
      <c r="VDK176" s="2"/>
      <c r="VDL176" s="2"/>
      <c r="VDM176" s="2"/>
      <c r="VDN176" s="2"/>
      <c r="VDO176" s="2"/>
      <c r="VDP176" s="2"/>
      <c r="VDQ176" s="2"/>
      <c r="VDR176" s="2"/>
      <c r="VDS176" s="2"/>
      <c r="VDT176" s="2"/>
      <c r="VDU176" s="2"/>
      <c r="VDV176" s="2"/>
      <c r="VDW176" s="2"/>
      <c r="VDX176" s="2"/>
      <c r="VDY176" s="2"/>
      <c r="VDZ176" s="2"/>
      <c r="VEA176" s="2"/>
      <c r="VEB176" s="2"/>
      <c r="VEC176" s="2"/>
      <c r="VED176" s="2"/>
      <c r="VEE176" s="2"/>
      <c r="VEF176" s="2"/>
      <c r="VEG176" s="2"/>
      <c r="VEH176" s="2"/>
      <c r="VEI176" s="2"/>
      <c r="VEJ176" s="2"/>
      <c r="VEK176" s="2"/>
      <c r="VEL176" s="2"/>
      <c r="VEM176" s="2"/>
      <c r="VEN176" s="2"/>
      <c r="VEO176" s="2"/>
      <c r="VEP176" s="2"/>
      <c r="VEQ176" s="2"/>
      <c r="VER176" s="2"/>
      <c r="VES176" s="2"/>
      <c r="VET176" s="2"/>
      <c r="VEU176" s="2"/>
      <c r="VEV176" s="2"/>
      <c r="VEW176" s="2"/>
      <c r="VEX176" s="2"/>
      <c r="VEY176" s="2"/>
      <c r="VEZ176" s="2"/>
      <c r="VFA176" s="2"/>
      <c r="VFB176" s="2"/>
      <c r="VFC176" s="2"/>
      <c r="VFD176" s="2"/>
      <c r="VFE176" s="2"/>
      <c r="VFF176" s="2"/>
      <c r="VFG176" s="2"/>
      <c r="VFH176" s="2"/>
      <c r="VFI176" s="2"/>
      <c r="VFJ176" s="2"/>
      <c r="VFK176" s="2"/>
      <c r="VFL176" s="2"/>
      <c r="VFM176" s="2"/>
      <c r="VFN176" s="2"/>
      <c r="VFO176" s="2"/>
      <c r="VFP176" s="2"/>
      <c r="VFQ176" s="2"/>
      <c r="VFR176" s="2"/>
      <c r="VFS176" s="2"/>
      <c r="VFT176" s="2"/>
      <c r="VFU176" s="2"/>
      <c r="VFV176" s="2"/>
      <c r="VFW176" s="2"/>
      <c r="VFX176" s="2"/>
      <c r="VFY176" s="2"/>
      <c r="VFZ176" s="2"/>
      <c r="VGA176" s="2"/>
      <c r="VGB176" s="2"/>
      <c r="VGC176" s="2"/>
      <c r="VGD176" s="2"/>
      <c r="VGE176" s="2"/>
      <c r="VGF176" s="2"/>
      <c r="VGG176" s="2"/>
      <c r="VGH176" s="2"/>
      <c r="VGI176" s="2"/>
      <c r="VGJ176" s="2"/>
      <c r="VGK176" s="2"/>
      <c r="VGL176" s="2"/>
      <c r="VGM176" s="2"/>
      <c r="VGN176" s="2"/>
      <c r="VGO176" s="2"/>
      <c r="VGP176" s="2"/>
      <c r="VGQ176" s="2"/>
      <c r="VGR176" s="2"/>
      <c r="VGS176" s="2"/>
      <c r="VGT176" s="2"/>
      <c r="VGU176" s="2"/>
      <c r="VGV176" s="2"/>
      <c r="VGW176" s="2"/>
      <c r="VGX176" s="2"/>
      <c r="VGY176" s="2"/>
      <c r="VGZ176" s="2"/>
      <c r="VHA176" s="2"/>
      <c r="VHB176" s="2"/>
      <c r="VHC176" s="2"/>
      <c r="VHD176" s="2"/>
      <c r="VHE176" s="2"/>
      <c r="VHF176" s="2"/>
      <c r="VHG176" s="2"/>
      <c r="VHH176" s="2"/>
      <c r="VHI176" s="2"/>
      <c r="VHJ176" s="2"/>
      <c r="VHK176" s="2"/>
      <c r="VHL176" s="2"/>
      <c r="VHM176" s="2"/>
      <c r="VHN176" s="2"/>
      <c r="VHO176" s="2"/>
      <c r="VHP176" s="2"/>
      <c r="VHQ176" s="2"/>
      <c r="VHR176" s="2"/>
      <c r="VHS176" s="2"/>
      <c r="VHT176" s="2"/>
      <c r="VHU176" s="2"/>
      <c r="VHV176" s="2"/>
      <c r="VHW176" s="2"/>
      <c r="VHX176" s="2"/>
      <c r="VHY176" s="2"/>
      <c r="VHZ176" s="2"/>
      <c r="VIA176" s="2"/>
      <c r="VIB176" s="2"/>
      <c r="VIC176" s="2"/>
      <c r="VID176" s="2"/>
      <c r="VIE176" s="2"/>
      <c r="VIF176" s="2"/>
      <c r="VIG176" s="2"/>
      <c r="VIH176" s="2"/>
      <c r="VII176" s="2"/>
      <c r="VIJ176" s="2"/>
      <c r="VIK176" s="2"/>
      <c r="VIL176" s="2"/>
      <c r="VIM176" s="2"/>
      <c r="VIN176" s="2"/>
      <c r="VIO176" s="2"/>
      <c r="VIP176" s="2"/>
      <c r="VIQ176" s="2"/>
      <c r="VIR176" s="2"/>
      <c r="VIS176" s="2"/>
      <c r="VIT176" s="2"/>
      <c r="VIU176" s="2"/>
      <c r="VIV176" s="2"/>
      <c r="VIW176" s="2"/>
      <c r="VIX176" s="2"/>
      <c r="VIY176" s="2"/>
      <c r="VIZ176" s="2"/>
      <c r="VJA176" s="2"/>
      <c r="VJB176" s="2"/>
      <c r="VJC176" s="2"/>
      <c r="VJD176" s="2"/>
      <c r="VJE176" s="2"/>
      <c r="VJF176" s="2"/>
      <c r="VJG176" s="2"/>
      <c r="VJH176" s="2"/>
      <c r="VJI176" s="2"/>
      <c r="VJJ176" s="2"/>
      <c r="VJK176" s="2"/>
      <c r="VJL176" s="2"/>
      <c r="VJM176" s="2"/>
      <c r="VJN176" s="2"/>
      <c r="VJO176" s="2"/>
      <c r="VJP176" s="2"/>
      <c r="VJQ176" s="2"/>
      <c r="VJR176" s="2"/>
      <c r="VJS176" s="2"/>
      <c r="VJT176" s="2"/>
      <c r="VJU176" s="2"/>
      <c r="VJV176" s="2"/>
      <c r="VJW176" s="2"/>
      <c r="VJX176" s="2"/>
      <c r="VJY176" s="2"/>
      <c r="VJZ176" s="2"/>
      <c r="VKA176" s="2"/>
      <c r="VKB176" s="2"/>
      <c r="VKC176" s="2"/>
      <c r="VKD176" s="2"/>
      <c r="VKE176" s="2"/>
      <c r="VKF176" s="2"/>
      <c r="VKG176" s="2"/>
      <c r="VKH176" s="2"/>
      <c r="VKI176" s="2"/>
      <c r="VKJ176" s="2"/>
      <c r="VKK176" s="2"/>
      <c r="VKL176" s="2"/>
      <c r="VKM176" s="2"/>
      <c r="VKN176" s="2"/>
      <c r="VKO176" s="2"/>
      <c r="VKP176" s="2"/>
      <c r="VKQ176" s="2"/>
      <c r="VKR176" s="2"/>
      <c r="VKS176" s="2"/>
      <c r="VKT176" s="2"/>
      <c r="VKU176" s="2"/>
      <c r="VKV176" s="2"/>
      <c r="VKW176" s="2"/>
      <c r="VKX176" s="2"/>
      <c r="VKY176" s="2"/>
      <c r="VKZ176" s="2"/>
      <c r="VLA176" s="2"/>
      <c r="VLB176" s="2"/>
      <c r="VLC176" s="2"/>
      <c r="VLD176" s="2"/>
      <c r="VLE176" s="2"/>
      <c r="VLF176" s="2"/>
      <c r="VLG176" s="2"/>
      <c r="VLH176" s="2"/>
      <c r="VLI176" s="2"/>
      <c r="VLJ176" s="2"/>
      <c r="VLK176" s="2"/>
      <c r="VLL176" s="2"/>
      <c r="VLM176" s="2"/>
      <c r="VLN176" s="2"/>
      <c r="VLO176" s="2"/>
      <c r="VLP176" s="2"/>
      <c r="VLQ176" s="2"/>
      <c r="VLR176" s="2"/>
      <c r="VLS176" s="2"/>
      <c r="VLT176" s="2"/>
      <c r="VLU176" s="2"/>
      <c r="VLV176" s="2"/>
      <c r="VLW176" s="2"/>
      <c r="VLX176" s="2"/>
      <c r="VLY176" s="2"/>
      <c r="VLZ176" s="2"/>
      <c r="VMA176" s="2"/>
      <c r="VMB176" s="2"/>
      <c r="VMC176" s="2"/>
      <c r="VMD176" s="2"/>
      <c r="VME176" s="2"/>
      <c r="VMF176" s="2"/>
      <c r="VMG176" s="2"/>
      <c r="VMH176" s="2"/>
      <c r="VMI176" s="2"/>
      <c r="VMJ176" s="2"/>
      <c r="VMK176" s="2"/>
      <c r="VML176" s="2"/>
      <c r="VMM176" s="2"/>
      <c r="VMN176" s="2"/>
      <c r="VMO176" s="2"/>
      <c r="VMP176" s="2"/>
      <c r="VMQ176" s="2"/>
      <c r="VMR176" s="2"/>
      <c r="VMS176" s="2"/>
      <c r="VMT176" s="2"/>
      <c r="VMU176" s="2"/>
      <c r="VMV176" s="2"/>
      <c r="VMW176" s="2"/>
      <c r="VMX176" s="2"/>
      <c r="VMY176" s="2"/>
      <c r="VMZ176" s="2"/>
      <c r="VNA176" s="2"/>
      <c r="VNB176" s="2"/>
      <c r="VNC176" s="2"/>
      <c r="VND176" s="2"/>
      <c r="VNE176" s="2"/>
      <c r="VNF176" s="2"/>
      <c r="VNG176" s="2"/>
      <c r="VNH176" s="2"/>
      <c r="VNI176" s="2"/>
      <c r="VNJ176" s="2"/>
      <c r="VNK176" s="2"/>
      <c r="VNL176" s="2"/>
      <c r="VNM176" s="2"/>
      <c r="VNN176" s="2"/>
      <c r="VNO176" s="2"/>
      <c r="VNP176" s="2"/>
      <c r="VNQ176" s="2"/>
      <c r="VNR176" s="2"/>
      <c r="VNS176" s="2"/>
      <c r="VNT176" s="2"/>
      <c r="VNU176" s="2"/>
      <c r="VNV176" s="2"/>
      <c r="VNW176" s="2"/>
      <c r="VNX176" s="2"/>
      <c r="VNY176" s="2"/>
      <c r="VNZ176" s="2"/>
      <c r="VOA176" s="2"/>
      <c r="VOB176" s="2"/>
      <c r="VOC176" s="2"/>
      <c r="VOD176" s="2"/>
      <c r="VOE176" s="2"/>
      <c r="VOF176" s="2"/>
      <c r="VOG176" s="2"/>
      <c r="VOH176" s="2"/>
      <c r="VOI176" s="2"/>
      <c r="VOJ176" s="2"/>
      <c r="VOK176" s="2"/>
      <c r="VOL176" s="2"/>
      <c r="VOM176" s="2"/>
      <c r="VON176" s="2"/>
      <c r="VOO176" s="2"/>
      <c r="VOP176" s="2"/>
      <c r="VOQ176" s="2"/>
      <c r="VOR176" s="2"/>
      <c r="VOS176" s="2"/>
      <c r="VOT176" s="2"/>
      <c r="VOU176" s="2"/>
      <c r="VOV176" s="2"/>
      <c r="VOW176" s="2"/>
      <c r="VOX176" s="2"/>
      <c r="VOY176" s="2"/>
      <c r="VOZ176" s="2"/>
      <c r="VPA176" s="2"/>
      <c r="VPB176" s="2"/>
      <c r="VPC176" s="2"/>
      <c r="VPD176" s="2"/>
      <c r="VPE176" s="2"/>
      <c r="VPF176" s="2"/>
      <c r="VPG176" s="2"/>
      <c r="VPH176" s="2"/>
      <c r="VPI176" s="2"/>
      <c r="VPJ176" s="2"/>
      <c r="VPK176" s="2"/>
      <c r="VPL176" s="2"/>
      <c r="VPM176" s="2"/>
      <c r="VPN176" s="2"/>
      <c r="VPO176" s="2"/>
      <c r="VPP176" s="2"/>
      <c r="VPQ176" s="2"/>
      <c r="VPR176" s="2"/>
      <c r="VPS176" s="2"/>
      <c r="VPT176" s="2"/>
      <c r="VPU176" s="2"/>
      <c r="VPV176" s="2"/>
      <c r="VPW176" s="2"/>
      <c r="VPX176" s="2"/>
      <c r="VPY176" s="2"/>
      <c r="VPZ176" s="2"/>
      <c r="VQA176" s="2"/>
      <c r="VQB176" s="2"/>
      <c r="VQC176" s="2"/>
      <c r="VQD176" s="2"/>
      <c r="VQE176" s="2"/>
      <c r="VQF176" s="2"/>
      <c r="VQG176" s="2"/>
      <c r="VQH176" s="2"/>
      <c r="VQI176" s="2"/>
      <c r="VQJ176" s="2"/>
      <c r="VQK176" s="2"/>
      <c r="VQL176" s="2"/>
      <c r="VQM176" s="2"/>
      <c r="VQN176" s="2"/>
      <c r="VQO176" s="2"/>
      <c r="VQP176" s="2"/>
      <c r="VQQ176" s="2"/>
      <c r="VQR176" s="2"/>
      <c r="VQS176" s="2"/>
      <c r="VQT176" s="2"/>
      <c r="VQU176" s="2"/>
      <c r="VQV176" s="2"/>
      <c r="VQW176" s="2"/>
      <c r="VQX176" s="2"/>
      <c r="VQY176" s="2"/>
      <c r="VQZ176" s="2"/>
      <c r="VRA176" s="2"/>
      <c r="VRB176" s="2"/>
      <c r="VRC176" s="2"/>
      <c r="VRD176" s="2"/>
      <c r="VRE176" s="2"/>
      <c r="VRF176" s="2"/>
      <c r="VRG176" s="2"/>
      <c r="VRH176" s="2"/>
      <c r="VRI176" s="2"/>
      <c r="VRJ176" s="2"/>
      <c r="VRK176" s="2"/>
      <c r="VRL176" s="2"/>
      <c r="VRM176" s="2"/>
      <c r="VRN176" s="2"/>
      <c r="VRO176" s="2"/>
      <c r="VRP176" s="2"/>
      <c r="VRQ176" s="2"/>
      <c r="VRR176" s="2"/>
      <c r="VRS176" s="2"/>
      <c r="VRT176" s="2"/>
      <c r="VRU176" s="2"/>
      <c r="VRV176" s="2"/>
      <c r="VRW176" s="2"/>
      <c r="VRX176" s="2"/>
      <c r="VRY176" s="2"/>
      <c r="VRZ176" s="2"/>
      <c r="VSA176" s="2"/>
      <c r="VSB176" s="2"/>
      <c r="VSC176" s="2"/>
      <c r="VSD176" s="2"/>
      <c r="VSE176" s="2"/>
      <c r="VSF176" s="2"/>
      <c r="VSG176" s="2"/>
      <c r="VSH176" s="2"/>
      <c r="VSI176" s="2"/>
      <c r="VSJ176" s="2"/>
      <c r="VSK176" s="2"/>
      <c r="VSL176" s="2"/>
      <c r="VSM176" s="2"/>
      <c r="VSN176" s="2"/>
      <c r="VSO176" s="2"/>
      <c r="VSP176" s="2"/>
      <c r="VSQ176" s="2"/>
      <c r="VSR176" s="2"/>
      <c r="VSS176" s="2"/>
      <c r="VST176" s="2"/>
      <c r="VSU176" s="2"/>
      <c r="VSV176" s="2"/>
      <c r="VSW176" s="2"/>
      <c r="VSX176" s="2"/>
      <c r="VSY176" s="2"/>
      <c r="VSZ176" s="2"/>
      <c r="VTA176" s="2"/>
      <c r="VTB176" s="2"/>
      <c r="VTC176" s="2"/>
      <c r="VTD176" s="2"/>
      <c r="VTE176" s="2"/>
      <c r="VTF176" s="2"/>
      <c r="VTG176" s="2"/>
      <c r="VTH176" s="2"/>
      <c r="VTI176" s="2"/>
      <c r="VTJ176" s="2"/>
      <c r="VTK176" s="2"/>
      <c r="VTL176" s="2"/>
      <c r="VTM176" s="2"/>
      <c r="VTN176" s="2"/>
      <c r="VTO176" s="2"/>
      <c r="VTP176" s="2"/>
      <c r="VTQ176" s="2"/>
      <c r="VTR176" s="2"/>
      <c r="VTS176" s="2"/>
      <c r="VTT176" s="2"/>
      <c r="VTU176" s="2"/>
      <c r="VTV176" s="2"/>
      <c r="VTW176" s="2"/>
      <c r="VTX176" s="2"/>
      <c r="VTY176" s="2"/>
      <c r="VTZ176" s="2"/>
      <c r="VUA176" s="2"/>
      <c r="VUB176" s="2"/>
      <c r="VUC176" s="2"/>
      <c r="VUD176" s="2"/>
      <c r="VUE176" s="2"/>
      <c r="VUF176" s="2"/>
      <c r="VUG176" s="2"/>
      <c r="VUH176" s="2"/>
      <c r="VUI176" s="2"/>
      <c r="VUJ176" s="2"/>
      <c r="VUK176" s="2"/>
      <c r="VUL176" s="2"/>
      <c r="VUM176" s="2"/>
      <c r="VUN176" s="2"/>
      <c r="VUO176" s="2"/>
      <c r="VUP176" s="2"/>
      <c r="VUQ176" s="2"/>
      <c r="VUR176" s="2"/>
      <c r="VUS176" s="2"/>
      <c r="VUT176" s="2"/>
      <c r="VUU176" s="2"/>
      <c r="VUV176" s="2"/>
      <c r="VUW176" s="2"/>
      <c r="VUX176" s="2"/>
      <c r="VUY176" s="2"/>
      <c r="VUZ176" s="2"/>
      <c r="VVA176" s="2"/>
      <c r="VVB176" s="2"/>
      <c r="VVC176" s="2"/>
      <c r="VVD176" s="2"/>
      <c r="VVE176" s="2"/>
      <c r="VVF176" s="2"/>
      <c r="VVG176" s="2"/>
      <c r="VVH176" s="2"/>
      <c r="VVI176" s="2"/>
      <c r="VVJ176" s="2"/>
      <c r="VVK176" s="2"/>
      <c r="VVL176" s="2"/>
      <c r="VVM176" s="2"/>
      <c r="VVN176" s="2"/>
      <c r="VVO176" s="2"/>
      <c r="VVP176" s="2"/>
      <c r="VVQ176" s="2"/>
      <c r="VVR176" s="2"/>
      <c r="VVS176" s="2"/>
      <c r="VVT176" s="2"/>
      <c r="VVU176" s="2"/>
      <c r="VVV176" s="2"/>
      <c r="VVW176" s="2"/>
      <c r="VVX176" s="2"/>
      <c r="VVY176" s="2"/>
      <c r="VVZ176" s="2"/>
      <c r="VWA176" s="2"/>
      <c r="VWB176" s="2"/>
      <c r="VWC176" s="2"/>
      <c r="VWD176" s="2"/>
      <c r="VWE176" s="2"/>
      <c r="VWF176" s="2"/>
      <c r="VWG176" s="2"/>
      <c r="VWH176" s="2"/>
      <c r="VWI176" s="2"/>
      <c r="VWJ176" s="2"/>
      <c r="VWK176" s="2"/>
      <c r="VWL176" s="2"/>
      <c r="VWM176" s="2"/>
      <c r="VWN176" s="2"/>
      <c r="VWO176" s="2"/>
      <c r="VWP176" s="2"/>
      <c r="VWQ176" s="2"/>
      <c r="VWR176" s="2"/>
      <c r="VWS176" s="2"/>
      <c r="VWT176" s="2"/>
      <c r="VWU176" s="2"/>
      <c r="VWV176" s="2"/>
      <c r="VWW176" s="2"/>
      <c r="VWX176" s="2"/>
      <c r="VWY176" s="2"/>
      <c r="VWZ176" s="2"/>
      <c r="VXA176" s="2"/>
      <c r="VXB176" s="2"/>
      <c r="VXC176" s="2"/>
      <c r="VXD176" s="2"/>
      <c r="VXE176" s="2"/>
      <c r="VXF176" s="2"/>
      <c r="VXG176" s="2"/>
      <c r="VXH176" s="2"/>
      <c r="VXI176" s="2"/>
      <c r="VXJ176" s="2"/>
      <c r="VXK176" s="2"/>
      <c r="VXL176" s="2"/>
      <c r="VXM176" s="2"/>
      <c r="VXN176" s="2"/>
      <c r="VXO176" s="2"/>
      <c r="VXP176" s="2"/>
      <c r="VXQ176" s="2"/>
      <c r="VXR176" s="2"/>
      <c r="VXS176" s="2"/>
      <c r="VXT176" s="2"/>
      <c r="VXU176" s="2"/>
      <c r="VXV176" s="2"/>
      <c r="VXW176" s="2"/>
      <c r="VXX176" s="2"/>
      <c r="VXY176" s="2"/>
      <c r="VXZ176" s="2"/>
      <c r="VYA176" s="2"/>
      <c r="VYB176" s="2"/>
      <c r="VYC176" s="2"/>
      <c r="VYD176" s="2"/>
      <c r="VYE176" s="2"/>
      <c r="VYF176" s="2"/>
      <c r="VYG176" s="2"/>
      <c r="VYH176" s="2"/>
      <c r="VYI176" s="2"/>
      <c r="VYJ176" s="2"/>
      <c r="VYK176" s="2"/>
      <c r="VYL176" s="2"/>
      <c r="VYM176" s="2"/>
      <c r="VYN176" s="2"/>
      <c r="VYO176" s="2"/>
      <c r="VYP176" s="2"/>
      <c r="VYQ176" s="2"/>
      <c r="VYR176" s="2"/>
      <c r="VYS176" s="2"/>
      <c r="VYT176" s="2"/>
      <c r="VYU176" s="2"/>
      <c r="VYV176" s="2"/>
      <c r="VYW176" s="2"/>
      <c r="VYX176" s="2"/>
      <c r="VYY176" s="2"/>
      <c r="VYZ176" s="2"/>
      <c r="VZA176" s="2"/>
      <c r="VZB176" s="2"/>
      <c r="VZC176" s="2"/>
      <c r="VZD176" s="2"/>
      <c r="VZE176" s="2"/>
      <c r="VZF176" s="2"/>
      <c r="VZG176" s="2"/>
      <c r="VZH176" s="2"/>
      <c r="VZI176" s="2"/>
      <c r="VZJ176" s="2"/>
      <c r="VZK176" s="2"/>
      <c r="VZL176" s="2"/>
      <c r="VZM176" s="2"/>
      <c r="VZN176" s="2"/>
      <c r="VZO176" s="2"/>
      <c r="VZP176" s="2"/>
      <c r="VZQ176" s="2"/>
      <c r="VZR176" s="2"/>
      <c r="VZS176" s="2"/>
      <c r="VZT176" s="2"/>
      <c r="VZU176" s="2"/>
      <c r="VZV176" s="2"/>
      <c r="VZW176" s="2"/>
      <c r="VZX176" s="2"/>
      <c r="VZY176" s="2"/>
      <c r="VZZ176" s="2"/>
      <c r="WAA176" s="2"/>
      <c r="WAB176" s="2"/>
      <c r="WAC176" s="2"/>
      <c r="WAD176" s="2"/>
      <c r="WAE176" s="2"/>
      <c r="WAF176" s="2"/>
      <c r="WAG176" s="2"/>
      <c r="WAH176" s="2"/>
      <c r="WAI176" s="2"/>
      <c r="WAJ176" s="2"/>
      <c r="WAK176" s="2"/>
      <c r="WAL176" s="2"/>
      <c r="WAM176" s="2"/>
      <c r="WAN176" s="2"/>
      <c r="WAO176" s="2"/>
      <c r="WAP176" s="2"/>
      <c r="WAQ176" s="2"/>
      <c r="WAR176" s="2"/>
      <c r="WAS176" s="2"/>
      <c r="WAT176" s="2"/>
      <c r="WAU176" s="2"/>
      <c r="WAV176" s="2"/>
      <c r="WAW176" s="2"/>
      <c r="WAX176" s="2"/>
      <c r="WAY176" s="2"/>
      <c r="WAZ176" s="2"/>
      <c r="WBA176" s="2"/>
      <c r="WBB176" s="2"/>
      <c r="WBC176" s="2"/>
      <c r="WBD176" s="2"/>
      <c r="WBE176" s="2"/>
      <c r="WBF176" s="2"/>
      <c r="WBG176" s="2"/>
      <c r="WBH176" s="2"/>
      <c r="WBI176" s="2"/>
      <c r="WBJ176" s="2"/>
      <c r="WBK176" s="2"/>
      <c r="WBL176" s="2"/>
      <c r="WBM176" s="2"/>
      <c r="WBN176" s="2"/>
      <c r="WBO176" s="2"/>
      <c r="WBP176" s="2"/>
      <c r="WBQ176" s="2"/>
      <c r="WBR176" s="2"/>
      <c r="WBS176" s="2"/>
      <c r="WBT176" s="2"/>
      <c r="WBU176" s="2"/>
      <c r="WBV176" s="2"/>
      <c r="WBW176" s="2"/>
      <c r="WBX176" s="2"/>
      <c r="WBY176" s="2"/>
      <c r="WBZ176" s="2"/>
      <c r="WCA176" s="2"/>
      <c r="WCB176" s="2"/>
      <c r="WCC176" s="2"/>
      <c r="WCD176" s="2"/>
      <c r="WCE176" s="2"/>
      <c r="WCF176" s="2"/>
      <c r="WCG176" s="2"/>
      <c r="WCH176" s="2"/>
      <c r="WCI176" s="2"/>
      <c r="WCJ176" s="2"/>
      <c r="WCK176" s="2"/>
      <c r="WCL176" s="2"/>
      <c r="WCM176" s="2"/>
      <c r="WCN176" s="2"/>
      <c r="WCO176" s="2"/>
      <c r="WCP176" s="2"/>
      <c r="WCQ176" s="2"/>
      <c r="WCR176" s="2"/>
      <c r="WCS176" s="2"/>
      <c r="WCT176" s="2"/>
      <c r="WCU176" s="2"/>
      <c r="WCV176" s="2"/>
      <c r="WCW176" s="2"/>
      <c r="WCX176" s="2"/>
      <c r="WCY176" s="2"/>
      <c r="WCZ176" s="2"/>
      <c r="WDA176" s="2"/>
      <c r="WDB176" s="2"/>
      <c r="WDC176" s="2"/>
      <c r="WDD176" s="2"/>
      <c r="WDE176" s="2"/>
      <c r="WDF176" s="2"/>
      <c r="WDG176" s="2"/>
      <c r="WDH176" s="2"/>
      <c r="WDI176" s="2"/>
      <c r="WDJ176" s="2"/>
      <c r="WDK176" s="2"/>
      <c r="WDL176" s="2"/>
      <c r="WDM176" s="2"/>
      <c r="WDN176" s="2"/>
      <c r="WDO176" s="2"/>
      <c r="WDP176" s="2"/>
      <c r="WDQ176" s="2"/>
      <c r="WDR176" s="2"/>
      <c r="WDS176" s="2"/>
      <c r="WDT176" s="2"/>
      <c r="WDU176" s="2"/>
      <c r="WDV176" s="2"/>
      <c r="WDW176" s="2"/>
      <c r="WDX176" s="2"/>
      <c r="WDY176" s="2"/>
      <c r="WDZ176" s="2"/>
      <c r="WEA176" s="2"/>
      <c r="WEB176" s="2"/>
      <c r="WEC176" s="2"/>
      <c r="WED176" s="2"/>
      <c r="WEE176" s="2"/>
      <c r="WEF176" s="2"/>
      <c r="WEG176" s="2"/>
      <c r="WEH176" s="2"/>
      <c r="WEI176" s="2"/>
      <c r="WEJ176" s="2"/>
      <c r="WEK176" s="2"/>
      <c r="WEL176" s="2"/>
      <c r="WEM176" s="2"/>
      <c r="WEN176" s="2"/>
      <c r="WEO176" s="2"/>
      <c r="WEP176" s="2"/>
      <c r="WEQ176" s="2"/>
      <c r="WER176" s="2"/>
      <c r="WES176" s="2"/>
      <c r="WET176" s="2"/>
      <c r="WEU176" s="2"/>
      <c r="WEV176" s="2"/>
      <c r="WEW176" s="2"/>
      <c r="WEX176" s="2"/>
      <c r="WEY176" s="2"/>
      <c r="WEZ176" s="2"/>
      <c r="WFA176" s="2"/>
      <c r="WFB176" s="2"/>
      <c r="WFC176" s="2"/>
      <c r="WFD176" s="2"/>
      <c r="WFE176" s="2"/>
      <c r="WFF176" s="2"/>
      <c r="WFG176" s="2"/>
      <c r="WFH176" s="2"/>
      <c r="WFI176" s="2"/>
      <c r="WFJ176" s="2"/>
      <c r="WFK176" s="2"/>
      <c r="WFL176" s="2"/>
      <c r="WFM176" s="2"/>
      <c r="WFN176" s="2"/>
      <c r="WFO176" s="2"/>
      <c r="WFP176" s="2"/>
      <c r="WFQ176" s="2"/>
      <c r="WFR176" s="2"/>
      <c r="WFS176" s="2"/>
      <c r="WFT176" s="2"/>
      <c r="WFU176" s="2"/>
      <c r="WFV176" s="2"/>
      <c r="WFW176" s="2"/>
      <c r="WFX176" s="2"/>
      <c r="WFY176" s="2"/>
      <c r="WFZ176" s="2"/>
      <c r="WGA176" s="2"/>
      <c r="WGB176" s="2"/>
      <c r="WGC176" s="2"/>
      <c r="WGD176" s="2"/>
      <c r="WGE176" s="2"/>
      <c r="WGF176" s="2"/>
      <c r="WGG176" s="2"/>
      <c r="WGH176" s="2"/>
      <c r="WGI176" s="2"/>
      <c r="WGJ176" s="2"/>
      <c r="WGK176" s="2"/>
      <c r="WGL176" s="2"/>
      <c r="WGM176" s="2"/>
      <c r="WGN176" s="2"/>
      <c r="WGO176" s="2"/>
      <c r="WGP176" s="2"/>
      <c r="WGQ176" s="2"/>
      <c r="WGR176" s="2"/>
      <c r="WGS176" s="2"/>
      <c r="WGT176" s="2"/>
      <c r="WGU176" s="2"/>
      <c r="WGV176" s="2"/>
      <c r="WGW176" s="2"/>
      <c r="WGX176" s="2"/>
      <c r="WGY176" s="2"/>
      <c r="WGZ176" s="2"/>
      <c r="WHA176" s="2"/>
      <c r="WHB176" s="2"/>
      <c r="WHC176" s="2"/>
      <c r="WHD176" s="2"/>
      <c r="WHE176" s="2"/>
      <c r="WHF176" s="2"/>
      <c r="WHG176" s="2"/>
      <c r="WHH176" s="2"/>
      <c r="WHI176" s="2"/>
      <c r="WHJ176" s="2"/>
      <c r="WHK176" s="2"/>
      <c r="WHL176" s="2"/>
      <c r="WHM176" s="2"/>
      <c r="WHN176" s="2"/>
      <c r="WHO176" s="2"/>
      <c r="WHP176" s="2"/>
      <c r="WHQ176" s="2"/>
      <c r="WHR176" s="2"/>
      <c r="WHS176" s="2"/>
      <c r="WHT176" s="2"/>
      <c r="WHU176" s="2"/>
      <c r="WHV176" s="2"/>
      <c r="WHW176" s="2"/>
      <c r="WHX176" s="2"/>
      <c r="WHY176" s="2"/>
      <c r="WHZ176" s="2"/>
      <c r="WIA176" s="2"/>
      <c r="WIB176" s="2"/>
      <c r="WIC176" s="2"/>
      <c r="WID176" s="2"/>
      <c r="WIE176" s="2"/>
      <c r="WIF176" s="2"/>
      <c r="WIG176" s="2"/>
      <c r="WIH176" s="2"/>
      <c r="WII176" s="2"/>
      <c r="WIJ176" s="2"/>
      <c r="WIK176" s="2"/>
      <c r="WIL176" s="2"/>
      <c r="WIM176" s="2"/>
      <c r="WIN176" s="2"/>
      <c r="WIO176" s="2"/>
      <c r="WIP176" s="2"/>
      <c r="WIQ176" s="2"/>
      <c r="WIR176" s="2"/>
      <c r="WIS176" s="2"/>
      <c r="WIT176" s="2"/>
      <c r="WIU176" s="2"/>
      <c r="WIV176" s="2"/>
      <c r="WIW176" s="2"/>
      <c r="WIX176" s="2"/>
      <c r="WIY176" s="2"/>
      <c r="WIZ176" s="2"/>
      <c r="WJA176" s="2"/>
      <c r="WJB176" s="2"/>
      <c r="WJC176" s="2"/>
      <c r="WJD176" s="2"/>
      <c r="WJE176" s="2"/>
      <c r="WJF176" s="2"/>
      <c r="WJG176" s="2"/>
      <c r="WJH176" s="2"/>
      <c r="WJI176" s="2"/>
      <c r="WJJ176" s="2"/>
      <c r="WJK176" s="2"/>
      <c r="WJL176" s="2"/>
      <c r="WJM176" s="2"/>
      <c r="WJN176" s="2"/>
      <c r="WJO176" s="2"/>
      <c r="WJP176" s="2"/>
      <c r="WJQ176" s="2"/>
      <c r="WJR176" s="2"/>
      <c r="WJS176" s="2"/>
      <c r="WJT176" s="2"/>
      <c r="WJU176" s="2"/>
      <c r="WJV176" s="2"/>
      <c r="WJW176" s="2"/>
      <c r="WJX176" s="2"/>
      <c r="WJY176" s="2"/>
      <c r="WJZ176" s="2"/>
      <c r="WKA176" s="2"/>
      <c r="WKB176" s="2"/>
      <c r="WKC176" s="2"/>
      <c r="WKD176" s="2"/>
      <c r="WKE176" s="2"/>
      <c r="WKF176" s="2"/>
      <c r="WKG176" s="2"/>
      <c r="WKH176" s="2"/>
      <c r="WKI176" s="2"/>
      <c r="WKJ176" s="2"/>
      <c r="WKK176" s="2"/>
      <c r="WKL176" s="2"/>
      <c r="WKM176" s="2"/>
      <c r="WKN176" s="2"/>
      <c r="WKO176" s="2"/>
      <c r="WKP176" s="2"/>
      <c r="WKQ176" s="2"/>
      <c r="WKR176" s="2"/>
      <c r="WKS176" s="2"/>
      <c r="WKT176" s="2"/>
      <c r="WKU176" s="2"/>
      <c r="WKV176" s="2"/>
      <c r="WKW176" s="2"/>
      <c r="WKX176" s="2"/>
      <c r="WKY176" s="2"/>
      <c r="WKZ176" s="2"/>
      <c r="WLA176" s="2"/>
      <c r="WLB176" s="2"/>
      <c r="WLC176" s="2"/>
      <c r="WLD176" s="2"/>
      <c r="WLE176" s="2"/>
      <c r="WLF176" s="2"/>
      <c r="WLG176" s="2"/>
      <c r="WLH176" s="2"/>
      <c r="WLI176" s="2"/>
      <c r="WLJ176" s="2"/>
      <c r="WLK176" s="2"/>
      <c r="WLL176" s="2"/>
      <c r="WLM176" s="2"/>
      <c r="WLN176" s="2"/>
      <c r="WLO176" s="2"/>
      <c r="WLP176" s="2"/>
      <c r="WLQ176" s="2"/>
      <c r="WLR176" s="2"/>
      <c r="WLS176" s="2"/>
      <c r="WLT176" s="2"/>
      <c r="WLU176" s="2"/>
      <c r="WLV176" s="2"/>
      <c r="WLW176" s="2"/>
      <c r="WLX176" s="2"/>
      <c r="WLY176" s="2"/>
      <c r="WLZ176" s="2"/>
      <c r="WMA176" s="2"/>
      <c r="WMB176" s="2"/>
      <c r="WMC176" s="2"/>
      <c r="WMD176" s="2"/>
      <c r="WME176" s="2"/>
      <c r="WMF176" s="2"/>
      <c r="WMG176" s="2"/>
      <c r="WMH176" s="2"/>
      <c r="WMI176" s="2"/>
      <c r="WMJ176" s="2"/>
      <c r="WMK176" s="2"/>
      <c r="WML176" s="2"/>
      <c r="WMM176" s="2"/>
      <c r="WMN176" s="2"/>
      <c r="WMO176" s="2"/>
      <c r="WMP176" s="2"/>
      <c r="WMQ176" s="2"/>
      <c r="WMR176" s="2"/>
      <c r="WMS176" s="2"/>
      <c r="WMT176" s="2"/>
      <c r="WMU176" s="2"/>
      <c r="WMV176" s="2"/>
      <c r="WMW176" s="2"/>
      <c r="WMX176" s="2"/>
      <c r="WMY176" s="2"/>
      <c r="WMZ176" s="2"/>
      <c r="WNA176" s="2"/>
      <c r="WNB176" s="2"/>
      <c r="WNC176" s="2"/>
      <c r="WND176" s="2"/>
      <c r="WNE176" s="2"/>
      <c r="WNF176" s="2"/>
      <c r="WNG176" s="2"/>
      <c r="WNH176" s="2"/>
      <c r="WNI176" s="2"/>
      <c r="WNJ176" s="2"/>
      <c r="WNK176" s="2"/>
      <c r="WNL176" s="2"/>
      <c r="WNM176" s="2"/>
      <c r="WNN176" s="2"/>
      <c r="WNO176" s="2"/>
      <c r="WNP176" s="2"/>
      <c r="WNQ176" s="2"/>
      <c r="WNR176" s="2"/>
      <c r="WNS176" s="2"/>
      <c r="WNT176" s="2"/>
      <c r="WNU176" s="2"/>
      <c r="WNV176" s="2"/>
      <c r="WNW176" s="2"/>
      <c r="WNX176" s="2"/>
      <c r="WNY176" s="2"/>
      <c r="WNZ176" s="2"/>
      <c r="WOA176" s="2"/>
      <c r="WOB176" s="2"/>
      <c r="WOC176" s="2"/>
      <c r="WOD176" s="2"/>
      <c r="WOE176" s="2"/>
      <c r="WOF176" s="2"/>
      <c r="WOG176" s="2"/>
      <c r="WOH176" s="2"/>
      <c r="WOI176" s="2"/>
      <c r="WOJ176" s="2"/>
      <c r="WOK176" s="2"/>
      <c r="WOL176" s="2"/>
      <c r="WOM176" s="2"/>
      <c r="WON176" s="2"/>
      <c r="WOO176" s="2"/>
      <c r="WOP176" s="2"/>
      <c r="WOQ176" s="2"/>
      <c r="WOR176" s="2"/>
      <c r="WOS176" s="2"/>
      <c r="WOT176" s="2"/>
      <c r="WOU176" s="2"/>
      <c r="WOV176" s="2"/>
      <c r="WOW176" s="2"/>
      <c r="WOX176" s="2"/>
      <c r="WOY176" s="2"/>
      <c r="WOZ176" s="2"/>
      <c r="WPA176" s="2"/>
      <c r="WPB176" s="2"/>
      <c r="WPC176" s="2"/>
      <c r="WPD176" s="2"/>
      <c r="WPE176" s="2"/>
      <c r="WPF176" s="2"/>
      <c r="WPG176" s="2"/>
      <c r="WPH176" s="2"/>
      <c r="WPI176" s="2"/>
      <c r="WPJ176" s="2"/>
      <c r="WPK176" s="2"/>
      <c r="WPL176" s="2"/>
      <c r="WPM176" s="2"/>
      <c r="WPN176" s="2"/>
      <c r="WPO176" s="2"/>
      <c r="WPP176" s="2"/>
      <c r="WPQ176" s="2"/>
      <c r="WPR176" s="2"/>
      <c r="WPS176" s="2"/>
      <c r="WPT176" s="2"/>
      <c r="WPU176" s="2"/>
      <c r="WPV176" s="2"/>
      <c r="WPW176" s="2"/>
      <c r="WPX176" s="2"/>
      <c r="WPY176" s="2"/>
      <c r="WPZ176" s="2"/>
      <c r="WQA176" s="2"/>
      <c r="WQB176" s="2"/>
      <c r="WQC176" s="2"/>
      <c r="WQD176" s="2"/>
      <c r="WQE176" s="2"/>
      <c r="WQF176" s="2"/>
      <c r="WQG176" s="2"/>
      <c r="WQH176" s="2"/>
      <c r="WQI176" s="2"/>
      <c r="WQJ176" s="2"/>
      <c r="WQK176" s="2"/>
      <c r="WQL176" s="2"/>
      <c r="WQM176" s="2"/>
      <c r="WQN176" s="2"/>
      <c r="WQO176" s="2"/>
      <c r="WQP176" s="2"/>
      <c r="WQQ176" s="2"/>
      <c r="WQR176" s="2"/>
      <c r="WQS176" s="2"/>
      <c r="WQT176" s="2"/>
      <c r="WQU176" s="2"/>
      <c r="WQV176" s="2"/>
      <c r="WQW176" s="2"/>
      <c r="WQX176" s="2"/>
      <c r="WQY176" s="2"/>
      <c r="WQZ176" s="2"/>
      <c r="WRA176" s="2"/>
      <c r="WRB176" s="2"/>
      <c r="WRC176" s="2"/>
      <c r="WRD176" s="2"/>
      <c r="WRE176" s="2"/>
      <c r="WRF176" s="2"/>
      <c r="WRG176" s="2"/>
      <c r="WRH176" s="2"/>
      <c r="WRI176" s="2"/>
      <c r="WRJ176" s="2"/>
      <c r="WRK176" s="2"/>
      <c r="WRL176" s="2"/>
      <c r="WRM176" s="2"/>
      <c r="WRN176" s="2"/>
      <c r="WRO176" s="2"/>
      <c r="WRP176" s="2"/>
      <c r="WRQ176" s="2"/>
      <c r="WRR176" s="2"/>
      <c r="WRS176" s="2"/>
      <c r="WRT176" s="2"/>
      <c r="WRU176" s="2"/>
      <c r="WRV176" s="2"/>
      <c r="WRW176" s="2"/>
      <c r="WRX176" s="2"/>
      <c r="WRY176" s="2"/>
      <c r="WRZ176" s="2"/>
      <c r="WSA176" s="2"/>
      <c r="WSB176" s="2"/>
      <c r="WSC176" s="2"/>
      <c r="WSD176" s="2"/>
      <c r="WSE176" s="2"/>
      <c r="WSF176" s="2"/>
      <c r="WSG176" s="2"/>
      <c r="WSH176" s="2"/>
      <c r="WSI176" s="2"/>
      <c r="WSJ176" s="2"/>
      <c r="WSK176" s="2"/>
      <c r="WSL176" s="2"/>
      <c r="WSM176" s="2"/>
      <c r="WSN176" s="2"/>
      <c r="WSO176" s="2"/>
      <c r="WSP176" s="2"/>
      <c r="WSQ176" s="2"/>
      <c r="WSR176" s="2"/>
      <c r="WSS176" s="2"/>
      <c r="WST176" s="2"/>
      <c r="WSU176" s="2"/>
      <c r="WSV176" s="2"/>
      <c r="WSW176" s="2"/>
      <c r="WSX176" s="2"/>
      <c r="WSY176" s="2"/>
      <c r="WSZ176" s="2"/>
      <c r="WTA176" s="2"/>
      <c r="WTB176" s="2"/>
      <c r="WTC176" s="2"/>
      <c r="WTD176" s="2"/>
      <c r="WTE176" s="2"/>
      <c r="WTF176" s="2"/>
      <c r="WTG176" s="2"/>
      <c r="WTH176" s="2"/>
      <c r="WTI176" s="2"/>
      <c r="WTJ176" s="2"/>
      <c r="WTK176" s="2"/>
      <c r="WTL176" s="2"/>
      <c r="WTM176" s="2"/>
      <c r="WTN176" s="2"/>
      <c r="WTO176" s="2"/>
      <c r="WTP176" s="2"/>
      <c r="WTQ176" s="2"/>
      <c r="WTR176" s="2"/>
      <c r="WTS176" s="2"/>
      <c r="WTT176" s="2"/>
      <c r="WTU176" s="2"/>
      <c r="WTV176" s="2"/>
      <c r="WTW176" s="2"/>
      <c r="WTX176" s="2"/>
      <c r="WTY176" s="2"/>
      <c r="WTZ176" s="2"/>
      <c r="WUA176" s="2"/>
      <c r="WUB176" s="2"/>
      <c r="WUC176" s="2"/>
      <c r="WUD176" s="2"/>
      <c r="WUE176" s="2"/>
      <c r="WUF176" s="2"/>
      <c r="WUG176" s="2"/>
      <c r="WUH176" s="2"/>
      <c r="WUI176" s="2"/>
      <c r="WUJ176" s="2"/>
      <c r="WUK176" s="2"/>
      <c r="WUL176" s="2"/>
      <c r="WUM176" s="2"/>
      <c r="WUN176" s="2"/>
      <c r="WUO176" s="2"/>
      <c r="WUP176" s="2"/>
      <c r="WUQ176" s="2"/>
      <c r="WUR176" s="2"/>
      <c r="WUS176" s="2"/>
      <c r="WUT176" s="2"/>
      <c r="WUU176" s="2"/>
      <c r="WUV176" s="2"/>
      <c r="WUW176" s="2"/>
      <c r="WUX176" s="2"/>
      <c r="WUY176" s="2"/>
      <c r="WUZ176" s="2"/>
      <c r="WVA176" s="2"/>
      <c r="WVB176" s="2"/>
      <c r="WVC176" s="2"/>
      <c r="WVD176" s="2"/>
      <c r="WVE176" s="2"/>
      <c r="WVF176" s="2"/>
      <c r="WVG176" s="2"/>
      <c r="WVH176" s="2"/>
      <c r="WVI176" s="2"/>
      <c r="WVJ176" s="2"/>
      <c r="WVK176" s="2"/>
      <c r="WVL176" s="2"/>
      <c r="WVM176" s="2"/>
      <c r="WVN176" s="2"/>
      <c r="WVO176" s="2"/>
      <c r="WVP176" s="2"/>
      <c r="WVQ176" s="2"/>
      <c r="WVR176" s="2"/>
      <c r="WVS176" s="2"/>
      <c r="WVT176" s="2"/>
      <c r="WVU176" s="2"/>
      <c r="WVV176" s="2"/>
      <c r="WVW176" s="2"/>
      <c r="WVX176" s="2"/>
      <c r="WVY176" s="2"/>
      <c r="WVZ176" s="2"/>
      <c r="WWA176" s="2"/>
      <c r="WWB176" s="2"/>
      <c r="WWC176" s="2"/>
      <c r="WWD176" s="2"/>
      <c r="WWE176" s="2"/>
      <c r="WWF176" s="2"/>
      <c r="WWG176" s="2"/>
      <c r="WWH176" s="2"/>
      <c r="WWI176" s="2"/>
      <c r="WWJ176" s="2"/>
      <c r="WWK176" s="2"/>
      <c r="WWL176" s="2"/>
      <c r="WWM176" s="2"/>
      <c r="WWN176" s="2"/>
      <c r="WWO176" s="2"/>
      <c r="WWP176" s="2"/>
      <c r="WWQ176" s="2"/>
      <c r="WWR176" s="2"/>
      <c r="WWS176" s="2"/>
      <c r="WWT176" s="2"/>
      <c r="WWU176" s="2"/>
      <c r="WWV176" s="2"/>
      <c r="WWW176" s="2"/>
      <c r="WWX176" s="2"/>
      <c r="WWY176" s="2"/>
      <c r="WWZ176" s="2"/>
      <c r="WXA176" s="2"/>
      <c r="WXB176" s="2"/>
      <c r="WXC176" s="2"/>
      <c r="WXD176" s="2"/>
      <c r="WXE176" s="2"/>
      <c r="WXF176" s="2"/>
      <c r="WXG176" s="2"/>
      <c r="WXH176" s="2"/>
      <c r="WXI176" s="2"/>
      <c r="WXJ176" s="2"/>
      <c r="WXK176" s="2"/>
      <c r="WXL176" s="2"/>
      <c r="WXM176" s="2"/>
      <c r="WXN176" s="2"/>
      <c r="WXO176" s="2"/>
      <c r="WXP176" s="2"/>
      <c r="WXQ176" s="2"/>
      <c r="WXR176" s="2"/>
      <c r="WXS176" s="2"/>
      <c r="WXT176" s="2"/>
      <c r="WXU176" s="2"/>
      <c r="WXV176" s="2"/>
      <c r="WXW176" s="2"/>
      <c r="WXX176" s="2"/>
      <c r="WXY176" s="2"/>
      <c r="WXZ176" s="2"/>
      <c r="WYA176" s="2"/>
      <c r="WYB176" s="2"/>
      <c r="WYC176" s="2"/>
      <c r="WYD176" s="2"/>
      <c r="WYE176" s="2"/>
      <c r="WYF176" s="2"/>
      <c r="WYG176" s="2"/>
      <c r="WYH176" s="2"/>
      <c r="WYI176" s="2"/>
      <c r="WYJ176" s="2"/>
      <c r="WYK176" s="2"/>
      <c r="WYL176" s="2"/>
      <c r="WYM176" s="2"/>
      <c r="WYN176" s="2"/>
      <c r="WYO176" s="2"/>
      <c r="WYP176" s="2"/>
      <c r="WYQ176" s="2"/>
      <c r="WYR176" s="2"/>
      <c r="WYS176" s="2"/>
      <c r="WYT176" s="2"/>
      <c r="WYU176" s="2"/>
      <c r="WYV176" s="2"/>
      <c r="WYW176" s="2"/>
      <c r="WYX176" s="2"/>
      <c r="WYY176" s="2"/>
      <c r="WYZ176" s="2"/>
      <c r="WZA176" s="2"/>
      <c r="WZB176" s="2"/>
      <c r="WZC176" s="2"/>
      <c r="WZD176" s="2"/>
      <c r="WZE176" s="2"/>
      <c r="WZF176" s="2"/>
      <c r="WZG176" s="2"/>
      <c r="WZH176" s="2"/>
      <c r="WZI176" s="2"/>
      <c r="WZJ176" s="2"/>
      <c r="WZK176" s="2"/>
      <c r="WZL176" s="2"/>
      <c r="WZM176" s="2"/>
      <c r="WZN176" s="2"/>
      <c r="WZO176" s="2"/>
      <c r="WZP176" s="2"/>
      <c r="WZQ176" s="2"/>
      <c r="WZR176" s="2"/>
      <c r="WZS176" s="2"/>
      <c r="WZT176" s="2"/>
      <c r="WZU176" s="2"/>
      <c r="WZV176" s="2"/>
      <c r="WZW176" s="2"/>
      <c r="WZX176" s="2"/>
      <c r="WZY176" s="2"/>
      <c r="WZZ176" s="2"/>
      <c r="XAA176" s="2"/>
      <c r="XAB176" s="2"/>
      <c r="XAC176" s="2"/>
      <c r="XAD176" s="2"/>
      <c r="XAE176" s="2"/>
      <c r="XAF176" s="2"/>
      <c r="XAG176" s="2"/>
      <c r="XAH176" s="2"/>
      <c r="XAI176" s="2"/>
      <c r="XAJ176" s="2"/>
      <c r="XAK176" s="2"/>
      <c r="XAL176" s="2"/>
      <c r="XAM176" s="2"/>
      <c r="XAN176" s="2"/>
      <c r="XAO176" s="2"/>
      <c r="XAP176" s="2"/>
      <c r="XAQ176" s="2"/>
      <c r="XAR176" s="2"/>
      <c r="XAS176" s="2"/>
      <c r="XAT176" s="2"/>
      <c r="XAU176" s="2"/>
      <c r="XAV176" s="2"/>
      <c r="XAW176" s="2"/>
      <c r="XAX176" s="2"/>
      <c r="XAY176" s="2"/>
      <c r="XAZ176" s="2"/>
      <c r="XBA176" s="2"/>
      <c r="XBB176" s="2"/>
      <c r="XBC176" s="2"/>
      <c r="XBD176" s="2"/>
      <c r="XBE176" s="2"/>
      <c r="XBF176" s="2"/>
      <c r="XBG176" s="2"/>
      <c r="XBH176" s="2"/>
      <c r="XBI176" s="2"/>
      <c r="XBJ176" s="2"/>
      <c r="XBK176" s="2"/>
      <c r="XBL176" s="2"/>
      <c r="XBM176" s="2"/>
      <c r="XBN176" s="2"/>
      <c r="XBO176" s="2"/>
      <c r="XBP176" s="2"/>
      <c r="XBQ176" s="2"/>
      <c r="XBR176" s="2"/>
      <c r="XBS176" s="2"/>
      <c r="XBT176" s="2"/>
      <c r="XBU176" s="2"/>
      <c r="XBV176" s="2"/>
      <c r="XBW176" s="2"/>
      <c r="XBX176" s="2"/>
      <c r="XBY176" s="2"/>
      <c r="XBZ176" s="2"/>
      <c r="XCA176" s="2"/>
      <c r="XCB176" s="2"/>
      <c r="XCC176" s="2"/>
      <c r="XCD176" s="2"/>
      <c r="XCE176" s="2"/>
      <c r="XCF176" s="2"/>
      <c r="XCG176" s="2"/>
      <c r="XCH176" s="2"/>
      <c r="XCI176" s="2"/>
      <c r="XCJ176" s="2"/>
      <c r="XCK176" s="2"/>
      <c r="XCL176" s="2"/>
      <c r="XCM176" s="2"/>
      <c r="XCN176" s="2"/>
      <c r="XCO176" s="2"/>
      <c r="XCP176" s="2"/>
      <c r="XCQ176" s="2"/>
      <c r="XCR176" s="2"/>
      <c r="XCS176" s="2"/>
      <c r="XCT176" s="2"/>
      <c r="XCU176" s="2"/>
      <c r="XCV176" s="2"/>
      <c r="XCW176" s="2"/>
      <c r="XCX176" s="2"/>
      <c r="XCY176" s="2"/>
      <c r="XCZ176" s="2"/>
      <c r="XDA176" s="2"/>
      <c r="XDB176" s="2"/>
      <c r="XDC176" s="2"/>
      <c r="XDD176" s="2"/>
      <c r="XDE176" s="2"/>
      <c r="XDF176" s="2"/>
      <c r="XDG176" s="2"/>
      <c r="XDH176" s="2"/>
      <c r="XDI176" s="2"/>
      <c r="XDJ176" s="2"/>
      <c r="XDK176" s="2"/>
      <c r="XDL176" s="2"/>
      <c r="XDM176" s="2"/>
      <c r="XDN176" s="2"/>
      <c r="XDO176" s="2"/>
      <c r="XDP176" s="2"/>
      <c r="XDQ176" s="2"/>
      <c r="XDR176" s="2"/>
      <c r="XDS176" s="2"/>
      <c r="XDT176" s="2"/>
      <c r="XDU176" s="2"/>
      <c r="XDV176" s="2"/>
      <c r="XDW176" s="2"/>
      <c r="XDX176" s="2"/>
      <c r="XDY176" s="2"/>
      <c r="XDZ176" s="2"/>
      <c r="XEA176" s="2"/>
      <c r="XEB176" s="2"/>
      <c r="XEC176" s="2"/>
      <c r="XED176" s="2"/>
      <c r="XEE176" s="2"/>
    </row>
    <row r="177" spans="1:16359" s="38" customFormat="1" ht="15" customHeight="1">
      <c r="A177" s="113" t="s">
        <v>257</v>
      </c>
      <c r="B177" s="114" t="s">
        <v>1120</v>
      </c>
      <c r="C177" s="114" t="s">
        <v>1121</v>
      </c>
      <c r="D177" s="114" t="s">
        <v>212</v>
      </c>
      <c r="E177" s="114" t="s">
        <v>1122</v>
      </c>
      <c r="F177" s="115" t="s">
        <v>1123</v>
      </c>
      <c r="G177" s="116" t="s">
        <v>35</v>
      </c>
      <c r="H177" s="116" t="s">
        <v>1124</v>
      </c>
      <c r="I177" s="8" t="e">
        <f>VLOOKUP(H177,新返回合同!$A$2:$Y$45,25,FALSE)</f>
        <v>#N/A</v>
      </c>
      <c r="J177" s="115" t="s">
        <v>37</v>
      </c>
      <c r="K177" s="115" t="s">
        <v>1131</v>
      </c>
      <c r="L177" s="128" t="s">
        <v>1132</v>
      </c>
      <c r="M177" s="129" t="s">
        <v>1127</v>
      </c>
      <c r="N177" s="72" t="s">
        <v>1133</v>
      </c>
      <c r="O177" s="130" t="s">
        <v>1134</v>
      </c>
      <c r="P177" s="132">
        <v>9500</v>
      </c>
      <c r="Q177" s="144">
        <v>32.4</v>
      </c>
      <c r="R177" s="145">
        <f t="shared" si="9"/>
        <v>307800</v>
      </c>
      <c r="S177" s="26">
        <v>202305</v>
      </c>
      <c r="T177" s="146" t="s">
        <v>1135</v>
      </c>
      <c r="U177" s="147"/>
      <c r="V177" s="90">
        <v>32.307392120000003</v>
      </c>
      <c r="W177" s="148"/>
      <c r="X177" s="149"/>
      <c r="Y177" s="149"/>
      <c r="Z177" s="158" t="s">
        <v>1136</v>
      </c>
      <c r="AA177" s="159">
        <v>0.3</v>
      </c>
      <c r="AB177" s="161">
        <v>100</v>
      </c>
      <c r="AC177" s="161">
        <v>30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 s="2"/>
      <c r="SE177" s="2"/>
      <c r="SF177" s="2"/>
      <c r="SG177" s="2"/>
      <c r="SH177" s="2"/>
      <c r="SI177" s="2"/>
      <c r="SJ177" s="2"/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  <c r="TC177" s="2"/>
      <c r="TD177" s="2"/>
      <c r="TE177" s="2"/>
      <c r="TF177" s="2"/>
      <c r="TG177" s="2"/>
      <c r="TH177" s="2"/>
      <c r="TI177" s="2"/>
      <c r="TJ177" s="2"/>
      <c r="TK177" s="2"/>
      <c r="TL177" s="2"/>
      <c r="TM177" s="2"/>
      <c r="TN177" s="2"/>
      <c r="TO177" s="2"/>
      <c r="TP177" s="2"/>
      <c r="TQ177" s="2"/>
      <c r="TR177" s="2"/>
      <c r="TS177" s="2"/>
      <c r="TT177" s="2"/>
      <c r="TU177" s="2"/>
      <c r="TV177" s="2"/>
      <c r="TW177" s="2"/>
      <c r="TX177" s="2"/>
      <c r="TY177" s="2"/>
      <c r="TZ177" s="2"/>
      <c r="UA177" s="2"/>
      <c r="UB177" s="2"/>
      <c r="UC177" s="2"/>
      <c r="UD177" s="2"/>
      <c r="UE177" s="2"/>
      <c r="UF177" s="2"/>
      <c r="UG177" s="2"/>
      <c r="UH177" s="2"/>
      <c r="UI177" s="2"/>
      <c r="UJ177" s="2"/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  <c r="ZB177" s="2"/>
      <c r="ZC177" s="2"/>
      <c r="ZD177" s="2"/>
      <c r="ZE177" s="2"/>
      <c r="ZF177" s="2"/>
      <c r="ZG177" s="2"/>
      <c r="ZH177" s="2"/>
      <c r="ZI177" s="2"/>
      <c r="ZJ177" s="2"/>
      <c r="ZK177" s="2"/>
      <c r="ZL177" s="2"/>
      <c r="ZM177" s="2"/>
      <c r="ZN177" s="2"/>
      <c r="ZO177" s="2"/>
      <c r="ZP177" s="2"/>
      <c r="ZQ177" s="2"/>
      <c r="ZR177" s="2"/>
      <c r="ZS177" s="2"/>
      <c r="ZT177" s="2"/>
      <c r="ZU177" s="2"/>
      <c r="ZV177" s="2"/>
      <c r="ZW177" s="2"/>
      <c r="ZX177" s="2"/>
      <c r="ZY177" s="2"/>
      <c r="ZZ177" s="2"/>
      <c r="AAA177" s="2"/>
      <c r="AAB177" s="2"/>
      <c r="AAC177" s="2"/>
      <c r="AAD177" s="2"/>
      <c r="AAE177" s="2"/>
      <c r="AAF177" s="2"/>
      <c r="AAG177" s="2"/>
      <c r="AAH177" s="2"/>
      <c r="AAI177" s="2"/>
      <c r="AAJ177" s="2"/>
      <c r="AAK177" s="2"/>
      <c r="AAL177" s="2"/>
      <c r="AAM177" s="2"/>
      <c r="AAN177" s="2"/>
      <c r="AAO177" s="2"/>
      <c r="AAP177" s="2"/>
      <c r="AAQ177" s="2"/>
      <c r="AAR177" s="2"/>
      <c r="AAS177" s="2"/>
      <c r="AAT177" s="2"/>
      <c r="AAU177" s="2"/>
      <c r="AAV177" s="2"/>
      <c r="AAW177" s="2"/>
      <c r="AAX177" s="2"/>
      <c r="AAY177" s="2"/>
      <c r="AAZ177" s="2"/>
      <c r="ABA177" s="2"/>
      <c r="ABB177" s="2"/>
      <c r="ABC177" s="2"/>
      <c r="ABD177" s="2"/>
      <c r="ABE177" s="2"/>
      <c r="ABF177" s="2"/>
      <c r="ABG177" s="2"/>
      <c r="ABH177" s="2"/>
      <c r="ABI177" s="2"/>
      <c r="ABJ177" s="2"/>
      <c r="ABK177" s="2"/>
      <c r="ABL177" s="2"/>
      <c r="ABM177" s="2"/>
      <c r="ABN177" s="2"/>
      <c r="ABO177" s="2"/>
      <c r="ABP177" s="2"/>
      <c r="ABQ177" s="2"/>
      <c r="ABR177" s="2"/>
      <c r="ABS177" s="2"/>
      <c r="ABT177" s="2"/>
      <c r="ABU177" s="2"/>
      <c r="ABV177" s="2"/>
      <c r="ABW177" s="2"/>
      <c r="ABX177" s="2"/>
      <c r="ABY177" s="2"/>
      <c r="ABZ177" s="2"/>
      <c r="ACA177" s="2"/>
      <c r="ACB177" s="2"/>
      <c r="ACC177" s="2"/>
      <c r="ACD177" s="2"/>
      <c r="ACE177" s="2"/>
      <c r="ACF177" s="2"/>
      <c r="ACG177" s="2"/>
      <c r="ACH177" s="2"/>
      <c r="ACI177" s="2"/>
      <c r="ACJ177" s="2"/>
      <c r="ACK177" s="2"/>
      <c r="ACL177" s="2"/>
      <c r="ACM177" s="2"/>
      <c r="ACN177" s="2"/>
      <c r="ACO177" s="2"/>
      <c r="ACP177" s="2"/>
      <c r="ACQ177" s="2"/>
      <c r="ACR177" s="2"/>
      <c r="ACS177" s="2"/>
      <c r="ACT177" s="2"/>
      <c r="ACU177" s="2"/>
      <c r="ACV177" s="2"/>
      <c r="ACW177" s="2"/>
      <c r="ACX177" s="2"/>
      <c r="ACY177" s="2"/>
      <c r="ACZ177" s="2"/>
      <c r="ADA177" s="2"/>
      <c r="ADB177" s="2"/>
      <c r="ADC177" s="2"/>
      <c r="ADD177" s="2"/>
      <c r="ADE177" s="2"/>
      <c r="ADF177" s="2"/>
      <c r="ADG177" s="2"/>
      <c r="ADH177" s="2"/>
      <c r="ADI177" s="2"/>
      <c r="ADJ177" s="2"/>
      <c r="ADK177" s="2"/>
      <c r="ADL177" s="2"/>
      <c r="ADM177" s="2"/>
      <c r="ADN177" s="2"/>
      <c r="ADO177" s="2"/>
      <c r="ADP177" s="2"/>
      <c r="ADQ177" s="2"/>
      <c r="ADR177" s="2"/>
      <c r="ADS177" s="2"/>
      <c r="ADT177" s="2"/>
      <c r="ADU177" s="2"/>
      <c r="ADV177" s="2"/>
      <c r="ADW177" s="2"/>
      <c r="ADX177" s="2"/>
      <c r="ADY177" s="2"/>
      <c r="ADZ177" s="2"/>
      <c r="AEA177" s="2"/>
      <c r="AEB177" s="2"/>
      <c r="AEC177" s="2"/>
      <c r="AED177" s="2"/>
      <c r="AEE177" s="2"/>
      <c r="AEF177" s="2"/>
      <c r="AEG177" s="2"/>
      <c r="AEH177" s="2"/>
      <c r="AEI177" s="2"/>
      <c r="AEJ177" s="2"/>
      <c r="AEK177" s="2"/>
      <c r="AEL177" s="2"/>
      <c r="AEM177" s="2"/>
      <c r="AEN177" s="2"/>
      <c r="AEO177" s="2"/>
      <c r="AEP177" s="2"/>
      <c r="AEQ177" s="2"/>
      <c r="AER177" s="2"/>
      <c r="AES177" s="2"/>
      <c r="AET177" s="2"/>
      <c r="AEU177" s="2"/>
      <c r="AEV177" s="2"/>
      <c r="AEW177" s="2"/>
      <c r="AEX177" s="2"/>
      <c r="AEY177" s="2"/>
      <c r="AEZ177" s="2"/>
      <c r="AFA177" s="2"/>
      <c r="AFB177" s="2"/>
      <c r="AFC177" s="2"/>
      <c r="AFD177" s="2"/>
      <c r="AFE177" s="2"/>
      <c r="AFF177" s="2"/>
      <c r="AFG177" s="2"/>
      <c r="AFH177" s="2"/>
      <c r="AFI177" s="2"/>
      <c r="AFJ177" s="2"/>
      <c r="AFK177" s="2"/>
      <c r="AFL177" s="2"/>
      <c r="AFM177" s="2"/>
      <c r="AFN177" s="2"/>
      <c r="AFO177" s="2"/>
      <c r="AFP177" s="2"/>
      <c r="AFQ177" s="2"/>
      <c r="AFR177" s="2"/>
      <c r="AFS177" s="2"/>
      <c r="AFT177" s="2"/>
      <c r="AFU177" s="2"/>
      <c r="AFV177" s="2"/>
      <c r="AFW177" s="2"/>
      <c r="AFX177" s="2"/>
      <c r="AFY177" s="2"/>
      <c r="AFZ177" s="2"/>
      <c r="AGA177" s="2"/>
      <c r="AGB177" s="2"/>
      <c r="AGC177" s="2"/>
      <c r="AGD177" s="2"/>
      <c r="AGE177" s="2"/>
      <c r="AGF177" s="2"/>
      <c r="AGG177" s="2"/>
      <c r="AGH177" s="2"/>
      <c r="AGI177" s="2"/>
      <c r="AGJ177" s="2"/>
      <c r="AGK177" s="2"/>
      <c r="AGL177" s="2"/>
      <c r="AGM177" s="2"/>
      <c r="AGN177" s="2"/>
      <c r="AGO177" s="2"/>
      <c r="AGP177" s="2"/>
      <c r="AGQ177" s="2"/>
      <c r="AGR177" s="2"/>
      <c r="AGS177" s="2"/>
      <c r="AGT177" s="2"/>
      <c r="AGU177" s="2"/>
      <c r="AGV177" s="2"/>
      <c r="AGW177" s="2"/>
      <c r="AGX177" s="2"/>
      <c r="AGY177" s="2"/>
      <c r="AGZ177" s="2"/>
      <c r="AHA177" s="2"/>
      <c r="AHB177" s="2"/>
      <c r="AHC177" s="2"/>
      <c r="AHD177" s="2"/>
      <c r="AHE177" s="2"/>
      <c r="AHF177" s="2"/>
      <c r="AHG177" s="2"/>
      <c r="AHH177" s="2"/>
      <c r="AHI177" s="2"/>
      <c r="AHJ177" s="2"/>
      <c r="AHK177" s="2"/>
      <c r="AHL177" s="2"/>
      <c r="AHM177" s="2"/>
      <c r="AHN177" s="2"/>
      <c r="AHO177" s="2"/>
      <c r="AHP177" s="2"/>
      <c r="AHQ177" s="2"/>
      <c r="AHR177" s="2"/>
      <c r="AHS177" s="2"/>
      <c r="AHT177" s="2"/>
      <c r="AHU177" s="2"/>
      <c r="AHV177" s="2"/>
      <c r="AHW177" s="2"/>
      <c r="AHX177" s="2"/>
      <c r="AHY177" s="2"/>
      <c r="AHZ177" s="2"/>
      <c r="AIA177" s="2"/>
      <c r="AIB177" s="2"/>
      <c r="AIC177" s="2"/>
      <c r="AID177" s="2"/>
      <c r="AIE177" s="2"/>
      <c r="AIF177" s="2"/>
      <c r="AIG177" s="2"/>
      <c r="AIH177" s="2"/>
      <c r="AII177" s="2"/>
      <c r="AIJ177" s="2"/>
      <c r="AIK177" s="2"/>
      <c r="AIL177" s="2"/>
      <c r="AIM177" s="2"/>
      <c r="AIN177" s="2"/>
      <c r="AIO177" s="2"/>
      <c r="AIP177" s="2"/>
      <c r="AIQ177" s="2"/>
      <c r="AIR177" s="2"/>
      <c r="AIS177" s="2"/>
      <c r="AIT177" s="2"/>
      <c r="AIU177" s="2"/>
      <c r="AIV177" s="2"/>
      <c r="AIW177" s="2"/>
      <c r="AIX177" s="2"/>
      <c r="AIY177" s="2"/>
      <c r="AIZ177" s="2"/>
      <c r="AJA177" s="2"/>
      <c r="AJB177" s="2"/>
      <c r="AJC177" s="2"/>
      <c r="AJD177" s="2"/>
      <c r="AJE177" s="2"/>
      <c r="AJF177" s="2"/>
      <c r="AJG177" s="2"/>
      <c r="AJH177" s="2"/>
      <c r="AJI177" s="2"/>
      <c r="AJJ177" s="2"/>
      <c r="AJK177" s="2"/>
      <c r="AJL177" s="2"/>
      <c r="AJM177" s="2"/>
      <c r="AJN177" s="2"/>
      <c r="AJO177" s="2"/>
      <c r="AJP177" s="2"/>
      <c r="AJQ177" s="2"/>
      <c r="AJR177" s="2"/>
      <c r="AJS177" s="2"/>
      <c r="AJT177" s="2"/>
      <c r="AJU177" s="2"/>
      <c r="AJV177" s="2"/>
      <c r="AJW177" s="2"/>
      <c r="AJX177" s="2"/>
      <c r="AJY177" s="2"/>
      <c r="AJZ177" s="2"/>
      <c r="AKA177" s="2"/>
      <c r="AKB177" s="2"/>
      <c r="AKC177" s="2"/>
      <c r="AKD177" s="2"/>
      <c r="AKE177" s="2"/>
      <c r="AKF177" s="2"/>
      <c r="AKG177" s="2"/>
      <c r="AKH177" s="2"/>
      <c r="AKI177" s="2"/>
      <c r="AKJ177" s="2"/>
      <c r="AKK177" s="2"/>
      <c r="AKL177" s="2"/>
      <c r="AKM177" s="2"/>
      <c r="AKN177" s="2"/>
      <c r="AKO177" s="2"/>
      <c r="AKP177" s="2"/>
      <c r="AKQ177" s="2"/>
      <c r="AKR177" s="2"/>
      <c r="AKS177" s="2"/>
      <c r="AKT177" s="2"/>
      <c r="AKU177" s="2"/>
      <c r="AKV177" s="2"/>
      <c r="AKW177" s="2"/>
      <c r="AKX177" s="2"/>
      <c r="AKY177" s="2"/>
      <c r="AKZ177" s="2"/>
      <c r="ALA177" s="2"/>
      <c r="ALB177" s="2"/>
      <c r="ALC177" s="2"/>
      <c r="ALD177" s="2"/>
      <c r="ALE177" s="2"/>
      <c r="ALF177" s="2"/>
      <c r="ALG177" s="2"/>
      <c r="ALH177" s="2"/>
      <c r="ALI177" s="2"/>
      <c r="ALJ177" s="2"/>
      <c r="ALK177" s="2"/>
      <c r="ALL177" s="2"/>
      <c r="ALM177" s="2"/>
      <c r="ALN177" s="2"/>
      <c r="ALO177" s="2"/>
      <c r="ALP177" s="2"/>
      <c r="ALQ177" s="2"/>
      <c r="ALR177" s="2"/>
      <c r="ALS177" s="2"/>
      <c r="ALT177" s="2"/>
      <c r="ALU177" s="2"/>
      <c r="ALV177" s="2"/>
      <c r="ALW177" s="2"/>
      <c r="ALX177" s="2"/>
      <c r="ALY177" s="2"/>
      <c r="ALZ177" s="2"/>
      <c r="AMA177" s="2"/>
      <c r="AMB177" s="2"/>
      <c r="AMC177" s="2"/>
      <c r="AMD177" s="2"/>
      <c r="AME177" s="2"/>
      <c r="AMF177" s="2"/>
      <c r="AMG177" s="2"/>
      <c r="AMH177" s="2"/>
      <c r="AMI177" s="2"/>
      <c r="AMJ177" s="2"/>
      <c r="AMK177" s="2"/>
      <c r="AML177" s="2"/>
      <c r="AMM177" s="2"/>
      <c r="AMN177" s="2"/>
      <c r="AMO177" s="2"/>
      <c r="AMP177" s="2"/>
      <c r="AMQ177" s="2"/>
      <c r="AMR177" s="2"/>
      <c r="AMS177" s="2"/>
      <c r="AMT177" s="2"/>
      <c r="AMU177" s="2"/>
      <c r="AMV177" s="2"/>
      <c r="AMW177" s="2"/>
      <c r="AMX177" s="2"/>
      <c r="AMY177" s="2"/>
      <c r="AMZ177" s="2"/>
      <c r="ANA177" s="2"/>
      <c r="ANB177" s="2"/>
      <c r="ANC177" s="2"/>
      <c r="AND177" s="2"/>
      <c r="ANE177" s="2"/>
      <c r="ANF177" s="2"/>
      <c r="ANG177" s="2"/>
      <c r="ANH177" s="2"/>
      <c r="ANI177" s="2"/>
      <c r="ANJ177" s="2"/>
      <c r="ANK177" s="2"/>
      <c r="ANL177" s="2"/>
      <c r="ANM177" s="2"/>
      <c r="ANN177" s="2"/>
      <c r="ANO177" s="2"/>
      <c r="ANP177" s="2"/>
      <c r="ANQ177" s="2"/>
      <c r="ANR177" s="2"/>
      <c r="ANS177" s="2"/>
      <c r="ANT177" s="2"/>
      <c r="ANU177" s="2"/>
      <c r="ANV177" s="2"/>
      <c r="ANW177" s="2"/>
      <c r="ANX177" s="2"/>
      <c r="ANY177" s="2"/>
      <c r="ANZ177" s="2"/>
      <c r="AOA177" s="2"/>
      <c r="AOB177" s="2"/>
      <c r="AOC177" s="2"/>
      <c r="AOD177" s="2"/>
      <c r="AOE177" s="2"/>
      <c r="AOF177" s="2"/>
      <c r="AOG177" s="2"/>
      <c r="AOH177" s="2"/>
      <c r="AOI177" s="2"/>
      <c r="AOJ177" s="2"/>
      <c r="AOK177" s="2"/>
      <c r="AOL177" s="2"/>
      <c r="AOM177" s="2"/>
      <c r="AON177" s="2"/>
      <c r="AOO177" s="2"/>
      <c r="AOP177" s="2"/>
      <c r="AOQ177" s="2"/>
      <c r="AOR177" s="2"/>
      <c r="AOS177" s="2"/>
      <c r="AOT177" s="2"/>
      <c r="AOU177" s="2"/>
      <c r="AOV177" s="2"/>
      <c r="AOW177" s="2"/>
      <c r="AOX177" s="2"/>
      <c r="AOY177" s="2"/>
      <c r="AOZ177" s="2"/>
      <c r="APA177" s="2"/>
      <c r="APB177" s="2"/>
      <c r="APC177" s="2"/>
      <c r="APD177" s="2"/>
      <c r="APE177" s="2"/>
      <c r="APF177" s="2"/>
      <c r="APG177" s="2"/>
      <c r="APH177" s="2"/>
      <c r="API177" s="2"/>
      <c r="APJ177" s="2"/>
      <c r="APK177" s="2"/>
      <c r="APL177" s="2"/>
      <c r="APM177" s="2"/>
      <c r="APN177" s="2"/>
      <c r="APO177" s="2"/>
      <c r="APP177" s="2"/>
      <c r="APQ177" s="2"/>
      <c r="APR177" s="2"/>
      <c r="APS177" s="2"/>
      <c r="APT177" s="2"/>
      <c r="APU177" s="2"/>
      <c r="APV177" s="2"/>
      <c r="APW177" s="2"/>
      <c r="APX177" s="2"/>
      <c r="APY177" s="2"/>
      <c r="APZ177" s="2"/>
      <c r="AQA177" s="2"/>
      <c r="AQB177" s="2"/>
      <c r="AQC177" s="2"/>
      <c r="AQD177" s="2"/>
      <c r="AQE177" s="2"/>
      <c r="AQF177" s="2"/>
      <c r="AQG177" s="2"/>
      <c r="AQH177" s="2"/>
      <c r="AQI177" s="2"/>
      <c r="AQJ177" s="2"/>
      <c r="AQK177" s="2"/>
      <c r="AQL177" s="2"/>
      <c r="AQM177" s="2"/>
      <c r="AQN177" s="2"/>
      <c r="AQO177" s="2"/>
      <c r="AQP177" s="2"/>
      <c r="AQQ177" s="2"/>
      <c r="AQR177" s="2"/>
      <c r="AQS177" s="2"/>
      <c r="AQT177" s="2"/>
      <c r="AQU177" s="2"/>
      <c r="AQV177" s="2"/>
      <c r="AQW177" s="2"/>
      <c r="AQX177" s="2"/>
      <c r="AQY177" s="2"/>
      <c r="AQZ177" s="2"/>
      <c r="ARA177" s="2"/>
      <c r="ARB177" s="2"/>
      <c r="ARC177" s="2"/>
      <c r="ARD177" s="2"/>
      <c r="ARE177" s="2"/>
      <c r="ARF177" s="2"/>
      <c r="ARG177" s="2"/>
      <c r="ARH177" s="2"/>
      <c r="ARI177" s="2"/>
      <c r="ARJ177" s="2"/>
      <c r="ARK177" s="2"/>
      <c r="ARL177" s="2"/>
      <c r="ARM177" s="2"/>
      <c r="ARN177" s="2"/>
      <c r="ARO177" s="2"/>
      <c r="ARP177" s="2"/>
      <c r="ARQ177" s="2"/>
      <c r="ARR177" s="2"/>
      <c r="ARS177" s="2"/>
      <c r="ART177" s="2"/>
      <c r="ARU177" s="2"/>
      <c r="ARV177" s="2"/>
      <c r="ARW177" s="2"/>
      <c r="ARX177" s="2"/>
      <c r="ARY177" s="2"/>
      <c r="ARZ177" s="2"/>
      <c r="ASA177" s="2"/>
      <c r="ASB177" s="2"/>
      <c r="ASC177" s="2"/>
      <c r="ASD177" s="2"/>
      <c r="ASE177" s="2"/>
      <c r="ASF177" s="2"/>
      <c r="ASG177" s="2"/>
      <c r="ASH177" s="2"/>
      <c r="ASI177" s="2"/>
      <c r="ASJ177" s="2"/>
      <c r="ASK177" s="2"/>
      <c r="ASL177" s="2"/>
      <c r="ASM177" s="2"/>
      <c r="ASN177" s="2"/>
      <c r="ASO177" s="2"/>
      <c r="ASP177" s="2"/>
      <c r="ASQ177" s="2"/>
      <c r="ASR177" s="2"/>
      <c r="ASS177" s="2"/>
      <c r="AST177" s="2"/>
      <c r="ASU177" s="2"/>
      <c r="ASV177" s="2"/>
      <c r="ASW177" s="2"/>
      <c r="ASX177" s="2"/>
      <c r="ASY177" s="2"/>
      <c r="ASZ177" s="2"/>
      <c r="ATA177" s="2"/>
      <c r="ATB177" s="2"/>
      <c r="ATC177" s="2"/>
      <c r="ATD177" s="2"/>
      <c r="ATE177" s="2"/>
      <c r="ATF177" s="2"/>
      <c r="ATG177" s="2"/>
      <c r="ATH177" s="2"/>
      <c r="ATI177" s="2"/>
      <c r="ATJ177" s="2"/>
      <c r="ATK177" s="2"/>
      <c r="ATL177" s="2"/>
      <c r="ATM177" s="2"/>
      <c r="ATN177" s="2"/>
      <c r="ATO177" s="2"/>
      <c r="ATP177" s="2"/>
      <c r="ATQ177" s="2"/>
      <c r="ATR177" s="2"/>
      <c r="ATS177" s="2"/>
      <c r="ATT177" s="2"/>
      <c r="ATU177" s="2"/>
      <c r="ATV177" s="2"/>
      <c r="ATW177" s="2"/>
      <c r="ATX177" s="2"/>
      <c r="ATY177" s="2"/>
      <c r="ATZ177" s="2"/>
      <c r="AUA177" s="2"/>
      <c r="AUB177" s="2"/>
      <c r="AUC177" s="2"/>
      <c r="AUD177" s="2"/>
      <c r="AUE177" s="2"/>
      <c r="AUF177" s="2"/>
      <c r="AUG177" s="2"/>
      <c r="AUH177" s="2"/>
      <c r="AUI177" s="2"/>
      <c r="AUJ177" s="2"/>
      <c r="AUK177" s="2"/>
      <c r="AUL177" s="2"/>
      <c r="AUM177" s="2"/>
      <c r="AUN177" s="2"/>
      <c r="AUO177" s="2"/>
      <c r="AUP177" s="2"/>
      <c r="AUQ177" s="2"/>
      <c r="AUR177" s="2"/>
      <c r="AUS177" s="2"/>
      <c r="AUT177" s="2"/>
      <c r="AUU177" s="2"/>
      <c r="AUV177" s="2"/>
      <c r="AUW177" s="2"/>
      <c r="AUX177" s="2"/>
      <c r="AUY177" s="2"/>
      <c r="AUZ177" s="2"/>
      <c r="AVA177" s="2"/>
      <c r="AVB177" s="2"/>
      <c r="AVC177" s="2"/>
      <c r="AVD177" s="2"/>
      <c r="AVE177" s="2"/>
      <c r="AVF177" s="2"/>
      <c r="AVG177" s="2"/>
      <c r="AVH177" s="2"/>
      <c r="AVI177" s="2"/>
      <c r="AVJ177" s="2"/>
      <c r="AVK177" s="2"/>
      <c r="AVL177" s="2"/>
      <c r="AVM177" s="2"/>
      <c r="AVN177" s="2"/>
      <c r="AVO177" s="2"/>
      <c r="AVP177" s="2"/>
      <c r="AVQ177" s="2"/>
      <c r="AVR177" s="2"/>
      <c r="AVS177" s="2"/>
      <c r="AVT177" s="2"/>
      <c r="AVU177" s="2"/>
      <c r="AVV177" s="2"/>
      <c r="AVW177" s="2"/>
      <c r="AVX177" s="2"/>
      <c r="AVY177" s="2"/>
      <c r="AVZ177" s="2"/>
      <c r="AWA177" s="2"/>
      <c r="AWB177" s="2"/>
      <c r="AWC177" s="2"/>
      <c r="AWD177" s="2"/>
      <c r="AWE177" s="2"/>
      <c r="AWF177" s="2"/>
      <c r="AWG177" s="2"/>
      <c r="AWH177" s="2"/>
      <c r="AWI177" s="2"/>
      <c r="AWJ177" s="2"/>
      <c r="AWK177" s="2"/>
      <c r="AWL177" s="2"/>
      <c r="AWM177" s="2"/>
      <c r="AWN177" s="2"/>
      <c r="AWO177" s="2"/>
      <c r="AWP177" s="2"/>
      <c r="AWQ177" s="2"/>
      <c r="AWR177" s="2"/>
      <c r="AWS177" s="2"/>
      <c r="AWT177" s="2"/>
      <c r="AWU177" s="2"/>
      <c r="AWV177" s="2"/>
      <c r="AWW177" s="2"/>
      <c r="AWX177" s="2"/>
      <c r="AWY177" s="2"/>
      <c r="AWZ177" s="2"/>
      <c r="AXA177" s="2"/>
      <c r="AXB177" s="2"/>
      <c r="AXC177" s="2"/>
      <c r="AXD177" s="2"/>
      <c r="AXE177" s="2"/>
      <c r="AXF177" s="2"/>
      <c r="AXG177" s="2"/>
      <c r="AXH177" s="2"/>
      <c r="AXI177" s="2"/>
      <c r="AXJ177" s="2"/>
      <c r="AXK177" s="2"/>
      <c r="AXL177" s="2"/>
      <c r="AXM177" s="2"/>
      <c r="AXN177" s="2"/>
      <c r="AXO177" s="2"/>
      <c r="AXP177" s="2"/>
      <c r="AXQ177" s="2"/>
      <c r="AXR177" s="2"/>
      <c r="AXS177" s="2"/>
      <c r="AXT177" s="2"/>
      <c r="AXU177" s="2"/>
      <c r="AXV177" s="2"/>
      <c r="AXW177" s="2"/>
      <c r="AXX177" s="2"/>
      <c r="AXY177" s="2"/>
      <c r="AXZ177" s="2"/>
      <c r="AYA177" s="2"/>
      <c r="AYB177" s="2"/>
      <c r="AYC177" s="2"/>
      <c r="AYD177" s="2"/>
      <c r="AYE177" s="2"/>
      <c r="AYF177" s="2"/>
      <c r="AYG177" s="2"/>
      <c r="AYH177" s="2"/>
      <c r="AYI177" s="2"/>
      <c r="AYJ177" s="2"/>
      <c r="AYK177" s="2"/>
      <c r="AYL177" s="2"/>
      <c r="AYM177" s="2"/>
      <c r="AYN177" s="2"/>
      <c r="AYO177" s="2"/>
      <c r="AYP177" s="2"/>
      <c r="AYQ177" s="2"/>
      <c r="AYR177" s="2"/>
      <c r="AYS177" s="2"/>
      <c r="AYT177" s="2"/>
      <c r="AYU177" s="2"/>
      <c r="AYV177" s="2"/>
      <c r="AYW177" s="2"/>
      <c r="AYX177" s="2"/>
      <c r="AYY177" s="2"/>
      <c r="AYZ177" s="2"/>
      <c r="AZA177" s="2"/>
      <c r="AZB177" s="2"/>
      <c r="AZC177" s="2"/>
      <c r="AZD177" s="2"/>
      <c r="AZE177" s="2"/>
      <c r="AZF177" s="2"/>
      <c r="AZG177" s="2"/>
      <c r="AZH177" s="2"/>
      <c r="AZI177" s="2"/>
      <c r="AZJ177" s="2"/>
      <c r="AZK177" s="2"/>
      <c r="AZL177" s="2"/>
      <c r="AZM177" s="2"/>
      <c r="AZN177" s="2"/>
      <c r="AZO177" s="2"/>
      <c r="AZP177" s="2"/>
      <c r="AZQ177" s="2"/>
      <c r="AZR177" s="2"/>
      <c r="AZS177" s="2"/>
      <c r="AZT177" s="2"/>
      <c r="AZU177" s="2"/>
      <c r="AZV177" s="2"/>
      <c r="AZW177" s="2"/>
      <c r="AZX177" s="2"/>
      <c r="AZY177" s="2"/>
      <c r="AZZ177" s="2"/>
      <c r="BAA177" s="2"/>
      <c r="BAB177" s="2"/>
      <c r="BAC177" s="2"/>
      <c r="BAD177" s="2"/>
      <c r="BAE177" s="2"/>
      <c r="BAF177" s="2"/>
      <c r="BAG177" s="2"/>
      <c r="BAH177" s="2"/>
      <c r="BAI177" s="2"/>
      <c r="BAJ177" s="2"/>
      <c r="BAK177" s="2"/>
      <c r="BAL177" s="2"/>
      <c r="BAM177" s="2"/>
      <c r="BAN177" s="2"/>
      <c r="BAO177" s="2"/>
      <c r="BAP177" s="2"/>
      <c r="BAQ177" s="2"/>
      <c r="BAR177" s="2"/>
      <c r="BAS177" s="2"/>
      <c r="BAT177" s="2"/>
      <c r="BAU177" s="2"/>
      <c r="BAV177" s="2"/>
      <c r="BAW177" s="2"/>
      <c r="BAX177" s="2"/>
      <c r="BAY177" s="2"/>
      <c r="BAZ177" s="2"/>
      <c r="BBA177" s="2"/>
      <c r="BBB177" s="2"/>
      <c r="BBC177" s="2"/>
      <c r="BBD177" s="2"/>
      <c r="BBE177" s="2"/>
      <c r="BBF177" s="2"/>
      <c r="BBG177" s="2"/>
      <c r="BBH177" s="2"/>
      <c r="BBI177" s="2"/>
      <c r="BBJ177" s="2"/>
      <c r="BBK177" s="2"/>
      <c r="BBL177" s="2"/>
      <c r="BBM177" s="2"/>
      <c r="BBN177" s="2"/>
      <c r="BBO177" s="2"/>
      <c r="BBP177" s="2"/>
      <c r="BBQ177" s="2"/>
      <c r="BBR177" s="2"/>
      <c r="BBS177" s="2"/>
      <c r="BBT177" s="2"/>
      <c r="BBU177" s="2"/>
      <c r="BBV177" s="2"/>
      <c r="BBW177" s="2"/>
      <c r="BBX177" s="2"/>
      <c r="BBY177" s="2"/>
      <c r="BBZ177" s="2"/>
      <c r="BCA177" s="2"/>
      <c r="BCB177" s="2"/>
      <c r="BCC177" s="2"/>
      <c r="BCD177" s="2"/>
      <c r="BCE177" s="2"/>
      <c r="BCF177" s="2"/>
      <c r="BCG177" s="2"/>
      <c r="BCH177" s="2"/>
      <c r="BCI177" s="2"/>
      <c r="BCJ177" s="2"/>
      <c r="BCK177" s="2"/>
      <c r="BCL177" s="2"/>
      <c r="BCM177" s="2"/>
      <c r="BCN177" s="2"/>
      <c r="BCO177" s="2"/>
      <c r="BCP177" s="2"/>
      <c r="BCQ177" s="2"/>
      <c r="BCR177" s="2"/>
      <c r="BCS177" s="2"/>
      <c r="BCT177" s="2"/>
      <c r="BCU177" s="2"/>
      <c r="BCV177" s="2"/>
      <c r="BCW177" s="2"/>
      <c r="BCX177" s="2"/>
      <c r="BCY177" s="2"/>
      <c r="BCZ177" s="2"/>
      <c r="BDA177" s="2"/>
      <c r="BDB177" s="2"/>
      <c r="BDC177" s="2"/>
      <c r="BDD177" s="2"/>
      <c r="BDE177" s="2"/>
      <c r="BDF177" s="2"/>
      <c r="BDG177" s="2"/>
      <c r="BDH177" s="2"/>
      <c r="BDI177" s="2"/>
      <c r="BDJ177" s="2"/>
      <c r="BDK177" s="2"/>
      <c r="BDL177" s="2"/>
      <c r="BDM177" s="2"/>
      <c r="BDN177" s="2"/>
      <c r="BDO177" s="2"/>
      <c r="BDP177" s="2"/>
      <c r="BDQ177" s="2"/>
      <c r="BDR177" s="2"/>
      <c r="BDS177" s="2"/>
      <c r="BDT177" s="2"/>
      <c r="BDU177" s="2"/>
      <c r="BDV177" s="2"/>
      <c r="BDW177" s="2"/>
      <c r="BDX177" s="2"/>
      <c r="BDY177" s="2"/>
      <c r="BDZ177" s="2"/>
      <c r="BEA177" s="2"/>
      <c r="BEB177" s="2"/>
      <c r="BEC177" s="2"/>
      <c r="BED177" s="2"/>
      <c r="BEE177" s="2"/>
      <c r="BEF177" s="2"/>
      <c r="BEG177" s="2"/>
      <c r="BEH177" s="2"/>
      <c r="BEI177" s="2"/>
      <c r="BEJ177" s="2"/>
      <c r="BEK177" s="2"/>
      <c r="BEL177" s="2"/>
      <c r="BEM177" s="2"/>
      <c r="BEN177" s="2"/>
      <c r="BEO177" s="2"/>
      <c r="BEP177" s="2"/>
      <c r="BEQ177" s="2"/>
      <c r="BER177" s="2"/>
      <c r="BES177" s="2"/>
      <c r="BET177" s="2"/>
      <c r="BEU177" s="2"/>
      <c r="BEV177" s="2"/>
      <c r="BEW177" s="2"/>
      <c r="BEX177" s="2"/>
      <c r="BEY177" s="2"/>
      <c r="BEZ177" s="2"/>
      <c r="BFA177" s="2"/>
      <c r="BFB177" s="2"/>
      <c r="BFC177" s="2"/>
      <c r="BFD177" s="2"/>
      <c r="BFE177" s="2"/>
      <c r="BFF177" s="2"/>
      <c r="BFG177" s="2"/>
      <c r="BFH177" s="2"/>
      <c r="BFI177" s="2"/>
      <c r="BFJ177" s="2"/>
      <c r="BFK177" s="2"/>
      <c r="BFL177" s="2"/>
      <c r="BFM177" s="2"/>
      <c r="BFN177" s="2"/>
      <c r="BFO177" s="2"/>
      <c r="BFP177" s="2"/>
      <c r="BFQ177" s="2"/>
      <c r="BFR177" s="2"/>
      <c r="BFS177" s="2"/>
      <c r="BFT177" s="2"/>
      <c r="BFU177" s="2"/>
      <c r="BFV177" s="2"/>
      <c r="BFW177" s="2"/>
      <c r="BFX177" s="2"/>
      <c r="BFY177" s="2"/>
      <c r="BFZ177" s="2"/>
      <c r="BGA177" s="2"/>
      <c r="BGB177" s="2"/>
      <c r="BGC177" s="2"/>
      <c r="BGD177" s="2"/>
      <c r="BGE177" s="2"/>
      <c r="BGF177" s="2"/>
      <c r="BGG177" s="2"/>
      <c r="BGH177" s="2"/>
      <c r="BGI177" s="2"/>
      <c r="BGJ177" s="2"/>
      <c r="BGK177" s="2"/>
      <c r="BGL177" s="2"/>
      <c r="BGM177" s="2"/>
      <c r="BGN177" s="2"/>
      <c r="BGO177" s="2"/>
      <c r="BGP177" s="2"/>
      <c r="BGQ177" s="2"/>
      <c r="BGR177" s="2"/>
      <c r="BGS177" s="2"/>
      <c r="BGT177" s="2"/>
      <c r="BGU177" s="2"/>
      <c r="BGV177" s="2"/>
      <c r="BGW177" s="2"/>
      <c r="BGX177" s="2"/>
      <c r="BGY177" s="2"/>
      <c r="BGZ177" s="2"/>
      <c r="BHA177" s="2"/>
      <c r="BHB177" s="2"/>
      <c r="BHC177" s="2"/>
      <c r="BHD177" s="2"/>
      <c r="BHE177" s="2"/>
      <c r="BHF177" s="2"/>
      <c r="BHG177" s="2"/>
      <c r="BHH177" s="2"/>
      <c r="BHI177" s="2"/>
      <c r="BHJ177" s="2"/>
      <c r="BHK177" s="2"/>
      <c r="BHL177" s="2"/>
      <c r="BHM177" s="2"/>
      <c r="BHN177" s="2"/>
      <c r="BHO177" s="2"/>
      <c r="BHP177" s="2"/>
      <c r="BHQ177" s="2"/>
      <c r="BHR177" s="2"/>
      <c r="BHS177" s="2"/>
      <c r="BHT177" s="2"/>
      <c r="BHU177" s="2"/>
      <c r="BHV177" s="2"/>
      <c r="BHW177" s="2"/>
      <c r="BHX177" s="2"/>
      <c r="BHY177" s="2"/>
      <c r="BHZ177" s="2"/>
      <c r="BIA177" s="2"/>
      <c r="BIB177" s="2"/>
      <c r="BIC177" s="2"/>
      <c r="BID177" s="2"/>
      <c r="BIE177" s="2"/>
      <c r="BIF177" s="2"/>
      <c r="BIG177" s="2"/>
      <c r="BIH177" s="2"/>
      <c r="BII177" s="2"/>
      <c r="BIJ177" s="2"/>
      <c r="BIK177" s="2"/>
      <c r="BIL177" s="2"/>
      <c r="BIM177" s="2"/>
      <c r="BIN177" s="2"/>
      <c r="BIO177" s="2"/>
      <c r="BIP177" s="2"/>
      <c r="BIQ177" s="2"/>
      <c r="BIR177" s="2"/>
      <c r="BIS177" s="2"/>
      <c r="BIT177" s="2"/>
      <c r="BIU177" s="2"/>
      <c r="BIV177" s="2"/>
      <c r="BIW177" s="2"/>
      <c r="BIX177" s="2"/>
      <c r="BIY177" s="2"/>
      <c r="BIZ177" s="2"/>
      <c r="BJA177" s="2"/>
      <c r="BJB177" s="2"/>
      <c r="BJC177" s="2"/>
      <c r="BJD177" s="2"/>
      <c r="BJE177" s="2"/>
      <c r="BJF177" s="2"/>
      <c r="BJG177" s="2"/>
      <c r="BJH177" s="2"/>
      <c r="BJI177" s="2"/>
      <c r="BJJ177" s="2"/>
      <c r="BJK177" s="2"/>
      <c r="BJL177" s="2"/>
      <c r="BJM177" s="2"/>
      <c r="BJN177" s="2"/>
      <c r="BJO177" s="2"/>
      <c r="BJP177" s="2"/>
      <c r="BJQ177" s="2"/>
      <c r="BJR177" s="2"/>
      <c r="BJS177" s="2"/>
      <c r="BJT177" s="2"/>
      <c r="BJU177" s="2"/>
      <c r="BJV177" s="2"/>
      <c r="BJW177" s="2"/>
      <c r="BJX177" s="2"/>
      <c r="BJY177" s="2"/>
      <c r="BJZ177" s="2"/>
      <c r="BKA177" s="2"/>
      <c r="BKB177" s="2"/>
      <c r="BKC177" s="2"/>
      <c r="BKD177" s="2"/>
      <c r="BKE177" s="2"/>
      <c r="BKF177" s="2"/>
      <c r="BKG177" s="2"/>
      <c r="BKH177" s="2"/>
      <c r="BKI177" s="2"/>
      <c r="BKJ177" s="2"/>
      <c r="BKK177" s="2"/>
      <c r="BKL177" s="2"/>
      <c r="BKM177" s="2"/>
      <c r="BKN177" s="2"/>
      <c r="BKO177" s="2"/>
      <c r="BKP177" s="2"/>
      <c r="BKQ177" s="2"/>
      <c r="BKR177" s="2"/>
      <c r="BKS177" s="2"/>
      <c r="BKT177" s="2"/>
      <c r="BKU177" s="2"/>
      <c r="BKV177" s="2"/>
      <c r="BKW177" s="2"/>
      <c r="BKX177" s="2"/>
      <c r="BKY177" s="2"/>
      <c r="BKZ177" s="2"/>
      <c r="BLA177" s="2"/>
      <c r="BLB177" s="2"/>
      <c r="BLC177" s="2"/>
      <c r="BLD177" s="2"/>
      <c r="BLE177" s="2"/>
      <c r="BLF177" s="2"/>
      <c r="BLG177" s="2"/>
      <c r="BLH177" s="2"/>
      <c r="BLI177" s="2"/>
      <c r="BLJ177" s="2"/>
      <c r="BLK177" s="2"/>
      <c r="BLL177" s="2"/>
      <c r="BLM177" s="2"/>
      <c r="BLN177" s="2"/>
      <c r="BLO177" s="2"/>
      <c r="BLP177" s="2"/>
      <c r="BLQ177" s="2"/>
      <c r="BLR177" s="2"/>
      <c r="BLS177" s="2"/>
      <c r="BLT177" s="2"/>
      <c r="BLU177" s="2"/>
      <c r="BLV177" s="2"/>
      <c r="BLW177" s="2"/>
      <c r="BLX177" s="2"/>
      <c r="BLY177" s="2"/>
      <c r="BLZ177" s="2"/>
      <c r="BMA177" s="2"/>
      <c r="BMB177" s="2"/>
      <c r="BMC177" s="2"/>
      <c r="BMD177" s="2"/>
      <c r="BME177" s="2"/>
      <c r="BMF177" s="2"/>
      <c r="BMG177" s="2"/>
      <c r="BMH177" s="2"/>
      <c r="BMI177" s="2"/>
      <c r="BMJ177" s="2"/>
      <c r="BMK177" s="2"/>
      <c r="BML177" s="2"/>
      <c r="BMM177" s="2"/>
      <c r="BMN177" s="2"/>
      <c r="BMO177" s="2"/>
      <c r="BMP177" s="2"/>
      <c r="BMQ177" s="2"/>
      <c r="BMR177" s="2"/>
      <c r="BMS177" s="2"/>
      <c r="BMT177" s="2"/>
      <c r="BMU177" s="2"/>
      <c r="BMV177" s="2"/>
      <c r="BMW177" s="2"/>
      <c r="BMX177" s="2"/>
      <c r="BMY177" s="2"/>
      <c r="BMZ177" s="2"/>
      <c r="BNA177" s="2"/>
      <c r="BNB177" s="2"/>
      <c r="BNC177" s="2"/>
      <c r="BND177" s="2"/>
      <c r="BNE177" s="2"/>
      <c r="BNF177" s="2"/>
      <c r="BNG177" s="2"/>
      <c r="BNH177" s="2"/>
      <c r="BNI177" s="2"/>
      <c r="BNJ177" s="2"/>
      <c r="BNK177" s="2"/>
      <c r="BNL177" s="2"/>
      <c r="BNM177" s="2"/>
      <c r="BNN177" s="2"/>
      <c r="BNO177" s="2"/>
      <c r="BNP177" s="2"/>
      <c r="BNQ177" s="2"/>
      <c r="BNR177" s="2"/>
      <c r="BNS177" s="2"/>
      <c r="BNT177" s="2"/>
      <c r="BNU177" s="2"/>
      <c r="BNV177" s="2"/>
      <c r="BNW177" s="2"/>
      <c r="BNX177" s="2"/>
      <c r="BNY177" s="2"/>
      <c r="BNZ177" s="2"/>
      <c r="BOA177" s="2"/>
      <c r="BOB177" s="2"/>
      <c r="BOC177" s="2"/>
      <c r="BOD177" s="2"/>
      <c r="BOE177" s="2"/>
      <c r="BOF177" s="2"/>
      <c r="BOG177" s="2"/>
      <c r="BOH177" s="2"/>
      <c r="BOI177" s="2"/>
      <c r="BOJ177" s="2"/>
      <c r="BOK177" s="2"/>
      <c r="BOL177" s="2"/>
      <c r="BOM177" s="2"/>
      <c r="BON177" s="2"/>
      <c r="BOO177" s="2"/>
      <c r="BOP177" s="2"/>
      <c r="BOQ177" s="2"/>
      <c r="BOR177" s="2"/>
      <c r="BOS177" s="2"/>
      <c r="BOT177" s="2"/>
      <c r="BOU177" s="2"/>
      <c r="BOV177" s="2"/>
      <c r="BOW177" s="2"/>
      <c r="BOX177" s="2"/>
      <c r="BOY177" s="2"/>
      <c r="BOZ177" s="2"/>
      <c r="BPA177" s="2"/>
      <c r="BPB177" s="2"/>
      <c r="BPC177" s="2"/>
      <c r="BPD177" s="2"/>
      <c r="BPE177" s="2"/>
      <c r="BPF177" s="2"/>
      <c r="BPG177" s="2"/>
      <c r="BPH177" s="2"/>
      <c r="BPI177" s="2"/>
      <c r="BPJ177" s="2"/>
      <c r="BPK177" s="2"/>
      <c r="BPL177" s="2"/>
      <c r="BPM177" s="2"/>
      <c r="BPN177" s="2"/>
      <c r="BPO177" s="2"/>
      <c r="BPP177" s="2"/>
      <c r="BPQ177" s="2"/>
      <c r="BPR177" s="2"/>
      <c r="BPS177" s="2"/>
      <c r="BPT177" s="2"/>
      <c r="BPU177" s="2"/>
      <c r="BPV177" s="2"/>
      <c r="BPW177" s="2"/>
      <c r="BPX177" s="2"/>
      <c r="BPY177" s="2"/>
      <c r="BPZ177" s="2"/>
      <c r="BQA177" s="2"/>
      <c r="BQB177" s="2"/>
      <c r="BQC177" s="2"/>
      <c r="BQD177" s="2"/>
      <c r="BQE177" s="2"/>
      <c r="BQF177" s="2"/>
      <c r="BQG177" s="2"/>
      <c r="BQH177" s="2"/>
      <c r="BQI177" s="2"/>
      <c r="BQJ177" s="2"/>
      <c r="BQK177" s="2"/>
      <c r="BQL177" s="2"/>
      <c r="BQM177" s="2"/>
      <c r="BQN177" s="2"/>
      <c r="BQO177" s="2"/>
      <c r="BQP177" s="2"/>
      <c r="BQQ177" s="2"/>
      <c r="BQR177" s="2"/>
      <c r="BQS177" s="2"/>
      <c r="BQT177" s="2"/>
      <c r="BQU177" s="2"/>
      <c r="BQV177" s="2"/>
      <c r="BQW177" s="2"/>
      <c r="BQX177" s="2"/>
      <c r="BQY177" s="2"/>
      <c r="BQZ177" s="2"/>
      <c r="BRA177" s="2"/>
      <c r="BRB177" s="2"/>
      <c r="BRC177" s="2"/>
      <c r="BRD177" s="2"/>
      <c r="BRE177" s="2"/>
      <c r="BRF177" s="2"/>
      <c r="BRG177" s="2"/>
      <c r="BRH177" s="2"/>
      <c r="BRI177" s="2"/>
      <c r="BRJ177" s="2"/>
      <c r="BRK177" s="2"/>
      <c r="BRL177" s="2"/>
      <c r="BRM177" s="2"/>
      <c r="BRN177" s="2"/>
      <c r="BRO177" s="2"/>
      <c r="BRP177" s="2"/>
      <c r="BRQ177" s="2"/>
      <c r="BRR177" s="2"/>
      <c r="BRS177" s="2"/>
      <c r="BRT177" s="2"/>
      <c r="BRU177" s="2"/>
      <c r="BRV177" s="2"/>
      <c r="BRW177" s="2"/>
      <c r="BRX177" s="2"/>
      <c r="BRY177" s="2"/>
      <c r="BRZ177" s="2"/>
      <c r="BSA177" s="2"/>
      <c r="BSB177" s="2"/>
      <c r="BSC177" s="2"/>
      <c r="BSD177" s="2"/>
      <c r="BSE177" s="2"/>
      <c r="BSF177" s="2"/>
      <c r="BSG177" s="2"/>
      <c r="BSH177" s="2"/>
      <c r="BSI177" s="2"/>
      <c r="BSJ177" s="2"/>
      <c r="BSK177" s="2"/>
      <c r="BSL177" s="2"/>
      <c r="BSM177" s="2"/>
      <c r="BSN177" s="2"/>
      <c r="BSO177" s="2"/>
      <c r="BSP177" s="2"/>
      <c r="BSQ177" s="2"/>
      <c r="BSR177" s="2"/>
      <c r="BSS177" s="2"/>
      <c r="BST177" s="2"/>
      <c r="BSU177" s="2"/>
      <c r="BSV177" s="2"/>
      <c r="BSW177" s="2"/>
      <c r="BSX177" s="2"/>
      <c r="BSY177" s="2"/>
      <c r="BSZ177" s="2"/>
      <c r="BTA177" s="2"/>
      <c r="BTB177" s="2"/>
      <c r="BTC177" s="2"/>
      <c r="BTD177" s="2"/>
      <c r="BTE177" s="2"/>
      <c r="BTF177" s="2"/>
      <c r="BTG177" s="2"/>
      <c r="BTH177" s="2"/>
      <c r="BTI177" s="2"/>
      <c r="BTJ177" s="2"/>
      <c r="BTK177" s="2"/>
      <c r="BTL177" s="2"/>
      <c r="BTM177" s="2"/>
      <c r="BTN177" s="2"/>
      <c r="BTO177" s="2"/>
      <c r="BTP177" s="2"/>
      <c r="BTQ177" s="2"/>
      <c r="BTR177" s="2"/>
      <c r="BTS177" s="2"/>
      <c r="BTT177" s="2"/>
      <c r="BTU177" s="2"/>
      <c r="BTV177" s="2"/>
      <c r="BTW177" s="2"/>
      <c r="BTX177" s="2"/>
      <c r="BTY177" s="2"/>
      <c r="BTZ177" s="2"/>
      <c r="BUA177" s="2"/>
      <c r="BUB177" s="2"/>
      <c r="BUC177" s="2"/>
      <c r="BUD177" s="2"/>
      <c r="BUE177" s="2"/>
      <c r="BUF177" s="2"/>
      <c r="BUG177" s="2"/>
      <c r="BUH177" s="2"/>
      <c r="BUI177" s="2"/>
      <c r="BUJ177" s="2"/>
      <c r="BUK177" s="2"/>
      <c r="BUL177" s="2"/>
      <c r="BUM177" s="2"/>
      <c r="BUN177" s="2"/>
      <c r="BUO177" s="2"/>
      <c r="BUP177" s="2"/>
      <c r="BUQ177" s="2"/>
      <c r="BUR177" s="2"/>
      <c r="BUS177" s="2"/>
      <c r="BUT177" s="2"/>
      <c r="BUU177" s="2"/>
      <c r="BUV177" s="2"/>
      <c r="BUW177" s="2"/>
      <c r="BUX177" s="2"/>
      <c r="BUY177" s="2"/>
      <c r="BUZ177" s="2"/>
      <c r="BVA177" s="2"/>
      <c r="BVB177" s="2"/>
      <c r="BVC177" s="2"/>
      <c r="BVD177" s="2"/>
      <c r="BVE177" s="2"/>
      <c r="BVF177" s="2"/>
      <c r="BVG177" s="2"/>
      <c r="BVH177" s="2"/>
      <c r="BVI177" s="2"/>
      <c r="BVJ177" s="2"/>
      <c r="BVK177" s="2"/>
      <c r="BVL177" s="2"/>
      <c r="BVM177" s="2"/>
      <c r="BVN177" s="2"/>
      <c r="BVO177" s="2"/>
      <c r="BVP177" s="2"/>
      <c r="BVQ177" s="2"/>
      <c r="BVR177" s="2"/>
      <c r="BVS177" s="2"/>
      <c r="BVT177" s="2"/>
      <c r="BVU177" s="2"/>
      <c r="BVV177" s="2"/>
      <c r="BVW177" s="2"/>
      <c r="BVX177" s="2"/>
      <c r="BVY177" s="2"/>
      <c r="BVZ177" s="2"/>
      <c r="BWA177" s="2"/>
      <c r="BWB177" s="2"/>
      <c r="BWC177" s="2"/>
      <c r="BWD177" s="2"/>
      <c r="BWE177" s="2"/>
      <c r="BWF177" s="2"/>
      <c r="BWG177" s="2"/>
      <c r="BWH177" s="2"/>
      <c r="BWI177" s="2"/>
      <c r="BWJ177" s="2"/>
      <c r="BWK177" s="2"/>
      <c r="BWL177" s="2"/>
      <c r="BWM177" s="2"/>
      <c r="BWN177" s="2"/>
      <c r="BWO177" s="2"/>
      <c r="BWP177" s="2"/>
      <c r="BWQ177" s="2"/>
      <c r="BWR177" s="2"/>
      <c r="BWS177" s="2"/>
      <c r="BWT177" s="2"/>
      <c r="BWU177" s="2"/>
      <c r="BWV177" s="2"/>
      <c r="BWW177" s="2"/>
      <c r="BWX177" s="2"/>
      <c r="BWY177" s="2"/>
      <c r="BWZ177" s="2"/>
      <c r="BXA177" s="2"/>
      <c r="BXB177" s="2"/>
      <c r="BXC177" s="2"/>
      <c r="BXD177" s="2"/>
      <c r="BXE177" s="2"/>
      <c r="BXF177" s="2"/>
      <c r="BXG177" s="2"/>
      <c r="BXH177" s="2"/>
      <c r="BXI177" s="2"/>
      <c r="BXJ177" s="2"/>
      <c r="BXK177" s="2"/>
      <c r="BXL177" s="2"/>
      <c r="BXM177" s="2"/>
      <c r="BXN177" s="2"/>
      <c r="BXO177" s="2"/>
      <c r="BXP177" s="2"/>
      <c r="BXQ177" s="2"/>
      <c r="BXR177" s="2"/>
      <c r="BXS177" s="2"/>
      <c r="BXT177" s="2"/>
      <c r="BXU177" s="2"/>
      <c r="BXV177" s="2"/>
      <c r="BXW177" s="2"/>
      <c r="BXX177" s="2"/>
      <c r="BXY177" s="2"/>
      <c r="BXZ177" s="2"/>
      <c r="BYA177" s="2"/>
      <c r="BYB177" s="2"/>
      <c r="BYC177" s="2"/>
      <c r="BYD177" s="2"/>
      <c r="BYE177" s="2"/>
      <c r="BYF177" s="2"/>
      <c r="BYG177" s="2"/>
      <c r="BYH177" s="2"/>
      <c r="BYI177" s="2"/>
      <c r="BYJ177" s="2"/>
      <c r="BYK177" s="2"/>
      <c r="BYL177" s="2"/>
      <c r="BYM177" s="2"/>
      <c r="BYN177" s="2"/>
      <c r="BYO177" s="2"/>
      <c r="BYP177" s="2"/>
      <c r="BYQ177" s="2"/>
      <c r="BYR177" s="2"/>
      <c r="BYS177" s="2"/>
      <c r="BYT177" s="2"/>
      <c r="BYU177" s="2"/>
      <c r="BYV177" s="2"/>
      <c r="BYW177" s="2"/>
      <c r="BYX177" s="2"/>
      <c r="BYY177" s="2"/>
      <c r="BYZ177" s="2"/>
      <c r="BZA177" s="2"/>
      <c r="BZB177" s="2"/>
      <c r="BZC177" s="2"/>
      <c r="BZD177" s="2"/>
      <c r="BZE177" s="2"/>
      <c r="BZF177" s="2"/>
      <c r="BZG177" s="2"/>
      <c r="BZH177" s="2"/>
      <c r="BZI177" s="2"/>
      <c r="BZJ177" s="2"/>
      <c r="BZK177" s="2"/>
      <c r="BZL177" s="2"/>
      <c r="BZM177" s="2"/>
      <c r="BZN177" s="2"/>
      <c r="BZO177" s="2"/>
      <c r="BZP177" s="2"/>
      <c r="BZQ177" s="2"/>
      <c r="BZR177" s="2"/>
      <c r="BZS177" s="2"/>
      <c r="BZT177" s="2"/>
      <c r="BZU177" s="2"/>
      <c r="BZV177" s="2"/>
      <c r="BZW177" s="2"/>
      <c r="BZX177" s="2"/>
      <c r="BZY177" s="2"/>
      <c r="BZZ177" s="2"/>
      <c r="CAA177" s="2"/>
      <c r="CAB177" s="2"/>
      <c r="CAC177" s="2"/>
      <c r="CAD177" s="2"/>
      <c r="CAE177" s="2"/>
      <c r="CAF177" s="2"/>
      <c r="CAG177" s="2"/>
      <c r="CAH177" s="2"/>
      <c r="CAI177" s="2"/>
      <c r="CAJ177" s="2"/>
      <c r="CAK177" s="2"/>
      <c r="CAL177" s="2"/>
      <c r="CAM177" s="2"/>
      <c r="CAN177" s="2"/>
      <c r="CAO177" s="2"/>
      <c r="CAP177" s="2"/>
      <c r="CAQ177" s="2"/>
      <c r="CAR177" s="2"/>
      <c r="CAS177" s="2"/>
      <c r="CAT177" s="2"/>
      <c r="CAU177" s="2"/>
      <c r="CAV177" s="2"/>
      <c r="CAW177" s="2"/>
      <c r="CAX177" s="2"/>
      <c r="CAY177" s="2"/>
      <c r="CAZ177" s="2"/>
      <c r="CBA177" s="2"/>
      <c r="CBB177" s="2"/>
      <c r="CBC177" s="2"/>
      <c r="CBD177" s="2"/>
      <c r="CBE177" s="2"/>
      <c r="CBF177" s="2"/>
      <c r="CBG177" s="2"/>
      <c r="CBH177" s="2"/>
      <c r="CBI177" s="2"/>
      <c r="CBJ177" s="2"/>
      <c r="CBK177" s="2"/>
      <c r="CBL177" s="2"/>
      <c r="CBM177" s="2"/>
      <c r="CBN177" s="2"/>
      <c r="CBO177" s="2"/>
      <c r="CBP177" s="2"/>
      <c r="CBQ177" s="2"/>
      <c r="CBR177" s="2"/>
      <c r="CBS177" s="2"/>
      <c r="CBT177" s="2"/>
      <c r="CBU177" s="2"/>
      <c r="CBV177" s="2"/>
      <c r="CBW177" s="2"/>
      <c r="CBX177" s="2"/>
      <c r="CBY177" s="2"/>
      <c r="CBZ177" s="2"/>
      <c r="CCA177" s="2"/>
      <c r="CCB177" s="2"/>
      <c r="CCC177" s="2"/>
      <c r="CCD177" s="2"/>
      <c r="CCE177" s="2"/>
      <c r="CCF177" s="2"/>
      <c r="CCG177" s="2"/>
      <c r="CCH177" s="2"/>
      <c r="CCI177" s="2"/>
      <c r="CCJ177" s="2"/>
      <c r="CCK177" s="2"/>
      <c r="CCL177" s="2"/>
      <c r="CCM177" s="2"/>
      <c r="CCN177" s="2"/>
      <c r="CCO177" s="2"/>
      <c r="CCP177" s="2"/>
      <c r="CCQ177" s="2"/>
      <c r="CCR177" s="2"/>
      <c r="CCS177" s="2"/>
      <c r="CCT177" s="2"/>
      <c r="CCU177" s="2"/>
      <c r="CCV177" s="2"/>
      <c r="CCW177" s="2"/>
      <c r="CCX177" s="2"/>
      <c r="CCY177" s="2"/>
      <c r="CCZ177" s="2"/>
      <c r="CDA177" s="2"/>
      <c r="CDB177" s="2"/>
      <c r="CDC177" s="2"/>
      <c r="CDD177" s="2"/>
      <c r="CDE177" s="2"/>
      <c r="CDF177" s="2"/>
      <c r="CDG177" s="2"/>
      <c r="CDH177" s="2"/>
      <c r="CDI177" s="2"/>
      <c r="CDJ177" s="2"/>
      <c r="CDK177" s="2"/>
      <c r="CDL177" s="2"/>
      <c r="CDM177" s="2"/>
      <c r="CDN177" s="2"/>
      <c r="CDO177" s="2"/>
      <c r="CDP177" s="2"/>
      <c r="CDQ177" s="2"/>
      <c r="CDR177" s="2"/>
      <c r="CDS177" s="2"/>
      <c r="CDT177" s="2"/>
      <c r="CDU177" s="2"/>
      <c r="CDV177" s="2"/>
      <c r="CDW177" s="2"/>
      <c r="CDX177" s="2"/>
      <c r="CDY177" s="2"/>
      <c r="CDZ177" s="2"/>
      <c r="CEA177" s="2"/>
      <c r="CEB177" s="2"/>
      <c r="CEC177" s="2"/>
      <c r="CED177" s="2"/>
      <c r="CEE177" s="2"/>
      <c r="CEF177" s="2"/>
      <c r="CEG177" s="2"/>
      <c r="CEH177" s="2"/>
      <c r="CEI177" s="2"/>
      <c r="CEJ177" s="2"/>
      <c r="CEK177" s="2"/>
      <c r="CEL177" s="2"/>
      <c r="CEM177" s="2"/>
      <c r="CEN177" s="2"/>
      <c r="CEO177" s="2"/>
      <c r="CEP177" s="2"/>
      <c r="CEQ177" s="2"/>
      <c r="CER177" s="2"/>
      <c r="CES177" s="2"/>
      <c r="CET177" s="2"/>
      <c r="CEU177" s="2"/>
      <c r="CEV177" s="2"/>
      <c r="CEW177" s="2"/>
      <c r="CEX177" s="2"/>
      <c r="CEY177" s="2"/>
      <c r="CEZ177" s="2"/>
      <c r="CFA177" s="2"/>
      <c r="CFB177" s="2"/>
      <c r="CFC177" s="2"/>
      <c r="CFD177" s="2"/>
      <c r="CFE177" s="2"/>
      <c r="CFF177" s="2"/>
      <c r="CFG177" s="2"/>
      <c r="CFH177" s="2"/>
      <c r="CFI177" s="2"/>
      <c r="CFJ177" s="2"/>
      <c r="CFK177" s="2"/>
      <c r="CFL177" s="2"/>
      <c r="CFM177" s="2"/>
      <c r="CFN177" s="2"/>
      <c r="CFO177" s="2"/>
      <c r="CFP177" s="2"/>
      <c r="CFQ177" s="2"/>
      <c r="CFR177" s="2"/>
      <c r="CFS177" s="2"/>
      <c r="CFT177" s="2"/>
      <c r="CFU177" s="2"/>
      <c r="CFV177" s="2"/>
      <c r="CFW177" s="2"/>
      <c r="CFX177" s="2"/>
      <c r="CFY177" s="2"/>
      <c r="CFZ177" s="2"/>
      <c r="CGA177" s="2"/>
      <c r="CGB177" s="2"/>
      <c r="CGC177" s="2"/>
      <c r="CGD177" s="2"/>
      <c r="CGE177" s="2"/>
      <c r="CGF177" s="2"/>
      <c r="CGG177" s="2"/>
      <c r="CGH177" s="2"/>
      <c r="CGI177" s="2"/>
      <c r="CGJ177" s="2"/>
      <c r="CGK177" s="2"/>
      <c r="CGL177" s="2"/>
      <c r="CGM177" s="2"/>
      <c r="CGN177" s="2"/>
      <c r="CGO177" s="2"/>
      <c r="CGP177" s="2"/>
      <c r="CGQ177" s="2"/>
      <c r="CGR177" s="2"/>
      <c r="CGS177" s="2"/>
      <c r="CGT177" s="2"/>
      <c r="CGU177" s="2"/>
      <c r="CGV177" s="2"/>
      <c r="CGW177" s="2"/>
      <c r="CGX177" s="2"/>
      <c r="CGY177" s="2"/>
      <c r="CGZ177" s="2"/>
      <c r="CHA177" s="2"/>
      <c r="CHB177" s="2"/>
      <c r="CHC177" s="2"/>
      <c r="CHD177" s="2"/>
      <c r="CHE177" s="2"/>
      <c r="CHF177" s="2"/>
      <c r="CHG177" s="2"/>
      <c r="CHH177" s="2"/>
      <c r="CHI177" s="2"/>
      <c r="CHJ177" s="2"/>
      <c r="CHK177" s="2"/>
      <c r="CHL177" s="2"/>
      <c r="CHM177" s="2"/>
      <c r="CHN177" s="2"/>
      <c r="CHO177" s="2"/>
      <c r="CHP177" s="2"/>
      <c r="CHQ177" s="2"/>
      <c r="CHR177" s="2"/>
      <c r="CHS177" s="2"/>
      <c r="CHT177" s="2"/>
      <c r="CHU177" s="2"/>
      <c r="CHV177" s="2"/>
      <c r="CHW177" s="2"/>
      <c r="CHX177" s="2"/>
      <c r="CHY177" s="2"/>
      <c r="CHZ177" s="2"/>
      <c r="CIA177" s="2"/>
      <c r="CIB177" s="2"/>
      <c r="CIC177" s="2"/>
      <c r="CID177" s="2"/>
      <c r="CIE177" s="2"/>
      <c r="CIF177" s="2"/>
      <c r="CIG177" s="2"/>
      <c r="CIH177" s="2"/>
      <c r="CII177" s="2"/>
      <c r="CIJ177" s="2"/>
      <c r="CIK177" s="2"/>
      <c r="CIL177" s="2"/>
      <c r="CIM177" s="2"/>
      <c r="CIN177" s="2"/>
      <c r="CIO177" s="2"/>
      <c r="CIP177" s="2"/>
      <c r="CIQ177" s="2"/>
      <c r="CIR177" s="2"/>
      <c r="CIS177" s="2"/>
      <c r="CIT177" s="2"/>
      <c r="CIU177" s="2"/>
      <c r="CIV177" s="2"/>
      <c r="CIW177" s="2"/>
      <c r="CIX177" s="2"/>
      <c r="CIY177" s="2"/>
      <c r="CIZ177" s="2"/>
      <c r="CJA177" s="2"/>
      <c r="CJB177" s="2"/>
      <c r="CJC177" s="2"/>
      <c r="CJD177" s="2"/>
      <c r="CJE177" s="2"/>
      <c r="CJF177" s="2"/>
      <c r="CJG177" s="2"/>
      <c r="CJH177" s="2"/>
      <c r="CJI177" s="2"/>
      <c r="CJJ177" s="2"/>
      <c r="CJK177" s="2"/>
      <c r="CJL177" s="2"/>
      <c r="CJM177" s="2"/>
      <c r="CJN177" s="2"/>
      <c r="CJO177" s="2"/>
      <c r="CJP177" s="2"/>
      <c r="CJQ177" s="2"/>
      <c r="CJR177" s="2"/>
      <c r="CJS177" s="2"/>
      <c r="CJT177" s="2"/>
      <c r="CJU177" s="2"/>
      <c r="CJV177" s="2"/>
      <c r="CJW177" s="2"/>
      <c r="CJX177" s="2"/>
      <c r="CJY177" s="2"/>
      <c r="CJZ177" s="2"/>
      <c r="CKA177" s="2"/>
      <c r="CKB177" s="2"/>
      <c r="CKC177" s="2"/>
      <c r="CKD177" s="2"/>
      <c r="CKE177" s="2"/>
      <c r="CKF177" s="2"/>
      <c r="CKG177" s="2"/>
      <c r="CKH177" s="2"/>
      <c r="CKI177" s="2"/>
      <c r="CKJ177" s="2"/>
      <c r="CKK177" s="2"/>
      <c r="CKL177" s="2"/>
      <c r="CKM177" s="2"/>
      <c r="CKN177" s="2"/>
      <c r="CKO177" s="2"/>
      <c r="CKP177" s="2"/>
      <c r="CKQ177" s="2"/>
      <c r="CKR177" s="2"/>
      <c r="CKS177" s="2"/>
      <c r="CKT177" s="2"/>
      <c r="CKU177" s="2"/>
      <c r="CKV177" s="2"/>
      <c r="CKW177" s="2"/>
      <c r="CKX177" s="2"/>
      <c r="CKY177" s="2"/>
      <c r="CKZ177" s="2"/>
      <c r="CLA177" s="2"/>
      <c r="CLB177" s="2"/>
      <c r="CLC177" s="2"/>
      <c r="CLD177" s="2"/>
      <c r="CLE177" s="2"/>
      <c r="CLF177" s="2"/>
      <c r="CLG177" s="2"/>
      <c r="CLH177" s="2"/>
      <c r="CLI177" s="2"/>
      <c r="CLJ177" s="2"/>
      <c r="CLK177" s="2"/>
      <c r="CLL177" s="2"/>
      <c r="CLM177" s="2"/>
      <c r="CLN177" s="2"/>
      <c r="CLO177" s="2"/>
      <c r="CLP177" s="2"/>
      <c r="CLQ177" s="2"/>
      <c r="CLR177" s="2"/>
      <c r="CLS177" s="2"/>
      <c r="CLT177" s="2"/>
      <c r="CLU177" s="2"/>
      <c r="CLV177" s="2"/>
      <c r="CLW177" s="2"/>
      <c r="CLX177" s="2"/>
      <c r="CLY177" s="2"/>
      <c r="CLZ177" s="2"/>
      <c r="CMA177" s="2"/>
      <c r="CMB177" s="2"/>
      <c r="CMC177" s="2"/>
      <c r="CMD177" s="2"/>
      <c r="CME177" s="2"/>
      <c r="CMF177" s="2"/>
      <c r="CMG177" s="2"/>
      <c r="CMH177" s="2"/>
      <c r="CMI177" s="2"/>
      <c r="CMJ177" s="2"/>
      <c r="CMK177" s="2"/>
      <c r="CML177" s="2"/>
      <c r="CMM177" s="2"/>
      <c r="CMN177" s="2"/>
      <c r="CMO177" s="2"/>
      <c r="CMP177" s="2"/>
      <c r="CMQ177" s="2"/>
      <c r="CMR177" s="2"/>
      <c r="CMS177" s="2"/>
      <c r="CMT177" s="2"/>
      <c r="CMU177" s="2"/>
      <c r="CMV177" s="2"/>
      <c r="CMW177" s="2"/>
      <c r="CMX177" s="2"/>
      <c r="CMY177" s="2"/>
      <c r="CMZ177" s="2"/>
      <c r="CNA177" s="2"/>
      <c r="CNB177" s="2"/>
      <c r="CNC177" s="2"/>
      <c r="CND177" s="2"/>
      <c r="CNE177" s="2"/>
      <c r="CNF177" s="2"/>
      <c r="CNG177" s="2"/>
      <c r="CNH177" s="2"/>
      <c r="CNI177" s="2"/>
      <c r="CNJ177" s="2"/>
      <c r="CNK177" s="2"/>
      <c r="CNL177" s="2"/>
      <c r="CNM177" s="2"/>
      <c r="CNN177" s="2"/>
      <c r="CNO177" s="2"/>
      <c r="CNP177" s="2"/>
      <c r="CNQ177" s="2"/>
      <c r="CNR177" s="2"/>
      <c r="CNS177" s="2"/>
      <c r="CNT177" s="2"/>
      <c r="CNU177" s="2"/>
      <c r="CNV177" s="2"/>
      <c r="CNW177" s="2"/>
      <c r="CNX177" s="2"/>
      <c r="CNY177" s="2"/>
      <c r="CNZ177" s="2"/>
      <c r="COA177" s="2"/>
      <c r="COB177" s="2"/>
      <c r="COC177" s="2"/>
      <c r="COD177" s="2"/>
      <c r="COE177" s="2"/>
      <c r="COF177" s="2"/>
      <c r="COG177" s="2"/>
      <c r="COH177" s="2"/>
      <c r="COI177" s="2"/>
      <c r="COJ177" s="2"/>
      <c r="COK177" s="2"/>
      <c r="COL177" s="2"/>
      <c r="COM177" s="2"/>
      <c r="CON177" s="2"/>
      <c r="COO177" s="2"/>
      <c r="COP177" s="2"/>
      <c r="COQ177" s="2"/>
      <c r="COR177" s="2"/>
      <c r="COS177" s="2"/>
      <c r="COT177" s="2"/>
      <c r="COU177" s="2"/>
      <c r="COV177" s="2"/>
      <c r="COW177" s="2"/>
      <c r="COX177" s="2"/>
      <c r="COY177" s="2"/>
      <c r="COZ177" s="2"/>
      <c r="CPA177" s="2"/>
      <c r="CPB177" s="2"/>
      <c r="CPC177" s="2"/>
      <c r="CPD177" s="2"/>
      <c r="CPE177" s="2"/>
      <c r="CPF177" s="2"/>
      <c r="CPG177" s="2"/>
      <c r="CPH177" s="2"/>
      <c r="CPI177" s="2"/>
      <c r="CPJ177" s="2"/>
      <c r="CPK177" s="2"/>
      <c r="CPL177" s="2"/>
      <c r="CPM177" s="2"/>
      <c r="CPN177" s="2"/>
      <c r="CPO177" s="2"/>
      <c r="CPP177" s="2"/>
      <c r="CPQ177" s="2"/>
      <c r="CPR177" s="2"/>
      <c r="CPS177" s="2"/>
      <c r="CPT177" s="2"/>
      <c r="CPU177" s="2"/>
      <c r="CPV177" s="2"/>
      <c r="CPW177" s="2"/>
      <c r="CPX177" s="2"/>
      <c r="CPY177" s="2"/>
      <c r="CPZ177" s="2"/>
      <c r="CQA177" s="2"/>
      <c r="CQB177" s="2"/>
      <c r="CQC177" s="2"/>
      <c r="CQD177" s="2"/>
      <c r="CQE177" s="2"/>
      <c r="CQF177" s="2"/>
      <c r="CQG177" s="2"/>
      <c r="CQH177" s="2"/>
      <c r="CQI177" s="2"/>
      <c r="CQJ177" s="2"/>
      <c r="CQK177" s="2"/>
      <c r="CQL177" s="2"/>
      <c r="CQM177" s="2"/>
      <c r="CQN177" s="2"/>
      <c r="CQO177" s="2"/>
      <c r="CQP177" s="2"/>
      <c r="CQQ177" s="2"/>
      <c r="CQR177" s="2"/>
      <c r="CQS177" s="2"/>
      <c r="CQT177" s="2"/>
      <c r="CQU177" s="2"/>
      <c r="CQV177" s="2"/>
      <c r="CQW177" s="2"/>
      <c r="CQX177" s="2"/>
      <c r="CQY177" s="2"/>
      <c r="CQZ177" s="2"/>
      <c r="CRA177" s="2"/>
      <c r="CRB177" s="2"/>
      <c r="CRC177" s="2"/>
      <c r="CRD177" s="2"/>
      <c r="CRE177" s="2"/>
      <c r="CRF177" s="2"/>
      <c r="CRG177" s="2"/>
      <c r="CRH177" s="2"/>
      <c r="CRI177" s="2"/>
      <c r="CRJ177" s="2"/>
      <c r="CRK177" s="2"/>
      <c r="CRL177" s="2"/>
      <c r="CRM177" s="2"/>
      <c r="CRN177" s="2"/>
      <c r="CRO177" s="2"/>
      <c r="CRP177" s="2"/>
      <c r="CRQ177" s="2"/>
      <c r="CRR177" s="2"/>
      <c r="CRS177" s="2"/>
      <c r="CRT177" s="2"/>
      <c r="CRU177" s="2"/>
      <c r="CRV177" s="2"/>
      <c r="CRW177" s="2"/>
      <c r="CRX177" s="2"/>
      <c r="CRY177" s="2"/>
      <c r="CRZ177" s="2"/>
      <c r="CSA177" s="2"/>
      <c r="CSB177" s="2"/>
      <c r="CSC177" s="2"/>
      <c r="CSD177" s="2"/>
      <c r="CSE177" s="2"/>
      <c r="CSF177" s="2"/>
      <c r="CSG177" s="2"/>
      <c r="CSH177" s="2"/>
      <c r="CSI177" s="2"/>
      <c r="CSJ177" s="2"/>
      <c r="CSK177" s="2"/>
      <c r="CSL177" s="2"/>
      <c r="CSM177" s="2"/>
      <c r="CSN177" s="2"/>
      <c r="CSO177" s="2"/>
      <c r="CSP177" s="2"/>
      <c r="CSQ177" s="2"/>
      <c r="CSR177" s="2"/>
      <c r="CSS177" s="2"/>
      <c r="CST177" s="2"/>
      <c r="CSU177" s="2"/>
      <c r="CSV177" s="2"/>
      <c r="CSW177" s="2"/>
      <c r="CSX177" s="2"/>
      <c r="CSY177" s="2"/>
      <c r="CSZ177" s="2"/>
      <c r="CTA177" s="2"/>
      <c r="CTB177" s="2"/>
      <c r="CTC177" s="2"/>
      <c r="CTD177" s="2"/>
      <c r="CTE177" s="2"/>
      <c r="CTF177" s="2"/>
      <c r="CTG177" s="2"/>
      <c r="CTH177" s="2"/>
      <c r="CTI177" s="2"/>
      <c r="CTJ177" s="2"/>
      <c r="CTK177" s="2"/>
      <c r="CTL177" s="2"/>
      <c r="CTM177" s="2"/>
      <c r="CTN177" s="2"/>
      <c r="CTO177" s="2"/>
      <c r="CTP177" s="2"/>
      <c r="CTQ177" s="2"/>
      <c r="CTR177" s="2"/>
      <c r="CTS177" s="2"/>
      <c r="CTT177" s="2"/>
      <c r="CTU177" s="2"/>
      <c r="CTV177" s="2"/>
      <c r="CTW177" s="2"/>
      <c r="CTX177" s="2"/>
      <c r="CTY177" s="2"/>
      <c r="CTZ177" s="2"/>
      <c r="CUA177" s="2"/>
      <c r="CUB177" s="2"/>
      <c r="CUC177" s="2"/>
      <c r="CUD177" s="2"/>
      <c r="CUE177" s="2"/>
      <c r="CUF177" s="2"/>
      <c r="CUG177" s="2"/>
      <c r="CUH177" s="2"/>
      <c r="CUI177" s="2"/>
      <c r="CUJ177" s="2"/>
      <c r="CUK177" s="2"/>
      <c r="CUL177" s="2"/>
      <c r="CUM177" s="2"/>
      <c r="CUN177" s="2"/>
      <c r="CUO177" s="2"/>
      <c r="CUP177" s="2"/>
      <c r="CUQ177" s="2"/>
      <c r="CUR177" s="2"/>
      <c r="CUS177" s="2"/>
      <c r="CUT177" s="2"/>
      <c r="CUU177" s="2"/>
      <c r="CUV177" s="2"/>
      <c r="CUW177" s="2"/>
      <c r="CUX177" s="2"/>
      <c r="CUY177" s="2"/>
      <c r="CUZ177" s="2"/>
      <c r="CVA177" s="2"/>
      <c r="CVB177" s="2"/>
      <c r="CVC177" s="2"/>
      <c r="CVD177" s="2"/>
      <c r="CVE177" s="2"/>
      <c r="CVF177" s="2"/>
      <c r="CVG177" s="2"/>
      <c r="CVH177" s="2"/>
      <c r="CVI177" s="2"/>
      <c r="CVJ177" s="2"/>
      <c r="CVK177" s="2"/>
      <c r="CVL177" s="2"/>
      <c r="CVM177" s="2"/>
      <c r="CVN177" s="2"/>
      <c r="CVO177" s="2"/>
      <c r="CVP177" s="2"/>
      <c r="CVQ177" s="2"/>
      <c r="CVR177" s="2"/>
      <c r="CVS177" s="2"/>
      <c r="CVT177" s="2"/>
      <c r="CVU177" s="2"/>
      <c r="CVV177" s="2"/>
      <c r="CVW177" s="2"/>
      <c r="CVX177" s="2"/>
      <c r="CVY177" s="2"/>
      <c r="CVZ177" s="2"/>
      <c r="CWA177" s="2"/>
      <c r="CWB177" s="2"/>
      <c r="CWC177" s="2"/>
      <c r="CWD177" s="2"/>
      <c r="CWE177" s="2"/>
      <c r="CWF177" s="2"/>
      <c r="CWG177" s="2"/>
      <c r="CWH177" s="2"/>
      <c r="CWI177" s="2"/>
      <c r="CWJ177" s="2"/>
      <c r="CWK177" s="2"/>
      <c r="CWL177" s="2"/>
      <c r="CWM177" s="2"/>
      <c r="CWN177" s="2"/>
      <c r="CWO177" s="2"/>
      <c r="CWP177" s="2"/>
      <c r="CWQ177" s="2"/>
      <c r="CWR177" s="2"/>
      <c r="CWS177" s="2"/>
      <c r="CWT177" s="2"/>
      <c r="CWU177" s="2"/>
      <c r="CWV177" s="2"/>
      <c r="CWW177" s="2"/>
      <c r="CWX177" s="2"/>
      <c r="CWY177" s="2"/>
      <c r="CWZ177" s="2"/>
      <c r="CXA177" s="2"/>
      <c r="CXB177" s="2"/>
      <c r="CXC177" s="2"/>
      <c r="CXD177" s="2"/>
      <c r="CXE177" s="2"/>
      <c r="CXF177" s="2"/>
      <c r="CXG177" s="2"/>
      <c r="CXH177" s="2"/>
      <c r="CXI177" s="2"/>
      <c r="CXJ177" s="2"/>
      <c r="CXK177" s="2"/>
      <c r="CXL177" s="2"/>
      <c r="CXM177" s="2"/>
      <c r="CXN177" s="2"/>
      <c r="CXO177" s="2"/>
      <c r="CXP177" s="2"/>
      <c r="CXQ177" s="2"/>
      <c r="CXR177" s="2"/>
      <c r="CXS177" s="2"/>
      <c r="CXT177" s="2"/>
      <c r="CXU177" s="2"/>
      <c r="CXV177" s="2"/>
      <c r="CXW177" s="2"/>
      <c r="CXX177" s="2"/>
      <c r="CXY177" s="2"/>
      <c r="CXZ177" s="2"/>
      <c r="CYA177" s="2"/>
      <c r="CYB177" s="2"/>
      <c r="CYC177" s="2"/>
      <c r="CYD177" s="2"/>
      <c r="CYE177" s="2"/>
      <c r="CYF177" s="2"/>
      <c r="CYG177" s="2"/>
      <c r="CYH177" s="2"/>
      <c r="CYI177" s="2"/>
      <c r="CYJ177" s="2"/>
      <c r="CYK177" s="2"/>
      <c r="CYL177" s="2"/>
      <c r="CYM177" s="2"/>
      <c r="CYN177" s="2"/>
      <c r="CYO177" s="2"/>
      <c r="CYP177" s="2"/>
      <c r="CYQ177" s="2"/>
      <c r="CYR177" s="2"/>
      <c r="CYS177" s="2"/>
      <c r="CYT177" s="2"/>
      <c r="CYU177" s="2"/>
      <c r="CYV177" s="2"/>
      <c r="CYW177" s="2"/>
      <c r="CYX177" s="2"/>
      <c r="CYY177" s="2"/>
      <c r="CYZ177" s="2"/>
      <c r="CZA177" s="2"/>
      <c r="CZB177" s="2"/>
      <c r="CZC177" s="2"/>
      <c r="CZD177" s="2"/>
      <c r="CZE177" s="2"/>
      <c r="CZF177" s="2"/>
      <c r="CZG177" s="2"/>
      <c r="CZH177" s="2"/>
      <c r="CZI177" s="2"/>
      <c r="CZJ177" s="2"/>
      <c r="CZK177" s="2"/>
      <c r="CZL177" s="2"/>
      <c r="CZM177" s="2"/>
      <c r="CZN177" s="2"/>
      <c r="CZO177" s="2"/>
      <c r="CZP177" s="2"/>
      <c r="CZQ177" s="2"/>
      <c r="CZR177" s="2"/>
      <c r="CZS177" s="2"/>
      <c r="CZT177" s="2"/>
      <c r="CZU177" s="2"/>
      <c r="CZV177" s="2"/>
      <c r="CZW177" s="2"/>
      <c r="CZX177" s="2"/>
      <c r="CZY177" s="2"/>
      <c r="CZZ177" s="2"/>
      <c r="DAA177" s="2"/>
      <c r="DAB177" s="2"/>
      <c r="DAC177" s="2"/>
      <c r="DAD177" s="2"/>
      <c r="DAE177" s="2"/>
      <c r="DAF177" s="2"/>
      <c r="DAG177" s="2"/>
      <c r="DAH177" s="2"/>
      <c r="DAI177" s="2"/>
      <c r="DAJ177" s="2"/>
      <c r="DAK177" s="2"/>
      <c r="DAL177" s="2"/>
      <c r="DAM177" s="2"/>
      <c r="DAN177" s="2"/>
      <c r="DAO177" s="2"/>
      <c r="DAP177" s="2"/>
      <c r="DAQ177" s="2"/>
      <c r="DAR177" s="2"/>
      <c r="DAS177" s="2"/>
      <c r="DAT177" s="2"/>
      <c r="DAU177" s="2"/>
      <c r="DAV177" s="2"/>
      <c r="DAW177" s="2"/>
      <c r="DAX177" s="2"/>
      <c r="DAY177" s="2"/>
      <c r="DAZ177" s="2"/>
      <c r="DBA177" s="2"/>
      <c r="DBB177" s="2"/>
      <c r="DBC177" s="2"/>
      <c r="DBD177" s="2"/>
      <c r="DBE177" s="2"/>
      <c r="DBF177" s="2"/>
      <c r="DBG177" s="2"/>
      <c r="DBH177" s="2"/>
      <c r="DBI177" s="2"/>
      <c r="DBJ177" s="2"/>
      <c r="DBK177" s="2"/>
      <c r="DBL177" s="2"/>
      <c r="DBM177" s="2"/>
      <c r="DBN177" s="2"/>
      <c r="DBO177" s="2"/>
      <c r="DBP177" s="2"/>
      <c r="DBQ177" s="2"/>
      <c r="DBR177" s="2"/>
      <c r="DBS177" s="2"/>
      <c r="DBT177" s="2"/>
      <c r="DBU177" s="2"/>
      <c r="DBV177" s="2"/>
      <c r="DBW177" s="2"/>
      <c r="DBX177" s="2"/>
      <c r="DBY177" s="2"/>
      <c r="DBZ177" s="2"/>
      <c r="DCA177" s="2"/>
      <c r="DCB177" s="2"/>
      <c r="DCC177" s="2"/>
      <c r="DCD177" s="2"/>
      <c r="DCE177" s="2"/>
      <c r="DCF177" s="2"/>
      <c r="DCG177" s="2"/>
      <c r="DCH177" s="2"/>
      <c r="DCI177" s="2"/>
      <c r="DCJ177" s="2"/>
      <c r="DCK177" s="2"/>
      <c r="DCL177" s="2"/>
      <c r="DCM177" s="2"/>
      <c r="DCN177" s="2"/>
      <c r="DCO177" s="2"/>
      <c r="DCP177" s="2"/>
      <c r="DCQ177" s="2"/>
      <c r="DCR177" s="2"/>
      <c r="DCS177" s="2"/>
      <c r="DCT177" s="2"/>
      <c r="DCU177" s="2"/>
      <c r="DCV177" s="2"/>
      <c r="DCW177" s="2"/>
      <c r="DCX177" s="2"/>
      <c r="DCY177" s="2"/>
      <c r="DCZ177" s="2"/>
      <c r="DDA177" s="2"/>
      <c r="DDB177" s="2"/>
      <c r="DDC177" s="2"/>
      <c r="DDD177" s="2"/>
      <c r="DDE177" s="2"/>
      <c r="DDF177" s="2"/>
      <c r="DDG177" s="2"/>
      <c r="DDH177" s="2"/>
      <c r="DDI177" s="2"/>
      <c r="DDJ177" s="2"/>
      <c r="DDK177" s="2"/>
      <c r="DDL177" s="2"/>
      <c r="DDM177" s="2"/>
      <c r="DDN177" s="2"/>
      <c r="DDO177" s="2"/>
      <c r="DDP177" s="2"/>
      <c r="DDQ177" s="2"/>
      <c r="DDR177" s="2"/>
      <c r="DDS177" s="2"/>
      <c r="DDT177" s="2"/>
      <c r="DDU177" s="2"/>
      <c r="DDV177" s="2"/>
      <c r="DDW177" s="2"/>
      <c r="DDX177" s="2"/>
      <c r="DDY177" s="2"/>
      <c r="DDZ177" s="2"/>
      <c r="DEA177" s="2"/>
      <c r="DEB177" s="2"/>
      <c r="DEC177" s="2"/>
      <c r="DED177" s="2"/>
      <c r="DEE177" s="2"/>
      <c r="DEF177" s="2"/>
      <c r="DEG177" s="2"/>
      <c r="DEH177" s="2"/>
      <c r="DEI177" s="2"/>
      <c r="DEJ177" s="2"/>
      <c r="DEK177" s="2"/>
      <c r="DEL177" s="2"/>
      <c r="DEM177" s="2"/>
      <c r="DEN177" s="2"/>
      <c r="DEO177" s="2"/>
      <c r="DEP177" s="2"/>
      <c r="DEQ177" s="2"/>
      <c r="DER177" s="2"/>
      <c r="DES177" s="2"/>
      <c r="DET177" s="2"/>
      <c r="DEU177" s="2"/>
      <c r="DEV177" s="2"/>
      <c r="DEW177" s="2"/>
      <c r="DEX177" s="2"/>
      <c r="DEY177" s="2"/>
      <c r="DEZ177" s="2"/>
      <c r="DFA177" s="2"/>
      <c r="DFB177" s="2"/>
      <c r="DFC177" s="2"/>
      <c r="DFD177" s="2"/>
      <c r="DFE177" s="2"/>
      <c r="DFF177" s="2"/>
      <c r="DFG177" s="2"/>
      <c r="DFH177" s="2"/>
      <c r="DFI177" s="2"/>
      <c r="DFJ177" s="2"/>
      <c r="DFK177" s="2"/>
      <c r="DFL177" s="2"/>
      <c r="DFM177" s="2"/>
      <c r="DFN177" s="2"/>
      <c r="DFO177" s="2"/>
      <c r="DFP177" s="2"/>
      <c r="DFQ177" s="2"/>
      <c r="DFR177" s="2"/>
      <c r="DFS177" s="2"/>
      <c r="DFT177" s="2"/>
      <c r="DFU177" s="2"/>
      <c r="DFV177" s="2"/>
      <c r="DFW177" s="2"/>
      <c r="DFX177" s="2"/>
      <c r="DFY177" s="2"/>
      <c r="DFZ177" s="2"/>
      <c r="DGA177" s="2"/>
      <c r="DGB177" s="2"/>
      <c r="DGC177" s="2"/>
      <c r="DGD177" s="2"/>
      <c r="DGE177" s="2"/>
      <c r="DGF177" s="2"/>
      <c r="DGG177" s="2"/>
      <c r="DGH177" s="2"/>
      <c r="DGI177" s="2"/>
      <c r="DGJ177" s="2"/>
      <c r="DGK177" s="2"/>
      <c r="DGL177" s="2"/>
      <c r="DGM177" s="2"/>
      <c r="DGN177" s="2"/>
      <c r="DGO177" s="2"/>
      <c r="DGP177" s="2"/>
      <c r="DGQ177" s="2"/>
      <c r="DGR177" s="2"/>
      <c r="DGS177" s="2"/>
      <c r="DGT177" s="2"/>
      <c r="DGU177" s="2"/>
      <c r="DGV177" s="2"/>
      <c r="DGW177" s="2"/>
      <c r="DGX177" s="2"/>
      <c r="DGY177" s="2"/>
      <c r="DGZ177" s="2"/>
      <c r="DHA177" s="2"/>
      <c r="DHB177" s="2"/>
      <c r="DHC177" s="2"/>
      <c r="DHD177" s="2"/>
      <c r="DHE177" s="2"/>
      <c r="DHF177" s="2"/>
      <c r="DHG177" s="2"/>
      <c r="DHH177" s="2"/>
      <c r="DHI177" s="2"/>
      <c r="DHJ177" s="2"/>
      <c r="DHK177" s="2"/>
      <c r="DHL177" s="2"/>
      <c r="DHM177" s="2"/>
      <c r="DHN177" s="2"/>
      <c r="DHO177" s="2"/>
      <c r="DHP177" s="2"/>
      <c r="DHQ177" s="2"/>
      <c r="DHR177" s="2"/>
      <c r="DHS177" s="2"/>
      <c r="DHT177" s="2"/>
      <c r="DHU177" s="2"/>
      <c r="DHV177" s="2"/>
      <c r="DHW177" s="2"/>
      <c r="DHX177" s="2"/>
      <c r="DHY177" s="2"/>
      <c r="DHZ177" s="2"/>
      <c r="DIA177" s="2"/>
      <c r="DIB177" s="2"/>
      <c r="DIC177" s="2"/>
      <c r="DID177" s="2"/>
      <c r="DIE177" s="2"/>
      <c r="DIF177" s="2"/>
      <c r="DIG177" s="2"/>
      <c r="DIH177" s="2"/>
      <c r="DII177" s="2"/>
      <c r="DIJ177" s="2"/>
      <c r="DIK177" s="2"/>
      <c r="DIL177" s="2"/>
      <c r="DIM177" s="2"/>
      <c r="DIN177" s="2"/>
      <c r="DIO177" s="2"/>
      <c r="DIP177" s="2"/>
      <c r="DIQ177" s="2"/>
      <c r="DIR177" s="2"/>
      <c r="DIS177" s="2"/>
      <c r="DIT177" s="2"/>
      <c r="DIU177" s="2"/>
      <c r="DIV177" s="2"/>
      <c r="DIW177" s="2"/>
      <c r="DIX177" s="2"/>
      <c r="DIY177" s="2"/>
      <c r="DIZ177" s="2"/>
      <c r="DJA177" s="2"/>
      <c r="DJB177" s="2"/>
      <c r="DJC177" s="2"/>
      <c r="DJD177" s="2"/>
      <c r="DJE177" s="2"/>
      <c r="DJF177" s="2"/>
      <c r="DJG177" s="2"/>
      <c r="DJH177" s="2"/>
      <c r="DJI177" s="2"/>
      <c r="DJJ177" s="2"/>
      <c r="DJK177" s="2"/>
      <c r="DJL177" s="2"/>
      <c r="DJM177" s="2"/>
      <c r="DJN177" s="2"/>
      <c r="DJO177" s="2"/>
      <c r="DJP177" s="2"/>
      <c r="DJQ177" s="2"/>
      <c r="DJR177" s="2"/>
      <c r="DJS177" s="2"/>
      <c r="DJT177" s="2"/>
      <c r="DJU177" s="2"/>
      <c r="DJV177" s="2"/>
      <c r="DJW177" s="2"/>
      <c r="DJX177" s="2"/>
      <c r="DJY177" s="2"/>
      <c r="DJZ177" s="2"/>
      <c r="DKA177" s="2"/>
      <c r="DKB177" s="2"/>
      <c r="DKC177" s="2"/>
      <c r="DKD177" s="2"/>
      <c r="DKE177" s="2"/>
      <c r="DKF177" s="2"/>
      <c r="DKG177" s="2"/>
      <c r="DKH177" s="2"/>
      <c r="DKI177" s="2"/>
      <c r="DKJ177" s="2"/>
      <c r="DKK177" s="2"/>
      <c r="DKL177" s="2"/>
      <c r="DKM177" s="2"/>
      <c r="DKN177" s="2"/>
      <c r="DKO177" s="2"/>
      <c r="DKP177" s="2"/>
      <c r="DKQ177" s="2"/>
      <c r="DKR177" s="2"/>
      <c r="DKS177" s="2"/>
      <c r="DKT177" s="2"/>
      <c r="DKU177" s="2"/>
      <c r="DKV177" s="2"/>
      <c r="DKW177" s="2"/>
      <c r="DKX177" s="2"/>
      <c r="DKY177" s="2"/>
      <c r="DKZ177" s="2"/>
      <c r="DLA177" s="2"/>
      <c r="DLB177" s="2"/>
      <c r="DLC177" s="2"/>
      <c r="DLD177" s="2"/>
      <c r="DLE177" s="2"/>
      <c r="DLF177" s="2"/>
      <c r="DLG177" s="2"/>
      <c r="DLH177" s="2"/>
      <c r="DLI177" s="2"/>
      <c r="DLJ177" s="2"/>
      <c r="DLK177" s="2"/>
      <c r="DLL177" s="2"/>
      <c r="DLM177" s="2"/>
      <c r="DLN177" s="2"/>
      <c r="DLO177" s="2"/>
      <c r="DLP177" s="2"/>
      <c r="DLQ177" s="2"/>
      <c r="DLR177" s="2"/>
      <c r="DLS177" s="2"/>
      <c r="DLT177" s="2"/>
      <c r="DLU177" s="2"/>
      <c r="DLV177" s="2"/>
      <c r="DLW177" s="2"/>
      <c r="DLX177" s="2"/>
      <c r="DLY177" s="2"/>
      <c r="DLZ177" s="2"/>
      <c r="DMA177" s="2"/>
      <c r="DMB177" s="2"/>
      <c r="DMC177" s="2"/>
      <c r="DMD177" s="2"/>
      <c r="DME177" s="2"/>
      <c r="DMF177" s="2"/>
      <c r="DMG177" s="2"/>
      <c r="DMH177" s="2"/>
      <c r="DMI177" s="2"/>
      <c r="DMJ177" s="2"/>
      <c r="DMK177" s="2"/>
      <c r="DML177" s="2"/>
      <c r="DMM177" s="2"/>
      <c r="DMN177" s="2"/>
      <c r="DMO177" s="2"/>
      <c r="DMP177" s="2"/>
      <c r="DMQ177" s="2"/>
      <c r="DMR177" s="2"/>
      <c r="DMS177" s="2"/>
      <c r="DMT177" s="2"/>
      <c r="DMU177" s="2"/>
      <c r="DMV177" s="2"/>
      <c r="DMW177" s="2"/>
      <c r="DMX177" s="2"/>
      <c r="DMY177" s="2"/>
      <c r="DMZ177" s="2"/>
      <c r="DNA177" s="2"/>
      <c r="DNB177" s="2"/>
      <c r="DNC177" s="2"/>
      <c r="DND177" s="2"/>
      <c r="DNE177" s="2"/>
      <c r="DNF177" s="2"/>
      <c r="DNG177" s="2"/>
      <c r="DNH177" s="2"/>
      <c r="DNI177" s="2"/>
      <c r="DNJ177" s="2"/>
      <c r="DNK177" s="2"/>
      <c r="DNL177" s="2"/>
      <c r="DNM177" s="2"/>
      <c r="DNN177" s="2"/>
      <c r="DNO177" s="2"/>
      <c r="DNP177" s="2"/>
      <c r="DNQ177" s="2"/>
      <c r="DNR177" s="2"/>
      <c r="DNS177" s="2"/>
      <c r="DNT177" s="2"/>
      <c r="DNU177" s="2"/>
      <c r="DNV177" s="2"/>
      <c r="DNW177" s="2"/>
      <c r="DNX177" s="2"/>
      <c r="DNY177" s="2"/>
      <c r="DNZ177" s="2"/>
      <c r="DOA177" s="2"/>
      <c r="DOB177" s="2"/>
      <c r="DOC177" s="2"/>
      <c r="DOD177" s="2"/>
      <c r="DOE177" s="2"/>
      <c r="DOF177" s="2"/>
      <c r="DOG177" s="2"/>
      <c r="DOH177" s="2"/>
      <c r="DOI177" s="2"/>
      <c r="DOJ177" s="2"/>
      <c r="DOK177" s="2"/>
      <c r="DOL177" s="2"/>
      <c r="DOM177" s="2"/>
      <c r="DON177" s="2"/>
      <c r="DOO177" s="2"/>
      <c r="DOP177" s="2"/>
      <c r="DOQ177" s="2"/>
      <c r="DOR177" s="2"/>
      <c r="DOS177" s="2"/>
      <c r="DOT177" s="2"/>
      <c r="DOU177" s="2"/>
      <c r="DOV177" s="2"/>
      <c r="DOW177" s="2"/>
      <c r="DOX177" s="2"/>
      <c r="DOY177" s="2"/>
      <c r="DOZ177" s="2"/>
      <c r="DPA177" s="2"/>
      <c r="DPB177" s="2"/>
      <c r="DPC177" s="2"/>
      <c r="DPD177" s="2"/>
      <c r="DPE177" s="2"/>
      <c r="DPF177" s="2"/>
      <c r="DPG177" s="2"/>
      <c r="DPH177" s="2"/>
      <c r="DPI177" s="2"/>
      <c r="DPJ177" s="2"/>
      <c r="DPK177" s="2"/>
      <c r="DPL177" s="2"/>
      <c r="DPM177" s="2"/>
      <c r="DPN177" s="2"/>
      <c r="DPO177" s="2"/>
      <c r="DPP177" s="2"/>
      <c r="DPQ177" s="2"/>
      <c r="DPR177" s="2"/>
      <c r="DPS177" s="2"/>
      <c r="DPT177" s="2"/>
      <c r="DPU177" s="2"/>
      <c r="DPV177" s="2"/>
      <c r="DPW177" s="2"/>
      <c r="DPX177" s="2"/>
      <c r="DPY177" s="2"/>
      <c r="DPZ177" s="2"/>
      <c r="DQA177" s="2"/>
      <c r="DQB177" s="2"/>
      <c r="DQC177" s="2"/>
      <c r="DQD177" s="2"/>
      <c r="DQE177" s="2"/>
      <c r="DQF177" s="2"/>
      <c r="DQG177" s="2"/>
      <c r="DQH177" s="2"/>
      <c r="DQI177" s="2"/>
      <c r="DQJ177" s="2"/>
      <c r="DQK177" s="2"/>
      <c r="DQL177" s="2"/>
      <c r="DQM177" s="2"/>
      <c r="DQN177" s="2"/>
      <c r="DQO177" s="2"/>
      <c r="DQP177" s="2"/>
      <c r="DQQ177" s="2"/>
      <c r="DQR177" s="2"/>
      <c r="DQS177" s="2"/>
      <c r="DQT177" s="2"/>
      <c r="DQU177" s="2"/>
      <c r="DQV177" s="2"/>
      <c r="DQW177" s="2"/>
      <c r="DQX177" s="2"/>
      <c r="DQY177" s="2"/>
      <c r="DQZ177" s="2"/>
      <c r="DRA177" s="2"/>
      <c r="DRB177" s="2"/>
      <c r="DRC177" s="2"/>
      <c r="DRD177" s="2"/>
      <c r="DRE177" s="2"/>
      <c r="DRF177" s="2"/>
      <c r="DRG177" s="2"/>
      <c r="DRH177" s="2"/>
      <c r="DRI177" s="2"/>
      <c r="DRJ177" s="2"/>
      <c r="DRK177" s="2"/>
      <c r="DRL177" s="2"/>
      <c r="DRM177" s="2"/>
      <c r="DRN177" s="2"/>
      <c r="DRO177" s="2"/>
      <c r="DRP177" s="2"/>
      <c r="DRQ177" s="2"/>
      <c r="DRR177" s="2"/>
      <c r="DRS177" s="2"/>
      <c r="DRT177" s="2"/>
      <c r="DRU177" s="2"/>
      <c r="DRV177" s="2"/>
      <c r="DRW177" s="2"/>
      <c r="DRX177" s="2"/>
      <c r="DRY177" s="2"/>
      <c r="DRZ177" s="2"/>
      <c r="DSA177" s="2"/>
      <c r="DSB177" s="2"/>
      <c r="DSC177" s="2"/>
      <c r="DSD177" s="2"/>
      <c r="DSE177" s="2"/>
      <c r="DSF177" s="2"/>
      <c r="DSG177" s="2"/>
      <c r="DSH177" s="2"/>
      <c r="DSI177" s="2"/>
      <c r="DSJ177" s="2"/>
      <c r="DSK177" s="2"/>
      <c r="DSL177" s="2"/>
      <c r="DSM177" s="2"/>
      <c r="DSN177" s="2"/>
      <c r="DSO177" s="2"/>
      <c r="DSP177" s="2"/>
      <c r="DSQ177" s="2"/>
      <c r="DSR177" s="2"/>
      <c r="DSS177" s="2"/>
      <c r="DST177" s="2"/>
      <c r="DSU177" s="2"/>
      <c r="DSV177" s="2"/>
      <c r="DSW177" s="2"/>
      <c r="DSX177" s="2"/>
      <c r="DSY177" s="2"/>
      <c r="DSZ177" s="2"/>
      <c r="DTA177" s="2"/>
      <c r="DTB177" s="2"/>
      <c r="DTC177" s="2"/>
      <c r="DTD177" s="2"/>
      <c r="DTE177" s="2"/>
      <c r="DTF177" s="2"/>
      <c r="DTG177" s="2"/>
      <c r="DTH177" s="2"/>
      <c r="DTI177" s="2"/>
      <c r="DTJ177" s="2"/>
      <c r="DTK177" s="2"/>
      <c r="DTL177" s="2"/>
      <c r="DTM177" s="2"/>
      <c r="DTN177" s="2"/>
      <c r="DTO177" s="2"/>
      <c r="DTP177" s="2"/>
      <c r="DTQ177" s="2"/>
      <c r="DTR177" s="2"/>
      <c r="DTS177" s="2"/>
      <c r="DTT177" s="2"/>
      <c r="DTU177" s="2"/>
      <c r="DTV177" s="2"/>
      <c r="DTW177" s="2"/>
      <c r="DTX177" s="2"/>
      <c r="DTY177" s="2"/>
      <c r="DTZ177" s="2"/>
      <c r="DUA177" s="2"/>
      <c r="DUB177" s="2"/>
      <c r="DUC177" s="2"/>
      <c r="DUD177" s="2"/>
      <c r="DUE177" s="2"/>
      <c r="DUF177" s="2"/>
      <c r="DUG177" s="2"/>
      <c r="DUH177" s="2"/>
      <c r="DUI177" s="2"/>
      <c r="DUJ177" s="2"/>
      <c r="DUK177" s="2"/>
      <c r="DUL177" s="2"/>
      <c r="DUM177" s="2"/>
      <c r="DUN177" s="2"/>
      <c r="DUO177" s="2"/>
      <c r="DUP177" s="2"/>
      <c r="DUQ177" s="2"/>
      <c r="DUR177" s="2"/>
      <c r="DUS177" s="2"/>
      <c r="DUT177" s="2"/>
      <c r="DUU177" s="2"/>
      <c r="DUV177" s="2"/>
      <c r="DUW177" s="2"/>
      <c r="DUX177" s="2"/>
      <c r="DUY177" s="2"/>
      <c r="DUZ177" s="2"/>
      <c r="DVA177" s="2"/>
      <c r="DVB177" s="2"/>
      <c r="DVC177" s="2"/>
      <c r="DVD177" s="2"/>
      <c r="DVE177" s="2"/>
      <c r="DVF177" s="2"/>
      <c r="DVG177" s="2"/>
      <c r="DVH177" s="2"/>
      <c r="DVI177" s="2"/>
      <c r="DVJ177" s="2"/>
      <c r="DVK177" s="2"/>
      <c r="DVL177" s="2"/>
      <c r="DVM177" s="2"/>
      <c r="DVN177" s="2"/>
      <c r="DVO177" s="2"/>
      <c r="DVP177" s="2"/>
      <c r="DVQ177" s="2"/>
      <c r="DVR177" s="2"/>
      <c r="DVS177" s="2"/>
      <c r="DVT177" s="2"/>
      <c r="DVU177" s="2"/>
      <c r="DVV177" s="2"/>
      <c r="DVW177" s="2"/>
      <c r="DVX177" s="2"/>
      <c r="DVY177" s="2"/>
      <c r="DVZ177" s="2"/>
      <c r="DWA177" s="2"/>
      <c r="DWB177" s="2"/>
      <c r="DWC177" s="2"/>
      <c r="DWD177" s="2"/>
      <c r="DWE177" s="2"/>
      <c r="DWF177" s="2"/>
      <c r="DWG177" s="2"/>
      <c r="DWH177" s="2"/>
      <c r="DWI177" s="2"/>
      <c r="DWJ177" s="2"/>
      <c r="DWK177" s="2"/>
      <c r="DWL177" s="2"/>
      <c r="DWM177" s="2"/>
      <c r="DWN177" s="2"/>
      <c r="DWO177" s="2"/>
      <c r="DWP177" s="2"/>
      <c r="DWQ177" s="2"/>
      <c r="DWR177" s="2"/>
      <c r="DWS177" s="2"/>
      <c r="DWT177" s="2"/>
      <c r="DWU177" s="2"/>
      <c r="DWV177" s="2"/>
      <c r="DWW177" s="2"/>
      <c r="DWX177" s="2"/>
      <c r="DWY177" s="2"/>
      <c r="DWZ177" s="2"/>
      <c r="DXA177" s="2"/>
      <c r="DXB177" s="2"/>
      <c r="DXC177" s="2"/>
      <c r="DXD177" s="2"/>
      <c r="DXE177" s="2"/>
      <c r="DXF177" s="2"/>
      <c r="DXG177" s="2"/>
      <c r="DXH177" s="2"/>
      <c r="DXI177" s="2"/>
      <c r="DXJ177" s="2"/>
      <c r="DXK177" s="2"/>
      <c r="DXL177" s="2"/>
      <c r="DXM177" s="2"/>
      <c r="DXN177" s="2"/>
      <c r="DXO177" s="2"/>
      <c r="DXP177" s="2"/>
      <c r="DXQ177" s="2"/>
      <c r="DXR177" s="2"/>
      <c r="DXS177" s="2"/>
      <c r="DXT177" s="2"/>
      <c r="DXU177" s="2"/>
      <c r="DXV177" s="2"/>
      <c r="DXW177" s="2"/>
      <c r="DXX177" s="2"/>
      <c r="DXY177" s="2"/>
      <c r="DXZ177" s="2"/>
      <c r="DYA177" s="2"/>
      <c r="DYB177" s="2"/>
      <c r="DYC177" s="2"/>
      <c r="DYD177" s="2"/>
      <c r="DYE177" s="2"/>
      <c r="DYF177" s="2"/>
      <c r="DYG177" s="2"/>
      <c r="DYH177" s="2"/>
      <c r="DYI177" s="2"/>
      <c r="DYJ177" s="2"/>
      <c r="DYK177" s="2"/>
      <c r="DYL177" s="2"/>
      <c r="DYM177" s="2"/>
      <c r="DYN177" s="2"/>
      <c r="DYO177" s="2"/>
      <c r="DYP177" s="2"/>
      <c r="DYQ177" s="2"/>
      <c r="DYR177" s="2"/>
      <c r="DYS177" s="2"/>
      <c r="DYT177" s="2"/>
      <c r="DYU177" s="2"/>
      <c r="DYV177" s="2"/>
      <c r="DYW177" s="2"/>
      <c r="DYX177" s="2"/>
      <c r="DYY177" s="2"/>
      <c r="DYZ177" s="2"/>
      <c r="DZA177" s="2"/>
      <c r="DZB177" s="2"/>
      <c r="DZC177" s="2"/>
      <c r="DZD177" s="2"/>
      <c r="DZE177" s="2"/>
      <c r="DZF177" s="2"/>
      <c r="DZG177" s="2"/>
      <c r="DZH177" s="2"/>
      <c r="DZI177" s="2"/>
      <c r="DZJ177" s="2"/>
      <c r="DZK177" s="2"/>
      <c r="DZL177" s="2"/>
      <c r="DZM177" s="2"/>
      <c r="DZN177" s="2"/>
      <c r="DZO177" s="2"/>
      <c r="DZP177" s="2"/>
      <c r="DZQ177" s="2"/>
      <c r="DZR177" s="2"/>
      <c r="DZS177" s="2"/>
      <c r="DZT177" s="2"/>
      <c r="DZU177" s="2"/>
      <c r="DZV177" s="2"/>
      <c r="DZW177" s="2"/>
      <c r="DZX177" s="2"/>
      <c r="DZY177" s="2"/>
      <c r="DZZ177" s="2"/>
      <c r="EAA177" s="2"/>
      <c r="EAB177" s="2"/>
      <c r="EAC177" s="2"/>
      <c r="EAD177" s="2"/>
      <c r="EAE177" s="2"/>
      <c r="EAF177" s="2"/>
      <c r="EAG177" s="2"/>
      <c r="EAH177" s="2"/>
      <c r="EAI177" s="2"/>
      <c r="EAJ177" s="2"/>
      <c r="EAK177" s="2"/>
      <c r="EAL177" s="2"/>
      <c r="EAM177" s="2"/>
      <c r="EAN177" s="2"/>
      <c r="EAO177" s="2"/>
      <c r="EAP177" s="2"/>
      <c r="EAQ177" s="2"/>
      <c r="EAR177" s="2"/>
      <c r="EAS177" s="2"/>
      <c r="EAT177" s="2"/>
      <c r="EAU177" s="2"/>
      <c r="EAV177" s="2"/>
      <c r="EAW177" s="2"/>
      <c r="EAX177" s="2"/>
      <c r="EAY177" s="2"/>
      <c r="EAZ177" s="2"/>
      <c r="EBA177" s="2"/>
      <c r="EBB177" s="2"/>
      <c r="EBC177" s="2"/>
      <c r="EBD177" s="2"/>
      <c r="EBE177" s="2"/>
      <c r="EBF177" s="2"/>
      <c r="EBG177" s="2"/>
      <c r="EBH177" s="2"/>
      <c r="EBI177" s="2"/>
      <c r="EBJ177" s="2"/>
      <c r="EBK177" s="2"/>
      <c r="EBL177" s="2"/>
      <c r="EBM177" s="2"/>
      <c r="EBN177" s="2"/>
      <c r="EBO177" s="2"/>
      <c r="EBP177" s="2"/>
      <c r="EBQ177" s="2"/>
      <c r="EBR177" s="2"/>
      <c r="EBS177" s="2"/>
      <c r="EBT177" s="2"/>
      <c r="EBU177" s="2"/>
      <c r="EBV177" s="2"/>
      <c r="EBW177" s="2"/>
      <c r="EBX177" s="2"/>
      <c r="EBY177" s="2"/>
      <c r="EBZ177" s="2"/>
      <c r="ECA177" s="2"/>
      <c r="ECB177" s="2"/>
      <c r="ECC177" s="2"/>
      <c r="ECD177" s="2"/>
      <c r="ECE177" s="2"/>
      <c r="ECF177" s="2"/>
      <c r="ECG177" s="2"/>
      <c r="ECH177" s="2"/>
      <c r="ECI177" s="2"/>
      <c r="ECJ177" s="2"/>
      <c r="ECK177" s="2"/>
      <c r="ECL177" s="2"/>
      <c r="ECM177" s="2"/>
      <c r="ECN177" s="2"/>
      <c r="ECO177" s="2"/>
      <c r="ECP177" s="2"/>
      <c r="ECQ177" s="2"/>
      <c r="ECR177" s="2"/>
      <c r="ECS177" s="2"/>
      <c r="ECT177" s="2"/>
      <c r="ECU177" s="2"/>
      <c r="ECV177" s="2"/>
      <c r="ECW177" s="2"/>
      <c r="ECX177" s="2"/>
      <c r="ECY177" s="2"/>
      <c r="ECZ177" s="2"/>
      <c r="EDA177" s="2"/>
      <c r="EDB177" s="2"/>
      <c r="EDC177" s="2"/>
      <c r="EDD177" s="2"/>
      <c r="EDE177" s="2"/>
      <c r="EDF177" s="2"/>
      <c r="EDG177" s="2"/>
      <c r="EDH177" s="2"/>
      <c r="EDI177" s="2"/>
      <c r="EDJ177" s="2"/>
      <c r="EDK177" s="2"/>
      <c r="EDL177" s="2"/>
      <c r="EDM177" s="2"/>
      <c r="EDN177" s="2"/>
      <c r="EDO177" s="2"/>
      <c r="EDP177" s="2"/>
      <c r="EDQ177" s="2"/>
      <c r="EDR177" s="2"/>
      <c r="EDS177" s="2"/>
      <c r="EDT177" s="2"/>
      <c r="EDU177" s="2"/>
      <c r="EDV177" s="2"/>
      <c r="EDW177" s="2"/>
      <c r="EDX177" s="2"/>
      <c r="EDY177" s="2"/>
      <c r="EDZ177" s="2"/>
      <c r="EEA177" s="2"/>
      <c r="EEB177" s="2"/>
      <c r="EEC177" s="2"/>
      <c r="EED177" s="2"/>
      <c r="EEE177" s="2"/>
      <c r="EEF177" s="2"/>
      <c r="EEG177" s="2"/>
      <c r="EEH177" s="2"/>
      <c r="EEI177" s="2"/>
      <c r="EEJ177" s="2"/>
      <c r="EEK177" s="2"/>
      <c r="EEL177" s="2"/>
      <c r="EEM177" s="2"/>
      <c r="EEN177" s="2"/>
      <c r="EEO177" s="2"/>
      <c r="EEP177" s="2"/>
      <c r="EEQ177" s="2"/>
      <c r="EER177" s="2"/>
      <c r="EES177" s="2"/>
      <c r="EET177" s="2"/>
      <c r="EEU177" s="2"/>
      <c r="EEV177" s="2"/>
      <c r="EEW177" s="2"/>
      <c r="EEX177" s="2"/>
      <c r="EEY177" s="2"/>
      <c r="EEZ177" s="2"/>
      <c r="EFA177" s="2"/>
      <c r="EFB177" s="2"/>
      <c r="EFC177" s="2"/>
      <c r="EFD177" s="2"/>
      <c r="EFE177" s="2"/>
      <c r="EFF177" s="2"/>
      <c r="EFG177" s="2"/>
      <c r="EFH177" s="2"/>
      <c r="EFI177" s="2"/>
      <c r="EFJ177" s="2"/>
      <c r="EFK177" s="2"/>
      <c r="EFL177" s="2"/>
      <c r="EFM177" s="2"/>
      <c r="EFN177" s="2"/>
      <c r="EFO177" s="2"/>
      <c r="EFP177" s="2"/>
      <c r="EFQ177" s="2"/>
      <c r="EFR177" s="2"/>
      <c r="EFS177" s="2"/>
      <c r="EFT177" s="2"/>
      <c r="EFU177" s="2"/>
      <c r="EFV177" s="2"/>
      <c r="EFW177" s="2"/>
      <c r="EFX177" s="2"/>
      <c r="EFY177" s="2"/>
      <c r="EFZ177" s="2"/>
      <c r="EGA177" s="2"/>
      <c r="EGB177" s="2"/>
      <c r="EGC177" s="2"/>
      <c r="EGD177" s="2"/>
      <c r="EGE177" s="2"/>
      <c r="EGF177" s="2"/>
      <c r="EGG177" s="2"/>
      <c r="EGH177" s="2"/>
      <c r="EGI177" s="2"/>
      <c r="EGJ177" s="2"/>
      <c r="EGK177" s="2"/>
      <c r="EGL177" s="2"/>
      <c r="EGM177" s="2"/>
      <c r="EGN177" s="2"/>
      <c r="EGO177" s="2"/>
      <c r="EGP177" s="2"/>
      <c r="EGQ177" s="2"/>
      <c r="EGR177" s="2"/>
      <c r="EGS177" s="2"/>
      <c r="EGT177" s="2"/>
      <c r="EGU177" s="2"/>
      <c r="EGV177" s="2"/>
      <c r="EGW177" s="2"/>
      <c r="EGX177" s="2"/>
      <c r="EGY177" s="2"/>
      <c r="EGZ177" s="2"/>
      <c r="EHA177" s="2"/>
      <c r="EHB177" s="2"/>
      <c r="EHC177" s="2"/>
      <c r="EHD177" s="2"/>
      <c r="EHE177" s="2"/>
      <c r="EHF177" s="2"/>
      <c r="EHG177" s="2"/>
      <c r="EHH177" s="2"/>
      <c r="EHI177" s="2"/>
      <c r="EHJ177" s="2"/>
      <c r="EHK177" s="2"/>
      <c r="EHL177" s="2"/>
      <c r="EHM177" s="2"/>
      <c r="EHN177" s="2"/>
      <c r="EHO177" s="2"/>
      <c r="EHP177" s="2"/>
      <c r="EHQ177" s="2"/>
      <c r="EHR177" s="2"/>
      <c r="EHS177" s="2"/>
      <c r="EHT177" s="2"/>
      <c r="EHU177" s="2"/>
      <c r="EHV177" s="2"/>
      <c r="EHW177" s="2"/>
      <c r="EHX177" s="2"/>
      <c r="EHY177" s="2"/>
      <c r="EHZ177" s="2"/>
      <c r="EIA177" s="2"/>
      <c r="EIB177" s="2"/>
      <c r="EIC177" s="2"/>
      <c r="EID177" s="2"/>
      <c r="EIE177" s="2"/>
      <c r="EIF177" s="2"/>
      <c r="EIG177" s="2"/>
      <c r="EIH177" s="2"/>
      <c r="EII177" s="2"/>
      <c r="EIJ177" s="2"/>
      <c r="EIK177" s="2"/>
      <c r="EIL177" s="2"/>
      <c r="EIM177" s="2"/>
      <c r="EIN177" s="2"/>
      <c r="EIO177" s="2"/>
      <c r="EIP177" s="2"/>
      <c r="EIQ177" s="2"/>
      <c r="EIR177" s="2"/>
      <c r="EIS177" s="2"/>
      <c r="EIT177" s="2"/>
      <c r="EIU177" s="2"/>
      <c r="EIV177" s="2"/>
      <c r="EIW177" s="2"/>
      <c r="EIX177" s="2"/>
      <c r="EIY177" s="2"/>
      <c r="EIZ177" s="2"/>
      <c r="EJA177" s="2"/>
      <c r="EJB177" s="2"/>
      <c r="EJC177" s="2"/>
      <c r="EJD177" s="2"/>
      <c r="EJE177" s="2"/>
      <c r="EJF177" s="2"/>
      <c r="EJG177" s="2"/>
      <c r="EJH177" s="2"/>
      <c r="EJI177" s="2"/>
      <c r="EJJ177" s="2"/>
      <c r="EJK177" s="2"/>
      <c r="EJL177" s="2"/>
      <c r="EJM177" s="2"/>
      <c r="EJN177" s="2"/>
      <c r="EJO177" s="2"/>
      <c r="EJP177" s="2"/>
      <c r="EJQ177" s="2"/>
      <c r="EJR177" s="2"/>
      <c r="EJS177" s="2"/>
      <c r="EJT177" s="2"/>
      <c r="EJU177" s="2"/>
      <c r="EJV177" s="2"/>
      <c r="EJW177" s="2"/>
      <c r="EJX177" s="2"/>
      <c r="EJY177" s="2"/>
      <c r="EJZ177" s="2"/>
      <c r="EKA177" s="2"/>
      <c r="EKB177" s="2"/>
      <c r="EKC177" s="2"/>
      <c r="EKD177" s="2"/>
      <c r="EKE177" s="2"/>
      <c r="EKF177" s="2"/>
      <c r="EKG177" s="2"/>
      <c r="EKH177" s="2"/>
      <c r="EKI177" s="2"/>
      <c r="EKJ177" s="2"/>
      <c r="EKK177" s="2"/>
      <c r="EKL177" s="2"/>
      <c r="EKM177" s="2"/>
      <c r="EKN177" s="2"/>
      <c r="EKO177" s="2"/>
      <c r="EKP177" s="2"/>
      <c r="EKQ177" s="2"/>
      <c r="EKR177" s="2"/>
      <c r="EKS177" s="2"/>
      <c r="EKT177" s="2"/>
      <c r="EKU177" s="2"/>
      <c r="EKV177" s="2"/>
      <c r="EKW177" s="2"/>
      <c r="EKX177" s="2"/>
      <c r="EKY177" s="2"/>
      <c r="EKZ177" s="2"/>
      <c r="ELA177" s="2"/>
      <c r="ELB177" s="2"/>
      <c r="ELC177" s="2"/>
      <c r="ELD177" s="2"/>
      <c r="ELE177" s="2"/>
      <c r="ELF177" s="2"/>
      <c r="ELG177" s="2"/>
      <c r="ELH177" s="2"/>
      <c r="ELI177" s="2"/>
      <c r="ELJ177" s="2"/>
      <c r="ELK177" s="2"/>
      <c r="ELL177" s="2"/>
      <c r="ELM177" s="2"/>
      <c r="ELN177" s="2"/>
      <c r="ELO177" s="2"/>
      <c r="ELP177" s="2"/>
      <c r="ELQ177" s="2"/>
      <c r="ELR177" s="2"/>
      <c r="ELS177" s="2"/>
      <c r="ELT177" s="2"/>
      <c r="ELU177" s="2"/>
      <c r="ELV177" s="2"/>
      <c r="ELW177" s="2"/>
      <c r="ELX177" s="2"/>
      <c r="ELY177" s="2"/>
      <c r="ELZ177" s="2"/>
      <c r="EMA177" s="2"/>
      <c r="EMB177" s="2"/>
      <c r="EMC177" s="2"/>
      <c r="EMD177" s="2"/>
      <c r="EME177" s="2"/>
      <c r="EMF177" s="2"/>
      <c r="EMG177" s="2"/>
      <c r="EMH177" s="2"/>
      <c r="EMI177" s="2"/>
      <c r="EMJ177" s="2"/>
      <c r="EMK177" s="2"/>
      <c r="EML177" s="2"/>
      <c r="EMM177" s="2"/>
      <c r="EMN177" s="2"/>
      <c r="EMO177" s="2"/>
      <c r="EMP177" s="2"/>
      <c r="EMQ177" s="2"/>
      <c r="EMR177" s="2"/>
      <c r="EMS177" s="2"/>
      <c r="EMT177" s="2"/>
      <c r="EMU177" s="2"/>
      <c r="EMV177" s="2"/>
      <c r="EMW177" s="2"/>
      <c r="EMX177" s="2"/>
      <c r="EMY177" s="2"/>
      <c r="EMZ177" s="2"/>
      <c r="ENA177" s="2"/>
      <c r="ENB177" s="2"/>
      <c r="ENC177" s="2"/>
      <c r="END177" s="2"/>
      <c r="ENE177" s="2"/>
      <c r="ENF177" s="2"/>
      <c r="ENG177" s="2"/>
      <c r="ENH177" s="2"/>
      <c r="ENI177" s="2"/>
      <c r="ENJ177" s="2"/>
      <c r="ENK177" s="2"/>
      <c r="ENL177" s="2"/>
      <c r="ENM177" s="2"/>
      <c r="ENN177" s="2"/>
      <c r="ENO177" s="2"/>
      <c r="ENP177" s="2"/>
      <c r="ENQ177" s="2"/>
      <c r="ENR177" s="2"/>
      <c r="ENS177" s="2"/>
      <c r="ENT177" s="2"/>
      <c r="ENU177" s="2"/>
      <c r="ENV177" s="2"/>
      <c r="ENW177" s="2"/>
      <c r="ENX177" s="2"/>
      <c r="ENY177" s="2"/>
      <c r="ENZ177" s="2"/>
      <c r="EOA177" s="2"/>
      <c r="EOB177" s="2"/>
      <c r="EOC177" s="2"/>
      <c r="EOD177" s="2"/>
      <c r="EOE177" s="2"/>
      <c r="EOF177" s="2"/>
      <c r="EOG177" s="2"/>
      <c r="EOH177" s="2"/>
      <c r="EOI177" s="2"/>
      <c r="EOJ177" s="2"/>
      <c r="EOK177" s="2"/>
      <c r="EOL177" s="2"/>
      <c r="EOM177" s="2"/>
      <c r="EON177" s="2"/>
      <c r="EOO177" s="2"/>
      <c r="EOP177" s="2"/>
      <c r="EOQ177" s="2"/>
      <c r="EOR177" s="2"/>
      <c r="EOS177" s="2"/>
      <c r="EOT177" s="2"/>
      <c r="EOU177" s="2"/>
      <c r="EOV177" s="2"/>
      <c r="EOW177" s="2"/>
      <c r="EOX177" s="2"/>
      <c r="EOY177" s="2"/>
      <c r="EOZ177" s="2"/>
      <c r="EPA177" s="2"/>
      <c r="EPB177" s="2"/>
      <c r="EPC177" s="2"/>
      <c r="EPD177" s="2"/>
      <c r="EPE177" s="2"/>
      <c r="EPF177" s="2"/>
      <c r="EPG177" s="2"/>
      <c r="EPH177" s="2"/>
      <c r="EPI177" s="2"/>
      <c r="EPJ177" s="2"/>
      <c r="EPK177" s="2"/>
      <c r="EPL177" s="2"/>
      <c r="EPM177" s="2"/>
      <c r="EPN177" s="2"/>
      <c r="EPO177" s="2"/>
      <c r="EPP177" s="2"/>
      <c r="EPQ177" s="2"/>
      <c r="EPR177" s="2"/>
      <c r="EPS177" s="2"/>
      <c r="EPT177" s="2"/>
      <c r="EPU177" s="2"/>
      <c r="EPV177" s="2"/>
      <c r="EPW177" s="2"/>
      <c r="EPX177" s="2"/>
      <c r="EPY177" s="2"/>
      <c r="EPZ177" s="2"/>
      <c r="EQA177" s="2"/>
      <c r="EQB177" s="2"/>
      <c r="EQC177" s="2"/>
      <c r="EQD177" s="2"/>
      <c r="EQE177" s="2"/>
      <c r="EQF177" s="2"/>
      <c r="EQG177" s="2"/>
      <c r="EQH177" s="2"/>
      <c r="EQI177" s="2"/>
      <c r="EQJ177" s="2"/>
      <c r="EQK177" s="2"/>
      <c r="EQL177" s="2"/>
      <c r="EQM177" s="2"/>
      <c r="EQN177" s="2"/>
      <c r="EQO177" s="2"/>
      <c r="EQP177" s="2"/>
      <c r="EQQ177" s="2"/>
      <c r="EQR177" s="2"/>
      <c r="EQS177" s="2"/>
      <c r="EQT177" s="2"/>
      <c r="EQU177" s="2"/>
      <c r="EQV177" s="2"/>
      <c r="EQW177" s="2"/>
      <c r="EQX177" s="2"/>
      <c r="EQY177" s="2"/>
      <c r="EQZ177" s="2"/>
      <c r="ERA177" s="2"/>
      <c r="ERB177" s="2"/>
      <c r="ERC177" s="2"/>
      <c r="ERD177" s="2"/>
      <c r="ERE177" s="2"/>
      <c r="ERF177" s="2"/>
      <c r="ERG177" s="2"/>
      <c r="ERH177" s="2"/>
      <c r="ERI177" s="2"/>
      <c r="ERJ177" s="2"/>
      <c r="ERK177" s="2"/>
      <c r="ERL177" s="2"/>
      <c r="ERM177" s="2"/>
      <c r="ERN177" s="2"/>
      <c r="ERO177" s="2"/>
      <c r="ERP177" s="2"/>
      <c r="ERQ177" s="2"/>
      <c r="ERR177" s="2"/>
      <c r="ERS177" s="2"/>
      <c r="ERT177" s="2"/>
      <c r="ERU177" s="2"/>
      <c r="ERV177" s="2"/>
      <c r="ERW177" s="2"/>
      <c r="ERX177" s="2"/>
      <c r="ERY177" s="2"/>
      <c r="ERZ177" s="2"/>
      <c r="ESA177" s="2"/>
      <c r="ESB177" s="2"/>
      <c r="ESC177" s="2"/>
      <c r="ESD177" s="2"/>
      <c r="ESE177" s="2"/>
      <c r="ESF177" s="2"/>
      <c r="ESG177" s="2"/>
      <c r="ESH177" s="2"/>
      <c r="ESI177" s="2"/>
      <c r="ESJ177" s="2"/>
      <c r="ESK177" s="2"/>
      <c r="ESL177" s="2"/>
      <c r="ESM177" s="2"/>
      <c r="ESN177" s="2"/>
      <c r="ESO177" s="2"/>
      <c r="ESP177" s="2"/>
      <c r="ESQ177" s="2"/>
      <c r="ESR177" s="2"/>
      <c r="ESS177" s="2"/>
      <c r="EST177" s="2"/>
      <c r="ESU177" s="2"/>
      <c r="ESV177" s="2"/>
      <c r="ESW177" s="2"/>
      <c r="ESX177" s="2"/>
      <c r="ESY177" s="2"/>
      <c r="ESZ177" s="2"/>
      <c r="ETA177" s="2"/>
      <c r="ETB177" s="2"/>
      <c r="ETC177" s="2"/>
      <c r="ETD177" s="2"/>
      <c r="ETE177" s="2"/>
      <c r="ETF177" s="2"/>
      <c r="ETG177" s="2"/>
      <c r="ETH177" s="2"/>
      <c r="ETI177" s="2"/>
      <c r="ETJ177" s="2"/>
      <c r="ETK177" s="2"/>
      <c r="ETL177" s="2"/>
      <c r="ETM177" s="2"/>
      <c r="ETN177" s="2"/>
      <c r="ETO177" s="2"/>
      <c r="ETP177" s="2"/>
      <c r="ETQ177" s="2"/>
      <c r="ETR177" s="2"/>
      <c r="ETS177" s="2"/>
      <c r="ETT177" s="2"/>
      <c r="ETU177" s="2"/>
      <c r="ETV177" s="2"/>
      <c r="ETW177" s="2"/>
      <c r="ETX177" s="2"/>
      <c r="ETY177" s="2"/>
      <c r="ETZ177" s="2"/>
      <c r="EUA177" s="2"/>
      <c r="EUB177" s="2"/>
      <c r="EUC177" s="2"/>
      <c r="EUD177" s="2"/>
      <c r="EUE177" s="2"/>
      <c r="EUF177" s="2"/>
      <c r="EUG177" s="2"/>
      <c r="EUH177" s="2"/>
      <c r="EUI177" s="2"/>
      <c r="EUJ177" s="2"/>
      <c r="EUK177" s="2"/>
      <c r="EUL177" s="2"/>
      <c r="EUM177" s="2"/>
      <c r="EUN177" s="2"/>
      <c r="EUO177" s="2"/>
      <c r="EUP177" s="2"/>
      <c r="EUQ177" s="2"/>
      <c r="EUR177" s="2"/>
      <c r="EUS177" s="2"/>
      <c r="EUT177" s="2"/>
      <c r="EUU177" s="2"/>
      <c r="EUV177" s="2"/>
      <c r="EUW177" s="2"/>
      <c r="EUX177" s="2"/>
      <c r="EUY177" s="2"/>
      <c r="EUZ177" s="2"/>
      <c r="EVA177" s="2"/>
      <c r="EVB177" s="2"/>
      <c r="EVC177" s="2"/>
      <c r="EVD177" s="2"/>
      <c r="EVE177" s="2"/>
      <c r="EVF177" s="2"/>
      <c r="EVG177" s="2"/>
      <c r="EVH177" s="2"/>
      <c r="EVI177" s="2"/>
      <c r="EVJ177" s="2"/>
      <c r="EVK177" s="2"/>
      <c r="EVL177" s="2"/>
      <c r="EVM177" s="2"/>
      <c r="EVN177" s="2"/>
      <c r="EVO177" s="2"/>
      <c r="EVP177" s="2"/>
      <c r="EVQ177" s="2"/>
      <c r="EVR177" s="2"/>
      <c r="EVS177" s="2"/>
      <c r="EVT177" s="2"/>
      <c r="EVU177" s="2"/>
      <c r="EVV177" s="2"/>
      <c r="EVW177" s="2"/>
      <c r="EVX177" s="2"/>
      <c r="EVY177" s="2"/>
      <c r="EVZ177" s="2"/>
      <c r="EWA177" s="2"/>
      <c r="EWB177" s="2"/>
      <c r="EWC177" s="2"/>
      <c r="EWD177" s="2"/>
      <c r="EWE177" s="2"/>
      <c r="EWF177" s="2"/>
      <c r="EWG177" s="2"/>
      <c r="EWH177" s="2"/>
      <c r="EWI177" s="2"/>
      <c r="EWJ177" s="2"/>
      <c r="EWK177" s="2"/>
      <c r="EWL177" s="2"/>
      <c r="EWM177" s="2"/>
      <c r="EWN177" s="2"/>
      <c r="EWO177" s="2"/>
      <c r="EWP177" s="2"/>
      <c r="EWQ177" s="2"/>
      <c r="EWR177" s="2"/>
      <c r="EWS177" s="2"/>
      <c r="EWT177" s="2"/>
      <c r="EWU177" s="2"/>
      <c r="EWV177" s="2"/>
      <c r="EWW177" s="2"/>
      <c r="EWX177" s="2"/>
      <c r="EWY177" s="2"/>
      <c r="EWZ177" s="2"/>
      <c r="EXA177" s="2"/>
      <c r="EXB177" s="2"/>
      <c r="EXC177" s="2"/>
      <c r="EXD177" s="2"/>
      <c r="EXE177" s="2"/>
      <c r="EXF177" s="2"/>
      <c r="EXG177" s="2"/>
      <c r="EXH177" s="2"/>
      <c r="EXI177" s="2"/>
      <c r="EXJ177" s="2"/>
      <c r="EXK177" s="2"/>
      <c r="EXL177" s="2"/>
      <c r="EXM177" s="2"/>
      <c r="EXN177" s="2"/>
      <c r="EXO177" s="2"/>
      <c r="EXP177" s="2"/>
      <c r="EXQ177" s="2"/>
      <c r="EXR177" s="2"/>
      <c r="EXS177" s="2"/>
      <c r="EXT177" s="2"/>
      <c r="EXU177" s="2"/>
      <c r="EXV177" s="2"/>
      <c r="EXW177" s="2"/>
      <c r="EXX177" s="2"/>
      <c r="EXY177" s="2"/>
      <c r="EXZ177" s="2"/>
      <c r="EYA177" s="2"/>
      <c r="EYB177" s="2"/>
      <c r="EYC177" s="2"/>
      <c r="EYD177" s="2"/>
      <c r="EYE177" s="2"/>
      <c r="EYF177" s="2"/>
      <c r="EYG177" s="2"/>
      <c r="EYH177" s="2"/>
      <c r="EYI177" s="2"/>
      <c r="EYJ177" s="2"/>
      <c r="EYK177" s="2"/>
      <c r="EYL177" s="2"/>
      <c r="EYM177" s="2"/>
      <c r="EYN177" s="2"/>
      <c r="EYO177" s="2"/>
      <c r="EYP177" s="2"/>
      <c r="EYQ177" s="2"/>
      <c r="EYR177" s="2"/>
      <c r="EYS177" s="2"/>
      <c r="EYT177" s="2"/>
      <c r="EYU177" s="2"/>
      <c r="EYV177" s="2"/>
      <c r="EYW177" s="2"/>
      <c r="EYX177" s="2"/>
      <c r="EYY177" s="2"/>
      <c r="EYZ177" s="2"/>
      <c r="EZA177" s="2"/>
      <c r="EZB177" s="2"/>
      <c r="EZC177" s="2"/>
      <c r="EZD177" s="2"/>
      <c r="EZE177" s="2"/>
      <c r="EZF177" s="2"/>
      <c r="EZG177" s="2"/>
      <c r="EZH177" s="2"/>
      <c r="EZI177" s="2"/>
      <c r="EZJ177" s="2"/>
      <c r="EZK177" s="2"/>
      <c r="EZL177" s="2"/>
      <c r="EZM177" s="2"/>
      <c r="EZN177" s="2"/>
      <c r="EZO177" s="2"/>
      <c r="EZP177" s="2"/>
      <c r="EZQ177" s="2"/>
      <c r="EZR177" s="2"/>
      <c r="EZS177" s="2"/>
      <c r="EZT177" s="2"/>
      <c r="EZU177" s="2"/>
      <c r="EZV177" s="2"/>
      <c r="EZW177" s="2"/>
      <c r="EZX177" s="2"/>
      <c r="EZY177" s="2"/>
      <c r="EZZ177" s="2"/>
      <c r="FAA177" s="2"/>
      <c r="FAB177" s="2"/>
      <c r="FAC177" s="2"/>
      <c r="FAD177" s="2"/>
      <c r="FAE177" s="2"/>
      <c r="FAF177" s="2"/>
      <c r="FAG177" s="2"/>
      <c r="FAH177" s="2"/>
      <c r="FAI177" s="2"/>
      <c r="FAJ177" s="2"/>
      <c r="FAK177" s="2"/>
      <c r="FAL177" s="2"/>
      <c r="FAM177" s="2"/>
      <c r="FAN177" s="2"/>
      <c r="FAO177" s="2"/>
      <c r="FAP177" s="2"/>
      <c r="FAQ177" s="2"/>
      <c r="FAR177" s="2"/>
      <c r="FAS177" s="2"/>
      <c r="FAT177" s="2"/>
      <c r="FAU177" s="2"/>
      <c r="FAV177" s="2"/>
      <c r="FAW177" s="2"/>
      <c r="FAX177" s="2"/>
      <c r="FAY177" s="2"/>
      <c r="FAZ177" s="2"/>
      <c r="FBA177" s="2"/>
      <c r="FBB177" s="2"/>
      <c r="FBC177" s="2"/>
      <c r="FBD177" s="2"/>
      <c r="FBE177" s="2"/>
      <c r="FBF177" s="2"/>
      <c r="FBG177" s="2"/>
      <c r="FBH177" s="2"/>
      <c r="FBI177" s="2"/>
      <c r="FBJ177" s="2"/>
      <c r="FBK177" s="2"/>
      <c r="FBL177" s="2"/>
      <c r="FBM177" s="2"/>
      <c r="FBN177" s="2"/>
      <c r="FBO177" s="2"/>
      <c r="FBP177" s="2"/>
      <c r="FBQ177" s="2"/>
      <c r="FBR177" s="2"/>
      <c r="FBS177" s="2"/>
      <c r="FBT177" s="2"/>
      <c r="FBU177" s="2"/>
      <c r="FBV177" s="2"/>
      <c r="FBW177" s="2"/>
      <c r="FBX177" s="2"/>
      <c r="FBY177" s="2"/>
      <c r="FBZ177" s="2"/>
      <c r="FCA177" s="2"/>
      <c r="FCB177" s="2"/>
      <c r="FCC177" s="2"/>
      <c r="FCD177" s="2"/>
      <c r="FCE177" s="2"/>
      <c r="FCF177" s="2"/>
      <c r="FCG177" s="2"/>
      <c r="FCH177" s="2"/>
      <c r="FCI177" s="2"/>
      <c r="FCJ177" s="2"/>
      <c r="FCK177" s="2"/>
      <c r="FCL177" s="2"/>
      <c r="FCM177" s="2"/>
      <c r="FCN177" s="2"/>
      <c r="FCO177" s="2"/>
      <c r="FCP177" s="2"/>
      <c r="FCQ177" s="2"/>
      <c r="FCR177" s="2"/>
      <c r="FCS177" s="2"/>
      <c r="FCT177" s="2"/>
      <c r="FCU177" s="2"/>
      <c r="FCV177" s="2"/>
      <c r="FCW177" s="2"/>
      <c r="FCX177" s="2"/>
      <c r="FCY177" s="2"/>
      <c r="FCZ177" s="2"/>
      <c r="FDA177" s="2"/>
      <c r="FDB177" s="2"/>
      <c r="FDC177" s="2"/>
      <c r="FDD177" s="2"/>
      <c r="FDE177" s="2"/>
      <c r="FDF177" s="2"/>
      <c r="FDG177" s="2"/>
      <c r="FDH177" s="2"/>
      <c r="FDI177" s="2"/>
      <c r="FDJ177" s="2"/>
      <c r="FDK177" s="2"/>
      <c r="FDL177" s="2"/>
      <c r="FDM177" s="2"/>
      <c r="FDN177" s="2"/>
      <c r="FDO177" s="2"/>
      <c r="FDP177" s="2"/>
      <c r="FDQ177" s="2"/>
      <c r="FDR177" s="2"/>
      <c r="FDS177" s="2"/>
      <c r="FDT177" s="2"/>
      <c r="FDU177" s="2"/>
      <c r="FDV177" s="2"/>
      <c r="FDW177" s="2"/>
      <c r="FDX177" s="2"/>
      <c r="FDY177" s="2"/>
      <c r="FDZ177" s="2"/>
      <c r="FEA177" s="2"/>
      <c r="FEB177" s="2"/>
      <c r="FEC177" s="2"/>
      <c r="FED177" s="2"/>
      <c r="FEE177" s="2"/>
      <c r="FEF177" s="2"/>
      <c r="FEG177" s="2"/>
      <c r="FEH177" s="2"/>
      <c r="FEI177" s="2"/>
      <c r="FEJ177" s="2"/>
      <c r="FEK177" s="2"/>
      <c r="FEL177" s="2"/>
      <c r="FEM177" s="2"/>
      <c r="FEN177" s="2"/>
      <c r="FEO177" s="2"/>
      <c r="FEP177" s="2"/>
      <c r="FEQ177" s="2"/>
      <c r="FER177" s="2"/>
      <c r="FES177" s="2"/>
      <c r="FET177" s="2"/>
      <c r="FEU177" s="2"/>
      <c r="FEV177" s="2"/>
      <c r="FEW177" s="2"/>
      <c r="FEX177" s="2"/>
      <c r="FEY177" s="2"/>
      <c r="FEZ177" s="2"/>
      <c r="FFA177" s="2"/>
      <c r="FFB177" s="2"/>
      <c r="FFC177" s="2"/>
      <c r="FFD177" s="2"/>
      <c r="FFE177" s="2"/>
      <c r="FFF177" s="2"/>
      <c r="FFG177" s="2"/>
      <c r="FFH177" s="2"/>
      <c r="FFI177" s="2"/>
      <c r="FFJ177" s="2"/>
      <c r="FFK177" s="2"/>
      <c r="FFL177" s="2"/>
      <c r="FFM177" s="2"/>
      <c r="FFN177" s="2"/>
      <c r="FFO177" s="2"/>
      <c r="FFP177" s="2"/>
      <c r="FFQ177" s="2"/>
      <c r="FFR177" s="2"/>
      <c r="FFS177" s="2"/>
      <c r="FFT177" s="2"/>
      <c r="FFU177" s="2"/>
      <c r="FFV177" s="2"/>
      <c r="FFW177" s="2"/>
      <c r="FFX177" s="2"/>
      <c r="FFY177" s="2"/>
      <c r="FFZ177" s="2"/>
      <c r="FGA177" s="2"/>
      <c r="FGB177" s="2"/>
      <c r="FGC177" s="2"/>
      <c r="FGD177" s="2"/>
      <c r="FGE177" s="2"/>
      <c r="FGF177" s="2"/>
      <c r="FGG177" s="2"/>
      <c r="FGH177" s="2"/>
      <c r="FGI177" s="2"/>
      <c r="FGJ177" s="2"/>
      <c r="FGK177" s="2"/>
      <c r="FGL177" s="2"/>
      <c r="FGM177" s="2"/>
      <c r="FGN177" s="2"/>
      <c r="FGO177" s="2"/>
      <c r="FGP177" s="2"/>
      <c r="FGQ177" s="2"/>
      <c r="FGR177" s="2"/>
      <c r="FGS177" s="2"/>
      <c r="FGT177" s="2"/>
      <c r="FGU177" s="2"/>
      <c r="FGV177" s="2"/>
      <c r="FGW177" s="2"/>
      <c r="FGX177" s="2"/>
      <c r="FGY177" s="2"/>
      <c r="FGZ177" s="2"/>
      <c r="FHA177" s="2"/>
      <c r="FHB177" s="2"/>
      <c r="FHC177" s="2"/>
      <c r="FHD177" s="2"/>
      <c r="FHE177" s="2"/>
      <c r="FHF177" s="2"/>
      <c r="FHG177" s="2"/>
      <c r="FHH177" s="2"/>
      <c r="FHI177" s="2"/>
      <c r="FHJ177" s="2"/>
      <c r="FHK177" s="2"/>
      <c r="FHL177" s="2"/>
      <c r="FHM177" s="2"/>
      <c r="FHN177" s="2"/>
      <c r="FHO177" s="2"/>
      <c r="FHP177" s="2"/>
      <c r="FHQ177" s="2"/>
      <c r="FHR177" s="2"/>
      <c r="FHS177" s="2"/>
      <c r="FHT177" s="2"/>
      <c r="FHU177" s="2"/>
      <c r="FHV177" s="2"/>
      <c r="FHW177" s="2"/>
      <c r="FHX177" s="2"/>
      <c r="FHY177" s="2"/>
      <c r="FHZ177" s="2"/>
      <c r="FIA177" s="2"/>
      <c r="FIB177" s="2"/>
      <c r="FIC177" s="2"/>
      <c r="FID177" s="2"/>
      <c r="FIE177" s="2"/>
      <c r="FIF177" s="2"/>
      <c r="FIG177" s="2"/>
      <c r="FIH177" s="2"/>
      <c r="FII177" s="2"/>
      <c r="FIJ177" s="2"/>
      <c r="FIK177" s="2"/>
      <c r="FIL177" s="2"/>
      <c r="FIM177" s="2"/>
      <c r="FIN177" s="2"/>
      <c r="FIO177" s="2"/>
      <c r="FIP177" s="2"/>
      <c r="FIQ177" s="2"/>
      <c r="FIR177" s="2"/>
      <c r="FIS177" s="2"/>
      <c r="FIT177" s="2"/>
      <c r="FIU177" s="2"/>
      <c r="FIV177" s="2"/>
      <c r="FIW177" s="2"/>
      <c r="FIX177" s="2"/>
      <c r="FIY177" s="2"/>
      <c r="FIZ177" s="2"/>
      <c r="FJA177" s="2"/>
      <c r="FJB177" s="2"/>
      <c r="FJC177" s="2"/>
      <c r="FJD177" s="2"/>
      <c r="FJE177" s="2"/>
      <c r="FJF177" s="2"/>
      <c r="FJG177" s="2"/>
      <c r="FJH177" s="2"/>
      <c r="FJI177" s="2"/>
      <c r="FJJ177" s="2"/>
      <c r="FJK177" s="2"/>
      <c r="FJL177" s="2"/>
      <c r="FJM177" s="2"/>
      <c r="FJN177" s="2"/>
      <c r="FJO177" s="2"/>
      <c r="FJP177" s="2"/>
      <c r="FJQ177" s="2"/>
      <c r="FJR177" s="2"/>
      <c r="FJS177" s="2"/>
      <c r="FJT177" s="2"/>
      <c r="FJU177" s="2"/>
      <c r="FJV177" s="2"/>
      <c r="FJW177" s="2"/>
      <c r="FJX177" s="2"/>
      <c r="FJY177" s="2"/>
      <c r="FJZ177" s="2"/>
      <c r="FKA177" s="2"/>
      <c r="FKB177" s="2"/>
      <c r="FKC177" s="2"/>
      <c r="FKD177" s="2"/>
      <c r="FKE177" s="2"/>
      <c r="FKF177" s="2"/>
      <c r="FKG177" s="2"/>
      <c r="FKH177" s="2"/>
      <c r="FKI177" s="2"/>
      <c r="FKJ177" s="2"/>
      <c r="FKK177" s="2"/>
      <c r="FKL177" s="2"/>
      <c r="FKM177" s="2"/>
      <c r="FKN177" s="2"/>
      <c r="FKO177" s="2"/>
      <c r="FKP177" s="2"/>
      <c r="FKQ177" s="2"/>
      <c r="FKR177" s="2"/>
      <c r="FKS177" s="2"/>
      <c r="FKT177" s="2"/>
      <c r="FKU177" s="2"/>
      <c r="FKV177" s="2"/>
      <c r="FKW177" s="2"/>
      <c r="FKX177" s="2"/>
      <c r="FKY177" s="2"/>
      <c r="FKZ177" s="2"/>
      <c r="FLA177" s="2"/>
      <c r="FLB177" s="2"/>
      <c r="FLC177" s="2"/>
      <c r="FLD177" s="2"/>
      <c r="FLE177" s="2"/>
      <c r="FLF177" s="2"/>
      <c r="FLG177" s="2"/>
      <c r="FLH177" s="2"/>
      <c r="FLI177" s="2"/>
      <c r="FLJ177" s="2"/>
      <c r="FLK177" s="2"/>
      <c r="FLL177" s="2"/>
      <c r="FLM177" s="2"/>
      <c r="FLN177" s="2"/>
      <c r="FLO177" s="2"/>
      <c r="FLP177" s="2"/>
      <c r="FLQ177" s="2"/>
      <c r="FLR177" s="2"/>
      <c r="FLS177" s="2"/>
      <c r="FLT177" s="2"/>
      <c r="FLU177" s="2"/>
      <c r="FLV177" s="2"/>
      <c r="FLW177" s="2"/>
      <c r="FLX177" s="2"/>
      <c r="FLY177" s="2"/>
      <c r="FLZ177" s="2"/>
      <c r="FMA177" s="2"/>
      <c r="FMB177" s="2"/>
      <c r="FMC177" s="2"/>
      <c r="FMD177" s="2"/>
      <c r="FME177" s="2"/>
      <c r="FMF177" s="2"/>
      <c r="FMG177" s="2"/>
      <c r="FMH177" s="2"/>
      <c r="FMI177" s="2"/>
      <c r="FMJ177" s="2"/>
      <c r="FMK177" s="2"/>
      <c r="FML177" s="2"/>
      <c r="FMM177" s="2"/>
      <c r="FMN177" s="2"/>
      <c r="FMO177" s="2"/>
      <c r="FMP177" s="2"/>
      <c r="FMQ177" s="2"/>
      <c r="FMR177" s="2"/>
      <c r="FMS177" s="2"/>
      <c r="FMT177" s="2"/>
      <c r="FMU177" s="2"/>
      <c r="FMV177" s="2"/>
      <c r="FMW177" s="2"/>
      <c r="FMX177" s="2"/>
      <c r="FMY177" s="2"/>
      <c r="FMZ177" s="2"/>
      <c r="FNA177" s="2"/>
      <c r="FNB177" s="2"/>
      <c r="FNC177" s="2"/>
      <c r="FND177" s="2"/>
      <c r="FNE177" s="2"/>
      <c r="FNF177" s="2"/>
      <c r="FNG177" s="2"/>
      <c r="FNH177" s="2"/>
      <c r="FNI177" s="2"/>
      <c r="FNJ177" s="2"/>
      <c r="FNK177" s="2"/>
      <c r="FNL177" s="2"/>
      <c r="FNM177" s="2"/>
      <c r="FNN177" s="2"/>
      <c r="FNO177" s="2"/>
      <c r="FNP177" s="2"/>
      <c r="FNQ177" s="2"/>
      <c r="FNR177" s="2"/>
      <c r="FNS177" s="2"/>
      <c r="FNT177" s="2"/>
      <c r="FNU177" s="2"/>
      <c r="FNV177" s="2"/>
      <c r="FNW177" s="2"/>
      <c r="FNX177" s="2"/>
      <c r="FNY177" s="2"/>
      <c r="FNZ177" s="2"/>
      <c r="FOA177" s="2"/>
      <c r="FOB177" s="2"/>
      <c r="FOC177" s="2"/>
      <c r="FOD177" s="2"/>
      <c r="FOE177" s="2"/>
      <c r="FOF177" s="2"/>
      <c r="FOG177" s="2"/>
      <c r="FOH177" s="2"/>
      <c r="FOI177" s="2"/>
      <c r="FOJ177" s="2"/>
      <c r="FOK177" s="2"/>
      <c r="FOL177" s="2"/>
      <c r="FOM177" s="2"/>
      <c r="FON177" s="2"/>
      <c r="FOO177" s="2"/>
      <c r="FOP177" s="2"/>
      <c r="FOQ177" s="2"/>
      <c r="FOR177" s="2"/>
      <c r="FOS177" s="2"/>
      <c r="FOT177" s="2"/>
      <c r="FOU177" s="2"/>
      <c r="FOV177" s="2"/>
      <c r="FOW177" s="2"/>
      <c r="FOX177" s="2"/>
      <c r="FOY177" s="2"/>
      <c r="FOZ177" s="2"/>
      <c r="FPA177" s="2"/>
      <c r="FPB177" s="2"/>
      <c r="FPC177" s="2"/>
      <c r="FPD177" s="2"/>
      <c r="FPE177" s="2"/>
      <c r="FPF177" s="2"/>
      <c r="FPG177" s="2"/>
      <c r="FPH177" s="2"/>
      <c r="FPI177" s="2"/>
      <c r="FPJ177" s="2"/>
      <c r="FPK177" s="2"/>
      <c r="FPL177" s="2"/>
      <c r="FPM177" s="2"/>
      <c r="FPN177" s="2"/>
      <c r="FPO177" s="2"/>
      <c r="FPP177" s="2"/>
      <c r="FPQ177" s="2"/>
      <c r="FPR177" s="2"/>
      <c r="FPS177" s="2"/>
      <c r="FPT177" s="2"/>
      <c r="FPU177" s="2"/>
      <c r="FPV177" s="2"/>
      <c r="FPW177" s="2"/>
      <c r="FPX177" s="2"/>
      <c r="FPY177" s="2"/>
      <c r="FPZ177" s="2"/>
      <c r="FQA177" s="2"/>
      <c r="FQB177" s="2"/>
      <c r="FQC177" s="2"/>
      <c r="FQD177" s="2"/>
      <c r="FQE177" s="2"/>
      <c r="FQF177" s="2"/>
      <c r="FQG177" s="2"/>
      <c r="FQH177" s="2"/>
      <c r="FQI177" s="2"/>
      <c r="FQJ177" s="2"/>
      <c r="FQK177" s="2"/>
      <c r="FQL177" s="2"/>
      <c r="FQM177" s="2"/>
      <c r="FQN177" s="2"/>
      <c r="FQO177" s="2"/>
      <c r="FQP177" s="2"/>
      <c r="FQQ177" s="2"/>
      <c r="FQR177" s="2"/>
      <c r="FQS177" s="2"/>
      <c r="FQT177" s="2"/>
      <c r="FQU177" s="2"/>
      <c r="FQV177" s="2"/>
      <c r="FQW177" s="2"/>
      <c r="FQX177" s="2"/>
      <c r="FQY177" s="2"/>
      <c r="FQZ177" s="2"/>
      <c r="FRA177" s="2"/>
      <c r="FRB177" s="2"/>
      <c r="FRC177" s="2"/>
      <c r="FRD177" s="2"/>
      <c r="FRE177" s="2"/>
      <c r="FRF177" s="2"/>
      <c r="FRG177" s="2"/>
      <c r="FRH177" s="2"/>
      <c r="FRI177" s="2"/>
      <c r="FRJ177" s="2"/>
      <c r="FRK177" s="2"/>
      <c r="FRL177" s="2"/>
      <c r="FRM177" s="2"/>
      <c r="FRN177" s="2"/>
      <c r="FRO177" s="2"/>
      <c r="FRP177" s="2"/>
      <c r="FRQ177" s="2"/>
      <c r="FRR177" s="2"/>
      <c r="FRS177" s="2"/>
      <c r="FRT177" s="2"/>
      <c r="FRU177" s="2"/>
      <c r="FRV177" s="2"/>
      <c r="FRW177" s="2"/>
      <c r="FRX177" s="2"/>
      <c r="FRY177" s="2"/>
      <c r="FRZ177" s="2"/>
      <c r="FSA177" s="2"/>
      <c r="FSB177" s="2"/>
      <c r="FSC177" s="2"/>
      <c r="FSD177" s="2"/>
      <c r="FSE177" s="2"/>
      <c r="FSF177" s="2"/>
      <c r="FSG177" s="2"/>
      <c r="FSH177" s="2"/>
      <c r="FSI177" s="2"/>
      <c r="FSJ177" s="2"/>
      <c r="FSK177" s="2"/>
      <c r="FSL177" s="2"/>
      <c r="FSM177" s="2"/>
      <c r="FSN177" s="2"/>
      <c r="FSO177" s="2"/>
      <c r="FSP177" s="2"/>
      <c r="FSQ177" s="2"/>
      <c r="FSR177" s="2"/>
      <c r="FSS177" s="2"/>
      <c r="FST177" s="2"/>
      <c r="FSU177" s="2"/>
      <c r="FSV177" s="2"/>
      <c r="FSW177" s="2"/>
      <c r="FSX177" s="2"/>
      <c r="FSY177" s="2"/>
      <c r="FSZ177" s="2"/>
      <c r="FTA177" s="2"/>
      <c r="FTB177" s="2"/>
      <c r="FTC177" s="2"/>
      <c r="FTD177" s="2"/>
      <c r="FTE177" s="2"/>
      <c r="FTF177" s="2"/>
      <c r="FTG177" s="2"/>
      <c r="FTH177" s="2"/>
      <c r="FTI177" s="2"/>
      <c r="FTJ177" s="2"/>
      <c r="FTK177" s="2"/>
      <c r="FTL177" s="2"/>
      <c r="FTM177" s="2"/>
      <c r="FTN177" s="2"/>
      <c r="FTO177" s="2"/>
      <c r="FTP177" s="2"/>
      <c r="FTQ177" s="2"/>
      <c r="FTR177" s="2"/>
      <c r="FTS177" s="2"/>
      <c r="FTT177" s="2"/>
      <c r="FTU177" s="2"/>
      <c r="FTV177" s="2"/>
      <c r="FTW177" s="2"/>
      <c r="FTX177" s="2"/>
      <c r="FTY177" s="2"/>
      <c r="FTZ177" s="2"/>
      <c r="FUA177" s="2"/>
      <c r="FUB177" s="2"/>
      <c r="FUC177" s="2"/>
      <c r="FUD177" s="2"/>
      <c r="FUE177" s="2"/>
      <c r="FUF177" s="2"/>
      <c r="FUG177" s="2"/>
      <c r="FUH177" s="2"/>
      <c r="FUI177" s="2"/>
      <c r="FUJ177" s="2"/>
      <c r="FUK177" s="2"/>
      <c r="FUL177" s="2"/>
      <c r="FUM177" s="2"/>
      <c r="FUN177" s="2"/>
      <c r="FUO177" s="2"/>
      <c r="FUP177" s="2"/>
      <c r="FUQ177" s="2"/>
      <c r="FUR177" s="2"/>
      <c r="FUS177" s="2"/>
      <c r="FUT177" s="2"/>
      <c r="FUU177" s="2"/>
      <c r="FUV177" s="2"/>
      <c r="FUW177" s="2"/>
      <c r="FUX177" s="2"/>
      <c r="FUY177" s="2"/>
      <c r="FUZ177" s="2"/>
      <c r="FVA177" s="2"/>
      <c r="FVB177" s="2"/>
      <c r="FVC177" s="2"/>
      <c r="FVD177" s="2"/>
      <c r="FVE177" s="2"/>
      <c r="FVF177" s="2"/>
      <c r="FVG177" s="2"/>
      <c r="FVH177" s="2"/>
      <c r="FVI177" s="2"/>
      <c r="FVJ177" s="2"/>
      <c r="FVK177" s="2"/>
      <c r="FVL177" s="2"/>
      <c r="FVM177" s="2"/>
      <c r="FVN177" s="2"/>
      <c r="FVO177" s="2"/>
      <c r="FVP177" s="2"/>
      <c r="FVQ177" s="2"/>
      <c r="FVR177" s="2"/>
      <c r="FVS177" s="2"/>
      <c r="FVT177" s="2"/>
      <c r="FVU177" s="2"/>
      <c r="FVV177" s="2"/>
      <c r="FVW177" s="2"/>
      <c r="FVX177" s="2"/>
      <c r="FVY177" s="2"/>
      <c r="FVZ177" s="2"/>
      <c r="FWA177" s="2"/>
      <c r="FWB177" s="2"/>
      <c r="FWC177" s="2"/>
      <c r="FWD177" s="2"/>
      <c r="FWE177" s="2"/>
      <c r="FWF177" s="2"/>
      <c r="FWG177" s="2"/>
      <c r="FWH177" s="2"/>
      <c r="FWI177" s="2"/>
      <c r="FWJ177" s="2"/>
      <c r="FWK177" s="2"/>
      <c r="FWL177" s="2"/>
      <c r="FWM177" s="2"/>
      <c r="FWN177" s="2"/>
      <c r="FWO177" s="2"/>
      <c r="FWP177" s="2"/>
      <c r="FWQ177" s="2"/>
      <c r="FWR177" s="2"/>
      <c r="FWS177" s="2"/>
      <c r="FWT177" s="2"/>
      <c r="FWU177" s="2"/>
      <c r="FWV177" s="2"/>
      <c r="FWW177" s="2"/>
      <c r="FWX177" s="2"/>
      <c r="FWY177" s="2"/>
      <c r="FWZ177" s="2"/>
      <c r="FXA177" s="2"/>
      <c r="FXB177" s="2"/>
      <c r="FXC177" s="2"/>
      <c r="FXD177" s="2"/>
      <c r="FXE177" s="2"/>
      <c r="FXF177" s="2"/>
      <c r="FXG177" s="2"/>
      <c r="FXH177" s="2"/>
      <c r="FXI177" s="2"/>
      <c r="FXJ177" s="2"/>
      <c r="FXK177" s="2"/>
      <c r="FXL177" s="2"/>
      <c r="FXM177" s="2"/>
      <c r="FXN177" s="2"/>
      <c r="FXO177" s="2"/>
      <c r="FXP177" s="2"/>
      <c r="FXQ177" s="2"/>
      <c r="FXR177" s="2"/>
      <c r="FXS177" s="2"/>
      <c r="FXT177" s="2"/>
      <c r="FXU177" s="2"/>
      <c r="FXV177" s="2"/>
      <c r="FXW177" s="2"/>
      <c r="FXX177" s="2"/>
      <c r="FXY177" s="2"/>
      <c r="FXZ177" s="2"/>
      <c r="FYA177" s="2"/>
      <c r="FYB177" s="2"/>
      <c r="FYC177" s="2"/>
      <c r="FYD177" s="2"/>
      <c r="FYE177" s="2"/>
      <c r="FYF177" s="2"/>
      <c r="FYG177" s="2"/>
      <c r="FYH177" s="2"/>
      <c r="FYI177" s="2"/>
      <c r="FYJ177" s="2"/>
      <c r="FYK177" s="2"/>
      <c r="FYL177" s="2"/>
      <c r="FYM177" s="2"/>
      <c r="FYN177" s="2"/>
      <c r="FYO177" s="2"/>
      <c r="FYP177" s="2"/>
      <c r="FYQ177" s="2"/>
      <c r="FYR177" s="2"/>
      <c r="FYS177" s="2"/>
      <c r="FYT177" s="2"/>
      <c r="FYU177" s="2"/>
      <c r="FYV177" s="2"/>
      <c r="FYW177" s="2"/>
      <c r="FYX177" s="2"/>
      <c r="FYY177" s="2"/>
      <c r="FYZ177" s="2"/>
      <c r="FZA177" s="2"/>
      <c r="FZB177" s="2"/>
      <c r="FZC177" s="2"/>
      <c r="FZD177" s="2"/>
      <c r="FZE177" s="2"/>
      <c r="FZF177" s="2"/>
      <c r="FZG177" s="2"/>
      <c r="FZH177" s="2"/>
      <c r="FZI177" s="2"/>
      <c r="FZJ177" s="2"/>
      <c r="FZK177" s="2"/>
      <c r="FZL177" s="2"/>
      <c r="FZM177" s="2"/>
      <c r="FZN177" s="2"/>
      <c r="FZO177" s="2"/>
      <c r="FZP177" s="2"/>
      <c r="FZQ177" s="2"/>
      <c r="FZR177" s="2"/>
      <c r="FZS177" s="2"/>
      <c r="FZT177" s="2"/>
      <c r="FZU177" s="2"/>
      <c r="FZV177" s="2"/>
      <c r="FZW177" s="2"/>
      <c r="FZX177" s="2"/>
      <c r="FZY177" s="2"/>
      <c r="FZZ177" s="2"/>
      <c r="GAA177" s="2"/>
      <c r="GAB177" s="2"/>
      <c r="GAC177" s="2"/>
      <c r="GAD177" s="2"/>
      <c r="GAE177" s="2"/>
      <c r="GAF177" s="2"/>
      <c r="GAG177" s="2"/>
      <c r="GAH177" s="2"/>
      <c r="GAI177" s="2"/>
      <c r="GAJ177" s="2"/>
      <c r="GAK177" s="2"/>
      <c r="GAL177" s="2"/>
      <c r="GAM177" s="2"/>
      <c r="GAN177" s="2"/>
      <c r="GAO177" s="2"/>
      <c r="GAP177" s="2"/>
      <c r="GAQ177" s="2"/>
      <c r="GAR177" s="2"/>
      <c r="GAS177" s="2"/>
      <c r="GAT177" s="2"/>
      <c r="GAU177" s="2"/>
      <c r="GAV177" s="2"/>
      <c r="GAW177" s="2"/>
      <c r="GAX177" s="2"/>
      <c r="GAY177" s="2"/>
      <c r="GAZ177" s="2"/>
      <c r="GBA177" s="2"/>
      <c r="GBB177" s="2"/>
      <c r="GBC177" s="2"/>
      <c r="GBD177" s="2"/>
      <c r="GBE177" s="2"/>
      <c r="GBF177" s="2"/>
      <c r="GBG177" s="2"/>
      <c r="GBH177" s="2"/>
      <c r="GBI177" s="2"/>
      <c r="GBJ177" s="2"/>
      <c r="GBK177" s="2"/>
      <c r="GBL177" s="2"/>
      <c r="GBM177" s="2"/>
      <c r="GBN177" s="2"/>
      <c r="GBO177" s="2"/>
      <c r="GBP177" s="2"/>
      <c r="GBQ177" s="2"/>
      <c r="GBR177" s="2"/>
      <c r="GBS177" s="2"/>
      <c r="GBT177" s="2"/>
      <c r="GBU177" s="2"/>
      <c r="GBV177" s="2"/>
      <c r="GBW177" s="2"/>
      <c r="GBX177" s="2"/>
      <c r="GBY177" s="2"/>
      <c r="GBZ177" s="2"/>
      <c r="GCA177" s="2"/>
      <c r="GCB177" s="2"/>
      <c r="GCC177" s="2"/>
      <c r="GCD177" s="2"/>
      <c r="GCE177" s="2"/>
      <c r="GCF177" s="2"/>
      <c r="GCG177" s="2"/>
      <c r="GCH177" s="2"/>
      <c r="GCI177" s="2"/>
      <c r="GCJ177" s="2"/>
      <c r="GCK177" s="2"/>
      <c r="GCL177" s="2"/>
      <c r="GCM177" s="2"/>
      <c r="GCN177" s="2"/>
      <c r="GCO177" s="2"/>
      <c r="GCP177" s="2"/>
      <c r="GCQ177" s="2"/>
      <c r="GCR177" s="2"/>
      <c r="GCS177" s="2"/>
      <c r="GCT177" s="2"/>
      <c r="GCU177" s="2"/>
      <c r="GCV177" s="2"/>
      <c r="GCW177" s="2"/>
      <c r="GCX177" s="2"/>
      <c r="GCY177" s="2"/>
      <c r="GCZ177" s="2"/>
      <c r="GDA177" s="2"/>
      <c r="GDB177" s="2"/>
      <c r="GDC177" s="2"/>
      <c r="GDD177" s="2"/>
      <c r="GDE177" s="2"/>
      <c r="GDF177" s="2"/>
      <c r="GDG177" s="2"/>
      <c r="GDH177" s="2"/>
      <c r="GDI177" s="2"/>
      <c r="GDJ177" s="2"/>
      <c r="GDK177" s="2"/>
      <c r="GDL177" s="2"/>
      <c r="GDM177" s="2"/>
      <c r="GDN177" s="2"/>
      <c r="GDO177" s="2"/>
      <c r="GDP177" s="2"/>
      <c r="GDQ177" s="2"/>
      <c r="GDR177" s="2"/>
      <c r="GDS177" s="2"/>
      <c r="GDT177" s="2"/>
      <c r="GDU177" s="2"/>
      <c r="GDV177" s="2"/>
      <c r="GDW177" s="2"/>
      <c r="GDX177" s="2"/>
      <c r="GDY177" s="2"/>
      <c r="GDZ177" s="2"/>
      <c r="GEA177" s="2"/>
      <c r="GEB177" s="2"/>
      <c r="GEC177" s="2"/>
      <c r="GED177" s="2"/>
      <c r="GEE177" s="2"/>
      <c r="GEF177" s="2"/>
      <c r="GEG177" s="2"/>
      <c r="GEH177" s="2"/>
      <c r="GEI177" s="2"/>
      <c r="GEJ177" s="2"/>
      <c r="GEK177" s="2"/>
      <c r="GEL177" s="2"/>
      <c r="GEM177" s="2"/>
      <c r="GEN177" s="2"/>
      <c r="GEO177" s="2"/>
      <c r="GEP177" s="2"/>
      <c r="GEQ177" s="2"/>
      <c r="GER177" s="2"/>
      <c r="GES177" s="2"/>
      <c r="GET177" s="2"/>
      <c r="GEU177" s="2"/>
      <c r="GEV177" s="2"/>
      <c r="GEW177" s="2"/>
      <c r="GEX177" s="2"/>
      <c r="GEY177" s="2"/>
      <c r="GEZ177" s="2"/>
      <c r="GFA177" s="2"/>
      <c r="GFB177" s="2"/>
      <c r="GFC177" s="2"/>
      <c r="GFD177" s="2"/>
      <c r="GFE177" s="2"/>
      <c r="GFF177" s="2"/>
      <c r="GFG177" s="2"/>
      <c r="GFH177" s="2"/>
      <c r="GFI177" s="2"/>
      <c r="GFJ177" s="2"/>
      <c r="GFK177" s="2"/>
      <c r="GFL177" s="2"/>
      <c r="GFM177" s="2"/>
      <c r="GFN177" s="2"/>
      <c r="GFO177" s="2"/>
      <c r="GFP177" s="2"/>
      <c r="GFQ177" s="2"/>
      <c r="GFR177" s="2"/>
      <c r="GFS177" s="2"/>
      <c r="GFT177" s="2"/>
      <c r="GFU177" s="2"/>
      <c r="GFV177" s="2"/>
      <c r="GFW177" s="2"/>
      <c r="GFX177" s="2"/>
      <c r="GFY177" s="2"/>
      <c r="GFZ177" s="2"/>
      <c r="GGA177" s="2"/>
      <c r="GGB177" s="2"/>
      <c r="GGC177" s="2"/>
      <c r="GGD177" s="2"/>
      <c r="GGE177" s="2"/>
      <c r="GGF177" s="2"/>
      <c r="GGG177" s="2"/>
      <c r="GGH177" s="2"/>
      <c r="GGI177" s="2"/>
      <c r="GGJ177" s="2"/>
      <c r="GGK177" s="2"/>
      <c r="GGL177" s="2"/>
      <c r="GGM177" s="2"/>
      <c r="GGN177" s="2"/>
      <c r="GGO177" s="2"/>
      <c r="GGP177" s="2"/>
      <c r="GGQ177" s="2"/>
      <c r="GGR177" s="2"/>
      <c r="GGS177" s="2"/>
      <c r="GGT177" s="2"/>
      <c r="GGU177" s="2"/>
      <c r="GGV177" s="2"/>
      <c r="GGW177" s="2"/>
      <c r="GGX177" s="2"/>
      <c r="GGY177" s="2"/>
      <c r="GGZ177" s="2"/>
      <c r="GHA177" s="2"/>
      <c r="GHB177" s="2"/>
      <c r="GHC177" s="2"/>
      <c r="GHD177" s="2"/>
      <c r="GHE177" s="2"/>
      <c r="GHF177" s="2"/>
      <c r="GHG177" s="2"/>
      <c r="GHH177" s="2"/>
      <c r="GHI177" s="2"/>
      <c r="GHJ177" s="2"/>
      <c r="GHK177" s="2"/>
      <c r="GHL177" s="2"/>
      <c r="GHM177" s="2"/>
      <c r="GHN177" s="2"/>
      <c r="GHO177" s="2"/>
      <c r="GHP177" s="2"/>
      <c r="GHQ177" s="2"/>
      <c r="GHR177" s="2"/>
      <c r="GHS177" s="2"/>
      <c r="GHT177" s="2"/>
      <c r="GHU177" s="2"/>
      <c r="GHV177" s="2"/>
      <c r="GHW177" s="2"/>
      <c r="GHX177" s="2"/>
      <c r="GHY177" s="2"/>
      <c r="GHZ177" s="2"/>
      <c r="GIA177" s="2"/>
      <c r="GIB177" s="2"/>
      <c r="GIC177" s="2"/>
      <c r="GID177" s="2"/>
      <c r="GIE177" s="2"/>
      <c r="GIF177" s="2"/>
      <c r="GIG177" s="2"/>
      <c r="GIH177" s="2"/>
      <c r="GII177" s="2"/>
      <c r="GIJ177" s="2"/>
      <c r="GIK177" s="2"/>
      <c r="GIL177" s="2"/>
      <c r="GIM177" s="2"/>
      <c r="GIN177" s="2"/>
      <c r="GIO177" s="2"/>
      <c r="GIP177" s="2"/>
      <c r="GIQ177" s="2"/>
      <c r="GIR177" s="2"/>
      <c r="GIS177" s="2"/>
      <c r="GIT177" s="2"/>
      <c r="GIU177" s="2"/>
      <c r="GIV177" s="2"/>
      <c r="GIW177" s="2"/>
      <c r="GIX177" s="2"/>
      <c r="GIY177" s="2"/>
      <c r="GIZ177" s="2"/>
      <c r="GJA177" s="2"/>
      <c r="GJB177" s="2"/>
      <c r="GJC177" s="2"/>
      <c r="GJD177" s="2"/>
      <c r="GJE177" s="2"/>
      <c r="GJF177" s="2"/>
      <c r="GJG177" s="2"/>
      <c r="GJH177" s="2"/>
      <c r="GJI177" s="2"/>
      <c r="GJJ177" s="2"/>
      <c r="GJK177" s="2"/>
      <c r="GJL177" s="2"/>
      <c r="GJM177" s="2"/>
      <c r="GJN177" s="2"/>
      <c r="GJO177" s="2"/>
      <c r="GJP177" s="2"/>
      <c r="GJQ177" s="2"/>
      <c r="GJR177" s="2"/>
      <c r="GJS177" s="2"/>
      <c r="GJT177" s="2"/>
      <c r="GJU177" s="2"/>
      <c r="GJV177" s="2"/>
      <c r="GJW177" s="2"/>
      <c r="GJX177" s="2"/>
      <c r="GJY177" s="2"/>
      <c r="GJZ177" s="2"/>
      <c r="GKA177" s="2"/>
      <c r="GKB177" s="2"/>
      <c r="GKC177" s="2"/>
      <c r="GKD177" s="2"/>
      <c r="GKE177" s="2"/>
      <c r="GKF177" s="2"/>
      <c r="GKG177" s="2"/>
      <c r="GKH177" s="2"/>
      <c r="GKI177" s="2"/>
      <c r="GKJ177" s="2"/>
      <c r="GKK177" s="2"/>
      <c r="GKL177" s="2"/>
      <c r="GKM177" s="2"/>
      <c r="GKN177" s="2"/>
      <c r="GKO177" s="2"/>
      <c r="GKP177" s="2"/>
      <c r="GKQ177" s="2"/>
      <c r="GKR177" s="2"/>
      <c r="GKS177" s="2"/>
      <c r="GKT177" s="2"/>
      <c r="GKU177" s="2"/>
      <c r="GKV177" s="2"/>
      <c r="GKW177" s="2"/>
      <c r="GKX177" s="2"/>
      <c r="GKY177" s="2"/>
      <c r="GKZ177" s="2"/>
      <c r="GLA177" s="2"/>
      <c r="GLB177" s="2"/>
      <c r="GLC177" s="2"/>
      <c r="GLD177" s="2"/>
      <c r="GLE177" s="2"/>
      <c r="GLF177" s="2"/>
      <c r="GLG177" s="2"/>
      <c r="GLH177" s="2"/>
      <c r="GLI177" s="2"/>
      <c r="GLJ177" s="2"/>
      <c r="GLK177" s="2"/>
      <c r="GLL177" s="2"/>
      <c r="GLM177" s="2"/>
      <c r="GLN177" s="2"/>
      <c r="GLO177" s="2"/>
      <c r="GLP177" s="2"/>
      <c r="GLQ177" s="2"/>
      <c r="GLR177" s="2"/>
      <c r="GLS177" s="2"/>
      <c r="GLT177" s="2"/>
      <c r="GLU177" s="2"/>
      <c r="GLV177" s="2"/>
      <c r="GLW177" s="2"/>
      <c r="GLX177" s="2"/>
      <c r="GLY177" s="2"/>
      <c r="GLZ177" s="2"/>
      <c r="GMA177" s="2"/>
      <c r="GMB177" s="2"/>
      <c r="GMC177" s="2"/>
      <c r="GMD177" s="2"/>
      <c r="GME177" s="2"/>
      <c r="GMF177" s="2"/>
      <c r="GMG177" s="2"/>
      <c r="GMH177" s="2"/>
      <c r="GMI177" s="2"/>
      <c r="GMJ177" s="2"/>
      <c r="GMK177" s="2"/>
      <c r="GML177" s="2"/>
      <c r="GMM177" s="2"/>
      <c r="GMN177" s="2"/>
      <c r="GMO177" s="2"/>
      <c r="GMP177" s="2"/>
      <c r="GMQ177" s="2"/>
      <c r="GMR177" s="2"/>
      <c r="GMS177" s="2"/>
      <c r="GMT177" s="2"/>
      <c r="GMU177" s="2"/>
      <c r="GMV177" s="2"/>
      <c r="GMW177" s="2"/>
      <c r="GMX177" s="2"/>
      <c r="GMY177" s="2"/>
      <c r="GMZ177" s="2"/>
      <c r="GNA177" s="2"/>
      <c r="GNB177" s="2"/>
      <c r="GNC177" s="2"/>
      <c r="GND177" s="2"/>
      <c r="GNE177" s="2"/>
      <c r="GNF177" s="2"/>
      <c r="GNG177" s="2"/>
      <c r="GNH177" s="2"/>
      <c r="GNI177" s="2"/>
      <c r="GNJ177" s="2"/>
      <c r="GNK177" s="2"/>
      <c r="GNL177" s="2"/>
      <c r="GNM177" s="2"/>
      <c r="GNN177" s="2"/>
      <c r="GNO177" s="2"/>
      <c r="GNP177" s="2"/>
      <c r="GNQ177" s="2"/>
      <c r="GNR177" s="2"/>
      <c r="GNS177" s="2"/>
      <c r="GNT177" s="2"/>
      <c r="GNU177" s="2"/>
      <c r="GNV177" s="2"/>
      <c r="GNW177" s="2"/>
      <c r="GNX177" s="2"/>
      <c r="GNY177" s="2"/>
      <c r="GNZ177" s="2"/>
      <c r="GOA177" s="2"/>
      <c r="GOB177" s="2"/>
      <c r="GOC177" s="2"/>
      <c r="GOD177" s="2"/>
      <c r="GOE177" s="2"/>
      <c r="GOF177" s="2"/>
      <c r="GOG177" s="2"/>
      <c r="GOH177" s="2"/>
      <c r="GOI177" s="2"/>
      <c r="GOJ177" s="2"/>
      <c r="GOK177" s="2"/>
      <c r="GOL177" s="2"/>
      <c r="GOM177" s="2"/>
      <c r="GON177" s="2"/>
      <c r="GOO177" s="2"/>
      <c r="GOP177" s="2"/>
      <c r="GOQ177" s="2"/>
      <c r="GOR177" s="2"/>
      <c r="GOS177" s="2"/>
      <c r="GOT177" s="2"/>
      <c r="GOU177" s="2"/>
      <c r="GOV177" s="2"/>
      <c r="GOW177" s="2"/>
      <c r="GOX177" s="2"/>
      <c r="GOY177" s="2"/>
      <c r="GOZ177" s="2"/>
      <c r="GPA177" s="2"/>
      <c r="GPB177" s="2"/>
      <c r="GPC177" s="2"/>
      <c r="GPD177" s="2"/>
      <c r="GPE177" s="2"/>
      <c r="GPF177" s="2"/>
      <c r="GPG177" s="2"/>
      <c r="GPH177" s="2"/>
      <c r="GPI177" s="2"/>
      <c r="GPJ177" s="2"/>
      <c r="GPK177" s="2"/>
      <c r="GPL177" s="2"/>
      <c r="GPM177" s="2"/>
      <c r="GPN177" s="2"/>
      <c r="GPO177" s="2"/>
      <c r="GPP177" s="2"/>
      <c r="GPQ177" s="2"/>
      <c r="GPR177" s="2"/>
      <c r="GPS177" s="2"/>
      <c r="GPT177" s="2"/>
      <c r="GPU177" s="2"/>
      <c r="GPV177" s="2"/>
      <c r="GPW177" s="2"/>
      <c r="GPX177" s="2"/>
      <c r="GPY177" s="2"/>
      <c r="GPZ177" s="2"/>
      <c r="GQA177" s="2"/>
      <c r="GQB177" s="2"/>
      <c r="GQC177" s="2"/>
      <c r="GQD177" s="2"/>
      <c r="GQE177" s="2"/>
      <c r="GQF177" s="2"/>
      <c r="GQG177" s="2"/>
      <c r="GQH177" s="2"/>
      <c r="GQI177" s="2"/>
      <c r="GQJ177" s="2"/>
      <c r="GQK177" s="2"/>
      <c r="GQL177" s="2"/>
      <c r="GQM177" s="2"/>
      <c r="GQN177" s="2"/>
      <c r="GQO177" s="2"/>
      <c r="GQP177" s="2"/>
      <c r="GQQ177" s="2"/>
      <c r="GQR177" s="2"/>
      <c r="GQS177" s="2"/>
      <c r="GQT177" s="2"/>
      <c r="GQU177" s="2"/>
      <c r="GQV177" s="2"/>
      <c r="GQW177" s="2"/>
      <c r="GQX177" s="2"/>
      <c r="GQY177" s="2"/>
      <c r="GQZ177" s="2"/>
      <c r="GRA177" s="2"/>
      <c r="GRB177" s="2"/>
      <c r="GRC177" s="2"/>
      <c r="GRD177" s="2"/>
      <c r="GRE177" s="2"/>
      <c r="GRF177" s="2"/>
      <c r="GRG177" s="2"/>
      <c r="GRH177" s="2"/>
      <c r="GRI177" s="2"/>
      <c r="GRJ177" s="2"/>
      <c r="GRK177" s="2"/>
      <c r="GRL177" s="2"/>
      <c r="GRM177" s="2"/>
      <c r="GRN177" s="2"/>
      <c r="GRO177" s="2"/>
      <c r="GRP177" s="2"/>
      <c r="GRQ177" s="2"/>
      <c r="GRR177" s="2"/>
      <c r="GRS177" s="2"/>
      <c r="GRT177" s="2"/>
      <c r="GRU177" s="2"/>
      <c r="GRV177" s="2"/>
      <c r="GRW177" s="2"/>
      <c r="GRX177" s="2"/>
      <c r="GRY177" s="2"/>
      <c r="GRZ177" s="2"/>
      <c r="GSA177" s="2"/>
      <c r="GSB177" s="2"/>
      <c r="GSC177" s="2"/>
      <c r="GSD177" s="2"/>
      <c r="GSE177" s="2"/>
      <c r="GSF177" s="2"/>
      <c r="GSG177" s="2"/>
      <c r="GSH177" s="2"/>
      <c r="GSI177" s="2"/>
      <c r="GSJ177" s="2"/>
      <c r="GSK177" s="2"/>
      <c r="GSL177" s="2"/>
      <c r="GSM177" s="2"/>
      <c r="GSN177" s="2"/>
      <c r="GSO177" s="2"/>
      <c r="GSP177" s="2"/>
      <c r="GSQ177" s="2"/>
      <c r="GSR177" s="2"/>
      <c r="GSS177" s="2"/>
      <c r="GST177" s="2"/>
      <c r="GSU177" s="2"/>
      <c r="GSV177" s="2"/>
      <c r="GSW177" s="2"/>
      <c r="GSX177" s="2"/>
      <c r="GSY177" s="2"/>
      <c r="GSZ177" s="2"/>
      <c r="GTA177" s="2"/>
      <c r="GTB177" s="2"/>
      <c r="GTC177" s="2"/>
      <c r="GTD177" s="2"/>
      <c r="GTE177" s="2"/>
      <c r="GTF177" s="2"/>
      <c r="GTG177" s="2"/>
      <c r="GTH177" s="2"/>
      <c r="GTI177" s="2"/>
      <c r="GTJ177" s="2"/>
      <c r="GTK177" s="2"/>
      <c r="GTL177" s="2"/>
      <c r="GTM177" s="2"/>
      <c r="GTN177" s="2"/>
      <c r="GTO177" s="2"/>
      <c r="GTP177" s="2"/>
      <c r="GTQ177" s="2"/>
      <c r="GTR177" s="2"/>
      <c r="GTS177" s="2"/>
      <c r="GTT177" s="2"/>
      <c r="GTU177" s="2"/>
      <c r="GTV177" s="2"/>
      <c r="GTW177" s="2"/>
      <c r="GTX177" s="2"/>
      <c r="GTY177" s="2"/>
      <c r="GTZ177" s="2"/>
      <c r="GUA177" s="2"/>
      <c r="GUB177" s="2"/>
      <c r="GUC177" s="2"/>
      <c r="GUD177" s="2"/>
      <c r="GUE177" s="2"/>
      <c r="GUF177" s="2"/>
      <c r="GUG177" s="2"/>
      <c r="GUH177" s="2"/>
      <c r="GUI177" s="2"/>
      <c r="GUJ177" s="2"/>
      <c r="GUK177" s="2"/>
      <c r="GUL177" s="2"/>
      <c r="GUM177" s="2"/>
      <c r="GUN177" s="2"/>
      <c r="GUO177" s="2"/>
      <c r="GUP177" s="2"/>
      <c r="GUQ177" s="2"/>
      <c r="GUR177" s="2"/>
      <c r="GUS177" s="2"/>
      <c r="GUT177" s="2"/>
      <c r="GUU177" s="2"/>
      <c r="GUV177" s="2"/>
      <c r="GUW177" s="2"/>
      <c r="GUX177" s="2"/>
      <c r="GUY177" s="2"/>
      <c r="GUZ177" s="2"/>
      <c r="GVA177" s="2"/>
      <c r="GVB177" s="2"/>
      <c r="GVC177" s="2"/>
      <c r="GVD177" s="2"/>
      <c r="GVE177" s="2"/>
      <c r="GVF177" s="2"/>
      <c r="GVG177" s="2"/>
      <c r="GVH177" s="2"/>
      <c r="GVI177" s="2"/>
      <c r="GVJ177" s="2"/>
      <c r="GVK177" s="2"/>
      <c r="GVL177" s="2"/>
      <c r="GVM177" s="2"/>
      <c r="GVN177" s="2"/>
      <c r="GVO177" s="2"/>
      <c r="GVP177" s="2"/>
      <c r="GVQ177" s="2"/>
      <c r="GVR177" s="2"/>
      <c r="GVS177" s="2"/>
      <c r="GVT177" s="2"/>
      <c r="GVU177" s="2"/>
      <c r="GVV177" s="2"/>
      <c r="GVW177" s="2"/>
      <c r="GVX177" s="2"/>
      <c r="GVY177" s="2"/>
      <c r="GVZ177" s="2"/>
      <c r="GWA177" s="2"/>
      <c r="GWB177" s="2"/>
      <c r="GWC177" s="2"/>
      <c r="GWD177" s="2"/>
      <c r="GWE177" s="2"/>
      <c r="GWF177" s="2"/>
      <c r="GWG177" s="2"/>
      <c r="GWH177" s="2"/>
      <c r="GWI177" s="2"/>
      <c r="GWJ177" s="2"/>
      <c r="GWK177" s="2"/>
      <c r="GWL177" s="2"/>
      <c r="GWM177" s="2"/>
      <c r="GWN177" s="2"/>
      <c r="GWO177" s="2"/>
      <c r="GWP177" s="2"/>
      <c r="GWQ177" s="2"/>
      <c r="GWR177" s="2"/>
      <c r="GWS177" s="2"/>
      <c r="GWT177" s="2"/>
      <c r="GWU177" s="2"/>
      <c r="GWV177" s="2"/>
      <c r="GWW177" s="2"/>
      <c r="GWX177" s="2"/>
      <c r="GWY177" s="2"/>
      <c r="GWZ177" s="2"/>
      <c r="GXA177" s="2"/>
      <c r="GXB177" s="2"/>
      <c r="GXC177" s="2"/>
      <c r="GXD177" s="2"/>
      <c r="GXE177" s="2"/>
      <c r="GXF177" s="2"/>
      <c r="GXG177" s="2"/>
      <c r="GXH177" s="2"/>
      <c r="GXI177" s="2"/>
      <c r="GXJ177" s="2"/>
      <c r="GXK177" s="2"/>
      <c r="GXL177" s="2"/>
      <c r="GXM177" s="2"/>
      <c r="GXN177" s="2"/>
      <c r="GXO177" s="2"/>
      <c r="GXP177" s="2"/>
      <c r="GXQ177" s="2"/>
      <c r="GXR177" s="2"/>
      <c r="GXS177" s="2"/>
      <c r="GXT177" s="2"/>
      <c r="GXU177" s="2"/>
      <c r="GXV177" s="2"/>
      <c r="GXW177" s="2"/>
      <c r="GXX177" s="2"/>
      <c r="GXY177" s="2"/>
      <c r="GXZ177" s="2"/>
      <c r="GYA177" s="2"/>
      <c r="GYB177" s="2"/>
      <c r="GYC177" s="2"/>
      <c r="GYD177" s="2"/>
      <c r="GYE177" s="2"/>
      <c r="GYF177" s="2"/>
      <c r="GYG177" s="2"/>
      <c r="GYH177" s="2"/>
      <c r="GYI177" s="2"/>
      <c r="GYJ177" s="2"/>
      <c r="GYK177" s="2"/>
      <c r="GYL177" s="2"/>
      <c r="GYM177" s="2"/>
      <c r="GYN177" s="2"/>
      <c r="GYO177" s="2"/>
      <c r="GYP177" s="2"/>
      <c r="GYQ177" s="2"/>
      <c r="GYR177" s="2"/>
      <c r="GYS177" s="2"/>
      <c r="GYT177" s="2"/>
      <c r="GYU177" s="2"/>
      <c r="GYV177" s="2"/>
      <c r="GYW177" s="2"/>
      <c r="GYX177" s="2"/>
      <c r="GYY177" s="2"/>
      <c r="GYZ177" s="2"/>
      <c r="GZA177" s="2"/>
      <c r="GZB177" s="2"/>
      <c r="GZC177" s="2"/>
      <c r="GZD177" s="2"/>
      <c r="GZE177" s="2"/>
      <c r="GZF177" s="2"/>
      <c r="GZG177" s="2"/>
      <c r="GZH177" s="2"/>
      <c r="GZI177" s="2"/>
      <c r="GZJ177" s="2"/>
      <c r="GZK177" s="2"/>
      <c r="GZL177" s="2"/>
      <c r="GZM177" s="2"/>
      <c r="GZN177" s="2"/>
      <c r="GZO177" s="2"/>
      <c r="GZP177" s="2"/>
      <c r="GZQ177" s="2"/>
      <c r="GZR177" s="2"/>
      <c r="GZS177" s="2"/>
      <c r="GZT177" s="2"/>
      <c r="GZU177" s="2"/>
      <c r="GZV177" s="2"/>
      <c r="GZW177" s="2"/>
      <c r="GZX177" s="2"/>
      <c r="GZY177" s="2"/>
      <c r="GZZ177" s="2"/>
      <c r="HAA177" s="2"/>
      <c r="HAB177" s="2"/>
      <c r="HAC177" s="2"/>
      <c r="HAD177" s="2"/>
      <c r="HAE177" s="2"/>
      <c r="HAF177" s="2"/>
      <c r="HAG177" s="2"/>
      <c r="HAH177" s="2"/>
      <c r="HAI177" s="2"/>
      <c r="HAJ177" s="2"/>
      <c r="HAK177" s="2"/>
      <c r="HAL177" s="2"/>
      <c r="HAM177" s="2"/>
      <c r="HAN177" s="2"/>
      <c r="HAO177" s="2"/>
      <c r="HAP177" s="2"/>
      <c r="HAQ177" s="2"/>
      <c r="HAR177" s="2"/>
      <c r="HAS177" s="2"/>
      <c r="HAT177" s="2"/>
      <c r="HAU177" s="2"/>
      <c r="HAV177" s="2"/>
      <c r="HAW177" s="2"/>
      <c r="HAX177" s="2"/>
      <c r="HAY177" s="2"/>
      <c r="HAZ177" s="2"/>
      <c r="HBA177" s="2"/>
      <c r="HBB177" s="2"/>
      <c r="HBC177" s="2"/>
      <c r="HBD177" s="2"/>
      <c r="HBE177" s="2"/>
      <c r="HBF177" s="2"/>
      <c r="HBG177" s="2"/>
      <c r="HBH177" s="2"/>
      <c r="HBI177" s="2"/>
      <c r="HBJ177" s="2"/>
      <c r="HBK177" s="2"/>
      <c r="HBL177" s="2"/>
      <c r="HBM177" s="2"/>
      <c r="HBN177" s="2"/>
      <c r="HBO177" s="2"/>
      <c r="HBP177" s="2"/>
      <c r="HBQ177" s="2"/>
      <c r="HBR177" s="2"/>
      <c r="HBS177" s="2"/>
      <c r="HBT177" s="2"/>
      <c r="HBU177" s="2"/>
      <c r="HBV177" s="2"/>
      <c r="HBW177" s="2"/>
      <c r="HBX177" s="2"/>
      <c r="HBY177" s="2"/>
      <c r="HBZ177" s="2"/>
      <c r="HCA177" s="2"/>
      <c r="HCB177" s="2"/>
      <c r="HCC177" s="2"/>
      <c r="HCD177" s="2"/>
      <c r="HCE177" s="2"/>
      <c r="HCF177" s="2"/>
      <c r="HCG177" s="2"/>
      <c r="HCH177" s="2"/>
      <c r="HCI177" s="2"/>
      <c r="HCJ177" s="2"/>
      <c r="HCK177" s="2"/>
      <c r="HCL177" s="2"/>
      <c r="HCM177" s="2"/>
      <c r="HCN177" s="2"/>
      <c r="HCO177" s="2"/>
      <c r="HCP177" s="2"/>
      <c r="HCQ177" s="2"/>
      <c r="HCR177" s="2"/>
      <c r="HCS177" s="2"/>
      <c r="HCT177" s="2"/>
      <c r="HCU177" s="2"/>
      <c r="HCV177" s="2"/>
      <c r="HCW177" s="2"/>
      <c r="HCX177" s="2"/>
      <c r="HCY177" s="2"/>
      <c r="HCZ177" s="2"/>
      <c r="HDA177" s="2"/>
      <c r="HDB177" s="2"/>
      <c r="HDC177" s="2"/>
      <c r="HDD177" s="2"/>
      <c r="HDE177" s="2"/>
      <c r="HDF177" s="2"/>
      <c r="HDG177" s="2"/>
      <c r="HDH177" s="2"/>
      <c r="HDI177" s="2"/>
      <c r="HDJ177" s="2"/>
      <c r="HDK177" s="2"/>
      <c r="HDL177" s="2"/>
      <c r="HDM177" s="2"/>
      <c r="HDN177" s="2"/>
      <c r="HDO177" s="2"/>
      <c r="HDP177" s="2"/>
      <c r="HDQ177" s="2"/>
      <c r="HDR177" s="2"/>
      <c r="HDS177" s="2"/>
      <c r="HDT177" s="2"/>
      <c r="HDU177" s="2"/>
      <c r="HDV177" s="2"/>
      <c r="HDW177" s="2"/>
      <c r="HDX177" s="2"/>
      <c r="HDY177" s="2"/>
      <c r="HDZ177" s="2"/>
      <c r="HEA177" s="2"/>
      <c r="HEB177" s="2"/>
      <c r="HEC177" s="2"/>
      <c r="HED177" s="2"/>
      <c r="HEE177" s="2"/>
      <c r="HEF177" s="2"/>
      <c r="HEG177" s="2"/>
      <c r="HEH177" s="2"/>
      <c r="HEI177" s="2"/>
      <c r="HEJ177" s="2"/>
      <c r="HEK177" s="2"/>
      <c r="HEL177" s="2"/>
      <c r="HEM177" s="2"/>
      <c r="HEN177" s="2"/>
      <c r="HEO177" s="2"/>
      <c r="HEP177" s="2"/>
      <c r="HEQ177" s="2"/>
      <c r="HER177" s="2"/>
      <c r="HES177" s="2"/>
      <c r="HET177" s="2"/>
      <c r="HEU177" s="2"/>
      <c r="HEV177" s="2"/>
      <c r="HEW177" s="2"/>
      <c r="HEX177" s="2"/>
      <c r="HEY177" s="2"/>
      <c r="HEZ177" s="2"/>
      <c r="HFA177" s="2"/>
      <c r="HFB177" s="2"/>
      <c r="HFC177" s="2"/>
      <c r="HFD177" s="2"/>
      <c r="HFE177" s="2"/>
      <c r="HFF177" s="2"/>
      <c r="HFG177" s="2"/>
      <c r="HFH177" s="2"/>
      <c r="HFI177" s="2"/>
      <c r="HFJ177" s="2"/>
      <c r="HFK177" s="2"/>
      <c r="HFL177" s="2"/>
      <c r="HFM177" s="2"/>
      <c r="HFN177" s="2"/>
      <c r="HFO177" s="2"/>
      <c r="HFP177" s="2"/>
      <c r="HFQ177" s="2"/>
      <c r="HFR177" s="2"/>
      <c r="HFS177" s="2"/>
      <c r="HFT177" s="2"/>
      <c r="HFU177" s="2"/>
      <c r="HFV177" s="2"/>
      <c r="HFW177" s="2"/>
      <c r="HFX177" s="2"/>
      <c r="HFY177" s="2"/>
      <c r="HFZ177" s="2"/>
      <c r="HGA177" s="2"/>
      <c r="HGB177" s="2"/>
      <c r="HGC177" s="2"/>
      <c r="HGD177" s="2"/>
      <c r="HGE177" s="2"/>
      <c r="HGF177" s="2"/>
      <c r="HGG177" s="2"/>
      <c r="HGH177" s="2"/>
      <c r="HGI177" s="2"/>
      <c r="HGJ177" s="2"/>
      <c r="HGK177" s="2"/>
      <c r="HGL177" s="2"/>
      <c r="HGM177" s="2"/>
      <c r="HGN177" s="2"/>
      <c r="HGO177" s="2"/>
      <c r="HGP177" s="2"/>
      <c r="HGQ177" s="2"/>
      <c r="HGR177" s="2"/>
      <c r="HGS177" s="2"/>
      <c r="HGT177" s="2"/>
      <c r="HGU177" s="2"/>
      <c r="HGV177" s="2"/>
      <c r="HGW177" s="2"/>
      <c r="HGX177" s="2"/>
      <c r="HGY177" s="2"/>
      <c r="HGZ177" s="2"/>
      <c r="HHA177" s="2"/>
      <c r="HHB177" s="2"/>
      <c r="HHC177" s="2"/>
      <c r="HHD177" s="2"/>
      <c r="HHE177" s="2"/>
      <c r="HHF177" s="2"/>
      <c r="HHG177" s="2"/>
      <c r="HHH177" s="2"/>
      <c r="HHI177" s="2"/>
      <c r="HHJ177" s="2"/>
      <c r="HHK177" s="2"/>
      <c r="HHL177" s="2"/>
      <c r="HHM177" s="2"/>
      <c r="HHN177" s="2"/>
      <c r="HHO177" s="2"/>
      <c r="HHP177" s="2"/>
      <c r="HHQ177" s="2"/>
      <c r="HHR177" s="2"/>
      <c r="HHS177" s="2"/>
      <c r="HHT177" s="2"/>
      <c r="HHU177" s="2"/>
      <c r="HHV177" s="2"/>
      <c r="HHW177" s="2"/>
      <c r="HHX177" s="2"/>
      <c r="HHY177" s="2"/>
      <c r="HHZ177" s="2"/>
      <c r="HIA177" s="2"/>
      <c r="HIB177" s="2"/>
      <c r="HIC177" s="2"/>
      <c r="HID177" s="2"/>
      <c r="HIE177" s="2"/>
      <c r="HIF177" s="2"/>
      <c r="HIG177" s="2"/>
      <c r="HIH177" s="2"/>
      <c r="HII177" s="2"/>
      <c r="HIJ177" s="2"/>
      <c r="HIK177" s="2"/>
      <c r="HIL177" s="2"/>
      <c r="HIM177" s="2"/>
      <c r="HIN177" s="2"/>
      <c r="HIO177" s="2"/>
      <c r="HIP177" s="2"/>
      <c r="HIQ177" s="2"/>
      <c r="HIR177" s="2"/>
      <c r="HIS177" s="2"/>
      <c r="HIT177" s="2"/>
      <c r="HIU177" s="2"/>
      <c r="HIV177" s="2"/>
      <c r="HIW177" s="2"/>
      <c r="HIX177" s="2"/>
      <c r="HIY177" s="2"/>
      <c r="HIZ177" s="2"/>
      <c r="HJA177" s="2"/>
      <c r="HJB177" s="2"/>
      <c r="HJC177" s="2"/>
      <c r="HJD177" s="2"/>
      <c r="HJE177" s="2"/>
      <c r="HJF177" s="2"/>
      <c r="HJG177" s="2"/>
      <c r="HJH177" s="2"/>
      <c r="HJI177" s="2"/>
      <c r="HJJ177" s="2"/>
      <c r="HJK177" s="2"/>
      <c r="HJL177" s="2"/>
      <c r="HJM177" s="2"/>
      <c r="HJN177" s="2"/>
      <c r="HJO177" s="2"/>
      <c r="HJP177" s="2"/>
      <c r="HJQ177" s="2"/>
      <c r="HJR177" s="2"/>
      <c r="HJS177" s="2"/>
      <c r="HJT177" s="2"/>
      <c r="HJU177" s="2"/>
      <c r="HJV177" s="2"/>
      <c r="HJW177" s="2"/>
      <c r="HJX177" s="2"/>
      <c r="HJY177" s="2"/>
      <c r="HJZ177" s="2"/>
      <c r="HKA177" s="2"/>
      <c r="HKB177" s="2"/>
      <c r="HKC177" s="2"/>
      <c r="HKD177" s="2"/>
      <c r="HKE177" s="2"/>
      <c r="HKF177" s="2"/>
      <c r="HKG177" s="2"/>
      <c r="HKH177" s="2"/>
      <c r="HKI177" s="2"/>
      <c r="HKJ177" s="2"/>
      <c r="HKK177" s="2"/>
      <c r="HKL177" s="2"/>
      <c r="HKM177" s="2"/>
      <c r="HKN177" s="2"/>
      <c r="HKO177" s="2"/>
      <c r="HKP177" s="2"/>
      <c r="HKQ177" s="2"/>
      <c r="HKR177" s="2"/>
      <c r="HKS177" s="2"/>
      <c r="HKT177" s="2"/>
      <c r="HKU177" s="2"/>
      <c r="HKV177" s="2"/>
      <c r="HKW177" s="2"/>
      <c r="HKX177" s="2"/>
      <c r="HKY177" s="2"/>
      <c r="HKZ177" s="2"/>
      <c r="HLA177" s="2"/>
      <c r="HLB177" s="2"/>
      <c r="HLC177" s="2"/>
      <c r="HLD177" s="2"/>
      <c r="HLE177" s="2"/>
      <c r="HLF177" s="2"/>
      <c r="HLG177" s="2"/>
      <c r="HLH177" s="2"/>
      <c r="HLI177" s="2"/>
      <c r="HLJ177" s="2"/>
      <c r="HLK177" s="2"/>
      <c r="HLL177" s="2"/>
      <c r="HLM177" s="2"/>
      <c r="HLN177" s="2"/>
      <c r="HLO177" s="2"/>
      <c r="HLP177" s="2"/>
      <c r="HLQ177" s="2"/>
      <c r="HLR177" s="2"/>
      <c r="HLS177" s="2"/>
      <c r="HLT177" s="2"/>
      <c r="HLU177" s="2"/>
      <c r="HLV177" s="2"/>
      <c r="HLW177" s="2"/>
      <c r="HLX177" s="2"/>
      <c r="HLY177" s="2"/>
      <c r="HLZ177" s="2"/>
      <c r="HMA177" s="2"/>
      <c r="HMB177" s="2"/>
      <c r="HMC177" s="2"/>
      <c r="HMD177" s="2"/>
      <c r="HME177" s="2"/>
      <c r="HMF177" s="2"/>
      <c r="HMG177" s="2"/>
      <c r="HMH177" s="2"/>
      <c r="HMI177" s="2"/>
      <c r="HMJ177" s="2"/>
      <c r="HMK177" s="2"/>
      <c r="HML177" s="2"/>
      <c r="HMM177" s="2"/>
      <c r="HMN177" s="2"/>
      <c r="HMO177" s="2"/>
      <c r="HMP177" s="2"/>
      <c r="HMQ177" s="2"/>
      <c r="HMR177" s="2"/>
      <c r="HMS177" s="2"/>
      <c r="HMT177" s="2"/>
      <c r="HMU177" s="2"/>
      <c r="HMV177" s="2"/>
      <c r="HMW177" s="2"/>
      <c r="HMX177" s="2"/>
      <c r="HMY177" s="2"/>
      <c r="HMZ177" s="2"/>
      <c r="HNA177" s="2"/>
      <c r="HNB177" s="2"/>
      <c r="HNC177" s="2"/>
      <c r="HND177" s="2"/>
      <c r="HNE177" s="2"/>
      <c r="HNF177" s="2"/>
      <c r="HNG177" s="2"/>
      <c r="HNH177" s="2"/>
      <c r="HNI177" s="2"/>
      <c r="HNJ177" s="2"/>
      <c r="HNK177" s="2"/>
      <c r="HNL177" s="2"/>
      <c r="HNM177" s="2"/>
      <c r="HNN177" s="2"/>
      <c r="HNO177" s="2"/>
      <c r="HNP177" s="2"/>
      <c r="HNQ177" s="2"/>
      <c r="HNR177" s="2"/>
      <c r="HNS177" s="2"/>
      <c r="HNT177" s="2"/>
      <c r="HNU177" s="2"/>
      <c r="HNV177" s="2"/>
      <c r="HNW177" s="2"/>
      <c r="HNX177" s="2"/>
      <c r="HNY177" s="2"/>
      <c r="HNZ177" s="2"/>
      <c r="HOA177" s="2"/>
      <c r="HOB177" s="2"/>
      <c r="HOC177" s="2"/>
      <c r="HOD177" s="2"/>
      <c r="HOE177" s="2"/>
      <c r="HOF177" s="2"/>
      <c r="HOG177" s="2"/>
      <c r="HOH177" s="2"/>
      <c r="HOI177" s="2"/>
      <c r="HOJ177" s="2"/>
      <c r="HOK177" s="2"/>
      <c r="HOL177" s="2"/>
      <c r="HOM177" s="2"/>
      <c r="HON177" s="2"/>
      <c r="HOO177" s="2"/>
      <c r="HOP177" s="2"/>
      <c r="HOQ177" s="2"/>
      <c r="HOR177" s="2"/>
      <c r="HOS177" s="2"/>
      <c r="HOT177" s="2"/>
      <c r="HOU177" s="2"/>
      <c r="HOV177" s="2"/>
      <c r="HOW177" s="2"/>
      <c r="HOX177" s="2"/>
      <c r="HOY177" s="2"/>
      <c r="HOZ177" s="2"/>
      <c r="HPA177" s="2"/>
      <c r="HPB177" s="2"/>
      <c r="HPC177" s="2"/>
      <c r="HPD177" s="2"/>
      <c r="HPE177" s="2"/>
      <c r="HPF177" s="2"/>
      <c r="HPG177" s="2"/>
      <c r="HPH177" s="2"/>
      <c r="HPI177" s="2"/>
      <c r="HPJ177" s="2"/>
      <c r="HPK177" s="2"/>
      <c r="HPL177" s="2"/>
      <c r="HPM177" s="2"/>
      <c r="HPN177" s="2"/>
      <c r="HPO177" s="2"/>
      <c r="HPP177" s="2"/>
      <c r="HPQ177" s="2"/>
      <c r="HPR177" s="2"/>
      <c r="HPS177" s="2"/>
      <c r="HPT177" s="2"/>
      <c r="HPU177" s="2"/>
      <c r="HPV177" s="2"/>
      <c r="HPW177" s="2"/>
      <c r="HPX177" s="2"/>
      <c r="HPY177" s="2"/>
      <c r="HPZ177" s="2"/>
      <c r="HQA177" s="2"/>
      <c r="HQB177" s="2"/>
      <c r="HQC177" s="2"/>
      <c r="HQD177" s="2"/>
      <c r="HQE177" s="2"/>
      <c r="HQF177" s="2"/>
      <c r="HQG177" s="2"/>
      <c r="HQH177" s="2"/>
      <c r="HQI177" s="2"/>
      <c r="HQJ177" s="2"/>
      <c r="HQK177" s="2"/>
      <c r="HQL177" s="2"/>
      <c r="HQM177" s="2"/>
      <c r="HQN177" s="2"/>
      <c r="HQO177" s="2"/>
      <c r="HQP177" s="2"/>
      <c r="HQQ177" s="2"/>
      <c r="HQR177" s="2"/>
      <c r="HQS177" s="2"/>
      <c r="HQT177" s="2"/>
      <c r="HQU177" s="2"/>
      <c r="HQV177" s="2"/>
      <c r="HQW177" s="2"/>
      <c r="HQX177" s="2"/>
      <c r="HQY177" s="2"/>
      <c r="HQZ177" s="2"/>
      <c r="HRA177" s="2"/>
      <c r="HRB177" s="2"/>
      <c r="HRC177" s="2"/>
      <c r="HRD177" s="2"/>
      <c r="HRE177" s="2"/>
      <c r="HRF177" s="2"/>
      <c r="HRG177" s="2"/>
      <c r="HRH177" s="2"/>
      <c r="HRI177" s="2"/>
      <c r="HRJ177" s="2"/>
      <c r="HRK177" s="2"/>
      <c r="HRL177" s="2"/>
      <c r="HRM177" s="2"/>
      <c r="HRN177" s="2"/>
      <c r="HRO177" s="2"/>
      <c r="HRP177" s="2"/>
      <c r="HRQ177" s="2"/>
      <c r="HRR177" s="2"/>
      <c r="HRS177" s="2"/>
      <c r="HRT177" s="2"/>
      <c r="HRU177" s="2"/>
      <c r="HRV177" s="2"/>
      <c r="HRW177" s="2"/>
      <c r="HRX177" s="2"/>
      <c r="HRY177" s="2"/>
      <c r="HRZ177" s="2"/>
      <c r="HSA177" s="2"/>
      <c r="HSB177" s="2"/>
      <c r="HSC177" s="2"/>
      <c r="HSD177" s="2"/>
      <c r="HSE177" s="2"/>
      <c r="HSF177" s="2"/>
      <c r="HSG177" s="2"/>
      <c r="HSH177" s="2"/>
      <c r="HSI177" s="2"/>
      <c r="HSJ177" s="2"/>
      <c r="HSK177" s="2"/>
      <c r="HSL177" s="2"/>
      <c r="HSM177" s="2"/>
      <c r="HSN177" s="2"/>
      <c r="HSO177" s="2"/>
      <c r="HSP177" s="2"/>
      <c r="HSQ177" s="2"/>
      <c r="HSR177" s="2"/>
      <c r="HSS177" s="2"/>
      <c r="HST177" s="2"/>
      <c r="HSU177" s="2"/>
      <c r="HSV177" s="2"/>
      <c r="HSW177" s="2"/>
      <c r="HSX177" s="2"/>
      <c r="HSY177" s="2"/>
      <c r="HSZ177" s="2"/>
      <c r="HTA177" s="2"/>
      <c r="HTB177" s="2"/>
      <c r="HTC177" s="2"/>
      <c r="HTD177" s="2"/>
      <c r="HTE177" s="2"/>
      <c r="HTF177" s="2"/>
      <c r="HTG177" s="2"/>
      <c r="HTH177" s="2"/>
      <c r="HTI177" s="2"/>
      <c r="HTJ177" s="2"/>
      <c r="HTK177" s="2"/>
      <c r="HTL177" s="2"/>
      <c r="HTM177" s="2"/>
      <c r="HTN177" s="2"/>
      <c r="HTO177" s="2"/>
      <c r="HTP177" s="2"/>
      <c r="HTQ177" s="2"/>
      <c r="HTR177" s="2"/>
      <c r="HTS177" s="2"/>
      <c r="HTT177" s="2"/>
      <c r="HTU177" s="2"/>
      <c r="HTV177" s="2"/>
      <c r="HTW177" s="2"/>
      <c r="HTX177" s="2"/>
      <c r="HTY177" s="2"/>
      <c r="HTZ177" s="2"/>
      <c r="HUA177" s="2"/>
      <c r="HUB177" s="2"/>
      <c r="HUC177" s="2"/>
      <c r="HUD177" s="2"/>
      <c r="HUE177" s="2"/>
      <c r="HUF177" s="2"/>
      <c r="HUG177" s="2"/>
      <c r="HUH177" s="2"/>
      <c r="HUI177" s="2"/>
      <c r="HUJ177" s="2"/>
      <c r="HUK177" s="2"/>
      <c r="HUL177" s="2"/>
      <c r="HUM177" s="2"/>
      <c r="HUN177" s="2"/>
      <c r="HUO177" s="2"/>
      <c r="HUP177" s="2"/>
      <c r="HUQ177" s="2"/>
      <c r="HUR177" s="2"/>
      <c r="HUS177" s="2"/>
      <c r="HUT177" s="2"/>
      <c r="HUU177" s="2"/>
      <c r="HUV177" s="2"/>
      <c r="HUW177" s="2"/>
      <c r="HUX177" s="2"/>
      <c r="HUY177" s="2"/>
      <c r="HUZ177" s="2"/>
      <c r="HVA177" s="2"/>
      <c r="HVB177" s="2"/>
      <c r="HVC177" s="2"/>
      <c r="HVD177" s="2"/>
      <c r="HVE177" s="2"/>
      <c r="HVF177" s="2"/>
      <c r="HVG177" s="2"/>
      <c r="HVH177" s="2"/>
      <c r="HVI177" s="2"/>
      <c r="HVJ177" s="2"/>
      <c r="HVK177" s="2"/>
      <c r="HVL177" s="2"/>
      <c r="HVM177" s="2"/>
      <c r="HVN177" s="2"/>
      <c r="HVO177" s="2"/>
      <c r="HVP177" s="2"/>
      <c r="HVQ177" s="2"/>
      <c r="HVR177" s="2"/>
      <c r="HVS177" s="2"/>
      <c r="HVT177" s="2"/>
      <c r="HVU177" s="2"/>
      <c r="HVV177" s="2"/>
      <c r="HVW177" s="2"/>
      <c r="HVX177" s="2"/>
      <c r="HVY177" s="2"/>
      <c r="HVZ177" s="2"/>
      <c r="HWA177" s="2"/>
      <c r="HWB177" s="2"/>
      <c r="HWC177" s="2"/>
      <c r="HWD177" s="2"/>
      <c r="HWE177" s="2"/>
      <c r="HWF177" s="2"/>
      <c r="HWG177" s="2"/>
      <c r="HWH177" s="2"/>
      <c r="HWI177" s="2"/>
      <c r="HWJ177" s="2"/>
      <c r="HWK177" s="2"/>
      <c r="HWL177" s="2"/>
      <c r="HWM177" s="2"/>
      <c r="HWN177" s="2"/>
      <c r="HWO177" s="2"/>
      <c r="HWP177" s="2"/>
      <c r="HWQ177" s="2"/>
      <c r="HWR177" s="2"/>
      <c r="HWS177" s="2"/>
      <c r="HWT177" s="2"/>
      <c r="HWU177" s="2"/>
      <c r="HWV177" s="2"/>
      <c r="HWW177" s="2"/>
      <c r="HWX177" s="2"/>
      <c r="HWY177" s="2"/>
      <c r="HWZ177" s="2"/>
      <c r="HXA177" s="2"/>
      <c r="HXB177" s="2"/>
      <c r="HXC177" s="2"/>
      <c r="HXD177" s="2"/>
      <c r="HXE177" s="2"/>
      <c r="HXF177" s="2"/>
      <c r="HXG177" s="2"/>
      <c r="HXH177" s="2"/>
      <c r="HXI177" s="2"/>
      <c r="HXJ177" s="2"/>
      <c r="HXK177" s="2"/>
      <c r="HXL177" s="2"/>
      <c r="HXM177" s="2"/>
      <c r="HXN177" s="2"/>
      <c r="HXO177" s="2"/>
      <c r="HXP177" s="2"/>
      <c r="HXQ177" s="2"/>
      <c r="HXR177" s="2"/>
      <c r="HXS177" s="2"/>
      <c r="HXT177" s="2"/>
      <c r="HXU177" s="2"/>
      <c r="HXV177" s="2"/>
      <c r="HXW177" s="2"/>
      <c r="HXX177" s="2"/>
      <c r="HXY177" s="2"/>
      <c r="HXZ177" s="2"/>
      <c r="HYA177" s="2"/>
      <c r="HYB177" s="2"/>
      <c r="HYC177" s="2"/>
      <c r="HYD177" s="2"/>
      <c r="HYE177" s="2"/>
      <c r="HYF177" s="2"/>
      <c r="HYG177" s="2"/>
      <c r="HYH177" s="2"/>
      <c r="HYI177" s="2"/>
      <c r="HYJ177" s="2"/>
      <c r="HYK177" s="2"/>
      <c r="HYL177" s="2"/>
      <c r="HYM177" s="2"/>
      <c r="HYN177" s="2"/>
      <c r="HYO177" s="2"/>
      <c r="HYP177" s="2"/>
      <c r="HYQ177" s="2"/>
      <c r="HYR177" s="2"/>
      <c r="HYS177" s="2"/>
      <c r="HYT177" s="2"/>
      <c r="HYU177" s="2"/>
      <c r="HYV177" s="2"/>
      <c r="HYW177" s="2"/>
      <c r="HYX177" s="2"/>
      <c r="HYY177" s="2"/>
      <c r="HYZ177" s="2"/>
      <c r="HZA177" s="2"/>
      <c r="HZB177" s="2"/>
      <c r="HZC177" s="2"/>
      <c r="HZD177" s="2"/>
      <c r="HZE177" s="2"/>
      <c r="HZF177" s="2"/>
      <c r="HZG177" s="2"/>
      <c r="HZH177" s="2"/>
      <c r="HZI177" s="2"/>
      <c r="HZJ177" s="2"/>
      <c r="HZK177" s="2"/>
      <c r="HZL177" s="2"/>
      <c r="HZM177" s="2"/>
      <c r="HZN177" s="2"/>
      <c r="HZO177" s="2"/>
      <c r="HZP177" s="2"/>
      <c r="HZQ177" s="2"/>
      <c r="HZR177" s="2"/>
      <c r="HZS177" s="2"/>
      <c r="HZT177" s="2"/>
      <c r="HZU177" s="2"/>
      <c r="HZV177" s="2"/>
      <c r="HZW177" s="2"/>
      <c r="HZX177" s="2"/>
      <c r="HZY177" s="2"/>
      <c r="HZZ177" s="2"/>
      <c r="IAA177" s="2"/>
      <c r="IAB177" s="2"/>
      <c r="IAC177" s="2"/>
      <c r="IAD177" s="2"/>
      <c r="IAE177" s="2"/>
      <c r="IAF177" s="2"/>
      <c r="IAG177" s="2"/>
      <c r="IAH177" s="2"/>
      <c r="IAI177" s="2"/>
      <c r="IAJ177" s="2"/>
      <c r="IAK177" s="2"/>
      <c r="IAL177" s="2"/>
      <c r="IAM177" s="2"/>
      <c r="IAN177" s="2"/>
      <c r="IAO177" s="2"/>
      <c r="IAP177" s="2"/>
      <c r="IAQ177" s="2"/>
      <c r="IAR177" s="2"/>
      <c r="IAS177" s="2"/>
      <c r="IAT177" s="2"/>
      <c r="IAU177" s="2"/>
      <c r="IAV177" s="2"/>
      <c r="IAW177" s="2"/>
      <c r="IAX177" s="2"/>
      <c r="IAY177" s="2"/>
      <c r="IAZ177" s="2"/>
      <c r="IBA177" s="2"/>
      <c r="IBB177" s="2"/>
      <c r="IBC177" s="2"/>
      <c r="IBD177" s="2"/>
      <c r="IBE177" s="2"/>
      <c r="IBF177" s="2"/>
      <c r="IBG177" s="2"/>
      <c r="IBH177" s="2"/>
      <c r="IBI177" s="2"/>
      <c r="IBJ177" s="2"/>
      <c r="IBK177" s="2"/>
      <c r="IBL177" s="2"/>
      <c r="IBM177" s="2"/>
      <c r="IBN177" s="2"/>
      <c r="IBO177" s="2"/>
      <c r="IBP177" s="2"/>
      <c r="IBQ177" s="2"/>
      <c r="IBR177" s="2"/>
      <c r="IBS177" s="2"/>
      <c r="IBT177" s="2"/>
      <c r="IBU177" s="2"/>
      <c r="IBV177" s="2"/>
      <c r="IBW177" s="2"/>
      <c r="IBX177" s="2"/>
      <c r="IBY177" s="2"/>
      <c r="IBZ177" s="2"/>
      <c r="ICA177" s="2"/>
      <c r="ICB177" s="2"/>
      <c r="ICC177" s="2"/>
      <c r="ICD177" s="2"/>
      <c r="ICE177" s="2"/>
      <c r="ICF177" s="2"/>
      <c r="ICG177" s="2"/>
      <c r="ICH177" s="2"/>
      <c r="ICI177" s="2"/>
      <c r="ICJ177" s="2"/>
      <c r="ICK177" s="2"/>
      <c r="ICL177" s="2"/>
      <c r="ICM177" s="2"/>
      <c r="ICN177" s="2"/>
      <c r="ICO177" s="2"/>
      <c r="ICP177" s="2"/>
      <c r="ICQ177" s="2"/>
      <c r="ICR177" s="2"/>
      <c r="ICS177" s="2"/>
      <c r="ICT177" s="2"/>
      <c r="ICU177" s="2"/>
      <c r="ICV177" s="2"/>
      <c r="ICW177" s="2"/>
      <c r="ICX177" s="2"/>
      <c r="ICY177" s="2"/>
      <c r="ICZ177" s="2"/>
      <c r="IDA177" s="2"/>
      <c r="IDB177" s="2"/>
      <c r="IDC177" s="2"/>
      <c r="IDD177" s="2"/>
      <c r="IDE177" s="2"/>
      <c r="IDF177" s="2"/>
      <c r="IDG177" s="2"/>
      <c r="IDH177" s="2"/>
      <c r="IDI177" s="2"/>
      <c r="IDJ177" s="2"/>
      <c r="IDK177" s="2"/>
      <c r="IDL177" s="2"/>
      <c r="IDM177" s="2"/>
      <c r="IDN177" s="2"/>
      <c r="IDO177" s="2"/>
      <c r="IDP177" s="2"/>
      <c r="IDQ177" s="2"/>
      <c r="IDR177" s="2"/>
      <c r="IDS177" s="2"/>
      <c r="IDT177" s="2"/>
      <c r="IDU177" s="2"/>
      <c r="IDV177" s="2"/>
      <c r="IDW177" s="2"/>
      <c r="IDX177" s="2"/>
      <c r="IDY177" s="2"/>
      <c r="IDZ177" s="2"/>
      <c r="IEA177" s="2"/>
      <c r="IEB177" s="2"/>
      <c r="IEC177" s="2"/>
      <c r="IED177" s="2"/>
      <c r="IEE177" s="2"/>
      <c r="IEF177" s="2"/>
      <c r="IEG177" s="2"/>
      <c r="IEH177" s="2"/>
      <c r="IEI177" s="2"/>
      <c r="IEJ177" s="2"/>
      <c r="IEK177" s="2"/>
      <c r="IEL177" s="2"/>
      <c r="IEM177" s="2"/>
      <c r="IEN177" s="2"/>
      <c r="IEO177" s="2"/>
      <c r="IEP177" s="2"/>
      <c r="IEQ177" s="2"/>
      <c r="IER177" s="2"/>
      <c r="IES177" s="2"/>
      <c r="IET177" s="2"/>
      <c r="IEU177" s="2"/>
      <c r="IEV177" s="2"/>
      <c r="IEW177" s="2"/>
      <c r="IEX177" s="2"/>
      <c r="IEY177" s="2"/>
      <c r="IEZ177" s="2"/>
      <c r="IFA177" s="2"/>
      <c r="IFB177" s="2"/>
      <c r="IFC177" s="2"/>
      <c r="IFD177" s="2"/>
      <c r="IFE177" s="2"/>
      <c r="IFF177" s="2"/>
      <c r="IFG177" s="2"/>
      <c r="IFH177" s="2"/>
      <c r="IFI177" s="2"/>
      <c r="IFJ177" s="2"/>
      <c r="IFK177" s="2"/>
      <c r="IFL177" s="2"/>
      <c r="IFM177" s="2"/>
      <c r="IFN177" s="2"/>
      <c r="IFO177" s="2"/>
      <c r="IFP177" s="2"/>
      <c r="IFQ177" s="2"/>
      <c r="IFR177" s="2"/>
      <c r="IFS177" s="2"/>
      <c r="IFT177" s="2"/>
      <c r="IFU177" s="2"/>
      <c r="IFV177" s="2"/>
      <c r="IFW177" s="2"/>
      <c r="IFX177" s="2"/>
      <c r="IFY177" s="2"/>
      <c r="IFZ177" s="2"/>
      <c r="IGA177" s="2"/>
      <c r="IGB177" s="2"/>
      <c r="IGC177" s="2"/>
      <c r="IGD177" s="2"/>
      <c r="IGE177" s="2"/>
      <c r="IGF177" s="2"/>
      <c r="IGG177" s="2"/>
      <c r="IGH177" s="2"/>
      <c r="IGI177" s="2"/>
      <c r="IGJ177" s="2"/>
      <c r="IGK177" s="2"/>
      <c r="IGL177" s="2"/>
      <c r="IGM177" s="2"/>
      <c r="IGN177" s="2"/>
      <c r="IGO177" s="2"/>
      <c r="IGP177" s="2"/>
      <c r="IGQ177" s="2"/>
      <c r="IGR177" s="2"/>
      <c r="IGS177" s="2"/>
      <c r="IGT177" s="2"/>
      <c r="IGU177" s="2"/>
      <c r="IGV177" s="2"/>
      <c r="IGW177" s="2"/>
      <c r="IGX177" s="2"/>
      <c r="IGY177" s="2"/>
      <c r="IGZ177" s="2"/>
      <c r="IHA177" s="2"/>
      <c r="IHB177" s="2"/>
      <c r="IHC177" s="2"/>
      <c r="IHD177" s="2"/>
      <c r="IHE177" s="2"/>
      <c r="IHF177" s="2"/>
      <c r="IHG177" s="2"/>
      <c r="IHH177" s="2"/>
      <c r="IHI177" s="2"/>
      <c r="IHJ177" s="2"/>
      <c r="IHK177" s="2"/>
      <c r="IHL177" s="2"/>
      <c r="IHM177" s="2"/>
      <c r="IHN177" s="2"/>
      <c r="IHO177" s="2"/>
      <c r="IHP177" s="2"/>
      <c r="IHQ177" s="2"/>
      <c r="IHR177" s="2"/>
      <c r="IHS177" s="2"/>
      <c r="IHT177" s="2"/>
      <c r="IHU177" s="2"/>
      <c r="IHV177" s="2"/>
      <c r="IHW177" s="2"/>
      <c r="IHX177" s="2"/>
      <c r="IHY177" s="2"/>
      <c r="IHZ177" s="2"/>
      <c r="IIA177" s="2"/>
      <c r="IIB177" s="2"/>
      <c r="IIC177" s="2"/>
      <c r="IID177" s="2"/>
      <c r="IIE177" s="2"/>
      <c r="IIF177" s="2"/>
      <c r="IIG177" s="2"/>
      <c r="IIH177" s="2"/>
      <c r="III177" s="2"/>
      <c r="IIJ177" s="2"/>
      <c r="IIK177" s="2"/>
      <c r="IIL177" s="2"/>
      <c r="IIM177" s="2"/>
      <c r="IIN177" s="2"/>
      <c r="IIO177" s="2"/>
      <c r="IIP177" s="2"/>
      <c r="IIQ177" s="2"/>
      <c r="IIR177" s="2"/>
      <c r="IIS177" s="2"/>
      <c r="IIT177" s="2"/>
      <c r="IIU177" s="2"/>
      <c r="IIV177" s="2"/>
      <c r="IIW177" s="2"/>
      <c r="IIX177" s="2"/>
      <c r="IIY177" s="2"/>
      <c r="IIZ177" s="2"/>
      <c r="IJA177" s="2"/>
      <c r="IJB177" s="2"/>
      <c r="IJC177" s="2"/>
      <c r="IJD177" s="2"/>
      <c r="IJE177" s="2"/>
      <c r="IJF177" s="2"/>
      <c r="IJG177" s="2"/>
      <c r="IJH177" s="2"/>
      <c r="IJI177" s="2"/>
      <c r="IJJ177" s="2"/>
      <c r="IJK177" s="2"/>
      <c r="IJL177" s="2"/>
      <c r="IJM177" s="2"/>
      <c r="IJN177" s="2"/>
      <c r="IJO177" s="2"/>
      <c r="IJP177" s="2"/>
      <c r="IJQ177" s="2"/>
      <c r="IJR177" s="2"/>
      <c r="IJS177" s="2"/>
      <c r="IJT177" s="2"/>
      <c r="IJU177" s="2"/>
      <c r="IJV177" s="2"/>
      <c r="IJW177" s="2"/>
      <c r="IJX177" s="2"/>
      <c r="IJY177" s="2"/>
      <c r="IJZ177" s="2"/>
      <c r="IKA177" s="2"/>
      <c r="IKB177" s="2"/>
      <c r="IKC177" s="2"/>
      <c r="IKD177" s="2"/>
      <c r="IKE177" s="2"/>
      <c r="IKF177" s="2"/>
      <c r="IKG177" s="2"/>
      <c r="IKH177" s="2"/>
      <c r="IKI177" s="2"/>
      <c r="IKJ177" s="2"/>
      <c r="IKK177" s="2"/>
      <c r="IKL177" s="2"/>
      <c r="IKM177" s="2"/>
      <c r="IKN177" s="2"/>
      <c r="IKO177" s="2"/>
      <c r="IKP177" s="2"/>
      <c r="IKQ177" s="2"/>
      <c r="IKR177" s="2"/>
      <c r="IKS177" s="2"/>
      <c r="IKT177" s="2"/>
      <c r="IKU177" s="2"/>
      <c r="IKV177" s="2"/>
      <c r="IKW177" s="2"/>
      <c r="IKX177" s="2"/>
      <c r="IKY177" s="2"/>
      <c r="IKZ177" s="2"/>
      <c r="ILA177" s="2"/>
      <c r="ILB177" s="2"/>
      <c r="ILC177" s="2"/>
      <c r="ILD177" s="2"/>
      <c r="ILE177" s="2"/>
      <c r="ILF177" s="2"/>
      <c r="ILG177" s="2"/>
      <c r="ILH177" s="2"/>
      <c r="ILI177" s="2"/>
      <c r="ILJ177" s="2"/>
      <c r="ILK177" s="2"/>
      <c r="ILL177" s="2"/>
      <c r="ILM177" s="2"/>
      <c r="ILN177" s="2"/>
      <c r="ILO177" s="2"/>
      <c r="ILP177" s="2"/>
      <c r="ILQ177" s="2"/>
      <c r="ILR177" s="2"/>
      <c r="ILS177" s="2"/>
      <c r="ILT177" s="2"/>
      <c r="ILU177" s="2"/>
      <c r="ILV177" s="2"/>
      <c r="ILW177" s="2"/>
      <c r="ILX177" s="2"/>
      <c r="ILY177" s="2"/>
      <c r="ILZ177" s="2"/>
      <c r="IMA177" s="2"/>
      <c r="IMB177" s="2"/>
      <c r="IMC177" s="2"/>
      <c r="IMD177" s="2"/>
      <c r="IME177" s="2"/>
      <c r="IMF177" s="2"/>
      <c r="IMG177" s="2"/>
      <c r="IMH177" s="2"/>
      <c r="IMI177" s="2"/>
      <c r="IMJ177" s="2"/>
      <c r="IMK177" s="2"/>
      <c r="IML177" s="2"/>
      <c r="IMM177" s="2"/>
      <c r="IMN177" s="2"/>
      <c r="IMO177" s="2"/>
      <c r="IMP177" s="2"/>
      <c r="IMQ177" s="2"/>
      <c r="IMR177" s="2"/>
      <c r="IMS177" s="2"/>
      <c r="IMT177" s="2"/>
      <c r="IMU177" s="2"/>
      <c r="IMV177" s="2"/>
      <c r="IMW177" s="2"/>
      <c r="IMX177" s="2"/>
      <c r="IMY177" s="2"/>
      <c r="IMZ177" s="2"/>
      <c r="INA177" s="2"/>
      <c r="INB177" s="2"/>
      <c r="INC177" s="2"/>
      <c r="IND177" s="2"/>
      <c r="INE177" s="2"/>
      <c r="INF177" s="2"/>
      <c r="ING177" s="2"/>
      <c r="INH177" s="2"/>
      <c r="INI177" s="2"/>
      <c r="INJ177" s="2"/>
      <c r="INK177" s="2"/>
      <c r="INL177" s="2"/>
      <c r="INM177" s="2"/>
      <c r="INN177" s="2"/>
      <c r="INO177" s="2"/>
      <c r="INP177" s="2"/>
      <c r="INQ177" s="2"/>
      <c r="INR177" s="2"/>
      <c r="INS177" s="2"/>
      <c r="INT177" s="2"/>
      <c r="INU177" s="2"/>
      <c r="INV177" s="2"/>
      <c r="INW177" s="2"/>
      <c r="INX177" s="2"/>
      <c r="INY177" s="2"/>
      <c r="INZ177" s="2"/>
      <c r="IOA177" s="2"/>
      <c r="IOB177" s="2"/>
      <c r="IOC177" s="2"/>
      <c r="IOD177" s="2"/>
      <c r="IOE177" s="2"/>
      <c r="IOF177" s="2"/>
      <c r="IOG177" s="2"/>
      <c r="IOH177" s="2"/>
      <c r="IOI177" s="2"/>
      <c r="IOJ177" s="2"/>
      <c r="IOK177" s="2"/>
      <c r="IOL177" s="2"/>
      <c r="IOM177" s="2"/>
      <c r="ION177" s="2"/>
      <c r="IOO177" s="2"/>
      <c r="IOP177" s="2"/>
      <c r="IOQ177" s="2"/>
      <c r="IOR177" s="2"/>
      <c r="IOS177" s="2"/>
      <c r="IOT177" s="2"/>
      <c r="IOU177" s="2"/>
      <c r="IOV177" s="2"/>
      <c r="IOW177" s="2"/>
      <c r="IOX177" s="2"/>
      <c r="IOY177" s="2"/>
      <c r="IOZ177" s="2"/>
      <c r="IPA177" s="2"/>
      <c r="IPB177" s="2"/>
      <c r="IPC177" s="2"/>
      <c r="IPD177" s="2"/>
      <c r="IPE177" s="2"/>
      <c r="IPF177" s="2"/>
      <c r="IPG177" s="2"/>
      <c r="IPH177" s="2"/>
      <c r="IPI177" s="2"/>
      <c r="IPJ177" s="2"/>
      <c r="IPK177" s="2"/>
      <c r="IPL177" s="2"/>
      <c r="IPM177" s="2"/>
      <c r="IPN177" s="2"/>
      <c r="IPO177" s="2"/>
      <c r="IPP177" s="2"/>
      <c r="IPQ177" s="2"/>
      <c r="IPR177" s="2"/>
      <c r="IPS177" s="2"/>
      <c r="IPT177" s="2"/>
      <c r="IPU177" s="2"/>
      <c r="IPV177" s="2"/>
      <c r="IPW177" s="2"/>
      <c r="IPX177" s="2"/>
      <c r="IPY177" s="2"/>
      <c r="IPZ177" s="2"/>
      <c r="IQA177" s="2"/>
      <c r="IQB177" s="2"/>
      <c r="IQC177" s="2"/>
      <c r="IQD177" s="2"/>
      <c r="IQE177" s="2"/>
      <c r="IQF177" s="2"/>
      <c r="IQG177" s="2"/>
      <c r="IQH177" s="2"/>
      <c r="IQI177" s="2"/>
      <c r="IQJ177" s="2"/>
      <c r="IQK177" s="2"/>
      <c r="IQL177" s="2"/>
      <c r="IQM177" s="2"/>
      <c r="IQN177" s="2"/>
      <c r="IQO177" s="2"/>
      <c r="IQP177" s="2"/>
      <c r="IQQ177" s="2"/>
      <c r="IQR177" s="2"/>
      <c r="IQS177" s="2"/>
      <c r="IQT177" s="2"/>
      <c r="IQU177" s="2"/>
      <c r="IQV177" s="2"/>
      <c r="IQW177" s="2"/>
      <c r="IQX177" s="2"/>
      <c r="IQY177" s="2"/>
      <c r="IQZ177" s="2"/>
      <c r="IRA177" s="2"/>
      <c r="IRB177" s="2"/>
      <c r="IRC177" s="2"/>
      <c r="IRD177" s="2"/>
      <c r="IRE177" s="2"/>
      <c r="IRF177" s="2"/>
      <c r="IRG177" s="2"/>
      <c r="IRH177" s="2"/>
      <c r="IRI177" s="2"/>
      <c r="IRJ177" s="2"/>
      <c r="IRK177" s="2"/>
      <c r="IRL177" s="2"/>
      <c r="IRM177" s="2"/>
      <c r="IRN177" s="2"/>
      <c r="IRO177" s="2"/>
      <c r="IRP177" s="2"/>
      <c r="IRQ177" s="2"/>
      <c r="IRR177" s="2"/>
      <c r="IRS177" s="2"/>
      <c r="IRT177" s="2"/>
      <c r="IRU177" s="2"/>
      <c r="IRV177" s="2"/>
      <c r="IRW177" s="2"/>
      <c r="IRX177" s="2"/>
      <c r="IRY177" s="2"/>
      <c r="IRZ177" s="2"/>
      <c r="ISA177" s="2"/>
      <c r="ISB177" s="2"/>
      <c r="ISC177" s="2"/>
      <c r="ISD177" s="2"/>
      <c r="ISE177" s="2"/>
      <c r="ISF177" s="2"/>
      <c r="ISG177" s="2"/>
      <c r="ISH177" s="2"/>
      <c r="ISI177" s="2"/>
      <c r="ISJ177" s="2"/>
      <c r="ISK177" s="2"/>
      <c r="ISL177" s="2"/>
      <c r="ISM177" s="2"/>
      <c r="ISN177" s="2"/>
      <c r="ISO177" s="2"/>
      <c r="ISP177" s="2"/>
      <c r="ISQ177" s="2"/>
      <c r="ISR177" s="2"/>
      <c r="ISS177" s="2"/>
      <c r="IST177" s="2"/>
      <c r="ISU177" s="2"/>
      <c r="ISV177" s="2"/>
      <c r="ISW177" s="2"/>
      <c r="ISX177" s="2"/>
      <c r="ISY177" s="2"/>
      <c r="ISZ177" s="2"/>
      <c r="ITA177" s="2"/>
      <c r="ITB177" s="2"/>
      <c r="ITC177" s="2"/>
      <c r="ITD177" s="2"/>
      <c r="ITE177" s="2"/>
      <c r="ITF177" s="2"/>
      <c r="ITG177" s="2"/>
      <c r="ITH177" s="2"/>
      <c r="ITI177" s="2"/>
      <c r="ITJ177" s="2"/>
      <c r="ITK177" s="2"/>
      <c r="ITL177" s="2"/>
      <c r="ITM177" s="2"/>
      <c r="ITN177" s="2"/>
      <c r="ITO177" s="2"/>
      <c r="ITP177" s="2"/>
      <c r="ITQ177" s="2"/>
      <c r="ITR177" s="2"/>
      <c r="ITS177" s="2"/>
      <c r="ITT177" s="2"/>
      <c r="ITU177" s="2"/>
      <c r="ITV177" s="2"/>
      <c r="ITW177" s="2"/>
      <c r="ITX177" s="2"/>
      <c r="ITY177" s="2"/>
      <c r="ITZ177" s="2"/>
      <c r="IUA177" s="2"/>
      <c r="IUB177" s="2"/>
      <c r="IUC177" s="2"/>
      <c r="IUD177" s="2"/>
      <c r="IUE177" s="2"/>
      <c r="IUF177" s="2"/>
      <c r="IUG177" s="2"/>
      <c r="IUH177" s="2"/>
      <c r="IUI177" s="2"/>
      <c r="IUJ177" s="2"/>
      <c r="IUK177" s="2"/>
      <c r="IUL177" s="2"/>
      <c r="IUM177" s="2"/>
      <c r="IUN177" s="2"/>
      <c r="IUO177" s="2"/>
      <c r="IUP177" s="2"/>
      <c r="IUQ177" s="2"/>
      <c r="IUR177" s="2"/>
      <c r="IUS177" s="2"/>
      <c r="IUT177" s="2"/>
      <c r="IUU177" s="2"/>
      <c r="IUV177" s="2"/>
      <c r="IUW177" s="2"/>
      <c r="IUX177" s="2"/>
      <c r="IUY177" s="2"/>
      <c r="IUZ177" s="2"/>
      <c r="IVA177" s="2"/>
      <c r="IVB177" s="2"/>
      <c r="IVC177" s="2"/>
      <c r="IVD177" s="2"/>
      <c r="IVE177" s="2"/>
      <c r="IVF177" s="2"/>
      <c r="IVG177" s="2"/>
      <c r="IVH177" s="2"/>
      <c r="IVI177" s="2"/>
      <c r="IVJ177" s="2"/>
      <c r="IVK177" s="2"/>
      <c r="IVL177" s="2"/>
      <c r="IVM177" s="2"/>
      <c r="IVN177" s="2"/>
      <c r="IVO177" s="2"/>
      <c r="IVP177" s="2"/>
      <c r="IVQ177" s="2"/>
      <c r="IVR177" s="2"/>
      <c r="IVS177" s="2"/>
      <c r="IVT177" s="2"/>
      <c r="IVU177" s="2"/>
      <c r="IVV177" s="2"/>
      <c r="IVW177" s="2"/>
      <c r="IVX177" s="2"/>
      <c r="IVY177" s="2"/>
      <c r="IVZ177" s="2"/>
      <c r="IWA177" s="2"/>
      <c r="IWB177" s="2"/>
      <c r="IWC177" s="2"/>
      <c r="IWD177" s="2"/>
      <c r="IWE177" s="2"/>
      <c r="IWF177" s="2"/>
      <c r="IWG177" s="2"/>
      <c r="IWH177" s="2"/>
      <c r="IWI177" s="2"/>
      <c r="IWJ177" s="2"/>
      <c r="IWK177" s="2"/>
      <c r="IWL177" s="2"/>
      <c r="IWM177" s="2"/>
      <c r="IWN177" s="2"/>
      <c r="IWO177" s="2"/>
      <c r="IWP177" s="2"/>
      <c r="IWQ177" s="2"/>
      <c r="IWR177" s="2"/>
      <c r="IWS177" s="2"/>
      <c r="IWT177" s="2"/>
      <c r="IWU177" s="2"/>
      <c r="IWV177" s="2"/>
      <c r="IWW177" s="2"/>
      <c r="IWX177" s="2"/>
      <c r="IWY177" s="2"/>
      <c r="IWZ177" s="2"/>
      <c r="IXA177" s="2"/>
      <c r="IXB177" s="2"/>
      <c r="IXC177" s="2"/>
      <c r="IXD177" s="2"/>
      <c r="IXE177" s="2"/>
      <c r="IXF177" s="2"/>
      <c r="IXG177" s="2"/>
      <c r="IXH177" s="2"/>
      <c r="IXI177" s="2"/>
      <c r="IXJ177" s="2"/>
      <c r="IXK177" s="2"/>
      <c r="IXL177" s="2"/>
      <c r="IXM177" s="2"/>
      <c r="IXN177" s="2"/>
      <c r="IXO177" s="2"/>
      <c r="IXP177" s="2"/>
      <c r="IXQ177" s="2"/>
      <c r="IXR177" s="2"/>
      <c r="IXS177" s="2"/>
      <c r="IXT177" s="2"/>
      <c r="IXU177" s="2"/>
      <c r="IXV177" s="2"/>
      <c r="IXW177" s="2"/>
      <c r="IXX177" s="2"/>
      <c r="IXY177" s="2"/>
      <c r="IXZ177" s="2"/>
      <c r="IYA177" s="2"/>
      <c r="IYB177" s="2"/>
      <c r="IYC177" s="2"/>
      <c r="IYD177" s="2"/>
      <c r="IYE177" s="2"/>
      <c r="IYF177" s="2"/>
      <c r="IYG177" s="2"/>
      <c r="IYH177" s="2"/>
      <c r="IYI177" s="2"/>
      <c r="IYJ177" s="2"/>
      <c r="IYK177" s="2"/>
      <c r="IYL177" s="2"/>
      <c r="IYM177" s="2"/>
      <c r="IYN177" s="2"/>
      <c r="IYO177" s="2"/>
      <c r="IYP177" s="2"/>
      <c r="IYQ177" s="2"/>
      <c r="IYR177" s="2"/>
      <c r="IYS177" s="2"/>
      <c r="IYT177" s="2"/>
      <c r="IYU177" s="2"/>
      <c r="IYV177" s="2"/>
      <c r="IYW177" s="2"/>
      <c r="IYX177" s="2"/>
      <c r="IYY177" s="2"/>
      <c r="IYZ177" s="2"/>
      <c r="IZA177" s="2"/>
      <c r="IZB177" s="2"/>
      <c r="IZC177" s="2"/>
      <c r="IZD177" s="2"/>
      <c r="IZE177" s="2"/>
      <c r="IZF177" s="2"/>
      <c r="IZG177" s="2"/>
      <c r="IZH177" s="2"/>
      <c r="IZI177" s="2"/>
      <c r="IZJ177" s="2"/>
      <c r="IZK177" s="2"/>
      <c r="IZL177" s="2"/>
      <c r="IZM177" s="2"/>
      <c r="IZN177" s="2"/>
      <c r="IZO177" s="2"/>
      <c r="IZP177" s="2"/>
      <c r="IZQ177" s="2"/>
      <c r="IZR177" s="2"/>
      <c r="IZS177" s="2"/>
      <c r="IZT177" s="2"/>
      <c r="IZU177" s="2"/>
      <c r="IZV177" s="2"/>
      <c r="IZW177" s="2"/>
      <c r="IZX177" s="2"/>
      <c r="IZY177" s="2"/>
      <c r="IZZ177" s="2"/>
      <c r="JAA177" s="2"/>
      <c r="JAB177" s="2"/>
      <c r="JAC177" s="2"/>
      <c r="JAD177" s="2"/>
      <c r="JAE177" s="2"/>
      <c r="JAF177" s="2"/>
      <c r="JAG177" s="2"/>
      <c r="JAH177" s="2"/>
      <c r="JAI177" s="2"/>
      <c r="JAJ177" s="2"/>
      <c r="JAK177" s="2"/>
      <c r="JAL177" s="2"/>
      <c r="JAM177" s="2"/>
      <c r="JAN177" s="2"/>
      <c r="JAO177" s="2"/>
      <c r="JAP177" s="2"/>
      <c r="JAQ177" s="2"/>
      <c r="JAR177" s="2"/>
      <c r="JAS177" s="2"/>
      <c r="JAT177" s="2"/>
      <c r="JAU177" s="2"/>
      <c r="JAV177" s="2"/>
      <c r="JAW177" s="2"/>
      <c r="JAX177" s="2"/>
      <c r="JAY177" s="2"/>
      <c r="JAZ177" s="2"/>
      <c r="JBA177" s="2"/>
      <c r="JBB177" s="2"/>
      <c r="JBC177" s="2"/>
      <c r="JBD177" s="2"/>
      <c r="JBE177" s="2"/>
      <c r="JBF177" s="2"/>
      <c r="JBG177" s="2"/>
      <c r="JBH177" s="2"/>
      <c r="JBI177" s="2"/>
      <c r="JBJ177" s="2"/>
      <c r="JBK177" s="2"/>
      <c r="JBL177" s="2"/>
      <c r="JBM177" s="2"/>
      <c r="JBN177" s="2"/>
      <c r="JBO177" s="2"/>
      <c r="JBP177" s="2"/>
      <c r="JBQ177" s="2"/>
      <c r="JBR177" s="2"/>
      <c r="JBS177" s="2"/>
      <c r="JBT177" s="2"/>
      <c r="JBU177" s="2"/>
      <c r="JBV177" s="2"/>
      <c r="JBW177" s="2"/>
      <c r="JBX177" s="2"/>
      <c r="JBY177" s="2"/>
      <c r="JBZ177" s="2"/>
      <c r="JCA177" s="2"/>
      <c r="JCB177" s="2"/>
      <c r="JCC177" s="2"/>
      <c r="JCD177" s="2"/>
      <c r="JCE177" s="2"/>
      <c r="JCF177" s="2"/>
      <c r="JCG177" s="2"/>
      <c r="JCH177" s="2"/>
      <c r="JCI177" s="2"/>
      <c r="JCJ177" s="2"/>
      <c r="JCK177" s="2"/>
      <c r="JCL177" s="2"/>
      <c r="JCM177" s="2"/>
      <c r="JCN177" s="2"/>
      <c r="JCO177" s="2"/>
      <c r="JCP177" s="2"/>
      <c r="JCQ177" s="2"/>
      <c r="JCR177" s="2"/>
      <c r="JCS177" s="2"/>
      <c r="JCT177" s="2"/>
      <c r="JCU177" s="2"/>
      <c r="JCV177" s="2"/>
      <c r="JCW177" s="2"/>
      <c r="JCX177" s="2"/>
      <c r="JCY177" s="2"/>
      <c r="JCZ177" s="2"/>
      <c r="JDA177" s="2"/>
      <c r="JDB177" s="2"/>
      <c r="JDC177" s="2"/>
      <c r="JDD177" s="2"/>
      <c r="JDE177" s="2"/>
      <c r="JDF177" s="2"/>
      <c r="JDG177" s="2"/>
      <c r="JDH177" s="2"/>
      <c r="JDI177" s="2"/>
      <c r="JDJ177" s="2"/>
      <c r="JDK177" s="2"/>
      <c r="JDL177" s="2"/>
      <c r="JDM177" s="2"/>
      <c r="JDN177" s="2"/>
      <c r="JDO177" s="2"/>
      <c r="JDP177" s="2"/>
      <c r="JDQ177" s="2"/>
      <c r="JDR177" s="2"/>
      <c r="JDS177" s="2"/>
      <c r="JDT177" s="2"/>
      <c r="JDU177" s="2"/>
      <c r="JDV177" s="2"/>
      <c r="JDW177" s="2"/>
      <c r="JDX177" s="2"/>
      <c r="JDY177" s="2"/>
      <c r="JDZ177" s="2"/>
      <c r="JEA177" s="2"/>
      <c r="JEB177" s="2"/>
      <c r="JEC177" s="2"/>
      <c r="JED177" s="2"/>
      <c r="JEE177" s="2"/>
      <c r="JEF177" s="2"/>
      <c r="JEG177" s="2"/>
      <c r="JEH177" s="2"/>
      <c r="JEI177" s="2"/>
      <c r="JEJ177" s="2"/>
      <c r="JEK177" s="2"/>
      <c r="JEL177" s="2"/>
      <c r="JEM177" s="2"/>
      <c r="JEN177" s="2"/>
      <c r="JEO177" s="2"/>
      <c r="JEP177" s="2"/>
      <c r="JEQ177" s="2"/>
      <c r="JER177" s="2"/>
      <c r="JES177" s="2"/>
      <c r="JET177" s="2"/>
      <c r="JEU177" s="2"/>
      <c r="JEV177" s="2"/>
      <c r="JEW177" s="2"/>
      <c r="JEX177" s="2"/>
      <c r="JEY177" s="2"/>
      <c r="JEZ177" s="2"/>
      <c r="JFA177" s="2"/>
      <c r="JFB177" s="2"/>
      <c r="JFC177" s="2"/>
      <c r="JFD177" s="2"/>
      <c r="JFE177" s="2"/>
      <c r="JFF177" s="2"/>
      <c r="JFG177" s="2"/>
      <c r="JFH177" s="2"/>
      <c r="JFI177" s="2"/>
      <c r="JFJ177" s="2"/>
      <c r="JFK177" s="2"/>
      <c r="JFL177" s="2"/>
      <c r="JFM177" s="2"/>
      <c r="JFN177" s="2"/>
      <c r="JFO177" s="2"/>
      <c r="JFP177" s="2"/>
      <c r="JFQ177" s="2"/>
      <c r="JFR177" s="2"/>
      <c r="JFS177" s="2"/>
      <c r="JFT177" s="2"/>
      <c r="JFU177" s="2"/>
      <c r="JFV177" s="2"/>
      <c r="JFW177" s="2"/>
      <c r="JFX177" s="2"/>
      <c r="JFY177" s="2"/>
      <c r="JFZ177" s="2"/>
      <c r="JGA177" s="2"/>
      <c r="JGB177" s="2"/>
      <c r="JGC177" s="2"/>
      <c r="JGD177" s="2"/>
      <c r="JGE177" s="2"/>
      <c r="JGF177" s="2"/>
      <c r="JGG177" s="2"/>
      <c r="JGH177" s="2"/>
      <c r="JGI177" s="2"/>
      <c r="JGJ177" s="2"/>
      <c r="JGK177" s="2"/>
      <c r="JGL177" s="2"/>
      <c r="JGM177" s="2"/>
      <c r="JGN177" s="2"/>
      <c r="JGO177" s="2"/>
      <c r="JGP177" s="2"/>
      <c r="JGQ177" s="2"/>
      <c r="JGR177" s="2"/>
      <c r="JGS177" s="2"/>
      <c r="JGT177" s="2"/>
      <c r="JGU177" s="2"/>
      <c r="JGV177" s="2"/>
      <c r="JGW177" s="2"/>
      <c r="JGX177" s="2"/>
      <c r="JGY177" s="2"/>
      <c r="JGZ177" s="2"/>
      <c r="JHA177" s="2"/>
      <c r="JHB177" s="2"/>
      <c r="JHC177" s="2"/>
      <c r="JHD177" s="2"/>
      <c r="JHE177" s="2"/>
      <c r="JHF177" s="2"/>
      <c r="JHG177" s="2"/>
      <c r="JHH177" s="2"/>
      <c r="JHI177" s="2"/>
      <c r="JHJ177" s="2"/>
      <c r="JHK177" s="2"/>
      <c r="JHL177" s="2"/>
      <c r="JHM177" s="2"/>
      <c r="JHN177" s="2"/>
      <c r="JHO177" s="2"/>
      <c r="JHP177" s="2"/>
      <c r="JHQ177" s="2"/>
      <c r="JHR177" s="2"/>
      <c r="JHS177" s="2"/>
      <c r="JHT177" s="2"/>
      <c r="JHU177" s="2"/>
      <c r="JHV177" s="2"/>
      <c r="JHW177" s="2"/>
      <c r="JHX177" s="2"/>
      <c r="JHY177" s="2"/>
      <c r="JHZ177" s="2"/>
      <c r="JIA177" s="2"/>
      <c r="JIB177" s="2"/>
      <c r="JIC177" s="2"/>
      <c r="JID177" s="2"/>
      <c r="JIE177" s="2"/>
      <c r="JIF177" s="2"/>
      <c r="JIG177" s="2"/>
      <c r="JIH177" s="2"/>
      <c r="JII177" s="2"/>
      <c r="JIJ177" s="2"/>
      <c r="JIK177" s="2"/>
      <c r="JIL177" s="2"/>
      <c r="JIM177" s="2"/>
      <c r="JIN177" s="2"/>
      <c r="JIO177" s="2"/>
      <c r="JIP177" s="2"/>
      <c r="JIQ177" s="2"/>
      <c r="JIR177" s="2"/>
      <c r="JIS177" s="2"/>
      <c r="JIT177" s="2"/>
      <c r="JIU177" s="2"/>
      <c r="JIV177" s="2"/>
      <c r="JIW177" s="2"/>
      <c r="JIX177" s="2"/>
      <c r="JIY177" s="2"/>
      <c r="JIZ177" s="2"/>
      <c r="JJA177" s="2"/>
      <c r="JJB177" s="2"/>
      <c r="JJC177" s="2"/>
      <c r="JJD177" s="2"/>
      <c r="JJE177" s="2"/>
      <c r="JJF177" s="2"/>
      <c r="JJG177" s="2"/>
      <c r="JJH177" s="2"/>
      <c r="JJI177" s="2"/>
      <c r="JJJ177" s="2"/>
      <c r="JJK177" s="2"/>
      <c r="JJL177" s="2"/>
      <c r="JJM177" s="2"/>
      <c r="JJN177" s="2"/>
      <c r="JJO177" s="2"/>
      <c r="JJP177" s="2"/>
      <c r="JJQ177" s="2"/>
      <c r="JJR177" s="2"/>
      <c r="JJS177" s="2"/>
      <c r="JJT177" s="2"/>
      <c r="JJU177" s="2"/>
      <c r="JJV177" s="2"/>
      <c r="JJW177" s="2"/>
      <c r="JJX177" s="2"/>
      <c r="JJY177" s="2"/>
      <c r="JJZ177" s="2"/>
      <c r="JKA177" s="2"/>
      <c r="JKB177" s="2"/>
      <c r="JKC177" s="2"/>
      <c r="JKD177" s="2"/>
      <c r="JKE177" s="2"/>
      <c r="JKF177" s="2"/>
      <c r="JKG177" s="2"/>
      <c r="JKH177" s="2"/>
      <c r="JKI177" s="2"/>
      <c r="JKJ177" s="2"/>
      <c r="JKK177" s="2"/>
      <c r="JKL177" s="2"/>
      <c r="JKM177" s="2"/>
      <c r="JKN177" s="2"/>
      <c r="JKO177" s="2"/>
      <c r="JKP177" s="2"/>
      <c r="JKQ177" s="2"/>
      <c r="JKR177" s="2"/>
      <c r="JKS177" s="2"/>
      <c r="JKT177" s="2"/>
      <c r="JKU177" s="2"/>
      <c r="JKV177" s="2"/>
      <c r="JKW177" s="2"/>
      <c r="JKX177" s="2"/>
      <c r="JKY177" s="2"/>
      <c r="JKZ177" s="2"/>
      <c r="JLA177" s="2"/>
      <c r="JLB177" s="2"/>
      <c r="JLC177" s="2"/>
      <c r="JLD177" s="2"/>
      <c r="JLE177" s="2"/>
      <c r="JLF177" s="2"/>
      <c r="JLG177" s="2"/>
      <c r="JLH177" s="2"/>
      <c r="JLI177" s="2"/>
      <c r="JLJ177" s="2"/>
      <c r="JLK177" s="2"/>
      <c r="JLL177" s="2"/>
      <c r="JLM177" s="2"/>
      <c r="JLN177" s="2"/>
      <c r="JLO177" s="2"/>
      <c r="JLP177" s="2"/>
      <c r="JLQ177" s="2"/>
      <c r="JLR177" s="2"/>
      <c r="JLS177" s="2"/>
      <c r="JLT177" s="2"/>
      <c r="JLU177" s="2"/>
      <c r="JLV177" s="2"/>
      <c r="JLW177" s="2"/>
      <c r="JLX177" s="2"/>
      <c r="JLY177" s="2"/>
      <c r="JLZ177" s="2"/>
      <c r="JMA177" s="2"/>
      <c r="JMB177" s="2"/>
      <c r="JMC177" s="2"/>
      <c r="JMD177" s="2"/>
      <c r="JME177" s="2"/>
      <c r="JMF177" s="2"/>
      <c r="JMG177" s="2"/>
      <c r="JMH177" s="2"/>
      <c r="JMI177" s="2"/>
      <c r="JMJ177" s="2"/>
      <c r="JMK177" s="2"/>
      <c r="JML177" s="2"/>
      <c r="JMM177" s="2"/>
      <c r="JMN177" s="2"/>
      <c r="JMO177" s="2"/>
      <c r="JMP177" s="2"/>
      <c r="JMQ177" s="2"/>
      <c r="JMR177" s="2"/>
      <c r="JMS177" s="2"/>
      <c r="JMT177" s="2"/>
      <c r="JMU177" s="2"/>
      <c r="JMV177" s="2"/>
      <c r="JMW177" s="2"/>
      <c r="JMX177" s="2"/>
      <c r="JMY177" s="2"/>
      <c r="JMZ177" s="2"/>
      <c r="JNA177" s="2"/>
      <c r="JNB177" s="2"/>
      <c r="JNC177" s="2"/>
      <c r="JND177" s="2"/>
      <c r="JNE177" s="2"/>
      <c r="JNF177" s="2"/>
      <c r="JNG177" s="2"/>
      <c r="JNH177" s="2"/>
      <c r="JNI177" s="2"/>
      <c r="JNJ177" s="2"/>
      <c r="JNK177" s="2"/>
      <c r="JNL177" s="2"/>
      <c r="JNM177" s="2"/>
      <c r="JNN177" s="2"/>
      <c r="JNO177" s="2"/>
      <c r="JNP177" s="2"/>
      <c r="JNQ177" s="2"/>
      <c r="JNR177" s="2"/>
      <c r="JNS177" s="2"/>
      <c r="JNT177" s="2"/>
      <c r="JNU177" s="2"/>
      <c r="JNV177" s="2"/>
      <c r="JNW177" s="2"/>
      <c r="JNX177" s="2"/>
      <c r="JNY177" s="2"/>
      <c r="JNZ177" s="2"/>
      <c r="JOA177" s="2"/>
      <c r="JOB177" s="2"/>
      <c r="JOC177" s="2"/>
      <c r="JOD177" s="2"/>
      <c r="JOE177" s="2"/>
      <c r="JOF177" s="2"/>
      <c r="JOG177" s="2"/>
      <c r="JOH177" s="2"/>
      <c r="JOI177" s="2"/>
      <c r="JOJ177" s="2"/>
      <c r="JOK177" s="2"/>
      <c r="JOL177" s="2"/>
      <c r="JOM177" s="2"/>
      <c r="JON177" s="2"/>
      <c r="JOO177" s="2"/>
      <c r="JOP177" s="2"/>
      <c r="JOQ177" s="2"/>
      <c r="JOR177" s="2"/>
      <c r="JOS177" s="2"/>
      <c r="JOT177" s="2"/>
      <c r="JOU177" s="2"/>
      <c r="JOV177" s="2"/>
      <c r="JOW177" s="2"/>
      <c r="JOX177" s="2"/>
      <c r="JOY177" s="2"/>
      <c r="JOZ177" s="2"/>
      <c r="JPA177" s="2"/>
      <c r="JPB177" s="2"/>
      <c r="JPC177" s="2"/>
      <c r="JPD177" s="2"/>
      <c r="JPE177" s="2"/>
      <c r="JPF177" s="2"/>
      <c r="JPG177" s="2"/>
      <c r="JPH177" s="2"/>
      <c r="JPI177" s="2"/>
      <c r="JPJ177" s="2"/>
      <c r="JPK177" s="2"/>
      <c r="JPL177" s="2"/>
      <c r="JPM177" s="2"/>
      <c r="JPN177" s="2"/>
      <c r="JPO177" s="2"/>
      <c r="JPP177" s="2"/>
      <c r="JPQ177" s="2"/>
      <c r="JPR177" s="2"/>
      <c r="JPS177" s="2"/>
      <c r="JPT177" s="2"/>
      <c r="JPU177" s="2"/>
      <c r="JPV177" s="2"/>
      <c r="JPW177" s="2"/>
      <c r="JPX177" s="2"/>
      <c r="JPY177" s="2"/>
      <c r="JPZ177" s="2"/>
      <c r="JQA177" s="2"/>
      <c r="JQB177" s="2"/>
      <c r="JQC177" s="2"/>
      <c r="JQD177" s="2"/>
      <c r="JQE177" s="2"/>
      <c r="JQF177" s="2"/>
      <c r="JQG177" s="2"/>
      <c r="JQH177" s="2"/>
      <c r="JQI177" s="2"/>
      <c r="JQJ177" s="2"/>
      <c r="JQK177" s="2"/>
      <c r="JQL177" s="2"/>
      <c r="JQM177" s="2"/>
      <c r="JQN177" s="2"/>
      <c r="JQO177" s="2"/>
      <c r="JQP177" s="2"/>
      <c r="JQQ177" s="2"/>
      <c r="JQR177" s="2"/>
      <c r="JQS177" s="2"/>
      <c r="JQT177" s="2"/>
      <c r="JQU177" s="2"/>
      <c r="JQV177" s="2"/>
      <c r="JQW177" s="2"/>
      <c r="JQX177" s="2"/>
      <c r="JQY177" s="2"/>
      <c r="JQZ177" s="2"/>
      <c r="JRA177" s="2"/>
      <c r="JRB177" s="2"/>
      <c r="JRC177" s="2"/>
      <c r="JRD177" s="2"/>
      <c r="JRE177" s="2"/>
      <c r="JRF177" s="2"/>
      <c r="JRG177" s="2"/>
      <c r="JRH177" s="2"/>
      <c r="JRI177" s="2"/>
      <c r="JRJ177" s="2"/>
      <c r="JRK177" s="2"/>
      <c r="JRL177" s="2"/>
      <c r="JRM177" s="2"/>
      <c r="JRN177" s="2"/>
      <c r="JRO177" s="2"/>
      <c r="JRP177" s="2"/>
      <c r="JRQ177" s="2"/>
      <c r="JRR177" s="2"/>
      <c r="JRS177" s="2"/>
      <c r="JRT177" s="2"/>
      <c r="JRU177" s="2"/>
      <c r="JRV177" s="2"/>
      <c r="JRW177" s="2"/>
      <c r="JRX177" s="2"/>
      <c r="JRY177" s="2"/>
      <c r="JRZ177" s="2"/>
      <c r="JSA177" s="2"/>
      <c r="JSB177" s="2"/>
      <c r="JSC177" s="2"/>
      <c r="JSD177" s="2"/>
      <c r="JSE177" s="2"/>
      <c r="JSF177" s="2"/>
      <c r="JSG177" s="2"/>
      <c r="JSH177" s="2"/>
      <c r="JSI177" s="2"/>
      <c r="JSJ177" s="2"/>
      <c r="JSK177" s="2"/>
      <c r="JSL177" s="2"/>
      <c r="JSM177" s="2"/>
      <c r="JSN177" s="2"/>
      <c r="JSO177" s="2"/>
      <c r="JSP177" s="2"/>
      <c r="JSQ177" s="2"/>
      <c r="JSR177" s="2"/>
      <c r="JSS177" s="2"/>
      <c r="JST177" s="2"/>
      <c r="JSU177" s="2"/>
      <c r="JSV177" s="2"/>
      <c r="JSW177" s="2"/>
      <c r="JSX177" s="2"/>
      <c r="JSY177" s="2"/>
      <c r="JSZ177" s="2"/>
      <c r="JTA177" s="2"/>
      <c r="JTB177" s="2"/>
      <c r="JTC177" s="2"/>
      <c r="JTD177" s="2"/>
      <c r="JTE177" s="2"/>
      <c r="JTF177" s="2"/>
      <c r="JTG177" s="2"/>
      <c r="JTH177" s="2"/>
      <c r="JTI177" s="2"/>
      <c r="JTJ177" s="2"/>
      <c r="JTK177" s="2"/>
      <c r="JTL177" s="2"/>
      <c r="JTM177" s="2"/>
      <c r="JTN177" s="2"/>
      <c r="JTO177" s="2"/>
      <c r="JTP177" s="2"/>
      <c r="JTQ177" s="2"/>
      <c r="JTR177" s="2"/>
      <c r="JTS177" s="2"/>
      <c r="JTT177" s="2"/>
      <c r="JTU177" s="2"/>
      <c r="JTV177" s="2"/>
      <c r="JTW177" s="2"/>
      <c r="JTX177" s="2"/>
      <c r="JTY177" s="2"/>
      <c r="JTZ177" s="2"/>
      <c r="JUA177" s="2"/>
      <c r="JUB177" s="2"/>
      <c r="JUC177" s="2"/>
      <c r="JUD177" s="2"/>
      <c r="JUE177" s="2"/>
      <c r="JUF177" s="2"/>
      <c r="JUG177" s="2"/>
      <c r="JUH177" s="2"/>
      <c r="JUI177" s="2"/>
      <c r="JUJ177" s="2"/>
      <c r="JUK177" s="2"/>
      <c r="JUL177" s="2"/>
      <c r="JUM177" s="2"/>
      <c r="JUN177" s="2"/>
      <c r="JUO177" s="2"/>
      <c r="JUP177" s="2"/>
      <c r="JUQ177" s="2"/>
      <c r="JUR177" s="2"/>
      <c r="JUS177" s="2"/>
      <c r="JUT177" s="2"/>
      <c r="JUU177" s="2"/>
      <c r="JUV177" s="2"/>
      <c r="JUW177" s="2"/>
      <c r="JUX177" s="2"/>
      <c r="JUY177" s="2"/>
      <c r="JUZ177" s="2"/>
      <c r="JVA177" s="2"/>
      <c r="JVB177" s="2"/>
      <c r="JVC177" s="2"/>
      <c r="JVD177" s="2"/>
      <c r="JVE177" s="2"/>
      <c r="JVF177" s="2"/>
      <c r="JVG177" s="2"/>
      <c r="JVH177" s="2"/>
      <c r="JVI177" s="2"/>
      <c r="JVJ177" s="2"/>
      <c r="JVK177" s="2"/>
      <c r="JVL177" s="2"/>
      <c r="JVM177" s="2"/>
      <c r="JVN177" s="2"/>
      <c r="JVO177" s="2"/>
      <c r="JVP177" s="2"/>
      <c r="JVQ177" s="2"/>
      <c r="JVR177" s="2"/>
      <c r="JVS177" s="2"/>
      <c r="JVT177" s="2"/>
      <c r="JVU177" s="2"/>
      <c r="JVV177" s="2"/>
      <c r="JVW177" s="2"/>
      <c r="JVX177" s="2"/>
      <c r="JVY177" s="2"/>
      <c r="JVZ177" s="2"/>
      <c r="JWA177" s="2"/>
      <c r="JWB177" s="2"/>
      <c r="JWC177" s="2"/>
      <c r="JWD177" s="2"/>
      <c r="JWE177" s="2"/>
      <c r="JWF177" s="2"/>
      <c r="JWG177" s="2"/>
      <c r="JWH177" s="2"/>
      <c r="JWI177" s="2"/>
      <c r="JWJ177" s="2"/>
      <c r="JWK177" s="2"/>
      <c r="JWL177" s="2"/>
      <c r="JWM177" s="2"/>
      <c r="JWN177" s="2"/>
      <c r="JWO177" s="2"/>
      <c r="JWP177" s="2"/>
      <c r="JWQ177" s="2"/>
      <c r="JWR177" s="2"/>
      <c r="JWS177" s="2"/>
      <c r="JWT177" s="2"/>
      <c r="JWU177" s="2"/>
      <c r="JWV177" s="2"/>
      <c r="JWW177" s="2"/>
      <c r="JWX177" s="2"/>
      <c r="JWY177" s="2"/>
      <c r="JWZ177" s="2"/>
      <c r="JXA177" s="2"/>
      <c r="JXB177" s="2"/>
      <c r="JXC177" s="2"/>
      <c r="JXD177" s="2"/>
      <c r="JXE177" s="2"/>
      <c r="JXF177" s="2"/>
      <c r="JXG177" s="2"/>
      <c r="JXH177" s="2"/>
      <c r="JXI177" s="2"/>
      <c r="JXJ177" s="2"/>
      <c r="JXK177" s="2"/>
      <c r="JXL177" s="2"/>
      <c r="JXM177" s="2"/>
      <c r="JXN177" s="2"/>
      <c r="JXO177" s="2"/>
      <c r="JXP177" s="2"/>
      <c r="JXQ177" s="2"/>
      <c r="JXR177" s="2"/>
      <c r="JXS177" s="2"/>
      <c r="JXT177" s="2"/>
      <c r="JXU177" s="2"/>
      <c r="JXV177" s="2"/>
      <c r="JXW177" s="2"/>
      <c r="JXX177" s="2"/>
      <c r="JXY177" s="2"/>
      <c r="JXZ177" s="2"/>
      <c r="JYA177" s="2"/>
      <c r="JYB177" s="2"/>
      <c r="JYC177" s="2"/>
      <c r="JYD177" s="2"/>
      <c r="JYE177" s="2"/>
      <c r="JYF177" s="2"/>
      <c r="JYG177" s="2"/>
      <c r="JYH177" s="2"/>
      <c r="JYI177" s="2"/>
      <c r="JYJ177" s="2"/>
      <c r="JYK177" s="2"/>
      <c r="JYL177" s="2"/>
      <c r="JYM177" s="2"/>
      <c r="JYN177" s="2"/>
      <c r="JYO177" s="2"/>
      <c r="JYP177" s="2"/>
      <c r="JYQ177" s="2"/>
      <c r="JYR177" s="2"/>
      <c r="JYS177" s="2"/>
      <c r="JYT177" s="2"/>
      <c r="JYU177" s="2"/>
      <c r="JYV177" s="2"/>
      <c r="JYW177" s="2"/>
      <c r="JYX177" s="2"/>
      <c r="JYY177" s="2"/>
      <c r="JYZ177" s="2"/>
      <c r="JZA177" s="2"/>
      <c r="JZB177" s="2"/>
      <c r="JZC177" s="2"/>
      <c r="JZD177" s="2"/>
      <c r="JZE177" s="2"/>
      <c r="JZF177" s="2"/>
      <c r="JZG177" s="2"/>
      <c r="JZH177" s="2"/>
      <c r="JZI177" s="2"/>
      <c r="JZJ177" s="2"/>
      <c r="JZK177" s="2"/>
      <c r="JZL177" s="2"/>
      <c r="JZM177" s="2"/>
      <c r="JZN177" s="2"/>
      <c r="JZO177" s="2"/>
      <c r="JZP177" s="2"/>
      <c r="JZQ177" s="2"/>
      <c r="JZR177" s="2"/>
      <c r="JZS177" s="2"/>
      <c r="JZT177" s="2"/>
      <c r="JZU177" s="2"/>
      <c r="JZV177" s="2"/>
      <c r="JZW177" s="2"/>
      <c r="JZX177" s="2"/>
      <c r="JZY177" s="2"/>
      <c r="JZZ177" s="2"/>
      <c r="KAA177" s="2"/>
      <c r="KAB177" s="2"/>
      <c r="KAC177" s="2"/>
      <c r="KAD177" s="2"/>
      <c r="KAE177" s="2"/>
      <c r="KAF177" s="2"/>
      <c r="KAG177" s="2"/>
      <c r="KAH177" s="2"/>
      <c r="KAI177" s="2"/>
      <c r="KAJ177" s="2"/>
      <c r="KAK177" s="2"/>
      <c r="KAL177" s="2"/>
      <c r="KAM177" s="2"/>
      <c r="KAN177" s="2"/>
      <c r="KAO177" s="2"/>
      <c r="KAP177" s="2"/>
      <c r="KAQ177" s="2"/>
      <c r="KAR177" s="2"/>
      <c r="KAS177" s="2"/>
      <c r="KAT177" s="2"/>
      <c r="KAU177" s="2"/>
      <c r="KAV177" s="2"/>
      <c r="KAW177" s="2"/>
      <c r="KAX177" s="2"/>
      <c r="KAY177" s="2"/>
      <c r="KAZ177" s="2"/>
      <c r="KBA177" s="2"/>
      <c r="KBB177" s="2"/>
      <c r="KBC177" s="2"/>
      <c r="KBD177" s="2"/>
      <c r="KBE177" s="2"/>
      <c r="KBF177" s="2"/>
      <c r="KBG177" s="2"/>
      <c r="KBH177" s="2"/>
      <c r="KBI177" s="2"/>
      <c r="KBJ177" s="2"/>
      <c r="KBK177" s="2"/>
      <c r="KBL177" s="2"/>
      <c r="KBM177" s="2"/>
      <c r="KBN177" s="2"/>
      <c r="KBO177" s="2"/>
      <c r="KBP177" s="2"/>
      <c r="KBQ177" s="2"/>
      <c r="KBR177" s="2"/>
      <c r="KBS177" s="2"/>
      <c r="KBT177" s="2"/>
      <c r="KBU177" s="2"/>
      <c r="KBV177" s="2"/>
      <c r="KBW177" s="2"/>
      <c r="KBX177" s="2"/>
      <c r="KBY177" s="2"/>
      <c r="KBZ177" s="2"/>
      <c r="KCA177" s="2"/>
      <c r="KCB177" s="2"/>
      <c r="KCC177" s="2"/>
      <c r="KCD177" s="2"/>
      <c r="KCE177" s="2"/>
      <c r="KCF177" s="2"/>
      <c r="KCG177" s="2"/>
      <c r="KCH177" s="2"/>
      <c r="KCI177" s="2"/>
      <c r="KCJ177" s="2"/>
      <c r="KCK177" s="2"/>
      <c r="KCL177" s="2"/>
      <c r="KCM177" s="2"/>
      <c r="KCN177" s="2"/>
      <c r="KCO177" s="2"/>
      <c r="KCP177" s="2"/>
      <c r="KCQ177" s="2"/>
      <c r="KCR177" s="2"/>
      <c r="KCS177" s="2"/>
      <c r="KCT177" s="2"/>
      <c r="KCU177" s="2"/>
      <c r="KCV177" s="2"/>
      <c r="KCW177" s="2"/>
      <c r="KCX177" s="2"/>
      <c r="KCY177" s="2"/>
      <c r="KCZ177" s="2"/>
      <c r="KDA177" s="2"/>
      <c r="KDB177" s="2"/>
      <c r="KDC177" s="2"/>
      <c r="KDD177" s="2"/>
      <c r="KDE177" s="2"/>
      <c r="KDF177" s="2"/>
      <c r="KDG177" s="2"/>
      <c r="KDH177" s="2"/>
      <c r="KDI177" s="2"/>
      <c r="KDJ177" s="2"/>
      <c r="KDK177" s="2"/>
      <c r="KDL177" s="2"/>
      <c r="KDM177" s="2"/>
      <c r="KDN177" s="2"/>
      <c r="KDO177" s="2"/>
      <c r="KDP177" s="2"/>
      <c r="KDQ177" s="2"/>
      <c r="KDR177" s="2"/>
      <c r="KDS177" s="2"/>
      <c r="KDT177" s="2"/>
      <c r="KDU177" s="2"/>
      <c r="KDV177" s="2"/>
      <c r="KDW177" s="2"/>
      <c r="KDX177" s="2"/>
      <c r="KDY177" s="2"/>
      <c r="KDZ177" s="2"/>
      <c r="KEA177" s="2"/>
      <c r="KEB177" s="2"/>
      <c r="KEC177" s="2"/>
      <c r="KED177" s="2"/>
      <c r="KEE177" s="2"/>
      <c r="KEF177" s="2"/>
      <c r="KEG177" s="2"/>
      <c r="KEH177" s="2"/>
      <c r="KEI177" s="2"/>
      <c r="KEJ177" s="2"/>
      <c r="KEK177" s="2"/>
      <c r="KEL177" s="2"/>
      <c r="KEM177" s="2"/>
      <c r="KEN177" s="2"/>
      <c r="KEO177" s="2"/>
      <c r="KEP177" s="2"/>
      <c r="KEQ177" s="2"/>
      <c r="KER177" s="2"/>
      <c r="KES177" s="2"/>
      <c r="KET177" s="2"/>
      <c r="KEU177" s="2"/>
      <c r="KEV177" s="2"/>
      <c r="KEW177" s="2"/>
      <c r="KEX177" s="2"/>
      <c r="KEY177" s="2"/>
      <c r="KEZ177" s="2"/>
      <c r="KFA177" s="2"/>
      <c r="KFB177" s="2"/>
      <c r="KFC177" s="2"/>
      <c r="KFD177" s="2"/>
      <c r="KFE177" s="2"/>
      <c r="KFF177" s="2"/>
      <c r="KFG177" s="2"/>
      <c r="KFH177" s="2"/>
      <c r="KFI177" s="2"/>
      <c r="KFJ177" s="2"/>
      <c r="KFK177" s="2"/>
      <c r="KFL177" s="2"/>
      <c r="KFM177" s="2"/>
      <c r="KFN177" s="2"/>
      <c r="KFO177" s="2"/>
      <c r="KFP177" s="2"/>
      <c r="KFQ177" s="2"/>
      <c r="KFR177" s="2"/>
      <c r="KFS177" s="2"/>
      <c r="KFT177" s="2"/>
      <c r="KFU177" s="2"/>
      <c r="KFV177" s="2"/>
      <c r="KFW177" s="2"/>
      <c r="KFX177" s="2"/>
      <c r="KFY177" s="2"/>
      <c r="KFZ177" s="2"/>
      <c r="KGA177" s="2"/>
      <c r="KGB177" s="2"/>
      <c r="KGC177" s="2"/>
      <c r="KGD177" s="2"/>
      <c r="KGE177" s="2"/>
      <c r="KGF177" s="2"/>
      <c r="KGG177" s="2"/>
      <c r="KGH177" s="2"/>
      <c r="KGI177" s="2"/>
      <c r="KGJ177" s="2"/>
      <c r="KGK177" s="2"/>
      <c r="KGL177" s="2"/>
      <c r="KGM177" s="2"/>
      <c r="KGN177" s="2"/>
      <c r="KGO177" s="2"/>
      <c r="KGP177" s="2"/>
      <c r="KGQ177" s="2"/>
      <c r="KGR177" s="2"/>
      <c r="KGS177" s="2"/>
      <c r="KGT177" s="2"/>
      <c r="KGU177" s="2"/>
      <c r="KGV177" s="2"/>
      <c r="KGW177" s="2"/>
      <c r="KGX177" s="2"/>
      <c r="KGY177" s="2"/>
      <c r="KGZ177" s="2"/>
      <c r="KHA177" s="2"/>
      <c r="KHB177" s="2"/>
      <c r="KHC177" s="2"/>
      <c r="KHD177" s="2"/>
      <c r="KHE177" s="2"/>
      <c r="KHF177" s="2"/>
      <c r="KHG177" s="2"/>
      <c r="KHH177" s="2"/>
      <c r="KHI177" s="2"/>
      <c r="KHJ177" s="2"/>
      <c r="KHK177" s="2"/>
      <c r="KHL177" s="2"/>
      <c r="KHM177" s="2"/>
      <c r="KHN177" s="2"/>
      <c r="KHO177" s="2"/>
      <c r="KHP177" s="2"/>
      <c r="KHQ177" s="2"/>
      <c r="KHR177" s="2"/>
      <c r="KHS177" s="2"/>
      <c r="KHT177" s="2"/>
      <c r="KHU177" s="2"/>
      <c r="KHV177" s="2"/>
      <c r="KHW177" s="2"/>
      <c r="KHX177" s="2"/>
      <c r="KHY177" s="2"/>
      <c r="KHZ177" s="2"/>
      <c r="KIA177" s="2"/>
      <c r="KIB177" s="2"/>
      <c r="KIC177" s="2"/>
      <c r="KID177" s="2"/>
      <c r="KIE177" s="2"/>
      <c r="KIF177" s="2"/>
      <c r="KIG177" s="2"/>
      <c r="KIH177" s="2"/>
      <c r="KII177" s="2"/>
      <c r="KIJ177" s="2"/>
      <c r="KIK177" s="2"/>
      <c r="KIL177" s="2"/>
      <c r="KIM177" s="2"/>
      <c r="KIN177" s="2"/>
      <c r="KIO177" s="2"/>
      <c r="KIP177" s="2"/>
      <c r="KIQ177" s="2"/>
      <c r="KIR177" s="2"/>
      <c r="KIS177" s="2"/>
      <c r="KIT177" s="2"/>
      <c r="KIU177" s="2"/>
      <c r="KIV177" s="2"/>
      <c r="KIW177" s="2"/>
      <c r="KIX177" s="2"/>
      <c r="KIY177" s="2"/>
      <c r="KIZ177" s="2"/>
      <c r="KJA177" s="2"/>
      <c r="KJB177" s="2"/>
      <c r="KJC177" s="2"/>
      <c r="KJD177" s="2"/>
      <c r="KJE177" s="2"/>
      <c r="KJF177" s="2"/>
      <c r="KJG177" s="2"/>
      <c r="KJH177" s="2"/>
      <c r="KJI177" s="2"/>
      <c r="KJJ177" s="2"/>
      <c r="KJK177" s="2"/>
      <c r="KJL177" s="2"/>
      <c r="KJM177" s="2"/>
      <c r="KJN177" s="2"/>
      <c r="KJO177" s="2"/>
      <c r="KJP177" s="2"/>
      <c r="KJQ177" s="2"/>
      <c r="KJR177" s="2"/>
      <c r="KJS177" s="2"/>
      <c r="KJT177" s="2"/>
      <c r="KJU177" s="2"/>
      <c r="KJV177" s="2"/>
      <c r="KJW177" s="2"/>
      <c r="KJX177" s="2"/>
      <c r="KJY177" s="2"/>
      <c r="KJZ177" s="2"/>
      <c r="KKA177" s="2"/>
      <c r="KKB177" s="2"/>
      <c r="KKC177" s="2"/>
      <c r="KKD177" s="2"/>
      <c r="KKE177" s="2"/>
      <c r="KKF177" s="2"/>
      <c r="KKG177" s="2"/>
      <c r="KKH177" s="2"/>
      <c r="KKI177" s="2"/>
      <c r="KKJ177" s="2"/>
      <c r="KKK177" s="2"/>
      <c r="KKL177" s="2"/>
      <c r="KKM177" s="2"/>
      <c r="KKN177" s="2"/>
      <c r="KKO177" s="2"/>
      <c r="KKP177" s="2"/>
      <c r="KKQ177" s="2"/>
      <c r="KKR177" s="2"/>
      <c r="KKS177" s="2"/>
      <c r="KKT177" s="2"/>
      <c r="KKU177" s="2"/>
      <c r="KKV177" s="2"/>
      <c r="KKW177" s="2"/>
      <c r="KKX177" s="2"/>
      <c r="KKY177" s="2"/>
      <c r="KKZ177" s="2"/>
      <c r="KLA177" s="2"/>
      <c r="KLB177" s="2"/>
      <c r="KLC177" s="2"/>
      <c r="KLD177" s="2"/>
      <c r="KLE177" s="2"/>
      <c r="KLF177" s="2"/>
      <c r="KLG177" s="2"/>
      <c r="KLH177" s="2"/>
      <c r="KLI177" s="2"/>
      <c r="KLJ177" s="2"/>
      <c r="KLK177" s="2"/>
      <c r="KLL177" s="2"/>
      <c r="KLM177" s="2"/>
      <c r="KLN177" s="2"/>
      <c r="KLO177" s="2"/>
      <c r="KLP177" s="2"/>
      <c r="KLQ177" s="2"/>
      <c r="KLR177" s="2"/>
      <c r="KLS177" s="2"/>
      <c r="KLT177" s="2"/>
      <c r="KLU177" s="2"/>
      <c r="KLV177" s="2"/>
      <c r="KLW177" s="2"/>
      <c r="KLX177" s="2"/>
      <c r="KLY177" s="2"/>
      <c r="KLZ177" s="2"/>
      <c r="KMA177" s="2"/>
      <c r="KMB177" s="2"/>
      <c r="KMC177" s="2"/>
      <c r="KMD177" s="2"/>
      <c r="KME177" s="2"/>
      <c r="KMF177" s="2"/>
      <c r="KMG177" s="2"/>
      <c r="KMH177" s="2"/>
      <c r="KMI177" s="2"/>
      <c r="KMJ177" s="2"/>
      <c r="KMK177" s="2"/>
      <c r="KML177" s="2"/>
      <c r="KMM177" s="2"/>
      <c r="KMN177" s="2"/>
      <c r="KMO177" s="2"/>
      <c r="KMP177" s="2"/>
      <c r="KMQ177" s="2"/>
      <c r="KMR177" s="2"/>
      <c r="KMS177" s="2"/>
      <c r="KMT177" s="2"/>
      <c r="KMU177" s="2"/>
      <c r="KMV177" s="2"/>
      <c r="KMW177" s="2"/>
      <c r="KMX177" s="2"/>
      <c r="KMY177" s="2"/>
      <c r="KMZ177" s="2"/>
      <c r="KNA177" s="2"/>
      <c r="KNB177" s="2"/>
      <c r="KNC177" s="2"/>
      <c r="KND177" s="2"/>
      <c r="KNE177" s="2"/>
      <c r="KNF177" s="2"/>
      <c r="KNG177" s="2"/>
      <c r="KNH177" s="2"/>
      <c r="KNI177" s="2"/>
      <c r="KNJ177" s="2"/>
      <c r="KNK177" s="2"/>
      <c r="KNL177" s="2"/>
      <c r="KNM177" s="2"/>
      <c r="KNN177" s="2"/>
      <c r="KNO177" s="2"/>
      <c r="KNP177" s="2"/>
      <c r="KNQ177" s="2"/>
      <c r="KNR177" s="2"/>
      <c r="KNS177" s="2"/>
      <c r="KNT177" s="2"/>
      <c r="KNU177" s="2"/>
      <c r="KNV177" s="2"/>
      <c r="KNW177" s="2"/>
      <c r="KNX177" s="2"/>
      <c r="KNY177" s="2"/>
      <c r="KNZ177" s="2"/>
      <c r="KOA177" s="2"/>
      <c r="KOB177" s="2"/>
      <c r="KOC177" s="2"/>
      <c r="KOD177" s="2"/>
      <c r="KOE177" s="2"/>
      <c r="KOF177" s="2"/>
      <c r="KOG177" s="2"/>
      <c r="KOH177" s="2"/>
      <c r="KOI177" s="2"/>
      <c r="KOJ177" s="2"/>
      <c r="KOK177" s="2"/>
      <c r="KOL177" s="2"/>
      <c r="KOM177" s="2"/>
      <c r="KON177" s="2"/>
      <c r="KOO177" s="2"/>
      <c r="KOP177" s="2"/>
      <c r="KOQ177" s="2"/>
      <c r="KOR177" s="2"/>
      <c r="KOS177" s="2"/>
      <c r="KOT177" s="2"/>
      <c r="KOU177" s="2"/>
      <c r="KOV177" s="2"/>
      <c r="KOW177" s="2"/>
      <c r="KOX177" s="2"/>
      <c r="KOY177" s="2"/>
      <c r="KOZ177" s="2"/>
      <c r="KPA177" s="2"/>
      <c r="KPB177" s="2"/>
      <c r="KPC177" s="2"/>
      <c r="KPD177" s="2"/>
      <c r="KPE177" s="2"/>
      <c r="KPF177" s="2"/>
      <c r="KPG177" s="2"/>
      <c r="KPH177" s="2"/>
      <c r="KPI177" s="2"/>
      <c r="KPJ177" s="2"/>
      <c r="KPK177" s="2"/>
      <c r="KPL177" s="2"/>
      <c r="KPM177" s="2"/>
      <c r="KPN177" s="2"/>
      <c r="KPO177" s="2"/>
      <c r="KPP177" s="2"/>
      <c r="KPQ177" s="2"/>
      <c r="KPR177" s="2"/>
      <c r="KPS177" s="2"/>
      <c r="KPT177" s="2"/>
      <c r="KPU177" s="2"/>
      <c r="KPV177" s="2"/>
      <c r="KPW177" s="2"/>
      <c r="KPX177" s="2"/>
      <c r="KPY177" s="2"/>
      <c r="KPZ177" s="2"/>
      <c r="KQA177" s="2"/>
      <c r="KQB177" s="2"/>
      <c r="KQC177" s="2"/>
      <c r="KQD177" s="2"/>
      <c r="KQE177" s="2"/>
      <c r="KQF177" s="2"/>
      <c r="KQG177" s="2"/>
      <c r="KQH177" s="2"/>
      <c r="KQI177" s="2"/>
      <c r="KQJ177" s="2"/>
      <c r="KQK177" s="2"/>
      <c r="KQL177" s="2"/>
      <c r="KQM177" s="2"/>
      <c r="KQN177" s="2"/>
      <c r="KQO177" s="2"/>
      <c r="KQP177" s="2"/>
      <c r="KQQ177" s="2"/>
      <c r="KQR177" s="2"/>
      <c r="KQS177" s="2"/>
      <c r="KQT177" s="2"/>
      <c r="KQU177" s="2"/>
      <c r="KQV177" s="2"/>
      <c r="KQW177" s="2"/>
      <c r="KQX177" s="2"/>
      <c r="KQY177" s="2"/>
      <c r="KQZ177" s="2"/>
      <c r="KRA177" s="2"/>
      <c r="KRB177" s="2"/>
      <c r="KRC177" s="2"/>
      <c r="KRD177" s="2"/>
      <c r="KRE177" s="2"/>
      <c r="KRF177" s="2"/>
      <c r="KRG177" s="2"/>
      <c r="KRH177" s="2"/>
      <c r="KRI177" s="2"/>
      <c r="KRJ177" s="2"/>
      <c r="KRK177" s="2"/>
      <c r="KRL177" s="2"/>
      <c r="KRM177" s="2"/>
      <c r="KRN177" s="2"/>
      <c r="KRO177" s="2"/>
      <c r="KRP177" s="2"/>
      <c r="KRQ177" s="2"/>
      <c r="KRR177" s="2"/>
      <c r="KRS177" s="2"/>
      <c r="KRT177" s="2"/>
      <c r="KRU177" s="2"/>
      <c r="KRV177" s="2"/>
      <c r="KRW177" s="2"/>
      <c r="KRX177" s="2"/>
      <c r="KRY177" s="2"/>
      <c r="KRZ177" s="2"/>
      <c r="KSA177" s="2"/>
      <c r="KSB177" s="2"/>
      <c r="KSC177" s="2"/>
      <c r="KSD177" s="2"/>
      <c r="KSE177" s="2"/>
      <c r="KSF177" s="2"/>
      <c r="KSG177" s="2"/>
      <c r="KSH177" s="2"/>
      <c r="KSI177" s="2"/>
      <c r="KSJ177" s="2"/>
      <c r="KSK177" s="2"/>
      <c r="KSL177" s="2"/>
      <c r="KSM177" s="2"/>
      <c r="KSN177" s="2"/>
      <c r="KSO177" s="2"/>
      <c r="KSP177" s="2"/>
      <c r="KSQ177" s="2"/>
      <c r="KSR177" s="2"/>
      <c r="KSS177" s="2"/>
      <c r="KST177" s="2"/>
      <c r="KSU177" s="2"/>
      <c r="KSV177" s="2"/>
      <c r="KSW177" s="2"/>
      <c r="KSX177" s="2"/>
      <c r="KSY177" s="2"/>
      <c r="KSZ177" s="2"/>
      <c r="KTA177" s="2"/>
      <c r="KTB177" s="2"/>
      <c r="KTC177" s="2"/>
      <c r="KTD177" s="2"/>
      <c r="KTE177" s="2"/>
      <c r="KTF177" s="2"/>
      <c r="KTG177" s="2"/>
      <c r="KTH177" s="2"/>
      <c r="KTI177" s="2"/>
      <c r="KTJ177" s="2"/>
      <c r="KTK177" s="2"/>
      <c r="KTL177" s="2"/>
      <c r="KTM177" s="2"/>
      <c r="KTN177" s="2"/>
      <c r="KTO177" s="2"/>
      <c r="KTP177" s="2"/>
      <c r="KTQ177" s="2"/>
      <c r="KTR177" s="2"/>
      <c r="KTS177" s="2"/>
      <c r="KTT177" s="2"/>
      <c r="KTU177" s="2"/>
      <c r="KTV177" s="2"/>
      <c r="KTW177" s="2"/>
      <c r="KTX177" s="2"/>
      <c r="KTY177" s="2"/>
      <c r="KTZ177" s="2"/>
      <c r="KUA177" s="2"/>
      <c r="KUB177" s="2"/>
      <c r="KUC177" s="2"/>
      <c r="KUD177" s="2"/>
      <c r="KUE177" s="2"/>
      <c r="KUF177" s="2"/>
      <c r="KUG177" s="2"/>
      <c r="KUH177" s="2"/>
      <c r="KUI177" s="2"/>
      <c r="KUJ177" s="2"/>
      <c r="KUK177" s="2"/>
      <c r="KUL177" s="2"/>
      <c r="KUM177" s="2"/>
      <c r="KUN177" s="2"/>
      <c r="KUO177" s="2"/>
      <c r="KUP177" s="2"/>
      <c r="KUQ177" s="2"/>
      <c r="KUR177" s="2"/>
      <c r="KUS177" s="2"/>
      <c r="KUT177" s="2"/>
      <c r="KUU177" s="2"/>
      <c r="KUV177" s="2"/>
      <c r="KUW177" s="2"/>
      <c r="KUX177" s="2"/>
      <c r="KUY177" s="2"/>
      <c r="KUZ177" s="2"/>
      <c r="KVA177" s="2"/>
      <c r="KVB177" s="2"/>
      <c r="KVC177" s="2"/>
      <c r="KVD177" s="2"/>
      <c r="KVE177" s="2"/>
      <c r="KVF177" s="2"/>
      <c r="KVG177" s="2"/>
      <c r="KVH177" s="2"/>
      <c r="KVI177" s="2"/>
      <c r="KVJ177" s="2"/>
      <c r="KVK177" s="2"/>
      <c r="KVL177" s="2"/>
      <c r="KVM177" s="2"/>
      <c r="KVN177" s="2"/>
      <c r="KVO177" s="2"/>
      <c r="KVP177" s="2"/>
      <c r="KVQ177" s="2"/>
      <c r="KVR177" s="2"/>
      <c r="KVS177" s="2"/>
      <c r="KVT177" s="2"/>
      <c r="KVU177" s="2"/>
      <c r="KVV177" s="2"/>
      <c r="KVW177" s="2"/>
      <c r="KVX177" s="2"/>
      <c r="KVY177" s="2"/>
      <c r="KVZ177" s="2"/>
      <c r="KWA177" s="2"/>
      <c r="KWB177" s="2"/>
      <c r="KWC177" s="2"/>
      <c r="KWD177" s="2"/>
      <c r="KWE177" s="2"/>
      <c r="KWF177" s="2"/>
      <c r="KWG177" s="2"/>
      <c r="KWH177" s="2"/>
      <c r="KWI177" s="2"/>
      <c r="KWJ177" s="2"/>
      <c r="KWK177" s="2"/>
      <c r="KWL177" s="2"/>
      <c r="KWM177" s="2"/>
      <c r="KWN177" s="2"/>
      <c r="KWO177" s="2"/>
      <c r="KWP177" s="2"/>
      <c r="KWQ177" s="2"/>
      <c r="KWR177" s="2"/>
      <c r="KWS177" s="2"/>
      <c r="KWT177" s="2"/>
      <c r="KWU177" s="2"/>
      <c r="KWV177" s="2"/>
      <c r="KWW177" s="2"/>
      <c r="KWX177" s="2"/>
      <c r="KWY177" s="2"/>
      <c r="KWZ177" s="2"/>
      <c r="KXA177" s="2"/>
      <c r="KXB177" s="2"/>
      <c r="KXC177" s="2"/>
      <c r="KXD177" s="2"/>
      <c r="KXE177" s="2"/>
      <c r="KXF177" s="2"/>
      <c r="KXG177" s="2"/>
      <c r="KXH177" s="2"/>
      <c r="KXI177" s="2"/>
      <c r="KXJ177" s="2"/>
      <c r="KXK177" s="2"/>
      <c r="KXL177" s="2"/>
      <c r="KXM177" s="2"/>
      <c r="KXN177" s="2"/>
      <c r="KXO177" s="2"/>
      <c r="KXP177" s="2"/>
      <c r="KXQ177" s="2"/>
      <c r="KXR177" s="2"/>
      <c r="KXS177" s="2"/>
      <c r="KXT177" s="2"/>
      <c r="KXU177" s="2"/>
      <c r="KXV177" s="2"/>
      <c r="KXW177" s="2"/>
      <c r="KXX177" s="2"/>
      <c r="KXY177" s="2"/>
      <c r="KXZ177" s="2"/>
      <c r="KYA177" s="2"/>
      <c r="KYB177" s="2"/>
      <c r="KYC177" s="2"/>
      <c r="KYD177" s="2"/>
      <c r="KYE177" s="2"/>
      <c r="KYF177" s="2"/>
      <c r="KYG177" s="2"/>
      <c r="KYH177" s="2"/>
      <c r="KYI177" s="2"/>
      <c r="KYJ177" s="2"/>
      <c r="KYK177" s="2"/>
      <c r="KYL177" s="2"/>
      <c r="KYM177" s="2"/>
      <c r="KYN177" s="2"/>
      <c r="KYO177" s="2"/>
      <c r="KYP177" s="2"/>
      <c r="KYQ177" s="2"/>
      <c r="KYR177" s="2"/>
      <c r="KYS177" s="2"/>
      <c r="KYT177" s="2"/>
      <c r="KYU177" s="2"/>
      <c r="KYV177" s="2"/>
      <c r="KYW177" s="2"/>
      <c r="KYX177" s="2"/>
      <c r="KYY177" s="2"/>
      <c r="KYZ177" s="2"/>
      <c r="KZA177" s="2"/>
      <c r="KZB177" s="2"/>
      <c r="KZC177" s="2"/>
      <c r="KZD177" s="2"/>
      <c r="KZE177" s="2"/>
      <c r="KZF177" s="2"/>
      <c r="KZG177" s="2"/>
      <c r="KZH177" s="2"/>
      <c r="KZI177" s="2"/>
      <c r="KZJ177" s="2"/>
      <c r="KZK177" s="2"/>
      <c r="KZL177" s="2"/>
      <c r="KZM177" s="2"/>
      <c r="KZN177" s="2"/>
      <c r="KZO177" s="2"/>
      <c r="KZP177" s="2"/>
      <c r="KZQ177" s="2"/>
      <c r="KZR177" s="2"/>
      <c r="KZS177" s="2"/>
      <c r="KZT177" s="2"/>
      <c r="KZU177" s="2"/>
      <c r="KZV177" s="2"/>
      <c r="KZW177" s="2"/>
      <c r="KZX177" s="2"/>
      <c r="KZY177" s="2"/>
      <c r="KZZ177" s="2"/>
      <c r="LAA177" s="2"/>
      <c r="LAB177" s="2"/>
      <c r="LAC177" s="2"/>
      <c r="LAD177" s="2"/>
      <c r="LAE177" s="2"/>
      <c r="LAF177" s="2"/>
      <c r="LAG177" s="2"/>
      <c r="LAH177" s="2"/>
      <c r="LAI177" s="2"/>
      <c r="LAJ177" s="2"/>
      <c r="LAK177" s="2"/>
      <c r="LAL177" s="2"/>
      <c r="LAM177" s="2"/>
      <c r="LAN177" s="2"/>
      <c r="LAO177" s="2"/>
      <c r="LAP177" s="2"/>
      <c r="LAQ177" s="2"/>
      <c r="LAR177" s="2"/>
      <c r="LAS177" s="2"/>
      <c r="LAT177" s="2"/>
      <c r="LAU177" s="2"/>
      <c r="LAV177" s="2"/>
      <c r="LAW177" s="2"/>
      <c r="LAX177" s="2"/>
      <c r="LAY177" s="2"/>
      <c r="LAZ177" s="2"/>
      <c r="LBA177" s="2"/>
      <c r="LBB177" s="2"/>
      <c r="LBC177" s="2"/>
      <c r="LBD177" s="2"/>
      <c r="LBE177" s="2"/>
      <c r="LBF177" s="2"/>
      <c r="LBG177" s="2"/>
      <c r="LBH177" s="2"/>
      <c r="LBI177" s="2"/>
      <c r="LBJ177" s="2"/>
      <c r="LBK177" s="2"/>
      <c r="LBL177" s="2"/>
      <c r="LBM177" s="2"/>
      <c r="LBN177" s="2"/>
      <c r="LBO177" s="2"/>
      <c r="LBP177" s="2"/>
      <c r="LBQ177" s="2"/>
      <c r="LBR177" s="2"/>
      <c r="LBS177" s="2"/>
      <c r="LBT177" s="2"/>
      <c r="LBU177" s="2"/>
      <c r="LBV177" s="2"/>
      <c r="LBW177" s="2"/>
      <c r="LBX177" s="2"/>
      <c r="LBY177" s="2"/>
      <c r="LBZ177" s="2"/>
      <c r="LCA177" s="2"/>
      <c r="LCB177" s="2"/>
      <c r="LCC177" s="2"/>
      <c r="LCD177" s="2"/>
      <c r="LCE177" s="2"/>
      <c r="LCF177" s="2"/>
      <c r="LCG177" s="2"/>
      <c r="LCH177" s="2"/>
      <c r="LCI177" s="2"/>
      <c r="LCJ177" s="2"/>
      <c r="LCK177" s="2"/>
      <c r="LCL177" s="2"/>
      <c r="LCM177" s="2"/>
      <c r="LCN177" s="2"/>
      <c r="LCO177" s="2"/>
      <c r="LCP177" s="2"/>
      <c r="LCQ177" s="2"/>
      <c r="LCR177" s="2"/>
      <c r="LCS177" s="2"/>
      <c r="LCT177" s="2"/>
      <c r="LCU177" s="2"/>
      <c r="LCV177" s="2"/>
      <c r="LCW177" s="2"/>
      <c r="LCX177" s="2"/>
      <c r="LCY177" s="2"/>
      <c r="LCZ177" s="2"/>
      <c r="LDA177" s="2"/>
      <c r="LDB177" s="2"/>
      <c r="LDC177" s="2"/>
      <c r="LDD177" s="2"/>
      <c r="LDE177" s="2"/>
      <c r="LDF177" s="2"/>
      <c r="LDG177" s="2"/>
      <c r="LDH177" s="2"/>
      <c r="LDI177" s="2"/>
      <c r="LDJ177" s="2"/>
      <c r="LDK177" s="2"/>
      <c r="LDL177" s="2"/>
      <c r="LDM177" s="2"/>
      <c r="LDN177" s="2"/>
      <c r="LDO177" s="2"/>
      <c r="LDP177" s="2"/>
      <c r="LDQ177" s="2"/>
      <c r="LDR177" s="2"/>
      <c r="LDS177" s="2"/>
      <c r="LDT177" s="2"/>
      <c r="LDU177" s="2"/>
      <c r="LDV177" s="2"/>
      <c r="LDW177" s="2"/>
      <c r="LDX177" s="2"/>
      <c r="LDY177" s="2"/>
      <c r="LDZ177" s="2"/>
      <c r="LEA177" s="2"/>
      <c r="LEB177" s="2"/>
      <c r="LEC177" s="2"/>
      <c r="LED177" s="2"/>
      <c r="LEE177" s="2"/>
      <c r="LEF177" s="2"/>
      <c r="LEG177" s="2"/>
      <c r="LEH177" s="2"/>
      <c r="LEI177" s="2"/>
      <c r="LEJ177" s="2"/>
      <c r="LEK177" s="2"/>
      <c r="LEL177" s="2"/>
      <c r="LEM177" s="2"/>
      <c r="LEN177" s="2"/>
      <c r="LEO177" s="2"/>
      <c r="LEP177" s="2"/>
      <c r="LEQ177" s="2"/>
      <c r="LER177" s="2"/>
      <c r="LES177" s="2"/>
      <c r="LET177" s="2"/>
      <c r="LEU177" s="2"/>
      <c r="LEV177" s="2"/>
      <c r="LEW177" s="2"/>
      <c r="LEX177" s="2"/>
      <c r="LEY177" s="2"/>
      <c r="LEZ177" s="2"/>
      <c r="LFA177" s="2"/>
      <c r="LFB177" s="2"/>
      <c r="LFC177" s="2"/>
      <c r="LFD177" s="2"/>
      <c r="LFE177" s="2"/>
      <c r="LFF177" s="2"/>
      <c r="LFG177" s="2"/>
      <c r="LFH177" s="2"/>
      <c r="LFI177" s="2"/>
      <c r="LFJ177" s="2"/>
      <c r="LFK177" s="2"/>
      <c r="LFL177" s="2"/>
      <c r="LFM177" s="2"/>
      <c r="LFN177" s="2"/>
      <c r="LFO177" s="2"/>
      <c r="LFP177" s="2"/>
      <c r="LFQ177" s="2"/>
      <c r="LFR177" s="2"/>
      <c r="LFS177" s="2"/>
      <c r="LFT177" s="2"/>
      <c r="LFU177" s="2"/>
      <c r="LFV177" s="2"/>
      <c r="LFW177" s="2"/>
      <c r="LFX177" s="2"/>
      <c r="LFY177" s="2"/>
      <c r="LFZ177" s="2"/>
      <c r="LGA177" s="2"/>
      <c r="LGB177" s="2"/>
      <c r="LGC177" s="2"/>
      <c r="LGD177" s="2"/>
      <c r="LGE177" s="2"/>
      <c r="LGF177" s="2"/>
      <c r="LGG177" s="2"/>
      <c r="LGH177" s="2"/>
      <c r="LGI177" s="2"/>
      <c r="LGJ177" s="2"/>
      <c r="LGK177" s="2"/>
      <c r="LGL177" s="2"/>
      <c r="LGM177" s="2"/>
      <c r="LGN177" s="2"/>
      <c r="LGO177" s="2"/>
      <c r="LGP177" s="2"/>
      <c r="LGQ177" s="2"/>
      <c r="LGR177" s="2"/>
      <c r="LGS177" s="2"/>
      <c r="LGT177" s="2"/>
      <c r="LGU177" s="2"/>
      <c r="LGV177" s="2"/>
      <c r="LGW177" s="2"/>
      <c r="LGX177" s="2"/>
      <c r="LGY177" s="2"/>
      <c r="LGZ177" s="2"/>
      <c r="LHA177" s="2"/>
      <c r="LHB177" s="2"/>
      <c r="LHC177" s="2"/>
      <c r="LHD177" s="2"/>
      <c r="LHE177" s="2"/>
      <c r="LHF177" s="2"/>
      <c r="LHG177" s="2"/>
      <c r="LHH177" s="2"/>
      <c r="LHI177" s="2"/>
      <c r="LHJ177" s="2"/>
      <c r="LHK177" s="2"/>
      <c r="LHL177" s="2"/>
      <c r="LHM177" s="2"/>
      <c r="LHN177" s="2"/>
      <c r="LHO177" s="2"/>
      <c r="LHP177" s="2"/>
      <c r="LHQ177" s="2"/>
      <c r="LHR177" s="2"/>
      <c r="LHS177" s="2"/>
      <c r="LHT177" s="2"/>
      <c r="LHU177" s="2"/>
      <c r="LHV177" s="2"/>
      <c r="LHW177" s="2"/>
      <c r="LHX177" s="2"/>
      <c r="LHY177" s="2"/>
      <c r="LHZ177" s="2"/>
      <c r="LIA177" s="2"/>
      <c r="LIB177" s="2"/>
      <c r="LIC177" s="2"/>
      <c r="LID177" s="2"/>
      <c r="LIE177" s="2"/>
      <c r="LIF177" s="2"/>
      <c r="LIG177" s="2"/>
      <c r="LIH177" s="2"/>
      <c r="LII177" s="2"/>
      <c r="LIJ177" s="2"/>
      <c r="LIK177" s="2"/>
      <c r="LIL177" s="2"/>
      <c r="LIM177" s="2"/>
      <c r="LIN177" s="2"/>
      <c r="LIO177" s="2"/>
      <c r="LIP177" s="2"/>
      <c r="LIQ177" s="2"/>
      <c r="LIR177" s="2"/>
      <c r="LIS177" s="2"/>
      <c r="LIT177" s="2"/>
      <c r="LIU177" s="2"/>
      <c r="LIV177" s="2"/>
      <c r="LIW177" s="2"/>
      <c r="LIX177" s="2"/>
      <c r="LIY177" s="2"/>
      <c r="LIZ177" s="2"/>
      <c r="LJA177" s="2"/>
      <c r="LJB177" s="2"/>
      <c r="LJC177" s="2"/>
      <c r="LJD177" s="2"/>
      <c r="LJE177" s="2"/>
      <c r="LJF177" s="2"/>
      <c r="LJG177" s="2"/>
      <c r="LJH177" s="2"/>
      <c r="LJI177" s="2"/>
      <c r="LJJ177" s="2"/>
      <c r="LJK177" s="2"/>
      <c r="LJL177" s="2"/>
      <c r="LJM177" s="2"/>
      <c r="LJN177" s="2"/>
      <c r="LJO177" s="2"/>
      <c r="LJP177" s="2"/>
      <c r="LJQ177" s="2"/>
      <c r="LJR177" s="2"/>
      <c r="LJS177" s="2"/>
      <c r="LJT177" s="2"/>
      <c r="LJU177" s="2"/>
      <c r="LJV177" s="2"/>
      <c r="LJW177" s="2"/>
      <c r="LJX177" s="2"/>
      <c r="LJY177" s="2"/>
      <c r="LJZ177" s="2"/>
      <c r="LKA177" s="2"/>
      <c r="LKB177" s="2"/>
      <c r="LKC177" s="2"/>
      <c r="LKD177" s="2"/>
      <c r="LKE177" s="2"/>
      <c r="LKF177" s="2"/>
      <c r="LKG177" s="2"/>
      <c r="LKH177" s="2"/>
      <c r="LKI177" s="2"/>
      <c r="LKJ177" s="2"/>
      <c r="LKK177" s="2"/>
      <c r="LKL177" s="2"/>
      <c r="LKM177" s="2"/>
      <c r="LKN177" s="2"/>
      <c r="LKO177" s="2"/>
      <c r="LKP177" s="2"/>
      <c r="LKQ177" s="2"/>
      <c r="LKR177" s="2"/>
      <c r="LKS177" s="2"/>
      <c r="LKT177" s="2"/>
      <c r="LKU177" s="2"/>
      <c r="LKV177" s="2"/>
      <c r="LKW177" s="2"/>
      <c r="LKX177" s="2"/>
      <c r="LKY177" s="2"/>
      <c r="LKZ177" s="2"/>
      <c r="LLA177" s="2"/>
      <c r="LLB177" s="2"/>
      <c r="LLC177" s="2"/>
      <c r="LLD177" s="2"/>
      <c r="LLE177" s="2"/>
      <c r="LLF177" s="2"/>
      <c r="LLG177" s="2"/>
      <c r="LLH177" s="2"/>
      <c r="LLI177" s="2"/>
      <c r="LLJ177" s="2"/>
      <c r="LLK177" s="2"/>
      <c r="LLL177" s="2"/>
      <c r="LLM177" s="2"/>
      <c r="LLN177" s="2"/>
      <c r="LLO177" s="2"/>
      <c r="LLP177" s="2"/>
      <c r="LLQ177" s="2"/>
      <c r="LLR177" s="2"/>
      <c r="LLS177" s="2"/>
      <c r="LLT177" s="2"/>
      <c r="LLU177" s="2"/>
      <c r="LLV177" s="2"/>
      <c r="LLW177" s="2"/>
      <c r="LLX177" s="2"/>
      <c r="LLY177" s="2"/>
      <c r="LLZ177" s="2"/>
      <c r="LMA177" s="2"/>
      <c r="LMB177" s="2"/>
      <c r="LMC177" s="2"/>
      <c r="LMD177" s="2"/>
      <c r="LME177" s="2"/>
      <c r="LMF177" s="2"/>
      <c r="LMG177" s="2"/>
      <c r="LMH177" s="2"/>
      <c r="LMI177" s="2"/>
      <c r="LMJ177" s="2"/>
      <c r="LMK177" s="2"/>
      <c r="LML177" s="2"/>
      <c r="LMM177" s="2"/>
      <c r="LMN177" s="2"/>
      <c r="LMO177" s="2"/>
      <c r="LMP177" s="2"/>
      <c r="LMQ177" s="2"/>
      <c r="LMR177" s="2"/>
      <c r="LMS177" s="2"/>
      <c r="LMT177" s="2"/>
      <c r="LMU177" s="2"/>
      <c r="LMV177" s="2"/>
      <c r="LMW177" s="2"/>
      <c r="LMX177" s="2"/>
      <c r="LMY177" s="2"/>
      <c r="LMZ177" s="2"/>
      <c r="LNA177" s="2"/>
      <c r="LNB177" s="2"/>
      <c r="LNC177" s="2"/>
      <c r="LND177" s="2"/>
      <c r="LNE177" s="2"/>
      <c r="LNF177" s="2"/>
      <c r="LNG177" s="2"/>
      <c r="LNH177" s="2"/>
      <c r="LNI177" s="2"/>
      <c r="LNJ177" s="2"/>
      <c r="LNK177" s="2"/>
      <c r="LNL177" s="2"/>
      <c r="LNM177" s="2"/>
      <c r="LNN177" s="2"/>
      <c r="LNO177" s="2"/>
      <c r="LNP177" s="2"/>
      <c r="LNQ177" s="2"/>
      <c r="LNR177" s="2"/>
      <c r="LNS177" s="2"/>
      <c r="LNT177" s="2"/>
      <c r="LNU177" s="2"/>
      <c r="LNV177" s="2"/>
      <c r="LNW177" s="2"/>
      <c r="LNX177" s="2"/>
      <c r="LNY177" s="2"/>
      <c r="LNZ177" s="2"/>
      <c r="LOA177" s="2"/>
      <c r="LOB177" s="2"/>
      <c r="LOC177" s="2"/>
      <c r="LOD177" s="2"/>
      <c r="LOE177" s="2"/>
      <c r="LOF177" s="2"/>
      <c r="LOG177" s="2"/>
      <c r="LOH177" s="2"/>
      <c r="LOI177" s="2"/>
      <c r="LOJ177" s="2"/>
      <c r="LOK177" s="2"/>
      <c r="LOL177" s="2"/>
      <c r="LOM177" s="2"/>
      <c r="LON177" s="2"/>
      <c r="LOO177" s="2"/>
      <c r="LOP177" s="2"/>
      <c r="LOQ177" s="2"/>
      <c r="LOR177" s="2"/>
      <c r="LOS177" s="2"/>
      <c r="LOT177" s="2"/>
      <c r="LOU177" s="2"/>
      <c r="LOV177" s="2"/>
      <c r="LOW177" s="2"/>
      <c r="LOX177" s="2"/>
      <c r="LOY177" s="2"/>
      <c r="LOZ177" s="2"/>
      <c r="LPA177" s="2"/>
      <c r="LPB177" s="2"/>
      <c r="LPC177" s="2"/>
      <c r="LPD177" s="2"/>
      <c r="LPE177" s="2"/>
      <c r="LPF177" s="2"/>
      <c r="LPG177" s="2"/>
      <c r="LPH177" s="2"/>
      <c r="LPI177" s="2"/>
      <c r="LPJ177" s="2"/>
      <c r="LPK177" s="2"/>
      <c r="LPL177" s="2"/>
      <c r="LPM177" s="2"/>
      <c r="LPN177" s="2"/>
      <c r="LPO177" s="2"/>
      <c r="LPP177" s="2"/>
      <c r="LPQ177" s="2"/>
      <c r="LPR177" s="2"/>
      <c r="LPS177" s="2"/>
      <c r="LPT177" s="2"/>
      <c r="LPU177" s="2"/>
      <c r="LPV177" s="2"/>
      <c r="LPW177" s="2"/>
      <c r="LPX177" s="2"/>
      <c r="LPY177" s="2"/>
      <c r="LPZ177" s="2"/>
      <c r="LQA177" s="2"/>
      <c r="LQB177" s="2"/>
      <c r="LQC177" s="2"/>
      <c r="LQD177" s="2"/>
      <c r="LQE177" s="2"/>
      <c r="LQF177" s="2"/>
      <c r="LQG177" s="2"/>
      <c r="LQH177" s="2"/>
      <c r="LQI177" s="2"/>
      <c r="LQJ177" s="2"/>
      <c r="LQK177" s="2"/>
      <c r="LQL177" s="2"/>
      <c r="LQM177" s="2"/>
      <c r="LQN177" s="2"/>
      <c r="LQO177" s="2"/>
      <c r="LQP177" s="2"/>
      <c r="LQQ177" s="2"/>
      <c r="LQR177" s="2"/>
      <c r="LQS177" s="2"/>
      <c r="LQT177" s="2"/>
      <c r="LQU177" s="2"/>
      <c r="LQV177" s="2"/>
      <c r="LQW177" s="2"/>
      <c r="LQX177" s="2"/>
      <c r="LQY177" s="2"/>
      <c r="LQZ177" s="2"/>
      <c r="LRA177" s="2"/>
      <c r="LRB177" s="2"/>
      <c r="LRC177" s="2"/>
      <c r="LRD177" s="2"/>
      <c r="LRE177" s="2"/>
      <c r="LRF177" s="2"/>
      <c r="LRG177" s="2"/>
      <c r="LRH177" s="2"/>
      <c r="LRI177" s="2"/>
      <c r="LRJ177" s="2"/>
      <c r="LRK177" s="2"/>
      <c r="LRL177" s="2"/>
      <c r="LRM177" s="2"/>
      <c r="LRN177" s="2"/>
      <c r="LRO177" s="2"/>
      <c r="LRP177" s="2"/>
      <c r="LRQ177" s="2"/>
      <c r="LRR177" s="2"/>
      <c r="LRS177" s="2"/>
      <c r="LRT177" s="2"/>
      <c r="LRU177" s="2"/>
      <c r="LRV177" s="2"/>
      <c r="LRW177" s="2"/>
      <c r="LRX177" s="2"/>
      <c r="LRY177" s="2"/>
      <c r="LRZ177" s="2"/>
      <c r="LSA177" s="2"/>
      <c r="LSB177" s="2"/>
      <c r="LSC177" s="2"/>
      <c r="LSD177" s="2"/>
      <c r="LSE177" s="2"/>
      <c r="LSF177" s="2"/>
      <c r="LSG177" s="2"/>
      <c r="LSH177" s="2"/>
      <c r="LSI177" s="2"/>
      <c r="LSJ177" s="2"/>
      <c r="LSK177" s="2"/>
      <c r="LSL177" s="2"/>
      <c r="LSM177" s="2"/>
      <c r="LSN177" s="2"/>
      <c r="LSO177" s="2"/>
      <c r="LSP177" s="2"/>
      <c r="LSQ177" s="2"/>
      <c r="LSR177" s="2"/>
      <c r="LSS177" s="2"/>
      <c r="LST177" s="2"/>
      <c r="LSU177" s="2"/>
      <c r="LSV177" s="2"/>
      <c r="LSW177" s="2"/>
      <c r="LSX177" s="2"/>
      <c r="LSY177" s="2"/>
      <c r="LSZ177" s="2"/>
      <c r="LTA177" s="2"/>
      <c r="LTB177" s="2"/>
      <c r="LTC177" s="2"/>
      <c r="LTD177" s="2"/>
      <c r="LTE177" s="2"/>
      <c r="LTF177" s="2"/>
      <c r="LTG177" s="2"/>
      <c r="LTH177" s="2"/>
      <c r="LTI177" s="2"/>
      <c r="LTJ177" s="2"/>
      <c r="LTK177" s="2"/>
      <c r="LTL177" s="2"/>
      <c r="LTM177" s="2"/>
      <c r="LTN177" s="2"/>
      <c r="LTO177" s="2"/>
      <c r="LTP177" s="2"/>
      <c r="LTQ177" s="2"/>
      <c r="LTR177" s="2"/>
      <c r="LTS177" s="2"/>
      <c r="LTT177" s="2"/>
      <c r="LTU177" s="2"/>
      <c r="LTV177" s="2"/>
      <c r="LTW177" s="2"/>
      <c r="LTX177" s="2"/>
      <c r="LTY177" s="2"/>
      <c r="LTZ177" s="2"/>
      <c r="LUA177" s="2"/>
      <c r="LUB177" s="2"/>
      <c r="LUC177" s="2"/>
      <c r="LUD177" s="2"/>
      <c r="LUE177" s="2"/>
      <c r="LUF177" s="2"/>
      <c r="LUG177" s="2"/>
      <c r="LUH177" s="2"/>
      <c r="LUI177" s="2"/>
      <c r="LUJ177" s="2"/>
      <c r="LUK177" s="2"/>
      <c r="LUL177" s="2"/>
      <c r="LUM177" s="2"/>
      <c r="LUN177" s="2"/>
      <c r="LUO177" s="2"/>
      <c r="LUP177" s="2"/>
      <c r="LUQ177" s="2"/>
      <c r="LUR177" s="2"/>
      <c r="LUS177" s="2"/>
      <c r="LUT177" s="2"/>
      <c r="LUU177" s="2"/>
      <c r="LUV177" s="2"/>
      <c r="LUW177" s="2"/>
      <c r="LUX177" s="2"/>
      <c r="LUY177" s="2"/>
      <c r="LUZ177" s="2"/>
      <c r="LVA177" s="2"/>
      <c r="LVB177" s="2"/>
      <c r="LVC177" s="2"/>
      <c r="LVD177" s="2"/>
      <c r="LVE177" s="2"/>
      <c r="LVF177" s="2"/>
      <c r="LVG177" s="2"/>
      <c r="LVH177" s="2"/>
      <c r="LVI177" s="2"/>
      <c r="LVJ177" s="2"/>
      <c r="LVK177" s="2"/>
      <c r="LVL177" s="2"/>
      <c r="LVM177" s="2"/>
      <c r="LVN177" s="2"/>
      <c r="LVO177" s="2"/>
      <c r="LVP177" s="2"/>
      <c r="LVQ177" s="2"/>
      <c r="LVR177" s="2"/>
      <c r="LVS177" s="2"/>
      <c r="LVT177" s="2"/>
      <c r="LVU177" s="2"/>
      <c r="LVV177" s="2"/>
      <c r="LVW177" s="2"/>
      <c r="LVX177" s="2"/>
      <c r="LVY177" s="2"/>
      <c r="LVZ177" s="2"/>
      <c r="LWA177" s="2"/>
      <c r="LWB177" s="2"/>
      <c r="LWC177" s="2"/>
      <c r="LWD177" s="2"/>
      <c r="LWE177" s="2"/>
      <c r="LWF177" s="2"/>
      <c r="LWG177" s="2"/>
      <c r="LWH177" s="2"/>
      <c r="LWI177" s="2"/>
      <c r="LWJ177" s="2"/>
      <c r="LWK177" s="2"/>
      <c r="LWL177" s="2"/>
      <c r="LWM177" s="2"/>
      <c r="LWN177" s="2"/>
      <c r="LWO177" s="2"/>
      <c r="LWP177" s="2"/>
      <c r="LWQ177" s="2"/>
      <c r="LWR177" s="2"/>
      <c r="LWS177" s="2"/>
      <c r="LWT177" s="2"/>
      <c r="LWU177" s="2"/>
      <c r="LWV177" s="2"/>
      <c r="LWW177" s="2"/>
      <c r="LWX177" s="2"/>
      <c r="LWY177" s="2"/>
      <c r="LWZ177" s="2"/>
      <c r="LXA177" s="2"/>
      <c r="LXB177" s="2"/>
      <c r="LXC177" s="2"/>
      <c r="LXD177" s="2"/>
      <c r="LXE177" s="2"/>
      <c r="LXF177" s="2"/>
      <c r="LXG177" s="2"/>
      <c r="LXH177" s="2"/>
      <c r="LXI177" s="2"/>
      <c r="LXJ177" s="2"/>
      <c r="LXK177" s="2"/>
      <c r="LXL177" s="2"/>
      <c r="LXM177" s="2"/>
      <c r="LXN177" s="2"/>
      <c r="LXO177" s="2"/>
      <c r="LXP177" s="2"/>
      <c r="LXQ177" s="2"/>
      <c r="LXR177" s="2"/>
      <c r="LXS177" s="2"/>
      <c r="LXT177" s="2"/>
      <c r="LXU177" s="2"/>
      <c r="LXV177" s="2"/>
      <c r="LXW177" s="2"/>
      <c r="LXX177" s="2"/>
      <c r="LXY177" s="2"/>
      <c r="LXZ177" s="2"/>
      <c r="LYA177" s="2"/>
      <c r="LYB177" s="2"/>
      <c r="LYC177" s="2"/>
      <c r="LYD177" s="2"/>
      <c r="LYE177" s="2"/>
      <c r="LYF177" s="2"/>
      <c r="LYG177" s="2"/>
      <c r="LYH177" s="2"/>
      <c r="LYI177" s="2"/>
      <c r="LYJ177" s="2"/>
      <c r="LYK177" s="2"/>
      <c r="LYL177" s="2"/>
      <c r="LYM177" s="2"/>
      <c r="LYN177" s="2"/>
      <c r="LYO177" s="2"/>
      <c r="LYP177" s="2"/>
      <c r="LYQ177" s="2"/>
      <c r="LYR177" s="2"/>
      <c r="LYS177" s="2"/>
      <c r="LYT177" s="2"/>
      <c r="LYU177" s="2"/>
      <c r="LYV177" s="2"/>
      <c r="LYW177" s="2"/>
      <c r="LYX177" s="2"/>
      <c r="LYY177" s="2"/>
      <c r="LYZ177" s="2"/>
      <c r="LZA177" s="2"/>
      <c r="LZB177" s="2"/>
      <c r="LZC177" s="2"/>
      <c r="LZD177" s="2"/>
      <c r="LZE177" s="2"/>
      <c r="LZF177" s="2"/>
      <c r="LZG177" s="2"/>
      <c r="LZH177" s="2"/>
      <c r="LZI177" s="2"/>
      <c r="LZJ177" s="2"/>
      <c r="LZK177" s="2"/>
      <c r="LZL177" s="2"/>
      <c r="LZM177" s="2"/>
      <c r="LZN177" s="2"/>
      <c r="LZO177" s="2"/>
      <c r="LZP177" s="2"/>
      <c r="LZQ177" s="2"/>
      <c r="LZR177" s="2"/>
      <c r="LZS177" s="2"/>
      <c r="LZT177" s="2"/>
      <c r="LZU177" s="2"/>
      <c r="LZV177" s="2"/>
      <c r="LZW177" s="2"/>
      <c r="LZX177" s="2"/>
      <c r="LZY177" s="2"/>
      <c r="LZZ177" s="2"/>
      <c r="MAA177" s="2"/>
      <c r="MAB177" s="2"/>
      <c r="MAC177" s="2"/>
      <c r="MAD177" s="2"/>
      <c r="MAE177" s="2"/>
      <c r="MAF177" s="2"/>
      <c r="MAG177" s="2"/>
      <c r="MAH177" s="2"/>
      <c r="MAI177" s="2"/>
      <c r="MAJ177" s="2"/>
      <c r="MAK177" s="2"/>
      <c r="MAL177" s="2"/>
      <c r="MAM177" s="2"/>
      <c r="MAN177" s="2"/>
      <c r="MAO177" s="2"/>
      <c r="MAP177" s="2"/>
      <c r="MAQ177" s="2"/>
      <c r="MAR177" s="2"/>
      <c r="MAS177" s="2"/>
      <c r="MAT177" s="2"/>
      <c r="MAU177" s="2"/>
      <c r="MAV177" s="2"/>
      <c r="MAW177" s="2"/>
      <c r="MAX177" s="2"/>
      <c r="MAY177" s="2"/>
      <c r="MAZ177" s="2"/>
      <c r="MBA177" s="2"/>
      <c r="MBB177" s="2"/>
      <c r="MBC177" s="2"/>
      <c r="MBD177" s="2"/>
      <c r="MBE177" s="2"/>
      <c r="MBF177" s="2"/>
      <c r="MBG177" s="2"/>
      <c r="MBH177" s="2"/>
      <c r="MBI177" s="2"/>
      <c r="MBJ177" s="2"/>
      <c r="MBK177" s="2"/>
      <c r="MBL177" s="2"/>
      <c r="MBM177" s="2"/>
      <c r="MBN177" s="2"/>
      <c r="MBO177" s="2"/>
      <c r="MBP177" s="2"/>
      <c r="MBQ177" s="2"/>
      <c r="MBR177" s="2"/>
      <c r="MBS177" s="2"/>
      <c r="MBT177" s="2"/>
      <c r="MBU177" s="2"/>
      <c r="MBV177" s="2"/>
      <c r="MBW177" s="2"/>
      <c r="MBX177" s="2"/>
      <c r="MBY177" s="2"/>
      <c r="MBZ177" s="2"/>
      <c r="MCA177" s="2"/>
      <c r="MCB177" s="2"/>
      <c r="MCC177" s="2"/>
      <c r="MCD177" s="2"/>
      <c r="MCE177" s="2"/>
      <c r="MCF177" s="2"/>
      <c r="MCG177" s="2"/>
      <c r="MCH177" s="2"/>
      <c r="MCI177" s="2"/>
      <c r="MCJ177" s="2"/>
      <c r="MCK177" s="2"/>
      <c r="MCL177" s="2"/>
      <c r="MCM177" s="2"/>
      <c r="MCN177" s="2"/>
      <c r="MCO177" s="2"/>
      <c r="MCP177" s="2"/>
      <c r="MCQ177" s="2"/>
      <c r="MCR177" s="2"/>
      <c r="MCS177" s="2"/>
      <c r="MCT177" s="2"/>
      <c r="MCU177" s="2"/>
      <c r="MCV177" s="2"/>
      <c r="MCW177" s="2"/>
      <c r="MCX177" s="2"/>
      <c r="MCY177" s="2"/>
      <c r="MCZ177" s="2"/>
      <c r="MDA177" s="2"/>
      <c r="MDB177" s="2"/>
      <c r="MDC177" s="2"/>
      <c r="MDD177" s="2"/>
      <c r="MDE177" s="2"/>
      <c r="MDF177" s="2"/>
      <c r="MDG177" s="2"/>
      <c r="MDH177" s="2"/>
      <c r="MDI177" s="2"/>
      <c r="MDJ177" s="2"/>
      <c r="MDK177" s="2"/>
      <c r="MDL177" s="2"/>
      <c r="MDM177" s="2"/>
      <c r="MDN177" s="2"/>
      <c r="MDO177" s="2"/>
      <c r="MDP177" s="2"/>
      <c r="MDQ177" s="2"/>
      <c r="MDR177" s="2"/>
      <c r="MDS177" s="2"/>
      <c r="MDT177" s="2"/>
      <c r="MDU177" s="2"/>
      <c r="MDV177" s="2"/>
      <c r="MDW177" s="2"/>
      <c r="MDX177" s="2"/>
      <c r="MDY177" s="2"/>
      <c r="MDZ177" s="2"/>
      <c r="MEA177" s="2"/>
      <c r="MEB177" s="2"/>
      <c r="MEC177" s="2"/>
      <c r="MED177" s="2"/>
      <c r="MEE177" s="2"/>
      <c r="MEF177" s="2"/>
      <c r="MEG177" s="2"/>
      <c r="MEH177" s="2"/>
      <c r="MEI177" s="2"/>
      <c r="MEJ177" s="2"/>
      <c r="MEK177" s="2"/>
      <c r="MEL177" s="2"/>
      <c r="MEM177" s="2"/>
      <c r="MEN177" s="2"/>
      <c r="MEO177" s="2"/>
      <c r="MEP177" s="2"/>
      <c r="MEQ177" s="2"/>
      <c r="MER177" s="2"/>
      <c r="MES177" s="2"/>
      <c r="MET177" s="2"/>
      <c r="MEU177" s="2"/>
      <c r="MEV177" s="2"/>
      <c r="MEW177" s="2"/>
      <c r="MEX177" s="2"/>
      <c r="MEY177" s="2"/>
      <c r="MEZ177" s="2"/>
      <c r="MFA177" s="2"/>
      <c r="MFB177" s="2"/>
      <c r="MFC177" s="2"/>
      <c r="MFD177" s="2"/>
      <c r="MFE177" s="2"/>
      <c r="MFF177" s="2"/>
      <c r="MFG177" s="2"/>
      <c r="MFH177" s="2"/>
      <c r="MFI177" s="2"/>
      <c r="MFJ177" s="2"/>
      <c r="MFK177" s="2"/>
      <c r="MFL177" s="2"/>
      <c r="MFM177" s="2"/>
      <c r="MFN177" s="2"/>
      <c r="MFO177" s="2"/>
      <c r="MFP177" s="2"/>
      <c r="MFQ177" s="2"/>
      <c r="MFR177" s="2"/>
      <c r="MFS177" s="2"/>
      <c r="MFT177" s="2"/>
      <c r="MFU177" s="2"/>
      <c r="MFV177" s="2"/>
      <c r="MFW177" s="2"/>
      <c r="MFX177" s="2"/>
      <c r="MFY177" s="2"/>
      <c r="MFZ177" s="2"/>
      <c r="MGA177" s="2"/>
      <c r="MGB177" s="2"/>
      <c r="MGC177" s="2"/>
      <c r="MGD177" s="2"/>
      <c r="MGE177" s="2"/>
      <c r="MGF177" s="2"/>
      <c r="MGG177" s="2"/>
      <c r="MGH177" s="2"/>
      <c r="MGI177" s="2"/>
      <c r="MGJ177" s="2"/>
      <c r="MGK177" s="2"/>
      <c r="MGL177" s="2"/>
      <c r="MGM177" s="2"/>
      <c r="MGN177" s="2"/>
      <c r="MGO177" s="2"/>
      <c r="MGP177" s="2"/>
      <c r="MGQ177" s="2"/>
      <c r="MGR177" s="2"/>
      <c r="MGS177" s="2"/>
      <c r="MGT177" s="2"/>
      <c r="MGU177" s="2"/>
      <c r="MGV177" s="2"/>
      <c r="MGW177" s="2"/>
      <c r="MGX177" s="2"/>
      <c r="MGY177" s="2"/>
      <c r="MGZ177" s="2"/>
      <c r="MHA177" s="2"/>
      <c r="MHB177" s="2"/>
      <c r="MHC177" s="2"/>
      <c r="MHD177" s="2"/>
      <c r="MHE177" s="2"/>
      <c r="MHF177" s="2"/>
      <c r="MHG177" s="2"/>
      <c r="MHH177" s="2"/>
      <c r="MHI177" s="2"/>
      <c r="MHJ177" s="2"/>
      <c r="MHK177" s="2"/>
      <c r="MHL177" s="2"/>
      <c r="MHM177" s="2"/>
      <c r="MHN177" s="2"/>
      <c r="MHO177" s="2"/>
      <c r="MHP177" s="2"/>
      <c r="MHQ177" s="2"/>
      <c r="MHR177" s="2"/>
      <c r="MHS177" s="2"/>
      <c r="MHT177" s="2"/>
      <c r="MHU177" s="2"/>
      <c r="MHV177" s="2"/>
      <c r="MHW177" s="2"/>
      <c r="MHX177" s="2"/>
      <c r="MHY177" s="2"/>
      <c r="MHZ177" s="2"/>
      <c r="MIA177" s="2"/>
      <c r="MIB177" s="2"/>
      <c r="MIC177" s="2"/>
      <c r="MID177" s="2"/>
      <c r="MIE177" s="2"/>
      <c r="MIF177" s="2"/>
      <c r="MIG177" s="2"/>
      <c r="MIH177" s="2"/>
      <c r="MII177" s="2"/>
      <c r="MIJ177" s="2"/>
      <c r="MIK177" s="2"/>
      <c r="MIL177" s="2"/>
      <c r="MIM177" s="2"/>
      <c r="MIN177" s="2"/>
      <c r="MIO177" s="2"/>
      <c r="MIP177" s="2"/>
      <c r="MIQ177" s="2"/>
      <c r="MIR177" s="2"/>
      <c r="MIS177" s="2"/>
      <c r="MIT177" s="2"/>
      <c r="MIU177" s="2"/>
      <c r="MIV177" s="2"/>
      <c r="MIW177" s="2"/>
      <c r="MIX177" s="2"/>
      <c r="MIY177" s="2"/>
      <c r="MIZ177" s="2"/>
      <c r="MJA177" s="2"/>
      <c r="MJB177" s="2"/>
      <c r="MJC177" s="2"/>
      <c r="MJD177" s="2"/>
      <c r="MJE177" s="2"/>
      <c r="MJF177" s="2"/>
      <c r="MJG177" s="2"/>
      <c r="MJH177" s="2"/>
      <c r="MJI177" s="2"/>
      <c r="MJJ177" s="2"/>
      <c r="MJK177" s="2"/>
      <c r="MJL177" s="2"/>
      <c r="MJM177" s="2"/>
      <c r="MJN177" s="2"/>
      <c r="MJO177" s="2"/>
      <c r="MJP177" s="2"/>
      <c r="MJQ177" s="2"/>
      <c r="MJR177" s="2"/>
      <c r="MJS177" s="2"/>
      <c r="MJT177" s="2"/>
      <c r="MJU177" s="2"/>
      <c r="MJV177" s="2"/>
      <c r="MJW177" s="2"/>
      <c r="MJX177" s="2"/>
      <c r="MJY177" s="2"/>
      <c r="MJZ177" s="2"/>
      <c r="MKA177" s="2"/>
      <c r="MKB177" s="2"/>
      <c r="MKC177" s="2"/>
      <c r="MKD177" s="2"/>
      <c r="MKE177" s="2"/>
      <c r="MKF177" s="2"/>
      <c r="MKG177" s="2"/>
      <c r="MKH177" s="2"/>
      <c r="MKI177" s="2"/>
      <c r="MKJ177" s="2"/>
      <c r="MKK177" s="2"/>
      <c r="MKL177" s="2"/>
      <c r="MKM177" s="2"/>
      <c r="MKN177" s="2"/>
      <c r="MKO177" s="2"/>
      <c r="MKP177" s="2"/>
      <c r="MKQ177" s="2"/>
      <c r="MKR177" s="2"/>
      <c r="MKS177" s="2"/>
      <c r="MKT177" s="2"/>
      <c r="MKU177" s="2"/>
      <c r="MKV177" s="2"/>
      <c r="MKW177" s="2"/>
      <c r="MKX177" s="2"/>
      <c r="MKY177" s="2"/>
      <c r="MKZ177" s="2"/>
      <c r="MLA177" s="2"/>
      <c r="MLB177" s="2"/>
      <c r="MLC177" s="2"/>
      <c r="MLD177" s="2"/>
      <c r="MLE177" s="2"/>
      <c r="MLF177" s="2"/>
      <c r="MLG177" s="2"/>
      <c r="MLH177" s="2"/>
      <c r="MLI177" s="2"/>
      <c r="MLJ177" s="2"/>
      <c r="MLK177" s="2"/>
      <c r="MLL177" s="2"/>
      <c r="MLM177" s="2"/>
      <c r="MLN177" s="2"/>
      <c r="MLO177" s="2"/>
      <c r="MLP177" s="2"/>
      <c r="MLQ177" s="2"/>
      <c r="MLR177" s="2"/>
      <c r="MLS177" s="2"/>
      <c r="MLT177" s="2"/>
      <c r="MLU177" s="2"/>
      <c r="MLV177" s="2"/>
      <c r="MLW177" s="2"/>
      <c r="MLX177" s="2"/>
      <c r="MLY177" s="2"/>
      <c r="MLZ177" s="2"/>
      <c r="MMA177" s="2"/>
      <c r="MMB177" s="2"/>
      <c r="MMC177" s="2"/>
      <c r="MMD177" s="2"/>
      <c r="MME177" s="2"/>
      <c r="MMF177" s="2"/>
      <c r="MMG177" s="2"/>
      <c r="MMH177" s="2"/>
      <c r="MMI177" s="2"/>
      <c r="MMJ177" s="2"/>
      <c r="MMK177" s="2"/>
      <c r="MML177" s="2"/>
      <c r="MMM177" s="2"/>
      <c r="MMN177" s="2"/>
      <c r="MMO177" s="2"/>
      <c r="MMP177" s="2"/>
      <c r="MMQ177" s="2"/>
      <c r="MMR177" s="2"/>
      <c r="MMS177" s="2"/>
      <c r="MMT177" s="2"/>
      <c r="MMU177" s="2"/>
      <c r="MMV177" s="2"/>
      <c r="MMW177" s="2"/>
      <c r="MMX177" s="2"/>
      <c r="MMY177" s="2"/>
      <c r="MMZ177" s="2"/>
      <c r="MNA177" s="2"/>
      <c r="MNB177" s="2"/>
      <c r="MNC177" s="2"/>
      <c r="MND177" s="2"/>
      <c r="MNE177" s="2"/>
      <c r="MNF177" s="2"/>
      <c r="MNG177" s="2"/>
      <c r="MNH177" s="2"/>
      <c r="MNI177" s="2"/>
      <c r="MNJ177" s="2"/>
      <c r="MNK177" s="2"/>
      <c r="MNL177" s="2"/>
      <c r="MNM177" s="2"/>
      <c r="MNN177" s="2"/>
      <c r="MNO177" s="2"/>
      <c r="MNP177" s="2"/>
      <c r="MNQ177" s="2"/>
      <c r="MNR177" s="2"/>
      <c r="MNS177" s="2"/>
      <c r="MNT177" s="2"/>
      <c r="MNU177" s="2"/>
      <c r="MNV177" s="2"/>
      <c r="MNW177" s="2"/>
      <c r="MNX177" s="2"/>
      <c r="MNY177" s="2"/>
      <c r="MNZ177" s="2"/>
      <c r="MOA177" s="2"/>
      <c r="MOB177" s="2"/>
      <c r="MOC177" s="2"/>
      <c r="MOD177" s="2"/>
      <c r="MOE177" s="2"/>
      <c r="MOF177" s="2"/>
      <c r="MOG177" s="2"/>
      <c r="MOH177" s="2"/>
      <c r="MOI177" s="2"/>
      <c r="MOJ177" s="2"/>
      <c r="MOK177" s="2"/>
      <c r="MOL177" s="2"/>
      <c r="MOM177" s="2"/>
      <c r="MON177" s="2"/>
      <c r="MOO177" s="2"/>
      <c r="MOP177" s="2"/>
      <c r="MOQ177" s="2"/>
      <c r="MOR177" s="2"/>
      <c r="MOS177" s="2"/>
      <c r="MOT177" s="2"/>
      <c r="MOU177" s="2"/>
      <c r="MOV177" s="2"/>
      <c r="MOW177" s="2"/>
      <c r="MOX177" s="2"/>
      <c r="MOY177" s="2"/>
      <c r="MOZ177" s="2"/>
      <c r="MPA177" s="2"/>
      <c r="MPB177" s="2"/>
      <c r="MPC177" s="2"/>
      <c r="MPD177" s="2"/>
      <c r="MPE177" s="2"/>
      <c r="MPF177" s="2"/>
      <c r="MPG177" s="2"/>
      <c r="MPH177" s="2"/>
      <c r="MPI177" s="2"/>
      <c r="MPJ177" s="2"/>
      <c r="MPK177" s="2"/>
      <c r="MPL177" s="2"/>
      <c r="MPM177" s="2"/>
      <c r="MPN177" s="2"/>
      <c r="MPO177" s="2"/>
      <c r="MPP177" s="2"/>
      <c r="MPQ177" s="2"/>
      <c r="MPR177" s="2"/>
      <c r="MPS177" s="2"/>
      <c r="MPT177" s="2"/>
      <c r="MPU177" s="2"/>
      <c r="MPV177" s="2"/>
      <c r="MPW177" s="2"/>
      <c r="MPX177" s="2"/>
      <c r="MPY177" s="2"/>
      <c r="MPZ177" s="2"/>
      <c r="MQA177" s="2"/>
      <c r="MQB177" s="2"/>
      <c r="MQC177" s="2"/>
      <c r="MQD177" s="2"/>
      <c r="MQE177" s="2"/>
      <c r="MQF177" s="2"/>
      <c r="MQG177" s="2"/>
      <c r="MQH177" s="2"/>
      <c r="MQI177" s="2"/>
      <c r="MQJ177" s="2"/>
      <c r="MQK177" s="2"/>
      <c r="MQL177" s="2"/>
      <c r="MQM177" s="2"/>
      <c r="MQN177" s="2"/>
      <c r="MQO177" s="2"/>
      <c r="MQP177" s="2"/>
      <c r="MQQ177" s="2"/>
      <c r="MQR177" s="2"/>
      <c r="MQS177" s="2"/>
      <c r="MQT177" s="2"/>
      <c r="MQU177" s="2"/>
      <c r="MQV177" s="2"/>
      <c r="MQW177" s="2"/>
      <c r="MQX177" s="2"/>
      <c r="MQY177" s="2"/>
      <c r="MQZ177" s="2"/>
      <c r="MRA177" s="2"/>
      <c r="MRB177" s="2"/>
      <c r="MRC177" s="2"/>
      <c r="MRD177" s="2"/>
      <c r="MRE177" s="2"/>
      <c r="MRF177" s="2"/>
      <c r="MRG177" s="2"/>
      <c r="MRH177" s="2"/>
      <c r="MRI177" s="2"/>
      <c r="MRJ177" s="2"/>
      <c r="MRK177" s="2"/>
      <c r="MRL177" s="2"/>
      <c r="MRM177" s="2"/>
      <c r="MRN177" s="2"/>
      <c r="MRO177" s="2"/>
      <c r="MRP177" s="2"/>
      <c r="MRQ177" s="2"/>
      <c r="MRR177" s="2"/>
      <c r="MRS177" s="2"/>
      <c r="MRT177" s="2"/>
      <c r="MRU177" s="2"/>
      <c r="MRV177" s="2"/>
      <c r="MRW177" s="2"/>
      <c r="MRX177" s="2"/>
      <c r="MRY177" s="2"/>
      <c r="MRZ177" s="2"/>
      <c r="MSA177" s="2"/>
      <c r="MSB177" s="2"/>
      <c r="MSC177" s="2"/>
      <c r="MSD177" s="2"/>
      <c r="MSE177" s="2"/>
      <c r="MSF177" s="2"/>
      <c r="MSG177" s="2"/>
      <c r="MSH177" s="2"/>
      <c r="MSI177" s="2"/>
      <c r="MSJ177" s="2"/>
      <c r="MSK177" s="2"/>
      <c r="MSL177" s="2"/>
      <c r="MSM177" s="2"/>
      <c r="MSN177" s="2"/>
      <c r="MSO177" s="2"/>
      <c r="MSP177" s="2"/>
      <c r="MSQ177" s="2"/>
      <c r="MSR177" s="2"/>
      <c r="MSS177" s="2"/>
      <c r="MST177" s="2"/>
      <c r="MSU177" s="2"/>
      <c r="MSV177" s="2"/>
      <c r="MSW177" s="2"/>
      <c r="MSX177" s="2"/>
      <c r="MSY177" s="2"/>
      <c r="MSZ177" s="2"/>
      <c r="MTA177" s="2"/>
      <c r="MTB177" s="2"/>
      <c r="MTC177" s="2"/>
      <c r="MTD177" s="2"/>
      <c r="MTE177" s="2"/>
      <c r="MTF177" s="2"/>
      <c r="MTG177" s="2"/>
      <c r="MTH177" s="2"/>
      <c r="MTI177" s="2"/>
      <c r="MTJ177" s="2"/>
      <c r="MTK177" s="2"/>
      <c r="MTL177" s="2"/>
      <c r="MTM177" s="2"/>
      <c r="MTN177" s="2"/>
      <c r="MTO177" s="2"/>
      <c r="MTP177" s="2"/>
      <c r="MTQ177" s="2"/>
      <c r="MTR177" s="2"/>
      <c r="MTS177" s="2"/>
      <c r="MTT177" s="2"/>
      <c r="MTU177" s="2"/>
      <c r="MTV177" s="2"/>
      <c r="MTW177" s="2"/>
      <c r="MTX177" s="2"/>
      <c r="MTY177" s="2"/>
      <c r="MTZ177" s="2"/>
      <c r="MUA177" s="2"/>
      <c r="MUB177" s="2"/>
      <c r="MUC177" s="2"/>
      <c r="MUD177" s="2"/>
      <c r="MUE177" s="2"/>
      <c r="MUF177" s="2"/>
      <c r="MUG177" s="2"/>
      <c r="MUH177" s="2"/>
      <c r="MUI177" s="2"/>
      <c r="MUJ177" s="2"/>
      <c r="MUK177" s="2"/>
      <c r="MUL177" s="2"/>
      <c r="MUM177" s="2"/>
      <c r="MUN177" s="2"/>
      <c r="MUO177" s="2"/>
      <c r="MUP177" s="2"/>
      <c r="MUQ177" s="2"/>
      <c r="MUR177" s="2"/>
      <c r="MUS177" s="2"/>
      <c r="MUT177" s="2"/>
      <c r="MUU177" s="2"/>
      <c r="MUV177" s="2"/>
      <c r="MUW177" s="2"/>
      <c r="MUX177" s="2"/>
      <c r="MUY177" s="2"/>
      <c r="MUZ177" s="2"/>
      <c r="MVA177" s="2"/>
      <c r="MVB177" s="2"/>
      <c r="MVC177" s="2"/>
      <c r="MVD177" s="2"/>
      <c r="MVE177" s="2"/>
      <c r="MVF177" s="2"/>
      <c r="MVG177" s="2"/>
      <c r="MVH177" s="2"/>
      <c r="MVI177" s="2"/>
      <c r="MVJ177" s="2"/>
      <c r="MVK177" s="2"/>
      <c r="MVL177" s="2"/>
      <c r="MVM177" s="2"/>
      <c r="MVN177" s="2"/>
      <c r="MVO177" s="2"/>
      <c r="MVP177" s="2"/>
      <c r="MVQ177" s="2"/>
      <c r="MVR177" s="2"/>
      <c r="MVS177" s="2"/>
      <c r="MVT177" s="2"/>
      <c r="MVU177" s="2"/>
      <c r="MVV177" s="2"/>
      <c r="MVW177" s="2"/>
      <c r="MVX177" s="2"/>
      <c r="MVY177" s="2"/>
      <c r="MVZ177" s="2"/>
      <c r="MWA177" s="2"/>
      <c r="MWB177" s="2"/>
      <c r="MWC177" s="2"/>
      <c r="MWD177" s="2"/>
      <c r="MWE177" s="2"/>
      <c r="MWF177" s="2"/>
      <c r="MWG177" s="2"/>
      <c r="MWH177" s="2"/>
      <c r="MWI177" s="2"/>
      <c r="MWJ177" s="2"/>
      <c r="MWK177" s="2"/>
      <c r="MWL177" s="2"/>
      <c r="MWM177" s="2"/>
      <c r="MWN177" s="2"/>
      <c r="MWO177" s="2"/>
      <c r="MWP177" s="2"/>
      <c r="MWQ177" s="2"/>
      <c r="MWR177" s="2"/>
      <c r="MWS177" s="2"/>
      <c r="MWT177" s="2"/>
      <c r="MWU177" s="2"/>
      <c r="MWV177" s="2"/>
      <c r="MWW177" s="2"/>
      <c r="MWX177" s="2"/>
      <c r="MWY177" s="2"/>
      <c r="MWZ177" s="2"/>
      <c r="MXA177" s="2"/>
      <c r="MXB177" s="2"/>
      <c r="MXC177" s="2"/>
      <c r="MXD177" s="2"/>
      <c r="MXE177" s="2"/>
      <c r="MXF177" s="2"/>
      <c r="MXG177" s="2"/>
      <c r="MXH177" s="2"/>
      <c r="MXI177" s="2"/>
      <c r="MXJ177" s="2"/>
      <c r="MXK177" s="2"/>
      <c r="MXL177" s="2"/>
      <c r="MXM177" s="2"/>
      <c r="MXN177" s="2"/>
      <c r="MXO177" s="2"/>
      <c r="MXP177" s="2"/>
      <c r="MXQ177" s="2"/>
      <c r="MXR177" s="2"/>
      <c r="MXS177" s="2"/>
      <c r="MXT177" s="2"/>
      <c r="MXU177" s="2"/>
      <c r="MXV177" s="2"/>
      <c r="MXW177" s="2"/>
      <c r="MXX177" s="2"/>
      <c r="MXY177" s="2"/>
      <c r="MXZ177" s="2"/>
      <c r="MYA177" s="2"/>
      <c r="MYB177" s="2"/>
      <c r="MYC177" s="2"/>
      <c r="MYD177" s="2"/>
      <c r="MYE177" s="2"/>
      <c r="MYF177" s="2"/>
      <c r="MYG177" s="2"/>
      <c r="MYH177" s="2"/>
      <c r="MYI177" s="2"/>
      <c r="MYJ177" s="2"/>
      <c r="MYK177" s="2"/>
      <c r="MYL177" s="2"/>
      <c r="MYM177" s="2"/>
      <c r="MYN177" s="2"/>
      <c r="MYO177" s="2"/>
      <c r="MYP177" s="2"/>
      <c r="MYQ177" s="2"/>
      <c r="MYR177" s="2"/>
      <c r="MYS177" s="2"/>
      <c r="MYT177" s="2"/>
      <c r="MYU177" s="2"/>
      <c r="MYV177" s="2"/>
      <c r="MYW177" s="2"/>
      <c r="MYX177" s="2"/>
      <c r="MYY177" s="2"/>
      <c r="MYZ177" s="2"/>
      <c r="MZA177" s="2"/>
      <c r="MZB177" s="2"/>
      <c r="MZC177" s="2"/>
      <c r="MZD177" s="2"/>
      <c r="MZE177" s="2"/>
      <c r="MZF177" s="2"/>
      <c r="MZG177" s="2"/>
      <c r="MZH177" s="2"/>
      <c r="MZI177" s="2"/>
      <c r="MZJ177" s="2"/>
      <c r="MZK177" s="2"/>
      <c r="MZL177" s="2"/>
      <c r="MZM177" s="2"/>
      <c r="MZN177" s="2"/>
      <c r="MZO177" s="2"/>
      <c r="MZP177" s="2"/>
      <c r="MZQ177" s="2"/>
      <c r="MZR177" s="2"/>
      <c r="MZS177" s="2"/>
      <c r="MZT177" s="2"/>
      <c r="MZU177" s="2"/>
      <c r="MZV177" s="2"/>
      <c r="MZW177" s="2"/>
      <c r="MZX177" s="2"/>
      <c r="MZY177" s="2"/>
      <c r="MZZ177" s="2"/>
      <c r="NAA177" s="2"/>
      <c r="NAB177" s="2"/>
      <c r="NAC177" s="2"/>
      <c r="NAD177" s="2"/>
      <c r="NAE177" s="2"/>
      <c r="NAF177" s="2"/>
      <c r="NAG177" s="2"/>
      <c r="NAH177" s="2"/>
      <c r="NAI177" s="2"/>
      <c r="NAJ177" s="2"/>
      <c r="NAK177" s="2"/>
      <c r="NAL177" s="2"/>
      <c r="NAM177" s="2"/>
      <c r="NAN177" s="2"/>
      <c r="NAO177" s="2"/>
      <c r="NAP177" s="2"/>
      <c r="NAQ177" s="2"/>
      <c r="NAR177" s="2"/>
      <c r="NAS177" s="2"/>
      <c r="NAT177" s="2"/>
      <c r="NAU177" s="2"/>
      <c r="NAV177" s="2"/>
      <c r="NAW177" s="2"/>
      <c r="NAX177" s="2"/>
      <c r="NAY177" s="2"/>
      <c r="NAZ177" s="2"/>
      <c r="NBA177" s="2"/>
      <c r="NBB177" s="2"/>
      <c r="NBC177" s="2"/>
      <c r="NBD177" s="2"/>
      <c r="NBE177" s="2"/>
      <c r="NBF177" s="2"/>
      <c r="NBG177" s="2"/>
      <c r="NBH177" s="2"/>
      <c r="NBI177" s="2"/>
      <c r="NBJ177" s="2"/>
      <c r="NBK177" s="2"/>
      <c r="NBL177" s="2"/>
      <c r="NBM177" s="2"/>
      <c r="NBN177" s="2"/>
      <c r="NBO177" s="2"/>
      <c r="NBP177" s="2"/>
      <c r="NBQ177" s="2"/>
      <c r="NBR177" s="2"/>
      <c r="NBS177" s="2"/>
      <c r="NBT177" s="2"/>
      <c r="NBU177" s="2"/>
      <c r="NBV177" s="2"/>
      <c r="NBW177" s="2"/>
      <c r="NBX177" s="2"/>
      <c r="NBY177" s="2"/>
      <c r="NBZ177" s="2"/>
      <c r="NCA177" s="2"/>
      <c r="NCB177" s="2"/>
      <c r="NCC177" s="2"/>
      <c r="NCD177" s="2"/>
      <c r="NCE177" s="2"/>
      <c r="NCF177" s="2"/>
      <c r="NCG177" s="2"/>
      <c r="NCH177" s="2"/>
      <c r="NCI177" s="2"/>
      <c r="NCJ177" s="2"/>
      <c r="NCK177" s="2"/>
      <c r="NCL177" s="2"/>
      <c r="NCM177" s="2"/>
      <c r="NCN177" s="2"/>
      <c r="NCO177" s="2"/>
      <c r="NCP177" s="2"/>
      <c r="NCQ177" s="2"/>
      <c r="NCR177" s="2"/>
      <c r="NCS177" s="2"/>
      <c r="NCT177" s="2"/>
      <c r="NCU177" s="2"/>
      <c r="NCV177" s="2"/>
      <c r="NCW177" s="2"/>
      <c r="NCX177" s="2"/>
      <c r="NCY177" s="2"/>
      <c r="NCZ177" s="2"/>
      <c r="NDA177" s="2"/>
      <c r="NDB177" s="2"/>
      <c r="NDC177" s="2"/>
      <c r="NDD177" s="2"/>
      <c r="NDE177" s="2"/>
      <c r="NDF177" s="2"/>
      <c r="NDG177" s="2"/>
      <c r="NDH177" s="2"/>
      <c r="NDI177" s="2"/>
      <c r="NDJ177" s="2"/>
      <c r="NDK177" s="2"/>
      <c r="NDL177" s="2"/>
      <c r="NDM177" s="2"/>
      <c r="NDN177" s="2"/>
      <c r="NDO177" s="2"/>
      <c r="NDP177" s="2"/>
      <c r="NDQ177" s="2"/>
      <c r="NDR177" s="2"/>
      <c r="NDS177" s="2"/>
      <c r="NDT177" s="2"/>
      <c r="NDU177" s="2"/>
      <c r="NDV177" s="2"/>
      <c r="NDW177" s="2"/>
      <c r="NDX177" s="2"/>
      <c r="NDY177" s="2"/>
      <c r="NDZ177" s="2"/>
      <c r="NEA177" s="2"/>
      <c r="NEB177" s="2"/>
      <c r="NEC177" s="2"/>
      <c r="NED177" s="2"/>
      <c r="NEE177" s="2"/>
      <c r="NEF177" s="2"/>
      <c r="NEG177" s="2"/>
      <c r="NEH177" s="2"/>
      <c r="NEI177" s="2"/>
      <c r="NEJ177" s="2"/>
      <c r="NEK177" s="2"/>
      <c r="NEL177" s="2"/>
      <c r="NEM177" s="2"/>
      <c r="NEN177" s="2"/>
      <c r="NEO177" s="2"/>
      <c r="NEP177" s="2"/>
      <c r="NEQ177" s="2"/>
      <c r="NER177" s="2"/>
      <c r="NES177" s="2"/>
      <c r="NET177" s="2"/>
      <c r="NEU177" s="2"/>
      <c r="NEV177" s="2"/>
      <c r="NEW177" s="2"/>
      <c r="NEX177" s="2"/>
      <c r="NEY177" s="2"/>
      <c r="NEZ177" s="2"/>
      <c r="NFA177" s="2"/>
      <c r="NFB177" s="2"/>
      <c r="NFC177" s="2"/>
      <c r="NFD177" s="2"/>
      <c r="NFE177" s="2"/>
      <c r="NFF177" s="2"/>
      <c r="NFG177" s="2"/>
      <c r="NFH177" s="2"/>
      <c r="NFI177" s="2"/>
      <c r="NFJ177" s="2"/>
      <c r="NFK177" s="2"/>
      <c r="NFL177" s="2"/>
      <c r="NFM177" s="2"/>
      <c r="NFN177" s="2"/>
      <c r="NFO177" s="2"/>
      <c r="NFP177" s="2"/>
      <c r="NFQ177" s="2"/>
      <c r="NFR177" s="2"/>
      <c r="NFS177" s="2"/>
      <c r="NFT177" s="2"/>
      <c r="NFU177" s="2"/>
      <c r="NFV177" s="2"/>
      <c r="NFW177" s="2"/>
      <c r="NFX177" s="2"/>
      <c r="NFY177" s="2"/>
      <c r="NFZ177" s="2"/>
      <c r="NGA177" s="2"/>
      <c r="NGB177" s="2"/>
      <c r="NGC177" s="2"/>
      <c r="NGD177" s="2"/>
      <c r="NGE177" s="2"/>
      <c r="NGF177" s="2"/>
      <c r="NGG177" s="2"/>
      <c r="NGH177" s="2"/>
      <c r="NGI177" s="2"/>
      <c r="NGJ177" s="2"/>
      <c r="NGK177" s="2"/>
      <c r="NGL177" s="2"/>
      <c r="NGM177" s="2"/>
      <c r="NGN177" s="2"/>
      <c r="NGO177" s="2"/>
      <c r="NGP177" s="2"/>
      <c r="NGQ177" s="2"/>
      <c r="NGR177" s="2"/>
      <c r="NGS177" s="2"/>
      <c r="NGT177" s="2"/>
      <c r="NGU177" s="2"/>
      <c r="NGV177" s="2"/>
      <c r="NGW177" s="2"/>
      <c r="NGX177" s="2"/>
      <c r="NGY177" s="2"/>
      <c r="NGZ177" s="2"/>
      <c r="NHA177" s="2"/>
      <c r="NHB177" s="2"/>
      <c r="NHC177" s="2"/>
      <c r="NHD177" s="2"/>
      <c r="NHE177" s="2"/>
      <c r="NHF177" s="2"/>
      <c r="NHG177" s="2"/>
      <c r="NHH177" s="2"/>
      <c r="NHI177" s="2"/>
      <c r="NHJ177" s="2"/>
      <c r="NHK177" s="2"/>
      <c r="NHL177" s="2"/>
      <c r="NHM177" s="2"/>
      <c r="NHN177" s="2"/>
      <c r="NHO177" s="2"/>
      <c r="NHP177" s="2"/>
      <c r="NHQ177" s="2"/>
      <c r="NHR177" s="2"/>
      <c r="NHS177" s="2"/>
      <c r="NHT177" s="2"/>
      <c r="NHU177" s="2"/>
      <c r="NHV177" s="2"/>
      <c r="NHW177" s="2"/>
      <c r="NHX177" s="2"/>
      <c r="NHY177" s="2"/>
      <c r="NHZ177" s="2"/>
      <c r="NIA177" s="2"/>
      <c r="NIB177" s="2"/>
      <c r="NIC177" s="2"/>
      <c r="NID177" s="2"/>
      <c r="NIE177" s="2"/>
      <c r="NIF177" s="2"/>
      <c r="NIG177" s="2"/>
      <c r="NIH177" s="2"/>
      <c r="NII177" s="2"/>
      <c r="NIJ177" s="2"/>
      <c r="NIK177" s="2"/>
      <c r="NIL177" s="2"/>
      <c r="NIM177" s="2"/>
      <c r="NIN177" s="2"/>
      <c r="NIO177" s="2"/>
      <c r="NIP177" s="2"/>
      <c r="NIQ177" s="2"/>
      <c r="NIR177" s="2"/>
      <c r="NIS177" s="2"/>
      <c r="NIT177" s="2"/>
      <c r="NIU177" s="2"/>
      <c r="NIV177" s="2"/>
      <c r="NIW177" s="2"/>
      <c r="NIX177" s="2"/>
      <c r="NIY177" s="2"/>
      <c r="NIZ177" s="2"/>
      <c r="NJA177" s="2"/>
      <c r="NJB177" s="2"/>
      <c r="NJC177" s="2"/>
      <c r="NJD177" s="2"/>
      <c r="NJE177" s="2"/>
      <c r="NJF177" s="2"/>
      <c r="NJG177" s="2"/>
      <c r="NJH177" s="2"/>
      <c r="NJI177" s="2"/>
      <c r="NJJ177" s="2"/>
      <c r="NJK177" s="2"/>
      <c r="NJL177" s="2"/>
      <c r="NJM177" s="2"/>
      <c r="NJN177" s="2"/>
      <c r="NJO177" s="2"/>
      <c r="NJP177" s="2"/>
      <c r="NJQ177" s="2"/>
      <c r="NJR177" s="2"/>
      <c r="NJS177" s="2"/>
      <c r="NJT177" s="2"/>
      <c r="NJU177" s="2"/>
      <c r="NJV177" s="2"/>
      <c r="NJW177" s="2"/>
      <c r="NJX177" s="2"/>
      <c r="NJY177" s="2"/>
      <c r="NJZ177" s="2"/>
      <c r="NKA177" s="2"/>
      <c r="NKB177" s="2"/>
      <c r="NKC177" s="2"/>
      <c r="NKD177" s="2"/>
      <c r="NKE177" s="2"/>
      <c r="NKF177" s="2"/>
      <c r="NKG177" s="2"/>
      <c r="NKH177" s="2"/>
      <c r="NKI177" s="2"/>
      <c r="NKJ177" s="2"/>
      <c r="NKK177" s="2"/>
      <c r="NKL177" s="2"/>
      <c r="NKM177" s="2"/>
      <c r="NKN177" s="2"/>
      <c r="NKO177" s="2"/>
      <c r="NKP177" s="2"/>
      <c r="NKQ177" s="2"/>
      <c r="NKR177" s="2"/>
      <c r="NKS177" s="2"/>
      <c r="NKT177" s="2"/>
      <c r="NKU177" s="2"/>
      <c r="NKV177" s="2"/>
      <c r="NKW177" s="2"/>
      <c r="NKX177" s="2"/>
      <c r="NKY177" s="2"/>
      <c r="NKZ177" s="2"/>
      <c r="NLA177" s="2"/>
      <c r="NLB177" s="2"/>
      <c r="NLC177" s="2"/>
      <c r="NLD177" s="2"/>
      <c r="NLE177" s="2"/>
      <c r="NLF177" s="2"/>
      <c r="NLG177" s="2"/>
      <c r="NLH177" s="2"/>
      <c r="NLI177" s="2"/>
      <c r="NLJ177" s="2"/>
      <c r="NLK177" s="2"/>
      <c r="NLL177" s="2"/>
      <c r="NLM177" s="2"/>
      <c r="NLN177" s="2"/>
      <c r="NLO177" s="2"/>
      <c r="NLP177" s="2"/>
      <c r="NLQ177" s="2"/>
      <c r="NLR177" s="2"/>
      <c r="NLS177" s="2"/>
      <c r="NLT177" s="2"/>
      <c r="NLU177" s="2"/>
      <c r="NLV177" s="2"/>
      <c r="NLW177" s="2"/>
      <c r="NLX177" s="2"/>
      <c r="NLY177" s="2"/>
      <c r="NLZ177" s="2"/>
      <c r="NMA177" s="2"/>
      <c r="NMB177" s="2"/>
      <c r="NMC177" s="2"/>
      <c r="NMD177" s="2"/>
      <c r="NME177" s="2"/>
      <c r="NMF177" s="2"/>
      <c r="NMG177" s="2"/>
      <c r="NMH177" s="2"/>
      <c r="NMI177" s="2"/>
      <c r="NMJ177" s="2"/>
      <c r="NMK177" s="2"/>
      <c r="NML177" s="2"/>
      <c r="NMM177" s="2"/>
      <c r="NMN177" s="2"/>
      <c r="NMO177" s="2"/>
      <c r="NMP177" s="2"/>
      <c r="NMQ177" s="2"/>
      <c r="NMR177" s="2"/>
      <c r="NMS177" s="2"/>
      <c r="NMT177" s="2"/>
      <c r="NMU177" s="2"/>
      <c r="NMV177" s="2"/>
      <c r="NMW177" s="2"/>
      <c r="NMX177" s="2"/>
      <c r="NMY177" s="2"/>
      <c r="NMZ177" s="2"/>
      <c r="NNA177" s="2"/>
      <c r="NNB177" s="2"/>
      <c r="NNC177" s="2"/>
      <c r="NND177" s="2"/>
      <c r="NNE177" s="2"/>
      <c r="NNF177" s="2"/>
      <c r="NNG177" s="2"/>
      <c r="NNH177" s="2"/>
      <c r="NNI177" s="2"/>
      <c r="NNJ177" s="2"/>
      <c r="NNK177" s="2"/>
      <c r="NNL177" s="2"/>
      <c r="NNM177" s="2"/>
      <c r="NNN177" s="2"/>
      <c r="NNO177" s="2"/>
      <c r="NNP177" s="2"/>
      <c r="NNQ177" s="2"/>
      <c r="NNR177" s="2"/>
      <c r="NNS177" s="2"/>
      <c r="NNT177" s="2"/>
      <c r="NNU177" s="2"/>
      <c r="NNV177" s="2"/>
      <c r="NNW177" s="2"/>
      <c r="NNX177" s="2"/>
      <c r="NNY177" s="2"/>
      <c r="NNZ177" s="2"/>
      <c r="NOA177" s="2"/>
      <c r="NOB177" s="2"/>
      <c r="NOC177" s="2"/>
      <c r="NOD177" s="2"/>
      <c r="NOE177" s="2"/>
      <c r="NOF177" s="2"/>
      <c r="NOG177" s="2"/>
      <c r="NOH177" s="2"/>
      <c r="NOI177" s="2"/>
      <c r="NOJ177" s="2"/>
      <c r="NOK177" s="2"/>
      <c r="NOL177" s="2"/>
      <c r="NOM177" s="2"/>
      <c r="NON177" s="2"/>
      <c r="NOO177" s="2"/>
      <c r="NOP177" s="2"/>
      <c r="NOQ177" s="2"/>
      <c r="NOR177" s="2"/>
      <c r="NOS177" s="2"/>
      <c r="NOT177" s="2"/>
      <c r="NOU177" s="2"/>
      <c r="NOV177" s="2"/>
      <c r="NOW177" s="2"/>
      <c r="NOX177" s="2"/>
      <c r="NOY177" s="2"/>
      <c r="NOZ177" s="2"/>
      <c r="NPA177" s="2"/>
      <c r="NPB177" s="2"/>
      <c r="NPC177" s="2"/>
      <c r="NPD177" s="2"/>
      <c r="NPE177" s="2"/>
      <c r="NPF177" s="2"/>
      <c r="NPG177" s="2"/>
      <c r="NPH177" s="2"/>
      <c r="NPI177" s="2"/>
      <c r="NPJ177" s="2"/>
      <c r="NPK177" s="2"/>
      <c r="NPL177" s="2"/>
      <c r="NPM177" s="2"/>
      <c r="NPN177" s="2"/>
      <c r="NPO177" s="2"/>
      <c r="NPP177" s="2"/>
      <c r="NPQ177" s="2"/>
      <c r="NPR177" s="2"/>
      <c r="NPS177" s="2"/>
      <c r="NPT177" s="2"/>
      <c r="NPU177" s="2"/>
      <c r="NPV177" s="2"/>
      <c r="NPW177" s="2"/>
      <c r="NPX177" s="2"/>
      <c r="NPY177" s="2"/>
      <c r="NPZ177" s="2"/>
      <c r="NQA177" s="2"/>
      <c r="NQB177" s="2"/>
      <c r="NQC177" s="2"/>
      <c r="NQD177" s="2"/>
      <c r="NQE177" s="2"/>
      <c r="NQF177" s="2"/>
      <c r="NQG177" s="2"/>
      <c r="NQH177" s="2"/>
      <c r="NQI177" s="2"/>
      <c r="NQJ177" s="2"/>
      <c r="NQK177" s="2"/>
      <c r="NQL177" s="2"/>
      <c r="NQM177" s="2"/>
      <c r="NQN177" s="2"/>
      <c r="NQO177" s="2"/>
      <c r="NQP177" s="2"/>
      <c r="NQQ177" s="2"/>
      <c r="NQR177" s="2"/>
      <c r="NQS177" s="2"/>
      <c r="NQT177" s="2"/>
      <c r="NQU177" s="2"/>
      <c r="NQV177" s="2"/>
      <c r="NQW177" s="2"/>
      <c r="NQX177" s="2"/>
      <c r="NQY177" s="2"/>
      <c r="NQZ177" s="2"/>
      <c r="NRA177" s="2"/>
      <c r="NRB177" s="2"/>
      <c r="NRC177" s="2"/>
      <c r="NRD177" s="2"/>
      <c r="NRE177" s="2"/>
      <c r="NRF177" s="2"/>
      <c r="NRG177" s="2"/>
      <c r="NRH177" s="2"/>
      <c r="NRI177" s="2"/>
      <c r="NRJ177" s="2"/>
      <c r="NRK177" s="2"/>
      <c r="NRL177" s="2"/>
      <c r="NRM177" s="2"/>
      <c r="NRN177" s="2"/>
      <c r="NRO177" s="2"/>
      <c r="NRP177" s="2"/>
      <c r="NRQ177" s="2"/>
      <c r="NRR177" s="2"/>
      <c r="NRS177" s="2"/>
      <c r="NRT177" s="2"/>
      <c r="NRU177" s="2"/>
      <c r="NRV177" s="2"/>
      <c r="NRW177" s="2"/>
      <c r="NRX177" s="2"/>
      <c r="NRY177" s="2"/>
      <c r="NRZ177" s="2"/>
      <c r="NSA177" s="2"/>
      <c r="NSB177" s="2"/>
      <c r="NSC177" s="2"/>
      <c r="NSD177" s="2"/>
      <c r="NSE177" s="2"/>
      <c r="NSF177" s="2"/>
      <c r="NSG177" s="2"/>
      <c r="NSH177" s="2"/>
      <c r="NSI177" s="2"/>
      <c r="NSJ177" s="2"/>
      <c r="NSK177" s="2"/>
      <c r="NSL177" s="2"/>
      <c r="NSM177" s="2"/>
      <c r="NSN177" s="2"/>
      <c r="NSO177" s="2"/>
      <c r="NSP177" s="2"/>
      <c r="NSQ177" s="2"/>
      <c r="NSR177" s="2"/>
      <c r="NSS177" s="2"/>
      <c r="NST177" s="2"/>
      <c r="NSU177" s="2"/>
      <c r="NSV177" s="2"/>
      <c r="NSW177" s="2"/>
      <c r="NSX177" s="2"/>
      <c r="NSY177" s="2"/>
      <c r="NSZ177" s="2"/>
      <c r="NTA177" s="2"/>
      <c r="NTB177" s="2"/>
      <c r="NTC177" s="2"/>
      <c r="NTD177" s="2"/>
      <c r="NTE177" s="2"/>
      <c r="NTF177" s="2"/>
      <c r="NTG177" s="2"/>
      <c r="NTH177" s="2"/>
      <c r="NTI177" s="2"/>
      <c r="NTJ177" s="2"/>
      <c r="NTK177" s="2"/>
      <c r="NTL177" s="2"/>
      <c r="NTM177" s="2"/>
      <c r="NTN177" s="2"/>
      <c r="NTO177" s="2"/>
      <c r="NTP177" s="2"/>
      <c r="NTQ177" s="2"/>
      <c r="NTR177" s="2"/>
      <c r="NTS177" s="2"/>
      <c r="NTT177" s="2"/>
      <c r="NTU177" s="2"/>
      <c r="NTV177" s="2"/>
      <c r="NTW177" s="2"/>
      <c r="NTX177" s="2"/>
      <c r="NTY177" s="2"/>
      <c r="NTZ177" s="2"/>
      <c r="NUA177" s="2"/>
      <c r="NUB177" s="2"/>
      <c r="NUC177" s="2"/>
      <c r="NUD177" s="2"/>
      <c r="NUE177" s="2"/>
      <c r="NUF177" s="2"/>
      <c r="NUG177" s="2"/>
      <c r="NUH177" s="2"/>
      <c r="NUI177" s="2"/>
      <c r="NUJ177" s="2"/>
      <c r="NUK177" s="2"/>
      <c r="NUL177" s="2"/>
      <c r="NUM177" s="2"/>
      <c r="NUN177" s="2"/>
      <c r="NUO177" s="2"/>
      <c r="NUP177" s="2"/>
      <c r="NUQ177" s="2"/>
      <c r="NUR177" s="2"/>
      <c r="NUS177" s="2"/>
      <c r="NUT177" s="2"/>
      <c r="NUU177" s="2"/>
      <c r="NUV177" s="2"/>
      <c r="NUW177" s="2"/>
      <c r="NUX177" s="2"/>
      <c r="NUY177" s="2"/>
      <c r="NUZ177" s="2"/>
      <c r="NVA177" s="2"/>
      <c r="NVB177" s="2"/>
      <c r="NVC177" s="2"/>
      <c r="NVD177" s="2"/>
      <c r="NVE177" s="2"/>
      <c r="NVF177" s="2"/>
      <c r="NVG177" s="2"/>
      <c r="NVH177" s="2"/>
      <c r="NVI177" s="2"/>
      <c r="NVJ177" s="2"/>
      <c r="NVK177" s="2"/>
      <c r="NVL177" s="2"/>
      <c r="NVM177" s="2"/>
      <c r="NVN177" s="2"/>
      <c r="NVO177" s="2"/>
      <c r="NVP177" s="2"/>
      <c r="NVQ177" s="2"/>
      <c r="NVR177" s="2"/>
      <c r="NVS177" s="2"/>
      <c r="NVT177" s="2"/>
      <c r="NVU177" s="2"/>
      <c r="NVV177" s="2"/>
      <c r="NVW177" s="2"/>
      <c r="NVX177" s="2"/>
      <c r="NVY177" s="2"/>
      <c r="NVZ177" s="2"/>
      <c r="NWA177" s="2"/>
      <c r="NWB177" s="2"/>
      <c r="NWC177" s="2"/>
      <c r="NWD177" s="2"/>
      <c r="NWE177" s="2"/>
      <c r="NWF177" s="2"/>
      <c r="NWG177" s="2"/>
      <c r="NWH177" s="2"/>
      <c r="NWI177" s="2"/>
      <c r="NWJ177" s="2"/>
      <c r="NWK177" s="2"/>
      <c r="NWL177" s="2"/>
      <c r="NWM177" s="2"/>
      <c r="NWN177" s="2"/>
      <c r="NWO177" s="2"/>
      <c r="NWP177" s="2"/>
      <c r="NWQ177" s="2"/>
      <c r="NWR177" s="2"/>
      <c r="NWS177" s="2"/>
      <c r="NWT177" s="2"/>
      <c r="NWU177" s="2"/>
      <c r="NWV177" s="2"/>
      <c r="NWW177" s="2"/>
      <c r="NWX177" s="2"/>
      <c r="NWY177" s="2"/>
      <c r="NWZ177" s="2"/>
      <c r="NXA177" s="2"/>
      <c r="NXB177" s="2"/>
      <c r="NXC177" s="2"/>
      <c r="NXD177" s="2"/>
      <c r="NXE177" s="2"/>
      <c r="NXF177" s="2"/>
      <c r="NXG177" s="2"/>
      <c r="NXH177" s="2"/>
      <c r="NXI177" s="2"/>
      <c r="NXJ177" s="2"/>
      <c r="NXK177" s="2"/>
      <c r="NXL177" s="2"/>
      <c r="NXM177" s="2"/>
      <c r="NXN177" s="2"/>
      <c r="NXO177" s="2"/>
      <c r="NXP177" s="2"/>
      <c r="NXQ177" s="2"/>
      <c r="NXR177" s="2"/>
      <c r="NXS177" s="2"/>
      <c r="NXT177" s="2"/>
      <c r="NXU177" s="2"/>
      <c r="NXV177" s="2"/>
      <c r="NXW177" s="2"/>
      <c r="NXX177" s="2"/>
      <c r="NXY177" s="2"/>
      <c r="NXZ177" s="2"/>
      <c r="NYA177" s="2"/>
      <c r="NYB177" s="2"/>
      <c r="NYC177" s="2"/>
      <c r="NYD177" s="2"/>
      <c r="NYE177" s="2"/>
      <c r="NYF177" s="2"/>
      <c r="NYG177" s="2"/>
      <c r="NYH177" s="2"/>
      <c r="NYI177" s="2"/>
      <c r="NYJ177" s="2"/>
      <c r="NYK177" s="2"/>
      <c r="NYL177" s="2"/>
      <c r="NYM177" s="2"/>
      <c r="NYN177" s="2"/>
      <c r="NYO177" s="2"/>
      <c r="NYP177" s="2"/>
      <c r="NYQ177" s="2"/>
      <c r="NYR177" s="2"/>
      <c r="NYS177" s="2"/>
      <c r="NYT177" s="2"/>
      <c r="NYU177" s="2"/>
      <c r="NYV177" s="2"/>
      <c r="NYW177" s="2"/>
      <c r="NYX177" s="2"/>
      <c r="NYY177" s="2"/>
      <c r="NYZ177" s="2"/>
      <c r="NZA177" s="2"/>
      <c r="NZB177" s="2"/>
      <c r="NZC177" s="2"/>
      <c r="NZD177" s="2"/>
      <c r="NZE177" s="2"/>
      <c r="NZF177" s="2"/>
      <c r="NZG177" s="2"/>
      <c r="NZH177" s="2"/>
      <c r="NZI177" s="2"/>
      <c r="NZJ177" s="2"/>
      <c r="NZK177" s="2"/>
      <c r="NZL177" s="2"/>
      <c r="NZM177" s="2"/>
      <c r="NZN177" s="2"/>
      <c r="NZO177" s="2"/>
      <c r="NZP177" s="2"/>
      <c r="NZQ177" s="2"/>
      <c r="NZR177" s="2"/>
      <c r="NZS177" s="2"/>
      <c r="NZT177" s="2"/>
      <c r="NZU177" s="2"/>
      <c r="NZV177" s="2"/>
      <c r="NZW177" s="2"/>
      <c r="NZX177" s="2"/>
      <c r="NZY177" s="2"/>
      <c r="NZZ177" s="2"/>
      <c r="OAA177" s="2"/>
      <c r="OAB177" s="2"/>
      <c r="OAC177" s="2"/>
      <c r="OAD177" s="2"/>
      <c r="OAE177" s="2"/>
      <c r="OAF177" s="2"/>
      <c r="OAG177" s="2"/>
      <c r="OAH177" s="2"/>
      <c r="OAI177" s="2"/>
      <c r="OAJ177" s="2"/>
      <c r="OAK177" s="2"/>
      <c r="OAL177" s="2"/>
      <c r="OAM177" s="2"/>
      <c r="OAN177" s="2"/>
      <c r="OAO177" s="2"/>
      <c r="OAP177" s="2"/>
      <c r="OAQ177" s="2"/>
      <c r="OAR177" s="2"/>
      <c r="OAS177" s="2"/>
      <c r="OAT177" s="2"/>
      <c r="OAU177" s="2"/>
      <c r="OAV177" s="2"/>
      <c r="OAW177" s="2"/>
      <c r="OAX177" s="2"/>
      <c r="OAY177" s="2"/>
      <c r="OAZ177" s="2"/>
      <c r="OBA177" s="2"/>
      <c r="OBB177" s="2"/>
      <c r="OBC177" s="2"/>
      <c r="OBD177" s="2"/>
      <c r="OBE177" s="2"/>
      <c r="OBF177" s="2"/>
      <c r="OBG177" s="2"/>
      <c r="OBH177" s="2"/>
      <c r="OBI177" s="2"/>
      <c r="OBJ177" s="2"/>
      <c r="OBK177" s="2"/>
      <c r="OBL177" s="2"/>
      <c r="OBM177" s="2"/>
      <c r="OBN177" s="2"/>
      <c r="OBO177" s="2"/>
      <c r="OBP177" s="2"/>
      <c r="OBQ177" s="2"/>
      <c r="OBR177" s="2"/>
      <c r="OBS177" s="2"/>
      <c r="OBT177" s="2"/>
      <c r="OBU177" s="2"/>
      <c r="OBV177" s="2"/>
      <c r="OBW177" s="2"/>
      <c r="OBX177" s="2"/>
      <c r="OBY177" s="2"/>
      <c r="OBZ177" s="2"/>
      <c r="OCA177" s="2"/>
      <c r="OCB177" s="2"/>
      <c r="OCC177" s="2"/>
      <c r="OCD177" s="2"/>
      <c r="OCE177" s="2"/>
      <c r="OCF177" s="2"/>
      <c r="OCG177" s="2"/>
      <c r="OCH177" s="2"/>
      <c r="OCI177" s="2"/>
      <c r="OCJ177" s="2"/>
      <c r="OCK177" s="2"/>
      <c r="OCL177" s="2"/>
      <c r="OCM177" s="2"/>
      <c r="OCN177" s="2"/>
      <c r="OCO177" s="2"/>
      <c r="OCP177" s="2"/>
      <c r="OCQ177" s="2"/>
      <c r="OCR177" s="2"/>
      <c r="OCS177" s="2"/>
      <c r="OCT177" s="2"/>
      <c r="OCU177" s="2"/>
      <c r="OCV177" s="2"/>
      <c r="OCW177" s="2"/>
      <c r="OCX177" s="2"/>
      <c r="OCY177" s="2"/>
      <c r="OCZ177" s="2"/>
      <c r="ODA177" s="2"/>
      <c r="ODB177" s="2"/>
      <c r="ODC177" s="2"/>
      <c r="ODD177" s="2"/>
      <c r="ODE177" s="2"/>
      <c r="ODF177" s="2"/>
      <c r="ODG177" s="2"/>
      <c r="ODH177" s="2"/>
      <c r="ODI177" s="2"/>
      <c r="ODJ177" s="2"/>
      <c r="ODK177" s="2"/>
      <c r="ODL177" s="2"/>
      <c r="ODM177" s="2"/>
      <c r="ODN177" s="2"/>
      <c r="ODO177" s="2"/>
      <c r="ODP177" s="2"/>
      <c r="ODQ177" s="2"/>
      <c r="ODR177" s="2"/>
      <c r="ODS177" s="2"/>
      <c r="ODT177" s="2"/>
      <c r="ODU177" s="2"/>
      <c r="ODV177" s="2"/>
      <c r="ODW177" s="2"/>
      <c r="ODX177" s="2"/>
      <c r="ODY177" s="2"/>
      <c r="ODZ177" s="2"/>
      <c r="OEA177" s="2"/>
      <c r="OEB177" s="2"/>
      <c r="OEC177" s="2"/>
      <c r="OED177" s="2"/>
      <c r="OEE177" s="2"/>
      <c r="OEF177" s="2"/>
      <c r="OEG177" s="2"/>
      <c r="OEH177" s="2"/>
      <c r="OEI177" s="2"/>
      <c r="OEJ177" s="2"/>
      <c r="OEK177" s="2"/>
      <c r="OEL177" s="2"/>
      <c r="OEM177" s="2"/>
      <c r="OEN177" s="2"/>
      <c r="OEO177" s="2"/>
      <c r="OEP177" s="2"/>
      <c r="OEQ177" s="2"/>
      <c r="OER177" s="2"/>
      <c r="OES177" s="2"/>
      <c r="OET177" s="2"/>
      <c r="OEU177" s="2"/>
      <c r="OEV177" s="2"/>
      <c r="OEW177" s="2"/>
      <c r="OEX177" s="2"/>
      <c r="OEY177" s="2"/>
      <c r="OEZ177" s="2"/>
      <c r="OFA177" s="2"/>
      <c r="OFB177" s="2"/>
      <c r="OFC177" s="2"/>
      <c r="OFD177" s="2"/>
      <c r="OFE177" s="2"/>
      <c r="OFF177" s="2"/>
      <c r="OFG177" s="2"/>
      <c r="OFH177" s="2"/>
      <c r="OFI177" s="2"/>
      <c r="OFJ177" s="2"/>
      <c r="OFK177" s="2"/>
      <c r="OFL177" s="2"/>
      <c r="OFM177" s="2"/>
      <c r="OFN177" s="2"/>
      <c r="OFO177" s="2"/>
      <c r="OFP177" s="2"/>
      <c r="OFQ177" s="2"/>
      <c r="OFR177" s="2"/>
      <c r="OFS177" s="2"/>
      <c r="OFT177" s="2"/>
      <c r="OFU177" s="2"/>
      <c r="OFV177" s="2"/>
      <c r="OFW177" s="2"/>
      <c r="OFX177" s="2"/>
      <c r="OFY177" s="2"/>
      <c r="OFZ177" s="2"/>
      <c r="OGA177" s="2"/>
      <c r="OGB177" s="2"/>
      <c r="OGC177" s="2"/>
      <c r="OGD177" s="2"/>
      <c r="OGE177" s="2"/>
      <c r="OGF177" s="2"/>
      <c r="OGG177" s="2"/>
      <c r="OGH177" s="2"/>
      <c r="OGI177" s="2"/>
      <c r="OGJ177" s="2"/>
      <c r="OGK177" s="2"/>
      <c r="OGL177" s="2"/>
      <c r="OGM177" s="2"/>
      <c r="OGN177" s="2"/>
      <c r="OGO177" s="2"/>
      <c r="OGP177" s="2"/>
      <c r="OGQ177" s="2"/>
      <c r="OGR177" s="2"/>
      <c r="OGS177" s="2"/>
      <c r="OGT177" s="2"/>
      <c r="OGU177" s="2"/>
      <c r="OGV177" s="2"/>
      <c r="OGW177" s="2"/>
      <c r="OGX177" s="2"/>
      <c r="OGY177" s="2"/>
      <c r="OGZ177" s="2"/>
      <c r="OHA177" s="2"/>
      <c r="OHB177" s="2"/>
      <c r="OHC177" s="2"/>
      <c r="OHD177" s="2"/>
      <c r="OHE177" s="2"/>
      <c r="OHF177" s="2"/>
      <c r="OHG177" s="2"/>
      <c r="OHH177" s="2"/>
      <c r="OHI177" s="2"/>
      <c r="OHJ177" s="2"/>
      <c r="OHK177" s="2"/>
      <c r="OHL177" s="2"/>
      <c r="OHM177" s="2"/>
      <c r="OHN177" s="2"/>
      <c r="OHO177" s="2"/>
      <c r="OHP177" s="2"/>
      <c r="OHQ177" s="2"/>
      <c r="OHR177" s="2"/>
      <c r="OHS177" s="2"/>
      <c r="OHT177" s="2"/>
      <c r="OHU177" s="2"/>
      <c r="OHV177" s="2"/>
      <c r="OHW177" s="2"/>
      <c r="OHX177" s="2"/>
      <c r="OHY177" s="2"/>
      <c r="OHZ177" s="2"/>
      <c r="OIA177" s="2"/>
      <c r="OIB177" s="2"/>
      <c r="OIC177" s="2"/>
      <c r="OID177" s="2"/>
      <c r="OIE177" s="2"/>
      <c r="OIF177" s="2"/>
      <c r="OIG177" s="2"/>
      <c r="OIH177" s="2"/>
      <c r="OII177" s="2"/>
      <c r="OIJ177" s="2"/>
      <c r="OIK177" s="2"/>
      <c r="OIL177" s="2"/>
      <c r="OIM177" s="2"/>
      <c r="OIN177" s="2"/>
      <c r="OIO177" s="2"/>
      <c r="OIP177" s="2"/>
      <c r="OIQ177" s="2"/>
      <c r="OIR177" s="2"/>
      <c r="OIS177" s="2"/>
      <c r="OIT177" s="2"/>
      <c r="OIU177" s="2"/>
      <c r="OIV177" s="2"/>
      <c r="OIW177" s="2"/>
      <c r="OIX177" s="2"/>
      <c r="OIY177" s="2"/>
      <c r="OIZ177" s="2"/>
      <c r="OJA177" s="2"/>
      <c r="OJB177" s="2"/>
      <c r="OJC177" s="2"/>
      <c r="OJD177" s="2"/>
      <c r="OJE177" s="2"/>
      <c r="OJF177" s="2"/>
      <c r="OJG177" s="2"/>
      <c r="OJH177" s="2"/>
      <c r="OJI177" s="2"/>
      <c r="OJJ177" s="2"/>
      <c r="OJK177" s="2"/>
      <c r="OJL177" s="2"/>
      <c r="OJM177" s="2"/>
      <c r="OJN177" s="2"/>
      <c r="OJO177" s="2"/>
      <c r="OJP177" s="2"/>
      <c r="OJQ177" s="2"/>
      <c r="OJR177" s="2"/>
      <c r="OJS177" s="2"/>
      <c r="OJT177" s="2"/>
      <c r="OJU177" s="2"/>
      <c r="OJV177" s="2"/>
      <c r="OJW177" s="2"/>
      <c r="OJX177" s="2"/>
      <c r="OJY177" s="2"/>
      <c r="OJZ177" s="2"/>
      <c r="OKA177" s="2"/>
      <c r="OKB177" s="2"/>
      <c r="OKC177" s="2"/>
      <c r="OKD177" s="2"/>
      <c r="OKE177" s="2"/>
      <c r="OKF177" s="2"/>
      <c r="OKG177" s="2"/>
      <c r="OKH177" s="2"/>
      <c r="OKI177" s="2"/>
      <c r="OKJ177" s="2"/>
      <c r="OKK177" s="2"/>
      <c r="OKL177" s="2"/>
      <c r="OKM177" s="2"/>
      <c r="OKN177" s="2"/>
      <c r="OKO177" s="2"/>
      <c r="OKP177" s="2"/>
      <c r="OKQ177" s="2"/>
      <c r="OKR177" s="2"/>
      <c r="OKS177" s="2"/>
      <c r="OKT177" s="2"/>
      <c r="OKU177" s="2"/>
      <c r="OKV177" s="2"/>
      <c r="OKW177" s="2"/>
      <c r="OKX177" s="2"/>
      <c r="OKY177" s="2"/>
      <c r="OKZ177" s="2"/>
      <c r="OLA177" s="2"/>
      <c r="OLB177" s="2"/>
      <c r="OLC177" s="2"/>
      <c r="OLD177" s="2"/>
      <c r="OLE177" s="2"/>
      <c r="OLF177" s="2"/>
      <c r="OLG177" s="2"/>
      <c r="OLH177" s="2"/>
      <c r="OLI177" s="2"/>
      <c r="OLJ177" s="2"/>
      <c r="OLK177" s="2"/>
      <c r="OLL177" s="2"/>
      <c r="OLM177" s="2"/>
      <c r="OLN177" s="2"/>
      <c r="OLO177" s="2"/>
      <c r="OLP177" s="2"/>
      <c r="OLQ177" s="2"/>
      <c r="OLR177" s="2"/>
      <c r="OLS177" s="2"/>
      <c r="OLT177" s="2"/>
      <c r="OLU177" s="2"/>
      <c r="OLV177" s="2"/>
      <c r="OLW177" s="2"/>
      <c r="OLX177" s="2"/>
      <c r="OLY177" s="2"/>
      <c r="OLZ177" s="2"/>
      <c r="OMA177" s="2"/>
      <c r="OMB177" s="2"/>
      <c r="OMC177" s="2"/>
      <c r="OMD177" s="2"/>
      <c r="OME177" s="2"/>
      <c r="OMF177" s="2"/>
      <c r="OMG177" s="2"/>
      <c r="OMH177" s="2"/>
      <c r="OMI177" s="2"/>
      <c r="OMJ177" s="2"/>
      <c r="OMK177" s="2"/>
      <c r="OML177" s="2"/>
      <c r="OMM177" s="2"/>
      <c r="OMN177" s="2"/>
      <c r="OMO177" s="2"/>
      <c r="OMP177" s="2"/>
      <c r="OMQ177" s="2"/>
      <c r="OMR177" s="2"/>
      <c r="OMS177" s="2"/>
      <c r="OMT177" s="2"/>
      <c r="OMU177" s="2"/>
      <c r="OMV177" s="2"/>
      <c r="OMW177" s="2"/>
      <c r="OMX177" s="2"/>
      <c r="OMY177" s="2"/>
      <c r="OMZ177" s="2"/>
      <c r="ONA177" s="2"/>
      <c r="ONB177" s="2"/>
      <c r="ONC177" s="2"/>
      <c r="OND177" s="2"/>
      <c r="ONE177" s="2"/>
      <c r="ONF177" s="2"/>
      <c r="ONG177" s="2"/>
      <c r="ONH177" s="2"/>
      <c r="ONI177" s="2"/>
      <c r="ONJ177" s="2"/>
      <c r="ONK177" s="2"/>
      <c r="ONL177" s="2"/>
      <c r="ONM177" s="2"/>
      <c r="ONN177" s="2"/>
      <c r="ONO177" s="2"/>
      <c r="ONP177" s="2"/>
      <c r="ONQ177" s="2"/>
      <c r="ONR177" s="2"/>
      <c r="ONS177" s="2"/>
      <c r="ONT177" s="2"/>
      <c r="ONU177" s="2"/>
      <c r="ONV177" s="2"/>
      <c r="ONW177" s="2"/>
      <c r="ONX177" s="2"/>
      <c r="ONY177" s="2"/>
      <c r="ONZ177" s="2"/>
      <c r="OOA177" s="2"/>
      <c r="OOB177" s="2"/>
      <c r="OOC177" s="2"/>
      <c r="OOD177" s="2"/>
      <c r="OOE177" s="2"/>
      <c r="OOF177" s="2"/>
      <c r="OOG177" s="2"/>
      <c r="OOH177" s="2"/>
      <c r="OOI177" s="2"/>
      <c r="OOJ177" s="2"/>
      <c r="OOK177" s="2"/>
      <c r="OOL177" s="2"/>
      <c r="OOM177" s="2"/>
      <c r="OON177" s="2"/>
      <c r="OOO177" s="2"/>
      <c r="OOP177" s="2"/>
      <c r="OOQ177" s="2"/>
      <c r="OOR177" s="2"/>
      <c r="OOS177" s="2"/>
      <c r="OOT177" s="2"/>
      <c r="OOU177" s="2"/>
      <c r="OOV177" s="2"/>
      <c r="OOW177" s="2"/>
      <c r="OOX177" s="2"/>
      <c r="OOY177" s="2"/>
      <c r="OOZ177" s="2"/>
      <c r="OPA177" s="2"/>
      <c r="OPB177" s="2"/>
      <c r="OPC177" s="2"/>
      <c r="OPD177" s="2"/>
      <c r="OPE177" s="2"/>
      <c r="OPF177" s="2"/>
      <c r="OPG177" s="2"/>
      <c r="OPH177" s="2"/>
      <c r="OPI177" s="2"/>
      <c r="OPJ177" s="2"/>
      <c r="OPK177" s="2"/>
      <c r="OPL177" s="2"/>
      <c r="OPM177" s="2"/>
      <c r="OPN177" s="2"/>
      <c r="OPO177" s="2"/>
      <c r="OPP177" s="2"/>
      <c r="OPQ177" s="2"/>
      <c r="OPR177" s="2"/>
      <c r="OPS177" s="2"/>
      <c r="OPT177" s="2"/>
      <c r="OPU177" s="2"/>
      <c r="OPV177" s="2"/>
      <c r="OPW177" s="2"/>
      <c r="OPX177" s="2"/>
      <c r="OPY177" s="2"/>
      <c r="OPZ177" s="2"/>
      <c r="OQA177" s="2"/>
      <c r="OQB177" s="2"/>
      <c r="OQC177" s="2"/>
      <c r="OQD177" s="2"/>
      <c r="OQE177" s="2"/>
      <c r="OQF177" s="2"/>
      <c r="OQG177" s="2"/>
      <c r="OQH177" s="2"/>
      <c r="OQI177" s="2"/>
      <c r="OQJ177" s="2"/>
      <c r="OQK177" s="2"/>
      <c r="OQL177" s="2"/>
      <c r="OQM177" s="2"/>
      <c r="OQN177" s="2"/>
      <c r="OQO177" s="2"/>
      <c r="OQP177" s="2"/>
      <c r="OQQ177" s="2"/>
      <c r="OQR177" s="2"/>
      <c r="OQS177" s="2"/>
      <c r="OQT177" s="2"/>
      <c r="OQU177" s="2"/>
      <c r="OQV177" s="2"/>
      <c r="OQW177" s="2"/>
      <c r="OQX177" s="2"/>
      <c r="OQY177" s="2"/>
      <c r="OQZ177" s="2"/>
      <c r="ORA177" s="2"/>
      <c r="ORB177" s="2"/>
      <c r="ORC177" s="2"/>
      <c r="ORD177" s="2"/>
      <c r="ORE177" s="2"/>
      <c r="ORF177" s="2"/>
      <c r="ORG177" s="2"/>
      <c r="ORH177" s="2"/>
      <c r="ORI177" s="2"/>
      <c r="ORJ177" s="2"/>
      <c r="ORK177" s="2"/>
      <c r="ORL177" s="2"/>
      <c r="ORM177" s="2"/>
      <c r="ORN177" s="2"/>
      <c r="ORO177" s="2"/>
      <c r="ORP177" s="2"/>
      <c r="ORQ177" s="2"/>
      <c r="ORR177" s="2"/>
      <c r="ORS177" s="2"/>
      <c r="ORT177" s="2"/>
      <c r="ORU177" s="2"/>
      <c r="ORV177" s="2"/>
      <c r="ORW177" s="2"/>
      <c r="ORX177" s="2"/>
      <c r="ORY177" s="2"/>
      <c r="ORZ177" s="2"/>
      <c r="OSA177" s="2"/>
      <c r="OSB177" s="2"/>
      <c r="OSC177" s="2"/>
      <c r="OSD177" s="2"/>
      <c r="OSE177" s="2"/>
      <c r="OSF177" s="2"/>
      <c r="OSG177" s="2"/>
      <c r="OSH177" s="2"/>
      <c r="OSI177" s="2"/>
      <c r="OSJ177" s="2"/>
      <c r="OSK177" s="2"/>
      <c r="OSL177" s="2"/>
      <c r="OSM177" s="2"/>
      <c r="OSN177" s="2"/>
      <c r="OSO177" s="2"/>
      <c r="OSP177" s="2"/>
      <c r="OSQ177" s="2"/>
      <c r="OSR177" s="2"/>
      <c r="OSS177" s="2"/>
      <c r="OST177" s="2"/>
      <c r="OSU177" s="2"/>
      <c r="OSV177" s="2"/>
      <c r="OSW177" s="2"/>
      <c r="OSX177" s="2"/>
      <c r="OSY177" s="2"/>
      <c r="OSZ177" s="2"/>
      <c r="OTA177" s="2"/>
      <c r="OTB177" s="2"/>
      <c r="OTC177" s="2"/>
      <c r="OTD177" s="2"/>
      <c r="OTE177" s="2"/>
      <c r="OTF177" s="2"/>
      <c r="OTG177" s="2"/>
      <c r="OTH177" s="2"/>
      <c r="OTI177" s="2"/>
      <c r="OTJ177" s="2"/>
      <c r="OTK177" s="2"/>
      <c r="OTL177" s="2"/>
      <c r="OTM177" s="2"/>
      <c r="OTN177" s="2"/>
      <c r="OTO177" s="2"/>
      <c r="OTP177" s="2"/>
      <c r="OTQ177" s="2"/>
      <c r="OTR177" s="2"/>
      <c r="OTS177" s="2"/>
      <c r="OTT177" s="2"/>
      <c r="OTU177" s="2"/>
      <c r="OTV177" s="2"/>
      <c r="OTW177" s="2"/>
      <c r="OTX177" s="2"/>
      <c r="OTY177" s="2"/>
      <c r="OTZ177" s="2"/>
      <c r="OUA177" s="2"/>
      <c r="OUB177" s="2"/>
      <c r="OUC177" s="2"/>
      <c r="OUD177" s="2"/>
      <c r="OUE177" s="2"/>
      <c r="OUF177" s="2"/>
      <c r="OUG177" s="2"/>
      <c r="OUH177" s="2"/>
      <c r="OUI177" s="2"/>
      <c r="OUJ177" s="2"/>
      <c r="OUK177" s="2"/>
      <c r="OUL177" s="2"/>
      <c r="OUM177" s="2"/>
      <c r="OUN177" s="2"/>
      <c r="OUO177" s="2"/>
      <c r="OUP177" s="2"/>
      <c r="OUQ177" s="2"/>
      <c r="OUR177" s="2"/>
      <c r="OUS177" s="2"/>
      <c r="OUT177" s="2"/>
      <c r="OUU177" s="2"/>
      <c r="OUV177" s="2"/>
      <c r="OUW177" s="2"/>
      <c r="OUX177" s="2"/>
      <c r="OUY177" s="2"/>
      <c r="OUZ177" s="2"/>
      <c r="OVA177" s="2"/>
      <c r="OVB177" s="2"/>
      <c r="OVC177" s="2"/>
      <c r="OVD177" s="2"/>
      <c r="OVE177" s="2"/>
      <c r="OVF177" s="2"/>
      <c r="OVG177" s="2"/>
      <c r="OVH177" s="2"/>
      <c r="OVI177" s="2"/>
      <c r="OVJ177" s="2"/>
      <c r="OVK177" s="2"/>
      <c r="OVL177" s="2"/>
      <c r="OVM177" s="2"/>
      <c r="OVN177" s="2"/>
      <c r="OVO177" s="2"/>
      <c r="OVP177" s="2"/>
      <c r="OVQ177" s="2"/>
      <c r="OVR177" s="2"/>
      <c r="OVS177" s="2"/>
      <c r="OVT177" s="2"/>
      <c r="OVU177" s="2"/>
      <c r="OVV177" s="2"/>
      <c r="OVW177" s="2"/>
      <c r="OVX177" s="2"/>
      <c r="OVY177" s="2"/>
      <c r="OVZ177" s="2"/>
      <c r="OWA177" s="2"/>
      <c r="OWB177" s="2"/>
      <c r="OWC177" s="2"/>
      <c r="OWD177" s="2"/>
      <c r="OWE177" s="2"/>
      <c r="OWF177" s="2"/>
      <c r="OWG177" s="2"/>
      <c r="OWH177" s="2"/>
      <c r="OWI177" s="2"/>
      <c r="OWJ177" s="2"/>
      <c r="OWK177" s="2"/>
      <c r="OWL177" s="2"/>
      <c r="OWM177" s="2"/>
      <c r="OWN177" s="2"/>
      <c r="OWO177" s="2"/>
      <c r="OWP177" s="2"/>
      <c r="OWQ177" s="2"/>
      <c r="OWR177" s="2"/>
      <c r="OWS177" s="2"/>
      <c r="OWT177" s="2"/>
      <c r="OWU177" s="2"/>
      <c r="OWV177" s="2"/>
      <c r="OWW177" s="2"/>
      <c r="OWX177" s="2"/>
      <c r="OWY177" s="2"/>
      <c r="OWZ177" s="2"/>
      <c r="OXA177" s="2"/>
      <c r="OXB177" s="2"/>
      <c r="OXC177" s="2"/>
      <c r="OXD177" s="2"/>
      <c r="OXE177" s="2"/>
      <c r="OXF177" s="2"/>
      <c r="OXG177" s="2"/>
      <c r="OXH177" s="2"/>
      <c r="OXI177" s="2"/>
      <c r="OXJ177" s="2"/>
      <c r="OXK177" s="2"/>
      <c r="OXL177" s="2"/>
      <c r="OXM177" s="2"/>
      <c r="OXN177" s="2"/>
      <c r="OXO177" s="2"/>
      <c r="OXP177" s="2"/>
      <c r="OXQ177" s="2"/>
      <c r="OXR177" s="2"/>
      <c r="OXS177" s="2"/>
      <c r="OXT177" s="2"/>
      <c r="OXU177" s="2"/>
      <c r="OXV177" s="2"/>
      <c r="OXW177" s="2"/>
      <c r="OXX177" s="2"/>
      <c r="OXY177" s="2"/>
      <c r="OXZ177" s="2"/>
      <c r="OYA177" s="2"/>
      <c r="OYB177" s="2"/>
      <c r="OYC177" s="2"/>
      <c r="OYD177" s="2"/>
      <c r="OYE177" s="2"/>
      <c r="OYF177" s="2"/>
      <c r="OYG177" s="2"/>
      <c r="OYH177" s="2"/>
      <c r="OYI177" s="2"/>
      <c r="OYJ177" s="2"/>
      <c r="OYK177" s="2"/>
      <c r="OYL177" s="2"/>
      <c r="OYM177" s="2"/>
      <c r="OYN177" s="2"/>
      <c r="OYO177" s="2"/>
      <c r="OYP177" s="2"/>
      <c r="OYQ177" s="2"/>
      <c r="OYR177" s="2"/>
      <c r="OYS177" s="2"/>
      <c r="OYT177" s="2"/>
      <c r="OYU177" s="2"/>
      <c r="OYV177" s="2"/>
      <c r="OYW177" s="2"/>
      <c r="OYX177" s="2"/>
      <c r="OYY177" s="2"/>
      <c r="OYZ177" s="2"/>
      <c r="OZA177" s="2"/>
      <c r="OZB177" s="2"/>
      <c r="OZC177" s="2"/>
      <c r="OZD177" s="2"/>
      <c r="OZE177" s="2"/>
      <c r="OZF177" s="2"/>
      <c r="OZG177" s="2"/>
      <c r="OZH177" s="2"/>
      <c r="OZI177" s="2"/>
      <c r="OZJ177" s="2"/>
      <c r="OZK177" s="2"/>
      <c r="OZL177" s="2"/>
      <c r="OZM177" s="2"/>
      <c r="OZN177" s="2"/>
      <c r="OZO177" s="2"/>
      <c r="OZP177" s="2"/>
      <c r="OZQ177" s="2"/>
      <c r="OZR177" s="2"/>
      <c r="OZS177" s="2"/>
      <c r="OZT177" s="2"/>
      <c r="OZU177" s="2"/>
      <c r="OZV177" s="2"/>
      <c r="OZW177" s="2"/>
      <c r="OZX177" s="2"/>
      <c r="OZY177" s="2"/>
      <c r="OZZ177" s="2"/>
      <c r="PAA177" s="2"/>
      <c r="PAB177" s="2"/>
      <c r="PAC177" s="2"/>
      <c r="PAD177" s="2"/>
      <c r="PAE177" s="2"/>
      <c r="PAF177" s="2"/>
      <c r="PAG177" s="2"/>
      <c r="PAH177" s="2"/>
      <c r="PAI177" s="2"/>
      <c r="PAJ177" s="2"/>
      <c r="PAK177" s="2"/>
      <c r="PAL177" s="2"/>
      <c r="PAM177" s="2"/>
      <c r="PAN177" s="2"/>
      <c r="PAO177" s="2"/>
      <c r="PAP177" s="2"/>
      <c r="PAQ177" s="2"/>
      <c r="PAR177" s="2"/>
      <c r="PAS177" s="2"/>
      <c r="PAT177" s="2"/>
      <c r="PAU177" s="2"/>
      <c r="PAV177" s="2"/>
      <c r="PAW177" s="2"/>
      <c r="PAX177" s="2"/>
      <c r="PAY177" s="2"/>
      <c r="PAZ177" s="2"/>
      <c r="PBA177" s="2"/>
      <c r="PBB177" s="2"/>
      <c r="PBC177" s="2"/>
      <c r="PBD177" s="2"/>
      <c r="PBE177" s="2"/>
      <c r="PBF177" s="2"/>
      <c r="PBG177" s="2"/>
      <c r="PBH177" s="2"/>
      <c r="PBI177" s="2"/>
      <c r="PBJ177" s="2"/>
      <c r="PBK177" s="2"/>
      <c r="PBL177" s="2"/>
      <c r="PBM177" s="2"/>
      <c r="PBN177" s="2"/>
      <c r="PBO177" s="2"/>
      <c r="PBP177" s="2"/>
      <c r="PBQ177" s="2"/>
      <c r="PBR177" s="2"/>
      <c r="PBS177" s="2"/>
      <c r="PBT177" s="2"/>
      <c r="PBU177" s="2"/>
      <c r="PBV177" s="2"/>
      <c r="PBW177" s="2"/>
      <c r="PBX177" s="2"/>
      <c r="PBY177" s="2"/>
      <c r="PBZ177" s="2"/>
      <c r="PCA177" s="2"/>
      <c r="PCB177" s="2"/>
      <c r="PCC177" s="2"/>
      <c r="PCD177" s="2"/>
      <c r="PCE177" s="2"/>
      <c r="PCF177" s="2"/>
      <c r="PCG177" s="2"/>
      <c r="PCH177" s="2"/>
      <c r="PCI177" s="2"/>
      <c r="PCJ177" s="2"/>
      <c r="PCK177" s="2"/>
      <c r="PCL177" s="2"/>
      <c r="PCM177" s="2"/>
      <c r="PCN177" s="2"/>
      <c r="PCO177" s="2"/>
      <c r="PCP177" s="2"/>
      <c r="PCQ177" s="2"/>
      <c r="PCR177" s="2"/>
      <c r="PCS177" s="2"/>
      <c r="PCT177" s="2"/>
      <c r="PCU177" s="2"/>
      <c r="PCV177" s="2"/>
      <c r="PCW177" s="2"/>
      <c r="PCX177" s="2"/>
      <c r="PCY177" s="2"/>
      <c r="PCZ177" s="2"/>
      <c r="PDA177" s="2"/>
      <c r="PDB177" s="2"/>
      <c r="PDC177" s="2"/>
      <c r="PDD177" s="2"/>
      <c r="PDE177" s="2"/>
      <c r="PDF177" s="2"/>
      <c r="PDG177" s="2"/>
      <c r="PDH177" s="2"/>
      <c r="PDI177" s="2"/>
      <c r="PDJ177" s="2"/>
      <c r="PDK177" s="2"/>
      <c r="PDL177" s="2"/>
      <c r="PDM177" s="2"/>
      <c r="PDN177" s="2"/>
      <c r="PDO177" s="2"/>
      <c r="PDP177" s="2"/>
      <c r="PDQ177" s="2"/>
      <c r="PDR177" s="2"/>
      <c r="PDS177" s="2"/>
      <c r="PDT177" s="2"/>
      <c r="PDU177" s="2"/>
      <c r="PDV177" s="2"/>
      <c r="PDW177" s="2"/>
      <c r="PDX177" s="2"/>
      <c r="PDY177" s="2"/>
      <c r="PDZ177" s="2"/>
      <c r="PEA177" s="2"/>
      <c r="PEB177" s="2"/>
      <c r="PEC177" s="2"/>
      <c r="PED177" s="2"/>
      <c r="PEE177" s="2"/>
      <c r="PEF177" s="2"/>
      <c r="PEG177" s="2"/>
      <c r="PEH177" s="2"/>
      <c r="PEI177" s="2"/>
      <c r="PEJ177" s="2"/>
      <c r="PEK177" s="2"/>
      <c r="PEL177" s="2"/>
      <c r="PEM177" s="2"/>
      <c r="PEN177" s="2"/>
      <c r="PEO177" s="2"/>
      <c r="PEP177" s="2"/>
      <c r="PEQ177" s="2"/>
      <c r="PER177" s="2"/>
      <c r="PES177" s="2"/>
      <c r="PET177" s="2"/>
      <c r="PEU177" s="2"/>
      <c r="PEV177" s="2"/>
      <c r="PEW177" s="2"/>
      <c r="PEX177" s="2"/>
      <c r="PEY177" s="2"/>
      <c r="PEZ177" s="2"/>
      <c r="PFA177" s="2"/>
      <c r="PFB177" s="2"/>
      <c r="PFC177" s="2"/>
      <c r="PFD177" s="2"/>
      <c r="PFE177" s="2"/>
      <c r="PFF177" s="2"/>
      <c r="PFG177" s="2"/>
      <c r="PFH177" s="2"/>
      <c r="PFI177" s="2"/>
      <c r="PFJ177" s="2"/>
      <c r="PFK177" s="2"/>
      <c r="PFL177" s="2"/>
      <c r="PFM177" s="2"/>
      <c r="PFN177" s="2"/>
      <c r="PFO177" s="2"/>
      <c r="PFP177" s="2"/>
      <c r="PFQ177" s="2"/>
      <c r="PFR177" s="2"/>
      <c r="PFS177" s="2"/>
      <c r="PFT177" s="2"/>
      <c r="PFU177" s="2"/>
      <c r="PFV177" s="2"/>
      <c r="PFW177" s="2"/>
      <c r="PFX177" s="2"/>
      <c r="PFY177" s="2"/>
      <c r="PFZ177" s="2"/>
      <c r="PGA177" s="2"/>
      <c r="PGB177" s="2"/>
      <c r="PGC177" s="2"/>
      <c r="PGD177" s="2"/>
      <c r="PGE177" s="2"/>
      <c r="PGF177" s="2"/>
      <c r="PGG177" s="2"/>
      <c r="PGH177" s="2"/>
      <c r="PGI177" s="2"/>
      <c r="PGJ177" s="2"/>
      <c r="PGK177" s="2"/>
      <c r="PGL177" s="2"/>
      <c r="PGM177" s="2"/>
      <c r="PGN177" s="2"/>
      <c r="PGO177" s="2"/>
      <c r="PGP177" s="2"/>
      <c r="PGQ177" s="2"/>
      <c r="PGR177" s="2"/>
      <c r="PGS177" s="2"/>
      <c r="PGT177" s="2"/>
      <c r="PGU177" s="2"/>
      <c r="PGV177" s="2"/>
      <c r="PGW177" s="2"/>
      <c r="PGX177" s="2"/>
      <c r="PGY177" s="2"/>
      <c r="PGZ177" s="2"/>
      <c r="PHA177" s="2"/>
      <c r="PHB177" s="2"/>
      <c r="PHC177" s="2"/>
      <c r="PHD177" s="2"/>
      <c r="PHE177" s="2"/>
      <c r="PHF177" s="2"/>
      <c r="PHG177" s="2"/>
      <c r="PHH177" s="2"/>
      <c r="PHI177" s="2"/>
      <c r="PHJ177" s="2"/>
      <c r="PHK177" s="2"/>
      <c r="PHL177" s="2"/>
      <c r="PHM177" s="2"/>
      <c r="PHN177" s="2"/>
      <c r="PHO177" s="2"/>
      <c r="PHP177" s="2"/>
      <c r="PHQ177" s="2"/>
      <c r="PHR177" s="2"/>
      <c r="PHS177" s="2"/>
      <c r="PHT177" s="2"/>
      <c r="PHU177" s="2"/>
      <c r="PHV177" s="2"/>
      <c r="PHW177" s="2"/>
      <c r="PHX177" s="2"/>
      <c r="PHY177" s="2"/>
      <c r="PHZ177" s="2"/>
      <c r="PIA177" s="2"/>
      <c r="PIB177" s="2"/>
      <c r="PIC177" s="2"/>
      <c r="PID177" s="2"/>
      <c r="PIE177" s="2"/>
      <c r="PIF177" s="2"/>
      <c r="PIG177" s="2"/>
      <c r="PIH177" s="2"/>
      <c r="PII177" s="2"/>
      <c r="PIJ177" s="2"/>
      <c r="PIK177" s="2"/>
      <c r="PIL177" s="2"/>
      <c r="PIM177" s="2"/>
      <c r="PIN177" s="2"/>
      <c r="PIO177" s="2"/>
      <c r="PIP177" s="2"/>
      <c r="PIQ177" s="2"/>
      <c r="PIR177" s="2"/>
      <c r="PIS177" s="2"/>
      <c r="PIT177" s="2"/>
      <c r="PIU177" s="2"/>
      <c r="PIV177" s="2"/>
      <c r="PIW177" s="2"/>
      <c r="PIX177" s="2"/>
      <c r="PIY177" s="2"/>
      <c r="PIZ177" s="2"/>
      <c r="PJA177" s="2"/>
      <c r="PJB177" s="2"/>
      <c r="PJC177" s="2"/>
      <c r="PJD177" s="2"/>
      <c r="PJE177" s="2"/>
      <c r="PJF177" s="2"/>
      <c r="PJG177" s="2"/>
      <c r="PJH177" s="2"/>
      <c r="PJI177" s="2"/>
      <c r="PJJ177" s="2"/>
      <c r="PJK177" s="2"/>
      <c r="PJL177" s="2"/>
      <c r="PJM177" s="2"/>
      <c r="PJN177" s="2"/>
      <c r="PJO177" s="2"/>
      <c r="PJP177" s="2"/>
      <c r="PJQ177" s="2"/>
      <c r="PJR177" s="2"/>
      <c r="PJS177" s="2"/>
      <c r="PJT177" s="2"/>
      <c r="PJU177" s="2"/>
      <c r="PJV177" s="2"/>
      <c r="PJW177" s="2"/>
      <c r="PJX177" s="2"/>
      <c r="PJY177" s="2"/>
      <c r="PJZ177" s="2"/>
      <c r="PKA177" s="2"/>
      <c r="PKB177" s="2"/>
      <c r="PKC177" s="2"/>
      <c r="PKD177" s="2"/>
      <c r="PKE177" s="2"/>
      <c r="PKF177" s="2"/>
      <c r="PKG177" s="2"/>
      <c r="PKH177" s="2"/>
      <c r="PKI177" s="2"/>
      <c r="PKJ177" s="2"/>
      <c r="PKK177" s="2"/>
      <c r="PKL177" s="2"/>
      <c r="PKM177" s="2"/>
      <c r="PKN177" s="2"/>
      <c r="PKO177" s="2"/>
      <c r="PKP177" s="2"/>
      <c r="PKQ177" s="2"/>
      <c r="PKR177" s="2"/>
      <c r="PKS177" s="2"/>
      <c r="PKT177" s="2"/>
      <c r="PKU177" s="2"/>
      <c r="PKV177" s="2"/>
      <c r="PKW177" s="2"/>
      <c r="PKX177" s="2"/>
      <c r="PKY177" s="2"/>
      <c r="PKZ177" s="2"/>
      <c r="PLA177" s="2"/>
      <c r="PLB177" s="2"/>
      <c r="PLC177" s="2"/>
      <c r="PLD177" s="2"/>
      <c r="PLE177" s="2"/>
      <c r="PLF177" s="2"/>
      <c r="PLG177" s="2"/>
      <c r="PLH177" s="2"/>
      <c r="PLI177" s="2"/>
      <c r="PLJ177" s="2"/>
      <c r="PLK177" s="2"/>
      <c r="PLL177" s="2"/>
      <c r="PLM177" s="2"/>
      <c r="PLN177" s="2"/>
      <c r="PLO177" s="2"/>
      <c r="PLP177" s="2"/>
      <c r="PLQ177" s="2"/>
      <c r="PLR177" s="2"/>
      <c r="PLS177" s="2"/>
      <c r="PLT177" s="2"/>
      <c r="PLU177" s="2"/>
      <c r="PLV177" s="2"/>
      <c r="PLW177" s="2"/>
      <c r="PLX177" s="2"/>
      <c r="PLY177" s="2"/>
      <c r="PLZ177" s="2"/>
      <c r="PMA177" s="2"/>
      <c r="PMB177" s="2"/>
      <c r="PMC177" s="2"/>
      <c r="PMD177" s="2"/>
      <c r="PME177" s="2"/>
      <c r="PMF177" s="2"/>
      <c r="PMG177" s="2"/>
      <c r="PMH177" s="2"/>
      <c r="PMI177" s="2"/>
      <c r="PMJ177" s="2"/>
      <c r="PMK177" s="2"/>
      <c r="PML177" s="2"/>
      <c r="PMM177" s="2"/>
      <c r="PMN177" s="2"/>
      <c r="PMO177" s="2"/>
      <c r="PMP177" s="2"/>
      <c r="PMQ177" s="2"/>
      <c r="PMR177" s="2"/>
      <c r="PMS177" s="2"/>
      <c r="PMT177" s="2"/>
      <c r="PMU177" s="2"/>
      <c r="PMV177" s="2"/>
      <c r="PMW177" s="2"/>
      <c r="PMX177" s="2"/>
      <c r="PMY177" s="2"/>
      <c r="PMZ177" s="2"/>
      <c r="PNA177" s="2"/>
      <c r="PNB177" s="2"/>
      <c r="PNC177" s="2"/>
      <c r="PND177" s="2"/>
      <c r="PNE177" s="2"/>
      <c r="PNF177" s="2"/>
      <c r="PNG177" s="2"/>
      <c r="PNH177" s="2"/>
      <c r="PNI177" s="2"/>
      <c r="PNJ177" s="2"/>
      <c r="PNK177" s="2"/>
      <c r="PNL177" s="2"/>
      <c r="PNM177" s="2"/>
      <c r="PNN177" s="2"/>
      <c r="PNO177" s="2"/>
      <c r="PNP177" s="2"/>
      <c r="PNQ177" s="2"/>
      <c r="PNR177" s="2"/>
      <c r="PNS177" s="2"/>
      <c r="PNT177" s="2"/>
      <c r="PNU177" s="2"/>
      <c r="PNV177" s="2"/>
      <c r="PNW177" s="2"/>
      <c r="PNX177" s="2"/>
      <c r="PNY177" s="2"/>
      <c r="PNZ177" s="2"/>
      <c r="POA177" s="2"/>
      <c r="POB177" s="2"/>
      <c r="POC177" s="2"/>
      <c r="POD177" s="2"/>
      <c r="POE177" s="2"/>
      <c r="POF177" s="2"/>
      <c r="POG177" s="2"/>
      <c r="POH177" s="2"/>
      <c r="POI177" s="2"/>
      <c r="POJ177" s="2"/>
      <c r="POK177" s="2"/>
      <c r="POL177" s="2"/>
      <c r="POM177" s="2"/>
      <c r="PON177" s="2"/>
      <c r="POO177" s="2"/>
      <c r="POP177" s="2"/>
      <c r="POQ177" s="2"/>
      <c r="POR177" s="2"/>
      <c r="POS177" s="2"/>
      <c r="POT177" s="2"/>
      <c r="POU177" s="2"/>
      <c r="POV177" s="2"/>
      <c r="POW177" s="2"/>
      <c r="POX177" s="2"/>
      <c r="POY177" s="2"/>
      <c r="POZ177" s="2"/>
      <c r="PPA177" s="2"/>
      <c r="PPB177" s="2"/>
      <c r="PPC177" s="2"/>
      <c r="PPD177" s="2"/>
      <c r="PPE177" s="2"/>
      <c r="PPF177" s="2"/>
      <c r="PPG177" s="2"/>
      <c r="PPH177" s="2"/>
      <c r="PPI177" s="2"/>
      <c r="PPJ177" s="2"/>
      <c r="PPK177" s="2"/>
      <c r="PPL177" s="2"/>
      <c r="PPM177" s="2"/>
      <c r="PPN177" s="2"/>
      <c r="PPO177" s="2"/>
      <c r="PPP177" s="2"/>
      <c r="PPQ177" s="2"/>
      <c r="PPR177" s="2"/>
      <c r="PPS177" s="2"/>
      <c r="PPT177" s="2"/>
      <c r="PPU177" s="2"/>
      <c r="PPV177" s="2"/>
      <c r="PPW177" s="2"/>
      <c r="PPX177" s="2"/>
      <c r="PPY177" s="2"/>
      <c r="PPZ177" s="2"/>
      <c r="PQA177" s="2"/>
      <c r="PQB177" s="2"/>
      <c r="PQC177" s="2"/>
      <c r="PQD177" s="2"/>
      <c r="PQE177" s="2"/>
      <c r="PQF177" s="2"/>
      <c r="PQG177" s="2"/>
      <c r="PQH177" s="2"/>
      <c r="PQI177" s="2"/>
      <c r="PQJ177" s="2"/>
      <c r="PQK177" s="2"/>
      <c r="PQL177" s="2"/>
      <c r="PQM177" s="2"/>
      <c r="PQN177" s="2"/>
      <c r="PQO177" s="2"/>
      <c r="PQP177" s="2"/>
      <c r="PQQ177" s="2"/>
      <c r="PQR177" s="2"/>
      <c r="PQS177" s="2"/>
      <c r="PQT177" s="2"/>
      <c r="PQU177" s="2"/>
      <c r="PQV177" s="2"/>
      <c r="PQW177" s="2"/>
      <c r="PQX177" s="2"/>
      <c r="PQY177" s="2"/>
      <c r="PQZ177" s="2"/>
      <c r="PRA177" s="2"/>
      <c r="PRB177" s="2"/>
      <c r="PRC177" s="2"/>
      <c r="PRD177" s="2"/>
      <c r="PRE177" s="2"/>
      <c r="PRF177" s="2"/>
      <c r="PRG177" s="2"/>
      <c r="PRH177" s="2"/>
      <c r="PRI177" s="2"/>
      <c r="PRJ177" s="2"/>
      <c r="PRK177" s="2"/>
      <c r="PRL177" s="2"/>
      <c r="PRM177" s="2"/>
      <c r="PRN177" s="2"/>
      <c r="PRO177" s="2"/>
      <c r="PRP177" s="2"/>
      <c r="PRQ177" s="2"/>
      <c r="PRR177" s="2"/>
      <c r="PRS177" s="2"/>
      <c r="PRT177" s="2"/>
      <c r="PRU177" s="2"/>
      <c r="PRV177" s="2"/>
      <c r="PRW177" s="2"/>
      <c r="PRX177" s="2"/>
      <c r="PRY177" s="2"/>
      <c r="PRZ177" s="2"/>
      <c r="PSA177" s="2"/>
      <c r="PSB177" s="2"/>
      <c r="PSC177" s="2"/>
      <c r="PSD177" s="2"/>
      <c r="PSE177" s="2"/>
      <c r="PSF177" s="2"/>
      <c r="PSG177" s="2"/>
      <c r="PSH177" s="2"/>
      <c r="PSI177" s="2"/>
      <c r="PSJ177" s="2"/>
      <c r="PSK177" s="2"/>
      <c r="PSL177" s="2"/>
      <c r="PSM177" s="2"/>
      <c r="PSN177" s="2"/>
      <c r="PSO177" s="2"/>
      <c r="PSP177" s="2"/>
      <c r="PSQ177" s="2"/>
      <c r="PSR177" s="2"/>
      <c r="PSS177" s="2"/>
      <c r="PST177" s="2"/>
      <c r="PSU177" s="2"/>
      <c r="PSV177" s="2"/>
      <c r="PSW177" s="2"/>
      <c r="PSX177" s="2"/>
      <c r="PSY177" s="2"/>
      <c r="PSZ177" s="2"/>
      <c r="PTA177" s="2"/>
      <c r="PTB177" s="2"/>
      <c r="PTC177" s="2"/>
      <c r="PTD177" s="2"/>
      <c r="PTE177" s="2"/>
      <c r="PTF177" s="2"/>
      <c r="PTG177" s="2"/>
      <c r="PTH177" s="2"/>
      <c r="PTI177" s="2"/>
      <c r="PTJ177" s="2"/>
      <c r="PTK177" s="2"/>
      <c r="PTL177" s="2"/>
      <c r="PTM177" s="2"/>
      <c r="PTN177" s="2"/>
      <c r="PTO177" s="2"/>
      <c r="PTP177" s="2"/>
      <c r="PTQ177" s="2"/>
      <c r="PTR177" s="2"/>
      <c r="PTS177" s="2"/>
      <c r="PTT177" s="2"/>
      <c r="PTU177" s="2"/>
      <c r="PTV177" s="2"/>
      <c r="PTW177" s="2"/>
      <c r="PTX177" s="2"/>
      <c r="PTY177" s="2"/>
      <c r="PTZ177" s="2"/>
      <c r="PUA177" s="2"/>
      <c r="PUB177" s="2"/>
      <c r="PUC177" s="2"/>
      <c r="PUD177" s="2"/>
      <c r="PUE177" s="2"/>
      <c r="PUF177" s="2"/>
      <c r="PUG177" s="2"/>
      <c r="PUH177" s="2"/>
      <c r="PUI177" s="2"/>
      <c r="PUJ177" s="2"/>
      <c r="PUK177" s="2"/>
      <c r="PUL177" s="2"/>
      <c r="PUM177" s="2"/>
      <c r="PUN177" s="2"/>
      <c r="PUO177" s="2"/>
      <c r="PUP177" s="2"/>
      <c r="PUQ177" s="2"/>
      <c r="PUR177" s="2"/>
      <c r="PUS177" s="2"/>
      <c r="PUT177" s="2"/>
      <c r="PUU177" s="2"/>
      <c r="PUV177" s="2"/>
      <c r="PUW177" s="2"/>
      <c r="PUX177" s="2"/>
      <c r="PUY177" s="2"/>
      <c r="PUZ177" s="2"/>
      <c r="PVA177" s="2"/>
      <c r="PVB177" s="2"/>
      <c r="PVC177" s="2"/>
      <c r="PVD177" s="2"/>
      <c r="PVE177" s="2"/>
      <c r="PVF177" s="2"/>
      <c r="PVG177" s="2"/>
      <c r="PVH177" s="2"/>
      <c r="PVI177" s="2"/>
      <c r="PVJ177" s="2"/>
      <c r="PVK177" s="2"/>
      <c r="PVL177" s="2"/>
      <c r="PVM177" s="2"/>
      <c r="PVN177" s="2"/>
      <c r="PVO177" s="2"/>
      <c r="PVP177" s="2"/>
      <c r="PVQ177" s="2"/>
      <c r="PVR177" s="2"/>
      <c r="PVS177" s="2"/>
      <c r="PVT177" s="2"/>
      <c r="PVU177" s="2"/>
      <c r="PVV177" s="2"/>
      <c r="PVW177" s="2"/>
      <c r="PVX177" s="2"/>
      <c r="PVY177" s="2"/>
      <c r="PVZ177" s="2"/>
      <c r="PWA177" s="2"/>
      <c r="PWB177" s="2"/>
      <c r="PWC177" s="2"/>
      <c r="PWD177" s="2"/>
      <c r="PWE177" s="2"/>
      <c r="PWF177" s="2"/>
      <c r="PWG177" s="2"/>
      <c r="PWH177" s="2"/>
      <c r="PWI177" s="2"/>
      <c r="PWJ177" s="2"/>
      <c r="PWK177" s="2"/>
      <c r="PWL177" s="2"/>
      <c r="PWM177" s="2"/>
      <c r="PWN177" s="2"/>
      <c r="PWO177" s="2"/>
      <c r="PWP177" s="2"/>
      <c r="PWQ177" s="2"/>
      <c r="PWR177" s="2"/>
      <c r="PWS177" s="2"/>
      <c r="PWT177" s="2"/>
      <c r="PWU177" s="2"/>
      <c r="PWV177" s="2"/>
      <c r="PWW177" s="2"/>
      <c r="PWX177" s="2"/>
      <c r="PWY177" s="2"/>
      <c r="PWZ177" s="2"/>
      <c r="PXA177" s="2"/>
      <c r="PXB177" s="2"/>
      <c r="PXC177" s="2"/>
      <c r="PXD177" s="2"/>
      <c r="PXE177" s="2"/>
      <c r="PXF177" s="2"/>
      <c r="PXG177" s="2"/>
      <c r="PXH177" s="2"/>
      <c r="PXI177" s="2"/>
      <c r="PXJ177" s="2"/>
      <c r="PXK177" s="2"/>
      <c r="PXL177" s="2"/>
      <c r="PXM177" s="2"/>
      <c r="PXN177" s="2"/>
      <c r="PXO177" s="2"/>
      <c r="PXP177" s="2"/>
      <c r="PXQ177" s="2"/>
      <c r="PXR177" s="2"/>
      <c r="PXS177" s="2"/>
      <c r="PXT177" s="2"/>
      <c r="PXU177" s="2"/>
      <c r="PXV177" s="2"/>
      <c r="PXW177" s="2"/>
      <c r="PXX177" s="2"/>
      <c r="PXY177" s="2"/>
      <c r="PXZ177" s="2"/>
      <c r="PYA177" s="2"/>
      <c r="PYB177" s="2"/>
      <c r="PYC177" s="2"/>
      <c r="PYD177" s="2"/>
      <c r="PYE177" s="2"/>
      <c r="PYF177" s="2"/>
      <c r="PYG177" s="2"/>
      <c r="PYH177" s="2"/>
      <c r="PYI177" s="2"/>
      <c r="PYJ177" s="2"/>
      <c r="PYK177" s="2"/>
      <c r="PYL177" s="2"/>
      <c r="PYM177" s="2"/>
      <c r="PYN177" s="2"/>
      <c r="PYO177" s="2"/>
      <c r="PYP177" s="2"/>
      <c r="PYQ177" s="2"/>
      <c r="PYR177" s="2"/>
      <c r="PYS177" s="2"/>
      <c r="PYT177" s="2"/>
      <c r="PYU177" s="2"/>
      <c r="PYV177" s="2"/>
      <c r="PYW177" s="2"/>
      <c r="PYX177" s="2"/>
      <c r="PYY177" s="2"/>
      <c r="PYZ177" s="2"/>
      <c r="PZA177" s="2"/>
      <c r="PZB177" s="2"/>
      <c r="PZC177" s="2"/>
      <c r="PZD177" s="2"/>
      <c r="PZE177" s="2"/>
      <c r="PZF177" s="2"/>
      <c r="PZG177" s="2"/>
      <c r="PZH177" s="2"/>
      <c r="PZI177" s="2"/>
      <c r="PZJ177" s="2"/>
      <c r="PZK177" s="2"/>
      <c r="PZL177" s="2"/>
      <c r="PZM177" s="2"/>
      <c r="PZN177" s="2"/>
      <c r="PZO177" s="2"/>
      <c r="PZP177" s="2"/>
      <c r="PZQ177" s="2"/>
      <c r="PZR177" s="2"/>
      <c r="PZS177" s="2"/>
      <c r="PZT177" s="2"/>
      <c r="PZU177" s="2"/>
      <c r="PZV177" s="2"/>
      <c r="PZW177" s="2"/>
      <c r="PZX177" s="2"/>
      <c r="PZY177" s="2"/>
      <c r="PZZ177" s="2"/>
      <c r="QAA177" s="2"/>
      <c r="QAB177" s="2"/>
      <c r="QAC177" s="2"/>
      <c r="QAD177" s="2"/>
      <c r="QAE177" s="2"/>
      <c r="QAF177" s="2"/>
      <c r="QAG177" s="2"/>
      <c r="QAH177" s="2"/>
      <c r="QAI177" s="2"/>
      <c r="QAJ177" s="2"/>
      <c r="QAK177" s="2"/>
      <c r="QAL177" s="2"/>
      <c r="QAM177" s="2"/>
      <c r="QAN177" s="2"/>
      <c r="QAO177" s="2"/>
      <c r="QAP177" s="2"/>
      <c r="QAQ177" s="2"/>
      <c r="QAR177" s="2"/>
      <c r="QAS177" s="2"/>
      <c r="QAT177" s="2"/>
      <c r="QAU177" s="2"/>
      <c r="QAV177" s="2"/>
      <c r="QAW177" s="2"/>
      <c r="QAX177" s="2"/>
      <c r="QAY177" s="2"/>
      <c r="QAZ177" s="2"/>
      <c r="QBA177" s="2"/>
      <c r="QBB177" s="2"/>
      <c r="QBC177" s="2"/>
      <c r="QBD177" s="2"/>
      <c r="QBE177" s="2"/>
      <c r="QBF177" s="2"/>
      <c r="QBG177" s="2"/>
      <c r="QBH177" s="2"/>
      <c r="QBI177" s="2"/>
      <c r="QBJ177" s="2"/>
      <c r="QBK177" s="2"/>
      <c r="QBL177" s="2"/>
      <c r="QBM177" s="2"/>
      <c r="QBN177" s="2"/>
      <c r="QBO177" s="2"/>
      <c r="QBP177" s="2"/>
      <c r="QBQ177" s="2"/>
      <c r="QBR177" s="2"/>
      <c r="QBS177" s="2"/>
      <c r="QBT177" s="2"/>
      <c r="QBU177" s="2"/>
      <c r="QBV177" s="2"/>
      <c r="QBW177" s="2"/>
      <c r="QBX177" s="2"/>
      <c r="QBY177" s="2"/>
      <c r="QBZ177" s="2"/>
      <c r="QCA177" s="2"/>
      <c r="QCB177" s="2"/>
      <c r="QCC177" s="2"/>
      <c r="QCD177" s="2"/>
      <c r="QCE177" s="2"/>
      <c r="QCF177" s="2"/>
      <c r="QCG177" s="2"/>
      <c r="QCH177" s="2"/>
      <c r="QCI177" s="2"/>
      <c r="QCJ177" s="2"/>
      <c r="QCK177" s="2"/>
      <c r="QCL177" s="2"/>
      <c r="QCM177" s="2"/>
      <c r="QCN177" s="2"/>
      <c r="QCO177" s="2"/>
      <c r="QCP177" s="2"/>
      <c r="QCQ177" s="2"/>
      <c r="QCR177" s="2"/>
      <c r="QCS177" s="2"/>
      <c r="QCT177" s="2"/>
      <c r="QCU177" s="2"/>
      <c r="QCV177" s="2"/>
      <c r="QCW177" s="2"/>
      <c r="QCX177" s="2"/>
      <c r="QCY177" s="2"/>
      <c r="QCZ177" s="2"/>
      <c r="QDA177" s="2"/>
      <c r="QDB177" s="2"/>
      <c r="QDC177" s="2"/>
      <c r="QDD177" s="2"/>
      <c r="QDE177" s="2"/>
      <c r="QDF177" s="2"/>
      <c r="QDG177" s="2"/>
      <c r="QDH177" s="2"/>
      <c r="QDI177" s="2"/>
      <c r="QDJ177" s="2"/>
      <c r="QDK177" s="2"/>
      <c r="QDL177" s="2"/>
      <c r="QDM177" s="2"/>
      <c r="QDN177" s="2"/>
      <c r="QDO177" s="2"/>
      <c r="QDP177" s="2"/>
      <c r="QDQ177" s="2"/>
      <c r="QDR177" s="2"/>
      <c r="QDS177" s="2"/>
      <c r="QDT177" s="2"/>
      <c r="QDU177" s="2"/>
      <c r="QDV177" s="2"/>
      <c r="QDW177" s="2"/>
      <c r="QDX177" s="2"/>
      <c r="QDY177" s="2"/>
      <c r="QDZ177" s="2"/>
      <c r="QEA177" s="2"/>
      <c r="QEB177" s="2"/>
      <c r="QEC177" s="2"/>
      <c r="QED177" s="2"/>
      <c r="QEE177" s="2"/>
      <c r="QEF177" s="2"/>
      <c r="QEG177" s="2"/>
      <c r="QEH177" s="2"/>
      <c r="QEI177" s="2"/>
      <c r="QEJ177" s="2"/>
      <c r="QEK177" s="2"/>
      <c r="QEL177" s="2"/>
      <c r="QEM177" s="2"/>
      <c r="QEN177" s="2"/>
      <c r="QEO177" s="2"/>
      <c r="QEP177" s="2"/>
      <c r="QEQ177" s="2"/>
      <c r="QER177" s="2"/>
      <c r="QES177" s="2"/>
      <c r="QET177" s="2"/>
      <c r="QEU177" s="2"/>
      <c r="QEV177" s="2"/>
      <c r="QEW177" s="2"/>
      <c r="QEX177" s="2"/>
      <c r="QEY177" s="2"/>
      <c r="QEZ177" s="2"/>
      <c r="QFA177" s="2"/>
      <c r="QFB177" s="2"/>
      <c r="QFC177" s="2"/>
      <c r="QFD177" s="2"/>
      <c r="QFE177" s="2"/>
      <c r="QFF177" s="2"/>
      <c r="QFG177" s="2"/>
      <c r="QFH177" s="2"/>
      <c r="QFI177" s="2"/>
      <c r="QFJ177" s="2"/>
      <c r="QFK177" s="2"/>
      <c r="QFL177" s="2"/>
      <c r="QFM177" s="2"/>
      <c r="QFN177" s="2"/>
      <c r="QFO177" s="2"/>
      <c r="QFP177" s="2"/>
      <c r="QFQ177" s="2"/>
      <c r="QFR177" s="2"/>
      <c r="QFS177" s="2"/>
      <c r="QFT177" s="2"/>
      <c r="QFU177" s="2"/>
      <c r="QFV177" s="2"/>
      <c r="QFW177" s="2"/>
      <c r="QFX177" s="2"/>
      <c r="QFY177" s="2"/>
      <c r="QFZ177" s="2"/>
      <c r="QGA177" s="2"/>
      <c r="QGB177" s="2"/>
      <c r="QGC177" s="2"/>
      <c r="QGD177" s="2"/>
      <c r="QGE177" s="2"/>
      <c r="QGF177" s="2"/>
      <c r="QGG177" s="2"/>
      <c r="QGH177" s="2"/>
      <c r="QGI177" s="2"/>
      <c r="QGJ177" s="2"/>
      <c r="QGK177" s="2"/>
      <c r="QGL177" s="2"/>
      <c r="QGM177" s="2"/>
      <c r="QGN177" s="2"/>
      <c r="QGO177" s="2"/>
      <c r="QGP177" s="2"/>
      <c r="QGQ177" s="2"/>
      <c r="QGR177" s="2"/>
      <c r="QGS177" s="2"/>
      <c r="QGT177" s="2"/>
      <c r="QGU177" s="2"/>
      <c r="QGV177" s="2"/>
      <c r="QGW177" s="2"/>
      <c r="QGX177" s="2"/>
      <c r="QGY177" s="2"/>
      <c r="QGZ177" s="2"/>
      <c r="QHA177" s="2"/>
      <c r="QHB177" s="2"/>
      <c r="QHC177" s="2"/>
      <c r="QHD177" s="2"/>
      <c r="QHE177" s="2"/>
      <c r="QHF177" s="2"/>
      <c r="QHG177" s="2"/>
      <c r="QHH177" s="2"/>
      <c r="QHI177" s="2"/>
      <c r="QHJ177" s="2"/>
      <c r="QHK177" s="2"/>
      <c r="QHL177" s="2"/>
      <c r="QHM177" s="2"/>
      <c r="QHN177" s="2"/>
      <c r="QHO177" s="2"/>
      <c r="QHP177" s="2"/>
      <c r="QHQ177" s="2"/>
      <c r="QHR177" s="2"/>
      <c r="QHS177" s="2"/>
      <c r="QHT177" s="2"/>
      <c r="QHU177" s="2"/>
      <c r="QHV177" s="2"/>
      <c r="QHW177" s="2"/>
      <c r="QHX177" s="2"/>
      <c r="QHY177" s="2"/>
      <c r="QHZ177" s="2"/>
      <c r="QIA177" s="2"/>
      <c r="QIB177" s="2"/>
      <c r="QIC177" s="2"/>
      <c r="QID177" s="2"/>
      <c r="QIE177" s="2"/>
      <c r="QIF177" s="2"/>
      <c r="QIG177" s="2"/>
      <c r="QIH177" s="2"/>
      <c r="QII177" s="2"/>
      <c r="QIJ177" s="2"/>
      <c r="QIK177" s="2"/>
      <c r="QIL177" s="2"/>
      <c r="QIM177" s="2"/>
      <c r="QIN177" s="2"/>
      <c r="QIO177" s="2"/>
      <c r="QIP177" s="2"/>
      <c r="QIQ177" s="2"/>
      <c r="QIR177" s="2"/>
      <c r="QIS177" s="2"/>
      <c r="QIT177" s="2"/>
      <c r="QIU177" s="2"/>
      <c r="QIV177" s="2"/>
      <c r="QIW177" s="2"/>
      <c r="QIX177" s="2"/>
      <c r="QIY177" s="2"/>
      <c r="QIZ177" s="2"/>
      <c r="QJA177" s="2"/>
      <c r="QJB177" s="2"/>
      <c r="QJC177" s="2"/>
      <c r="QJD177" s="2"/>
      <c r="QJE177" s="2"/>
      <c r="QJF177" s="2"/>
      <c r="QJG177" s="2"/>
      <c r="QJH177" s="2"/>
      <c r="QJI177" s="2"/>
      <c r="QJJ177" s="2"/>
      <c r="QJK177" s="2"/>
      <c r="QJL177" s="2"/>
      <c r="QJM177" s="2"/>
      <c r="QJN177" s="2"/>
      <c r="QJO177" s="2"/>
      <c r="QJP177" s="2"/>
      <c r="QJQ177" s="2"/>
      <c r="QJR177" s="2"/>
      <c r="QJS177" s="2"/>
      <c r="QJT177" s="2"/>
      <c r="QJU177" s="2"/>
      <c r="QJV177" s="2"/>
      <c r="QJW177" s="2"/>
      <c r="QJX177" s="2"/>
      <c r="QJY177" s="2"/>
      <c r="QJZ177" s="2"/>
      <c r="QKA177" s="2"/>
      <c r="QKB177" s="2"/>
      <c r="QKC177" s="2"/>
      <c r="QKD177" s="2"/>
      <c r="QKE177" s="2"/>
      <c r="QKF177" s="2"/>
      <c r="QKG177" s="2"/>
      <c r="QKH177" s="2"/>
      <c r="QKI177" s="2"/>
      <c r="QKJ177" s="2"/>
      <c r="QKK177" s="2"/>
      <c r="QKL177" s="2"/>
      <c r="QKM177" s="2"/>
      <c r="QKN177" s="2"/>
      <c r="QKO177" s="2"/>
      <c r="QKP177" s="2"/>
      <c r="QKQ177" s="2"/>
      <c r="QKR177" s="2"/>
      <c r="QKS177" s="2"/>
      <c r="QKT177" s="2"/>
      <c r="QKU177" s="2"/>
      <c r="QKV177" s="2"/>
      <c r="QKW177" s="2"/>
      <c r="QKX177" s="2"/>
      <c r="QKY177" s="2"/>
      <c r="QKZ177" s="2"/>
      <c r="QLA177" s="2"/>
      <c r="QLB177" s="2"/>
      <c r="QLC177" s="2"/>
      <c r="QLD177" s="2"/>
      <c r="QLE177" s="2"/>
      <c r="QLF177" s="2"/>
      <c r="QLG177" s="2"/>
      <c r="QLH177" s="2"/>
      <c r="QLI177" s="2"/>
      <c r="QLJ177" s="2"/>
      <c r="QLK177" s="2"/>
      <c r="QLL177" s="2"/>
      <c r="QLM177" s="2"/>
      <c r="QLN177" s="2"/>
      <c r="QLO177" s="2"/>
      <c r="QLP177" s="2"/>
      <c r="QLQ177" s="2"/>
      <c r="QLR177" s="2"/>
      <c r="QLS177" s="2"/>
      <c r="QLT177" s="2"/>
      <c r="QLU177" s="2"/>
      <c r="QLV177" s="2"/>
      <c r="QLW177" s="2"/>
      <c r="QLX177" s="2"/>
      <c r="QLY177" s="2"/>
      <c r="QLZ177" s="2"/>
      <c r="QMA177" s="2"/>
      <c r="QMB177" s="2"/>
      <c r="QMC177" s="2"/>
      <c r="QMD177" s="2"/>
      <c r="QME177" s="2"/>
      <c r="QMF177" s="2"/>
      <c r="QMG177" s="2"/>
      <c r="QMH177" s="2"/>
      <c r="QMI177" s="2"/>
      <c r="QMJ177" s="2"/>
      <c r="QMK177" s="2"/>
      <c r="QML177" s="2"/>
      <c r="QMM177" s="2"/>
      <c r="QMN177" s="2"/>
      <c r="QMO177" s="2"/>
      <c r="QMP177" s="2"/>
      <c r="QMQ177" s="2"/>
      <c r="QMR177" s="2"/>
      <c r="QMS177" s="2"/>
      <c r="QMT177" s="2"/>
      <c r="QMU177" s="2"/>
      <c r="QMV177" s="2"/>
      <c r="QMW177" s="2"/>
      <c r="QMX177" s="2"/>
      <c r="QMY177" s="2"/>
      <c r="QMZ177" s="2"/>
      <c r="QNA177" s="2"/>
      <c r="QNB177" s="2"/>
      <c r="QNC177" s="2"/>
      <c r="QND177" s="2"/>
      <c r="QNE177" s="2"/>
      <c r="QNF177" s="2"/>
      <c r="QNG177" s="2"/>
      <c r="QNH177" s="2"/>
      <c r="QNI177" s="2"/>
      <c r="QNJ177" s="2"/>
      <c r="QNK177" s="2"/>
      <c r="QNL177" s="2"/>
      <c r="QNM177" s="2"/>
      <c r="QNN177" s="2"/>
      <c r="QNO177" s="2"/>
      <c r="QNP177" s="2"/>
      <c r="QNQ177" s="2"/>
      <c r="QNR177" s="2"/>
      <c r="QNS177" s="2"/>
      <c r="QNT177" s="2"/>
      <c r="QNU177" s="2"/>
      <c r="QNV177" s="2"/>
      <c r="QNW177" s="2"/>
      <c r="QNX177" s="2"/>
      <c r="QNY177" s="2"/>
      <c r="QNZ177" s="2"/>
      <c r="QOA177" s="2"/>
      <c r="QOB177" s="2"/>
      <c r="QOC177" s="2"/>
      <c r="QOD177" s="2"/>
      <c r="QOE177" s="2"/>
      <c r="QOF177" s="2"/>
      <c r="QOG177" s="2"/>
      <c r="QOH177" s="2"/>
      <c r="QOI177" s="2"/>
      <c r="QOJ177" s="2"/>
      <c r="QOK177" s="2"/>
      <c r="QOL177" s="2"/>
      <c r="QOM177" s="2"/>
      <c r="QON177" s="2"/>
      <c r="QOO177" s="2"/>
      <c r="QOP177" s="2"/>
      <c r="QOQ177" s="2"/>
      <c r="QOR177" s="2"/>
      <c r="QOS177" s="2"/>
      <c r="QOT177" s="2"/>
      <c r="QOU177" s="2"/>
      <c r="QOV177" s="2"/>
      <c r="QOW177" s="2"/>
      <c r="QOX177" s="2"/>
      <c r="QOY177" s="2"/>
      <c r="QOZ177" s="2"/>
      <c r="QPA177" s="2"/>
      <c r="QPB177" s="2"/>
      <c r="QPC177" s="2"/>
      <c r="QPD177" s="2"/>
      <c r="QPE177" s="2"/>
      <c r="QPF177" s="2"/>
      <c r="QPG177" s="2"/>
      <c r="QPH177" s="2"/>
      <c r="QPI177" s="2"/>
      <c r="QPJ177" s="2"/>
      <c r="QPK177" s="2"/>
      <c r="QPL177" s="2"/>
      <c r="QPM177" s="2"/>
      <c r="QPN177" s="2"/>
      <c r="QPO177" s="2"/>
      <c r="QPP177" s="2"/>
      <c r="QPQ177" s="2"/>
      <c r="QPR177" s="2"/>
      <c r="QPS177" s="2"/>
      <c r="QPT177" s="2"/>
      <c r="QPU177" s="2"/>
      <c r="QPV177" s="2"/>
      <c r="QPW177" s="2"/>
      <c r="QPX177" s="2"/>
      <c r="QPY177" s="2"/>
      <c r="QPZ177" s="2"/>
      <c r="QQA177" s="2"/>
      <c r="QQB177" s="2"/>
      <c r="QQC177" s="2"/>
      <c r="QQD177" s="2"/>
      <c r="QQE177" s="2"/>
      <c r="QQF177" s="2"/>
      <c r="QQG177" s="2"/>
      <c r="QQH177" s="2"/>
      <c r="QQI177" s="2"/>
      <c r="QQJ177" s="2"/>
      <c r="QQK177" s="2"/>
      <c r="QQL177" s="2"/>
      <c r="QQM177" s="2"/>
      <c r="QQN177" s="2"/>
      <c r="QQO177" s="2"/>
      <c r="QQP177" s="2"/>
      <c r="QQQ177" s="2"/>
      <c r="QQR177" s="2"/>
      <c r="QQS177" s="2"/>
      <c r="QQT177" s="2"/>
      <c r="QQU177" s="2"/>
      <c r="QQV177" s="2"/>
      <c r="QQW177" s="2"/>
      <c r="QQX177" s="2"/>
      <c r="QQY177" s="2"/>
      <c r="QQZ177" s="2"/>
      <c r="QRA177" s="2"/>
      <c r="QRB177" s="2"/>
      <c r="QRC177" s="2"/>
      <c r="QRD177" s="2"/>
      <c r="QRE177" s="2"/>
      <c r="QRF177" s="2"/>
      <c r="QRG177" s="2"/>
      <c r="QRH177" s="2"/>
      <c r="QRI177" s="2"/>
      <c r="QRJ177" s="2"/>
      <c r="QRK177" s="2"/>
      <c r="QRL177" s="2"/>
      <c r="QRM177" s="2"/>
      <c r="QRN177" s="2"/>
      <c r="QRO177" s="2"/>
      <c r="QRP177" s="2"/>
      <c r="QRQ177" s="2"/>
      <c r="QRR177" s="2"/>
      <c r="QRS177" s="2"/>
      <c r="QRT177" s="2"/>
      <c r="QRU177" s="2"/>
      <c r="QRV177" s="2"/>
      <c r="QRW177" s="2"/>
      <c r="QRX177" s="2"/>
      <c r="QRY177" s="2"/>
      <c r="QRZ177" s="2"/>
      <c r="QSA177" s="2"/>
      <c r="QSB177" s="2"/>
      <c r="QSC177" s="2"/>
      <c r="QSD177" s="2"/>
      <c r="QSE177" s="2"/>
      <c r="QSF177" s="2"/>
      <c r="QSG177" s="2"/>
      <c r="QSH177" s="2"/>
      <c r="QSI177" s="2"/>
      <c r="QSJ177" s="2"/>
      <c r="QSK177" s="2"/>
      <c r="QSL177" s="2"/>
      <c r="QSM177" s="2"/>
      <c r="QSN177" s="2"/>
      <c r="QSO177" s="2"/>
      <c r="QSP177" s="2"/>
      <c r="QSQ177" s="2"/>
      <c r="QSR177" s="2"/>
      <c r="QSS177" s="2"/>
      <c r="QST177" s="2"/>
      <c r="QSU177" s="2"/>
      <c r="QSV177" s="2"/>
      <c r="QSW177" s="2"/>
      <c r="QSX177" s="2"/>
      <c r="QSY177" s="2"/>
      <c r="QSZ177" s="2"/>
      <c r="QTA177" s="2"/>
      <c r="QTB177" s="2"/>
      <c r="QTC177" s="2"/>
      <c r="QTD177" s="2"/>
      <c r="QTE177" s="2"/>
      <c r="QTF177" s="2"/>
      <c r="QTG177" s="2"/>
      <c r="QTH177" s="2"/>
      <c r="QTI177" s="2"/>
      <c r="QTJ177" s="2"/>
      <c r="QTK177" s="2"/>
      <c r="QTL177" s="2"/>
      <c r="QTM177" s="2"/>
      <c r="QTN177" s="2"/>
      <c r="QTO177" s="2"/>
      <c r="QTP177" s="2"/>
      <c r="QTQ177" s="2"/>
      <c r="QTR177" s="2"/>
      <c r="QTS177" s="2"/>
      <c r="QTT177" s="2"/>
      <c r="QTU177" s="2"/>
      <c r="QTV177" s="2"/>
      <c r="QTW177" s="2"/>
      <c r="QTX177" s="2"/>
      <c r="QTY177" s="2"/>
      <c r="QTZ177" s="2"/>
      <c r="QUA177" s="2"/>
      <c r="QUB177" s="2"/>
      <c r="QUC177" s="2"/>
      <c r="QUD177" s="2"/>
      <c r="QUE177" s="2"/>
      <c r="QUF177" s="2"/>
      <c r="QUG177" s="2"/>
      <c r="QUH177" s="2"/>
      <c r="QUI177" s="2"/>
      <c r="QUJ177" s="2"/>
      <c r="QUK177" s="2"/>
      <c r="QUL177" s="2"/>
      <c r="QUM177" s="2"/>
      <c r="QUN177" s="2"/>
      <c r="QUO177" s="2"/>
      <c r="QUP177" s="2"/>
      <c r="QUQ177" s="2"/>
      <c r="QUR177" s="2"/>
      <c r="QUS177" s="2"/>
      <c r="QUT177" s="2"/>
      <c r="QUU177" s="2"/>
      <c r="QUV177" s="2"/>
      <c r="QUW177" s="2"/>
      <c r="QUX177" s="2"/>
      <c r="QUY177" s="2"/>
      <c r="QUZ177" s="2"/>
      <c r="QVA177" s="2"/>
      <c r="QVB177" s="2"/>
      <c r="QVC177" s="2"/>
      <c r="QVD177" s="2"/>
      <c r="QVE177" s="2"/>
      <c r="QVF177" s="2"/>
      <c r="QVG177" s="2"/>
      <c r="QVH177" s="2"/>
      <c r="QVI177" s="2"/>
      <c r="QVJ177" s="2"/>
      <c r="QVK177" s="2"/>
      <c r="QVL177" s="2"/>
      <c r="QVM177" s="2"/>
      <c r="QVN177" s="2"/>
      <c r="QVO177" s="2"/>
      <c r="QVP177" s="2"/>
      <c r="QVQ177" s="2"/>
      <c r="QVR177" s="2"/>
      <c r="QVS177" s="2"/>
      <c r="QVT177" s="2"/>
      <c r="QVU177" s="2"/>
      <c r="QVV177" s="2"/>
      <c r="QVW177" s="2"/>
      <c r="QVX177" s="2"/>
      <c r="QVY177" s="2"/>
      <c r="QVZ177" s="2"/>
      <c r="QWA177" s="2"/>
      <c r="QWB177" s="2"/>
      <c r="QWC177" s="2"/>
      <c r="QWD177" s="2"/>
      <c r="QWE177" s="2"/>
      <c r="QWF177" s="2"/>
      <c r="QWG177" s="2"/>
      <c r="QWH177" s="2"/>
      <c r="QWI177" s="2"/>
      <c r="QWJ177" s="2"/>
      <c r="QWK177" s="2"/>
      <c r="QWL177" s="2"/>
      <c r="QWM177" s="2"/>
      <c r="QWN177" s="2"/>
      <c r="QWO177" s="2"/>
      <c r="QWP177" s="2"/>
      <c r="QWQ177" s="2"/>
      <c r="QWR177" s="2"/>
      <c r="QWS177" s="2"/>
      <c r="QWT177" s="2"/>
      <c r="QWU177" s="2"/>
      <c r="QWV177" s="2"/>
      <c r="QWW177" s="2"/>
      <c r="QWX177" s="2"/>
      <c r="QWY177" s="2"/>
      <c r="QWZ177" s="2"/>
      <c r="QXA177" s="2"/>
      <c r="QXB177" s="2"/>
      <c r="QXC177" s="2"/>
      <c r="QXD177" s="2"/>
      <c r="QXE177" s="2"/>
      <c r="QXF177" s="2"/>
      <c r="QXG177" s="2"/>
      <c r="QXH177" s="2"/>
      <c r="QXI177" s="2"/>
      <c r="QXJ177" s="2"/>
      <c r="QXK177" s="2"/>
      <c r="QXL177" s="2"/>
      <c r="QXM177" s="2"/>
      <c r="QXN177" s="2"/>
      <c r="QXO177" s="2"/>
      <c r="QXP177" s="2"/>
      <c r="QXQ177" s="2"/>
      <c r="QXR177" s="2"/>
      <c r="QXS177" s="2"/>
      <c r="QXT177" s="2"/>
      <c r="QXU177" s="2"/>
      <c r="QXV177" s="2"/>
      <c r="QXW177" s="2"/>
      <c r="QXX177" s="2"/>
      <c r="QXY177" s="2"/>
      <c r="QXZ177" s="2"/>
      <c r="QYA177" s="2"/>
      <c r="QYB177" s="2"/>
      <c r="QYC177" s="2"/>
      <c r="QYD177" s="2"/>
      <c r="QYE177" s="2"/>
      <c r="QYF177" s="2"/>
      <c r="QYG177" s="2"/>
      <c r="QYH177" s="2"/>
      <c r="QYI177" s="2"/>
      <c r="QYJ177" s="2"/>
      <c r="QYK177" s="2"/>
      <c r="QYL177" s="2"/>
      <c r="QYM177" s="2"/>
      <c r="QYN177" s="2"/>
      <c r="QYO177" s="2"/>
      <c r="QYP177" s="2"/>
      <c r="QYQ177" s="2"/>
      <c r="QYR177" s="2"/>
      <c r="QYS177" s="2"/>
      <c r="QYT177" s="2"/>
      <c r="QYU177" s="2"/>
      <c r="QYV177" s="2"/>
      <c r="QYW177" s="2"/>
      <c r="QYX177" s="2"/>
      <c r="QYY177" s="2"/>
      <c r="QYZ177" s="2"/>
      <c r="QZA177" s="2"/>
      <c r="QZB177" s="2"/>
      <c r="QZC177" s="2"/>
      <c r="QZD177" s="2"/>
      <c r="QZE177" s="2"/>
      <c r="QZF177" s="2"/>
      <c r="QZG177" s="2"/>
      <c r="QZH177" s="2"/>
      <c r="QZI177" s="2"/>
      <c r="QZJ177" s="2"/>
      <c r="QZK177" s="2"/>
      <c r="QZL177" s="2"/>
      <c r="QZM177" s="2"/>
      <c r="QZN177" s="2"/>
      <c r="QZO177" s="2"/>
      <c r="QZP177" s="2"/>
      <c r="QZQ177" s="2"/>
      <c r="QZR177" s="2"/>
      <c r="QZS177" s="2"/>
      <c r="QZT177" s="2"/>
      <c r="QZU177" s="2"/>
      <c r="QZV177" s="2"/>
      <c r="QZW177" s="2"/>
      <c r="QZX177" s="2"/>
      <c r="QZY177" s="2"/>
      <c r="QZZ177" s="2"/>
      <c r="RAA177" s="2"/>
      <c r="RAB177" s="2"/>
      <c r="RAC177" s="2"/>
      <c r="RAD177" s="2"/>
      <c r="RAE177" s="2"/>
      <c r="RAF177" s="2"/>
      <c r="RAG177" s="2"/>
      <c r="RAH177" s="2"/>
      <c r="RAI177" s="2"/>
      <c r="RAJ177" s="2"/>
      <c r="RAK177" s="2"/>
      <c r="RAL177" s="2"/>
      <c r="RAM177" s="2"/>
      <c r="RAN177" s="2"/>
      <c r="RAO177" s="2"/>
      <c r="RAP177" s="2"/>
      <c r="RAQ177" s="2"/>
      <c r="RAR177" s="2"/>
      <c r="RAS177" s="2"/>
      <c r="RAT177" s="2"/>
      <c r="RAU177" s="2"/>
      <c r="RAV177" s="2"/>
      <c r="RAW177" s="2"/>
      <c r="RAX177" s="2"/>
      <c r="RAY177" s="2"/>
      <c r="RAZ177" s="2"/>
      <c r="RBA177" s="2"/>
      <c r="RBB177" s="2"/>
      <c r="RBC177" s="2"/>
      <c r="RBD177" s="2"/>
      <c r="RBE177" s="2"/>
      <c r="RBF177" s="2"/>
      <c r="RBG177" s="2"/>
      <c r="RBH177" s="2"/>
      <c r="RBI177" s="2"/>
      <c r="RBJ177" s="2"/>
      <c r="RBK177" s="2"/>
      <c r="RBL177" s="2"/>
      <c r="RBM177" s="2"/>
      <c r="RBN177" s="2"/>
      <c r="RBO177" s="2"/>
      <c r="RBP177" s="2"/>
      <c r="RBQ177" s="2"/>
      <c r="RBR177" s="2"/>
      <c r="RBS177" s="2"/>
      <c r="RBT177" s="2"/>
      <c r="RBU177" s="2"/>
      <c r="RBV177" s="2"/>
      <c r="RBW177" s="2"/>
      <c r="RBX177" s="2"/>
      <c r="RBY177" s="2"/>
      <c r="RBZ177" s="2"/>
      <c r="RCA177" s="2"/>
      <c r="RCB177" s="2"/>
      <c r="RCC177" s="2"/>
      <c r="RCD177" s="2"/>
      <c r="RCE177" s="2"/>
      <c r="RCF177" s="2"/>
      <c r="RCG177" s="2"/>
      <c r="RCH177" s="2"/>
      <c r="RCI177" s="2"/>
      <c r="RCJ177" s="2"/>
      <c r="RCK177" s="2"/>
      <c r="RCL177" s="2"/>
      <c r="RCM177" s="2"/>
      <c r="RCN177" s="2"/>
      <c r="RCO177" s="2"/>
      <c r="RCP177" s="2"/>
      <c r="RCQ177" s="2"/>
      <c r="RCR177" s="2"/>
      <c r="RCS177" s="2"/>
      <c r="RCT177" s="2"/>
      <c r="RCU177" s="2"/>
      <c r="RCV177" s="2"/>
      <c r="RCW177" s="2"/>
      <c r="RCX177" s="2"/>
      <c r="RCY177" s="2"/>
      <c r="RCZ177" s="2"/>
      <c r="RDA177" s="2"/>
      <c r="RDB177" s="2"/>
      <c r="RDC177" s="2"/>
      <c r="RDD177" s="2"/>
      <c r="RDE177" s="2"/>
      <c r="RDF177" s="2"/>
      <c r="RDG177" s="2"/>
      <c r="RDH177" s="2"/>
      <c r="RDI177" s="2"/>
      <c r="RDJ177" s="2"/>
      <c r="RDK177" s="2"/>
      <c r="RDL177" s="2"/>
      <c r="RDM177" s="2"/>
      <c r="RDN177" s="2"/>
      <c r="RDO177" s="2"/>
      <c r="RDP177" s="2"/>
      <c r="RDQ177" s="2"/>
      <c r="RDR177" s="2"/>
      <c r="RDS177" s="2"/>
      <c r="RDT177" s="2"/>
      <c r="RDU177" s="2"/>
      <c r="RDV177" s="2"/>
      <c r="RDW177" s="2"/>
      <c r="RDX177" s="2"/>
      <c r="RDY177" s="2"/>
      <c r="RDZ177" s="2"/>
      <c r="REA177" s="2"/>
      <c r="REB177" s="2"/>
      <c r="REC177" s="2"/>
      <c r="RED177" s="2"/>
      <c r="REE177" s="2"/>
      <c r="REF177" s="2"/>
      <c r="REG177" s="2"/>
      <c r="REH177" s="2"/>
      <c r="REI177" s="2"/>
      <c r="REJ177" s="2"/>
      <c r="REK177" s="2"/>
      <c r="REL177" s="2"/>
      <c r="REM177" s="2"/>
      <c r="REN177" s="2"/>
      <c r="REO177" s="2"/>
      <c r="REP177" s="2"/>
      <c r="REQ177" s="2"/>
      <c r="RER177" s="2"/>
      <c r="RES177" s="2"/>
      <c r="RET177" s="2"/>
      <c r="REU177" s="2"/>
      <c r="REV177" s="2"/>
      <c r="REW177" s="2"/>
      <c r="REX177" s="2"/>
      <c r="REY177" s="2"/>
      <c r="REZ177" s="2"/>
      <c r="RFA177" s="2"/>
      <c r="RFB177" s="2"/>
      <c r="RFC177" s="2"/>
      <c r="RFD177" s="2"/>
      <c r="RFE177" s="2"/>
      <c r="RFF177" s="2"/>
      <c r="RFG177" s="2"/>
      <c r="RFH177" s="2"/>
      <c r="RFI177" s="2"/>
      <c r="RFJ177" s="2"/>
      <c r="RFK177" s="2"/>
      <c r="RFL177" s="2"/>
      <c r="RFM177" s="2"/>
      <c r="RFN177" s="2"/>
      <c r="RFO177" s="2"/>
      <c r="RFP177" s="2"/>
      <c r="RFQ177" s="2"/>
      <c r="RFR177" s="2"/>
      <c r="RFS177" s="2"/>
      <c r="RFT177" s="2"/>
      <c r="RFU177" s="2"/>
      <c r="RFV177" s="2"/>
      <c r="RFW177" s="2"/>
      <c r="RFX177" s="2"/>
      <c r="RFY177" s="2"/>
      <c r="RFZ177" s="2"/>
      <c r="RGA177" s="2"/>
      <c r="RGB177" s="2"/>
      <c r="RGC177" s="2"/>
      <c r="RGD177" s="2"/>
      <c r="RGE177" s="2"/>
      <c r="RGF177" s="2"/>
      <c r="RGG177" s="2"/>
      <c r="RGH177" s="2"/>
      <c r="RGI177" s="2"/>
      <c r="RGJ177" s="2"/>
      <c r="RGK177" s="2"/>
      <c r="RGL177" s="2"/>
      <c r="RGM177" s="2"/>
      <c r="RGN177" s="2"/>
      <c r="RGO177" s="2"/>
      <c r="RGP177" s="2"/>
      <c r="RGQ177" s="2"/>
      <c r="RGR177" s="2"/>
      <c r="RGS177" s="2"/>
      <c r="RGT177" s="2"/>
      <c r="RGU177" s="2"/>
      <c r="RGV177" s="2"/>
      <c r="RGW177" s="2"/>
      <c r="RGX177" s="2"/>
      <c r="RGY177" s="2"/>
      <c r="RGZ177" s="2"/>
      <c r="RHA177" s="2"/>
      <c r="RHB177" s="2"/>
      <c r="RHC177" s="2"/>
      <c r="RHD177" s="2"/>
      <c r="RHE177" s="2"/>
      <c r="RHF177" s="2"/>
      <c r="RHG177" s="2"/>
      <c r="RHH177" s="2"/>
      <c r="RHI177" s="2"/>
      <c r="RHJ177" s="2"/>
      <c r="RHK177" s="2"/>
      <c r="RHL177" s="2"/>
      <c r="RHM177" s="2"/>
      <c r="RHN177" s="2"/>
      <c r="RHO177" s="2"/>
      <c r="RHP177" s="2"/>
      <c r="RHQ177" s="2"/>
      <c r="RHR177" s="2"/>
      <c r="RHS177" s="2"/>
      <c r="RHT177" s="2"/>
      <c r="RHU177" s="2"/>
      <c r="RHV177" s="2"/>
      <c r="RHW177" s="2"/>
      <c r="RHX177" s="2"/>
      <c r="RHY177" s="2"/>
      <c r="RHZ177" s="2"/>
      <c r="RIA177" s="2"/>
      <c r="RIB177" s="2"/>
      <c r="RIC177" s="2"/>
      <c r="RID177" s="2"/>
      <c r="RIE177" s="2"/>
      <c r="RIF177" s="2"/>
      <c r="RIG177" s="2"/>
      <c r="RIH177" s="2"/>
      <c r="RII177" s="2"/>
      <c r="RIJ177" s="2"/>
      <c r="RIK177" s="2"/>
      <c r="RIL177" s="2"/>
      <c r="RIM177" s="2"/>
      <c r="RIN177" s="2"/>
      <c r="RIO177" s="2"/>
      <c r="RIP177" s="2"/>
      <c r="RIQ177" s="2"/>
      <c r="RIR177" s="2"/>
      <c r="RIS177" s="2"/>
      <c r="RIT177" s="2"/>
      <c r="RIU177" s="2"/>
      <c r="RIV177" s="2"/>
      <c r="RIW177" s="2"/>
      <c r="RIX177" s="2"/>
      <c r="RIY177" s="2"/>
      <c r="RIZ177" s="2"/>
      <c r="RJA177" s="2"/>
      <c r="RJB177" s="2"/>
      <c r="RJC177" s="2"/>
      <c r="RJD177" s="2"/>
      <c r="RJE177" s="2"/>
      <c r="RJF177" s="2"/>
      <c r="RJG177" s="2"/>
      <c r="RJH177" s="2"/>
      <c r="RJI177" s="2"/>
      <c r="RJJ177" s="2"/>
      <c r="RJK177" s="2"/>
      <c r="RJL177" s="2"/>
      <c r="RJM177" s="2"/>
      <c r="RJN177" s="2"/>
      <c r="RJO177" s="2"/>
      <c r="RJP177" s="2"/>
      <c r="RJQ177" s="2"/>
      <c r="RJR177" s="2"/>
      <c r="RJS177" s="2"/>
      <c r="RJT177" s="2"/>
      <c r="RJU177" s="2"/>
      <c r="RJV177" s="2"/>
      <c r="RJW177" s="2"/>
      <c r="RJX177" s="2"/>
      <c r="RJY177" s="2"/>
      <c r="RJZ177" s="2"/>
      <c r="RKA177" s="2"/>
      <c r="RKB177" s="2"/>
      <c r="RKC177" s="2"/>
      <c r="RKD177" s="2"/>
      <c r="RKE177" s="2"/>
      <c r="RKF177" s="2"/>
      <c r="RKG177" s="2"/>
      <c r="RKH177" s="2"/>
      <c r="RKI177" s="2"/>
      <c r="RKJ177" s="2"/>
      <c r="RKK177" s="2"/>
      <c r="RKL177" s="2"/>
      <c r="RKM177" s="2"/>
      <c r="RKN177" s="2"/>
      <c r="RKO177" s="2"/>
      <c r="RKP177" s="2"/>
      <c r="RKQ177" s="2"/>
      <c r="RKR177" s="2"/>
      <c r="RKS177" s="2"/>
      <c r="RKT177" s="2"/>
      <c r="RKU177" s="2"/>
      <c r="RKV177" s="2"/>
      <c r="RKW177" s="2"/>
      <c r="RKX177" s="2"/>
      <c r="RKY177" s="2"/>
      <c r="RKZ177" s="2"/>
      <c r="RLA177" s="2"/>
      <c r="RLB177" s="2"/>
      <c r="RLC177" s="2"/>
      <c r="RLD177" s="2"/>
      <c r="RLE177" s="2"/>
      <c r="RLF177" s="2"/>
      <c r="RLG177" s="2"/>
      <c r="RLH177" s="2"/>
      <c r="RLI177" s="2"/>
      <c r="RLJ177" s="2"/>
      <c r="RLK177" s="2"/>
      <c r="RLL177" s="2"/>
      <c r="RLM177" s="2"/>
      <c r="RLN177" s="2"/>
      <c r="RLO177" s="2"/>
      <c r="RLP177" s="2"/>
      <c r="RLQ177" s="2"/>
      <c r="RLR177" s="2"/>
      <c r="RLS177" s="2"/>
      <c r="RLT177" s="2"/>
      <c r="RLU177" s="2"/>
      <c r="RLV177" s="2"/>
      <c r="RLW177" s="2"/>
      <c r="RLX177" s="2"/>
      <c r="RLY177" s="2"/>
      <c r="RLZ177" s="2"/>
      <c r="RMA177" s="2"/>
      <c r="RMB177" s="2"/>
      <c r="RMC177" s="2"/>
      <c r="RMD177" s="2"/>
      <c r="RME177" s="2"/>
      <c r="RMF177" s="2"/>
      <c r="RMG177" s="2"/>
      <c r="RMH177" s="2"/>
      <c r="RMI177" s="2"/>
      <c r="RMJ177" s="2"/>
      <c r="RMK177" s="2"/>
      <c r="RML177" s="2"/>
      <c r="RMM177" s="2"/>
      <c r="RMN177" s="2"/>
      <c r="RMO177" s="2"/>
      <c r="RMP177" s="2"/>
      <c r="RMQ177" s="2"/>
      <c r="RMR177" s="2"/>
      <c r="RMS177" s="2"/>
      <c r="RMT177" s="2"/>
      <c r="RMU177" s="2"/>
      <c r="RMV177" s="2"/>
      <c r="RMW177" s="2"/>
      <c r="RMX177" s="2"/>
      <c r="RMY177" s="2"/>
      <c r="RMZ177" s="2"/>
      <c r="RNA177" s="2"/>
      <c r="RNB177" s="2"/>
      <c r="RNC177" s="2"/>
      <c r="RND177" s="2"/>
      <c r="RNE177" s="2"/>
      <c r="RNF177" s="2"/>
      <c r="RNG177" s="2"/>
      <c r="RNH177" s="2"/>
      <c r="RNI177" s="2"/>
      <c r="RNJ177" s="2"/>
      <c r="RNK177" s="2"/>
      <c r="RNL177" s="2"/>
      <c r="RNM177" s="2"/>
      <c r="RNN177" s="2"/>
      <c r="RNO177" s="2"/>
      <c r="RNP177" s="2"/>
      <c r="RNQ177" s="2"/>
      <c r="RNR177" s="2"/>
      <c r="RNS177" s="2"/>
      <c r="RNT177" s="2"/>
      <c r="RNU177" s="2"/>
      <c r="RNV177" s="2"/>
      <c r="RNW177" s="2"/>
      <c r="RNX177" s="2"/>
      <c r="RNY177" s="2"/>
      <c r="RNZ177" s="2"/>
      <c r="ROA177" s="2"/>
      <c r="ROB177" s="2"/>
      <c r="ROC177" s="2"/>
      <c r="ROD177" s="2"/>
      <c r="ROE177" s="2"/>
      <c r="ROF177" s="2"/>
      <c r="ROG177" s="2"/>
      <c r="ROH177" s="2"/>
      <c r="ROI177" s="2"/>
      <c r="ROJ177" s="2"/>
      <c r="ROK177" s="2"/>
      <c r="ROL177" s="2"/>
      <c r="ROM177" s="2"/>
      <c r="RON177" s="2"/>
      <c r="ROO177" s="2"/>
      <c r="ROP177" s="2"/>
      <c r="ROQ177" s="2"/>
      <c r="ROR177" s="2"/>
      <c r="ROS177" s="2"/>
      <c r="ROT177" s="2"/>
      <c r="ROU177" s="2"/>
      <c r="ROV177" s="2"/>
      <c r="ROW177" s="2"/>
      <c r="ROX177" s="2"/>
      <c r="ROY177" s="2"/>
      <c r="ROZ177" s="2"/>
      <c r="RPA177" s="2"/>
      <c r="RPB177" s="2"/>
      <c r="RPC177" s="2"/>
      <c r="RPD177" s="2"/>
      <c r="RPE177" s="2"/>
      <c r="RPF177" s="2"/>
      <c r="RPG177" s="2"/>
      <c r="RPH177" s="2"/>
      <c r="RPI177" s="2"/>
      <c r="RPJ177" s="2"/>
      <c r="RPK177" s="2"/>
      <c r="RPL177" s="2"/>
      <c r="RPM177" s="2"/>
      <c r="RPN177" s="2"/>
      <c r="RPO177" s="2"/>
      <c r="RPP177" s="2"/>
      <c r="RPQ177" s="2"/>
      <c r="RPR177" s="2"/>
      <c r="RPS177" s="2"/>
      <c r="RPT177" s="2"/>
      <c r="RPU177" s="2"/>
      <c r="RPV177" s="2"/>
      <c r="RPW177" s="2"/>
      <c r="RPX177" s="2"/>
      <c r="RPY177" s="2"/>
      <c r="RPZ177" s="2"/>
      <c r="RQA177" s="2"/>
      <c r="RQB177" s="2"/>
      <c r="RQC177" s="2"/>
      <c r="RQD177" s="2"/>
      <c r="RQE177" s="2"/>
      <c r="RQF177" s="2"/>
      <c r="RQG177" s="2"/>
      <c r="RQH177" s="2"/>
      <c r="RQI177" s="2"/>
      <c r="RQJ177" s="2"/>
      <c r="RQK177" s="2"/>
      <c r="RQL177" s="2"/>
      <c r="RQM177" s="2"/>
      <c r="RQN177" s="2"/>
      <c r="RQO177" s="2"/>
      <c r="RQP177" s="2"/>
      <c r="RQQ177" s="2"/>
      <c r="RQR177" s="2"/>
      <c r="RQS177" s="2"/>
      <c r="RQT177" s="2"/>
      <c r="RQU177" s="2"/>
      <c r="RQV177" s="2"/>
      <c r="RQW177" s="2"/>
      <c r="RQX177" s="2"/>
      <c r="RQY177" s="2"/>
      <c r="RQZ177" s="2"/>
      <c r="RRA177" s="2"/>
      <c r="RRB177" s="2"/>
      <c r="RRC177" s="2"/>
      <c r="RRD177" s="2"/>
      <c r="RRE177" s="2"/>
      <c r="RRF177" s="2"/>
      <c r="RRG177" s="2"/>
      <c r="RRH177" s="2"/>
      <c r="RRI177" s="2"/>
      <c r="RRJ177" s="2"/>
      <c r="RRK177" s="2"/>
      <c r="RRL177" s="2"/>
      <c r="RRM177" s="2"/>
      <c r="RRN177" s="2"/>
      <c r="RRO177" s="2"/>
      <c r="RRP177" s="2"/>
      <c r="RRQ177" s="2"/>
      <c r="RRR177" s="2"/>
      <c r="RRS177" s="2"/>
      <c r="RRT177" s="2"/>
      <c r="RRU177" s="2"/>
      <c r="RRV177" s="2"/>
      <c r="RRW177" s="2"/>
      <c r="RRX177" s="2"/>
      <c r="RRY177" s="2"/>
      <c r="RRZ177" s="2"/>
      <c r="RSA177" s="2"/>
      <c r="RSB177" s="2"/>
      <c r="RSC177" s="2"/>
      <c r="RSD177" s="2"/>
      <c r="RSE177" s="2"/>
      <c r="RSF177" s="2"/>
      <c r="RSG177" s="2"/>
      <c r="RSH177" s="2"/>
      <c r="RSI177" s="2"/>
      <c r="RSJ177" s="2"/>
      <c r="RSK177" s="2"/>
      <c r="RSL177" s="2"/>
      <c r="RSM177" s="2"/>
      <c r="RSN177" s="2"/>
      <c r="RSO177" s="2"/>
      <c r="RSP177" s="2"/>
      <c r="RSQ177" s="2"/>
      <c r="RSR177" s="2"/>
      <c r="RSS177" s="2"/>
      <c r="RST177" s="2"/>
      <c r="RSU177" s="2"/>
      <c r="RSV177" s="2"/>
      <c r="RSW177" s="2"/>
      <c r="RSX177" s="2"/>
      <c r="RSY177" s="2"/>
      <c r="RSZ177" s="2"/>
      <c r="RTA177" s="2"/>
      <c r="RTB177" s="2"/>
      <c r="RTC177" s="2"/>
      <c r="RTD177" s="2"/>
      <c r="RTE177" s="2"/>
      <c r="RTF177" s="2"/>
      <c r="RTG177" s="2"/>
      <c r="RTH177" s="2"/>
      <c r="RTI177" s="2"/>
      <c r="RTJ177" s="2"/>
      <c r="RTK177" s="2"/>
      <c r="RTL177" s="2"/>
      <c r="RTM177" s="2"/>
      <c r="RTN177" s="2"/>
      <c r="RTO177" s="2"/>
      <c r="RTP177" s="2"/>
      <c r="RTQ177" s="2"/>
      <c r="RTR177" s="2"/>
      <c r="RTS177" s="2"/>
      <c r="RTT177" s="2"/>
      <c r="RTU177" s="2"/>
      <c r="RTV177" s="2"/>
      <c r="RTW177" s="2"/>
      <c r="RTX177" s="2"/>
      <c r="RTY177" s="2"/>
      <c r="RTZ177" s="2"/>
      <c r="RUA177" s="2"/>
      <c r="RUB177" s="2"/>
      <c r="RUC177" s="2"/>
      <c r="RUD177" s="2"/>
      <c r="RUE177" s="2"/>
      <c r="RUF177" s="2"/>
      <c r="RUG177" s="2"/>
      <c r="RUH177" s="2"/>
      <c r="RUI177" s="2"/>
      <c r="RUJ177" s="2"/>
      <c r="RUK177" s="2"/>
      <c r="RUL177" s="2"/>
      <c r="RUM177" s="2"/>
      <c r="RUN177" s="2"/>
      <c r="RUO177" s="2"/>
      <c r="RUP177" s="2"/>
      <c r="RUQ177" s="2"/>
      <c r="RUR177" s="2"/>
      <c r="RUS177" s="2"/>
      <c r="RUT177" s="2"/>
      <c r="RUU177" s="2"/>
      <c r="RUV177" s="2"/>
      <c r="RUW177" s="2"/>
      <c r="RUX177" s="2"/>
      <c r="RUY177" s="2"/>
      <c r="RUZ177" s="2"/>
      <c r="RVA177" s="2"/>
      <c r="RVB177" s="2"/>
      <c r="RVC177" s="2"/>
      <c r="RVD177" s="2"/>
      <c r="RVE177" s="2"/>
      <c r="RVF177" s="2"/>
      <c r="RVG177" s="2"/>
      <c r="RVH177" s="2"/>
      <c r="RVI177" s="2"/>
      <c r="RVJ177" s="2"/>
      <c r="RVK177" s="2"/>
      <c r="RVL177" s="2"/>
      <c r="RVM177" s="2"/>
      <c r="RVN177" s="2"/>
      <c r="RVO177" s="2"/>
      <c r="RVP177" s="2"/>
      <c r="RVQ177" s="2"/>
      <c r="RVR177" s="2"/>
      <c r="RVS177" s="2"/>
      <c r="RVT177" s="2"/>
      <c r="RVU177" s="2"/>
      <c r="RVV177" s="2"/>
      <c r="RVW177" s="2"/>
      <c r="RVX177" s="2"/>
      <c r="RVY177" s="2"/>
      <c r="RVZ177" s="2"/>
      <c r="RWA177" s="2"/>
      <c r="RWB177" s="2"/>
      <c r="RWC177" s="2"/>
      <c r="RWD177" s="2"/>
      <c r="RWE177" s="2"/>
      <c r="RWF177" s="2"/>
      <c r="RWG177" s="2"/>
      <c r="RWH177" s="2"/>
      <c r="RWI177" s="2"/>
      <c r="RWJ177" s="2"/>
      <c r="RWK177" s="2"/>
      <c r="RWL177" s="2"/>
      <c r="RWM177" s="2"/>
      <c r="RWN177" s="2"/>
      <c r="RWO177" s="2"/>
      <c r="RWP177" s="2"/>
      <c r="RWQ177" s="2"/>
      <c r="RWR177" s="2"/>
      <c r="RWS177" s="2"/>
      <c r="RWT177" s="2"/>
      <c r="RWU177" s="2"/>
      <c r="RWV177" s="2"/>
      <c r="RWW177" s="2"/>
      <c r="RWX177" s="2"/>
      <c r="RWY177" s="2"/>
      <c r="RWZ177" s="2"/>
      <c r="RXA177" s="2"/>
      <c r="RXB177" s="2"/>
      <c r="RXC177" s="2"/>
      <c r="RXD177" s="2"/>
      <c r="RXE177" s="2"/>
      <c r="RXF177" s="2"/>
      <c r="RXG177" s="2"/>
      <c r="RXH177" s="2"/>
      <c r="RXI177" s="2"/>
      <c r="RXJ177" s="2"/>
      <c r="RXK177" s="2"/>
      <c r="RXL177" s="2"/>
      <c r="RXM177" s="2"/>
      <c r="RXN177" s="2"/>
      <c r="RXO177" s="2"/>
      <c r="RXP177" s="2"/>
      <c r="RXQ177" s="2"/>
      <c r="RXR177" s="2"/>
      <c r="RXS177" s="2"/>
      <c r="RXT177" s="2"/>
      <c r="RXU177" s="2"/>
      <c r="RXV177" s="2"/>
      <c r="RXW177" s="2"/>
      <c r="RXX177" s="2"/>
      <c r="RXY177" s="2"/>
      <c r="RXZ177" s="2"/>
      <c r="RYA177" s="2"/>
      <c r="RYB177" s="2"/>
      <c r="RYC177" s="2"/>
      <c r="RYD177" s="2"/>
      <c r="RYE177" s="2"/>
      <c r="RYF177" s="2"/>
      <c r="RYG177" s="2"/>
      <c r="RYH177" s="2"/>
      <c r="RYI177" s="2"/>
      <c r="RYJ177" s="2"/>
      <c r="RYK177" s="2"/>
      <c r="RYL177" s="2"/>
      <c r="RYM177" s="2"/>
      <c r="RYN177" s="2"/>
      <c r="RYO177" s="2"/>
      <c r="RYP177" s="2"/>
      <c r="RYQ177" s="2"/>
      <c r="RYR177" s="2"/>
      <c r="RYS177" s="2"/>
      <c r="RYT177" s="2"/>
      <c r="RYU177" s="2"/>
      <c r="RYV177" s="2"/>
      <c r="RYW177" s="2"/>
      <c r="RYX177" s="2"/>
      <c r="RYY177" s="2"/>
      <c r="RYZ177" s="2"/>
      <c r="RZA177" s="2"/>
      <c r="RZB177" s="2"/>
      <c r="RZC177" s="2"/>
      <c r="RZD177" s="2"/>
      <c r="RZE177" s="2"/>
      <c r="RZF177" s="2"/>
      <c r="RZG177" s="2"/>
      <c r="RZH177" s="2"/>
      <c r="RZI177" s="2"/>
      <c r="RZJ177" s="2"/>
      <c r="RZK177" s="2"/>
      <c r="RZL177" s="2"/>
      <c r="RZM177" s="2"/>
      <c r="RZN177" s="2"/>
      <c r="RZO177" s="2"/>
      <c r="RZP177" s="2"/>
      <c r="RZQ177" s="2"/>
      <c r="RZR177" s="2"/>
      <c r="RZS177" s="2"/>
      <c r="RZT177" s="2"/>
      <c r="RZU177" s="2"/>
      <c r="RZV177" s="2"/>
      <c r="RZW177" s="2"/>
      <c r="RZX177" s="2"/>
      <c r="RZY177" s="2"/>
      <c r="RZZ177" s="2"/>
      <c r="SAA177" s="2"/>
      <c r="SAB177" s="2"/>
      <c r="SAC177" s="2"/>
      <c r="SAD177" s="2"/>
      <c r="SAE177" s="2"/>
      <c r="SAF177" s="2"/>
      <c r="SAG177" s="2"/>
      <c r="SAH177" s="2"/>
      <c r="SAI177" s="2"/>
      <c r="SAJ177" s="2"/>
      <c r="SAK177" s="2"/>
      <c r="SAL177" s="2"/>
      <c r="SAM177" s="2"/>
      <c r="SAN177" s="2"/>
      <c r="SAO177" s="2"/>
      <c r="SAP177" s="2"/>
      <c r="SAQ177" s="2"/>
      <c r="SAR177" s="2"/>
      <c r="SAS177" s="2"/>
      <c r="SAT177" s="2"/>
      <c r="SAU177" s="2"/>
      <c r="SAV177" s="2"/>
      <c r="SAW177" s="2"/>
      <c r="SAX177" s="2"/>
      <c r="SAY177" s="2"/>
      <c r="SAZ177" s="2"/>
      <c r="SBA177" s="2"/>
      <c r="SBB177" s="2"/>
      <c r="SBC177" s="2"/>
      <c r="SBD177" s="2"/>
      <c r="SBE177" s="2"/>
      <c r="SBF177" s="2"/>
      <c r="SBG177" s="2"/>
      <c r="SBH177" s="2"/>
      <c r="SBI177" s="2"/>
      <c r="SBJ177" s="2"/>
      <c r="SBK177" s="2"/>
      <c r="SBL177" s="2"/>
      <c r="SBM177" s="2"/>
      <c r="SBN177" s="2"/>
      <c r="SBO177" s="2"/>
      <c r="SBP177" s="2"/>
      <c r="SBQ177" s="2"/>
      <c r="SBR177" s="2"/>
      <c r="SBS177" s="2"/>
      <c r="SBT177" s="2"/>
      <c r="SBU177" s="2"/>
      <c r="SBV177" s="2"/>
      <c r="SBW177" s="2"/>
      <c r="SBX177" s="2"/>
      <c r="SBY177" s="2"/>
      <c r="SBZ177" s="2"/>
      <c r="SCA177" s="2"/>
      <c r="SCB177" s="2"/>
      <c r="SCC177" s="2"/>
      <c r="SCD177" s="2"/>
      <c r="SCE177" s="2"/>
      <c r="SCF177" s="2"/>
      <c r="SCG177" s="2"/>
      <c r="SCH177" s="2"/>
      <c r="SCI177" s="2"/>
      <c r="SCJ177" s="2"/>
      <c r="SCK177" s="2"/>
      <c r="SCL177" s="2"/>
      <c r="SCM177" s="2"/>
      <c r="SCN177" s="2"/>
      <c r="SCO177" s="2"/>
      <c r="SCP177" s="2"/>
      <c r="SCQ177" s="2"/>
      <c r="SCR177" s="2"/>
      <c r="SCS177" s="2"/>
      <c r="SCT177" s="2"/>
      <c r="SCU177" s="2"/>
      <c r="SCV177" s="2"/>
      <c r="SCW177" s="2"/>
      <c r="SCX177" s="2"/>
      <c r="SCY177" s="2"/>
      <c r="SCZ177" s="2"/>
      <c r="SDA177" s="2"/>
      <c r="SDB177" s="2"/>
      <c r="SDC177" s="2"/>
      <c r="SDD177" s="2"/>
      <c r="SDE177" s="2"/>
      <c r="SDF177" s="2"/>
      <c r="SDG177" s="2"/>
      <c r="SDH177" s="2"/>
      <c r="SDI177" s="2"/>
      <c r="SDJ177" s="2"/>
      <c r="SDK177" s="2"/>
      <c r="SDL177" s="2"/>
      <c r="SDM177" s="2"/>
      <c r="SDN177" s="2"/>
      <c r="SDO177" s="2"/>
      <c r="SDP177" s="2"/>
      <c r="SDQ177" s="2"/>
      <c r="SDR177" s="2"/>
      <c r="SDS177" s="2"/>
      <c r="SDT177" s="2"/>
      <c r="SDU177" s="2"/>
      <c r="SDV177" s="2"/>
      <c r="SDW177" s="2"/>
      <c r="SDX177" s="2"/>
      <c r="SDY177" s="2"/>
      <c r="SDZ177" s="2"/>
      <c r="SEA177" s="2"/>
      <c r="SEB177" s="2"/>
      <c r="SEC177" s="2"/>
      <c r="SED177" s="2"/>
      <c r="SEE177" s="2"/>
      <c r="SEF177" s="2"/>
      <c r="SEG177" s="2"/>
      <c r="SEH177" s="2"/>
      <c r="SEI177" s="2"/>
      <c r="SEJ177" s="2"/>
      <c r="SEK177" s="2"/>
      <c r="SEL177" s="2"/>
      <c r="SEM177" s="2"/>
      <c r="SEN177" s="2"/>
      <c r="SEO177" s="2"/>
      <c r="SEP177" s="2"/>
      <c r="SEQ177" s="2"/>
      <c r="SER177" s="2"/>
      <c r="SES177" s="2"/>
      <c r="SET177" s="2"/>
      <c r="SEU177" s="2"/>
      <c r="SEV177" s="2"/>
      <c r="SEW177" s="2"/>
      <c r="SEX177" s="2"/>
      <c r="SEY177" s="2"/>
      <c r="SEZ177" s="2"/>
      <c r="SFA177" s="2"/>
      <c r="SFB177" s="2"/>
      <c r="SFC177" s="2"/>
      <c r="SFD177" s="2"/>
      <c r="SFE177" s="2"/>
      <c r="SFF177" s="2"/>
      <c r="SFG177" s="2"/>
      <c r="SFH177" s="2"/>
      <c r="SFI177" s="2"/>
      <c r="SFJ177" s="2"/>
      <c r="SFK177" s="2"/>
      <c r="SFL177" s="2"/>
      <c r="SFM177" s="2"/>
      <c r="SFN177" s="2"/>
      <c r="SFO177" s="2"/>
      <c r="SFP177" s="2"/>
      <c r="SFQ177" s="2"/>
      <c r="SFR177" s="2"/>
      <c r="SFS177" s="2"/>
      <c r="SFT177" s="2"/>
      <c r="SFU177" s="2"/>
      <c r="SFV177" s="2"/>
      <c r="SFW177" s="2"/>
      <c r="SFX177" s="2"/>
      <c r="SFY177" s="2"/>
      <c r="SFZ177" s="2"/>
      <c r="SGA177" s="2"/>
      <c r="SGB177" s="2"/>
      <c r="SGC177" s="2"/>
      <c r="SGD177" s="2"/>
      <c r="SGE177" s="2"/>
      <c r="SGF177" s="2"/>
      <c r="SGG177" s="2"/>
      <c r="SGH177" s="2"/>
      <c r="SGI177" s="2"/>
      <c r="SGJ177" s="2"/>
      <c r="SGK177" s="2"/>
      <c r="SGL177" s="2"/>
      <c r="SGM177" s="2"/>
      <c r="SGN177" s="2"/>
      <c r="SGO177" s="2"/>
      <c r="SGP177" s="2"/>
      <c r="SGQ177" s="2"/>
      <c r="SGR177" s="2"/>
      <c r="SGS177" s="2"/>
      <c r="SGT177" s="2"/>
      <c r="SGU177" s="2"/>
      <c r="SGV177" s="2"/>
      <c r="SGW177" s="2"/>
      <c r="SGX177" s="2"/>
      <c r="SGY177" s="2"/>
      <c r="SGZ177" s="2"/>
      <c r="SHA177" s="2"/>
      <c r="SHB177" s="2"/>
      <c r="SHC177" s="2"/>
      <c r="SHD177" s="2"/>
      <c r="SHE177" s="2"/>
      <c r="SHF177" s="2"/>
      <c r="SHG177" s="2"/>
      <c r="SHH177" s="2"/>
      <c r="SHI177" s="2"/>
      <c r="SHJ177" s="2"/>
      <c r="SHK177" s="2"/>
      <c r="SHL177" s="2"/>
      <c r="SHM177" s="2"/>
      <c r="SHN177" s="2"/>
      <c r="SHO177" s="2"/>
      <c r="SHP177" s="2"/>
      <c r="SHQ177" s="2"/>
      <c r="SHR177" s="2"/>
      <c r="SHS177" s="2"/>
      <c r="SHT177" s="2"/>
      <c r="SHU177" s="2"/>
      <c r="SHV177" s="2"/>
      <c r="SHW177" s="2"/>
      <c r="SHX177" s="2"/>
      <c r="SHY177" s="2"/>
      <c r="SHZ177" s="2"/>
      <c r="SIA177" s="2"/>
      <c r="SIB177" s="2"/>
      <c r="SIC177" s="2"/>
      <c r="SID177" s="2"/>
      <c r="SIE177" s="2"/>
      <c r="SIF177" s="2"/>
      <c r="SIG177" s="2"/>
      <c r="SIH177" s="2"/>
      <c r="SII177" s="2"/>
      <c r="SIJ177" s="2"/>
      <c r="SIK177" s="2"/>
      <c r="SIL177" s="2"/>
      <c r="SIM177" s="2"/>
      <c r="SIN177" s="2"/>
      <c r="SIO177" s="2"/>
      <c r="SIP177" s="2"/>
      <c r="SIQ177" s="2"/>
      <c r="SIR177" s="2"/>
      <c r="SIS177" s="2"/>
      <c r="SIT177" s="2"/>
      <c r="SIU177" s="2"/>
      <c r="SIV177" s="2"/>
      <c r="SIW177" s="2"/>
      <c r="SIX177" s="2"/>
      <c r="SIY177" s="2"/>
      <c r="SIZ177" s="2"/>
      <c r="SJA177" s="2"/>
      <c r="SJB177" s="2"/>
      <c r="SJC177" s="2"/>
      <c r="SJD177" s="2"/>
      <c r="SJE177" s="2"/>
      <c r="SJF177" s="2"/>
      <c r="SJG177" s="2"/>
      <c r="SJH177" s="2"/>
      <c r="SJI177" s="2"/>
      <c r="SJJ177" s="2"/>
      <c r="SJK177" s="2"/>
      <c r="SJL177" s="2"/>
      <c r="SJM177" s="2"/>
      <c r="SJN177" s="2"/>
      <c r="SJO177" s="2"/>
      <c r="SJP177" s="2"/>
      <c r="SJQ177" s="2"/>
      <c r="SJR177" s="2"/>
      <c r="SJS177" s="2"/>
      <c r="SJT177" s="2"/>
      <c r="SJU177" s="2"/>
      <c r="SJV177" s="2"/>
      <c r="SJW177" s="2"/>
      <c r="SJX177" s="2"/>
      <c r="SJY177" s="2"/>
      <c r="SJZ177" s="2"/>
      <c r="SKA177" s="2"/>
      <c r="SKB177" s="2"/>
      <c r="SKC177" s="2"/>
      <c r="SKD177" s="2"/>
      <c r="SKE177" s="2"/>
      <c r="SKF177" s="2"/>
      <c r="SKG177" s="2"/>
      <c r="SKH177" s="2"/>
      <c r="SKI177" s="2"/>
      <c r="SKJ177" s="2"/>
      <c r="SKK177" s="2"/>
      <c r="SKL177" s="2"/>
      <c r="SKM177" s="2"/>
      <c r="SKN177" s="2"/>
      <c r="SKO177" s="2"/>
      <c r="SKP177" s="2"/>
      <c r="SKQ177" s="2"/>
      <c r="SKR177" s="2"/>
      <c r="SKS177" s="2"/>
      <c r="SKT177" s="2"/>
      <c r="SKU177" s="2"/>
      <c r="SKV177" s="2"/>
      <c r="SKW177" s="2"/>
      <c r="SKX177" s="2"/>
      <c r="SKY177" s="2"/>
      <c r="SKZ177" s="2"/>
      <c r="SLA177" s="2"/>
      <c r="SLB177" s="2"/>
      <c r="SLC177" s="2"/>
      <c r="SLD177" s="2"/>
      <c r="SLE177" s="2"/>
      <c r="SLF177" s="2"/>
      <c r="SLG177" s="2"/>
      <c r="SLH177" s="2"/>
      <c r="SLI177" s="2"/>
      <c r="SLJ177" s="2"/>
      <c r="SLK177" s="2"/>
      <c r="SLL177" s="2"/>
      <c r="SLM177" s="2"/>
      <c r="SLN177" s="2"/>
      <c r="SLO177" s="2"/>
      <c r="SLP177" s="2"/>
      <c r="SLQ177" s="2"/>
      <c r="SLR177" s="2"/>
      <c r="SLS177" s="2"/>
      <c r="SLT177" s="2"/>
      <c r="SLU177" s="2"/>
      <c r="SLV177" s="2"/>
      <c r="SLW177" s="2"/>
      <c r="SLX177" s="2"/>
      <c r="SLY177" s="2"/>
      <c r="SLZ177" s="2"/>
      <c r="SMA177" s="2"/>
      <c r="SMB177" s="2"/>
      <c r="SMC177" s="2"/>
      <c r="SMD177" s="2"/>
      <c r="SME177" s="2"/>
      <c r="SMF177" s="2"/>
      <c r="SMG177" s="2"/>
      <c r="SMH177" s="2"/>
      <c r="SMI177" s="2"/>
      <c r="SMJ177" s="2"/>
      <c r="SMK177" s="2"/>
      <c r="SML177" s="2"/>
      <c r="SMM177" s="2"/>
      <c r="SMN177" s="2"/>
      <c r="SMO177" s="2"/>
      <c r="SMP177" s="2"/>
      <c r="SMQ177" s="2"/>
      <c r="SMR177" s="2"/>
      <c r="SMS177" s="2"/>
      <c r="SMT177" s="2"/>
      <c r="SMU177" s="2"/>
      <c r="SMV177" s="2"/>
      <c r="SMW177" s="2"/>
      <c r="SMX177" s="2"/>
      <c r="SMY177" s="2"/>
      <c r="SMZ177" s="2"/>
      <c r="SNA177" s="2"/>
      <c r="SNB177" s="2"/>
      <c r="SNC177" s="2"/>
      <c r="SND177" s="2"/>
      <c r="SNE177" s="2"/>
      <c r="SNF177" s="2"/>
      <c r="SNG177" s="2"/>
      <c r="SNH177" s="2"/>
      <c r="SNI177" s="2"/>
      <c r="SNJ177" s="2"/>
      <c r="SNK177" s="2"/>
      <c r="SNL177" s="2"/>
      <c r="SNM177" s="2"/>
      <c r="SNN177" s="2"/>
      <c r="SNO177" s="2"/>
      <c r="SNP177" s="2"/>
      <c r="SNQ177" s="2"/>
      <c r="SNR177" s="2"/>
      <c r="SNS177" s="2"/>
      <c r="SNT177" s="2"/>
      <c r="SNU177" s="2"/>
      <c r="SNV177" s="2"/>
      <c r="SNW177" s="2"/>
      <c r="SNX177" s="2"/>
      <c r="SNY177" s="2"/>
      <c r="SNZ177" s="2"/>
      <c r="SOA177" s="2"/>
      <c r="SOB177" s="2"/>
      <c r="SOC177" s="2"/>
      <c r="SOD177" s="2"/>
      <c r="SOE177" s="2"/>
      <c r="SOF177" s="2"/>
      <c r="SOG177" s="2"/>
      <c r="SOH177" s="2"/>
      <c r="SOI177" s="2"/>
      <c r="SOJ177" s="2"/>
      <c r="SOK177" s="2"/>
      <c r="SOL177" s="2"/>
      <c r="SOM177" s="2"/>
      <c r="SON177" s="2"/>
      <c r="SOO177" s="2"/>
      <c r="SOP177" s="2"/>
      <c r="SOQ177" s="2"/>
      <c r="SOR177" s="2"/>
      <c r="SOS177" s="2"/>
      <c r="SOT177" s="2"/>
      <c r="SOU177" s="2"/>
      <c r="SOV177" s="2"/>
      <c r="SOW177" s="2"/>
      <c r="SOX177" s="2"/>
      <c r="SOY177" s="2"/>
      <c r="SOZ177" s="2"/>
      <c r="SPA177" s="2"/>
      <c r="SPB177" s="2"/>
      <c r="SPC177" s="2"/>
      <c r="SPD177" s="2"/>
      <c r="SPE177" s="2"/>
      <c r="SPF177" s="2"/>
      <c r="SPG177" s="2"/>
      <c r="SPH177" s="2"/>
      <c r="SPI177" s="2"/>
      <c r="SPJ177" s="2"/>
      <c r="SPK177" s="2"/>
      <c r="SPL177" s="2"/>
      <c r="SPM177" s="2"/>
      <c r="SPN177" s="2"/>
      <c r="SPO177" s="2"/>
      <c r="SPP177" s="2"/>
      <c r="SPQ177" s="2"/>
      <c r="SPR177" s="2"/>
      <c r="SPS177" s="2"/>
      <c r="SPT177" s="2"/>
      <c r="SPU177" s="2"/>
      <c r="SPV177" s="2"/>
      <c r="SPW177" s="2"/>
      <c r="SPX177" s="2"/>
      <c r="SPY177" s="2"/>
      <c r="SPZ177" s="2"/>
      <c r="SQA177" s="2"/>
      <c r="SQB177" s="2"/>
      <c r="SQC177" s="2"/>
      <c r="SQD177" s="2"/>
      <c r="SQE177" s="2"/>
      <c r="SQF177" s="2"/>
      <c r="SQG177" s="2"/>
      <c r="SQH177" s="2"/>
      <c r="SQI177" s="2"/>
      <c r="SQJ177" s="2"/>
      <c r="SQK177" s="2"/>
      <c r="SQL177" s="2"/>
      <c r="SQM177" s="2"/>
      <c r="SQN177" s="2"/>
      <c r="SQO177" s="2"/>
      <c r="SQP177" s="2"/>
      <c r="SQQ177" s="2"/>
      <c r="SQR177" s="2"/>
      <c r="SQS177" s="2"/>
      <c r="SQT177" s="2"/>
      <c r="SQU177" s="2"/>
      <c r="SQV177" s="2"/>
      <c r="SQW177" s="2"/>
      <c r="SQX177" s="2"/>
      <c r="SQY177" s="2"/>
      <c r="SQZ177" s="2"/>
      <c r="SRA177" s="2"/>
      <c r="SRB177" s="2"/>
      <c r="SRC177" s="2"/>
      <c r="SRD177" s="2"/>
      <c r="SRE177" s="2"/>
      <c r="SRF177" s="2"/>
      <c r="SRG177" s="2"/>
      <c r="SRH177" s="2"/>
      <c r="SRI177" s="2"/>
      <c r="SRJ177" s="2"/>
      <c r="SRK177" s="2"/>
      <c r="SRL177" s="2"/>
      <c r="SRM177" s="2"/>
      <c r="SRN177" s="2"/>
      <c r="SRO177" s="2"/>
      <c r="SRP177" s="2"/>
      <c r="SRQ177" s="2"/>
      <c r="SRR177" s="2"/>
      <c r="SRS177" s="2"/>
      <c r="SRT177" s="2"/>
      <c r="SRU177" s="2"/>
      <c r="SRV177" s="2"/>
      <c r="SRW177" s="2"/>
      <c r="SRX177" s="2"/>
      <c r="SRY177" s="2"/>
      <c r="SRZ177" s="2"/>
      <c r="SSA177" s="2"/>
      <c r="SSB177" s="2"/>
      <c r="SSC177" s="2"/>
      <c r="SSD177" s="2"/>
      <c r="SSE177" s="2"/>
      <c r="SSF177" s="2"/>
      <c r="SSG177" s="2"/>
      <c r="SSH177" s="2"/>
      <c r="SSI177" s="2"/>
      <c r="SSJ177" s="2"/>
      <c r="SSK177" s="2"/>
      <c r="SSL177" s="2"/>
      <c r="SSM177" s="2"/>
      <c r="SSN177" s="2"/>
      <c r="SSO177" s="2"/>
      <c r="SSP177" s="2"/>
      <c r="SSQ177" s="2"/>
      <c r="SSR177" s="2"/>
      <c r="SSS177" s="2"/>
      <c r="SST177" s="2"/>
      <c r="SSU177" s="2"/>
      <c r="SSV177" s="2"/>
      <c r="SSW177" s="2"/>
      <c r="SSX177" s="2"/>
      <c r="SSY177" s="2"/>
      <c r="SSZ177" s="2"/>
      <c r="STA177" s="2"/>
      <c r="STB177" s="2"/>
      <c r="STC177" s="2"/>
      <c r="STD177" s="2"/>
      <c r="STE177" s="2"/>
      <c r="STF177" s="2"/>
      <c r="STG177" s="2"/>
      <c r="STH177" s="2"/>
      <c r="STI177" s="2"/>
      <c r="STJ177" s="2"/>
      <c r="STK177" s="2"/>
      <c r="STL177" s="2"/>
      <c r="STM177" s="2"/>
      <c r="STN177" s="2"/>
      <c r="STO177" s="2"/>
      <c r="STP177" s="2"/>
      <c r="STQ177" s="2"/>
      <c r="STR177" s="2"/>
      <c r="STS177" s="2"/>
      <c r="STT177" s="2"/>
      <c r="STU177" s="2"/>
      <c r="STV177" s="2"/>
      <c r="STW177" s="2"/>
      <c r="STX177" s="2"/>
      <c r="STY177" s="2"/>
      <c r="STZ177" s="2"/>
      <c r="SUA177" s="2"/>
      <c r="SUB177" s="2"/>
      <c r="SUC177" s="2"/>
      <c r="SUD177" s="2"/>
      <c r="SUE177" s="2"/>
      <c r="SUF177" s="2"/>
      <c r="SUG177" s="2"/>
      <c r="SUH177" s="2"/>
      <c r="SUI177" s="2"/>
      <c r="SUJ177" s="2"/>
      <c r="SUK177" s="2"/>
      <c r="SUL177" s="2"/>
      <c r="SUM177" s="2"/>
      <c r="SUN177" s="2"/>
      <c r="SUO177" s="2"/>
      <c r="SUP177" s="2"/>
      <c r="SUQ177" s="2"/>
      <c r="SUR177" s="2"/>
      <c r="SUS177" s="2"/>
      <c r="SUT177" s="2"/>
      <c r="SUU177" s="2"/>
      <c r="SUV177" s="2"/>
      <c r="SUW177" s="2"/>
      <c r="SUX177" s="2"/>
      <c r="SUY177" s="2"/>
      <c r="SUZ177" s="2"/>
      <c r="SVA177" s="2"/>
      <c r="SVB177" s="2"/>
      <c r="SVC177" s="2"/>
      <c r="SVD177" s="2"/>
      <c r="SVE177" s="2"/>
      <c r="SVF177" s="2"/>
      <c r="SVG177" s="2"/>
      <c r="SVH177" s="2"/>
      <c r="SVI177" s="2"/>
      <c r="SVJ177" s="2"/>
      <c r="SVK177" s="2"/>
      <c r="SVL177" s="2"/>
      <c r="SVM177" s="2"/>
      <c r="SVN177" s="2"/>
      <c r="SVO177" s="2"/>
      <c r="SVP177" s="2"/>
      <c r="SVQ177" s="2"/>
      <c r="SVR177" s="2"/>
      <c r="SVS177" s="2"/>
      <c r="SVT177" s="2"/>
      <c r="SVU177" s="2"/>
      <c r="SVV177" s="2"/>
      <c r="SVW177" s="2"/>
      <c r="SVX177" s="2"/>
      <c r="SVY177" s="2"/>
      <c r="SVZ177" s="2"/>
      <c r="SWA177" s="2"/>
      <c r="SWB177" s="2"/>
      <c r="SWC177" s="2"/>
      <c r="SWD177" s="2"/>
      <c r="SWE177" s="2"/>
      <c r="SWF177" s="2"/>
      <c r="SWG177" s="2"/>
      <c r="SWH177" s="2"/>
      <c r="SWI177" s="2"/>
      <c r="SWJ177" s="2"/>
      <c r="SWK177" s="2"/>
      <c r="SWL177" s="2"/>
      <c r="SWM177" s="2"/>
      <c r="SWN177" s="2"/>
      <c r="SWO177" s="2"/>
      <c r="SWP177" s="2"/>
      <c r="SWQ177" s="2"/>
      <c r="SWR177" s="2"/>
      <c r="SWS177" s="2"/>
      <c r="SWT177" s="2"/>
      <c r="SWU177" s="2"/>
      <c r="SWV177" s="2"/>
      <c r="SWW177" s="2"/>
      <c r="SWX177" s="2"/>
      <c r="SWY177" s="2"/>
      <c r="SWZ177" s="2"/>
      <c r="SXA177" s="2"/>
      <c r="SXB177" s="2"/>
      <c r="SXC177" s="2"/>
      <c r="SXD177" s="2"/>
      <c r="SXE177" s="2"/>
      <c r="SXF177" s="2"/>
      <c r="SXG177" s="2"/>
      <c r="SXH177" s="2"/>
      <c r="SXI177" s="2"/>
      <c r="SXJ177" s="2"/>
      <c r="SXK177" s="2"/>
      <c r="SXL177" s="2"/>
      <c r="SXM177" s="2"/>
      <c r="SXN177" s="2"/>
      <c r="SXO177" s="2"/>
      <c r="SXP177" s="2"/>
      <c r="SXQ177" s="2"/>
      <c r="SXR177" s="2"/>
      <c r="SXS177" s="2"/>
      <c r="SXT177" s="2"/>
      <c r="SXU177" s="2"/>
      <c r="SXV177" s="2"/>
      <c r="SXW177" s="2"/>
      <c r="SXX177" s="2"/>
      <c r="SXY177" s="2"/>
      <c r="SXZ177" s="2"/>
      <c r="SYA177" s="2"/>
      <c r="SYB177" s="2"/>
      <c r="SYC177" s="2"/>
      <c r="SYD177" s="2"/>
      <c r="SYE177" s="2"/>
      <c r="SYF177" s="2"/>
      <c r="SYG177" s="2"/>
      <c r="SYH177" s="2"/>
      <c r="SYI177" s="2"/>
      <c r="SYJ177" s="2"/>
      <c r="SYK177" s="2"/>
      <c r="SYL177" s="2"/>
      <c r="SYM177" s="2"/>
      <c r="SYN177" s="2"/>
      <c r="SYO177" s="2"/>
      <c r="SYP177" s="2"/>
      <c r="SYQ177" s="2"/>
      <c r="SYR177" s="2"/>
      <c r="SYS177" s="2"/>
      <c r="SYT177" s="2"/>
      <c r="SYU177" s="2"/>
      <c r="SYV177" s="2"/>
      <c r="SYW177" s="2"/>
      <c r="SYX177" s="2"/>
      <c r="SYY177" s="2"/>
      <c r="SYZ177" s="2"/>
      <c r="SZA177" s="2"/>
      <c r="SZB177" s="2"/>
      <c r="SZC177" s="2"/>
      <c r="SZD177" s="2"/>
      <c r="SZE177" s="2"/>
      <c r="SZF177" s="2"/>
      <c r="SZG177" s="2"/>
      <c r="SZH177" s="2"/>
      <c r="SZI177" s="2"/>
      <c r="SZJ177" s="2"/>
      <c r="SZK177" s="2"/>
      <c r="SZL177" s="2"/>
      <c r="SZM177" s="2"/>
      <c r="SZN177" s="2"/>
      <c r="SZO177" s="2"/>
      <c r="SZP177" s="2"/>
      <c r="SZQ177" s="2"/>
      <c r="SZR177" s="2"/>
      <c r="SZS177" s="2"/>
      <c r="SZT177" s="2"/>
      <c r="SZU177" s="2"/>
      <c r="SZV177" s="2"/>
      <c r="SZW177" s="2"/>
      <c r="SZX177" s="2"/>
      <c r="SZY177" s="2"/>
      <c r="SZZ177" s="2"/>
      <c r="TAA177" s="2"/>
      <c r="TAB177" s="2"/>
      <c r="TAC177" s="2"/>
      <c r="TAD177" s="2"/>
      <c r="TAE177" s="2"/>
      <c r="TAF177" s="2"/>
      <c r="TAG177" s="2"/>
      <c r="TAH177" s="2"/>
      <c r="TAI177" s="2"/>
      <c r="TAJ177" s="2"/>
      <c r="TAK177" s="2"/>
      <c r="TAL177" s="2"/>
      <c r="TAM177" s="2"/>
      <c r="TAN177" s="2"/>
      <c r="TAO177" s="2"/>
      <c r="TAP177" s="2"/>
      <c r="TAQ177" s="2"/>
      <c r="TAR177" s="2"/>
      <c r="TAS177" s="2"/>
      <c r="TAT177" s="2"/>
      <c r="TAU177" s="2"/>
      <c r="TAV177" s="2"/>
      <c r="TAW177" s="2"/>
      <c r="TAX177" s="2"/>
      <c r="TAY177" s="2"/>
      <c r="TAZ177" s="2"/>
      <c r="TBA177" s="2"/>
      <c r="TBB177" s="2"/>
      <c r="TBC177" s="2"/>
      <c r="TBD177" s="2"/>
      <c r="TBE177" s="2"/>
      <c r="TBF177" s="2"/>
      <c r="TBG177" s="2"/>
      <c r="TBH177" s="2"/>
      <c r="TBI177" s="2"/>
      <c r="TBJ177" s="2"/>
      <c r="TBK177" s="2"/>
      <c r="TBL177" s="2"/>
      <c r="TBM177" s="2"/>
      <c r="TBN177" s="2"/>
      <c r="TBO177" s="2"/>
      <c r="TBP177" s="2"/>
      <c r="TBQ177" s="2"/>
      <c r="TBR177" s="2"/>
      <c r="TBS177" s="2"/>
      <c r="TBT177" s="2"/>
      <c r="TBU177" s="2"/>
      <c r="TBV177" s="2"/>
      <c r="TBW177" s="2"/>
      <c r="TBX177" s="2"/>
      <c r="TBY177" s="2"/>
      <c r="TBZ177" s="2"/>
      <c r="TCA177" s="2"/>
      <c r="TCB177" s="2"/>
      <c r="TCC177" s="2"/>
      <c r="TCD177" s="2"/>
      <c r="TCE177" s="2"/>
      <c r="TCF177" s="2"/>
      <c r="TCG177" s="2"/>
      <c r="TCH177" s="2"/>
      <c r="TCI177" s="2"/>
      <c r="TCJ177" s="2"/>
      <c r="TCK177" s="2"/>
      <c r="TCL177" s="2"/>
      <c r="TCM177" s="2"/>
      <c r="TCN177" s="2"/>
      <c r="TCO177" s="2"/>
      <c r="TCP177" s="2"/>
      <c r="TCQ177" s="2"/>
      <c r="TCR177" s="2"/>
      <c r="TCS177" s="2"/>
      <c r="TCT177" s="2"/>
      <c r="TCU177" s="2"/>
      <c r="TCV177" s="2"/>
      <c r="TCW177" s="2"/>
      <c r="TCX177" s="2"/>
      <c r="TCY177" s="2"/>
      <c r="TCZ177" s="2"/>
      <c r="TDA177" s="2"/>
      <c r="TDB177" s="2"/>
      <c r="TDC177" s="2"/>
      <c r="TDD177" s="2"/>
      <c r="TDE177" s="2"/>
      <c r="TDF177" s="2"/>
      <c r="TDG177" s="2"/>
      <c r="TDH177" s="2"/>
      <c r="TDI177" s="2"/>
      <c r="TDJ177" s="2"/>
      <c r="TDK177" s="2"/>
      <c r="TDL177" s="2"/>
      <c r="TDM177" s="2"/>
      <c r="TDN177" s="2"/>
      <c r="TDO177" s="2"/>
      <c r="TDP177" s="2"/>
      <c r="TDQ177" s="2"/>
      <c r="TDR177" s="2"/>
      <c r="TDS177" s="2"/>
      <c r="TDT177" s="2"/>
      <c r="TDU177" s="2"/>
      <c r="TDV177" s="2"/>
      <c r="TDW177" s="2"/>
      <c r="TDX177" s="2"/>
      <c r="TDY177" s="2"/>
      <c r="TDZ177" s="2"/>
      <c r="TEA177" s="2"/>
      <c r="TEB177" s="2"/>
      <c r="TEC177" s="2"/>
      <c r="TED177" s="2"/>
      <c r="TEE177" s="2"/>
      <c r="TEF177" s="2"/>
      <c r="TEG177" s="2"/>
      <c r="TEH177" s="2"/>
      <c r="TEI177" s="2"/>
      <c r="TEJ177" s="2"/>
      <c r="TEK177" s="2"/>
      <c r="TEL177" s="2"/>
      <c r="TEM177" s="2"/>
      <c r="TEN177" s="2"/>
      <c r="TEO177" s="2"/>
      <c r="TEP177" s="2"/>
      <c r="TEQ177" s="2"/>
      <c r="TER177" s="2"/>
      <c r="TES177" s="2"/>
      <c r="TET177" s="2"/>
      <c r="TEU177" s="2"/>
      <c r="TEV177" s="2"/>
      <c r="TEW177" s="2"/>
      <c r="TEX177" s="2"/>
      <c r="TEY177" s="2"/>
      <c r="TEZ177" s="2"/>
      <c r="TFA177" s="2"/>
      <c r="TFB177" s="2"/>
      <c r="TFC177" s="2"/>
      <c r="TFD177" s="2"/>
      <c r="TFE177" s="2"/>
      <c r="TFF177" s="2"/>
      <c r="TFG177" s="2"/>
      <c r="TFH177" s="2"/>
      <c r="TFI177" s="2"/>
      <c r="TFJ177" s="2"/>
      <c r="TFK177" s="2"/>
      <c r="TFL177" s="2"/>
      <c r="TFM177" s="2"/>
      <c r="TFN177" s="2"/>
      <c r="TFO177" s="2"/>
      <c r="TFP177" s="2"/>
      <c r="TFQ177" s="2"/>
      <c r="TFR177" s="2"/>
      <c r="TFS177" s="2"/>
      <c r="TFT177" s="2"/>
      <c r="TFU177" s="2"/>
      <c r="TFV177" s="2"/>
      <c r="TFW177" s="2"/>
      <c r="TFX177" s="2"/>
      <c r="TFY177" s="2"/>
      <c r="TFZ177" s="2"/>
      <c r="TGA177" s="2"/>
      <c r="TGB177" s="2"/>
      <c r="TGC177" s="2"/>
      <c r="TGD177" s="2"/>
      <c r="TGE177" s="2"/>
      <c r="TGF177" s="2"/>
      <c r="TGG177" s="2"/>
      <c r="TGH177" s="2"/>
      <c r="TGI177" s="2"/>
      <c r="TGJ177" s="2"/>
      <c r="TGK177" s="2"/>
      <c r="TGL177" s="2"/>
      <c r="TGM177" s="2"/>
      <c r="TGN177" s="2"/>
      <c r="TGO177" s="2"/>
      <c r="TGP177" s="2"/>
      <c r="TGQ177" s="2"/>
      <c r="TGR177" s="2"/>
      <c r="TGS177" s="2"/>
      <c r="TGT177" s="2"/>
      <c r="TGU177" s="2"/>
      <c r="TGV177" s="2"/>
      <c r="TGW177" s="2"/>
      <c r="TGX177" s="2"/>
      <c r="TGY177" s="2"/>
      <c r="TGZ177" s="2"/>
      <c r="THA177" s="2"/>
      <c r="THB177" s="2"/>
      <c r="THC177" s="2"/>
      <c r="THD177" s="2"/>
      <c r="THE177" s="2"/>
      <c r="THF177" s="2"/>
      <c r="THG177" s="2"/>
      <c r="THH177" s="2"/>
      <c r="THI177" s="2"/>
      <c r="THJ177" s="2"/>
      <c r="THK177" s="2"/>
      <c r="THL177" s="2"/>
      <c r="THM177" s="2"/>
      <c r="THN177" s="2"/>
      <c r="THO177" s="2"/>
      <c r="THP177" s="2"/>
      <c r="THQ177" s="2"/>
      <c r="THR177" s="2"/>
      <c r="THS177" s="2"/>
      <c r="THT177" s="2"/>
      <c r="THU177" s="2"/>
      <c r="THV177" s="2"/>
      <c r="THW177" s="2"/>
      <c r="THX177" s="2"/>
      <c r="THY177" s="2"/>
      <c r="THZ177" s="2"/>
      <c r="TIA177" s="2"/>
      <c r="TIB177" s="2"/>
      <c r="TIC177" s="2"/>
      <c r="TID177" s="2"/>
      <c r="TIE177" s="2"/>
      <c r="TIF177" s="2"/>
      <c r="TIG177" s="2"/>
      <c r="TIH177" s="2"/>
      <c r="TII177" s="2"/>
      <c r="TIJ177" s="2"/>
      <c r="TIK177" s="2"/>
      <c r="TIL177" s="2"/>
      <c r="TIM177" s="2"/>
      <c r="TIN177" s="2"/>
      <c r="TIO177" s="2"/>
      <c r="TIP177" s="2"/>
      <c r="TIQ177" s="2"/>
      <c r="TIR177" s="2"/>
      <c r="TIS177" s="2"/>
      <c r="TIT177" s="2"/>
      <c r="TIU177" s="2"/>
      <c r="TIV177" s="2"/>
      <c r="TIW177" s="2"/>
      <c r="TIX177" s="2"/>
      <c r="TIY177" s="2"/>
      <c r="TIZ177" s="2"/>
      <c r="TJA177" s="2"/>
      <c r="TJB177" s="2"/>
      <c r="TJC177" s="2"/>
      <c r="TJD177" s="2"/>
      <c r="TJE177" s="2"/>
      <c r="TJF177" s="2"/>
      <c r="TJG177" s="2"/>
      <c r="TJH177" s="2"/>
      <c r="TJI177" s="2"/>
      <c r="TJJ177" s="2"/>
      <c r="TJK177" s="2"/>
      <c r="TJL177" s="2"/>
      <c r="TJM177" s="2"/>
      <c r="TJN177" s="2"/>
      <c r="TJO177" s="2"/>
      <c r="TJP177" s="2"/>
      <c r="TJQ177" s="2"/>
      <c r="TJR177" s="2"/>
      <c r="TJS177" s="2"/>
      <c r="TJT177" s="2"/>
      <c r="TJU177" s="2"/>
      <c r="TJV177" s="2"/>
      <c r="TJW177" s="2"/>
      <c r="TJX177" s="2"/>
      <c r="TJY177" s="2"/>
      <c r="TJZ177" s="2"/>
      <c r="TKA177" s="2"/>
      <c r="TKB177" s="2"/>
      <c r="TKC177" s="2"/>
      <c r="TKD177" s="2"/>
      <c r="TKE177" s="2"/>
      <c r="TKF177" s="2"/>
      <c r="TKG177" s="2"/>
      <c r="TKH177" s="2"/>
      <c r="TKI177" s="2"/>
      <c r="TKJ177" s="2"/>
      <c r="TKK177" s="2"/>
      <c r="TKL177" s="2"/>
      <c r="TKM177" s="2"/>
      <c r="TKN177" s="2"/>
      <c r="TKO177" s="2"/>
      <c r="TKP177" s="2"/>
      <c r="TKQ177" s="2"/>
      <c r="TKR177" s="2"/>
      <c r="TKS177" s="2"/>
      <c r="TKT177" s="2"/>
      <c r="TKU177" s="2"/>
      <c r="TKV177" s="2"/>
      <c r="TKW177" s="2"/>
      <c r="TKX177" s="2"/>
      <c r="TKY177" s="2"/>
      <c r="TKZ177" s="2"/>
      <c r="TLA177" s="2"/>
      <c r="TLB177" s="2"/>
      <c r="TLC177" s="2"/>
      <c r="TLD177" s="2"/>
      <c r="TLE177" s="2"/>
      <c r="TLF177" s="2"/>
      <c r="TLG177" s="2"/>
      <c r="TLH177" s="2"/>
      <c r="TLI177" s="2"/>
      <c r="TLJ177" s="2"/>
      <c r="TLK177" s="2"/>
      <c r="TLL177" s="2"/>
      <c r="TLM177" s="2"/>
      <c r="TLN177" s="2"/>
      <c r="TLO177" s="2"/>
      <c r="TLP177" s="2"/>
      <c r="TLQ177" s="2"/>
      <c r="TLR177" s="2"/>
      <c r="TLS177" s="2"/>
      <c r="TLT177" s="2"/>
      <c r="TLU177" s="2"/>
      <c r="TLV177" s="2"/>
      <c r="TLW177" s="2"/>
      <c r="TLX177" s="2"/>
      <c r="TLY177" s="2"/>
      <c r="TLZ177" s="2"/>
      <c r="TMA177" s="2"/>
      <c r="TMB177" s="2"/>
      <c r="TMC177" s="2"/>
      <c r="TMD177" s="2"/>
      <c r="TME177" s="2"/>
      <c r="TMF177" s="2"/>
      <c r="TMG177" s="2"/>
      <c r="TMH177" s="2"/>
      <c r="TMI177" s="2"/>
      <c r="TMJ177" s="2"/>
      <c r="TMK177" s="2"/>
      <c r="TML177" s="2"/>
      <c r="TMM177" s="2"/>
      <c r="TMN177" s="2"/>
      <c r="TMO177" s="2"/>
      <c r="TMP177" s="2"/>
      <c r="TMQ177" s="2"/>
      <c r="TMR177" s="2"/>
      <c r="TMS177" s="2"/>
      <c r="TMT177" s="2"/>
      <c r="TMU177" s="2"/>
      <c r="TMV177" s="2"/>
      <c r="TMW177" s="2"/>
      <c r="TMX177" s="2"/>
      <c r="TMY177" s="2"/>
      <c r="TMZ177" s="2"/>
      <c r="TNA177" s="2"/>
      <c r="TNB177" s="2"/>
      <c r="TNC177" s="2"/>
      <c r="TND177" s="2"/>
      <c r="TNE177" s="2"/>
      <c r="TNF177" s="2"/>
      <c r="TNG177" s="2"/>
      <c r="TNH177" s="2"/>
      <c r="TNI177" s="2"/>
      <c r="TNJ177" s="2"/>
      <c r="TNK177" s="2"/>
      <c r="TNL177" s="2"/>
      <c r="TNM177" s="2"/>
      <c r="TNN177" s="2"/>
      <c r="TNO177" s="2"/>
      <c r="TNP177" s="2"/>
      <c r="TNQ177" s="2"/>
      <c r="TNR177" s="2"/>
      <c r="TNS177" s="2"/>
      <c r="TNT177" s="2"/>
      <c r="TNU177" s="2"/>
      <c r="TNV177" s="2"/>
      <c r="TNW177" s="2"/>
      <c r="TNX177" s="2"/>
      <c r="TNY177" s="2"/>
      <c r="TNZ177" s="2"/>
      <c r="TOA177" s="2"/>
      <c r="TOB177" s="2"/>
      <c r="TOC177" s="2"/>
      <c r="TOD177" s="2"/>
      <c r="TOE177" s="2"/>
      <c r="TOF177" s="2"/>
      <c r="TOG177" s="2"/>
      <c r="TOH177" s="2"/>
      <c r="TOI177" s="2"/>
      <c r="TOJ177" s="2"/>
      <c r="TOK177" s="2"/>
      <c r="TOL177" s="2"/>
      <c r="TOM177" s="2"/>
      <c r="TON177" s="2"/>
      <c r="TOO177" s="2"/>
      <c r="TOP177" s="2"/>
      <c r="TOQ177" s="2"/>
      <c r="TOR177" s="2"/>
      <c r="TOS177" s="2"/>
      <c r="TOT177" s="2"/>
      <c r="TOU177" s="2"/>
      <c r="TOV177" s="2"/>
      <c r="TOW177" s="2"/>
      <c r="TOX177" s="2"/>
      <c r="TOY177" s="2"/>
      <c r="TOZ177" s="2"/>
      <c r="TPA177" s="2"/>
      <c r="TPB177" s="2"/>
      <c r="TPC177" s="2"/>
      <c r="TPD177" s="2"/>
      <c r="TPE177" s="2"/>
      <c r="TPF177" s="2"/>
      <c r="TPG177" s="2"/>
      <c r="TPH177" s="2"/>
      <c r="TPI177" s="2"/>
      <c r="TPJ177" s="2"/>
      <c r="TPK177" s="2"/>
      <c r="TPL177" s="2"/>
      <c r="TPM177" s="2"/>
      <c r="TPN177" s="2"/>
      <c r="TPO177" s="2"/>
      <c r="TPP177" s="2"/>
      <c r="TPQ177" s="2"/>
      <c r="TPR177" s="2"/>
      <c r="TPS177" s="2"/>
      <c r="TPT177" s="2"/>
      <c r="TPU177" s="2"/>
      <c r="TPV177" s="2"/>
      <c r="TPW177" s="2"/>
      <c r="TPX177" s="2"/>
      <c r="TPY177" s="2"/>
      <c r="TPZ177" s="2"/>
      <c r="TQA177" s="2"/>
      <c r="TQB177" s="2"/>
      <c r="TQC177" s="2"/>
      <c r="TQD177" s="2"/>
      <c r="TQE177" s="2"/>
      <c r="TQF177" s="2"/>
      <c r="TQG177" s="2"/>
      <c r="TQH177" s="2"/>
      <c r="TQI177" s="2"/>
      <c r="TQJ177" s="2"/>
      <c r="TQK177" s="2"/>
      <c r="TQL177" s="2"/>
      <c r="TQM177" s="2"/>
      <c r="TQN177" s="2"/>
      <c r="TQO177" s="2"/>
      <c r="TQP177" s="2"/>
      <c r="TQQ177" s="2"/>
      <c r="TQR177" s="2"/>
      <c r="TQS177" s="2"/>
      <c r="TQT177" s="2"/>
      <c r="TQU177" s="2"/>
      <c r="TQV177" s="2"/>
      <c r="TQW177" s="2"/>
      <c r="TQX177" s="2"/>
      <c r="TQY177" s="2"/>
      <c r="TQZ177" s="2"/>
      <c r="TRA177" s="2"/>
      <c r="TRB177" s="2"/>
      <c r="TRC177" s="2"/>
      <c r="TRD177" s="2"/>
      <c r="TRE177" s="2"/>
      <c r="TRF177" s="2"/>
      <c r="TRG177" s="2"/>
      <c r="TRH177" s="2"/>
      <c r="TRI177" s="2"/>
      <c r="TRJ177" s="2"/>
      <c r="TRK177" s="2"/>
      <c r="TRL177" s="2"/>
      <c r="TRM177" s="2"/>
      <c r="TRN177" s="2"/>
      <c r="TRO177" s="2"/>
      <c r="TRP177" s="2"/>
      <c r="TRQ177" s="2"/>
      <c r="TRR177" s="2"/>
      <c r="TRS177" s="2"/>
      <c r="TRT177" s="2"/>
      <c r="TRU177" s="2"/>
      <c r="TRV177" s="2"/>
      <c r="TRW177" s="2"/>
      <c r="TRX177" s="2"/>
      <c r="TRY177" s="2"/>
      <c r="TRZ177" s="2"/>
      <c r="TSA177" s="2"/>
      <c r="TSB177" s="2"/>
      <c r="TSC177" s="2"/>
      <c r="TSD177" s="2"/>
      <c r="TSE177" s="2"/>
      <c r="TSF177" s="2"/>
      <c r="TSG177" s="2"/>
      <c r="TSH177" s="2"/>
      <c r="TSI177" s="2"/>
      <c r="TSJ177" s="2"/>
      <c r="TSK177" s="2"/>
      <c r="TSL177" s="2"/>
      <c r="TSM177" s="2"/>
      <c r="TSN177" s="2"/>
      <c r="TSO177" s="2"/>
      <c r="TSP177" s="2"/>
      <c r="TSQ177" s="2"/>
      <c r="TSR177" s="2"/>
      <c r="TSS177" s="2"/>
      <c r="TST177" s="2"/>
      <c r="TSU177" s="2"/>
      <c r="TSV177" s="2"/>
      <c r="TSW177" s="2"/>
      <c r="TSX177" s="2"/>
      <c r="TSY177" s="2"/>
      <c r="TSZ177" s="2"/>
      <c r="TTA177" s="2"/>
      <c r="TTB177" s="2"/>
      <c r="TTC177" s="2"/>
      <c r="TTD177" s="2"/>
      <c r="TTE177" s="2"/>
      <c r="TTF177" s="2"/>
      <c r="TTG177" s="2"/>
      <c r="TTH177" s="2"/>
      <c r="TTI177" s="2"/>
      <c r="TTJ177" s="2"/>
      <c r="TTK177" s="2"/>
      <c r="TTL177" s="2"/>
      <c r="TTM177" s="2"/>
      <c r="TTN177" s="2"/>
      <c r="TTO177" s="2"/>
      <c r="TTP177" s="2"/>
      <c r="TTQ177" s="2"/>
      <c r="TTR177" s="2"/>
      <c r="TTS177" s="2"/>
      <c r="TTT177" s="2"/>
      <c r="TTU177" s="2"/>
      <c r="TTV177" s="2"/>
      <c r="TTW177" s="2"/>
      <c r="TTX177" s="2"/>
      <c r="TTY177" s="2"/>
      <c r="TTZ177" s="2"/>
      <c r="TUA177" s="2"/>
      <c r="TUB177" s="2"/>
      <c r="TUC177" s="2"/>
      <c r="TUD177" s="2"/>
      <c r="TUE177" s="2"/>
      <c r="TUF177" s="2"/>
      <c r="TUG177" s="2"/>
      <c r="TUH177" s="2"/>
      <c r="TUI177" s="2"/>
      <c r="TUJ177" s="2"/>
      <c r="TUK177" s="2"/>
      <c r="TUL177" s="2"/>
      <c r="TUM177" s="2"/>
      <c r="TUN177" s="2"/>
      <c r="TUO177" s="2"/>
      <c r="TUP177" s="2"/>
      <c r="TUQ177" s="2"/>
      <c r="TUR177" s="2"/>
      <c r="TUS177" s="2"/>
      <c r="TUT177" s="2"/>
      <c r="TUU177" s="2"/>
      <c r="TUV177" s="2"/>
      <c r="TUW177" s="2"/>
      <c r="TUX177" s="2"/>
      <c r="TUY177" s="2"/>
      <c r="TUZ177" s="2"/>
      <c r="TVA177" s="2"/>
      <c r="TVB177" s="2"/>
      <c r="TVC177" s="2"/>
      <c r="TVD177" s="2"/>
      <c r="TVE177" s="2"/>
      <c r="TVF177" s="2"/>
      <c r="TVG177" s="2"/>
      <c r="TVH177" s="2"/>
      <c r="TVI177" s="2"/>
      <c r="TVJ177" s="2"/>
      <c r="TVK177" s="2"/>
      <c r="TVL177" s="2"/>
      <c r="TVM177" s="2"/>
      <c r="TVN177" s="2"/>
      <c r="TVO177" s="2"/>
      <c r="TVP177" s="2"/>
      <c r="TVQ177" s="2"/>
      <c r="TVR177" s="2"/>
      <c r="TVS177" s="2"/>
      <c r="TVT177" s="2"/>
      <c r="TVU177" s="2"/>
      <c r="TVV177" s="2"/>
      <c r="TVW177" s="2"/>
      <c r="TVX177" s="2"/>
      <c r="TVY177" s="2"/>
      <c r="TVZ177" s="2"/>
      <c r="TWA177" s="2"/>
      <c r="TWB177" s="2"/>
      <c r="TWC177" s="2"/>
      <c r="TWD177" s="2"/>
      <c r="TWE177" s="2"/>
      <c r="TWF177" s="2"/>
      <c r="TWG177" s="2"/>
      <c r="TWH177" s="2"/>
      <c r="TWI177" s="2"/>
      <c r="TWJ177" s="2"/>
      <c r="TWK177" s="2"/>
      <c r="TWL177" s="2"/>
      <c r="TWM177" s="2"/>
      <c r="TWN177" s="2"/>
      <c r="TWO177" s="2"/>
      <c r="TWP177" s="2"/>
      <c r="TWQ177" s="2"/>
      <c r="TWR177" s="2"/>
      <c r="TWS177" s="2"/>
      <c r="TWT177" s="2"/>
      <c r="TWU177" s="2"/>
      <c r="TWV177" s="2"/>
      <c r="TWW177" s="2"/>
      <c r="TWX177" s="2"/>
      <c r="TWY177" s="2"/>
      <c r="TWZ177" s="2"/>
      <c r="TXA177" s="2"/>
      <c r="TXB177" s="2"/>
      <c r="TXC177" s="2"/>
      <c r="TXD177" s="2"/>
      <c r="TXE177" s="2"/>
      <c r="TXF177" s="2"/>
      <c r="TXG177" s="2"/>
      <c r="TXH177" s="2"/>
      <c r="TXI177" s="2"/>
      <c r="TXJ177" s="2"/>
      <c r="TXK177" s="2"/>
      <c r="TXL177" s="2"/>
      <c r="TXM177" s="2"/>
      <c r="TXN177" s="2"/>
      <c r="TXO177" s="2"/>
      <c r="TXP177" s="2"/>
      <c r="TXQ177" s="2"/>
      <c r="TXR177" s="2"/>
      <c r="TXS177" s="2"/>
      <c r="TXT177" s="2"/>
      <c r="TXU177" s="2"/>
      <c r="TXV177" s="2"/>
      <c r="TXW177" s="2"/>
      <c r="TXX177" s="2"/>
      <c r="TXY177" s="2"/>
      <c r="TXZ177" s="2"/>
      <c r="TYA177" s="2"/>
      <c r="TYB177" s="2"/>
      <c r="TYC177" s="2"/>
      <c r="TYD177" s="2"/>
      <c r="TYE177" s="2"/>
      <c r="TYF177" s="2"/>
      <c r="TYG177" s="2"/>
      <c r="TYH177" s="2"/>
      <c r="TYI177" s="2"/>
      <c r="TYJ177" s="2"/>
      <c r="TYK177" s="2"/>
      <c r="TYL177" s="2"/>
      <c r="TYM177" s="2"/>
      <c r="TYN177" s="2"/>
      <c r="TYO177" s="2"/>
      <c r="TYP177" s="2"/>
      <c r="TYQ177" s="2"/>
      <c r="TYR177" s="2"/>
      <c r="TYS177" s="2"/>
      <c r="TYT177" s="2"/>
      <c r="TYU177" s="2"/>
      <c r="TYV177" s="2"/>
      <c r="TYW177" s="2"/>
      <c r="TYX177" s="2"/>
      <c r="TYY177" s="2"/>
      <c r="TYZ177" s="2"/>
      <c r="TZA177" s="2"/>
      <c r="TZB177" s="2"/>
      <c r="TZC177" s="2"/>
      <c r="TZD177" s="2"/>
      <c r="TZE177" s="2"/>
      <c r="TZF177" s="2"/>
      <c r="TZG177" s="2"/>
      <c r="TZH177" s="2"/>
      <c r="TZI177" s="2"/>
      <c r="TZJ177" s="2"/>
      <c r="TZK177" s="2"/>
      <c r="TZL177" s="2"/>
      <c r="TZM177" s="2"/>
      <c r="TZN177" s="2"/>
      <c r="TZO177" s="2"/>
      <c r="TZP177" s="2"/>
      <c r="TZQ177" s="2"/>
      <c r="TZR177" s="2"/>
      <c r="TZS177" s="2"/>
      <c r="TZT177" s="2"/>
      <c r="TZU177" s="2"/>
      <c r="TZV177" s="2"/>
      <c r="TZW177" s="2"/>
      <c r="TZX177" s="2"/>
      <c r="TZY177" s="2"/>
      <c r="TZZ177" s="2"/>
      <c r="UAA177" s="2"/>
      <c r="UAB177" s="2"/>
      <c r="UAC177" s="2"/>
      <c r="UAD177" s="2"/>
      <c r="UAE177" s="2"/>
      <c r="UAF177" s="2"/>
      <c r="UAG177" s="2"/>
      <c r="UAH177" s="2"/>
      <c r="UAI177" s="2"/>
      <c r="UAJ177" s="2"/>
      <c r="UAK177" s="2"/>
      <c r="UAL177" s="2"/>
      <c r="UAM177" s="2"/>
      <c r="UAN177" s="2"/>
      <c r="UAO177" s="2"/>
      <c r="UAP177" s="2"/>
      <c r="UAQ177" s="2"/>
      <c r="UAR177" s="2"/>
      <c r="UAS177" s="2"/>
      <c r="UAT177" s="2"/>
      <c r="UAU177" s="2"/>
      <c r="UAV177" s="2"/>
      <c r="UAW177" s="2"/>
      <c r="UAX177" s="2"/>
      <c r="UAY177" s="2"/>
      <c r="UAZ177" s="2"/>
      <c r="UBA177" s="2"/>
      <c r="UBB177" s="2"/>
      <c r="UBC177" s="2"/>
      <c r="UBD177" s="2"/>
      <c r="UBE177" s="2"/>
      <c r="UBF177" s="2"/>
      <c r="UBG177" s="2"/>
      <c r="UBH177" s="2"/>
      <c r="UBI177" s="2"/>
      <c r="UBJ177" s="2"/>
      <c r="UBK177" s="2"/>
      <c r="UBL177" s="2"/>
      <c r="UBM177" s="2"/>
      <c r="UBN177" s="2"/>
      <c r="UBO177" s="2"/>
      <c r="UBP177" s="2"/>
      <c r="UBQ177" s="2"/>
      <c r="UBR177" s="2"/>
      <c r="UBS177" s="2"/>
      <c r="UBT177" s="2"/>
      <c r="UBU177" s="2"/>
      <c r="UBV177" s="2"/>
      <c r="UBW177" s="2"/>
      <c r="UBX177" s="2"/>
      <c r="UBY177" s="2"/>
      <c r="UBZ177" s="2"/>
      <c r="UCA177" s="2"/>
      <c r="UCB177" s="2"/>
      <c r="UCC177" s="2"/>
      <c r="UCD177" s="2"/>
      <c r="UCE177" s="2"/>
      <c r="UCF177" s="2"/>
      <c r="UCG177" s="2"/>
      <c r="UCH177" s="2"/>
      <c r="UCI177" s="2"/>
      <c r="UCJ177" s="2"/>
      <c r="UCK177" s="2"/>
      <c r="UCL177" s="2"/>
      <c r="UCM177" s="2"/>
      <c r="UCN177" s="2"/>
      <c r="UCO177" s="2"/>
      <c r="UCP177" s="2"/>
      <c r="UCQ177" s="2"/>
      <c r="UCR177" s="2"/>
      <c r="UCS177" s="2"/>
      <c r="UCT177" s="2"/>
      <c r="UCU177" s="2"/>
      <c r="UCV177" s="2"/>
      <c r="UCW177" s="2"/>
      <c r="UCX177" s="2"/>
      <c r="UCY177" s="2"/>
      <c r="UCZ177" s="2"/>
      <c r="UDA177" s="2"/>
      <c r="UDB177" s="2"/>
      <c r="UDC177" s="2"/>
      <c r="UDD177" s="2"/>
      <c r="UDE177" s="2"/>
      <c r="UDF177" s="2"/>
      <c r="UDG177" s="2"/>
      <c r="UDH177" s="2"/>
      <c r="UDI177" s="2"/>
      <c r="UDJ177" s="2"/>
      <c r="UDK177" s="2"/>
      <c r="UDL177" s="2"/>
      <c r="UDM177" s="2"/>
      <c r="UDN177" s="2"/>
      <c r="UDO177" s="2"/>
      <c r="UDP177" s="2"/>
      <c r="UDQ177" s="2"/>
      <c r="UDR177" s="2"/>
      <c r="UDS177" s="2"/>
      <c r="UDT177" s="2"/>
      <c r="UDU177" s="2"/>
      <c r="UDV177" s="2"/>
      <c r="UDW177" s="2"/>
      <c r="UDX177" s="2"/>
      <c r="UDY177" s="2"/>
      <c r="UDZ177" s="2"/>
      <c r="UEA177" s="2"/>
      <c r="UEB177" s="2"/>
      <c r="UEC177" s="2"/>
      <c r="UED177" s="2"/>
      <c r="UEE177" s="2"/>
      <c r="UEF177" s="2"/>
      <c r="UEG177" s="2"/>
      <c r="UEH177" s="2"/>
      <c r="UEI177" s="2"/>
      <c r="UEJ177" s="2"/>
      <c r="UEK177" s="2"/>
      <c r="UEL177" s="2"/>
      <c r="UEM177" s="2"/>
      <c r="UEN177" s="2"/>
      <c r="UEO177" s="2"/>
      <c r="UEP177" s="2"/>
      <c r="UEQ177" s="2"/>
      <c r="UER177" s="2"/>
      <c r="UES177" s="2"/>
      <c r="UET177" s="2"/>
      <c r="UEU177" s="2"/>
      <c r="UEV177" s="2"/>
      <c r="UEW177" s="2"/>
      <c r="UEX177" s="2"/>
      <c r="UEY177" s="2"/>
      <c r="UEZ177" s="2"/>
      <c r="UFA177" s="2"/>
      <c r="UFB177" s="2"/>
      <c r="UFC177" s="2"/>
      <c r="UFD177" s="2"/>
      <c r="UFE177" s="2"/>
      <c r="UFF177" s="2"/>
      <c r="UFG177" s="2"/>
      <c r="UFH177" s="2"/>
      <c r="UFI177" s="2"/>
      <c r="UFJ177" s="2"/>
      <c r="UFK177" s="2"/>
      <c r="UFL177" s="2"/>
      <c r="UFM177" s="2"/>
      <c r="UFN177" s="2"/>
      <c r="UFO177" s="2"/>
      <c r="UFP177" s="2"/>
      <c r="UFQ177" s="2"/>
      <c r="UFR177" s="2"/>
      <c r="UFS177" s="2"/>
      <c r="UFT177" s="2"/>
      <c r="UFU177" s="2"/>
      <c r="UFV177" s="2"/>
      <c r="UFW177" s="2"/>
      <c r="UFX177" s="2"/>
      <c r="UFY177" s="2"/>
      <c r="UFZ177" s="2"/>
      <c r="UGA177" s="2"/>
      <c r="UGB177" s="2"/>
      <c r="UGC177" s="2"/>
      <c r="UGD177" s="2"/>
      <c r="UGE177" s="2"/>
      <c r="UGF177" s="2"/>
      <c r="UGG177" s="2"/>
      <c r="UGH177" s="2"/>
      <c r="UGI177" s="2"/>
      <c r="UGJ177" s="2"/>
      <c r="UGK177" s="2"/>
      <c r="UGL177" s="2"/>
      <c r="UGM177" s="2"/>
      <c r="UGN177" s="2"/>
      <c r="UGO177" s="2"/>
      <c r="UGP177" s="2"/>
      <c r="UGQ177" s="2"/>
      <c r="UGR177" s="2"/>
      <c r="UGS177" s="2"/>
      <c r="UGT177" s="2"/>
      <c r="UGU177" s="2"/>
      <c r="UGV177" s="2"/>
      <c r="UGW177" s="2"/>
      <c r="UGX177" s="2"/>
      <c r="UGY177" s="2"/>
      <c r="UGZ177" s="2"/>
      <c r="UHA177" s="2"/>
      <c r="UHB177" s="2"/>
      <c r="UHC177" s="2"/>
      <c r="UHD177" s="2"/>
      <c r="UHE177" s="2"/>
      <c r="UHF177" s="2"/>
      <c r="UHG177" s="2"/>
      <c r="UHH177" s="2"/>
      <c r="UHI177" s="2"/>
      <c r="UHJ177" s="2"/>
      <c r="UHK177" s="2"/>
      <c r="UHL177" s="2"/>
      <c r="UHM177" s="2"/>
      <c r="UHN177" s="2"/>
      <c r="UHO177" s="2"/>
      <c r="UHP177" s="2"/>
      <c r="UHQ177" s="2"/>
      <c r="UHR177" s="2"/>
      <c r="UHS177" s="2"/>
      <c r="UHT177" s="2"/>
      <c r="UHU177" s="2"/>
      <c r="UHV177" s="2"/>
      <c r="UHW177" s="2"/>
      <c r="UHX177" s="2"/>
      <c r="UHY177" s="2"/>
      <c r="UHZ177" s="2"/>
      <c r="UIA177" s="2"/>
      <c r="UIB177" s="2"/>
      <c r="UIC177" s="2"/>
      <c r="UID177" s="2"/>
      <c r="UIE177" s="2"/>
      <c r="UIF177" s="2"/>
      <c r="UIG177" s="2"/>
      <c r="UIH177" s="2"/>
      <c r="UII177" s="2"/>
      <c r="UIJ177" s="2"/>
      <c r="UIK177" s="2"/>
      <c r="UIL177" s="2"/>
      <c r="UIM177" s="2"/>
      <c r="UIN177" s="2"/>
      <c r="UIO177" s="2"/>
      <c r="UIP177" s="2"/>
      <c r="UIQ177" s="2"/>
      <c r="UIR177" s="2"/>
      <c r="UIS177" s="2"/>
      <c r="UIT177" s="2"/>
      <c r="UIU177" s="2"/>
      <c r="UIV177" s="2"/>
      <c r="UIW177" s="2"/>
      <c r="UIX177" s="2"/>
      <c r="UIY177" s="2"/>
      <c r="UIZ177" s="2"/>
      <c r="UJA177" s="2"/>
      <c r="UJB177" s="2"/>
      <c r="UJC177" s="2"/>
      <c r="UJD177" s="2"/>
      <c r="UJE177" s="2"/>
      <c r="UJF177" s="2"/>
      <c r="UJG177" s="2"/>
      <c r="UJH177" s="2"/>
      <c r="UJI177" s="2"/>
      <c r="UJJ177" s="2"/>
      <c r="UJK177" s="2"/>
      <c r="UJL177" s="2"/>
      <c r="UJM177" s="2"/>
      <c r="UJN177" s="2"/>
      <c r="UJO177" s="2"/>
      <c r="UJP177" s="2"/>
      <c r="UJQ177" s="2"/>
      <c r="UJR177" s="2"/>
      <c r="UJS177" s="2"/>
      <c r="UJT177" s="2"/>
      <c r="UJU177" s="2"/>
      <c r="UJV177" s="2"/>
      <c r="UJW177" s="2"/>
      <c r="UJX177" s="2"/>
      <c r="UJY177" s="2"/>
      <c r="UJZ177" s="2"/>
      <c r="UKA177" s="2"/>
      <c r="UKB177" s="2"/>
      <c r="UKC177" s="2"/>
      <c r="UKD177" s="2"/>
      <c r="UKE177" s="2"/>
      <c r="UKF177" s="2"/>
      <c r="UKG177" s="2"/>
      <c r="UKH177" s="2"/>
      <c r="UKI177" s="2"/>
      <c r="UKJ177" s="2"/>
      <c r="UKK177" s="2"/>
      <c r="UKL177" s="2"/>
      <c r="UKM177" s="2"/>
      <c r="UKN177" s="2"/>
      <c r="UKO177" s="2"/>
      <c r="UKP177" s="2"/>
      <c r="UKQ177" s="2"/>
      <c r="UKR177" s="2"/>
      <c r="UKS177" s="2"/>
      <c r="UKT177" s="2"/>
      <c r="UKU177" s="2"/>
      <c r="UKV177" s="2"/>
      <c r="UKW177" s="2"/>
      <c r="UKX177" s="2"/>
      <c r="UKY177" s="2"/>
      <c r="UKZ177" s="2"/>
      <c r="ULA177" s="2"/>
      <c r="ULB177" s="2"/>
      <c r="ULC177" s="2"/>
      <c r="ULD177" s="2"/>
      <c r="ULE177" s="2"/>
      <c r="ULF177" s="2"/>
      <c r="ULG177" s="2"/>
      <c r="ULH177" s="2"/>
      <c r="ULI177" s="2"/>
      <c r="ULJ177" s="2"/>
      <c r="ULK177" s="2"/>
      <c r="ULL177" s="2"/>
      <c r="ULM177" s="2"/>
      <c r="ULN177" s="2"/>
      <c r="ULO177" s="2"/>
      <c r="ULP177" s="2"/>
      <c r="ULQ177" s="2"/>
      <c r="ULR177" s="2"/>
      <c r="ULS177" s="2"/>
      <c r="ULT177" s="2"/>
      <c r="ULU177" s="2"/>
      <c r="ULV177" s="2"/>
      <c r="ULW177" s="2"/>
      <c r="ULX177" s="2"/>
      <c r="ULY177" s="2"/>
      <c r="ULZ177" s="2"/>
      <c r="UMA177" s="2"/>
      <c r="UMB177" s="2"/>
      <c r="UMC177" s="2"/>
      <c r="UMD177" s="2"/>
      <c r="UME177" s="2"/>
      <c r="UMF177" s="2"/>
      <c r="UMG177" s="2"/>
      <c r="UMH177" s="2"/>
      <c r="UMI177" s="2"/>
      <c r="UMJ177" s="2"/>
      <c r="UMK177" s="2"/>
      <c r="UML177" s="2"/>
      <c r="UMM177" s="2"/>
      <c r="UMN177" s="2"/>
      <c r="UMO177" s="2"/>
      <c r="UMP177" s="2"/>
      <c r="UMQ177" s="2"/>
      <c r="UMR177" s="2"/>
      <c r="UMS177" s="2"/>
      <c r="UMT177" s="2"/>
      <c r="UMU177" s="2"/>
      <c r="UMV177" s="2"/>
      <c r="UMW177" s="2"/>
      <c r="UMX177" s="2"/>
      <c r="UMY177" s="2"/>
      <c r="UMZ177" s="2"/>
      <c r="UNA177" s="2"/>
      <c r="UNB177" s="2"/>
      <c r="UNC177" s="2"/>
      <c r="UND177" s="2"/>
      <c r="UNE177" s="2"/>
      <c r="UNF177" s="2"/>
      <c r="UNG177" s="2"/>
      <c r="UNH177" s="2"/>
      <c r="UNI177" s="2"/>
      <c r="UNJ177" s="2"/>
      <c r="UNK177" s="2"/>
      <c r="UNL177" s="2"/>
      <c r="UNM177" s="2"/>
      <c r="UNN177" s="2"/>
      <c r="UNO177" s="2"/>
      <c r="UNP177" s="2"/>
      <c r="UNQ177" s="2"/>
      <c r="UNR177" s="2"/>
      <c r="UNS177" s="2"/>
      <c r="UNT177" s="2"/>
      <c r="UNU177" s="2"/>
      <c r="UNV177" s="2"/>
      <c r="UNW177" s="2"/>
      <c r="UNX177" s="2"/>
      <c r="UNY177" s="2"/>
      <c r="UNZ177" s="2"/>
      <c r="UOA177" s="2"/>
      <c r="UOB177" s="2"/>
      <c r="UOC177" s="2"/>
      <c r="UOD177" s="2"/>
      <c r="UOE177" s="2"/>
      <c r="UOF177" s="2"/>
      <c r="UOG177" s="2"/>
      <c r="UOH177" s="2"/>
      <c r="UOI177" s="2"/>
      <c r="UOJ177" s="2"/>
      <c r="UOK177" s="2"/>
      <c r="UOL177" s="2"/>
      <c r="UOM177" s="2"/>
      <c r="UON177" s="2"/>
      <c r="UOO177" s="2"/>
      <c r="UOP177" s="2"/>
      <c r="UOQ177" s="2"/>
      <c r="UOR177" s="2"/>
      <c r="UOS177" s="2"/>
      <c r="UOT177" s="2"/>
      <c r="UOU177" s="2"/>
      <c r="UOV177" s="2"/>
      <c r="UOW177" s="2"/>
      <c r="UOX177" s="2"/>
      <c r="UOY177" s="2"/>
      <c r="UOZ177" s="2"/>
      <c r="UPA177" s="2"/>
      <c r="UPB177" s="2"/>
      <c r="UPC177" s="2"/>
      <c r="UPD177" s="2"/>
      <c r="UPE177" s="2"/>
      <c r="UPF177" s="2"/>
      <c r="UPG177" s="2"/>
      <c r="UPH177" s="2"/>
      <c r="UPI177" s="2"/>
      <c r="UPJ177" s="2"/>
      <c r="UPK177" s="2"/>
      <c r="UPL177" s="2"/>
      <c r="UPM177" s="2"/>
      <c r="UPN177" s="2"/>
      <c r="UPO177" s="2"/>
      <c r="UPP177" s="2"/>
      <c r="UPQ177" s="2"/>
      <c r="UPR177" s="2"/>
      <c r="UPS177" s="2"/>
      <c r="UPT177" s="2"/>
      <c r="UPU177" s="2"/>
      <c r="UPV177" s="2"/>
      <c r="UPW177" s="2"/>
      <c r="UPX177" s="2"/>
      <c r="UPY177" s="2"/>
      <c r="UPZ177" s="2"/>
      <c r="UQA177" s="2"/>
      <c r="UQB177" s="2"/>
      <c r="UQC177" s="2"/>
      <c r="UQD177" s="2"/>
      <c r="UQE177" s="2"/>
      <c r="UQF177" s="2"/>
      <c r="UQG177" s="2"/>
      <c r="UQH177" s="2"/>
      <c r="UQI177" s="2"/>
      <c r="UQJ177" s="2"/>
      <c r="UQK177" s="2"/>
      <c r="UQL177" s="2"/>
      <c r="UQM177" s="2"/>
      <c r="UQN177" s="2"/>
      <c r="UQO177" s="2"/>
      <c r="UQP177" s="2"/>
      <c r="UQQ177" s="2"/>
      <c r="UQR177" s="2"/>
      <c r="UQS177" s="2"/>
      <c r="UQT177" s="2"/>
      <c r="UQU177" s="2"/>
      <c r="UQV177" s="2"/>
      <c r="UQW177" s="2"/>
      <c r="UQX177" s="2"/>
      <c r="UQY177" s="2"/>
      <c r="UQZ177" s="2"/>
      <c r="URA177" s="2"/>
      <c r="URB177" s="2"/>
      <c r="URC177" s="2"/>
      <c r="URD177" s="2"/>
      <c r="URE177" s="2"/>
      <c r="URF177" s="2"/>
      <c r="URG177" s="2"/>
      <c r="URH177" s="2"/>
      <c r="URI177" s="2"/>
      <c r="URJ177" s="2"/>
      <c r="URK177" s="2"/>
      <c r="URL177" s="2"/>
      <c r="URM177" s="2"/>
      <c r="URN177" s="2"/>
      <c r="URO177" s="2"/>
      <c r="URP177" s="2"/>
      <c r="URQ177" s="2"/>
      <c r="URR177" s="2"/>
      <c r="URS177" s="2"/>
      <c r="URT177" s="2"/>
      <c r="URU177" s="2"/>
      <c r="URV177" s="2"/>
      <c r="URW177" s="2"/>
      <c r="URX177" s="2"/>
      <c r="URY177" s="2"/>
      <c r="URZ177" s="2"/>
      <c r="USA177" s="2"/>
      <c r="USB177" s="2"/>
      <c r="USC177" s="2"/>
      <c r="USD177" s="2"/>
      <c r="USE177" s="2"/>
      <c r="USF177" s="2"/>
      <c r="USG177" s="2"/>
      <c r="USH177" s="2"/>
      <c r="USI177" s="2"/>
      <c r="USJ177" s="2"/>
      <c r="USK177" s="2"/>
      <c r="USL177" s="2"/>
      <c r="USM177" s="2"/>
      <c r="USN177" s="2"/>
      <c r="USO177" s="2"/>
      <c r="USP177" s="2"/>
      <c r="USQ177" s="2"/>
      <c r="USR177" s="2"/>
      <c r="USS177" s="2"/>
      <c r="UST177" s="2"/>
      <c r="USU177" s="2"/>
      <c r="USV177" s="2"/>
      <c r="USW177" s="2"/>
      <c r="USX177" s="2"/>
      <c r="USY177" s="2"/>
      <c r="USZ177" s="2"/>
      <c r="UTA177" s="2"/>
      <c r="UTB177" s="2"/>
      <c r="UTC177" s="2"/>
      <c r="UTD177" s="2"/>
      <c r="UTE177" s="2"/>
      <c r="UTF177" s="2"/>
      <c r="UTG177" s="2"/>
      <c r="UTH177" s="2"/>
      <c r="UTI177" s="2"/>
      <c r="UTJ177" s="2"/>
      <c r="UTK177" s="2"/>
      <c r="UTL177" s="2"/>
      <c r="UTM177" s="2"/>
      <c r="UTN177" s="2"/>
      <c r="UTO177" s="2"/>
      <c r="UTP177" s="2"/>
      <c r="UTQ177" s="2"/>
      <c r="UTR177" s="2"/>
      <c r="UTS177" s="2"/>
      <c r="UTT177" s="2"/>
      <c r="UTU177" s="2"/>
      <c r="UTV177" s="2"/>
      <c r="UTW177" s="2"/>
      <c r="UTX177" s="2"/>
      <c r="UTY177" s="2"/>
      <c r="UTZ177" s="2"/>
      <c r="UUA177" s="2"/>
      <c r="UUB177" s="2"/>
      <c r="UUC177" s="2"/>
      <c r="UUD177" s="2"/>
      <c r="UUE177" s="2"/>
      <c r="UUF177" s="2"/>
      <c r="UUG177" s="2"/>
      <c r="UUH177" s="2"/>
      <c r="UUI177" s="2"/>
      <c r="UUJ177" s="2"/>
      <c r="UUK177" s="2"/>
      <c r="UUL177" s="2"/>
      <c r="UUM177" s="2"/>
      <c r="UUN177" s="2"/>
      <c r="UUO177" s="2"/>
      <c r="UUP177" s="2"/>
      <c r="UUQ177" s="2"/>
      <c r="UUR177" s="2"/>
      <c r="UUS177" s="2"/>
      <c r="UUT177" s="2"/>
      <c r="UUU177" s="2"/>
      <c r="UUV177" s="2"/>
      <c r="UUW177" s="2"/>
      <c r="UUX177" s="2"/>
      <c r="UUY177" s="2"/>
      <c r="UUZ177" s="2"/>
      <c r="UVA177" s="2"/>
      <c r="UVB177" s="2"/>
      <c r="UVC177" s="2"/>
      <c r="UVD177" s="2"/>
      <c r="UVE177" s="2"/>
      <c r="UVF177" s="2"/>
      <c r="UVG177" s="2"/>
      <c r="UVH177" s="2"/>
      <c r="UVI177" s="2"/>
      <c r="UVJ177" s="2"/>
      <c r="UVK177" s="2"/>
      <c r="UVL177" s="2"/>
      <c r="UVM177" s="2"/>
      <c r="UVN177" s="2"/>
      <c r="UVO177" s="2"/>
      <c r="UVP177" s="2"/>
      <c r="UVQ177" s="2"/>
      <c r="UVR177" s="2"/>
      <c r="UVS177" s="2"/>
      <c r="UVT177" s="2"/>
      <c r="UVU177" s="2"/>
      <c r="UVV177" s="2"/>
      <c r="UVW177" s="2"/>
      <c r="UVX177" s="2"/>
      <c r="UVY177" s="2"/>
      <c r="UVZ177" s="2"/>
      <c r="UWA177" s="2"/>
      <c r="UWB177" s="2"/>
      <c r="UWC177" s="2"/>
      <c r="UWD177" s="2"/>
      <c r="UWE177" s="2"/>
      <c r="UWF177" s="2"/>
      <c r="UWG177" s="2"/>
      <c r="UWH177" s="2"/>
      <c r="UWI177" s="2"/>
      <c r="UWJ177" s="2"/>
      <c r="UWK177" s="2"/>
      <c r="UWL177" s="2"/>
      <c r="UWM177" s="2"/>
      <c r="UWN177" s="2"/>
      <c r="UWO177" s="2"/>
      <c r="UWP177" s="2"/>
      <c r="UWQ177" s="2"/>
      <c r="UWR177" s="2"/>
      <c r="UWS177" s="2"/>
      <c r="UWT177" s="2"/>
      <c r="UWU177" s="2"/>
      <c r="UWV177" s="2"/>
      <c r="UWW177" s="2"/>
      <c r="UWX177" s="2"/>
      <c r="UWY177" s="2"/>
      <c r="UWZ177" s="2"/>
      <c r="UXA177" s="2"/>
      <c r="UXB177" s="2"/>
      <c r="UXC177" s="2"/>
      <c r="UXD177" s="2"/>
      <c r="UXE177" s="2"/>
      <c r="UXF177" s="2"/>
      <c r="UXG177" s="2"/>
      <c r="UXH177" s="2"/>
      <c r="UXI177" s="2"/>
      <c r="UXJ177" s="2"/>
      <c r="UXK177" s="2"/>
      <c r="UXL177" s="2"/>
      <c r="UXM177" s="2"/>
      <c r="UXN177" s="2"/>
      <c r="UXO177" s="2"/>
      <c r="UXP177" s="2"/>
      <c r="UXQ177" s="2"/>
      <c r="UXR177" s="2"/>
      <c r="UXS177" s="2"/>
      <c r="UXT177" s="2"/>
      <c r="UXU177" s="2"/>
      <c r="UXV177" s="2"/>
      <c r="UXW177" s="2"/>
      <c r="UXX177" s="2"/>
      <c r="UXY177" s="2"/>
      <c r="UXZ177" s="2"/>
      <c r="UYA177" s="2"/>
      <c r="UYB177" s="2"/>
      <c r="UYC177" s="2"/>
      <c r="UYD177" s="2"/>
      <c r="UYE177" s="2"/>
      <c r="UYF177" s="2"/>
      <c r="UYG177" s="2"/>
      <c r="UYH177" s="2"/>
      <c r="UYI177" s="2"/>
      <c r="UYJ177" s="2"/>
      <c r="UYK177" s="2"/>
      <c r="UYL177" s="2"/>
      <c r="UYM177" s="2"/>
      <c r="UYN177" s="2"/>
      <c r="UYO177" s="2"/>
      <c r="UYP177" s="2"/>
      <c r="UYQ177" s="2"/>
      <c r="UYR177" s="2"/>
      <c r="UYS177" s="2"/>
      <c r="UYT177" s="2"/>
      <c r="UYU177" s="2"/>
      <c r="UYV177" s="2"/>
      <c r="UYW177" s="2"/>
      <c r="UYX177" s="2"/>
      <c r="UYY177" s="2"/>
      <c r="UYZ177" s="2"/>
      <c r="UZA177" s="2"/>
      <c r="UZB177" s="2"/>
      <c r="UZC177" s="2"/>
      <c r="UZD177" s="2"/>
      <c r="UZE177" s="2"/>
      <c r="UZF177" s="2"/>
      <c r="UZG177" s="2"/>
      <c r="UZH177" s="2"/>
      <c r="UZI177" s="2"/>
      <c r="UZJ177" s="2"/>
      <c r="UZK177" s="2"/>
      <c r="UZL177" s="2"/>
      <c r="UZM177" s="2"/>
      <c r="UZN177" s="2"/>
      <c r="UZO177" s="2"/>
      <c r="UZP177" s="2"/>
      <c r="UZQ177" s="2"/>
      <c r="UZR177" s="2"/>
      <c r="UZS177" s="2"/>
      <c r="UZT177" s="2"/>
      <c r="UZU177" s="2"/>
      <c r="UZV177" s="2"/>
      <c r="UZW177" s="2"/>
      <c r="UZX177" s="2"/>
      <c r="UZY177" s="2"/>
      <c r="UZZ177" s="2"/>
      <c r="VAA177" s="2"/>
      <c r="VAB177" s="2"/>
      <c r="VAC177" s="2"/>
      <c r="VAD177" s="2"/>
      <c r="VAE177" s="2"/>
      <c r="VAF177" s="2"/>
      <c r="VAG177" s="2"/>
      <c r="VAH177" s="2"/>
      <c r="VAI177" s="2"/>
      <c r="VAJ177" s="2"/>
      <c r="VAK177" s="2"/>
      <c r="VAL177" s="2"/>
      <c r="VAM177" s="2"/>
      <c r="VAN177" s="2"/>
      <c r="VAO177" s="2"/>
      <c r="VAP177" s="2"/>
      <c r="VAQ177" s="2"/>
      <c r="VAR177" s="2"/>
      <c r="VAS177" s="2"/>
      <c r="VAT177" s="2"/>
      <c r="VAU177" s="2"/>
      <c r="VAV177" s="2"/>
      <c r="VAW177" s="2"/>
      <c r="VAX177" s="2"/>
      <c r="VAY177" s="2"/>
      <c r="VAZ177" s="2"/>
      <c r="VBA177" s="2"/>
      <c r="VBB177" s="2"/>
      <c r="VBC177" s="2"/>
      <c r="VBD177" s="2"/>
      <c r="VBE177" s="2"/>
      <c r="VBF177" s="2"/>
      <c r="VBG177" s="2"/>
      <c r="VBH177" s="2"/>
      <c r="VBI177" s="2"/>
      <c r="VBJ177" s="2"/>
      <c r="VBK177" s="2"/>
      <c r="VBL177" s="2"/>
      <c r="VBM177" s="2"/>
      <c r="VBN177" s="2"/>
      <c r="VBO177" s="2"/>
      <c r="VBP177" s="2"/>
      <c r="VBQ177" s="2"/>
      <c r="VBR177" s="2"/>
      <c r="VBS177" s="2"/>
      <c r="VBT177" s="2"/>
      <c r="VBU177" s="2"/>
      <c r="VBV177" s="2"/>
      <c r="VBW177" s="2"/>
      <c r="VBX177" s="2"/>
      <c r="VBY177" s="2"/>
      <c r="VBZ177" s="2"/>
      <c r="VCA177" s="2"/>
      <c r="VCB177" s="2"/>
      <c r="VCC177" s="2"/>
      <c r="VCD177" s="2"/>
      <c r="VCE177" s="2"/>
      <c r="VCF177" s="2"/>
      <c r="VCG177" s="2"/>
      <c r="VCH177" s="2"/>
      <c r="VCI177" s="2"/>
      <c r="VCJ177" s="2"/>
      <c r="VCK177" s="2"/>
      <c r="VCL177" s="2"/>
      <c r="VCM177" s="2"/>
      <c r="VCN177" s="2"/>
      <c r="VCO177" s="2"/>
      <c r="VCP177" s="2"/>
      <c r="VCQ177" s="2"/>
      <c r="VCR177" s="2"/>
      <c r="VCS177" s="2"/>
      <c r="VCT177" s="2"/>
      <c r="VCU177" s="2"/>
      <c r="VCV177" s="2"/>
      <c r="VCW177" s="2"/>
      <c r="VCX177" s="2"/>
      <c r="VCY177" s="2"/>
      <c r="VCZ177" s="2"/>
      <c r="VDA177" s="2"/>
      <c r="VDB177" s="2"/>
      <c r="VDC177" s="2"/>
      <c r="VDD177" s="2"/>
      <c r="VDE177" s="2"/>
      <c r="VDF177" s="2"/>
      <c r="VDG177" s="2"/>
      <c r="VDH177" s="2"/>
      <c r="VDI177" s="2"/>
      <c r="VDJ177" s="2"/>
      <c r="VDK177" s="2"/>
      <c r="VDL177" s="2"/>
      <c r="VDM177" s="2"/>
      <c r="VDN177" s="2"/>
      <c r="VDO177" s="2"/>
      <c r="VDP177" s="2"/>
      <c r="VDQ177" s="2"/>
      <c r="VDR177" s="2"/>
      <c r="VDS177" s="2"/>
      <c r="VDT177" s="2"/>
      <c r="VDU177" s="2"/>
      <c r="VDV177" s="2"/>
      <c r="VDW177" s="2"/>
      <c r="VDX177" s="2"/>
      <c r="VDY177" s="2"/>
      <c r="VDZ177" s="2"/>
      <c r="VEA177" s="2"/>
      <c r="VEB177" s="2"/>
      <c r="VEC177" s="2"/>
      <c r="VED177" s="2"/>
      <c r="VEE177" s="2"/>
      <c r="VEF177" s="2"/>
      <c r="VEG177" s="2"/>
      <c r="VEH177" s="2"/>
      <c r="VEI177" s="2"/>
      <c r="VEJ177" s="2"/>
      <c r="VEK177" s="2"/>
      <c r="VEL177" s="2"/>
      <c r="VEM177" s="2"/>
      <c r="VEN177" s="2"/>
      <c r="VEO177" s="2"/>
      <c r="VEP177" s="2"/>
      <c r="VEQ177" s="2"/>
      <c r="VER177" s="2"/>
      <c r="VES177" s="2"/>
      <c r="VET177" s="2"/>
      <c r="VEU177" s="2"/>
      <c r="VEV177" s="2"/>
      <c r="VEW177" s="2"/>
      <c r="VEX177" s="2"/>
      <c r="VEY177" s="2"/>
      <c r="VEZ177" s="2"/>
      <c r="VFA177" s="2"/>
      <c r="VFB177" s="2"/>
      <c r="VFC177" s="2"/>
      <c r="VFD177" s="2"/>
      <c r="VFE177" s="2"/>
      <c r="VFF177" s="2"/>
      <c r="VFG177" s="2"/>
      <c r="VFH177" s="2"/>
      <c r="VFI177" s="2"/>
      <c r="VFJ177" s="2"/>
      <c r="VFK177" s="2"/>
      <c r="VFL177" s="2"/>
      <c r="VFM177" s="2"/>
      <c r="VFN177" s="2"/>
      <c r="VFO177" s="2"/>
      <c r="VFP177" s="2"/>
      <c r="VFQ177" s="2"/>
      <c r="VFR177" s="2"/>
      <c r="VFS177" s="2"/>
      <c r="VFT177" s="2"/>
      <c r="VFU177" s="2"/>
      <c r="VFV177" s="2"/>
      <c r="VFW177" s="2"/>
      <c r="VFX177" s="2"/>
      <c r="VFY177" s="2"/>
      <c r="VFZ177" s="2"/>
      <c r="VGA177" s="2"/>
      <c r="VGB177" s="2"/>
      <c r="VGC177" s="2"/>
      <c r="VGD177" s="2"/>
      <c r="VGE177" s="2"/>
      <c r="VGF177" s="2"/>
      <c r="VGG177" s="2"/>
      <c r="VGH177" s="2"/>
      <c r="VGI177" s="2"/>
      <c r="VGJ177" s="2"/>
      <c r="VGK177" s="2"/>
      <c r="VGL177" s="2"/>
      <c r="VGM177" s="2"/>
      <c r="VGN177" s="2"/>
      <c r="VGO177" s="2"/>
      <c r="VGP177" s="2"/>
      <c r="VGQ177" s="2"/>
      <c r="VGR177" s="2"/>
      <c r="VGS177" s="2"/>
      <c r="VGT177" s="2"/>
      <c r="VGU177" s="2"/>
      <c r="VGV177" s="2"/>
      <c r="VGW177" s="2"/>
      <c r="VGX177" s="2"/>
      <c r="VGY177" s="2"/>
      <c r="VGZ177" s="2"/>
      <c r="VHA177" s="2"/>
      <c r="VHB177" s="2"/>
      <c r="VHC177" s="2"/>
      <c r="VHD177" s="2"/>
      <c r="VHE177" s="2"/>
      <c r="VHF177" s="2"/>
      <c r="VHG177" s="2"/>
      <c r="VHH177" s="2"/>
      <c r="VHI177" s="2"/>
      <c r="VHJ177" s="2"/>
      <c r="VHK177" s="2"/>
      <c r="VHL177" s="2"/>
      <c r="VHM177" s="2"/>
      <c r="VHN177" s="2"/>
      <c r="VHO177" s="2"/>
      <c r="VHP177" s="2"/>
      <c r="VHQ177" s="2"/>
      <c r="VHR177" s="2"/>
      <c r="VHS177" s="2"/>
      <c r="VHT177" s="2"/>
      <c r="VHU177" s="2"/>
      <c r="VHV177" s="2"/>
      <c r="VHW177" s="2"/>
      <c r="VHX177" s="2"/>
      <c r="VHY177" s="2"/>
      <c r="VHZ177" s="2"/>
      <c r="VIA177" s="2"/>
      <c r="VIB177" s="2"/>
      <c r="VIC177" s="2"/>
      <c r="VID177" s="2"/>
      <c r="VIE177" s="2"/>
      <c r="VIF177" s="2"/>
      <c r="VIG177" s="2"/>
      <c r="VIH177" s="2"/>
      <c r="VII177" s="2"/>
      <c r="VIJ177" s="2"/>
      <c r="VIK177" s="2"/>
      <c r="VIL177" s="2"/>
      <c r="VIM177" s="2"/>
      <c r="VIN177" s="2"/>
      <c r="VIO177" s="2"/>
      <c r="VIP177" s="2"/>
      <c r="VIQ177" s="2"/>
      <c r="VIR177" s="2"/>
      <c r="VIS177" s="2"/>
      <c r="VIT177" s="2"/>
      <c r="VIU177" s="2"/>
      <c r="VIV177" s="2"/>
      <c r="VIW177" s="2"/>
      <c r="VIX177" s="2"/>
      <c r="VIY177" s="2"/>
      <c r="VIZ177" s="2"/>
      <c r="VJA177" s="2"/>
      <c r="VJB177" s="2"/>
      <c r="VJC177" s="2"/>
      <c r="VJD177" s="2"/>
      <c r="VJE177" s="2"/>
      <c r="VJF177" s="2"/>
      <c r="VJG177" s="2"/>
      <c r="VJH177" s="2"/>
      <c r="VJI177" s="2"/>
      <c r="VJJ177" s="2"/>
      <c r="VJK177" s="2"/>
      <c r="VJL177" s="2"/>
      <c r="VJM177" s="2"/>
      <c r="VJN177" s="2"/>
      <c r="VJO177" s="2"/>
      <c r="VJP177" s="2"/>
      <c r="VJQ177" s="2"/>
      <c r="VJR177" s="2"/>
      <c r="VJS177" s="2"/>
      <c r="VJT177" s="2"/>
      <c r="VJU177" s="2"/>
      <c r="VJV177" s="2"/>
      <c r="VJW177" s="2"/>
      <c r="VJX177" s="2"/>
      <c r="VJY177" s="2"/>
      <c r="VJZ177" s="2"/>
      <c r="VKA177" s="2"/>
      <c r="VKB177" s="2"/>
      <c r="VKC177" s="2"/>
      <c r="VKD177" s="2"/>
      <c r="VKE177" s="2"/>
      <c r="VKF177" s="2"/>
      <c r="VKG177" s="2"/>
      <c r="VKH177" s="2"/>
      <c r="VKI177" s="2"/>
      <c r="VKJ177" s="2"/>
      <c r="VKK177" s="2"/>
      <c r="VKL177" s="2"/>
      <c r="VKM177" s="2"/>
      <c r="VKN177" s="2"/>
      <c r="VKO177" s="2"/>
      <c r="VKP177" s="2"/>
      <c r="VKQ177" s="2"/>
      <c r="VKR177" s="2"/>
      <c r="VKS177" s="2"/>
      <c r="VKT177" s="2"/>
      <c r="VKU177" s="2"/>
      <c r="VKV177" s="2"/>
      <c r="VKW177" s="2"/>
      <c r="VKX177" s="2"/>
      <c r="VKY177" s="2"/>
      <c r="VKZ177" s="2"/>
      <c r="VLA177" s="2"/>
      <c r="VLB177" s="2"/>
      <c r="VLC177" s="2"/>
      <c r="VLD177" s="2"/>
      <c r="VLE177" s="2"/>
      <c r="VLF177" s="2"/>
      <c r="VLG177" s="2"/>
      <c r="VLH177" s="2"/>
      <c r="VLI177" s="2"/>
      <c r="VLJ177" s="2"/>
      <c r="VLK177" s="2"/>
      <c r="VLL177" s="2"/>
      <c r="VLM177" s="2"/>
      <c r="VLN177" s="2"/>
      <c r="VLO177" s="2"/>
      <c r="VLP177" s="2"/>
      <c r="VLQ177" s="2"/>
      <c r="VLR177" s="2"/>
      <c r="VLS177" s="2"/>
      <c r="VLT177" s="2"/>
      <c r="VLU177" s="2"/>
      <c r="VLV177" s="2"/>
      <c r="VLW177" s="2"/>
      <c r="VLX177" s="2"/>
      <c r="VLY177" s="2"/>
      <c r="VLZ177" s="2"/>
      <c r="VMA177" s="2"/>
      <c r="VMB177" s="2"/>
      <c r="VMC177" s="2"/>
      <c r="VMD177" s="2"/>
      <c r="VME177" s="2"/>
      <c r="VMF177" s="2"/>
      <c r="VMG177" s="2"/>
      <c r="VMH177" s="2"/>
      <c r="VMI177" s="2"/>
      <c r="VMJ177" s="2"/>
      <c r="VMK177" s="2"/>
      <c r="VML177" s="2"/>
      <c r="VMM177" s="2"/>
      <c r="VMN177" s="2"/>
      <c r="VMO177" s="2"/>
      <c r="VMP177" s="2"/>
      <c r="VMQ177" s="2"/>
      <c r="VMR177" s="2"/>
      <c r="VMS177" s="2"/>
      <c r="VMT177" s="2"/>
      <c r="VMU177" s="2"/>
      <c r="VMV177" s="2"/>
      <c r="VMW177" s="2"/>
      <c r="VMX177" s="2"/>
      <c r="VMY177" s="2"/>
      <c r="VMZ177" s="2"/>
      <c r="VNA177" s="2"/>
      <c r="VNB177" s="2"/>
      <c r="VNC177" s="2"/>
      <c r="VND177" s="2"/>
      <c r="VNE177" s="2"/>
      <c r="VNF177" s="2"/>
      <c r="VNG177" s="2"/>
      <c r="VNH177" s="2"/>
      <c r="VNI177" s="2"/>
      <c r="VNJ177" s="2"/>
      <c r="VNK177" s="2"/>
      <c r="VNL177" s="2"/>
      <c r="VNM177" s="2"/>
      <c r="VNN177" s="2"/>
      <c r="VNO177" s="2"/>
      <c r="VNP177" s="2"/>
      <c r="VNQ177" s="2"/>
      <c r="VNR177" s="2"/>
      <c r="VNS177" s="2"/>
      <c r="VNT177" s="2"/>
      <c r="VNU177" s="2"/>
      <c r="VNV177" s="2"/>
      <c r="VNW177" s="2"/>
      <c r="VNX177" s="2"/>
      <c r="VNY177" s="2"/>
      <c r="VNZ177" s="2"/>
      <c r="VOA177" s="2"/>
      <c r="VOB177" s="2"/>
      <c r="VOC177" s="2"/>
      <c r="VOD177" s="2"/>
      <c r="VOE177" s="2"/>
      <c r="VOF177" s="2"/>
      <c r="VOG177" s="2"/>
      <c r="VOH177" s="2"/>
      <c r="VOI177" s="2"/>
      <c r="VOJ177" s="2"/>
      <c r="VOK177" s="2"/>
      <c r="VOL177" s="2"/>
      <c r="VOM177" s="2"/>
      <c r="VON177" s="2"/>
      <c r="VOO177" s="2"/>
      <c r="VOP177" s="2"/>
      <c r="VOQ177" s="2"/>
      <c r="VOR177" s="2"/>
      <c r="VOS177" s="2"/>
      <c r="VOT177" s="2"/>
      <c r="VOU177" s="2"/>
      <c r="VOV177" s="2"/>
      <c r="VOW177" s="2"/>
      <c r="VOX177" s="2"/>
      <c r="VOY177" s="2"/>
      <c r="VOZ177" s="2"/>
      <c r="VPA177" s="2"/>
      <c r="VPB177" s="2"/>
      <c r="VPC177" s="2"/>
      <c r="VPD177" s="2"/>
      <c r="VPE177" s="2"/>
      <c r="VPF177" s="2"/>
      <c r="VPG177" s="2"/>
      <c r="VPH177" s="2"/>
      <c r="VPI177" s="2"/>
      <c r="VPJ177" s="2"/>
      <c r="VPK177" s="2"/>
      <c r="VPL177" s="2"/>
      <c r="VPM177" s="2"/>
      <c r="VPN177" s="2"/>
      <c r="VPO177" s="2"/>
      <c r="VPP177" s="2"/>
      <c r="VPQ177" s="2"/>
      <c r="VPR177" s="2"/>
      <c r="VPS177" s="2"/>
      <c r="VPT177" s="2"/>
      <c r="VPU177" s="2"/>
      <c r="VPV177" s="2"/>
      <c r="VPW177" s="2"/>
      <c r="VPX177" s="2"/>
      <c r="VPY177" s="2"/>
      <c r="VPZ177" s="2"/>
      <c r="VQA177" s="2"/>
      <c r="VQB177" s="2"/>
      <c r="VQC177" s="2"/>
      <c r="VQD177" s="2"/>
      <c r="VQE177" s="2"/>
      <c r="VQF177" s="2"/>
      <c r="VQG177" s="2"/>
      <c r="VQH177" s="2"/>
      <c r="VQI177" s="2"/>
      <c r="VQJ177" s="2"/>
      <c r="VQK177" s="2"/>
      <c r="VQL177" s="2"/>
      <c r="VQM177" s="2"/>
      <c r="VQN177" s="2"/>
      <c r="VQO177" s="2"/>
      <c r="VQP177" s="2"/>
      <c r="VQQ177" s="2"/>
      <c r="VQR177" s="2"/>
      <c r="VQS177" s="2"/>
      <c r="VQT177" s="2"/>
      <c r="VQU177" s="2"/>
      <c r="VQV177" s="2"/>
      <c r="VQW177" s="2"/>
      <c r="VQX177" s="2"/>
      <c r="VQY177" s="2"/>
      <c r="VQZ177" s="2"/>
      <c r="VRA177" s="2"/>
      <c r="VRB177" s="2"/>
      <c r="VRC177" s="2"/>
      <c r="VRD177" s="2"/>
      <c r="VRE177" s="2"/>
      <c r="VRF177" s="2"/>
      <c r="VRG177" s="2"/>
      <c r="VRH177" s="2"/>
      <c r="VRI177" s="2"/>
      <c r="VRJ177" s="2"/>
      <c r="VRK177" s="2"/>
      <c r="VRL177" s="2"/>
      <c r="VRM177" s="2"/>
      <c r="VRN177" s="2"/>
      <c r="VRO177" s="2"/>
      <c r="VRP177" s="2"/>
      <c r="VRQ177" s="2"/>
      <c r="VRR177" s="2"/>
      <c r="VRS177" s="2"/>
      <c r="VRT177" s="2"/>
      <c r="VRU177" s="2"/>
      <c r="VRV177" s="2"/>
      <c r="VRW177" s="2"/>
      <c r="VRX177" s="2"/>
      <c r="VRY177" s="2"/>
      <c r="VRZ177" s="2"/>
      <c r="VSA177" s="2"/>
      <c r="VSB177" s="2"/>
      <c r="VSC177" s="2"/>
      <c r="VSD177" s="2"/>
      <c r="VSE177" s="2"/>
      <c r="VSF177" s="2"/>
      <c r="VSG177" s="2"/>
      <c r="VSH177" s="2"/>
      <c r="VSI177" s="2"/>
      <c r="VSJ177" s="2"/>
      <c r="VSK177" s="2"/>
      <c r="VSL177" s="2"/>
      <c r="VSM177" s="2"/>
      <c r="VSN177" s="2"/>
      <c r="VSO177" s="2"/>
      <c r="VSP177" s="2"/>
      <c r="VSQ177" s="2"/>
      <c r="VSR177" s="2"/>
      <c r="VSS177" s="2"/>
      <c r="VST177" s="2"/>
      <c r="VSU177" s="2"/>
      <c r="VSV177" s="2"/>
      <c r="VSW177" s="2"/>
      <c r="VSX177" s="2"/>
      <c r="VSY177" s="2"/>
      <c r="VSZ177" s="2"/>
      <c r="VTA177" s="2"/>
      <c r="VTB177" s="2"/>
      <c r="VTC177" s="2"/>
      <c r="VTD177" s="2"/>
      <c r="VTE177" s="2"/>
      <c r="VTF177" s="2"/>
      <c r="VTG177" s="2"/>
      <c r="VTH177" s="2"/>
      <c r="VTI177" s="2"/>
      <c r="VTJ177" s="2"/>
      <c r="VTK177" s="2"/>
      <c r="VTL177" s="2"/>
      <c r="VTM177" s="2"/>
      <c r="VTN177" s="2"/>
      <c r="VTO177" s="2"/>
      <c r="VTP177" s="2"/>
      <c r="VTQ177" s="2"/>
      <c r="VTR177" s="2"/>
      <c r="VTS177" s="2"/>
      <c r="VTT177" s="2"/>
      <c r="VTU177" s="2"/>
      <c r="VTV177" s="2"/>
      <c r="VTW177" s="2"/>
      <c r="VTX177" s="2"/>
      <c r="VTY177" s="2"/>
      <c r="VTZ177" s="2"/>
      <c r="VUA177" s="2"/>
      <c r="VUB177" s="2"/>
      <c r="VUC177" s="2"/>
      <c r="VUD177" s="2"/>
      <c r="VUE177" s="2"/>
      <c r="VUF177" s="2"/>
      <c r="VUG177" s="2"/>
      <c r="VUH177" s="2"/>
      <c r="VUI177" s="2"/>
      <c r="VUJ177" s="2"/>
      <c r="VUK177" s="2"/>
      <c r="VUL177" s="2"/>
      <c r="VUM177" s="2"/>
      <c r="VUN177" s="2"/>
      <c r="VUO177" s="2"/>
      <c r="VUP177" s="2"/>
      <c r="VUQ177" s="2"/>
      <c r="VUR177" s="2"/>
      <c r="VUS177" s="2"/>
      <c r="VUT177" s="2"/>
      <c r="VUU177" s="2"/>
      <c r="VUV177" s="2"/>
      <c r="VUW177" s="2"/>
      <c r="VUX177" s="2"/>
      <c r="VUY177" s="2"/>
      <c r="VUZ177" s="2"/>
      <c r="VVA177" s="2"/>
      <c r="VVB177" s="2"/>
      <c r="VVC177" s="2"/>
      <c r="VVD177" s="2"/>
      <c r="VVE177" s="2"/>
      <c r="VVF177" s="2"/>
      <c r="VVG177" s="2"/>
      <c r="VVH177" s="2"/>
      <c r="VVI177" s="2"/>
      <c r="VVJ177" s="2"/>
      <c r="VVK177" s="2"/>
      <c r="VVL177" s="2"/>
      <c r="VVM177" s="2"/>
      <c r="VVN177" s="2"/>
      <c r="VVO177" s="2"/>
      <c r="VVP177" s="2"/>
      <c r="VVQ177" s="2"/>
      <c r="VVR177" s="2"/>
      <c r="VVS177" s="2"/>
      <c r="VVT177" s="2"/>
      <c r="VVU177" s="2"/>
      <c r="VVV177" s="2"/>
      <c r="VVW177" s="2"/>
      <c r="VVX177" s="2"/>
      <c r="VVY177" s="2"/>
      <c r="VVZ177" s="2"/>
      <c r="VWA177" s="2"/>
      <c r="VWB177" s="2"/>
      <c r="VWC177" s="2"/>
      <c r="VWD177" s="2"/>
      <c r="VWE177" s="2"/>
      <c r="VWF177" s="2"/>
      <c r="VWG177" s="2"/>
      <c r="VWH177" s="2"/>
      <c r="VWI177" s="2"/>
      <c r="VWJ177" s="2"/>
      <c r="VWK177" s="2"/>
      <c r="VWL177" s="2"/>
      <c r="VWM177" s="2"/>
      <c r="VWN177" s="2"/>
      <c r="VWO177" s="2"/>
      <c r="VWP177" s="2"/>
      <c r="VWQ177" s="2"/>
      <c r="VWR177" s="2"/>
      <c r="VWS177" s="2"/>
      <c r="VWT177" s="2"/>
      <c r="VWU177" s="2"/>
      <c r="VWV177" s="2"/>
      <c r="VWW177" s="2"/>
      <c r="VWX177" s="2"/>
      <c r="VWY177" s="2"/>
      <c r="VWZ177" s="2"/>
      <c r="VXA177" s="2"/>
      <c r="VXB177" s="2"/>
      <c r="VXC177" s="2"/>
      <c r="VXD177" s="2"/>
      <c r="VXE177" s="2"/>
      <c r="VXF177" s="2"/>
      <c r="VXG177" s="2"/>
      <c r="VXH177" s="2"/>
      <c r="VXI177" s="2"/>
      <c r="VXJ177" s="2"/>
      <c r="VXK177" s="2"/>
      <c r="VXL177" s="2"/>
      <c r="VXM177" s="2"/>
      <c r="VXN177" s="2"/>
      <c r="VXO177" s="2"/>
      <c r="VXP177" s="2"/>
      <c r="VXQ177" s="2"/>
      <c r="VXR177" s="2"/>
      <c r="VXS177" s="2"/>
      <c r="VXT177" s="2"/>
      <c r="VXU177" s="2"/>
      <c r="VXV177" s="2"/>
      <c r="VXW177" s="2"/>
      <c r="VXX177" s="2"/>
      <c r="VXY177" s="2"/>
      <c r="VXZ177" s="2"/>
      <c r="VYA177" s="2"/>
      <c r="VYB177" s="2"/>
      <c r="VYC177" s="2"/>
      <c r="VYD177" s="2"/>
      <c r="VYE177" s="2"/>
      <c r="VYF177" s="2"/>
      <c r="VYG177" s="2"/>
      <c r="VYH177" s="2"/>
      <c r="VYI177" s="2"/>
      <c r="VYJ177" s="2"/>
      <c r="VYK177" s="2"/>
      <c r="VYL177" s="2"/>
      <c r="VYM177" s="2"/>
      <c r="VYN177" s="2"/>
      <c r="VYO177" s="2"/>
      <c r="VYP177" s="2"/>
      <c r="VYQ177" s="2"/>
      <c r="VYR177" s="2"/>
      <c r="VYS177" s="2"/>
      <c r="VYT177" s="2"/>
      <c r="VYU177" s="2"/>
      <c r="VYV177" s="2"/>
      <c r="VYW177" s="2"/>
      <c r="VYX177" s="2"/>
      <c r="VYY177" s="2"/>
      <c r="VYZ177" s="2"/>
      <c r="VZA177" s="2"/>
      <c r="VZB177" s="2"/>
      <c r="VZC177" s="2"/>
      <c r="VZD177" s="2"/>
      <c r="VZE177" s="2"/>
      <c r="VZF177" s="2"/>
      <c r="VZG177" s="2"/>
      <c r="VZH177" s="2"/>
      <c r="VZI177" s="2"/>
      <c r="VZJ177" s="2"/>
      <c r="VZK177" s="2"/>
      <c r="VZL177" s="2"/>
      <c r="VZM177" s="2"/>
      <c r="VZN177" s="2"/>
      <c r="VZO177" s="2"/>
      <c r="VZP177" s="2"/>
      <c r="VZQ177" s="2"/>
      <c r="VZR177" s="2"/>
      <c r="VZS177" s="2"/>
      <c r="VZT177" s="2"/>
      <c r="VZU177" s="2"/>
      <c r="VZV177" s="2"/>
      <c r="VZW177" s="2"/>
      <c r="VZX177" s="2"/>
      <c r="VZY177" s="2"/>
      <c r="VZZ177" s="2"/>
      <c r="WAA177" s="2"/>
      <c r="WAB177" s="2"/>
      <c r="WAC177" s="2"/>
      <c r="WAD177" s="2"/>
      <c r="WAE177" s="2"/>
      <c r="WAF177" s="2"/>
      <c r="WAG177" s="2"/>
      <c r="WAH177" s="2"/>
      <c r="WAI177" s="2"/>
      <c r="WAJ177" s="2"/>
      <c r="WAK177" s="2"/>
      <c r="WAL177" s="2"/>
      <c r="WAM177" s="2"/>
      <c r="WAN177" s="2"/>
      <c r="WAO177" s="2"/>
      <c r="WAP177" s="2"/>
      <c r="WAQ177" s="2"/>
      <c r="WAR177" s="2"/>
      <c r="WAS177" s="2"/>
      <c r="WAT177" s="2"/>
      <c r="WAU177" s="2"/>
      <c r="WAV177" s="2"/>
      <c r="WAW177" s="2"/>
      <c r="WAX177" s="2"/>
      <c r="WAY177" s="2"/>
      <c r="WAZ177" s="2"/>
      <c r="WBA177" s="2"/>
      <c r="WBB177" s="2"/>
      <c r="WBC177" s="2"/>
      <c r="WBD177" s="2"/>
      <c r="WBE177" s="2"/>
      <c r="WBF177" s="2"/>
      <c r="WBG177" s="2"/>
      <c r="WBH177" s="2"/>
      <c r="WBI177" s="2"/>
      <c r="WBJ177" s="2"/>
      <c r="WBK177" s="2"/>
      <c r="WBL177" s="2"/>
      <c r="WBM177" s="2"/>
      <c r="WBN177" s="2"/>
      <c r="WBO177" s="2"/>
      <c r="WBP177" s="2"/>
      <c r="WBQ177" s="2"/>
      <c r="WBR177" s="2"/>
      <c r="WBS177" s="2"/>
      <c r="WBT177" s="2"/>
      <c r="WBU177" s="2"/>
      <c r="WBV177" s="2"/>
      <c r="WBW177" s="2"/>
      <c r="WBX177" s="2"/>
      <c r="WBY177" s="2"/>
      <c r="WBZ177" s="2"/>
      <c r="WCA177" s="2"/>
      <c r="WCB177" s="2"/>
      <c r="WCC177" s="2"/>
      <c r="WCD177" s="2"/>
      <c r="WCE177" s="2"/>
      <c r="WCF177" s="2"/>
      <c r="WCG177" s="2"/>
      <c r="WCH177" s="2"/>
      <c r="WCI177" s="2"/>
      <c r="WCJ177" s="2"/>
      <c r="WCK177" s="2"/>
      <c r="WCL177" s="2"/>
      <c r="WCM177" s="2"/>
      <c r="WCN177" s="2"/>
      <c r="WCO177" s="2"/>
      <c r="WCP177" s="2"/>
      <c r="WCQ177" s="2"/>
      <c r="WCR177" s="2"/>
      <c r="WCS177" s="2"/>
      <c r="WCT177" s="2"/>
      <c r="WCU177" s="2"/>
      <c r="WCV177" s="2"/>
      <c r="WCW177" s="2"/>
      <c r="WCX177" s="2"/>
      <c r="WCY177" s="2"/>
      <c r="WCZ177" s="2"/>
      <c r="WDA177" s="2"/>
      <c r="WDB177" s="2"/>
      <c r="WDC177" s="2"/>
      <c r="WDD177" s="2"/>
      <c r="WDE177" s="2"/>
      <c r="WDF177" s="2"/>
      <c r="WDG177" s="2"/>
      <c r="WDH177" s="2"/>
      <c r="WDI177" s="2"/>
      <c r="WDJ177" s="2"/>
      <c r="WDK177" s="2"/>
      <c r="WDL177" s="2"/>
      <c r="WDM177" s="2"/>
      <c r="WDN177" s="2"/>
      <c r="WDO177" s="2"/>
      <c r="WDP177" s="2"/>
      <c r="WDQ177" s="2"/>
      <c r="WDR177" s="2"/>
      <c r="WDS177" s="2"/>
      <c r="WDT177" s="2"/>
      <c r="WDU177" s="2"/>
      <c r="WDV177" s="2"/>
      <c r="WDW177" s="2"/>
      <c r="WDX177" s="2"/>
      <c r="WDY177" s="2"/>
      <c r="WDZ177" s="2"/>
      <c r="WEA177" s="2"/>
      <c r="WEB177" s="2"/>
      <c r="WEC177" s="2"/>
      <c r="WED177" s="2"/>
      <c r="WEE177" s="2"/>
      <c r="WEF177" s="2"/>
      <c r="WEG177" s="2"/>
      <c r="WEH177" s="2"/>
      <c r="WEI177" s="2"/>
      <c r="WEJ177" s="2"/>
      <c r="WEK177" s="2"/>
      <c r="WEL177" s="2"/>
      <c r="WEM177" s="2"/>
      <c r="WEN177" s="2"/>
      <c r="WEO177" s="2"/>
      <c r="WEP177" s="2"/>
      <c r="WEQ177" s="2"/>
      <c r="WER177" s="2"/>
      <c r="WES177" s="2"/>
      <c r="WET177" s="2"/>
      <c r="WEU177" s="2"/>
      <c r="WEV177" s="2"/>
      <c r="WEW177" s="2"/>
      <c r="WEX177" s="2"/>
      <c r="WEY177" s="2"/>
      <c r="WEZ177" s="2"/>
      <c r="WFA177" s="2"/>
      <c r="WFB177" s="2"/>
      <c r="WFC177" s="2"/>
      <c r="WFD177" s="2"/>
      <c r="WFE177" s="2"/>
      <c r="WFF177" s="2"/>
      <c r="WFG177" s="2"/>
      <c r="WFH177" s="2"/>
      <c r="WFI177" s="2"/>
      <c r="WFJ177" s="2"/>
      <c r="WFK177" s="2"/>
      <c r="WFL177" s="2"/>
      <c r="WFM177" s="2"/>
      <c r="WFN177" s="2"/>
      <c r="WFO177" s="2"/>
      <c r="WFP177" s="2"/>
      <c r="WFQ177" s="2"/>
      <c r="WFR177" s="2"/>
      <c r="WFS177" s="2"/>
      <c r="WFT177" s="2"/>
      <c r="WFU177" s="2"/>
      <c r="WFV177" s="2"/>
      <c r="WFW177" s="2"/>
      <c r="WFX177" s="2"/>
      <c r="WFY177" s="2"/>
      <c r="WFZ177" s="2"/>
      <c r="WGA177" s="2"/>
      <c r="WGB177" s="2"/>
      <c r="WGC177" s="2"/>
      <c r="WGD177" s="2"/>
      <c r="WGE177" s="2"/>
      <c r="WGF177" s="2"/>
      <c r="WGG177" s="2"/>
      <c r="WGH177" s="2"/>
      <c r="WGI177" s="2"/>
      <c r="WGJ177" s="2"/>
      <c r="WGK177" s="2"/>
      <c r="WGL177" s="2"/>
      <c r="WGM177" s="2"/>
      <c r="WGN177" s="2"/>
      <c r="WGO177" s="2"/>
      <c r="WGP177" s="2"/>
      <c r="WGQ177" s="2"/>
      <c r="WGR177" s="2"/>
      <c r="WGS177" s="2"/>
      <c r="WGT177" s="2"/>
      <c r="WGU177" s="2"/>
      <c r="WGV177" s="2"/>
      <c r="WGW177" s="2"/>
      <c r="WGX177" s="2"/>
      <c r="WGY177" s="2"/>
      <c r="WGZ177" s="2"/>
      <c r="WHA177" s="2"/>
      <c r="WHB177" s="2"/>
      <c r="WHC177" s="2"/>
      <c r="WHD177" s="2"/>
      <c r="WHE177" s="2"/>
      <c r="WHF177" s="2"/>
      <c r="WHG177" s="2"/>
      <c r="WHH177" s="2"/>
      <c r="WHI177" s="2"/>
      <c r="WHJ177" s="2"/>
      <c r="WHK177" s="2"/>
      <c r="WHL177" s="2"/>
      <c r="WHM177" s="2"/>
      <c r="WHN177" s="2"/>
      <c r="WHO177" s="2"/>
      <c r="WHP177" s="2"/>
      <c r="WHQ177" s="2"/>
      <c r="WHR177" s="2"/>
      <c r="WHS177" s="2"/>
      <c r="WHT177" s="2"/>
      <c r="WHU177" s="2"/>
      <c r="WHV177" s="2"/>
      <c r="WHW177" s="2"/>
      <c r="WHX177" s="2"/>
      <c r="WHY177" s="2"/>
      <c r="WHZ177" s="2"/>
      <c r="WIA177" s="2"/>
      <c r="WIB177" s="2"/>
      <c r="WIC177" s="2"/>
      <c r="WID177" s="2"/>
      <c r="WIE177" s="2"/>
      <c r="WIF177" s="2"/>
      <c r="WIG177" s="2"/>
      <c r="WIH177" s="2"/>
      <c r="WII177" s="2"/>
      <c r="WIJ177" s="2"/>
      <c r="WIK177" s="2"/>
      <c r="WIL177" s="2"/>
      <c r="WIM177" s="2"/>
      <c r="WIN177" s="2"/>
      <c r="WIO177" s="2"/>
      <c r="WIP177" s="2"/>
      <c r="WIQ177" s="2"/>
      <c r="WIR177" s="2"/>
      <c r="WIS177" s="2"/>
      <c r="WIT177" s="2"/>
      <c r="WIU177" s="2"/>
      <c r="WIV177" s="2"/>
      <c r="WIW177" s="2"/>
      <c r="WIX177" s="2"/>
      <c r="WIY177" s="2"/>
      <c r="WIZ177" s="2"/>
      <c r="WJA177" s="2"/>
      <c r="WJB177" s="2"/>
      <c r="WJC177" s="2"/>
      <c r="WJD177" s="2"/>
      <c r="WJE177" s="2"/>
      <c r="WJF177" s="2"/>
      <c r="WJG177" s="2"/>
      <c r="WJH177" s="2"/>
      <c r="WJI177" s="2"/>
      <c r="WJJ177" s="2"/>
      <c r="WJK177" s="2"/>
      <c r="WJL177" s="2"/>
      <c r="WJM177" s="2"/>
      <c r="WJN177" s="2"/>
      <c r="WJO177" s="2"/>
      <c r="WJP177" s="2"/>
      <c r="WJQ177" s="2"/>
      <c r="WJR177" s="2"/>
      <c r="WJS177" s="2"/>
      <c r="WJT177" s="2"/>
      <c r="WJU177" s="2"/>
      <c r="WJV177" s="2"/>
      <c r="WJW177" s="2"/>
      <c r="WJX177" s="2"/>
      <c r="WJY177" s="2"/>
      <c r="WJZ177" s="2"/>
      <c r="WKA177" s="2"/>
      <c r="WKB177" s="2"/>
      <c r="WKC177" s="2"/>
      <c r="WKD177" s="2"/>
      <c r="WKE177" s="2"/>
      <c r="WKF177" s="2"/>
      <c r="WKG177" s="2"/>
      <c r="WKH177" s="2"/>
      <c r="WKI177" s="2"/>
      <c r="WKJ177" s="2"/>
      <c r="WKK177" s="2"/>
      <c r="WKL177" s="2"/>
      <c r="WKM177" s="2"/>
      <c r="WKN177" s="2"/>
      <c r="WKO177" s="2"/>
      <c r="WKP177" s="2"/>
      <c r="WKQ177" s="2"/>
      <c r="WKR177" s="2"/>
      <c r="WKS177" s="2"/>
      <c r="WKT177" s="2"/>
      <c r="WKU177" s="2"/>
      <c r="WKV177" s="2"/>
      <c r="WKW177" s="2"/>
      <c r="WKX177" s="2"/>
      <c r="WKY177" s="2"/>
      <c r="WKZ177" s="2"/>
      <c r="WLA177" s="2"/>
      <c r="WLB177" s="2"/>
      <c r="WLC177" s="2"/>
      <c r="WLD177" s="2"/>
      <c r="WLE177" s="2"/>
      <c r="WLF177" s="2"/>
      <c r="WLG177" s="2"/>
      <c r="WLH177" s="2"/>
      <c r="WLI177" s="2"/>
      <c r="WLJ177" s="2"/>
      <c r="WLK177" s="2"/>
      <c r="WLL177" s="2"/>
      <c r="WLM177" s="2"/>
      <c r="WLN177" s="2"/>
      <c r="WLO177" s="2"/>
      <c r="WLP177" s="2"/>
      <c r="WLQ177" s="2"/>
      <c r="WLR177" s="2"/>
      <c r="WLS177" s="2"/>
      <c r="WLT177" s="2"/>
      <c r="WLU177" s="2"/>
      <c r="WLV177" s="2"/>
      <c r="WLW177" s="2"/>
      <c r="WLX177" s="2"/>
      <c r="WLY177" s="2"/>
      <c r="WLZ177" s="2"/>
      <c r="WMA177" s="2"/>
      <c r="WMB177" s="2"/>
      <c r="WMC177" s="2"/>
      <c r="WMD177" s="2"/>
      <c r="WME177" s="2"/>
      <c r="WMF177" s="2"/>
      <c r="WMG177" s="2"/>
      <c r="WMH177" s="2"/>
      <c r="WMI177" s="2"/>
      <c r="WMJ177" s="2"/>
      <c r="WMK177" s="2"/>
      <c r="WML177" s="2"/>
      <c r="WMM177" s="2"/>
      <c r="WMN177" s="2"/>
      <c r="WMO177" s="2"/>
      <c r="WMP177" s="2"/>
      <c r="WMQ177" s="2"/>
      <c r="WMR177" s="2"/>
      <c r="WMS177" s="2"/>
      <c r="WMT177" s="2"/>
      <c r="WMU177" s="2"/>
      <c r="WMV177" s="2"/>
      <c r="WMW177" s="2"/>
      <c r="WMX177" s="2"/>
      <c r="WMY177" s="2"/>
      <c r="WMZ177" s="2"/>
      <c r="WNA177" s="2"/>
      <c r="WNB177" s="2"/>
      <c r="WNC177" s="2"/>
      <c r="WND177" s="2"/>
      <c r="WNE177" s="2"/>
      <c r="WNF177" s="2"/>
      <c r="WNG177" s="2"/>
      <c r="WNH177" s="2"/>
      <c r="WNI177" s="2"/>
      <c r="WNJ177" s="2"/>
      <c r="WNK177" s="2"/>
      <c r="WNL177" s="2"/>
      <c r="WNM177" s="2"/>
      <c r="WNN177" s="2"/>
      <c r="WNO177" s="2"/>
      <c r="WNP177" s="2"/>
      <c r="WNQ177" s="2"/>
      <c r="WNR177" s="2"/>
      <c r="WNS177" s="2"/>
      <c r="WNT177" s="2"/>
      <c r="WNU177" s="2"/>
      <c r="WNV177" s="2"/>
      <c r="WNW177" s="2"/>
      <c r="WNX177" s="2"/>
      <c r="WNY177" s="2"/>
      <c r="WNZ177" s="2"/>
      <c r="WOA177" s="2"/>
      <c r="WOB177" s="2"/>
      <c r="WOC177" s="2"/>
      <c r="WOD177" s="2"/>
      <c r="WOE177" s="2"/>
      <c r="WOF177" s="2"/>
      <c r="WOG177" s="2"/>
      <c r="WOH177" s="2"/>
      <c r="WOI177" s="2"/>
      <c r="WOJ177" s="2"/>
      <c r="WOK177" s="2"/>
      <c r="WOL177" s="2"/>
      <c r="WOM177" s="2"/>
      <c r="WON177" s="2"/>
      <c r="WOO177" s="2"/>
      <c r="WOP177" s="2"/>
      <c r="WOQ177" s="2"/>
      <c r="WOR177" s="2"/>
      <c r="WOS177" s="2"/>
      <c r="WOT177" s="2"/>
      <c r="WOU177" s="2"/>
      <c r="WOV177" s="2"/>
      <c r="WOW177" s="2"/>
      <c r="WOX177" s="2"/>
      <c r="WOY177" s="2"/>
      <c r="WOZ177" s="2"/>
      <c r="WPA177" s="2"/>
      <c r="WPB177" s="2"/>
      <c r="WPC177" s="2"/>
      <c r="WPD177" s="2"/>
      <c r="WPE177" s="2"/>
      <c r="WPF177" s="2"/>
      <c r="WPG177" s="2"/>
      <c r="WPH177" s="2"/>
      <c r="WPI177" s="2"/>
      <c r="WPJ177" s="2"/>
      <c r="WPK177" s="2"/>
      <c r="WPL177" s="2"/>
      <c r="WPM177" s="2"/>
      <c r="WPN177" s="2"/>
      <c r="WPO177" s="2"/>
      <c r="WPP177" s="2"/>
      <c r="WPQ177" s="2"/>
      <c r="WPR177" s="2"/>
      <c r="WPS177" s="2"/>
      <c r="WPT177" s="2"/>
      <c r="WPU177" s="2"/>
      <c r="WPV177" s="2"/>
      <c r="WPW177" s="2"/>
      <c r="WPX177" s="2"/>
      <c r="WPY177" s="2"/>
      <c r="WPZ177" s="2"/>
      <c r="WQA177" s="2"/>
      <c r="WQB177" s="2"/>
      <c r="WQC177" s="2"/>
      <c r="WQD177" s="2"/>
      <c r="WQE177" s="2"/>
      <c r="WQF177" s="2"/>
      <c r="WQG177" s="2"/>
      <c r="WQH177" s="2"/>
      <c r="WQI177" s="2"/>
      <c r="WQJ177" s="2"/>
      <c r="WQK177" s="2"/>
      <c r="WQL177" s="2"/>
      <c r="WQM177" s="2"/>
      <c r="WQN177" s="2"/>
      <c r="WQO177" s="2"/>
      <c r="WQP177" s="2"/>
      <c r="WQQ177" s="2"/>
      <c r="WQR177" s="2"/>
      <c r="WQS177" s="2"/>
      <c r="WQT177" s="2"/>
      <c r="WQU177" s="2"/>
      <c r="WQV177" s="2"/>
      <c r="WQW177" s="2"/>
      <c r="WQX177" s="2"/>
      <c r="WQY177" s="2"/>
      <c r="WQZ177" s="2"/>
      <c r="WRA177" s="2"/>
      <c r="WRB177" s="2"/>
      <c r="WRC177" s="2"/>
      <c r="WRD177" s="2"/>
      <c r="WRE177" s="2"/>
      <c r="WRF177" s="2"/>
      <c r="WRG177" s="2"/>
      <c r="WRH177" s="2"/>
      <c r="WRI177" s="2"/>
      <c r="WRJ177" s="2"/>
      <c r="WRK177" s="2"/>
      <c r="WRL177" s="2"/>
      <c r="WRM177" s="2"/>
      <c r="WRN177" s="2"/>
      <c r="WRO177" s="2"/>
      <c r="WRP177" s="2"/>
      <c r="WRQ177" s="2"/>
      <c r="WRR177" s="2"/>
      <c r="WRS177" s="2"/>
      <c r="WRT177" s="2"/>
      <c r="WRU177" s="2"/>
      <c r="WRV177" s="2"/>
      <c r="WRW177" s="2"/>
      <c r="WRX177" s="2"/>
      <c r="WRY177" s="2"/>
      <c r="WRZ177" s="2"/>
      <c r="WSA177" s="2"/>
      <c r="WSB177" s="2"/>
      <c r="WSC177" s="2"/>
      <c r="WSD177" s="2"/>
      <c r="WSE177" s="2"/>
      <c r="WSF177" s="2"/>
      <c r="WSG177" s="2"/>
      <c r="WSH177" s="2"/>
      <c r="WSI177" s="2"/>
      <c r="WSJ177" s="2"/>
      <c r="WSK177" s="2"/>
      <c r="WSL177" s="2"/>
      <c r="WSM177" s="2"/>
      <c r="WSN177" s="2"/>
      <c r="WSO177" s="2"/>
      <c r="WSP177" s="2"/>
      <c r="WSQ177" s="2"/>
      <c r="WSR177" s="2"/>
      <c r="WSS177" s="2"/>
      <c r="WST177" s="2"/>
      <c r="WSU177" s="2"/>
      <c r="WSV177" s="2"/>
      <c r="WSW177" s="2"/>
      <c r="WSX177" s="2"/>
      <c r="WSY177" s="2"/>
      <c r="WSZ177" s="2"/>
      <c r="WTA177" s="2"/>
      <c r="WTB177" s="2"/>
      <c r="WTC177" s="2"/>
      <c r="WTD177" s="2"/>
      <c r="WTE177" s="2"/>
      <c r="WTF177" s="2"/>
      <c r="WTG177" s="2"/>
      <c r="WTH177" s="2"/>
      <c r="WTI177" s="2"/>
      <c r="WTJ177" s="2"/>
      <c r="WTK177" s="2"/>
      <c r="WTL177" s="2"/>
      <c r="WTM177" s="2"/>
      <c r="WTN177" s="2"/>
      <c r="WTO177" s="2"/>
      <c r="WTP177" s="2"/>
      <c r="WTQ177" s="2"/>
      <c r="WTR177" s="2"/>
      <c r="WTS177" s="2"/>
      <c r="WTT177" s="2"/>
      <c r="WTU177" s="2"/>
      <c r="WTV177" s="2"/>
      <c r="WTW177" s="2"/>
      <c r="WTX177" s="2"/>
      <c r="WTY177" s="2"/>
      <c r="WTZ177" s="2"/>
      <c r="WUA177" s="2"/>
      <c r="WUB177" s="2"/>
      <c r="WUC177" s="2"/>
      <c r="WUD177" s="2"/>
      <c r="WUE177" s="2"/>
      <c r="WUF177" s="2"/>
      <c r="WUG177" s="2"/>
      <c r="WUH177" s="2"/>
      <c r="WUI177" s="2"/>
      <c r="WUJ177" s="2"/>
      <c r="WUK177" s="2"/>
      <c r="WUL177" s="2"/>
      <c r="WUM177" s="2"/>
      <c r="WUN177" s="2"/>
      <c r="WUO177" s="2"/>
      <c r="WUP177" s="2"/>
      <c r="WUQ177" s="2"/>
      <c r="WUR177" s="2"/>
      <c r="WUS177" s="2"/>
      <c r="WUT177" s="2"/>
      <c r="WUU177" s="2"/>
      <c r="WUV177" s="2"/>
      <c r="WUW177" s="2"/>
      <c r="WUX177" s="2"/>
      <c r="WUY177" s="2"/>
      <c r="WUZ177" s="2"/>
      <c r="WVA177" s="2"/>
      <c r="WVB177" s="2"/>
      <c r="WVC177" s="2"/>
      <c r="WVD177" s="2"/>
      <c r="WVE177" s="2"/>
      <c r="WVF177" s="2"/>
      <c r="WVG177" s="2"/>
      <c r="WVH177" s="2"/>
      <c r="WVI177" s="2"/>
      <c r="WVJ177" s="2"/>
      <c r="WVK177" s="2"/>
      <c r="WVL177" s="2"/>
      <c r="WVM177" s="2"/>
      <c r="WVN177" s="2"/>
      <c r="WVO177" s="2"/>
      <c r="WVP177" s="2"/>
      <c r="WVQ177" s="2"/>
      <c r="WVR177" s="2"/>
      <c r="WVS177" s="2"/>
      <c r="WVT177" s="2"/>
      <c r="WVU177" s="2"/>
      <c r="WVV177" s="2"/>
      <c r="WVW177" s="2"/>
      <c r="WVX177" s="2"/>
      <c r="WVY177" s="2"/>
      <c r="WVZ177" s="2"/>
      <c r="WWA177" s="2"/>
      <c r="WWB177" s="2"/>
      <c r="WWC177" s="2"/>
      <c r="WWD177" s="2"/>
      <c r="WWE177" s="2"/>
      <c r="WWF177" s="2"/>
      <c r="WWG177" s="2"/>
      <c r="WWH177" s="2"/>
      <c r="WWI177" s="2"/>
      <c r="WWJ177" s="2"/>
      <c r="WWK177" s="2"/>
      <c r="WWL177" s="2"/>
      <c r="WWM177" s="2"/>
      <c r="WWN177" s="2"/>
      <c r="WWO177" s="2"/>
      <c r="WWP177" s="2"/>
      <c r="WWQ177" s="2"/>
      <c r="WWR177" s="2"/>
      <c r="WWS177" s="2"/>
      <c r="WWT177" s="2"/>
      <c r="WWU177" s="2"/>
      <c r="WWV177" s="2"/>
      <c r="WWW177" s="2"/>
      <c r="WWX177" s="2"/>
      <c r="WWY177" s="2"/>
      <c r="WWZ177" s="2"/>
      <c r="WXA177" s="2"/>
      <c r="WXB177" s="2"/>
      <c r="WXC177" s="2"/>
      <c r="WXD177" s="2"/>
      <c r="WXE177" s="2"/>
      <c r="WXF177" s="2"/>
      <c r="WXG177" s="2"/>
      <c r="WXH177" s="2"/>
      <c r="WXI177" s="2"/>
      <c r="WXJ177" s="2"/>
      <c r="WXK177" s="2"/>
      <c r="WXL177" s="2"/>
      <c r="WXM177" s="2"/>
      <c r="WXN177" s="2"/>
      <c r="WXO177" s="2"/>
      <c r="WXP177" s="2"/>
      <c r="WXQ177" s="2"/>
      <c r="WXR177" s="2"/>
      <c r="WXS177" s="2"/>
      <c r="WXT177" s="2"/>
      <c r="WXU177" s="2"/>
      <c r="WXV177" s="2"/>
      <c r="WXW177" s="2"/>
      <c r="WXX177" s="2"/>
      <c r="WXY177" s="2"/>
      <c r="WXZ177" s="2"/>
      <c r="WYA177" s="2"/>
      <c r="WYB177" s="2"/>
      <c r="WYC177" s="2"/>
      <c r="WYD177" s="2"/>
      <c r="WYE177" s="2"/>
      <c r="WYF177" s="2"/>
      <c r="WYG177" s="2"/>
      <c r="WYH177" s="2"/>
      <c r="WYI177" s="2"/>
      <c r="WYJ177" s="2"/>
      <c r="WYK177" s="2"/>
      <c r="WYL177" s="2"/>
      <c r="WYM177" s="2"/>
      <c r="WYN177" s="2"/>
      <c r="WYO177" s="2"/>
      <c r="WYP177" s="2"/>
      <c r="WYQ177" s="2"/>
      <c r="WYR177" s="2"/>
      <c r="WYS177" s="2"/>
      <c r="WYT177" s="2"/>
      <c r="WYU177" s="2"/>
      <c r="WYV177" s="2"/>
      <c r="WYW177" s="2"/>
      <c r="WYX177" s="2"/>
      <c r="WYY177" s="2"/>
      <c r="WYZ177" s="2"/>
      <c r="WZA177" s="2"/>
      <c r="WZB177" s="2"/>
      <c r="WZC177" s="2"/>
      <c r="WZD177" s="2"/>
      <c r="WZE177" s="2"/>
      <c r="WZF177" s="2"/>
      <c r="WZG177" s="2"/>
      <c r="WZH177" s="2"/>
      <c r="WZI177" s="2"/>
      <c r="WZJ177" s="2"/>
      <c r="WZK177" s="2"/>
      <c r="WZL177" s="2"/>
      <c r="WZM177" s="2"/>
      <c r="WZN177" s="2"/>
      <c r="WZO177" s="2"/>
      <c r="WZP177" s="2"/>
      <c r="WZQ177" s="2"/>
      <c r="WZR177" s="2"/>
      <c r="WZS177" s="2"/>
      <c r="WZT177" s="2"/>
      <c r="WZU177" s="2"/>
      <c r="WZV177" s="2"/>
      <c r="WZW177" s="2"/>
      <c r="WZX177" s="2"/>
      <c r="WZY177" s="2"/>
      <c r="WZZ177" s="2"/>
      <c r="XAA177" s="2"/>
      <c r="XAB177" s="2"/>
      <c r="XAC177" s="2"/>
      <c r="XAD177" s="2"/>
      <c r="XAE177" s="2"/>
      <c r="XAF177" s="2"/>
      <c r="XAG177" s="2"/>
      <c r="XAH177" s="2"/>
      <c r="XAI177" s="2"/>
      <c r="XAJ177" s="2"/>
      <c r="XAK177" s="2"/>
      <c r="XAL177" s="2"/>
      <c r="XAM177" s="2"/>
      <c r="XAN177" s="2"/>
      <c r="XAO177" s="2"/>
      <c r="XAP177" s="2"/>
      <c r="XAQ177" s="2"/>
      <c r="XAR177" s="2"/>
      <c r="XAS177" s="2"/>
      <c r="XAT177" s="2"/>
      <c r="XAU177" s="2"/>
      <c r="XAV177" s="2"/>
      <c r="XAW177" s="2"/>
      <c r="XAX177" s="2"/>
      <c r="XAY177" s="2"/>
      <c r="XAZ177" s="2"/>
      <c r="XBA177" s="2"/>
      <c r="XBB177" s="2"/>
      <c r="XBC177" s="2"/>
      <c r="XBD177" s="2"/>
      <c r="XBE177" s="2"/>
      <c r="XBF177" s="2"/>
      <c r="XBG177" s="2"/>
      <c r="XBH177" s="2"/>
      <c r="XBI177" s="2"/>
      <c r="XBJ177" s="2"/>
      <c r="XBK177" s="2"/>
      <c r="XBL177" s="2"/>
      <c r="XBM177" s="2"/>
      <c r="XBN177" s="2"/>
      <c r="XBO177" s="2"/>
      <c r="XBP177" s="2"/>
      <c r="XBQ177" s="2"/>
      <c r="XBR177" s="2"/>
      <c r="XBS177" s="2"/>
      <c r="XBT177" s="2"/>
      <c r="XBU177" s="2"/>
      <c r="XBV177" s="2"/>
      <c r="XBW177" s="2"/>
      <c r="XBX177" s="2"/>
      <c r="XBY177" s="2"/>
      <c r="XBZ177" s="2"/>
      <c r="XCA177" s="2"/>
      <c r="XCB177" s="2"/>
      <c r="XCC177" s="2"/>
      <c r="XCD177" s="2"/>
      <c r="XCE177" s="2"/>
      <c r="XCF177" s="2"/>
      <c r="XCG177" s="2"/>
      <c r="XCH177" s="2"/>
      <c r="XCI177" s="2"/>
      <c r="XCJ177" s="2"/>
      <c r="XCK177" s="2"/>
      <c r="XCL177" s="2"/>
      <c r="XCM177" s="2"/>
      <c r="XCN177" s="2"/>
      <c r="XCO177" s="2"/>
      <c r="XCP177" s="2"/>
      <c r="XCQ177" s="2"/>
      <c r="XCR177" s="2"/>
      <c r="XCS177" s="2"/>
      <c r="XCT177" s="2"/>
      <c r="XCU177" s="2"/>
      <c r="XCV177" s="2"/>
      <c r="XCW177" s="2"/>
      <c r="XCX177" s="2"/>
      <c r="XCY177" s="2"/>
      <c r="XCZ177" s="2"/>
      <c r="XDA177" s="2"/>
      <c r="XDB177" s="2"/>
      <c r="XDC177" s="2"/>
      <c r="XDD177" s="2"/>
      <c r="XDE177" s="2"/>
      <c r="XDF177" s="2"/>
      <c r="XDG177" s="2"/>
      <c r="XDH177" s="2"/>
      <c r="XDI177" s="2"/>
      <c r="XDJ177" s="2"/>
      <c r="XDK177" s="2"/>
      <c r="XDL177" s="2"/>
      <c r="XDM177" s="2"/>
      <c r="XDN177" s="2"/>
      <c r="XDO177" s="2"/>
      <c r="XDP177" s="2"/>
      <c r="XDQ177" s="2"/>
      <c r="XDR177" s="2"/>
      <c r="XDS177" s="2"/>
      <c r="XDT177" s="2"/>
      <c r="XDU177" s="2"/>
      <c r="XDV177" s="2"/>
      <c r="XDW177" s="2"/>
      <c r="XDX177" s="2"/>
      <c r="XDY177" s="2"/>
      <c r="XDZ177" s="2"/>
      <c r="XEA177" s="2"/>
      <c r="XEB177" s="2"/>
      <c r="XEC177" s="2"/>
      <c r="XED177" s="2"/>
      <c r="XEE177" s="2"/>
    </row>
    <row r="178" spans="1:16359" s="38" customFormat="1" ht="15" customHeight="1">
      <c r="A178" s="113" t="s">
        <v>257</v>
      </c>
      <c r="B178" s="114" t="s">
        <v>1120</v>
      </c>
      <c r="C178" s="114" t="s">
        <v>1121</v>
      </c>
      <c r="D178" s="114" t="s">
        <v>212</v>
      </c>
      <c r="E178" s="114" t="s">
        <v>1122</v>
      </c>
      <c r="F178" s="115" t="s">
        <v>1123</v>
      </c>
      <c r="G178" s="116" t="s">
        <v>35</v>
      </c>
      <c r="H178" s="116" t="s">
        <v>1124</v>
      </c>
      <c r="I178" s="8" t="e">
        <f>VLOOKUP(H178,新返回合同!$A$2:$Y$45,25,FALSE)</f>
        <v>#N/A</v>
      </c>
      <c r="J178" s="115" t="s">
        <v>37</v>
      </c>
      <c r="K178" s="115" t="s">
        <v>1137</v>
      </c>
      <c r="L178" s="128" t="s">
        <v>1138</v>
      </c>
      <c r="M178" s="129" t="s">
        <v>1139</v>
      </c>
      <c r="N178" s="115" t="s">
        <v>1140</v>
      </c>
      <c r="O178" s="130" t="s">
        <v>1141</v>
      </c>
      <c r="P178" s="131">
        <v>9500</v>
      </c>
      <c r="Q178" s="144">
        <v>9.6999999999999993</v>
      </c>
      <c r="R178" s="145">
        <f t="shared" si="9"/>
        <v>92150</v>
      </c>
      <c r="S178" s="26">
        <v>202305</v>
      </c>
      <c r="T178" s="146" t="s">
        <v>1142</v>
      </c>
      <c r="U178" s="147"/>
      <c r="V178" s="90">
        <v>9.6823625559999993</v>
      </c>
      <c r="W178" s="148"/>
      <c r="X178" s="149"/>
      <c r="Y178" s="149"/>
      <c r="Z178" s="158" t="s">
        <v>1143</v>
      </c>
      <c r="AA178" s="159">
        <v>0.3</v>
      </c>
      <c r="AB178" s="161">
        <v>30</v>
      </c>
      <c r="AC178" s="161">
        <v>9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  <c r="AAB178" s="2"/>
      <c r="AAC178" s="2"/>
      <c r="AAD178" s="2"/>
      <c r="AAE178" s="2"/>
      <c r="AAF178" s="2"/>
      <c r="AAG178" s="2"/>
      <c r="AAH178" s="2"/>
      <c r="AAI178" s="2"/>
      <c r="AAJ178" s="2"/>
      <c r="AAK178" s="2"/>
      <c r="AAL178" s="2"/>
      <c r="AAM178" s="2"/>
      <c r="AAN178" s="2"/>
      <c r="AAO178" s="2"/>
      <c r="AAP178" s="2"/>
      <c r="AAQ178" s="2"/>
      <c r="AAR178" s="2"/>
      <c r="AAS178" s="2"/>
      <c r="AAT178" s="2"/>
      <c r="AAU178" s="2"/>
      <c r="AAV178" s="2"/>
      <c r="AAW178" s="2"/>
      <c r="AAX178" s="2"/>
      <c r="AAY178" s="2"/>
      <c r="AAZ178" s="2"/>
      <c r="ABA178" s="2"/>
      <c r="ABB178" s="2"/>
      <c r="ABC178" s="2"/>
      <c r="ABD178" s="2"/>
      <c r="ABE178" s="2"/>
      <c r="ABF178" s="2"/>
      <c r="ABG178" s="2"/>
      <c r="ABH178" s="2"/>
      <c r="ABI178" s="2"/>
      <c r="ABJ178" s="2"/>
      <c r="ABK178" s="2"/>
      <c r="ABL178" s="2"/>
      <c r="ABM178" s="2"/>
      <c r="ABN178" s="2"/>
      <c r="ABO178" s="2"/>
      <c r="ABP178" s="2"/>
      <c r="ABQ178" s="2"/>
      <c r="ABR178" s="2"/>
      <c r="ABS178" s="2"/>
      <c r="ABT178" s="2"/>
      <c r="ABU178" s="2"/>
      <c r="ABV178" s="2"/>
      <c r="ABW178" s="2"/>
      <c r="ABX178" s="2"/>
      <c r="ABY178" s="2"/>
      <c r="ABZ178" s="2"/>
      <c r="ACA178" s="2"/>
      <c r="ACB178" s="2"/>
      <c r="ACC178" s="2"/>
      <c r="ACD178" s="2"/>
      <c r="ACE178" s="2"/>
      <c r="ACF178" s="2"/>
      <c r="ACG178" s="2"/>
      <c r="ACH178" s="2"/>
      <c r="ACI178" s="2"/>
      <c r="ACJ178" s="2"/>
      <c r="ACK178" s="2"/>
      <c r="ACL178" s="2"/>
      <c r="ACM178" s="2"/>
      <c r="ACN178" s="2"/>
      <c r="ACO178" s="2"/>
      <c r="ACP178" s="2"/>
      <c r="ACQ178" s="2"/>
      <c r="ACR178" s="2"/>
      <c r="ACS178" s="2"/>
      <c r="ACT178" s="2"/>
      <c r="ACU178" s="2"/>
      <c r="ACV178" s="2"/>
      <c r="ACW178" s="2"/>
      <c r="ACX178" s="2"/>
      <c r="ACY178" s="2"/>
      <c r="ACZ178" s="2"/>
      <c r="ADA178" s="2"/>
      <c r="ADB178" s="2"/>
      <c r="ADC178" s="2"/>
      <c r="ADD178" s="2"/>
      <c r="ADE178" s="2"/>
      <c r="ADF178" s="2"/>
      <c r="ADG178" s="2"/>
      <c r="ADH178" s="2"/>
      <c r="ADI178" s="2"/>
      <c r="ADJ178" s="2"/>
      <c r="ADK178" s="2"/>
      <c r="ADL178" s="2"/>
      <c r="ADM178" s="2"/>
      <c r="ADN178" s="2"/>
      <c r="ADO178" s="2"/>
      <c r="ADP178" s="2"/>
      <c r="ADQ178" s="2"/>
      <c r="ADR178" s="2"/>
      <c r="ADS178" s="2"/>
      <c r="ADT178" s="2"/>
      <c r="ADU178" s="2"/>
      <c r="ADV178" s="2"/>
      <c r="ADW178" s="2"/>
      <c r="ADX178" s="2"/>
      <c r="ADY178" s="2"/>
      <c r="ADZ178" s="2"/>
      <c r="AEA178" s="2"/>
      <c r="AEB178" s="2"/>
      <c r="AEC178" s="2"/>
      <c r="AED178" s="2"/>
      <c r="AEE178" s="2"/>
      <c r="AEF178" s="2"/>
      <c r="AEG178" s="2"/>
      <c r="AEH178" s="2"/>
      <c r="AEI178" s="2"/>
      <c r="AEJ178" s="2"/>
      <c r="AEK178" s="2"/>
      <c r="AEL178" s="2"/>
      <c r="AEM178" s="2"/>
      <c r="AEN178" s="2"/>
      <c r="AEO178" s="2"/>
      <c r="AEP178" s="2"/>
      <c r="AEQ178" s="2"/>
      <c r="AER178" s="2"/>
      <c r="AES178" s="2"/>
      <c r="AET178" s="2"/>
      <c r="AEU178" s="2"/>
      <c r="AEV178" s="2"/>
      <c r="AEW178" s="2"/>
      <c r="AEX178" s="2"/>
      <c r="AEY178" s="2"/>
      <c r="AEZ178" s="2"/>
      <c r="AFA178" s="2"/>
      <c r="AFB178" s="2"/>
      <c r="AFC178" s="2"/>
      <c r="AFD178" s="2"/>
      <c r="AFE178" s="2"/>
      <c r="AFF178" s="2"/>
      <c r="AFG178" s="2"/>
      <c r="AFH178" s="2"/>
      <c r="AFI178" s="2"/>
      <c r="AFJ178" s="2"/>
      <c r="AFK178" s="2"/>
      <c r="AFL178" s="2"/>
      <c r="AFM178" s="2"/>
      <c r="AFN178" s="2"/>
      <c r="AFO178" s="2"/>
      <c r="AFP178" s="2"/>
      <c r="AFQ178" s="2"/>
      <c r="AFR178" s="2"/>
      <c r="AFS178" s="2"/>
      <c r="AFT178" s="2"/>
      <c r="AFU178" s="2"/>
      <c r="AFV178" s="2"/>
      <c r="AFW178" s="2"/>
      <c r="AFX178" s="2"/>
      <c r="AFY178" s="2"/>
      <c r="AFZ178" s="2"/>
      <c r="AGA178" s="2"/>
      <c r="AGB178" s="2"/>
      <c r="AGC178" s="2"/>
      <c r="AGD178" s="2"/>
      <c r="AGE178" s="2"/>
      <c r="AGF178" s="2"/>
      <c r="AGG178" s="2"/>
      <c r="AGH178" s="2"/>
      <c r="AGI178" s="2"/>
      <c r="AGJ178" s="2"/>
      <c r="AGK178" s="2"/>
      <c r="AGL178" s="2"/>
      <c r="AGM178" s="2"/>
      <c r="AGN178" s="2"/>
      <c r="AGO178" s="2"/>
      <c r="AGP178" s="2"/>
      <c r="AGQ178" s="2"/>
      <c r="AGR178" s="2"/>
      <c r="AGS178" s="2"/>
      <c r="AGT178" s="2"/>
      <c r="AGU178" s="2"/>
      <c r="AGV178" s="2"/>
      <c r="AGW178" s="2"/>
      <c r="AGX178" s="2"/>
      <c r="AGY178" s="2"/>
      <c r="AGZ178" s="2"/>
      <c r="AHA178" s="2"/>
      <c r="AHB178" s="2"/>
      <c r="AHC178" s="2"/>
      <c r="AHD178" s="2"/>
      <c r="AHE178" s="2"/>
      <c r="AHF178" s="2"/>
      <c r="AHG178" s="2"/>
      <c r="AHH178" s="2"/>
      <c r="AHI178" s="2"/>
      <c r="AHJ178" s="2"/>
      <c r="AHK178" s="2"/>
      <c r="AHL178" s="2"/>
      <c r="AHM178" s="2"/>
      <c r="AHN178" s="2"/>
      <c r="AHO178" s="2"/>
      <c r="AHP178" s="2"/>
      <c r="AHQ178" s="2"/>
      <c r="AHR178" s="2"/>
      <c r="AHS178" s="2"/>
      <c r="AHT178" s="2"/>
      <c r="AHU178" s="2"/>
      <c r="AHV178" s="2"/>
      <c r="AHW178" s="2"/>
      <c r="AHX178" s="2"/>
      <c r="AHY178" s="2"/>
      <c r="AHZ178" s="2"/>
      <c r="AIA178" s="2"/>
      <c r="AIB178" s="2"/>
      <c r="AIC178" s="2"/>
      <c r="AID178" s="2"/>
      <c r="AIE178" s="2"/>
      <c r="AIF178" s="2"/>
      <c r="AIG178" s="2"/>
      <c r="AIH178" s="2"/>
      <c r="AII178" s="2"/>
      <c r="AIJ178" s="2"/>
      <c r="AIK178" s="2"/>
      <c r="AIL178" s="2"/>
      <c r="AIM178" s="2"/>
      <c r="AIN178" s="2"/>
      <c r="AIO178" s="2"/>
      <c r="AIP178" s="2"/>
      <c r="AIQ178" s="2"/>
      <c r="AIR178" s="2"/>
      <c r="AIS178" s="2"/>
      <c r="AIT178" s="2"/>
      <c r="AIU178" s="2"/>
      <c r="AIV178" s="2"/>
      <c r="AIW178" s="2"/>
      <c r="AIX178" s="2"/>
      <c r="AIY178" s="2"/>
      <c r="AIZ178" s="2"/>
      <c r="AJA178" s="2"/>
      <c r="AJB178" s="2"/>
      <c r="AJC178" s="2"/>
      <c r="AJD178" s="2"/>
      <c r="AJE178" s="2"/>
      <c r="AJF178" s="2"/>
      <c r="AJG178" s="2"/>
      <c r="AJH178" s="2"/>
      <c r="AJI178" s="2"/>
      <c r="AJJ178" s="2"/>
      <c r="AJK178" s="2"/>
      <c r="AJL178" s="2"/>
      <c r="AJM178" s="2"/>
      <c r="AJN178" s="2"/>
      <c r="AJO178" s="2"/>
      <c r="AJP178" s="2"/>
      <c r="AJQ178" s="2"/>
      <c r="AJR178" s="2"/>
      <c r="AJS178" s="2"/>
      <c r="AJT178" s="2"/>
      <c r="AJU178" s="2"/>
      <c r="AJV178" s="2"/>
      <c r="AJW178" s="2"/>
      <c r="AJX178" s="2"/>
      <c r="AJY178" s="2"/>
      <c r="AJZ178" s="2"/>
      <c r="AKA178" s="2"/>
      <c r="AKB178" s="2"/>
      <c r="AKC178" s="2"/>
      <c r="AKD178" s="2"/>
      <c r="AKE178" s="2"/>
      <c r="AKF178" s="2"/>
      <c r="AKG178" s="2"/>
      <c r="AKH178" s="2"/>
      <c r="AKI178" s="2"/>
      <c r="AKJ178" s="2"/>
      <c r="AKK178" s="2"/>
      <c r="AKL178" s="2"/>
      <c r="AKM178" s="2"/>
      <c r="AKN178" s="2"/>
      <c r="AKO178" s="2"/>
      <c r="AKP178" s="2"/>
      <c r="AKQ178" s="2"/>
      <c r="AKR178" s="2"/>
      <c r="AKS178" s="2"/>
      <c r="AKT178" s="2"/>
      <c r="AKU178" s="2"/>
      <c r="AKV178" s="2"/>
      <c r="AKW178" s="2"/>
      <c r="AKX178" s="2"/>
      <c r="AKY178" s="2"/>
      <c r="AKZ178" s="2"/>
      <c r="ALA178" s="2"/>
      <c r="ALB178" s="2"/>
      <c r="ALC178" s="2"/>
      <c r="ALD178" s="2"/>
      <c r="ALE178" s="2"/>
      <c r="ALF178" s="2"/>
      <c r="ALG178" s="2"/>
      <c r="ALH178" s="2"/>
      <c r="ALI178" s="2"/>
      <c r="ALJ178" s="2"/>
      <c r="ALK178" s="2"/>
      <c r="ALL178" s="2"/>
      <c r="ALM178" s="2"/>
      <c r="ALN178" s="2"/>
      <c r="ALO178" s="2"/>
      <c r="ALP178" s="2"/>
      <c r="ALQ178" s="2"/>
      <c r="ALR178" s="2"/>
      <c r="ALS178" s="2"/>
      <c r="ALT178" s="2"/>
      <c r="ALU178" s="2"/>
      <c r="ALV178" s="2"/>
      <c r="ALW178" s="2"/>
      <c r="ALX178" s="2"/>
      <c r="ALY178" s="2"/>
      <c r="ALZ178" s="2"/>
      <c r="AMA178" s="2"/>
      <c r="AMB178" s="2"/>
      <c r="AMC178" s="2"/>
      <c r="AMD178" s="2"/>
      <c r="AME178" s="2"/>
      <c r="AMF178" s="2"/>
      <c r="AMG178" s="2"/>
      <c r="AMH178" s="2"/>
      <c r="AMI178" s="2"/>
      <c r="AMJ178" s="2"/>
      <c r="AMK178" s="2"/>
      <c r="AML178" s="2"/>
      <c r="AMM178" s="2"/>
      <c r="AMN178" s="2"/>
      <c r="AMO178" s="2"/>
      <c r="AMP178" s="2"/>
      <c r="AMQ178" s="2"/>
      <c r="AMR178" s="2"/>
      <c r="AMS178" s="2"/>
      <c r="AMT178" s="2"/>
      <c r="AMU178" s="2"/>
      <c r="AMV178" s="2"/>
      <c r="AMW178" s="2"/>
      <c r="AMX178" s="2"/>
      <c r="AMY178" s="2"/>
      <c r="AMZ178" s="2"/>
      <c r="ANA178" s="2"/>
      <c r="ANB178" s="2"/>
      <c r="ANC178" s="2"/>
      <c r="AND178" s="2"/>
      <c r="ANE178" s="2"/>
      <c r="ANF178" s="2"/>
      <c r="ANG178" s="2"/>
      <c r="ANH178" s="2"/>
      <c r="ANI178" s="2"/>
      <c r="ANJ178" s="2"/>
      <c r="ANK178" s="2"/>
      <c r="ANL178" s="2"/>
      <c r="ANM178" s="2"/>
      <c r="ANN178" s="2"/>
      <c r="ANO178" s="2"/>
      <c r="ANP178" s="2"/>
      <c r="ANQ178" s="2"/>
      <c r="ANR178" s="2"/>
      <c r="ANS178" s="2"/>
      <c r="ANT178" s="2"/>
      <c r="ANU178" s="2"/>
      <c r="ANV178" s="2"/>
      <c r="ANW178" s="2"/>
      <c r="ANX178" s="2"/>
      <c r="ANY178" s="2"/>
      <c r="ANZ178" s="2"/>
      <c r="AOA178" s="2"/>
      <c r="AOB178" s="2"/>
      <c r="AOC178" s="2"/>
      <c r="AOD178" s="2"/>
      <c r="AOE178" s="2"/>
      <c r="AOF178" s="2"/>
      <c r="AOG178" s="2"/>
      <c r="AOH178" s="2"/>
      <c r="AOI178" s="2"/>
      <c r="AOJ178" s="2"/>
      <c r="AOK178" s="2"/>
      <c r="AOL178" s="2"/>
      <c r="AOM178" s="2"/>
      <c r="AON178" s="2"/>
      <c r="AOO178" s="2"/>
      <c r="AOP178" s="2"/>
      <c r="AOQ178" s="2"/>
      <c r="AOR178" s="2"/>
      <c r="AOS178" s="2"/>
      <c r="AOT178" s="2"/>
      <c r="AOU178" s="2"/>
      <c r="AOV178" s="2"/>
      <c r="AOW178" s="2"/>
      <c r="AOX178" s="2"/>
      <c r="AOY178" s="2"/>
      <c r="AOZ178" s="2"/>
      <c r="APA178" s="2"/>
      <c r="APB178" s="2"/>
      <c r="APC178" s="2"/>
      <c r="APD178" s="2"/>
      <c r="APE178" s="2"/>
      <c r="APF178" s="2"/>
      <c r="APG178" s="2"/>
      <c r="APH178" s="2"/>
      <c r="API178" s="2"/>
      <c r="APJ178" s="2"/>
      <c r="APK178" s="2"/>
      <c r="APL178" s="2"/>
      <c r="APM178" s="2"/>
      <c r="APN178" s="2"/>
      <c r="APO178" s="2"/>
      <c r="APP178" s="2"/>
      <c r="APQ178" s="2"/>
      <c r="APR178" s="2"/>
      <c r="APS178" s="2"/>
      <c r="APT178" s="2"/>
      <c r="APU178" s="2"/>
      <c r="APV178" s="2"/>
      <c r="APW178" s="2"/>
      <c r="APX178" s="2"/>
      <c r="APY178" s="2"/>
      <c r="APZ178" s="2"/>
      <c r="AQA178" s="2"/>
      <c r="AQB178" s="2"/>
      <c r="AQC178" s="2"/>
      <c r="AQD178" s="2"/>
      <c r="AQE178" s="2"/>
      <c r="AQF178" s="2"/>
      <c r="AQG178" s="2"/>
      <c r="AQH178" s="2"/>
      <c r="AQI178" s="2"/>
      <c r="AQJ178" s="2"/>
      <c r="AQK178" s="2"/>
      <c r="AQL178" s="2"/>
      <c r="AQM178" s="2"/>
      <c r="AQN178" s="2"/>
      <c r="AQO178" s="2"/>
      <c r="AQP178" s="2"/>
      <c r="AQQ178" s="2"/>
      <c r="AQR178" s="2"/>
      <c r="AQS178" s="2"/>
      <c r="AQT178" s="2"/>
      <c r="AQU178" s="2"/>
      <c r="AQV178" s="2"/>
      <c r="AQW178" s="2"/>
      <c r="AQX178" s="2"/>
      <c r="AQY178" s="2"/>
      <c r="AQZ178" s="2"/>
      <c r="ARA178" s="2"/>
      <c r="ARB178" s="2"/>
      <c r="ARC178" s="2"/>
      <c r="ARD178" s="2"/>
      <c r="ARE178" s="2"/>
      <c r="ARF178" s="2"/>
      <c r="ARG178" s="2"/>
      <c r="ARH178" s="2"/>
      <c r="ARI178" s="2"/>
      <c r="ARJ178" s="2"/>
      <c r="ARK178" s="2"/>
      <c r="ARL178" s="2"/>
      <c r="ARM178" s="2"/>
      <c r="ARN178" s="2"/>
      <c r="ARO178" s="2"/>
      <c r="ARP178" s="2"/>
      <c r="ARQ178" s="2"/>
      <c r="ARR178" s="2"/>
      <c r="ARS178" s="2"/>
      <c r="ART178" s="2"/>
      <c r="ARU178" s="2"/>
      <c r="ARV178" s="2"/>
      <c r="ARW178" s="2"/>
      <c r="ARX178" s="2"/>
      <c r="ARY178" s="2"/>
      <c r="ARZ178" s="2"/>
      <c r="ASA178" s="2"/>
      <c r="ASB178" s="2"/>
      <c r="ASC178" s="2"/>
      <c r="ASD178" s="2"/>
      <c r="ASE178" s="2"/>
      <c r="ASF178" s="2"/>
      <c r="ASG178" s="2"/>
      <c r="ASH178" s="2"/>
      <c r="ASI178" s="2"/>
      <c r="ASJ178" s="2"/>
      <c r="ASK178" s="2"/>
      <c r="ASL178" s="2"/>
      <c r="ASM178" s="2"/>
      <c r="ASN178" s="2"/>
      <c r="ASO178" s="2"/>
      <c r="ASP178" s="2"/>
      <c r="ASQ178" s="2"/>
      <c r="ASR178" s="2"/>
      <c r="ASS178" s="2"/>
      <c r="AST178" s="2"/>
      <c r="ASU178" s="2"/>
      <c r="ASV178" s="2"/>
      <c r="ASW178" s="2"/>
      <c r="ASX178" s="2"/>
      <c r="ASY178" s="2"/>
      <c r="ASZ178" s="2"/>
      <c r="ATA178" s="2"/>
      <c r="ATB178" s="2"/>
      <c r="ATC178" s="2"/>
      <c r="ATD178" s="2"/>
      <c r="ATE178" s="2"/>
      <c r="ATF178" s="2"/>
      <c r="ATG178" s="2"/>
      <c r="ATH178" s="2"/>
      <c r="ATI178" s="2"/>
      <c r="ATJ178" s="2"/>
      <c r="ATK178" s="2"/>
      <c r="ATL178" s="2"/>
      <c r="ATM178" s="2"/>
      <c r="ATN178" s="2"/>
      <c r="ATO178" s="2"/>
      <c r="ATP178" s="2"/>
      <c r="ATQ178" s="2"/>
      <c r="ATR178" s="2"/>
      <c r="ATS178" s="2"/>
      <c r="ATT178" s="2"/>
      <c r="ATU178" s="2"/>
      <c r="ATV178" s="2"/>
      <c r="ATW178" s="2"/>
      <c r="ATX178" s="2"/>
      <c r="ATY178" s="2"/>
      <c r="ATZ178" s="2"/>
      <c r="AUA178" s="2"/>
      <c r="AUB178" s="2"/>
      <c r="AUC178" s="2"/>
      <c r="AUD178" s="2"/>
      <c r="AUE178" s="2"/>
      <c r="AUF178" s="2"/>
      <c r="AUG178" s="2"/>
      <c r="AUH178" s="2"/>
      <c r="AUI178" s="2"/>
      <c r="AUJ178" s="2"/>
      <c r="AUK178" s="2"/>
      <c r="AUL178" s="2"/>
      <c r="AUM178" s="2"/>
      <c r="AUN178" s="2"/>
      <c r="AUO178" s="2"/>
      <c r="AUP178" s="2"/>
      <c r="AUQ178" s="2"/>
      <c r="AUR178" s="2"/>
      <c r="AUS178" s="2"/>
      <c r="AUT178" s="2"/>
      <c r="AUU178" s="2"/>
      <c r="AUV178" s="2"/>
      <c r="AUW178" s="2"/>
      <c r="AUX178" s="2"/>
      <c r="AUY178" s="2"/>
      <c r="AUZ178" s="2"/>
      <c r="AVA178" s="2"/>
      <c r="AVB178" s="2"/>
      <c r="AVC178" s="2"/>
      <c r="AVD178" s="2"/>
      <c r="AVE178" s="2"/>
      <c r="AVF178" s="2"/>
      <c r="AVG178" s="2"/>
      <c r="AVH178" s="2"/>
      <c r="AVI178" s="2"/>
      <c r="AVJ178" s="2"/>
      <c r="AVK178" s="2"/>
      <c r="AVL178" s="2"/>
      <c r="AVM178" s="2"/>
      <c r="AVN178" s="2"/>
      <c r="AVO178" s="2"/>
      <c r="AVP178" s="2"/>
      <c r="AVQ178" s="2"/>
      <c r="AVR178" s="2"/>
      <c r="AVS178" s="2"/>
      <c r="AVT178" s="2"/>
      <c r="AVU178" s="2"/>
      <c r="AVV178" s="2"/>
      <c r="AVW178" s="2"/>
      <c r="AVX178" s="2"/>
      <c r="AVY178" s="2"/>
      <c r="AVZ178" s="2"/>
      <c r="AWA178" s="2"/>
      <c r="AWB178" s="2"/>
      <c r="AWC178" s="2"/>
      <c r="AWD178" s="2"/>
      <c r="AWE178" s="2"/>
      <c r="AWF178" s="2"/>
      <c r="AWG178" s="2"/>
      <c r="AWH178" s="2"/>
      <c r="AWI178" s="2"/>
      <c r="AWJ178" s="2"/>
      <c r="AWK178" s="2"/>
      <c r="AWL178" s="2"/>
      <c r="AWM178" s="2"/>
      <c r="AWN178" s="2"/>
      <c r="AWO178" s="2"/>
      <c r="AWP178" s="2"/>
      <c r="AWQ178" s="2"/>
      <c r="AWR178" s="2"/>
      <c r="AWS178" s="2"/>
      <c r="AWT178" s="2"/>
      <c r="AWU178" s="2"/>
      <c r="AWV178" s="2"/>
      <c r="AWW178" s="2"/>
      <c r="AWX178" s="2"/>
      <c r="AWY178" s="2"/>
      <c r="AWZ178" s="2"/>
      <c r="AXA178" s="2"/>
      <c r="AXB178" s="2"/>
      <c r="AXC178" s="2"/>
      <c r="AXD178" s="2"/>
      <c r="AXE178" s="2"/>
      <c r="AXF178" s="2"/>
      <c r="AXG178" s="2"/>
      <c r="AXH178" s="2"/>
      <c r="AXI178" s="2"/>
      <c r="AXJ178" s="2"/>
      <c r="AXK178" s="2"/>
      <c r="AXL178" s="2"/>
      <c r="AXM178" s="2"/>
      <c r="AXN178" s="2"/>
      <c r="AXO178" s="2"/>
      <c r="AXP178" s="2"/>
      <c r="AXQ178" s="2"/>
      <c r="AXR178" s="2"/>
      <c r="AXS178" s="2"/>
      <c r="AXT178" s="2"/>
      <c r="AXU178" s="2"/>
      <c r="AXV178" s="2"/>
      <c r="AXW178" s="2"/>
      <c r="AXX178" s="2"/>
      <c r="AXY178" s="2"/>
      <c r="AXZ178" s="2"/>
      <c r="AYA178" s="2"/>
      <c r="AYB178" s="2"/>
      <c r="AYC178" s="2"/>
      <c r="AYD178" s="2"/>
      <c r="AYE178" s="2"/>
      <c r="AYF178" s="2"/>
      <c r="AYG178" s="2"/>
      <c r="AYH178" s="2"/>
      <c r="AYI178" s="2"/>
      <c r="AYJ178" s="2"/>
      <c r="AYK178" s="2"/>
      <c r="AYL178" s="2"/>
      <c r="AYM178" s="2"/>
      <c r="AYN178" s="2"/>
      <c r="AYO178" s="2"/>
      <c r="AYP178" s="2"/>
      <c r="AYQ178" s="2"/>
      <c r="AYR178" s="2"/>
      <c r="AYS178" s="2"/>
      <c r="AYT178" s="2"/>
      <c r="AYU178" s="2"/>
      <c r="AYV178" s="2"/>
      <c r="AYW178" s="2"/>
      <c r="AYX178" s="2"/>
      <c r="AYY178" s="2"/>
      <c r="AYZ178" s="2"/>
      <c r="AZA178" s="2"/>
      <c r="AZB178" s="2"/>
      <c r="AZC178" s="2"/>
      <c r="AZD178" s="2"/>
      <c r="AZE178" s="2"/>
      <c r="AZF178" s="2"/>
      <c r="AZG178" s="2"/>
      <c r="AZH178" s="2"/>
      <c r="AZI178" s="2"/>
      <c r="AZJ178" s="2"/>
      <c r="AZK178" s="2"/>
      <c r="AZL178" s="2"/>
      <c r="AZM178" s="2"/>
      <c r="AZN178" s="2"/>
      <c r="AZO178" s="2"/>
      <c r="AZP178" s="2"/>
      <c r="AZQ178" s="2"/>
      <c r="AZR178" s="2"/>
      <c r="AZS178" s="2"/>
      <c r="AZT178" s="2"/>
      <c r="AZU178" s="2"/>
      <c r="AZV178" s="2"/>
      <c r="AZW178" s="2"/>
      <c r="AZX178" s="2"/>
      <c r="AZY178" s="2"/>
      <c r="AZZ178" s="2"/>
      <c r="BAA178" s="2"/>
      <c r="BAB178" s="2"/>
      <c r="BAC178" s="2"/>
      <c r="BAD178" s="2"/>
      <c r="BAE178" s="2"/>
      <c r="BAF178" s="2"/>
      <c r="BAG178" s="2"/>
      <c r="BAH178" s="2"/>
      <c r="BAI178" s="2"/>
      <c r="BAJ178" s="2"/>
      <c r="BAK178" s="2"/>
      <c r="BAL178" s="2"/>
      <c r="BAM178" s="2"/>
      <c r="BAN178" s="2"/>
      <c r="BAO178" s="2"/>
      <c r="BAP178" s="2"/>
      <c r="BAQ178" s="2"/>
      <c r="BAR178" s="2"/>
      <c r="BAS178" s="2"/>
      <c r="BAT178" s="2"/>
      <c r="BAU178" s="2"/>
      <c r="BAV178" s="2"/>
      <c r="BAW178" s="2"/>
      <c r="BAX178" s="2"/>
      <c r="BAY178" s="2"/>
      <c r="BAZ178" s="2"/>
      <c r="BBA178" s="2"/>
      <c r="BBB178" s="2"/>
      <c r="BBC178" s="2"/>
      <c r="BBD178" s="2"/>
      <c r="BBE178" s="2"/>
      <c r="BBF178" s="2"/>
      <c r="BBG178" s="2"/>
      <c r="BBH178" s="2"/>
      <c r="BBI178" s="2"/>
      <c r="BBJ178" s="2"/>
      <c r="BBK178" s="2"/>
      <c r="BBL178" s="2"/>
      <c r="BBM178" s="2"/>
      <c r="BBN178" s="2"/>
      <c r="BBO178" s="2"/>
      <c r="BBP178" s="2"/>
      <c r="BBQ178" s="2"/>
      <c r="BBR178" s="2"/>
      <c r="BBS178" s="2"/>
      <c r="BBT178" s="2"/>
      <c r="BBU178" s="2"/>
      <c r="BBV178" s="2"/>
      <c r="BBW178" s="2"/>
      <c r="BBX178" s="2"/>
      <c r="BBY178" s="2"/>
      <c r="BBZ178" s="2"/>
      <c r="BCA178" s="2"/>
      <c r="BCB178" s="2"/>
      <c r="BCC178" s="2"/>
      <c r="BCD178" s="2"/>
      <c r="BCE178" s="2"/>
      <c r="BCF178" s="2"/>
      <c r="BCG178" s="2"/>
      <c r="BCH178" s="2"/>
      <c r="BCI178" s="2"/>
      <c r="BCJ178" s="2"/>
      <c r="BCK178" s="2"/>
      <c r="BCL178" s="2"/>
      <c r="BCM178" s="2"/>
      <c r="BCN178" s="2"/>
      <c r="BCO178" s="2"/>
      <c r="BCP178" s="2"/>
      <c r="BCQ178" s="2"/>
      <c r="BCR178" s="2"/>
      <c r="BCS178" s="2"/>
      <c r="BCT178" s="2"/>
      <c r="BCU178" s="2"/>
      <c r="BCV178" s="2"/>
      <c r="BCW178" s="2"/>
      <c r="BCX178" s="2"/>
      <c r="BCY178" s="2"/>
      <c r="BCZ178" s="2"/>
      <c r="BDA178" s="2"/>
      <c r="BDB178" s="2"/>
      <c r="BDC178" s="2"/>
      <c r="BDD178" s="2"/>
      <c r="BDE178" s="2"/>
      <c r="BDF178" s="2"/>
      <c r="BDG178" s="2"/>
      <c r="BDH178" s="2"/>
      <c r="BDI178" s="2"/>
      <c r="BDJ178" s="2"/>
      <c r="BDK178" s="2"/>
      <c r="BDL178" s="2"/>
      <c r="BDM178" s="2"/>
      <c r="BDN178" s="2"/>
      <c r="BDO178" s="2"/>
      <c r="BDP178" s="2"/>
      <c r="BDQ178" s="2"/>
      <c r="BDR178" s="2"/>
      <c r="BDS178" s="2"/>
      <c r="BDT178" s="2"/>
      <c r="BDU178" s="2"/>
      <c r="BDV178" s="2"/>
      <c r="BDW178" s="2"/>
      <c r="BDX178" s="2"/>
      <c r="BDY178" s="2"/>
      <c r="BDZ178" s="2"/>
      <c r="BEA178" s="2"/>
      <c r="BEB178" s="2"/>
      <c r="BEC178" s="2"/>
      <c r="BED178" s="2"/>
      <c r="BEE178" s="2"/>
      <c r="BEF178" s="2"/>
      <c r="BEG178" s="2"/>
      <c r="BEH178" s="2"/>
      <c r="BEI178" s="2"/>
      <c r="BEJ178" s="2"/>
      <c r="BEK178" s="2"/>
      <c r="BEL178" s="2"/>
      <c r="BEM178" s="2"/>
      <c r="BEN178" s="2"/>
      <c r="BEO178" s="2"/>
      <c r="BEP178" s="2"/>
      <c r="BEQ178" s="2"/>
      <c r="BER178" s="2"/>
      <c r="BES178" s="2"/>
      <c r="BET178" s="2"/>
      <c r="BEU178" s="2"/>
      <c r="BEV178" s="2"/>
      <c r="BEW178" s="2"/>
      <c r="BEX178" s="2"/>
      <c r="BEY178" s="2"/>
      <c r="BEZ178" s="2"/>
      <c r="BFA178" s="2"/>
      <c r="BFB178" s="2"/>
      <c r="BFC178" s="2"/>
      <c r="BFD178" s="2"/>
      <c r="BFE178" s="2"/>
      <c r="BFF178" s="2"/>
      <c r="BFG178" s="2"/>
      <c r="BFH178" s="2"/>
      <c r="BFI178" s="2"/>
      <c r="BFJ178" s="2"/>
      <c r="BFK178" s="2"/>
      <c r="BFL178" s="2"/>
      <c r="BFM178" s="2"/>
      <c r="BFN178" s="2"/>
      <c r="BFO178" s="2"/>
      <c r="BFP178" s="2"/>
      <c r="BFQ178" s="2"/>
      <c r="BFR178" s="2"/>
      <c r="BFS178" s="2"/>
      <c r="BFT178" s="2"/>
      <c r="BFU178" s="2"/>
      <c r="BFV178" s="2"/>
      <c r="BFW178" s="2"/>
      <c r="BFX178" s="2"/>
      <c r="BFY178" s="2"/>
      <c r="BFZ178" s="2"/>
      <c r="BGA178" s="2"/>
      <c r="BGB178" s="2"/>
      <c r="BGC178" s="2"/>
      <c r="BGD178" s="2"/>
      <c r="BGE178" s="2"/>
      <c r="BGF178" s="2"/>
      <c r="BGG178" s="2"/>
      <c r="BGH178" s="2"/>
      <c r="BGI178" s="2"/>
      <c r="BGJ178" s="2"/>
      <c r="BGK178" s="2"/>
      <c r="BGL178" s="2"/>
      <c r="BGM178" s="2"/>
      <c r="BGN178" s="2"/>
      <c r="BGO178" s="2"/>
      <c r="BGP178" s="2"/>
      <c r="BGQ178" s="2"/>
      <c r="BGR178" s="2"/>
      <c r="BGS178" s="2"/>
      <c r="BGT178" s="2"/>
      <c r="BGU178" s="2"/>
      <c r="BGV178" s="2"/>
      <c r="BGW178" s="2"/>
      <c r="BGX178" s="2"/>
      <c r="BGY178" s="2"/>
      <c r="BGZ178" s="2"/>
      <c r="BHA178" s="2"/>
      <c r="BHB178" s="2"/>
      <c r="BHC178" s="2"/>
      <c r="BHD178" s="2"/>
      <c r="BHE178" s="2"/>
      <c r="BHF178" s="2"/>
      <c r="BHG178" s="2"/>
      <c r="BHH178" s="2"/>
      <c r="BHI178" s="2"/>
      <c r="BHJ178" s="2"/>
      <c r="BHK178" s="2"/>
      <c r="BHL178" s="2"/>
      <c r="BHM178" s="2"/>
      <c r="BHN178" s="2"/>
      <c r="BHO178" s="2"/>
      <c r="BHP178" s="2"/>
      <c r="BHQ178" s="2"/>
      <c r="BHR178" s="2"/>
      <c r="BHS178" s="2"/>
      <c r="BHT178" s="2"/>
      <c r="BHU178" s="2"/>
      <c r="BHV178" s="2"/>
      <c r="BHW178" s="2"/>
      <c r="BHX178" s="2"/>
      <c r="BHY178" s="2"/>
      <c r="BHZ178" s="2"/>
      <c r="BIA178" s="2"/>
      <c r="BIB178" s="2"/>
      <c r="BIC178" s="2"/>
      <c r="BID178" s="2"/>
      <c r="BIE178" s="2"/>
      <c r="BIF178" s="2"/>
      <c r="BIG178" s="2"/>
      <c r="BIH178" s="2"/>
      <c r="BII178" s="2"/>
      <c r="BIJ178" s="2"/>
      <c r="BIK178" s="2"/>
      <c r="BIL178" s="2"/>
      <c r="BIM178" s="2"/>
      <c r="BIN178" s="2"/>
      <c r="BIO178" s="2"/>
      <c r="BIP178" s="2"/>
      <c r="BIQ178" s="2"/>
      <c r="BIR178" s="2"/>
      <c r="BIS178" s="2"/>
      <c r="BIT178" s="2"/>
      <c r="BIU178" s="2"/>
      <c r="BIV178" s="2"/>
      <c r="BIW178" s="2"/>
      <c r="BIX178" s="2"/>
      <c r="BIY178" s="2"/>
      <c r="BIZ178" s="2"/>
      <c r="BJA178" s="2"/>
      <c r="BJB178" s="2"/>
      <c r="BJC178" s="2"/>
      <c r="BJD178" s="2"/>
      <c r="BJE178" s="2"/>
      <c r="BJF178" s="2"/>
      <c r="BJG178" s="2"/>
      <c r="BJH178" s="2"/>
      <c r="BJI178" s="2"/>
      <c r="BJJ178" s="2"/>
      <c r="BJK178" s="2"/>
      <c r="BJL178" s="2"/>
      <c r="BJM178" s="2"/>
      <c r="BJN178" s="2"/>
      <c r="BJO178" s="2"/>
      <c r="BJP178" s="2"/>
      <c r="BJQ178" s="2"/>
      <c r="BJR178" s="2"/>
      <c r="BJS178" s="2"/>
      <c r="BJT178" s="2"/>
      <c r="BJU178" s="2"/>
      <c r="BJV178" s="2"/>
      <c r="BJW178" s="2"/>
      <c r="BJX178" s="2"/>
      <c r="BJY178" s="2"/>
      <c r="BJZ178" s="2"/>
      <c r="BKA178" s="2"/>
      <c r="BKB178" s="2"/>
      <c r="BKC178" s="2"/>
      <c r="BKD178" s="2"/>
      <c r="BKE178" s="2"/>
      <c r="BKF178" s="2"/>
      <c r="BKG178" s="2"/>
      <c r="BKH178" s="2"/>
      <c r="BKI178" s="2"/>
      <c r="BKJ178" s="2"/>
      <c r="BKK178" s="2"/>
      <c r="BKL178" s="2"/>
      <c r="BKM178" s="2"/>
      <c r="BKN178" s="2"/>
      <c r="BKO178" s="2"/>
      <c r="BKP178" s="2"/>
      <c r="BKQ178" s="2"/>
      <c r="BKR178" s="2"/>
      <c r="BKS178" s="2"/>
      <c r="BKT178" s="2"/>
      <c r="BKU178" s="2"/>
      <c r="BKV178" s="2"/>
      <c r="BKW178" s="2"/>
      <c r="BKX178" s="2"/>
      <c r="BKY178" s="2"/>
      <c r="BKZ178" s="2"/>
      <c r="BLA178" s="2"/>
      <c r="BLB178" s="2"/>
      <c r="BLC178" s="2"/>
      <c r="BLD178" s="2"/>
      <c r="BLE178" s="2"/>
      <c r="BLF178" s="2"/>
      <c r="BLG178" s="2"/>
      <c r="BLH178" s="2"/>
      <c r="BLI178" s="2"/>
      <c r="BLJ178" s="2"/>
      <c r="BLK178" s="2"/>
      <c r="BLL178" s="2"/>
      <c r="BLM178" s="2"/>
      <c r="BLN178" s="2"/>
      <c r="BLO178" s="2"/>
      <c r="BLP178" s="2"/>
      <c r="BLQ178" s="2"/>
      <c r="BLR178" s="2"/>
      <c r="BLS178" s="2"/>
      <c r="BLT178" s="2"/>
      <c r="BLU178" s="2"/>
      <c r="BLV178" s="2"/>
      <c r="BLW178" s="2"/>
      <c r="BLX178" s="2"/>
      <c r="BLY178" s="2"/>
      <c r="BLZ178" s="2"/>
      <c r="BMA178" s="2"/>
      <c r="BMB178" s="2"/>
      <c r="BMC178" s="2"/>
      <c r="BMD178" s="2"/>
      <c r="BME178" s="2"/>
      <c r="BMF178" s="2"/>
      <c r="BMG178" s="2"/>
      <c r="BMH178" s="2"/>
      <c r="BMI178" s="2"/>
      <c r="BMJ178" s="2"/>
      <c r="BMK178" s="2"/>
      <c r="BML178" s="2"/>
      <c r="BMM178" s="2"/>
      <c r="BMN178" s="2"/>
      <c r="BMO178" s="2"/>
      <c r="BMP178" s="2"/>
      <c r="BMQ178" s="2"/>
      <c r="BMR178" s="2"/>
      <c r="BMS178" s="2"/>
      <c r="BMT178" s="2"/>
      <c r="BMU178" s="2"/>
      <c r="BMV178" s="2"/>
      <c r="BMW178" s="2"/>
      <c r="BMX178" s="2"/>
      <c r="BMY178" s="2"/>
      <c r="BMZ178" s="2"/>
      <c r="BNA178" s="2"/>
      <c r="BNB178" s="2"/>
      <c r="BNC178" s="2"/>
      <c r="BND178" s="2"/>
      <c r="BNE178" s="2"/>
      <c r="BNF178" s="2"/>
      <c r="BNG178" s="2"/>
      <c r="BNH178" s="2"/>
      <c r="BNI178" s="2"/>
      <c r="BNJ178" s="2"/>
      <c r="BNK178" s="2"/>
      <c r="BNL178" s="2"/>
      <c r="BNM178" s="2"/>
      <c r="BNN178" s="2"/>
      <c r="BNO178" s="2"/>
      <c r="BNP178" s="2"/>
      <c r="BNQ178" s="2"/>
      <c r="BNR178" s="2"/>
      <c r="BNS178" s="2"/>
      <c r="BNT178" s="2"/>
      <c r="BNU178" s="2"/>
      <c r="BNV178" s="2"/>
      <c r="BNW178" s="2"/>
      <c r="BNX178" s="2"/>
      <c r="BNY178" s="2"/>
      <c r="BNZ178" s="2"/>
      <c r="BOA178" s="2"/>
      <c r="BOB178" s="2"/>
      <c r="BOC178" s="2"/>
      <c r="BOD178" s="2"/>
      <c r="BOE178" s="2"/>
      <c r="BOF178" s="2"/>
      <c r="BOG178" s="2"/>
      <c r="BOH178" s="2"/>
      <c r="BOI178" s="2"/>
      <c r="BOJ178" s="2"/>
      <c r="BOK178" s="2"/>
      <c r="BOL178" s="2"/>
      <c r="BOM178" s="2"/>
      <c r="BON178" s="2"/>
      <c r="BOO178" s="2"/>
      <c r="BOP178" s="2"/>
      <c r="BOQ178" s="2"/>
      <c r="BOR178" s="2"/>
      <c r="BOS178" s="2"/>
      <c r="BOT178" s="2"/>
      <c r="BOU178" s="2"/>
      <c r="BOV178" s="2"/>
      <c r="BOW178" s="2"/>
      <c r="BOX178" s="2"/>
      <c r="BOY178" s="2"/>
      <c r="BOZ178" s="2"/>
      <c r="BPA178" s="2"/>
      <c r="BPB178" s="2"/>
      <c r="BPC178" s="2"/>
      <c r="BPD178" s="2"/>
      <c r="BPE178" s="2"/>
      <c r="BPF178" s="2"/>
      <c r="BPG178" s="2"/>
      <c r="BPH178" s="2"/>
      <c r="BPI178" s="2"/>
      <c r="BPJ178" s="2"/>
      <c r="BPK178" s="2"/>
      <c r="BPL178" s="2"/>
      <c r="BPM178" s="2"/>
      <c r="BPN178" s="2"/>
      <c r="BPO178" s="2"/>
      <c r="BPP178" s="2"/>
      <c r="BPQ178" s="2"/>
      <c r="BPR178" s="2"/>
      <c r="BPS178" s="2"/>
      <c r="BPT178" s="2"/>
      <c r="BPU178" s="2"/>
      <c r="BPV178" s="2"/>
      <c r="BPW178" s="2"/>
      <c r="BPX178" s="2"/>
      <c r="BPY178" s="2"/>
      <c r="BPZ178" s="2"/>
      <c r="BQA178" s="2"/>
      <c r="BQB178" s="2"/>
      <c r="BQC178" s="2"/>
      <c r="BQD178" s="2"/>
      <c r="BQE178" s="2"/>
      <c r="BQF178" s="2"/>
      <c r="BQG178" s="2"/>
      <c r="BQH178" s="2"/>
      <c r="BQI178" s="2"/>
      <c r="BQJ178" s="2"/>
      <c r="BQK178" s="2"/>
      <c r="BQL178" s="2"/>
      <c r="BQM178" s="2"/>
      <c r="BQN178" s="2"/>
      <c r="BQO178" s="2"/>
      <c r="BQP178" s="2"/>
      <c r="BQQ178" s="2"/>
      <c r="BQR178" s="2"/>
      <c r="BQS178" s="2"/>
      <c r="BQT178" s="2"/>
      <c r="BQU178" s="2"/>
      <c r="BQV178" s="2"/>
      <c r="BQW178" s="2"/>
      <c r="BQX178" s="2"/>
      <c r="BQY178" s="2"/>
      <c r="BQZ178" s="2"/>
      <c r="BRA178" s="2"/>
      <c r="BRB178" s="2"/>
      <c r="BRC178" s="2"/>
      <c r="BRD178" s="2"/>
      <c r="BRE178" s="2"/>
      <c r="BRF178" s="2"/>
      <c r="BRG178" s="2"/>
      <c r="BRH178" s="2"/>
      <c r="BRI178" s="2"/>
      <c r="BRJ178" s="2"/>
      <c r="BRK178" s="2"/>
      <c r="BRL178" s="2"/>
      <c r="BRM178" s="2"/>
      <c r="BRN178" s="2"/>
      <c r="BRO178" s="2"/>
      <c r="BRP178" s="2"/>
      <c r="BRQ178" s="2"/>
      <c r="BRR178" s="2"/>
      <c r="BRS178" s="2"/>
      <c r="BRT178" s="2"/>
      <c r="BRU178" s="2"/>
      <c r="BRV178" s="2"/>
      <c r="BRW178" s="2"/>
      <c r="BRX178" s="2"/>
      <c r="BRY178" s="2"/>
      <c r="BRZ178" s="2"/>
      <c r="BSA178" s="2"/>
      <c r="BSB178" s="2"/>
      <c r="BSC178" s="2"/>
      <c r="BSD178" s="2"/>
      <c r="BSE178" s="2"/>
      <c r="BSF178" s="2"/>
      <c r="BSG178" s="2"/>
      <c r="BSH178" s="2"/>
      <c r="BSI178" s="2"/>
      <c r="BSJ178" s="2"/>
      <c r="BSK178" s="2"/>
      <c r="BSL178" s="2"/>
      <c r="BSM178" s="2"/>
      <c r="BSN178" s="2"/>
      <c r="BSO178" s="2"/>
      <c r="BSP178" s="2"/>
      <c r="BSQ178" s="2"/>
      <c r="BSR178" s="2"/>
      <c r="BSS178" s="2"/>
      <c r="BST178" s="2"/>
      <c r="BSU178" s="2"/>
      <c r="BSV178" s="2"/>
      <c r="BSW178" s="2"/>
      <c r="BSX178" s="2"/>
      <c r="BSY178" s="2"/>
      <c r="BSZ178" s="2"/>
      <c r="BTA178" s="2"/>
      <c r="BTB178" s="2"/>
      <c r="BTC178" s="2"/>
      <c r="BTD178" s="2"/>
      <c r="BTE178" s="2"/>
      <c r="BTF178" s="2"/>
      <c r="BTG178" s="2"/>
      <c r="BTH178" s="2"/>
      <c r="BTI178" s="2"/>
      <c r="BTJ178" s="2"/>
      <c r="BTK178" s="2"/>
      <c r="BTL178" s="2"/>
      <c r="BTM178" s="2"/>
      <c r="BTN178" s="2"/>
      <c r="BTO178" s="2"/>
      <c r="BTP178" s="2"/>
      <c r="BTQ178" s="2"/>
      <c r="BTR178" s="2"/>
      <c r="BTS178" s="2"/>
      <c r="BTT178" s="2"/>
      <c r="BTU178" s="2"/>
      <c r="BTV178" s="2"/>
      <c r="BTW178" s="2"/>
      <c r="BTX178" s="2"/>
      <c r="BTY178" s="2"/>
      <c r="BTZ178" s="2"/>
      <c r="BUA178" s="2"/>
      <c r="BUB178" s="2"/>
      <c r="BUC178" s="2"/>
      <c r="BUD178" s="2"/>
      <c r="BUE178" s="2"/>
      <c r="BUF178" s="2"/>
      <c r="BUG178" s="2"/>
      <c r="BUH178" s="2"/>
      <c r="BUI178" s="2"/>
      <c r="BUJ178" s="2"/>
      <c r="BUK178" s="2"/>
      <c r="BUL178" s="2"/>
      <c r="BUM178" s="2"/>
      <c r="BUN178" s="2"/>
      <c r="BUO178" s="2"/>
      <c r="BUP178" s="2"/>
      <c r="BUQ178" s="2"/>
      <c r="BUR178" s="2"/>
      <c r="BUS178" s="2"/>
      <c r="BUT178" s="2"/>
      <c r="BUU178" s="2"/>
      <c r="BUV178" s="2"/>
      <c r="BUW178" s="2"/>
      <c r="BUX178" s="2"/>
      <c r="BUY178" s="2"/>
      <c r="BUZ178" s="2"/>
      <c r="BVA178" s="2"/>
      <c r="BVB178" s="2"/>
      <c r="BVC178" s="2"/>
      <c r="BVD178" s="2"/>
      <c r="BVE178" s="2"/>
      <c r="BVF178" s="2"/>
      <c r="BVG178" s="2"/>
      <c r="BVH178" s="2"/>
      <c r="BVI178" s="2"/>
      <c r="BVJ178" s="2"/>
      <c r="BVK178" s="2"/>
      <c r="BVL178" s="2"/>
      <c r="BVM178" s="2"/>
      <c r="BVN178" s="2"/>
      <c r="BVO178" s="2"/>
      <c r="BVP178" s="2"/>
      <c r="BVQ178" s="2"/>
      <c r="BVR178" s="2"/>
      <c r="BVS178" s="2"/>
      <c r="BVT178" s="2"/>
      <c r="BVU178" s="2"/>
      <c r="BVV178" s="2"/>
      <c r="BVW178" s="2"/>
      <c r="BVX178" s="2"/>
      <c r="BVY178" s="2"/>
      <c r="BVZ178" s="2"/>
      <c r="BWA178" s="2"/>
      <c r="BWB178" s="2"/>
      <c r="BWC178" s="2"/>
      <c r="BWD178" s="2"/>
      <c r="BWE178" s="2"/>
      <c r="BWF178" s="2"/>
      <c r="BWG178" s="2"/>
      <c r="BWH178" s="2"/>
      <c r="BWI178" s="2"/>
      <c r="BWJ178" s="2"/>
      <c r="BWK178" s="2"/>
      <c r="BWL178" s="2"/>
      <c r="BWM178" s="2"/>
      <c r="BWN178" s="2"/>
      <c r="BWO178" s="2"/>
      <c r="BWP178" s="2"/>
      <c r="BWQ178" s="2"/>
      <c r="BWR178" s="2"/>
      <c r="BWS178" s="2"/>
      <c r="BWT178" s="2"/>
      <c r="BWU178" s="2"/>
      <c r="BWV178" s="2"/>
      <c r="BWW178" s="2"/>
      <c r="BWX178" s="2"/>
      <c r="BWY178" s="2"/>
      <c r="BWZ178" s="2"/>
      <c r="BXA178" s="2"/>
      <c r="BXB178" s="2"/>
      <c r="BXC178" s="2"/>
      <c r="BXD178" s="2"/>
      <c r="BXE178" s="2"/>
      <c r="BXF178" s="2"/>
      <c r="BXG178" s="2"/>
      <c r="BXH178" s="2"/>
      <c r="BXI178" s="2"/>
      <c r="BXJ178" s="2"/>
      <c r="BXK178" s="2"/>
      <c r="BXL178" s="2"/>
      <c r="BXM178" s="2"/>
      <c r="BXN178" s="2"/>
      <c r="BXO178" s="2"/>
      <c r="BXP178" s="2"/>
      <c r="BXQ178" s="2"/>
      <c r="BXR178" s="2"/>
      <c r="BXS178" s="2"/>
      <c r="BXT178" s="2"/>
      <c r="BXU178" s="2"/>
      <c r="BXV178" s="2"/>
      <c r="BXW178" s="2"/>
      <c r="BXX178" s="2"/>
      <c r="BXY178" s="2"/>
      <c r="BXZ178" s="2"/>
      <c r="BYA178" s="2"/>
      <c r="BYB178" s="2"/>
      <c r="BYC178" s="2"/>
      <c r="BYD178" s="2"/>
      <c r="BYE178" s="2"/>
      <c r="BYF178" s="2"/>
      <c r="BYG178" s="2"/>
      <c r="BYH178" s="2"/>
      <c r="BYI178" s="2"/>
      <c r="BYJ178" s="2"/>
      <c r="BYK178" s="2"/>
      <c r="BYL178" s="2"/>
      <c r="BYM178" s="2"/>
      <c r="BYN178" s="2"/>
      <c r="BYO178" s="2"/>
      <c r="BYP178" s="2"/>
      <c r="BYQ178" s="2"/>
      <c r="BYR178" s="2"/>
      <c r="BYS178" s="2"/>
      <c r="BYT178" s="2"/>
      <c r="BYU178" s="2"/>
      <c r="BYV178" s="2"/>
      <c r="BYW178" s="2"/>
      <c r="BYX178" s="2"/>
      <c r="BYY178" s="2"/>
      <c r="BYZ178" s="2"/>
      <c r="BZA178" s="2"/>
      <c r="BZB178" s="2"/>
      <c r="BZC178" s="2"/>
      <c r="BZD178" s="2"/>
      <c r="BZE178" s="2"/>
      <c r="BZF178" s="2"/>
      <c r="BZG178" s="2"/>
      <c r="BZH178" s="2"/>
      <c r="BZI178" s="2"/>
      <c r="BZJ178" s="2"/>
      <c r="BZK178" s="2"/>
      <c r="BZL178" s="2"/>
      <c r="BZM178" s="2"/>
      <c r="BZN178" s="2"/>
      <c r="BZO178" s="2"/>
      <c r="BZP178" s="2"/>
      <c r="BZQ178" s="2"/>
      <c r="BZR178" s="2"/>
      <c r="BZS178" s="2"/>
      <c r="BZT178" s="2"/>
      <c r="BZU178" s="2"/>
      <c r="BZV178" s="2"/>
      <c r="BZW178" s="2"/>
      <c r="BZX178" s="2"/>
      <c r="BZY178" s="2"/>
      <c r="BZZ178" s="2"/>
      <c r="CAA178" s="2"/>
      <c r="CAB178" s="2"/>
      <c r="CAC178" s="2"/>
      <c r="CAD178" s="2"/>
      <c r="CAE178" s="2"/>
      <c r="CAF178" s="2"/>
      <c r="CAG178" s="2"/>
      <c r="CAH178" s="2"/>
      <c r="CAI178" s="2"/>
      <c r="CAJ178" s="2"/>
      <c r="CAK178" s="2"/>
      <c r="CAL178" s="2"/>
      <c r="CAM178" s="2"/>
      <c r="CAN178" s="2"/>
      <c r="CAO178" s="2"/>
      <c r="CAP178" s="2"/>
      <c r="CAQ178" s="2"/>
      <c r="CAR178" s="2"/>
      <c r="CAS178" s="2"/>
      <c r="CAT178" s="2"/>
      <c r="CAU178" s="2"/>
      <c r="CAV178" s="2"/>
      <c r="CAW178" s="2"/>
      <c r="CAX178" s="2"/>
      <c r="CAY178" s="2"/>
      <c r="CAZ178" s="2"/>
      <c r="CBA178" s="2"/>
      <c r="CBB178" s="2"/>
      <c r="CBC178" s="2"/>
      <c r="CBD178" s="2"/>
      <c r="CBE178" s="2"/>
      <c r="CBF178" s="2"/>
      <c r="CBG178" s="2"/>
      <c r="CBH178" s="2"/>
      <c r="CBI178" s="2"/>
      <c r="CBJ178" s="2"/>
      <c r="CBK178" s="2"/>
      <c r="CBL178" s="2"/>
      <c r="CBM178" s="2"/>
      <c r="CBN178" s="2"/>
      <c r="CBO178" s="2"/>
      <c r="CBP178" s="2"/>
      <c r="CBQ178" s="2"/>
      <c r="CBR178" s="2"/>
      <c r="CBS178" s="2"/>
      <c r="CBT178" s="2"/>
      <c r="CBU178" s="2"/>
      <c r="CBV178" s="2"/>
      <c r="CBW178" s="2"/>
      <c r="CBX178" s="2"/>
      <c r="CBY178" s="2"/>
      <c r="CBZ178" s="2"/>
      <c r="CCA178" s="2"/>
      <c r="CCB178" s="2"/>
      <c r="CCC178" s="2"/>
      <c r="CCD178" s="2"/>
      <c r="CCE178" s="2"/>
      <c r="CCF178" s="2"/>
      <c r="CCG178" s="2"/>
      <c r="CCH178" s="2"/>
      <c r="CCI178" s="2"/>
      <c r="CCJ178" s="2"/>
      <c r="CCK178" s="2"/>
      <c r="CCL178" s="2"/>
      <c r="CCM178" s="2"/>
      <c r="CCN178" s="2"/>
      <c r="CCO178" s="2"/>
      <c r="CCP178" s="2"/>
      <c r="CCQ178" s="2"/>
      <c r="CCR178" s="2"/>
      <c r="CCS178" s="2"/>
      <c r="CCT178" s="2"/>
      <c r="CCU178" s="2"/>
      <c r="CCV178" s="2"/>
      <c r="CCW178" s="2"/>
      <c r="CCX178" s="2"/>
      <c r="CCY178" s="2"/>
      <c r="CCZ178" s="2"/>
      <c r="CDA178" s="2"/>
      <c r="CDB178" s="2"/>
      <c r="CDC178" s="2"/>
      <c r="CDD178" s="2"/>
      <c r="CDE178" s="2"/>
      <c r="CDF178" s="2"/>
      <c r="CDG178" s="2"/>
      <c r="CDH178" s="2"/>
      <c r="CDI178" s="2"/>
      <c r="CDJ178" s="2"/>
      <c r="CDK178" s="2"/>
      <c r="CDL178" s="2"/>
      <c r="CDM178" s="2"/>
      <c r="CDN178" s="2"/>
      <c r="CDO178" s="2"/>
      <c r="CDP178" s="2"/>
      <c r="CDQ178" s="2"/>
      <c r="CDR178" s="2"/>
      <c r="CDS178" s="2"/>
      <c r="CDT178" s="2"/>
      <c r="CDU178" s="2"/>
      <c r="CDV178" s="2"/>
      <c r="CDW178" s="2"/>
      <c r="CDX178" s="2"/>
      <c r="CDY178" s="2"/>
      <c r="CDZ178" s="2"/>
      <c r="CEA178" s="2"/>
      <c r="CEB178" s="2"/>
      <c r="CEC178" s="2"/>
      <c r="CED178" s="2"/>
      <c r="CEE178" s="2"/>
      <c r="CEF178" s="2"/>
      <c r="CEG178" s="2"/>
      <c r="CEH178" s="2"/>
      <c r="CEI178" s="2"/>
      <c r="CEJ178" s="2"/>
      <c r="CEK178" s="2"/>
      <c r="CEL178" s="2"/>
      <c r="CEM178" s="2"/>
      <c r="CEN178" s="2"/>
      <c r="CEO178" s="2"/>
      <c r="CEP178" s="2"/>
      <c r="CEQ178" s="2"/>
      <c r="CER178" s="2"/>
      <c r="CES178" s="2"/>
      <c r="CET178" s="2"/>
      <c r="CEU178" s="2"/>
      <c r="CEV178" s="2"/>
      <c r="CEW178" s="2"/>
      <c r="CEX178" s="2"/>
      <c r="CEY178" s="2"/>
      <c r="CEZ178" s="2"/>
      <c r="CFA178" s="2"/>
      <c r="CFB178" s="2"/>
      <c r="CFC178" s="2"/>
      <c r="CFD178" s="2"/>
      <c r="CFE178" s="2"/>
      <c r="CFF178" s="2"/>
      <c r="CFG178" s="2"/>
      <c r="CFH178" s="2"/>
      <c r="CFI178" s="2"/>
      <c r="CFJ178" s="2"/>
      <c r="CFK178" s="2"/>
      <c r="CFL178" s="2"/>
      <c r="CFM178" s="2"/>
      <c r="CFN178" s="2"/>
      <c r="CFO178" s="2"/>
      <c r="CFP178" s="2"/>
      <c r="CFQ178" s="2"/>
      <c r="CFR178" s="2"/>
      <c r="CFS178" s="2"/>
      <c r="CFT178" s="2"/>
      <c r="CFU178" s="2"/>
      <c r="CFV178" s="2"/>
      <c r="CFW178" s="2"/>
      <c r="CFX178" s="2"/>
      <c r="CFY178" s="2"/>
      <c r="CFZ178" s="2"/>
      <c r="CGA178" s="2"/>
      <c r="CGB178" s="2"/>
      <c r="CGC178" s="2"/>
      <c r="CGD178" s="2"/>
      <c r="CGE178" s="2"/>
      <c r="CGF178" s="2"/>
      <c r="CGG178" s="2"/>
      <c r="CGH178" s="2"/>
      <c r="CGI178" s="2"/>
      <c r="CGJ178" s="2"/>
      <c r="CGK178" s="2"/>
      <c r="CGL178" s="2"/>
      <c r="CGM178" s="2"/>
      <c r="CGN178" s="2"/>
      <c r="CGO178" s="2"/>
      <c r="CGP178" s="2"/>
      <c r="CGQ178" s="2"/>
      <c r="CGR178" s="2"/>
      <c r="CGS178" s="2"/>
      <c r="CGT178" s="2"/>
      <c r="CGU178" s="2"/>
      <c r="CGV178" s="2"/>
      <c r="CGW178" s="2"/>
      <c r="CGX178" s="2"/>
      <c r="CGY178" s="2"/>
      <c r="CGZ178" s="2"/>
      <c r="CHA178" s="2"/>
      <c r="CHB178" s="2"/>
      <c r="CHC178" s="2"/>
      <c r="CHD178" s="2"/>
      <c r="CHE178" s="2"/>
      <c r="CHF178" s="2"/>
      <c r="CHG178" s="2"/>
      <c r="CHH178" s="2"/>
      <c r="CHI178" s="2"/>
      <c r="CHJ178" s="2"/>
      <c r="CHK178" s="2"/>
      <c r="CHL178" s="2"/>
      <c r="CHM178" s="2"/>
      <c r="CHN178" s="2"/>
      <c r="CHO178" s="2"/>
      <c r="CHP178" s="2"/>
      <c r="CHQ178" s="2"/>
      <c r="CHR178" s="2"/>
      <c r="CHS178" s="2"/>
      <c r="CHT178" s="2"/>
      <c r="CHU178" s="2"/>
      <c r="CHV178" s="2"/>
      <c r="CHW178" s="2"/>
      <c r="CHX178" s="2"/>
      <c r="CHY178" s="2"/>
      <c r="CHZ178" s="2"/>
      <c r="CIA178" s="2"/>
      <c r="CIB178" s="2"/>
      <c r="CIC178" s="2"/>
      <c r="CID178" s="2"/>
      <c r="CIE178" s="2"/>
      <c r="CIF178" s="2"/>
      <c r="CIG178" s="2"/>
      <c r="CIH178" s="2"/>
      <c r="CII178" s="2"/>
      <c r="CIJ178" s="2"/>
      <c r="CIK178" s="2"/>
      <c r="CIL178" s="2"/>
      <c r="CIM178" s="2"/>
      <c r="CIN178" s="2"/>
      <c r="CIO178" s="2"/>
      <c r="CIP178" s="2"/>
      <c r="CIQ178" s="2"/>
      <c r="CIR178" s="2"/>
      <c r="CIS178" s="2"/>
      <c r="CIT178" s="2"/>
      <c r="CIU178" s="2"/>
      <c r="CIV178" s="2"/>
      <c r="CIW178" s="2"/>
      <c r="CIX178" s="2"/>
      <c r="CIY178" s="2"/>
      <c r="CIZ178" s="2"/>
      <c r="CJA178" s="2"/>
      <c r="CJB178" s="2"/>
      <c r="CJC178" s="2"/>
      <c r="CJD178" s="2"/>
      <c r="CJE178" s="2"/>
      <c r="CJF178" s="2"/>
      <c r="CJG178" s="2"/>
      <c r="CJH178" s="2"/>
      <c r="CJI178" s="2"/>
      <c r="CJJ178" s="2"/>
      <c r="CJK178" s="2"/>
      <c r="CJL178" s="2"/>
      <c r="CJM178" s="2"/>
      <c r="CJN178" s="2"/>
      <c r="CJO178" s="2"/>
      <c r="CJP178" s="2"/>
      <c r="CJQ178" s="2"/>
      <c r="CJR178" s="2"/>
      <c r="CJS178" s="2"/>
      <c r="CJT178" s="2"/>
      <c r="CJU178" s="2"/>
      <c r="CJV178" s="2"/>
      <c r="CJW178" s="2"/>
      <c r="CJX178" s="2"/>
      <c r="CJY178" s="2"/>
      <c r="CJZ178" s="2"/>
      <c r="CKA178" s="2"/>
      <c r="CKB178" s="2"/>
      <c r="CKC178" s="2"/>
      <c r="CKD178" s="2"/>
      <c r="CKE178" s="2"/>
      <c r="CKF178" s="2"/>
      <c r="CKG178" s="2"/>
      <c r="CKH178" s="2"/>
      <c r="CKI178" s="2"/>
      <c r="CKJ178" s="2"/>
      <c r="CKK178" s="2"/>
      <c r="CKL178" s="2"/>
      <c r="CKM178" s="2"/>
      <c r="CKN178" s="2"/>
      <c r="CKO178" s="2"/>
      <c r="CKP178" s="2"/>
      <c r="CKQ178" s="2"/>
      <c r="CKR178" s="2"/>
      <c r="CKS178" s="2"/>
      <c r="CKT178" s="2"/>
      <c r="CKU178" s="2"/>
      <c r="CKV178" s="2"/>
      <c r="CKW178" s="2"/>
      <c r="CKX178" s="2"/>
      <c r="CKY178" s="2"/>
      <c r="CKZ178" s="2"/>
      <c r="CLA178" s="2"/>
      <c r="CLB178" s="2"/>
      <c r="CLC178" s="2"/>
      <c r="CLD178" s="2"/>
      <c r="CLE178" s="2"/>
      <c r="CLF178" s="2"/>
      <c r="CLG178" s="2"/>
      <c r="CLH178" s="2"/>
      <c r="CLI178" s="2"/>
      <c r="CLJ178" s="2"/>
      <c r="CLK178" s="2"/>
      <c r="CLL178" s="2"/>
      <c r="CLM178" s="2"/>
      <c r="CLN178" s="2"/>
      <c r="CLO178" s="2"/>
      <c r="CLP178" s="2"/>
      <c r="CLQ178" s="2"/>
      <c r="CLR178" s="2"/>
      <c r="CLS178" s="2"/>
      <c r="CLT178" s="2"/>
      <c r="CLU178" s="2"/>
      <c r="CLV178" s="2"/>
      <c r="CLW178" s="2"/>
      <c r="CLX178" s="2"/>
      <c r="CLY178" s="2"/>
      <c r="CLZ178" s="2"/>
      <c r="CMA178" s="2"/>
      <c r="CMB178" s="2"/>
      <c r="CMC178" s="2"/>
      <c r="CMD178" s="2"/>
      <c r="CME178" s="2"/>
      <c r="CMF178" s="2"/>
      <c r="CMG178" s="2"/>
      <c r="CMH178" s="2"/>
      <c r="CMI178" s="2"/>
      <c r="CMJ178" s="2"/>
      <c r="CMK178" s="2"/>
      <c r="CML178" s="2"/>
      <c r="CMM178" s="2"/>
      <c r="CMN178" s="2"/>
      <c r="CMO178" s="2"/>
      <c r="CMP178" s="2"/>
      <c r="CMQ178" s="2"/>
      <c r="CMR178" s="2"/>
      <c r="CMS178" s="2"/>
      <c r="CMT178" s="2"/>
      <c r="CMU178" s="2"/>
      <c r="CMV178" s="2"/>
      <c r="CMW178" s="2"/>
      <c r="CMX178" s="2"/>
      <c r="CMY178" s="2"/>
      <c r="CMZ178" s="2"/>
      <c r="CNA178" s="2"/>
      <c r="CNB178" s="2"/>
      <c r="CNC178" s="2"/>
      <c r="CND178" s="2"/>
      <c r="CNE178" s="2"/>
      <c r="CNF178" s="2"/>
      <c r="CNG178" s="2"/>
      <c r="CNH178" s="2"/>
      <c r="CNI178" s="2"/>
      <c r="CNJ178" s="2"/>
      <c r="CNK178" s="2"/>
      <c r="CNL178" s="2"/>
      <c r="CNM178" s="2"/>
      <c r="CNN178" s="2"/>
      <c r="CNO178" s="2"/>
      <c r="CNP178" s="2"/>
      <c r="CNQ178" s="2"/>
      <c r="CNR178" s="2"/>
      <c r="CNS178" s="2"/>
      <c r="CNT178" s="2"/>
      <c r="CNU178" s="2"/>
      <c r="CNV178" s="2"/>
      <c r="CNW178" s="2"/>
      <c r="CNX178" s="2"/>
      <c r="CNY178" s="2"/>
      <c r="CNZ178" s="2"/>
      <c r="COA178" s="2"/>
      <c r="COB178" s="2"/>
      <c r="COC178" s="2"/>
      <c r="COD178" s="2"/>
      <c r="COE178" s="2"/>
      <c r="COF178" s="2"/>
      <c r="COG178" s="2"/>
      <c r="COH178" s="2"/>
      <c r="COI178" s="2"/>
      <c r="COJ178" s="2"/>
      <c r="COK178" s="2"/>
      <c r="COL178" s="2"/>
      <c r="COM178" s="2"/>
      <c r="CON178" s="2"/>
      <c r="COO178" s="2"/>
      <c r="COP178" s="2"/>
      <c r="COQ178" s="2"/>
      <c r="COR178" s="2"/>
      <c r="COS178" s="2"/>
      <c r="COT178" s="2"/>
      <c r="COU178" s="2"/>
      <c r="COV178" s="2"/>
      <c r="COW178" s="2"/>
      <c r="COX178" s="2"/>
      <c r="COY178" s="2"/>
      <c r="COZ178" s="2"/>
      <c r="CPA178" s="2"/>
      <c r="CPB178" s="2"/>
      <c r="CPC178" s="2"/>
      <c r="CPD178" s="2"/>
      <c r="CPE178" s="2"/>
      <c r="CPF178" s="2"/>
      <c r="CPG178" s="2"/>
      <c r="CPH178" s="2"/>
      <c r="CPI178" s="2"/>
      <c r="CPJ178" s="2"/>
      <c r="CPK178" s="2"/>
      <c r="CPL178" s="2"/>
      <c r="CPM178" s="2"/>
      <c r="CPN178" s="2"/>
      <c r="CPO178" s="2"/>
      <c r="CPP178" s="2"/>
      <c r="CPQ178" s="2"/>
      <c r="CPR178" s="2"/>
      <c r="CPS178" s="2"/>
      <c r="CPT178" s="2"/>
      <c r="CPU178" s="2"/>
      <c r="CPV178" s="2"/>
      <c r="CPW178" s="2"/>
      <c r="CPX178" s="2"/>
      <c r="CPY178" s="2"/>
      <c r="CPZ178" s="2"/>
      <c r="CQA178" s="2"/>
      <c r="CQB178" s="2"/>
      <c r="CQC178" s="2"/>
      <c r="CQD178" s="2"/>
      <c r="CQE178" s="2"/>
      <c r="CQF178" s="2"/>
      <c r="CQG178" s="2"/>
      <c r="CQH178" s="2"/>
      <c r="CQI178" s="2"/>
      <c r="CQJ178" s="2"/>
      <c r="CQK178" s="2"/>
      <c r="CQL178" s="2"/>
      <c r="CQM178" s="2"/>
      <c r="CQN178" s="2"/>
      <c r="CQO178" s="2"/>
      <c r="CQP178" s="2"/>
      <c r="CQQ178" s="2"/>
      <c r="CQR178" s="2"/>
      <c r="CQS178" s="2"/>
      <c r="CQT178" s="2"/>
      <c r="CQU178" s="2"/>
      <c r="CQV178" s="2"/>
      <c r="CQW178" s="2"/>
      <c r="CQX178" s="2"/>
      <c r="CQY178" s="2"/>
      <c r="CQZ178" s="2"/>
      <c r="CRA178" s="2"/>
      <c r="CRB178" s="2"/>
      <c r="CRC178" s="2"/>
      <c r="CRD178" s="2"/>
      <c r="CRE178" s="2"/>
      <c r="CRF178" s="2"/>
      <c r="CRG178" s="2"/>
      <c r="CRH178" s="2"/>
      <c r="CRI178" s="2"/>
      <c r="CRJ178" s="2"/>
      <c r="CRK178" s="2"/>
      <c r="CRL178" s="2"/>
      <c r="CRM178" s="2"/>
      <c r="CRN178" s="2"/>
      <c r="CRO178" s="2"/>
      <c r="CRP178" s="2"/>
      <c r="CRQ178" s="2"/>
      <c r="CRR178" s="2"/>
      <c r="CRS178" s="2"/>
      <c r="CRT178" s="2"/>
      <c r="CRU178" s="2"/>
      <c r="CRV178" s="2"/>
      <c r="CRW178" s="2"/>
      <c r="CRX178" s="2"/>
      <c r="CRY178" s="2"/>
      <c r="CRZ178" s="2"/>
      <c r="CSA178" s="2"/>
      <c r="CSB178" s="2"/>
      <c r="CSC178" s="2"/>
      <c r="CSD178" s="2"/>
      <c r="CSE178" s="2"/>
      <c r="CSF178" s="2"/>
      <c r="CSG178" s="2"/>
      <c r="CSH178" s="2"/>
      <c r="CSI178" s="2"/>
      <c r="CSJ178" s="2"/>
      <c r="CSK178" s="2"/>
      <c r="CSL178" s="2"/>
      <c r="CSM178" s="2"/>
      <c r="CSN178" s="2"/>
      <c r="CSO178" s="2"/>
      <c r="CSP178" s="2"/>
      <c r="CSQ178" s="2"/>
      <c r="CSR178" s="2"/>
      <c r="CSS178" s="2"/>
      <c r="CST178" s="2"/>
      <c r="CSU178" s="2"/>
      <c r="CSV178" s="2"/>
      <c r="CSW178" s="2"/>
      <c r="CSX178" s="2"/>
      <c r="CSY178" s="2"/>
      <c r="CSZ178" s="2"/>
      <c r="CTA178" s="2"/>
      <c r="CTB178" s="2"/>
      <c r="CTC178" s="2"/>
      <c r="CTD178" s="2"/>
      <c r="CTE178" s="2"/>
      <c r="CTF178" s="2"/>
      <c r="CTG178" s="2"/>
      <c r="CTH178" s="2"/>
      <c r="CTI178" s="2"/>
      <c r="CTJ178" s="2"/>
      <c r="CTK178" s="2"/>
      <c r="CTL178" s="2"/>
      <c r="CTM178" s="2"/>
      <c r="CTN178" s="2"/>
      <c r="CTO178" s="2"/>
      <c r="CTP178" s="2"/>
      <c r="CTQ178" s="2"/>
      <c r="CTR178" s="2"/>
      <c r="CTS178" s="2"/>
      <c r="CTT178" s="2"/>
      <c r="CTU178" s="2"/>
      <c r="CTV178" s="2"/>
      <c r="CTW178" s="2"/>
      <c r="CTX178" s="2"/>
      <c r="CTY178" s="2"/>
      <c r="CTZ178" s="2"/>
      <c r="CUA178" s="2"/>
      <c r="CUB178" s="2"/>
      <c r="CUC178" s="2"/>
      <c r="CUD178" s="2"/>
      <c r="CUE178" s="2"/>
      <c r="CUF178" s="2"/>
      <c r="CUG178" s="2"/>
      <c r="CUH178" s="2"/>
      <c r="CUI178" s="2"/>
      <c r="CUJ178" s="2"/>
      <c r="CUK178" s="2"/>
      <c r="CUL178" s="2"/>
      <c r="CUM178" s="2"/>
      <c r="CUN178" s="2"/>
      <c r="CUO178" s="2"/>
      <c r="CUP178" s="2"/>
      <c r="CUQ178" s="2"/>
      <c r="CUR178" s="2"/>
      <c r="CUS178" s="2"/>
      <c r="CUT178" s="2"/>
      <c r="CUU178" s="2"/>
      <c r="CUV178" s="2"/>
      <c r="CUW178" s="2"/>
      <c r="CUX178" s="2"/>
      <c r="CUY178" s="2"/>
      <c r="CUZ178" s="2"/>
      <c r="CVA178" s="2"/>
      <c r="CVB178" s="2"/>
      <c r="CVC178" s="2"/>
      <c r="CVD178" s="2"/>
      <c r="CVE178" s="2"/>
      <c r="CVF178" s="2"/>
      <c r="CVG178" s="2"/>
      <c r="CVH178" s="2"/>
      <c r="CVI178" s="2"/>
      <c r="CVJ178" s="2"/>
      <c r="CVK178" s="2"/>
      <c r="CVL178" s="2"/>
      <c r="CVM178" s="2"/>
      <c r="CVN178" s="2"/>
      <c r="CVO178" s="2"/>
      <c r="CVP178" s="2"/>
      <c r="CVQ178" s="2"/>
      <c r="CVR178" s="2"/>
      <c r="CVS178" s="2"/>
      <c r="CVT178" s="2"/>
      <c r="CVU178" s="2"/>
      <c r="CVV178" s="2"/>
      <c r="CVW178" s="2"/>
      <c r="CVX178" s="2"/>
      <c r="CVY178" s="2"/>
      <c r="CVZ178" s="2"/>
      <c r="CWA178" s="2"/>
      <c r="CWB178" s="2"/>
      <c r="CWC178" s="2"/>
      <c r="CWD178" s="2"/>
      <c r="CWE178" s="2"/>
      <c r="CWF178" s="2"/>
      <c r="CWG178" s="2"/>
      <c r="CWH178" s="2"/>
      <c r="CWI178" s="2"/>
      <c r="CWJ178" s="2"/>
      <c r="CWK178" s="2"/>
      <c r="CWL178" s="2"/>
      <c r="CWM178" s="2"/>
      <c r="CWN178" s="2"/>
      <c r="CWO178" s="2"/>
      <c r="CWP178" s="2"/>
      <c r="CWQ178" s="2"/>
      <c r="CWR178" s="2"/>
      <c r="CWS178" s="2"/>
      <c r="CWT178" s="2"/>
      <c r="CWU178" s="2"/>
      <c r="CWV178" s="2"/>
      <c r="CWW178" s="2"/>
      <c r="CWX178" s="2"/>
      <c r="CWY178" s="2"/>
      <c r="CWZ178" s="2"/>
      <c r="CXA178" s="2"/>
      <c r="CXB178" s="2"/>
      <c r="CXC178" s="2"/>
      <c r="CXD178" s="2"/>
      <c r="CXE178" s="2"/>
      <c r="CXF178" s="2"/>
      <c r="CXG178" s="2"/>
      <c r="CXH178" s="2"/>
      <c r="CXI178" s="2"/>
      <c r="CXJ178" s="2"/>
      <c r="CXK178" s="2"/>
      <c r="CXL178" s="2"/>
      <c r="CXM178" s="2"/>
      <c r="CXN178" s="2"/>
      <c r="CXO178" s="2"/>
      <c r="CXP178" s="2"/>
      <c r="CXQ178" s="2"/>
      <c r="CXR178" s="2"/>
      <c r="CXS178" s="2"/>
      <c r="CXT178" s="2"/>
      <c r="CXU178" s="2"/>
      <c r="CXV178" s="2"/>
      <c r="CXW178" s="2"/>
      <c r="CXX178" s="2"/>
      <c r="CXY178" s="2"/>
      <c r="CXZ178" s="2"/>
      <c r="CYA178" s="2"/>
      <c r="CYB178" s="2"/>
      <c r="CYC178" s="2"/>
      <c r="CYD178" s="2"/>
      <c r="CYE178" s="2"/>
      <c r="CYF178" s="2"/>
      <c r="CYG178" s="2"/>
      <c r="CYH178" s="2"/>
      <c r="CYI178" s="2"/>
      <c r="CYJ178" s="2"/>
      <c r="CYK178" s="2"/>
      <c r="CYL178" s="2"/>
      <c r="CYM178" s="2"/>
      <c r="CYN178" s="2"/>
      <c r="CYO178" s="2"/>
      <c r="CYP178" s="2"/>
      <c r="CYQ178" s="2"/>
      <c r="CYR178" s="2"/>
      <c r="CYS178" s="2"/>
      <c r="CYT178" s="2"/>
      <c r="CYU178" s="2"/>
      <c r="CYV178" s="2"/>
      <c r="CYW178" s="2"/>
      <c r="CYX178" s="2"/>
      <c r="CYY178" s="2"/>
      <c r="CYZ178" s="2"/>
      <c r="CZA178" s="2"/>
      <c r="CZB178" s="2"/>
      <c r="CZC178" s="2"/>
      <c r="CZD178" s="2"/>
      <c r="CZE178" s="2"/>
      <c r="CZF178" s="2"/>
      <c r="CZG178" s="2"/>
      <c r="CZH178" s="2"/>
      <c r="CZI178" s="2"/>
      <c r="CZJ178" s="2"/>
      <c r="CZK178" s="2"/>
      <c r="CZL178" s="2"/>
      <c r="CZM178" s="2"/>
      <c r="CZN178" s="2"/>
      <c r="CZO178" s="2"/>
      <c r="CZP178" s="2"/>
      <c r="CZQ178" s="2"/>
      <c r="CZR178" s="2"/>
      <c r="CZS178" s="2"/>
      <c r="CZT178" s="2"/>
      <c r="CZU178" s="2"/>
      <c r="CZV178" s="2"/>
      <c r="CZW178" s="2"/>
      <c r="CZX178" s="2"/>
      <c r="CZY178" s="2"/>
      <c r="CZZ178" s="2"/>
      <c r="DAA178" s="2"/>
      <c r="DAB178" s="2"/>
      <c r="DAC178" s="2"/>
      <c r="DAD178" s="2"/>
      <c r="DAE178" s="2"/>
      <c r="DAF178" s="2"/>
      <c r="DAG178" s="2"/>
      <c r="DAH178" s="2"/>
      <c r="DAI178" s="2"/>
      <c r="DAJ178" s="2"/>
      <c r="DAK178" s="2"/>
      <c r="DAL178" s="2"/>
      <c r="DAM178" s="2"/>
      <c r="DAN178" s="2"/>
      <c r="DAO178" s="2"/>
      <c r="DAP178" s="2"/>
      <c r="DAQ178" s="2"/>
      <c r="DAR178" s="2"/>
      <c r="DAS178" s="2"/>
      <c r="DAT178" s="2"/>
      <c r="DAU178" s="2"/>
      <c r="DAV178" s="2"/>
      <c r="DAW178" s="2"/>
      <c r="DAX178" s="2"/>
      <c r="DAY178" s="2"/>
      <c r="DAZ178" s="2"/>
      <c r="DBA178" s="2"/>
      <c r="DBB178" s="2"/>
      <c r="DBC178" s="2"/>
      <c r="DBD178" s="2"/>
      <c r="DBE178" s="2"/>
      <c r="DBF178" s="2"/>
      <c r="DBG178" s="2"/>
      <c r="DBH178" s="2"/>
      <c r="DBI178" s="2"/>
      <c r="DBJ178" s="2"/>
      <c r="DBK178" s="2"/>
      <c r="DBL178" s="2"/>
      <c r="DBM178" s="2"/>
      <c r="DBN178" s="2"/>
      <c r="DBO178" s="2"/>
      <c r="DBP178" s="2"/>
      <c r="DBQ178" s="2"/>
      <c r="DBR178" s="2"/>
      <c r="DBS178" s="2"/>
      <c r="DBT178" s="2"/>
      <c r="DBU178" s="2"/>
      <c r="DBV178" s="2"/>
      <c r="DBW178" s="2"/>
      <c r="DBX178" s="2"/>
      <c r="DBY178" s="2"/>
      <c r="DBZ178" s="2"/>
      <c r="DCA178" s="2"/>
      <c r="DCB178" s="2"/>
      <c r="DCC178" s="2"/>
      <c r="DCD178" s="2"/>
      <c r="DCE178" s="2"/>
      <c r="DCF178" s="2"/>
      <c r="DCG178" s="2"/>
      <c r="DCH178" s="2"/>
      <c r="DCI178" s="2"/>
      <c r="DCJ178" s="2"/>
      <c r="DCK178" s="2"/>
      <c r="DCL178" s="2"/>
      <c r="DCM178" s="2"/>
      <c r="DCN178" s="2"/>
      <c r="DCO178" s="2"/>
      <c r="DCP178" s="2"/>
      <c r="DCQ178" s="2"/>
      <c r="DCR178" s="2"/>
      <c r="DCS178" s="2"/>
      <c r="DCT178" s="2"/>
      <c r="DCU178" s="2"/>
      <c r="DCV178" s="2"/>
      <c r="DCW178" s="2"/>
      <c r="DCX178" s="2"/>
      <c r="DCY178" s="2"/>
      <c r="DCZ178" s="2"/>
      <c r="DDA178" s="2"/>
      <c r="DDB178" s="2"/>
      <c r="DDC178" s="2"/>
      <c r="DDD178" s="2"/>
      <c r="DDE178" s="2"/>
      <c r="DDF178" s="2"/>
      <c r="DDG178" s="2"/>
      <c r="DDH178" s="2"/>
      <c r="DDI178" s="2"/>
      <c r="DDJ178" s="2"/>
      <c r="DDK178" s="2"/>
      <c r="DDL178" s="2"/>
      <c r="DDM178" s="2"/>
      <c r="DDN178" s="2"/>
      <c r="DDO178" s="2"/>
      <c r="DDP178" s="2"/>
      <c r="DDQ178" s="2"/>
      <c r="DDR178" s="2"/>
      <c r="DDS178" s="2"/>
      <c r="DDT178" s="2"/>
      <c r="DDU178" s="2"/>
      <c r="DDV178" s="2"/>
      <c r="DDW178" s="2"/>
      <c r="DDX178" s="2"/>
      <c r="DDY178" s="2"/>
      <c r="DDZ178" s="2"/>
      <c r="DEA178" s="2"/>
      <c r="DEB178" s="2"/>
      <c r="DEC178" s="2"/>
      <c r="DED178" s="2"/>
      <c r="DEE178" s="2"/>
      <c r="DEF178" s="2"/>
      <c r="DEG178" s="2"/>
      <c r="DEH178" s="2"/>
      <c r="DEI178" s="2"/>
      <c r="DEJ178" s="2"/>
      <c r="DEK178" s="2"/>
      <c r="DEL178" s="2"/>
      <c r="DEM178" s="2"/>
      <c r="DEN178" s="2"/>
      <c r="DEO178" s="2"/>
      <c r="DEP178" s="2"/>
      <c r="DEQ178" s="2"/>
      <c r="DER178" s="2"/>
      <c r="DES178" s="2"/>
      <c r="DET178" s="2"/>
      <c r="DEU178" s="2"/>
      <c r="DEV178" s="2"/>
      <c r="DEW178" s="2"/>
      <c r="DEX178" s="2"/>
      <c r="DEY178" s="2"/>
      <c r="DEZ178" s="2"/>
      <c r="DFA178" s="2"/>
      <c r="DFB178" s="2"/>
      <c r="DFC178" s="2"/>
      <c r="DFD178" s="2"/>
      <c r="DFE178" s="2"/>
      <c r="DFF178" s="2"/>
      <c r="DFG178" s="2"/>
      <c r="DFH178" s="2"/>
      <c r="DFI178" s="2"/>
      <c r="DFJ178" s="2"/>
      <c r="DFK178" s="2"/>
      <c r="DFL178" s="2"/>
      <c r="DFM178" s="2"/>
      <c r="DFN178" s="2"/>
      <c r="DFO178" s="2"/>
      <c r="DFP178" s="2"/>
      <c r="DFQ178" s="2"/>
      <c r="DFR178" s="2"/>
      <c r="DFS178" s="2"/>
      <c r="DFT178" s="2"/>
      <c r="DFU178" s="2"/>
      <c r="DFV178" s="2"/>
      <c r="DFW178" s="2"/>
      <c r="DFX178" s="2"/>
      <c r="DFY178" s="2"/>
      <c r="DFZ178" s="2"/>
      <c r="DGA178" s="2"/>
      <c r="DGB178" s="2"/>
      <c r="DGC178" s="2"/>
      <c r="DGD178" s="2"/>
      <c r="DGE178" s="2"/>
      <c r="DGF178" s="2"/>
      <c r="DGG178" s="2"/>
      <c r="DGH178" s="2"/>
      <c r="DGI178" s="2"/>
      <c r="DGJ178" s="2"/>
      <c r="DGK178" s="2"/>
      <c r="DGL178" s="2"/>
      <c r="DGM178" s="2"/>
      <c r="DGN178" s="2"/>
      <c r="DGO178" s="2"/>
      <c r="DGP178" s="2"/>
      <c r="DGQ178" s="2"/>
      <c r="DGR178" s="2"/>
      <c r="DGS178" s="2"/>
      <c r="DGT178" s="2"/>
      <c r="DGU178" s="2"/>
      <c r="DGV178" s="2"/>
      <c r="DGW178" s="2"/>
      <c r="DGX178" s="2"/>
      <c r="DGY178" s="2"/>
      <c r="DGZ178" s="2"/>
      <c r="DHA178" s="2"/>
      <c r="DHB178" s="2"/>
      <c r="DHC178" s="2"/>
      <c r="DHD178" s="2"/>
      <c r="DHE178" s="2"/>
      <c r="DHF178" s="2"/>
      <c r="DHG178" s="2"/>
      <c r="DHH178" s="2"/>
      <c r="DHI178" s="2"/>
      <c r="DHJ178" s="2"/>
      <c r="DHK178" s="2"/>
      <c r="DHL178" s="2"/>
      <c r="DHM178" s="2"/>
      <c r="DHN178" s="2"/>
      <c r="DHO178" s="2"/>
      <c r="DHP178" s="2"/>
      <c r="DHQ178" s="2"/>
      <c r="DHR178" s="2"/>
      <c r="DHS178" s="2"/>
      <c r="DHT178" s="2"/>
      <c r="DHU178" s="2"/>
      <c r="DHV178" s="2"/>
      <c r="DHW178" s="2"/>
      <c r="DHX178" s="2"/>
      <c r="DHY178" s="2"/>
      <c r="DHZ178" s="2"/>
      <c r="DIA178" s="2"/>
      <c r="DIB178" s="2"/>
      <c r="DIC178" s="2"/>
      <c r="DID178" s="2"/>
      <c r="DIE178" s="2"/>
      <c r="DIF178" s="2"/>
      <c r="DIG178" s="2"/>
      <c r="DIH178" s="2"/>
      <c r="DII178" s="2"/>
      <c r="DIJ178" s="2"/>
      <c r="DIK178" s="2"/>
      <c r="DIL178" s="2"/>
      <c r="DIM178" s="2"/>
      <c r="DIN178" s="2"/>
      <c r="DIO178" s="2"/>
      <c r="DIP178" s="2"/>
      <c r="DIQ178" s="2"/>
      <c r="DIR178" s="2"/>
      <c r="DIS178" s="2"/>
      <c r="DIT178" s="2"/>
      <c r="DIU178" s="2"/>
      <c r="DIV178" s="2"/>
      <c r="DIW178" s="2"/>
      <c r="DIX178" s="2"/>
      <c r="DIY178" s="2"/>
      <c r="DIZ178" s="2"/>
      <c r="DJA178" s="2"/>
      <c r="DJB178" s="2"/>
      <c r="DJC178" s="2"/>
      <c r="DJD178" s="2"/>
      <c r="DJE178" s="2"/>
      <c r="DJF178" s="2"/>
      <c r="DJG178" s="2"/>
      <c r="DJH178" s="2"/>
      <c r="DJI178" s="2"/>
      <c r="DJJ178" s="2"/>
      <c r="DJK178" s="2"/>
      <c r="DJL178" s="2"/>
      <c r="DJM178" s="2"/>
      <c r="DJN178" s="2"/>
      <c r="DJO178" s="2"/>
      <c r="DJP178" s="2"/>
      <c r="DJQ178" s="2"/>
      <c r="DJR178" s="2"/>
      <c r="DJS178" s="2"/>
      <c r="DJT178" s="2"/>
      <c r="DJU178" s="2"/>
      <c r="DJV178" s="2"/>
      <c r="DJW178" s="2"/>
      <c r="DJX178" s="2"/>
      <c r="DJY178" s="2"/>
      <c r="DJZ178" s="2"/>
      <c r="DKA178" s="2"/>
      <c r="DKB178" s="2"/>
      <c r="DKC178" s="2"/>
      <c r="DKD178" s="2"/>
      <c r="DKE178" s="2"/>
      <c r="DKF178" s="2"/>
      <c r="DKG178" s="2"/>
      <c r="DKH178" s="2"/>
      <c r="DKI178" s="2"/>
      <c r="DKJ178" s="2"/>
      <c r="DKK178" s="2"/>
      <c r="DKL178" s="2"/>
      <c r="DKM178" s="2"/>
      <c r="DKN178" s="2"/>
      <c r="DKO178" s="2"/>
      <c r="DKP178" s="2"/>
      <c r="DKQ178" s="2"/>
      <c r="DKR178" s="2"/>
      <c r="DKS178" s="2"/>
      <c r="DKT178" s="2"/>
      <c r="DKU178" s="2"/>
      <c r="DKV178" s="2"/>
      <c r="DKW178" s="2"/>
      <c r="DKX178" s="2"/>
      <c r="DKY178" s="2"/>
      <c r="DKZ178" s="2"/>
      <c r="DLA178" s="2"/>
      <c r="DLB178" s="2"/>
      <c r="DLC178" s="2"/>
      <c r="DLD178" s="2"/>
      <c r="DLE178" s="2"/>
      <c r="DLF178" s="2"/>
      <c r="DLG178" s="2"/>
      <c r="DLH178" s="2"/>
      <c r="DLI178" s="2"/>
      <c r="DLJ178" s="2"/>
      <c r="DLK178" s="2"/>
      <c r="DLL178" s="2"/>
      <c r="DLM178" s="2"/>
      <c r="DLN178" s="2"/>
      <c r="DLO178" s="2"/>
      <c r="DLP178" s="2"/>
      <c r="DLQ178" s="2"/>
      <c r="DLR178" s="2"/>
      <c r="DLS178" s="2"/>
      <c r="DLT178" s="2"/>
      <c r="DLU178" s="2"/>
      <c r="DLV178" s="2"/>
      <c r="DLW178" s="2"/>
      <c r="DLX178" s="2"/>
      <c r="DLY178" s="2"/>
      <c r="DLZ178" s="2"/>
      <c r="DMA178" s="2"/>
      <c r="DMB178" s="2"/>
      <c r="DMC178" s="2"/>
      <c r="DMD178" s="2"/>
      <c r="DME178" s="2"/>
      <c r="DMF178" s="2"/>
      <c r="DMG178" s="2"/>
      <c r="DMH178" s="2"/>
      <c r="DMI178" s="2"/>
      <c r="DMJ178" s="2"/>
      <c r="DMK178" s="2"/>
      <c r="DML178" s="2"/>
      <c r="DMM178" s="2"/>
      <c r="DMN178" s="2"/>
      <c r="DMO178" s="2"/>
      <c r="DMP178" s="2"/>
      <c r="DMQ178" s="2"/>
      <c r="DMR178" s="2"/>
      <c r="DMS178" s="2"/>
      <c r="DMT178" s="2"/>
      <c r="DMU178" s="2"/>
      <c r="DMV178" s="2"/>
      <c r="DMW178" s="2"/>
      <c r="DMX178" s="2"/>
      <c r="DMY178" s="2"/>
      <c r="DMZ178" s="2"/>
      <c r="DNA178" s="2"/>
      <c r="DNB178" s="2"/>
      <c r="DNC178" s="2"/>
      <c r="DND178" s="2"/>
      <c r="DNE178" s="2"/>
      <c r="DNF178" s="2"/>
      <c r="DNG178" s="2"/>
      <c r="DNH178" s="2"/>
      <c r="DNI178" s="2"/>
      <c r="DNJ178" s="2"/>
      <c r="DNK178" s="2"/>
      <c r="DNL178" s="2"/>
      <c r="DNM178" s="2"/>
      <c r="DNN178" s="2"/>
      <c r="DNO178" s="2"/>
      <c r="DNP178" s="2"/>
      <c r="DNQ178" s="2"/>
      <c r="DNR178" s="2"/>
      <c r="DNS178" s="2"/>
      <c r="DNT178" s="2"/>
      <c r="DNU178" s="2"/>
      <c r="DNV178" s="2"/>
      <c r="DNW178" s="2"/>
      <c r="DNX178" s="2"/>
      <c r="DNY178" s="2"/>
      <c r="DNZ178" s="2"/>
      <c r="DOA178" s="2"/>
      <c r="DOB178" s="2"/>
      <c r="DOC178" s="2"/>
      <c r="DOD178" s="2"/>
      <c r="DOE178" s="2"/>
      <c r="DOF178" s="2"/>
      <c r="DOG178" s="2"/>
      <c r="DOH178" s="2"/>
      <c r="DOI178" s="2"/>
      <c r="DOJ178" s="2"/>
      <c r="DOK178" s="2"/>
      <c r="DOL178" s="2"/>
      <c r="DOM178" s="2"/>
      <c r="DON178" s="2"/>
      <c r="DOO178" s="2"/>
      <c r="DOP178" s="2"/>
      <c r="DOQ178" s="2"/>
      <c r="DOR178" s="2"/>
      <c r="DOS178" s="2"/>
      <c r="DOT178" s="2"/>
      <c r="DOU178" s="2"/>
      <c r="DOV178" s="2"/>
      <c r="DOW178" s="2"/>
      <c r="DOX178" s="2"/>
      <c r="DOY178" s="2"/>
      <c r="DOZ178" s="2"/>
      <c r="DPA178" s="2"/>
      <c r="DPB178" s="2"/>
      <c r="DPC178" s="2"/>
      <c r="DPD178" s="2"/>
      <c r="DPE178" s="2"/>
      <c r="DPF178" s="2"/>
      <c r="DPG178" s="2"/>
      <c r="DPH178" s="2"/>
      <c r="DPI178" s="2"/>
      <c r="DPJ178" s="2"/>
      <c r="DPK178" s="2"/>
      <c r="DPL178" s="2"/>
      <c r="DPM178" s="2"/>
      <c r="DPN178" s="2"/>
      <c r="DPO178" s="2"/>
      <c r="DPP178" s="2"/>
      <c r="DPQ178" s="2"/>
      <c r="DPR178" s="2"/>
      <c r="DPS178" s="2"/>
      <c r="DPT178" s="2"/>
      <c r="DPU178" s="2"/>
      <c r="DPV178" s="2"/>
      <c r="DPW178" s="2"/>
      <c r="DPX178" s="2"/>
      <c r="DPY178" s="2"/>
      <c r="DPZ178" s="2"/>
      <c r="DQA178" s="2"/>
      <c r="DQB178" s="2"/>
      <c r="DQC178" s="2"/>
      <c r="DQD178" s="2"/>
      <c r="DQE178" s="2"/>
      <c r="DQF178" s="2"/>
      <c r="DQG178" s="2"/>
      <c r="DQH178" s="2"/>
      <c r="DQI178" s="2"/>
      <c r="DQJ178" s="2"/>
      <c r="DQK178" s="2"/>
      <c r="DQL178" s="2"/>
      <c r="DQM178" s="2"/>
      <c r="DQN178" s="2"/>
      <c r="DQO178" s="2"/>
      <c r="DQP178" s="2"/>
      <c r="DQQ178" s="2"/>
      <c r="DQR178" s="2"/>
      <c r="DQS178" s="2"/>
      <c r="DQT178" s="2"/>
      <c r="DQU178" s="2"/>
      <c r="DQV178" s="2"/>
      <c r="DQW178" s="2"/>
      <c r="DQX178" s="2"/>
      <c r="DQY178" s="2"/>
      <c r="DQZ178" s="2"/>
      <c r="DRA178" s="2"/>
      <c r="DRB178" s="2"/>
      <c r="DRC178" s="2"/>
      <c r="DRD178" s="2"/>
      <c r="DRE178" s="2"/>
      <c r="DRF178" s="2"/>
      <c r="DRG178" s="2"/>
      <c r="DRH178" s="2"/>
      <c r="DRI178" s="2"/>
      <c r="DRJ178" s="2"/>
      <c r="DRK178" s="2"/>
      <c r="DRL178" s="2"/>
      <c r="DRM178" s="2"/>
      <c r="DRN178" s="2"/>
      <c r="DRO178" s="2"/>
      <c r="DRP178" s="2"/>
      <c r="DRQ178" s="2"/>
      <c r="DRR178" s="2"/>
      <c r="DRS178" s="2"/>
      <c r="DRT178" s="2"/>
      <c r="DRU178" s="2"/>
      <c r="DRV178" s="2"/>
      <c r="DRW178" s="2"/>
      <c r="DRX178" s="2"/>
      <c r="DRY178" s="2"/>
      <c r="DRZ178" s="2"/>
      <c r="DSA178" s="2"/>
      <c r="DSB178" s="2"/>
      <c r="DSC178" s="2"/>
      <c r="DSD178" s="2"/>
      <c r="DSE178" s="2"/>
      <c r="DSF178" s="2"/>
      <c r="DSG178" s="2"/>
      <c r="DSH178" s="2"/>
      <c r="DSI178" s="2"/>
      <c r="DSJ178" s="2"/>
      <c r="DSK178" s="2"/>
      <c r="DSL178" s="2"/>
      <c r="DSM178" s="2"/>
      <c r="DSN178" s="2"/>
      <c r="DSO178" s="2"/>
      <c r="DSP178" s="2"/>
      <c r="DSQ178" s="2"/>
      <c r="DSR178" s="2"/>
      <c r="DSS178" s="2"/>
      <c r="DST178" s="2"/>
      <c r="DSU178" s="2"/>
      <c r="DSV178" s="2"/>
      <c r="DSW178" s="2"/>
      <c r="DSX178" s="2"/>
      <c r="DSY178" s="2"/>
      <c r="DSZ178" s="2"/>
      <c r="DTA178" s="2"/>
      <c r="DTB178" s="2"/>
      <c r="DTC178" s="2"/>
      <c r="DTD178" s="2"/>
      <c r="DTE178" s="2"/>
      <c r="DTF178" s="2"/>
      <c r="DTG178" s="2"/>
      <c r="DTH178" s="2"/>
      <c r="DTI178" s="2"/>
      <c r="DTJ178" s="2"/>
      <c r="DTK178" s="2"/>
      <c r="DTL178" s="2"/>
      <c r="DTM178" s="2"/>
      <c r="DTN178" s="2"/>
      <c r="DTO178" s="2"/>
      <c r="DTP178" s="2"/>
      <c r="DTQ178" s="2"/>
      <c r="DTR178" s="2"/>
      <c r="DTS178" s="2"/>
      <c r="DTT178" s="2"/>
      <c r="DTU178" s="2"/>
      <c r="DTV178" s="2"/>
      <c r="DTW178" s="2"/>
      <c r="DTX178" s="2"/>
      <c r="DTY178" s="2"/>
      <c r="DTZ178" s="2"/>
      <c r="DUA178" s="2"/>
      <c r="DUB178" s="2"/>
      <c r="DUC178" s="2"/>
      <c r="DUD178" s="2"/>
      <c r="DUE178" s="2"/>
      <c r="DUF178" s="2"/>
      <c r="DUG178" s="2"/>
      <c r="DUH178" s="2"/>
      <c r="DUI178" s="2"/>
      <c r="DUJ178" s="2"/>
      <c r="DUK178" s="2"/>
      <c r="DUL178" s="2"/>
      <c r="DUM178" s="2"/>
      <c r="DUN178" s="2"/>
      <c r="DUO178" s="2"/>
      <c r="DUP178" s="2"/>
      <c r="DUQ178" s="2"/>
      <c r="DUR178" s="2"/>
      <c r="DUS178" s="2"/>
      <c r="DUT178" s="2"/>
      <c r="DUU178" s="2"/>
      <c r="DUV178" s="2"/>
      <c r="DUW178" s="2"/>
      <c r="DUX178" s="2"/>
      <c r="DUY178" s="2"/>
      <c r="DUZ178" s="2"/>
      <c r="DVA178" s="2"/>
      <c r="DVB178" s="2"/>
      <c r="DVC178" s="2"/>
      <c r="DVD178" s="2"/>
      <c r="DVE178" s="2"/>
      <c r="DVF178" s="2"/>
      <c r="DVG178" s="2"/>
      <c r="DVH178" s="2"/>
      <c r="DVI178" s="2"/>
      <c r="DVJ178" s="2"/>
      <c r="DVK178" s="2"/>
      <c r="DVL178" s="2"/>
      <c r="DVM178" s="2"/>
      <c r="DVN178" s="2"/>
      <c r="DVO178" s="2"/>
      <c r="DVP178" s="2"/>
      <c r="DVQ178" s="2"/>
      <c r="DVR178" s="2"/>
      <c r="DVS178" s="2"/>
      <c r="DVT178" s="2"/>
      <c r="DVU178" s="2"/>
      <c r="DVV178" s="2"/>
      <c r="DVW178" s="2"/>
      <c r="DVX178" s="2"/>
      <c r="DVY178" s="2"/>
      <c r="DVZ178" s="2"/>
      <c r="DWA178" s="2"/>
      <c r="DWB178" s="2"/>
      <c r="DWC178" s="2"/>
      <c r="DWD178" s="2"/>
      <c r="DWE178" s="2"/>
      <c r="DWF178" s="2"/>
      <c r="DWG178" s="2"/>
      <c r="DWH178" s="2"/>
      <c r="DWI178" s="2"/>
      <c r="DWJ178" s="2"/>
      <c r="DWK178" s="2"/>
      <c r="DWL178" s="2"/>
      <c r="DWM178" s="2"/>
      <c r="DWN178" s="2"/>
      <c r="DWO178" s="2"/>
      <c r="DWP178" s="2"/>
      <c r="DWQ178" s="2"/>
      <c r="DWR178" s="2"/>
      <c r="DWS178" s="2"/>
      <c r="DWT178" s="2"/>
      <c r="DWU178" s="2"/>
      <c r="DWV178" s="2"/>
      <c r="DWW178" s="2"/>
      <c r="DWX178" s="2"/>
      <c r="DWY178" s="2"/>
      <c r="DWZ178" s="2"/>
      <c r="DXA178" s="2"/>
      <c r="DXB178" s="2"/>
      <c r="DXC178" s="2"/>
      <c r="DXD178" s="2"/>
      <c r="DXE178" s="2"/>
      <c r="DXF178" s="2"/>
      <c r="DXG178" s="2"/>
      <c r="DXH178" s="2"/>
      <c r="DXI178" s="2"/>
      <c r="DXJ178" s="2"/>
      <c r="DXK178" s="2"/>
      <c r="DXL178" s="2"/>
      <c r="DXM178" s="2"/>
      <c r="DXN178" s="2"/>
      <c r="DXO178" s="2"/>
      <c r="DXP178" s="2"/>
      <c r="DXQ178" s="2"/>
      <c r="DXR178" s="2"/>
      <c r="DXS178" s="2"/>
      <c r="DXT178" s="2"/>
      <c r="DXU178" s="2"/>
      <c r="DXV178" s="2"/>
      <c r="DXW178" s="2"/>
      <c r="DXX178" s="2"/>
      <c r="DXY178" s="2"/>
      <c r="DXZ178" s="2"/>
      <c r="DYA178" s="2"/>
      <c r="DYB178" s="2"/>
      <c r="DYC178" s="2"/>
      <c r="DYD178" s="2"/>
      <c r="DYE178" s="2"/>
      <c r="DYF178" s="2"/>
      <c r="DYG178" s="2"/>
      <c r="DYH178" s="2"/>
      <c r="DYI178" s="2"/>
      <c r="DYJ178" s="2"/>
      <c r="DYK178" s="2"/>
      <c r="DYL178" s="2"/>
      <c r="DYM178" s="2"/>
      <c r="DYN178" s="2"/>
      <c r="DYO178" s="2"/>
      <c r="DYP178" s="2"/>
      <c r="DYQ178" s="2"/>
      <c r="DYR178" s="2"/>
      <c r="DYS178" s="2"/>
      <c r="DYT178" s="2"/>
      <c r="DYU178" s="2"/>
      <c r="DYV178" s="2"/>
      <c r="DYW178" s="2"/>
      <c r="DYX178" s="2"/>
      <c r="DYY178" s="2"/>
      <c r="DYZ178" s="2"/>
      <c r="DZA178" s="2"/>
      <c r="DZB178" s="2"/>
      <c r="DZC178" s="2"/>
      <c r="DZD178" s="2"/>
      <c r="DZE178" s="2"/>
      <c r="DZF178" s="2"/>
      <c r="DZG178" s="2"/>
      <c r="DZH178" s="2"/>
      <c r="DZI178" s="2"/>
      <c r="DZJ178" s="2"/>
      <c r="DZK178" s="2"/>
      <c r="DZL178" s="2"/>
      <c r="DZM178" s="2"/>
      <c r="DZN178" s="2"/>
      <c r="DZO178" s="2"/>
      <c r="DZP178" s="2"/>
      <c r="DZQ178" s="2"/>
      <c r="DZR178" s="2"/>
      <c r="DZS178" s="2"/>
      <c r="DZT178" s="2"/>
      <c r="DZU178" s="2"/>
      <c r="DZV178" s="2"/>
      <c r="DZW178" s="2"/>
      <c r="DZX178" s="2"/>
      <c r="DZY178" s="2"/>
      <c r="DZZ178" s="2"/>
      <c r="EAA178" s="2"/>
      <c r="EAB178" s="2"/>
      <c r="EAC178" s="2"/>
      <c r="EAD178" s="2"/>
      <c r="EAE178" s="2"/>
      <c r="EAF178" s="2"/>
      <c r="EAG178" s="2"/>
      <c r="EAH178" s="2"/>
      <c r="EAI178" s="2"/>
      <c r="EAJ178" s="2"/>
      <c r="EAK178" s="2"/>
      <c r="EAL178" s="2"/>
      <c r="EAM178" s="2"/>
      <c r="EAN178" s="2"/>
      <c r="EAO178" s="2"/>
      <c r="EAP178" s="2"/>
      <c r="EAQ178" s="2"/>
      <c r="EAR178" s="2"/>
      <c r="EAS178" s="2"/>
      <c r="EAT178" s="2"/>
      <c r="EAU178" s="2"/>
      <c r="EAV178" s="2"/>
      <c r="EAW178" s="2"/>
      <c r="EAX178" s="2"/>
      <c r="EAY178" s="2"/>
      <c r="EAZ178" s="2"/>
      <c r="EBA178" s="2"/>
      <c r="EBB178" s="2"/>
      <c r="EBC178" s="2"/>
      <c r="EBD178" s="2"/>
      <c r="EBE178" s="2"/>
      <c r="EBF178" s="2"/>
      <c r="EBG178" s="2"/>
      <c r="EBH178" s="2"/>
      <c r="EBI178" s="2"/>
      <c r="EBJ178" s="2"/>
      <c r="EBK178" s="2"/>
      <c r="EBL178" s="2"/>
      <c r="EBM178" s="2"/>
      <c r="EBN178" s="2"/>
      <c r="EBO178" s="2"/>
      <c r="EBP178" s="2"/>
      <c r="EBQ178" s="2"/>
      <c r="EBR178" s="2"/>
      <c r="EBS178" s="2"/>
      <c r="EBT178" s="2"/>
      <c r="EBU178" s="2"/>
      <c r="EBV178" s="2"/>
      <c r="EBW178" s="2"/>
      <c r="EBX178" s="2"/>
      <c r="EBY178" s="2"/>
      <c r="EBZ178" s="2"/>
      <c r="ECA178" s="2"/>
      <c r="ECB178" s="2"/>
      <c r="ECC178" s="2"/>
      <c r="ECD178" s="2"/>
      <c r="ECE178" s="2"/>
      <c r="ECF178" s="2"/>
      <c r="ECG178" s="2"/>
      <c r="ECH178" s="2"/>
      <c r="ECI178" s="2"/>
      <c r="ECJ178" s="2"/>
      <c r="ECK178" s="2"/>
      <c r="ECL178" s="2"/>
      <c r="ECM178" s="2"/>
      <c r="ECN178" s="2"/>
      <c r="ECO178" s="2"/>
      <c r="ECP178" s="2"/>
      <c r="ECQ178" s="2"/>
      <c r="ECR178" s="2"/>
      <c r="ECS178" s="2"/>
      <c r="ECT178" s="2"/>
      <c r="ECU178" s="2"/>
      <c r="ECV178" s="2"/>
      <c r="ECW178" s="2"/>
      <c r="ECX178" s="2"/>
      <c r="ECY178" s="2"/>
      <c r="ECZ178" s="2"/>
      <c r="EDA178" s="2"/>
      <c r="EDB178" s="2"/>
      <c r="EDC178" s="2"/>
      <c r="EDD178" s="2"/>
      <c r="EDE178" s="2"/>
      <c r="EDF178" s="2"/>
      <c r="EDG178" s="2"/>
      <c r="EDH178" s="2"/>
      <c r="EDI178" s="2"/>
      <c r="EDJ178" s="2"/>
      <c r="EDK178" s="2"/>
      <c r="EDL178" s="2"/>
      <c r="EDM178" s="2"/>
      <c r="EDN178" s="2"/>
      <c r="EDO178" s="2"/>
      <c r="EDP178" s="2"/>
      <c r="EDQ178" s="2"/>
      <c r="EDR178" s="2"/>
      <c r="EDS178" s="2"/>
      <c r="EDT178" s="2"/>
      <c r="EDU178" s="2"/>
      <c r="EDV178" s="2"/>
      <c r="EDW178" s="2"/>
      <c r="EDX178" s="2"/>
      <c r="EDY178" s="2"/>
      <c r="EDZ178" s="2"/>
      <c r="EEA178" s="2"/>
      <c r="EEB178" s="2"/>
      <c r="EEC178" s="2"/>
      <c r="EED178" s="2"/>
      <c r="EEE178" s="2"/>
      <c r="EEF178" s="2"/>
      <c r="EEG178" s="2"/>
      <c r="EEH178" s="2"/>
      <c r="EEI178" s="2"/>
      <c r="EEJ178" s="2"/>
      <c r="EEK178" s="2"/>
      <c r="EEL178" s="2"/>
      <c r="EEM178" s="2"/>
      <c r="EEN178" s="2"/>
      <c r="EEO178" s="2"/>
      <c r="EEP178" s="2"/>
      <c r="EEQ178" s="2"/>
      <c r="EER178" s="2"/>
      <c r="EES178" s="2"/>
      <c r="EET178" s="2"/>
      <c r="EEU178" s="2"/>
      <c r="EEV178" s="2"/>
      <c r="EEW178" s="2"/>
      <c r="EEX178" s="2"/>
      <c r="EEY178" s="2"/>
      <c r="EEZ178" s="2"/>
      <c r="EFA178" s="2"/>
      <c r="EFB178" s="2"/>
      <c r="EFC178" s="2"/>
      <c r="EFD178" s="2"/>
      <c r="EFE178" s="2"/>
      <c r="EFF178" s="2"/>
      <c r="EFG178" s="2"/>
      <c r="EFH178" s="2"/>
      <c r="EFI178" s="2"/>
      <c r="EFJ178" s="2"/>
      <c r="EFK178" s="2"/>
      <c r="EFL178" s="2"/>
      <c r="EFM178" s="2"/>
      <c r="EFN178" s="2"/>
      <c r="EFO178" s="2"/>
      <c r="EFP178" s="2"/>
      <c r="EFQ178" s="2"/>
      <c r="EFR178" s="2"/>
      <c r="EFS178" s="2"/>
      <c r="EFT178" s="2"/>
      <c r="EFU178" s="2"/>
      <c r="EFV178" s="2"/>
      <c r="EFW178" s="2"/>
      <c r="EFX178" s="2"/>
      <c r="EFY178" s="2"/>
      <c r="EFZ178" s="2"/>
      <c r="EGA178" s="2"/>
      <c r="EGB178" s="2"/>
      <c r="EGC178" s="2"/>
      <c r="EGD178" s="2"/>
      <c r="EGE178" s="2"/>
      <c r="EGF178" s="2"/>
      <c r="EGG178" s="2"/>
      <c r="EGH178" s="2"/>
      <c r="EGI178" s="2"/>
      <c r="EGJ178" s="2"/>
      <c r="EGK178" s="2"/>
      <c r="EGL178" s="2"/>
      <c r="EGM178" s="2"/>
      <c r="EGN178" s="2"/>
      <c r="EGO178" s="2"/>
      <c r="EGP178" s="2"/>
      <c r="EGQ178" s="2"/>
      <c r="EGR178" s="2"/>
      <c r="EGS178" s="2"/>
      <c r="EGT178" s="2"/>
      <c r="EGU178" s="2"/>
      <c r="EGV178" s="2"/>
      <c r="EGW178" s="2"/>
      <c r="EGX178" s="2"/>
      <c r="EGY178" s="2"/>
      <c r="EGZ178" s="2"/>
      <c r="EHA178" s="2"/>
      <c r="EHB178" s="2"/>
      <c r="EHC178" s="2"/>
      <c r="EHD178" s="2"/>
      <c r="EHE178" s="2"/>
      <c r="EHF178" s="2"/>
      <c r="EHG178" s="2"/>
      <c r="EHH178" s="2"/>
      <c r="EHI178" s="2"/>
      <c r="EHJ178" s="2"/>
      <c r="EHK178" s="2"/>
      <c r="EHL178" s="2"/>
      <c r="EHM178" s="2"/>
      <c r="EHN178" s="2"/>
      <c r="EHO178" s="2"/>
      <c r="EHP178" s="2"/>
      <c r="EHQ178" s="2"/>
      <c r="EHR178" s="2"/>
      <c r="EHS178" s="2"/>
      <c r="EHT178" s="2"/>
      <c r="EHU178" s="2"/>
      <c r="EHV178" s="2"/>
      <c r="EHW178" s="2"/>
      <c r="EHX178" s="2"/>
      <c r="EHY178" s="2"/>
      <c r="EHZ178" s="2"/>
      <c r="EIA178" s="2"/>
      <c r="EIB178" s="2"/>
      <c r="EIC178" s="2"/>
      <c r="EID178" s="2"/>
      <c r="EIE178" s="2"/>
      <c r="EIF178" s="2"/>
      <c r="EIG178" s="2"/>
      <c r="EIH178" s="2"/>
      <c r="EII178" s="2"/>
      <c r="EIJ178" s="2"/>
      <c r="EIK178" s="2"/>
      <c r="EIL178" s="2"/>
      <c r="EIM178" s="2"/>
      <c r="EIN178" s="2"/>
      <c r="EIO178" s="2"/>
      <c r="EIP178" s="2"/>
      <c r="EIQ178" s="2"/>
      <c r="EIR178" s="2"/>
      <c r="EIS178" s="2"/>
      <c r="EIT178" s="2"/>
      <c r="EIU178" s="2"/>
      <c r="EIV178" s="2"/>
      <c r="EIW178" s="2"/>
      <c r="EIX178" s="2"/>
      <c r="EIY178" s="2"/>
      <c r="EIZ178" s="2"/>
      <c r="EJA178" s="2"/>
      <c r="EJB178" s="2"/>
      <c r="EJC178" s="2"/>
      <c r="EJD178" s="2"/>
      <c r="EJE178" s="2"/>
      <c r="EJF178" s="2"/>
      <c r="EJG178" s="2"/>
      <c r="EJH178" s="2"/>
      <c r="EJI178" s="2"/>
      <c r="EJJ178" s="2"/>
      <c r="EJK178" s="2"/>
      <c r="EJL178" s="2"/>
      <c r="EJM178" s="2"/>
      <c r="EJN178" s="2"/>
      <c r="EJO178" s="2"/>
      <c r="EJP178" s="2"/>
      <c r="EJQ178" s="2"/>
      <c r="EJR178" s="2"/>
      <c r="EJS178" s="2"/>
      <c r="EJT178" s="2"/>
      <c r="EJU178" s="2"/>
      <c r="EJV178" s="2"/>
      <c r="EJW178" s="2"/>
      <c r="EJX178" s="2"/>
      <c r="EJY178" s="2"/>
      <c r="EJZ178" s="2"/>
      <c r="EKA178" s="2"/>
      <c r="EKB178" s="2"/>
      <c r="EKC178" s="2"/>
      <c r="EKD178" s="2"/>
      <c r="EKE178" s="2"/>
      <c r="EKF178" s="2"/>
      <c r="EKG178" s="2"/>
      <c r="EKH178" s="2"/>
      <c r="EKI178" s="2"/>
      <c r="EKJ178" s="2"/>
      <c r="EKK178" s="2"/>
      <c r="EKL178" s="2"/>
      <c r="EKM178" s="2"/>
      <c r="EKN178" s="2"/>
      <c r="EKO178" s="2"/>
      <c r="EKP178" s="2"/>
      <c r="EKQ178" s="2"/>
      <c r="EKR178" s="2"/>
      <c r="EKS178" s="2"/>
      <c r="EKT178" s="2"/>
      <c r="EKU178" s="2"/>
      <c r="EKV178" s="2"/>
      <c r="EKW178" s="2"/>
      <c r="EKX178" s="2"/>
      <c r="EKY178" s="2"/>
      <c r="EKZ178" s="2"/>
      <c r="ELA178" s="2"/>
      <c r="ELB178" s="2"/>
      <c r="ELC178" s="2"/>
      <c r="ELD178" s="2"/>
      <c r="ELE178" s="2"/>
      <c r="ELF178" s="2"/>
      <c r="ELG178" s="2"/>
      <c r="ELH178" s="2"/>
      <c r="ELI178" s="2"/>
      <c r="ELJ178" s="2"/>
      <c r="ELK178" s="2"/>
      <c r="ELL178" s="2"/>
      <c r="ELM178" s="2"/>
      <c r="ELN178" s="2"/>
      <c r="ELO178" s="2"/>
      <c r="ELP178" s="2"/>
      <c r="ELQ178" s="2"/>
      <c r="ELR178" s="2"/>
      <c r="ELS178" s="2"/>
      <c r="ELT178" s="2"/>
      <c r="ELU178" s="2"/>
      <c r="ELV178" s="2"/>
      <c r="ELW178" s="2"/>
      <c r="ELX178" s="2"/>
      <c r="ELY178" s="2"/>
      <c r="ELZ178" s="2"/>
      <c r="EMA178" s="2"/>
      <c r="EMB178" s="2"/>
      <c r="EMC178" s="2"/>
      <c r="EMD178" s="2"/>
      <c r="EME178" s="2"/>
      <c r="EMF178" s="2"/>
      <c r="EMG178" s="2"/>
      <c r="EMH178" s="2"/>
      <c r="EMI178" s="2"/>
      <c r="EMJ178" s="2"/>
      <c r="EMK178" s="2"/>
      <c r="EML178" s="2"/>
      <c r="EMM178" s="2"/>
      <c r="EMN178" s="2"/>
      <c r="EMO178" s="2"/>
      <c r="EMP178" s="2"/>
      <c r="EMQ178" s="2"/>
      <c r="EMR178" s="2"/>
      <c r="EMS178" s="2"/>
      <c r="EMT178" s="2"/>
      <c r="EMU178" s="2"/>
      <c r="EMV178" s="2"/>
      <c r="EMW178" s="2"/>
      <c r="EMX178" s="2"/>
      <c r="EMY178" s="2"/>
      <c r="EMZ178" s="2"/>
      <c r="ENA178" s="2"/>
      <c r="ENB178" s="2"/>
      <c r="ENC178" s="2"/>
      <c r="END178" s="2"/>
      <c r="ENE178" s="2"/>
      <c r="ENF178" s="2"/>
      <c r="ENG178" s="2"/>
      <c r="ENH178" s="2"/>
      <c r="ENI178" s="2"/>
      <c r="ENJ178" s="2"/>
      <c r="ENK178" s="2"/>
      <c r="ENL178" s="2"/>
      <c r="ENM178" s="2"/>
      <c r="ENN178" s="2"/>
      <c r="ENO178" s="2"/>
      <c r="ENP178" s="2"/>
      <c r="ENQ178" s="2"/>
      <c r="ENR178" s="2"/>
      <c r="ENS178" s="2"/>
      <c r="ENT178" s="2"/>
      <c r="ENU178" s="2"/>
      <c r="ENV178" s="2"/>
      <c r="ENW178" s="2"/>
      <c r="ENX178" s="2"/>
      <c r="ENY178" s="2"/>
      <c r="ENZ178" s="2"/>
      <c r="EOA178" s="2"/>
      <c r="EOB178" s="2"/>
      <c r="EOC178" s="2"/>
      <c r="EOD178" s="2"/>
      <c r="EOE178" s="2"/>
      <c r="EOF178" s="2"/>
      <c r="EOG178" s="2"/>
      <c r="EOH178" s="2"/>
      <c r="EOI178" s="2"/>
      <c r="EOJ178" s="2"/>
      <c r="EOK178" s="2"/>
      <c r="EOL178" s="2"/>
      <c r="EOM178" s="2"/>
      <c r="EON178" s="2"/>
      <c r="EOO178" s="2"/>
      <c r="EOP178" s="2"/>
      <c r="EOQ178" s="2"/>
      <c r="EOR178" s="2"/>
      <c r="EOS178" s="2"/>
      <c r="EOT178" s="2"/>
      <c r="EOU178" s="2"/>
      <c r="EOV178" s="2"/>
      <c r="EOW178" s="2"/>
      <c r="EOX178" s="2"/>
      <c r="EOY178" s="2"/>
      <c r="EOZ178" s="2"/>
      <c r="EPA178" s="2"/>
      <c r="EPB178" s="2"/>
      <c r="EPC178" s="2"/>
      <c r="EPD178" s="2"/>
      <c r="EPE178" s="2"/>
      <c r="EPF178" s="2"/>
      <c r="EPG178" s="2"/>
      <c r="EPH178" s="2"/>
      <c r="EPI178" s="2"/>
      <c r="EPJ178" s="2"/>
      <c r="EPK178" s="2"/>
      <c r="EPL178" s="2"/>
      <c r="EPM178" s="2"/>
      <c r="EPN178" s="2"/>
      <c r="EPO178" s="2"/>
      <c r="EPP178" s="2"/>
      <c r="EPQ178" s="2"/>
      <c r="EPR178" s="2"/>
      <c r="EPS178" s="2"/>
      <c r="EPT178" s="2"/>
      <c r="EPU178" s="2"/>
      <c r="EPV178" s="2"/>
      <c r="EPW178" s="2"/>
      <c r="EPX178" s="2"/>
      <c r="EPY178" s="2"/>
      <c r="EPZ178" s="2"/>
      <c r="EQA178" s="2"/>
      <c r="EQB178" s="2"/>
      <c r="EQC178" s="2"/>
      <c r="EQD178" s="2"/>
      <c r="EQE178" s="2"/>
      <c r="EQF178" s="2"/>
      <c r="EQG178" s="2"/>
      <c r="EQH178" s="2"/>
      <c r="EQI178" s="2"/>
      <c r="EQJ178" s="2"/>
      <c r="EQK178" s="2"/>
      <c r="EQL178" s="2"/>
      <c r="EQM178" s="2"/>
      <c r="EQN178" s="2"/>
      <c r="EQO178" s="2"/>
      <c r="EQP178" s="2"/>
      <c r="EQQ178" s="2"/>
      <c r="EQR178" s="2"/>
      <c r="EQS178" s="2"/>
      <c r="EQT178" s="2"/>
      <c r="EQU178" s="2"/>
      <c r="EQV178" s="2"/>
      <c r="EQW178" s="2"/>
      <c r="EQX178" s="2"/>
      <c r="EQY178" s="2"/>
      <c r="EQZ178" s="2"/>
      <c r="ERA178" s="2"/>
      <c r="ERB178" s="2"/>
      <c r="ERC178" s="2"/>
      <c r="ERD178" s="2"/>
      <c r="ERE178" s="2"/>
      <c r="ERF178" s="2"/>
      <c r="ERG178" s="2"/>
      <c r="ERH178" s="2"/>
      <c r="ERI178" s="2"/>
      <c r="ERJ178" s="2"/>
      <c r="ERK178" s="2"/>
      <c r="ERL178" s="2"/>
      <c r="ERM178" s="2"/>
      <c r="ERN178" s="2"/>
      <c r="ERO178" s="2"/>
      <c r="ERP178" s="2"/>
      <c r="ERQ178" s="2"/>
      <c r="ERR178" s="2"/>
      <c r="ERS178" s="2"/>
      <c r="ERT178" s="2"/>
      <c r="ERU178" s="2"/>
      <c r="ERV178" s="2"/>
      <c r="ERW178" s="2"/>
      <c r="ERX178" s="2"/>
      <c r="ERY178" s="2"/>
      <c r="ERZ178" s="2"/>
      <c r="ESA178" s="2"/>
      <c r="ESB178" s="2"/>
      <c r="ESC178" s="2"/>
      <c r="ESD178" s="2"/>
      <c r="ESE178" s="2"/>
      <c r="ESF178" s="2"/>
      <c r="ESG178" s="2"/>
      <c r="ESH178" s="2"/>
      <c r="ESI178" s="2"/>
      <c r="ESJ178" s="2"/>
      <c r="ESK178" s="2"/>
      <c r="ESL178" s="2"/>
      <c r="ESM178" s="2"/>
      <c r="ESN178" s="2"/>
      <c r="ESO178" s="2"/>
      <c r="ESP178" s="2"/>
      <c r="ESQ178" s="2"/>
      <c r="ESR178" s="2"/>
      <c r="ESS178" s="2"/>
      <c r="EST178" s="2"/>
      <c r="ESU178" s="2"/>
      <c r="ESV178" s="2"/>
      <c r="ESW178" s="2"/>
      <c r="ESX178" s="2"/>
      <c r="ESY178" s="2"/>
      <c r="ESZ178" s="2"/>
      <c r="ETA178" s="2"/>
      <c r="ETB178" s="2"/>
      <c r="ETC178" s="2"/>
      <c r="ETD178" s="2"/>
      <c r="ETE178" s="2"/>
      <c r="ETF178" s="2"/>
      <c r="ETG178" s="2"/>
      <c r="ETH178" s="2"/>
      <c r="ETI178" s="2"/>
      <c r="ETJ178" s="2"/>
      <c r="ETK178" s="2"/>
      <c r="ETL178" s="2"/>
      <c r="ETM178" s="2"/>
      <c r="ETN178" s="2"/>
      <c r="ETO178" s="2"/>
      <c r="ETP178" s="2"/>
      <c r="ETQ178" s="2"/>
      <c r="ETR178" s="2"/>
      <c r="ETS178" s="2"/>
      <c r="ETT178" s="2"/>
      <c r="ETU178" s="2"/>
      <c r="ETV178" s="2"/>
      <c r="ETW178" s="2"/>
      <c r="ETX178" s="2"/>
      <c r="ETY178" s="2"/>
      <c r="ETZ178" s="2"/>
      <c r="EUA178" s="2"/>
      <c r="EUB178" s="2"/>
      <c r="EUC178" s="2"/>
      <c r="EUD178" s="2"/>
      <c r="EUE178" s="2"/>
      <c r="EUF178" s="2"/>
      <c r="EUG178" s="2"/>
      <c r="EUH178" s="2"/>
      <c r="EUI178" s="2"/>
      <c r="EUJ178" s="2"/>
      <c r="EUK178" s="2"/>
      <c r="EUL178" s="2"/>
      <c r="EUM178" s="2"/>
      <c r="EUN178" s="2"/>
      <c r="EUO178" s="2"/>
      <c r="EUP178" s="2"/>
      <c r="EUQ178" s="2"/>
      <c r="EUR178" s="2"/>
      <c r="EUS178" s="2"/>
      <c r="EUT178" s="2"/>
      <c r="EUU178" s="2"/>
      <c r="EUV178" s="2"/>
      <c r="EUW178" s="2"/>
      <c r="EUX178" s="2"/>
      <c r="EUY178" s="2"/>
      <c r="EUZ178" s="2"/>
      <c r="EVA178" s="2"/>
      <c r="EVB178" s="2"/>
      <c r="EVC178" s="2"/>
      <c r="EVD178" s="2"/>
      <c r="EVE178" s="2"/>
      <c r="EVF178" s="2"/>
      <c r="EVG178" s="2"/>
      <c r="EVH178" s="2"/>
      <c r="EVI178" s="2"/>
      <c r="EVJ178" s="2"/>
      <c r="EVK178" s="2"/>
      <c r="EVL178" s="2"/>
      <c r="EVM178" s="2"/>
      <c r="EVN178" s="2"/>
      <c r="EVO178" s="2"/>
      <c r="EVP178" s="2"/>
      <c r="EVQ178" s="2"/>
      <c r="EVR178" s="2"/>
      <c r="EVS178" s="2"/>
      <c r="EVT178" s="2"/>
      <c r="EVU178" s="2"/>
      <c r="EVV178" s="2"/>
      <c r="EVW178" s="2"/>
      <c r="EVX178" s="2"/>
      <c r="EVY178" s="2"/>
      <c r="EVZ178" s="2"/>
      <c r="EWA178" s="2"/>
      <c r="EWB178" s="2"/>
      <c r="EWC178" s="2"/>
      <c r="EWD178" s="2"/>
      <c r="EWE178" s="2"/>
      <c r="EWF178" s="2"/>
      <c r="EWG178" s="2"/>
      <c r="EWH178" s="2"/>
      <c r="EWI178" s="2"/>
      <c r="EWJ178" s="2"/>
      <c r="EWK178" s="2"/>
      <c r="EWL178" s="2"/>
      <c r="EWM178" s="2"/>
      <c r="EWN178" s="2"/>
      <c r="EWO178" s="2"/>
      <c r="EWP178" s="2"/>
      <c r="EWQ178" s="2"/>
      <c r="EWR178" s="2"/>
      <c r="EWS178" s="2"/>
      <c r="EWT178" s="2"/>
      <c r="EWU178" s="2"/>
      <c r="EWV178" s="2"/>
      <c r="EWW178" s="2"/>
      <c r="EWX178" s="2"/>
      <c r="EWY178" s="2"/>
      <c r="EWZ178" s="2"/>
      <c r="EXA178" s="2"/>
      <c r="EXB178" s="2"/>
      <c r="EXC178" s="2"/>
      <c r="EXD178" s="2"/>
      <c r="EXE178" s="2"/>
      <c r="EXF178" s="2"/>
      <c r="EXG178" s="2"/>
      <c r="EXH178" s="2"/>
      <c r="EXI178" s="2"/>
      <c r="EXJ178" s="2"/>
      <c r="EXK178" s="2"/>
      <c r="EXL178" s="2"/>
      <c r="EXM178" s="2"/>
      <c r="EXN178" s="2"/>
      <c r="EXO178" s="2"/>
      <c r="EXP178" s="2"/>
      <c r="EXQ178" s="2"/>
      <c r="EXR178" s="2"/>
      <c r="EXS178" s="2"/>
      <c r="EXT178" s="2"/>
      <c r="EXU178" s="2"/>
      <c r="EXV178" s="2"/>
      <c r="EXW178" s="2"/>
      <c r="EXX178" s="2"/>
      <c r="EXY178" s="2"/>
      <c r="EXZ178" s="2"/>
      <c r="EYA178" s="2"/>
      <c r="EYB178" s="2"/>
      <c r="EYC178" s="2"/>
      <c r="EYD178" s="2"/>
      <c r="EYE178" s="2"/>
      <c r="EYF178" s="2"/>
      <c r="EYG178" s="2"/>
      <c r="EYH178" s="2"/>
      <c r="EYI178" s="2"/>
      <c r="EYJ178" s="2"/>
      <c r="EYK178" s="2"/>
      <c r="EYL178" s="2"/>
      <c r="EYM178" s="2"/>
      <c r="EYN178" s="2"/>
      <c r="EYO178" s="2"/>
      <c r="EYP178" s="2"/>
      <c r="EYQ178" s="2"/>
      <c r="EYR178" s="2"/>
      <c r="EYS178" s="2"/>
      <c r="EYT178" s="2"/>
      <c r="EYU178" s="2"/>
      <c r="EYV178" s="2"/>
      <c r="EYW178" s="2"/>
      <c r="EYX178" s="2"/>
      <c r="EYY178" s="2"/>
      <c r="EYZ178" s="2"/>
      <c r="EZA178" s="2"/>
      <c r="EZB178" s="2"/>
      <c r="EZC178" s="2"/>
      <c r="EZD178" s="2"/>
      <c r="EZE178" s="2"/>
      <c r="EZF178" s="2"/>
      <c r="EZG178" s="2"/>
      <c r="EZH178" s="2"/>
      <c r="EZI178" s="2"/>
      <c r="EZJ178" s="2"/>
      <c r="EZK178" s="2"/>
      <c r="EZL178" s="2"/>
      <c r="EZM178" s="2"/>
      <c r="EZN178" s="2"/>
      <c r="EZO178" s="2"/>
      <c r="EZP178" s="2"/>
      <c r="EZQ178" s="2"/>
      <c r="EZR178" s="2"/>
      <c r="EZS178" s="2"/>
      <c r="EZT178" s="2"/>
      <c r="EZU178" s="2"/>
      <c r="EZV178" s="2"/>
      <c r="EZW178" s="2"/>
      <c r="EZX178" s="2"/>
      <c r="EZY178" s="2"/>
      <c r="EZZ178" s="2"/>
      <c r="FAA178" s="2"/>
      <c r="FAB178" s="2"/>
      <c r="FAC178" s="2"/>
      <c r="FAD178" s="2"/>
      <c r="FAE178" s="2"/>
      <c r="FAF178" s="2"/>
      <c r="FAG178" s="2"/>
      <c r="FAH178" s="2"/>
      <c r="FAI178" s="2"/>
      <c r="FAJ178" s="2"/>
      <c r="FAK178" s="2"/>
      <c r="FAL178" s="2"/>
      <c r="FAM178" s="2"/>
      <c r="FAN178" s="2"/>
      <c r="FAO178" s="2"/>
      <c r="FAP178" s="2"/>
      <c r="FAQ178" s="2"/>
      <c r="FAR178" s="2"/>
      <c r="FAS178" s="2"/>
      <c r="FAT178" s="2"/>
      <c r="FAU178" s="2"/>
      <c r="FAV178" s="2"/>
      <c r="FAW178" s="2"/>
      <c r="FAX178" s="2"/>
      <c r="FAY178" s="2"/>
      <c r="FAZ178" s="2"/>
      <c r="FBA178" s="2"/>
      <c r="FBB178" s="2"/>
      <c r="FBC178" s="2"/>
      <c r="FBD178" s="2"/>
      <c r="FBE178" s="2"/>
      <c r="FBF178" s="2"/>
      <c r="FBG178" s="2"/>
      <c r="FBH178" s="2"/>
      <c r="FBI178" s="2"/>
      <c r="FBJ178" s="2"/>
      <c r="FBK178" s="2"/>
      <c r="FBL178" s="2"/>
      <c r="FBM178" s="2"/>
      <c r="FBN178" s="2"/>
      <c r="FBO178" s="2"/>
      <c r="FBP178" s="2"/>
      <c r="FBQ178" s="2"/>
      <c r="FBR178" s="2"/>
      <c r="FBS178" s="2"/>
      <c r="FBT178" s="2"/>
      <c r="FBU178" s="2"/>
      <c r="FBV178" s="2"/>
      <c r="FBW178" s="2"/>
      <c r="FBX178" s="2"/>
      <c r="FBY178" s="2"/>
      <c r="FBZ178" s="2"/>
      <c r="FCA178" s="2"/>
      <c r="FCB178" s="2"/>
      <c r="FCC178" s="2"/>
      <c r="FCD178" s="2"/>
      <c r="FCE178" s="2"/>
      <c r="FCF178" s="2"/>
      <c r="FCG178" s="2"/>
      <c r="FCH178" s="2"/>
      <c r="FCI178" s="2"/>
      <c r="FCJ178" s="2"/>
      <c r="FCK178" s="2"/>
      <c r="FCL178" s="2"/>
      <c r="FCM178" s="2"/>
      <c r="FCN178" s="2"/>
      <c r="FCO178" s="2"/>
      <c r="FCP178" s="2"/>
      <c r="FCQ178" s="2"/>
      <c r="FCR178" s="2"/>
      <c r="FCS178" s="2"/>
      <c r="FCT178" s="2"/>
      <c r="FCU178" s="2"/>
      <c r="FCV178" s="2"/>
      <c r="FCW178" s="2"/>
      <c r="FCX178" s="2"/>
      <c r="FCY178" s="2"/>
      <c r="FCZ178" s="2"/>
      <c r="FDA178" s="2"/>
      <c r="FDB178" s="2"/>
      <c r="FDC178" s="2"/>
      <c r="FDD178" s="2"/>
      <c r="FDE178" s="2"/>
      <c r="FDF178" s="2"/>
      <c r="FDG178" s="2"/>
      <c r="FDH178" s="2"/>
      <c r="FDI178" s="2"/>
      <c r="FDJ178" s="2"/>
      <c r="FDK178" s="2"/>
      <c r="FDL178" s="2"/>
      <c r="FDM178" s="2"/>
      <c r="FDN178" s="2"/>
      <c r="FDO178" s="2"/>
      <c r="FDP178" s="2"/>
      <c r="FDQ178" s="2"/>
      <c r="FDR178" s="2"/>
      <c r="FDS178" s="2"/>
      <c r="FDT178" s="2"/>
      <c r="FDU178" s="2"/>
      <c r="FDV178" s="2"/>
      <c r="FDW178" s="2"/>
      <c r="FDX178" s="2"/>
      <c r="FDY178" s="2"/>
      <c r="FDZ178" s="2"/>
      <c r="FEA178" s="2"/>
      <c r="FEB178" s="2"/>
      <c r="FEC178" s="2"/>
      <c r="FED178" s="2"/>
      <c r="FEE178" s="2"/>
      <c r="FEF178" s="2"/>
      <c r="FEG178" s="2"/>
      <c r="FEH178" s="2"/>
      <c r="FEI178" s="2"/>
      <c r="FEJ178" s="2"/>
      <c r="FEK178" s="2"/>
      <c r="FEL178" s="2"/>
      <c r="FEM178" s="2"/>
      <c r="FEN178" s="2"/>
      <c r="FEO178" s="2"/>
      <c r="FEP178" s="2"/>
      <c r="FEQ178" s="2"/>
      <c r="FER178" s="2"/>
      <c r="FES178" s="2"/>
      <c r="FET178" s="2"/>
      <c r="FEU178" s="2"/>
      <c r="FEV178" s="2"/>
      <c r="FEW178" s="2"/>
      <c r="FEX178" s="2"/>
      <c r="FEY178" s="2"/>
      <c r="FEZ178" s="2"/>
      <c r="FFA178" s="2"/>
      <c r="FFB178" s="2"/>
      <c r="FFC178" s="2"/>
      <c r="FFD178" s="2"/>
      <c r="FFE178" s="2"/>
      <c r="FFF178" s="2"/>
      <c r="FFG178" s="2"/>
      <c r="FFH178" s="2"/>
      <c r="FFI178" s="2"/>
      <c r="FFJ178" s="2"/>
      <c r="FFK178" s="2"/>
      <c r="FFL178" s="2"/>
      <c r="FFM178" s="2"/>
      <c r="FFN178" s="2"/>
      <c r="FFO178" s="2"/>
      <c r="FFP178" s="2"/>
      <c r="FFQ178" s="2"/>
      <c r="FFR178" s="2"/>
      <c r="FFS178" s="2"/>
      <c r="FFT178" s="2"/>
      <c r="FFU178" s="2"/>
      <c r="FFV178" s="2"/>
      <c r="FFW178" s="2"/>
      <c r="FFX178" s="2"/>
      <c r="FFY178" s="2"/>
      <c r="FFZ178" s="2"/>
      <c r="FGA178" s="2"/>
      <c r="FGB178" s="2"/>
      <c r="FGC178" s="2"/>
      <c r="FGD178" s="2"/>
      <c r="FGE178" s="2"/>
      <c r="FGF178" s="2"/>
      <c r="FGG178" s="2"/>
      <c r="FGH178" s="2"/>
      <c r="FGI178" s="2"/>
      <c r="FGJ178" s="2"/>
      <c r="FGK178" s="2"/>
      <c r="FGL178" s="2"/>
      <c r="FGM178" s="2"/>
      <c r="FGN178" s="2"/>
      <c r="FGO178" s="2"/>
      <c r="FGP178" s="2"/>
      <c r="FGQ178" s="2"/>
      <c r="FGR178" s="2"/>
      <c r="FGS178" s="2"/>
      <c r="FGT178" s="2"/>
      <c r="FGU178" s="2"/>
      <c r="FGV178" s="2"/>
      <c r="FGW178" s="2"/>
      <c r="FGX178" s="2"/>
      <c r="FGY178" s="2"/>
      <c r="FGZ178" s="2"/>
      <c r="FHA178" s="2"/>
      <c r="FHB178" s="2"/>
      <c r="FHC178" s="2"/>
      <c r="FHD178" s="2"/>
      <c r="FHE178" s="2"/>
      <c r="FHF178" s="2"/>
      <c r="FHG178" s="2"/>
      <c r="FHH178" s="2"/>
      <c r="FHI178" s="2"/>
      <c r="FHJ178" s="2"/>
      <c r="FHK178" s="2"/>
      <c r="FHL178" s="2"/>
      <c r="FHM178" s="2"/>
      <c r="FHN178" s="2"/>
      <c r="FHO178" s="2"/>
      <c r="FHP178" s="2"/>
      <c r="FHQ178" s="2"/>
      <c r="FHR178" s="2"/>
      <c r="FHS178" s="2"/>
      <c r="FHT178" s="2"/>
      <c r="FHU178" s="2"/>
      <c r="FHV178" s="2"/>
      <c r="FHW178" s="2"/>
      <c r="FHX178" s="2"/>
      <c r="FHY178" s="2"/>
      <c r="FHZ178" s="2"/>
      <c r="FIA178" s="2"/>
      <c r="FIB178" s="2"/>
      <c r="FIC178" s="2"/>
      <c r="FID178" s="2"/>
      <c r="FIE178" s="2"/>
      <c r="FIF178" s="2"/>
      <c r="FIG178" s="2"/>
      <c r="FIH178" s="2"/>
      <c r="FII178" s="2"/>
      <c r="FIJ178" s="2"/>
      <c r="FIK178" s="2"/>
      <c r="FIL178" s="2"/>
      <c r="FIM178" s="2"/>
      <c r="FIN178" s="2"/>
      <c r="FIO178" s="2"/>
      <c r="FIP178" s="2"/>
      <c r="FIQ178" s="2"/>
      <c r="FIR178" s="2"/>
      <c r="FIS178" s="2"/>
      <c r="FIT178" s="2"/>
      <c r="FIU178" s="2"/>
      <c r="FIV178" s="2"/>
      <c r="FIW178" s="2"/>
      <c r="FIX178" s="2"/>
      <c r="FIY178" s="2"/>
      <c r="FIZ178" s="2"/>
      <c r="FJA178" s="2"/>
      <c r="FJB178" s="2"/>
      <c r="FJC178" s="2"/>
      <c r="FJD178" s="2"/>
      <c r="FJE178" s="2"/>
      <c r="FJF178" s="2"/>
      <c r="FJG178" s="2"/>
      <c r="FJH178" s="2"/>
      <c r="FJI178" s="2"/>
      <c r="FJJ178" s="2"/>
      <c r="FJK178" s="2"/>
      <c r="FJL178" s="2"/>
      <c r="FJM178" s="2"/>
      <c r="FJN178" s="2"/>
      <c r="FJO178" s="2"/>
      <c r="FJP178" s="2"/>
      <c r="FJQ178" s="2"/>
      <c r="FJR178" s="2"/>
      <c r="FJS178" s="2"/>
      <c r="FJT178" s="2"/>
      <c r="FJU178" s="2"/>
      <c r="FJV178" s="2"/>
      <c r="FJW178" s="2"/>
      <c r="FJX178" s="2"/>
      <c r="FJY178" s="2"/>
      <c r="FJZ178" s="2"/>
      <c r="FKA178" s="2"/>
      <c r="FKB178" s="2"/>
      <c r="FKC178" s="2"/>
      <c r="FKD178" s="2"/>
      <c r="FKE178" s="2"/>
      <c r="FKF178" s="2"/>
      <c r="FKG178" s="2"/>
      <c r="FKH178" s="2"/>
      <c r="FKI178" s="2"/>
      <c r="FKJ178" s="2"/>
      <c r="FKK178" s="2"/>
      <c r="FKL178" s="2"/>
      <c r="FKM178" s="2"/>
      <c r="FKN178" s="2"/>
      <c r="FKO178" s="2"/>
      <c r="FKP178" s="2"/>
      <c r="FKQ178" s="2"/>
      <c r="FKR178" s="2"/>
      <c r="FKS178" s="2"/>
      <c r="FKT178" s="2"/>
      <c r="FKU178" s="2"/>
      <c r="FKV178" s="2"/>
      <c r="FKW178" s="2"/>
      <c r="FKX178" s="2"/>
      <c r="FKY178" s="2"/>
      <c r="FKZ178" s="2"/>
      <c r="FLA178" s="2"/>
      <c r="FLB178" s="2"/>
      <c r="FLC178" s="2"/>
      <c r="FLD178" s="2"/>
      <c r="FLE178" s="2"/>
      <c r="FLF178" s="2"/>
      <c r="FLG178" s="2"/>
      <c r="FLH178" s="2"/>
      <c r="FLI178" s="2"/>
      <c r="FLJ178" s="2"/>
      <c r="FLK178" s="2"/>
      <c r="FLL178" s="2"/>
      <c r="FLM178" s="2"/>
      <c r="FLN178" s="2"/>
      <c r="FLO178" s="2"/>
      <c r="FLP178" s="2"/>
      <c r="FLQ178" s="2"/>
      <c r="FLR178" s="2"/>
      <c r="FLS178" s="2"/>
      <c r="FLT178" s="2"/>
      <c r="FLU178" s="2"/>
      <c r="FLV178" s="2"/>
      <c r="FLW178" s="2"/>
      <c r="FLX178" s="2"/>
      <c r="FLY178" s="2"/>
      <c r="FLZ178" s="2"/>
      <c r="FMA178" s="2"/>
      <c r="FMB178" s="2"/>
      <c r="FMC178" s="2"/>
      <c r="FMD178" s="2"/>
      <c r="FME178" s="2"/>
      <c r="FMF178" s="2"/>
      <c r="FMG178" s="2"/>
      <c r="FMH178" s="2"/>
      <c r="FMI178" s="2"/>
      <c r="FMJ178" s="2"/>
      <c r="FMK178" s="2"/>
      <c r="FML178" s="2"/>
      <c r="FMM178" s="2"/>
      <c r="FMN178" s="2"/>
      <c r="FMO178" s="2"/>
      <c r="FMP178" s="2"/>
      <c r="FMQ178" s="2"/>
      <c r="FMR178" s="2"/>
      <c r="FMS178" s="2"/>
      <c r="FMT178" s="2"/>
      <c r="FMU178" s="2"/>
      <c r="FMV178" s="2"/>
      <c r="FMW178" s="2"/>
      <c r="FMX178" s="2"/>
      <c r="FMY178" s="2"/>
      <c r="FMZ178" s="2"/>
      <c r="FNA178" s="2"/>
      <c r="FNB178" s="2"/>
      <c r="FNC178" s="2"/>
      <c r="FND178" s="2"/>
      <c r="FNE178" s="2"/>
      <c r="FNF178" s="2"/>
      <c r="FNG178" s="2"/>
      <c r="FNH178" s="2"/>
      <c r="FNI178" s="2"/>
      <c r="FNJ178" s="2"/>
      <c r="FNK178" s="2"/>
      <c r="FNL178" s="2"/>
      <c r="FNM178" s="2"/>
      <c r="FNN178" s="2"/>
      <c r="FNO178" s="2"/>
      <c r="FNP178" s="2"/>
      <c r="FNQ178" s="2"/>
      <c r="FNR178" s="2"/>
      <c r="FNS178" s="2"/>
      <c r="FNT178" s="2"/>
      <c r="FNU178" s="2"/>
      <c r="FNV178" s="2"/>
      <c r="FNW178" s="2"/>
      <c r="FNX178" s="2"/>
      <c r="FNY178" s="2"/>
      <c r="FNZ178" s="2"/>
      <c r="FOA178" s="2"/>
      <c r="FOB178" s="2"/>
      <c r="FOC178" s="2"/>
      <c r="FOD178" s="2"/>
      <c r="FOE178" s="2"/>
      <c r="FOF178" s="2"/>
      <c r="FOG178" s="2"/>
      <c r="FOH178" s="2"/>
      <c r="FOI178" s="2"/>
      <c r="FOJ178" s="2"/>
      <c r="FOK178" s="2"/>
      <c r="FOL178" s="2"/>
      <c r="FOM178" s="2"/>
      <c r="FON178" s="2"/>
      <c r="FOO178" s="2"/>
      <c r="FOP178" s="2"/>
      <c r="FOQ178" s="2"/>
      <c r="FOR178" s="2"/>
      <c r="FOS178" s="2"/>
      <c r="FOT178" s="2"/>
      <c r="FOU178" s="2"/>
      <c r="FOV178" s="2"/>
      <c r="FOW178" s="2"/>
      <c r="FOX178" s="2"/>
      <c r="FOY178" s="2"/>
      <c r="FOZ178" s="2"/>
      <c r="FPA178" s="2"/>
      <c r="FPB178" s="2"/>
      <c r="FPC178" s="2"/>
      <c r="FPD178" s="2"/>
      <c r="FPE178" s="2"/>
      <c r="FPF178" s="2"/>
      <c r="FPG178" s="2"/>
      <c r="FPH178" s="2"/>
      <c r="FPI178" s="2"/>
      <c r="FPJ178" s="2"/>
      <c r="FPK178" s="2"/>
      <c r="FPL178" s="2"/>
      <c r="FPM178" s="2"/>
      <c r="FPN178" s="2"/>
      <c r="FPO178" s="2"/>
      <c r="FPP178" s="2"/>
      <c r="FPQ178" s="2"/>
      <c r="FPR178" s="2"/>
      <c r="FPS178" s="2"/>
      <c r="FPT178" s="2"/>
      <c r="FPU178" s="2"/>
      <c r="FPV178" s="2"/>
      <c r="FPW178" s="2"/>
      <c r="FPX178" s="2"/>
      <c r="FPY178" s="2"/>
      <c r="FPZ178" s="2"/>
      <c r="FQA178" s="2"/>
      <c r="FQB178" s="2"/>
      <c r="FQC178" s="2"/>
      <c r="FQD178" s="2"/>
      <c r="FQE178" s="2"/>
      <c r="FQF178" s="2"/>
      <c r="FQG178" s="2"/>
      <c r="FQH178" s="2"/>
      <c r="FQI178" s="2"/>
      <c r="FQJ178" s="2"/>
      <c r="FQK178" s="2"/>
      <c r="FQL178" s="2"/>
      <c r="FQM178" s="2"/>
      <c r="FQN178" s="2"/>
      <c r="FQO178" s="2"/>
      <c r="FQP178" s="2"/>
      <c r="FQQ178" s="2"/>
      <c r="FQR178" s="2"/>
      <c r="FQS178" s="2"/>
      <c r="FQT178" s="2"/>
      <c r="FQU178" s="2"/>
      <c r="FQV178" s="2"/>
      <c r="FQW178" s="2"/>
      <c r="FQX178" s="2"/>
      <c r="FQY178" s="2"/>
      <c r="FQZ178" s="2"/>
      <c r="FRA178" s="2"/>
      <c r="FRB178" s="2"/>
      <c r="FRC178" s="2"/>
      <c r="FRD178" s="2"/>
      <c r="FRE178" s="2"/>
      <c r="FRF178" s="2"/>
      <c r="FRG178" s="2"/>
      <c r="FRH178" s="2"/>
      <c r="FRI178" s="2"/>
      <c r="FRJ178" s="2"/>
      <c r="FRK178" s="2"/>
      <c r="FRL178" s="2"/>
      <c r="FRM178" s="2"/>
      <c r="FRN178" s="2"/>
      <c r="FRO178" s="2"/>
      <c r="FRP178" s="2"/>
      <c r="FRQ178" s="2"/>
      <c r="FRR178" s="2"/>
      <c r="FRS178" s="2"/>
      <c r="FRT178" s="2"/>
      <c r="FRU178" s="2"/>
      <c r="FRV178" s="2"/>
      <c r="FRW178" s="2"/>
      <c r="FRX178" s="2"/>
      <c r="FRY178" s="2"/>
      <c r="FRZ178" s="2"/>
      <c r="FSA178" s="2"/>
      <c r="FSB178" s="2"/>
      <c r="FSC178" s="2"/>
      <c r="FSD178" s="2"/>
      <c r="FSE178" s="2"/>
      <c r="FSF178" s="2"/>
      <c r="FSG178" s="2"/>
      <c r="FSH178" s="2"/>
      <c r="FSI178" s="2"/>
      <c r="FSJ178" s="2"/>
      <c r="FSK178" s="2"/>
      <c r="FSL178" s="2"/>
      <c r="FSM178" s="2"/>
      <c r="FSN178" s="2"/>
      <c r="FSO178" s="2"/>
      <c r="FSP178" s="2"/>
      <c r="FSQ178" s="2"/>
      <c r="FSR178" s="2"/>
      <c r="FSS178" s="2"/>
      <c r="FST178" s="2"/>
      <c r="FSU178" s="2"/>
      <c r="FSV178" s="2"/>
      <c r="FSW178" s="2"/>
      <c r="FSX178" s="2"/>
      <c r="FSY178" s="2"/>
      <c r="FSZ178" s="2"/>
      <c r="FTA178" s="2"/>
      <c r="FTB178" s="2"/>
      <c r="FTC178" s="2"/>
      <c r="FTD178" s="2"/>
      <c r="FTE178" s="2"/>
      <c r="FTF178" s="2"/>
      <c r="FTG178" s="2"/>
      <c r="FTH178" s="2"/>
      <c r="FTI178" s="2"/>
      <c r="FTJ178" s="2"/>
      <c r="FTK178" s="2"/>
      <c r="FTL178" s="2"/>
      <c r="FTM178" s="2"/>
      <c r="FTN178" s="2"/>
      <c r="FTO178" s="2"/>
      <c r="FTP178" s="2"/>
      <c r="FTQ178" s="2"/>
      <c r="FTR178" s="2"/>
      <c r="FTS178" s="2"/>
      <c r="FTT178" s="2"/>
      <c r="FTU178" s="2"/>
      <c r="FTV178" s="2"/>
      <c r="FTW178" s="2"/>
      <c r="FTX178" s="2"/>
      <c r="FTY178" s="2"/>
      <c r="FTZ178" s="2"/>
      <c r="FUA178" s="2"/>
      <c r="FUB178" s="2"/>
      <c r="FUC178" s="2"/>
      <c r="FUD178" s="2"/>
      <c r="FUE178" s="2"/>
      <c r="FUF178" s="2"/>
      <c r="FUG178" s="2"/>
      <c r="FUH178" s="2"/>
      <c r="FUI178" s="2"/>
      <c r="FUJ178" s="2"/>
      <c r="FUK178" s="2"/>
      <c r="FUL178" s="2"/>
      <c r="FUM178" s="2"/>
      <c r="FUN178" s="2"/>
      <c r="FUO178" s="2"/>
      <c r="FUP178" s="2"/>
      <c r="FUQ178" s="2"/>
      <c r="FUR178" s="2"/>
      <c r="FUS178" s="2"/>
      <c r="FUT178" s="2"/>
      <c r="FUU178" s="2"/>
      <c r="FUV178" s="2"/>
      <c r="FUW178" s="2"/>
      <c r="FUX178" s="2"/>
      <c r="FUY178" s="2"/>
      <c r="FUZ178" s="2"/>
      <c r="FVA178" s="2"/>
      <c r="FVB178" s="2"/>
      <c r="FVC178" s="2"/>
      <c r="FVD178" s="2"/>
      <c r="FVE178" s="2"/>
      <c r="FVF178" s="2"/>
      <c r="FVG178" s="2"/>
      <c r="FVH178" s="2"/>
      <c r="FVI178" s="2"/>
      <c r="FVJ178" s="2"/>
      <c r="FVK178" s="2"/>
      <c r="FVL178" s="2"/>
      <c r="FVM178" s="2"/>
      <c r="FVN178" s="2"/>
      <c r="FVO178" s="2"/>
      <c r="FVP178" s="2"/>
      <c r="FVQ178" s="2"/>
      <c r="FVR178" s="2"/>
      <c r="FVS178" s="2"/>
      <c r="FVT178" s="2"/>
      <c r="FVU178" s="2"/>
      <c r="FVV178" s="2"/>
      <c r="FVW178" s="2"/>
      <c r="FVX178" s="2"/>
      <c r="FVY178" s="2"/>
      <c r="FVZ178" s="2"/>
      <c r="FWA178" s="2"/>
      <c r="FWB178" s="2"/>
      <c r="FWC178" s="2"/>
      <c r="FWD178" s="2"/>
      <c r="FWE178" s="2"/>
      <c r="FWF178" s="2"/>
      <c r="FWG178" s="2"/>
      <c r="FWH178" s="2"/>
      <c r="FWI178" s="2"/>
      <c r="FWJ178" s="2"/>
      <c r="FWK178" s="2"/>
      <c r="FWL178" s="2"/>
      <c r="FWM178" s="2"/>
      <c r="FWN178" s="2"/>
      <c r="FWO178" s="2"/>
      <c r="FWP178" s="2"/>
      <c r="FWQ178" s="2"/>
      <c r="FWR178" s="2"/>
      <c r="FWS178" s="2"/>
      <c r="FWT178" s="2"/>
      <c r="FWU178" s="2"/>
      <c r="FWV178" s="2"/>
      <c r="FWW178" s="2"/>
      <c r="FWX178" s="2"/>
      <c r="FWY178" s="2"/>
      <c r="FWZ178" s="2"/>
      <c r="FXA178" s="2"/>
      <c r="FXB178" s="2"/>
      <c r="FXC178" s="2"/>
      <c r="FXD178" s="2"/>
      <c r="FXE178" s="2"/>
      <c r="FXF178" s="2"/>
      <c r="FXG178" s="2"/>
      <c r="FXH178" s="2"/>
      <c r="FXI178" s="2"/>
      <c r="FXJ178" s="2"/>
      <c r="FXK178" s="2"/>
      <c r="FXL178" s="2"/>
      <c r="FXM178" s="2"/>
      <c r="FXN178" s="2"/>
      <c r="FXO178" s="2"/>
      <c r="FXP178" s="2"/>
      <c r="FXQ178" s="2"/>
      <c r="FXR178" s="2"/>
      <c r="FXS178" s="2"/>
      <c r="FXT178" s="2"/>
      <c r="FXU178" s="2"/>
      <c r="FXV178" s="2"/>
      <c r="FXW178" s="2"/>
      <c r="FXX178" s="2"/>
      <c r="FXY178" s="2"/>
      <c r="FXZ178" s="2"/>
      <c r="FYA178" s="2"/>
      <c r="FYB178" s="2"/>
      <c r="FYC178" s="2"/>
      <c r="FYD178" s="2"/>
      <c r="FYE178" s="2"/>
      <c r="FYF178" s="2"/>
      <c r="FYG178" s="2"/>
      <c r="FYH178" s="2"/>
      <c r="FYI178" s="2"/>
      <c r="FYJ178" s="2"/>
      <c r="FYK178" s="2"/>
      <c r="FYL178" s="2"/>
      <c r="FYM178" s="2"/>
      <c r="FYN178" s="2"/>
      <c r="FYO178" s="2"/>
      <c r="FYP178" s="2"/>
      <c r="FYQ178" s="2"/>
      <c r="FYR178" s="2"/>
      <c r="FYS178" s="2"/>
      <c r="FYT178" s="2"/>
      <c r="FYU178" s="2"/>
      <c r="FYV178" s="2"/>
      <c r="FYW178" s="2"/>
      <c r="FYX178" s="2"/>
      <c r="FYY178" s="2"/>
      <c r="FYZ178" s="2"/>
      <c r="FZA178" s="2"/>
      <c r="FZB178" s="2"/>
      <c r="FZC178" s="2"/>
      <c r="FZD178" s="2"/>
      <c r="FZE178" s="2"/>
      <c r="FZF178" s="2"/>
      <c r="FZG178" s="2"/>
      <c r="FZH178" s="2"/>
      <c r="FZI178" s="2"/>
      <c r="FZJ178" s="2"/>
      <c r="FZK178" s="2"/>
      <c r="FZL178" s="2"/>
      <c r="FZM178" s="2"/>
      <c r="FZN178" s="2"/>
      <c r="FZO178" s="2"/>
      <c r="FZP178" s="2"/>
      <c r="FZQ178" s="2"/>
      <c r="FZR178" s="2"/>
      <c r="FZS178" s="2"/>
      <c r="FZT178" s="2"/>
      <c r="FZU178" s="2"/>
      <c r="FZV178" s="2"/>
      <c r="FZW178" s="2"/>
      <c r="FZX178" s="2"/>
      <c r="FZY178" s="2"/>
      <c r="FZZ178" s="2"/>
      <c r="GAA178" s="2"/>
      <c r="GAB178" s="2"/>
      <c r="GAC178" s="2"/>
      <c r="GAD178" s="2"/>
      <c r="GAE178" s="2"/>
      <c r="GAF178" s="2"/>
      <c r="GAG178" s="2"/>
      <c r="GAH178" s="2"/>
      <c r="GAI178" s="2"/>
      <c r="GAJ178" s="2"/>
      <c r="GAK178" s="2"/>
      <c r="GAL178" s="2"/>
      <c r="GAM178" s="2"/>
      <c r="GAN178" s="2"/>
      <c r="GAO178" s="2"/>
      <c r="GAP178" s="2"/>
      <c r="GAQ178" s="2"/>
      <c r="GAR178" s="2"/>
      <c r="GAS178" s="2"/>
      <c r="GAT178" s="2"/>
      <c r="GAU178" s="2"/>
      <c r="GAV178" s="2"/>
      <c r="GAW178" s="2"/>
      <c r="GAX178" s="2"/>
      <c r="GAY178" s="2"/>
      <c r="GAZ178" s="2"/>
      <c r="GBA178" s="2"/>
      <c r="GBB178" s="2"/>
      <c r="GBC178" s="2"/>
      <c r="GBD178" s="2"/>
      <c r="GBE178" s="2"/>
      <c r="GBF178" s="2"/>
      <c r="GBG178" s="2"/>
      <c r="GBH178" s="2"/>
      <c r="GBI178" s="2"/>
      <c r="GBJ178" s="2"/>
      <c r="GBK178" s="2"/>
      <c r="GBL178" s="2"/>
      <c r="GBM178" s="2"/>
      <c r="GBN178" s="2"/>
      <c r="GBO178" s="2"/>
      <c r="GBP178" s="2"/>
      <c r="GBQ178" s="2"/>
      <c r="GBR178" s="2"/>
      <c r="GBS178" s="2"/>
      <c r="GBT178" s="2"/>
      <c r="GBU178" s="2"/>
      <c r="GBV178" s="2"/>
      <c r="GBW178" s="2"/>
      <c r="GBX178" s="2"/>
      <c r="GBY178" s="2"/>
      <c r="GBZ178" s="2"/>
      <c r="GCA178" s="2"/>
      <c r="GCB178" s="2"/>
      <c r="GCC178" s="2"/>
      <c r="GCD178" s="2"/>
      <c r="GCE178" s="2"/>
      <c r="GCF178" s="2"/>
      <c r="GCG178" s="2"/>
      <c r="GCH178" s="2"/>
      <c r="GCI178" s="2"/>
      <c r="GCJ178" s="2"/>
      <c r="GCK178" s="2"/>
      <c r="GCL178" s="2"/>
      <c r="GCM178" s="2"/>
      <c r="GCN178" s="2"/>
      <c r="GCO178" s="2"/>
      <c r="GCP178" s="2"/>
      <c r="GCQ178" s="2"/>
      <c r="GCR178" s="2"/>
      <c r="GCS178" s="2"/>
      <c r="GCT178" s="2"/>
      <c r="GCU178" s="2"/>
      <c r="GCV178" s="2"/>
      <c r="GCW178" s="2"/>
      <c r="GCX178" s="2"/>
      <c r="GCY178" s="2"/>
      <c r="GCZ178" s="2"/>
      <c r="GDA178" s="2"/>
      <c r="GDB178" s="2"/>
      <c r="GDC178" s="2"/>
      <c r="GDD178" s="2"/>
      <c r="GDE178" s="2"/>
      <c r="GDF178" s="2"/>
      <c r="GDG178" s="2"/>
      <c r="GDH178" s="2"/>
      <c r="GDI178" s="2"/>
      <c r="GDJ178" s="2"/>
      <c r="GDK178" s="2"/>
      <c r="GDL178" s="2"/>
      <c r="GDM178" s="2"/>
      <c r="GDN178" s="2"/>
      <c r="GDO178" s="2"/>
      <c r="GDP178" s="2"/>
      <c r="GDQ178" s="2"/>
      <c r="GDR178" s="2"/>
      <c r="GDS178" s="2"/>
      <c r="GDT178" s="2"/>
      <c r="GDU178" s="2"/>
      <c r="GDV178" s="2"/>
      <c r="GDW178" s="2"/>
      <c r="GDX178" s="2"/>
      <c r="GDY178" s="2"/>
      <c r="GDZ178" s="2"/>
      <c r="GEA178" s="2"/>
      <c r="GEB178" s="2"/>
      <c r="GEC178" s="2"/>
      <c r="GED178" s="2"/>
      <c r="GEE178" s="2"/>
      <c r="GEF178" s="2"/>
      <c r="GEG178" s="2"/>
      <c r="GEH178" s="2"/>
      <c r="GEI178" s="2"/>
      <c r="GEJ178" s="2"/>
      <c r="GEK178" s="2"/>
      <c r="GEL178" s="2"/>
      <c r="GEM178" s="2"/>
      <c r="GEN178" s="2"/>
      <c r="GEO178" s="2"/>
      <c r="GEP178" s="2"/>
      <c r="GEQ178" s="2"/>
      <c r="GER178" s="2"/>
      <c r="GES178" s="2"/>
      <c r="GET178" s="2"/>
      <c r="GEU178" s="2"/>
      <c r="GEV178" s="2"/>
      <c r="GEW178" s="2"/>
      <c r="GEX178" s="2"/>
      <c r="GEY178" s="2"/>
      <c r="GEZ178" s="2"/>
      <c r="GFA178" s="2"/>
      <c r="GFB178" s="2"/>
      <c r="GFC178" s="2"/>
      <c r="GFD178" s="2"/>
      <c r="GFE178" s="2"/>
      <c r="GFF178" s="2"/>
      <c r="GFG178" s="2"/>
      <c r="GFH178" s="2"/>
      <c r="GFI178" s="2"/>
      <c r="GFJ178" s="2"/>
      <c r="GFK178" s="2"/>
      <c r="GFL178" s="2"/>
      <c r="GFM178" s="2"/>
      <c r="GFN178" s="2"/>
      <c r="GFO178" s="2"/>
      <c r="GFP178" s="2"/>
      <c r="GFQ178" s="2"/>
      <c r="GFR178" s="2"/>
      <c r="GFS178" s="2"/>
      <c r="GFT178" s="2"/>
      <c r="GFU178" s="2"/>
      <c r="GFV178" s="2"/>
      <c r="GFW178" s="2"/>
      <c r="GFX178" s="2"/>
      <c r="GFY178" s="2"/>
      <c r="GFZ178" s="2"/>
      <c r="GGA178" s="2"/>
      <c r="GGB178" s="2"/>
      <c r="GGC178" s="2"/>
      <c r="GGD178" s="2"/>
      <c r="GGE178" s="2"/>
      <c r="GGF178" s="2"/>
      <c r="GGG178" s="2"/>
      <c r="GGH178" s="2"/>
      <c r="GGI178" s="2"/>
      <c r="GGJ178" s="2"/>
      <c r="GGK178" s="2"/>
      <c r="GGL178" s="2"/>
      <c r="GGM178" s="2"/>
      <c r="GGN178" s="2"/>
      <c r="GGO178" s="2"/>
      <c r="GGP178" s="2"/>
      <c r="GGQ178" s="2"/>
      <c r="GGR178" s="2"/>
      <c r="GGS178" s="2"/>
      <c r="GGT178" s="2"/>
      <c r="GGU178" s="2"/>
      <c r="GGV178" s="2"/>
      <c r="GGW178" s="2"/>
      <c r="GGX178" s="2"/>
      <c r="GGY178" s="2"/>
      <c r="GGZ178" s="2"/>
      <c r="GHA178" s="2"/>
      <c r="GHB178" s="2"/>
      <c r="GHC178" s="2"/>
      <c r="GHD178" s="2"/>
      <c r="GHE178" s="2"/>
      <c r="GHF178" s="2"/>
      <c r="GHG178" s="2"/>
      <c r="GHH178" s="2"/>
      <c r="GHI178" s="2"/>
      <c r="GHJ178" s="2"/>
      <c r="GHK178" s="2"/>
      <c r="GHL178" s="2"/>
      <c r="GHM178" s="2"/>
      <c r="GHN178" s="2"/>
      <c r="GHO178" s="2"/>
      <c r="GHP178" s="2"/>
      <c r="GHQ178" s="2"/>
      <c r="GHR178" s="2"/>
      <c r="GHS178" s="2"/>
      <c r="GHT178" s="2"/>
      <c r="GHU178" s="2"/>
      <c r="GHV178" s="2"/>
      <c r="GHW178" s="2"/>
      <c r="GHX178" s="2"/>
      <c r="GHY178" s="2"/>
      <c r="GHZ178" s="2"/>
      <c r="GIA178" s="2"/>
      <c r="GIB178" s="2"/>
      <c r="GIC178" s="2"/>
      <c r="GID178" s="2"/>
      <c r="GIE178" s="2"/>
      <c r="GIF178" s="2"/>
      <c r="GIG178" s="2"/>
      <c r="GIH178" s="2"/>
      <c r="GII178" s="2"/>
      <c r="GIJ178" s="2"/>
      <c r="GIK178" s="2"/>
      <c r="GIL178" s="2"/>
      <c r="GIM178" s="2"/>
      <c r="GIN178" s="2"/>
      <c r="GIO178" s="2"/>
      <c r="GIP178" s="2"/>
      <c r="GIQ178" s="2"/>
      <c r="GIR178" s="2"/>
      <c r="GIS178" s="2"/>
      <c r="GIT178" s="2"/>
      <c r="GIU178" s="2"/>
      <c r="GIV178" s="2"/>
      <c r="GIW178" s="2"/>
      <c r="GIX178" s="2"/>
      <c r="GIY178" s="2"/>
      <c r="GIZ178" s="2"/>
      <c r="GJA178" s="2"/>
      <c r="GJB178" s="2"/>
      <c r="GJC178" s="2"/>
      <c r="GJD178" s="2"/>
      <c r="GJE178" s="2"/>
      <c r="GJF178" s="2"/>
      <c r="GJG178" s="2"/>
      <c r="GJH178" s="2"/>
      <c r="GJI178" s="2"/>
      <c r="GJJ178" s="2"/>
      <c r="GJK178" s="2"/>
      <c r="GJL178" s="2"/>
      <c r="GJM178" s="2"/>
      <c r="GJN178" s="2"/>
      <c r="GJO178" s="2"/>
      <c r="GJP178" s="2"/>
      <c r="GJQ178" s="2"/>
      <c r="GJR178" s="2"/>
      <c r="GJS178" s="2"/>
      <c r="GJT178" s="2"/>
      <c r="GJU178" s="2"/>
      <c r="GJV178" s="2"/>
      <c r="GJW178" s="2"/>
      <c r="GJX178" s="2"/>
      <c r="GJY178" s="2"/>
      <c r="GJZ178" s="2"/>
      <c r="GKA178" s="2"/>
      <c r="GKB178" s="2"/>
      <c r="GKC178" s="2"/>
      <c r="GKD178" s="2"/>
      <c r="GKE178" s="2"/>
      <c r="GKF178" s="2"/>
      <c r="GKG178" s="2"/>
      <c r="GKH178" s="2"/>
      <c r="GKI178" s="2"/>
      <c r="GKJ178" s="2"/>
      <c r="GKK178" s="2"/>
      <c r="GKL178" s="2"/>
      <c r="GKM178" s="2"/>
      <c r="GKN178" s="2"/>
      <c r="GKO178" s="2"/>
      <c r="GKP178" s="2"/>
      <c r="GKQ178" s="2"/>
      <c r="GKR178" s="2"/>
      <c r="GKS178" s="2"/>
      <c r="GKT178" s="2"/>
      <c r="GKU178" s="2"/>
      <c r="GKV178" s="2"/>
      <c r="GKW178" s="2"/>
      <c r="GKX178" s="2"/>
      <c r="GKY178" s="2"/>
      <c r="GKZ178" s="2"/>
      <c r="GLA178" s="2"/>
      <c r="GLB178" s="2"/>
      <c r="GLC178" s="2"/>
      <c r="GLD178" s="2"/>
      <c r="GLE178" s="2"/>
      <c r="GLF178" s="2"/>
      <c r="GLG178" s="2"/>
      <c r="GLH178" s="2"/>
      <c r="GLI178" s="2"/>
      <c r="GLJ178" s="2"/>
      <c r="GLK178" s="2"/>
      <c r="GLL178" s="2"/>
      <c r="GLM178" s="2"/>
      <c r="GLN178" s="2"/>
      <c r="GLO178" s="2"/>
      <c r="GLP178" s="2"/>
      <c r="GLQ178" s="2"/>
      <c r="GLR178" s="2"/>
      <c r="GLS178" s="2"/>
      <c r="GLT178" s="2"/>
      <c r="GLU178" s="2"/>
      <c r="GLV178" s="2"/>
      <c r="GLW178" s="2"/>
      <c r="GLX178" s="2"/>
      <c r="GLY178" s="2"/>
      <c r="GLZ178" s="2"/>
      <c r="GMA178" s="2"/>
      <c r="GMB178" s="2"/>
      <c r="GMC178" s="2"/>
      <c r="GMD178" s="2"/>
      <c r="GME178" s="2"/>
      <c r="GMF178" s="2"/>
      <c r="GMG178" s="2"/>
      <c r="GMH178" s="2"/>
      <c r="GMI178" s="2"/>
      <c r="GMJ178" s="2"/>
      <c r="GMK178" s="2"/>
      <c r="GML178" s="2"/>
      <c r="GMM178" s="2"/>
      <c r="GMN178" s="2"/>
      <c r="GMO178" s="2"/>
      <c r="GMP178" s="2"/>
      <c r="GMQ178" s="2"/>
      <c r="GMR178" s="2"/>
      <c r="GMS178" s="2"/>
      <c r="GMT178" s="2"/>
      <c r="GMU178" s="2"/>
      <c r="GMV178" s="2"/>
      <c r="GMW178" s="2"/>
      <c r="GMX178" s="2"/>
      <c r="GMY178" s="2"/>
      <c r="GMZ178" s="2"/>
      <c r="GNA178" s="2"/>
      <c r="GNB178" s="2"/>
      <c r="GNC178" s="2"/>
      <c r="GND178" s="2"/>
      <c r="GNE178" s="2"/>
      <c r="GNF178" s="2"/>
      <c r="GNG178" s="2"/>
      <c r="GNH178" s="2"/>
      <c r="GNI178" s="2"/>
      <c r="GNJ178" s="2"/>
      <c r="GNK178" s="2"/>
      <c r="GNL178" s="2"/>
      <c r="GNM178" s="2"/>
      <c r="GNN178" s="2"/>
      <c r="GNO178" s="2"/>
      <c r="GNP178" s="2"/>
      <c r="GNQ178" s="2"/>
      <c r="GNR178" s="2"/>
      <c r="GNS178" s="2"/>
      <c r="GNT178" s="2"/>
      <c r="GNU178" s="2"/>
      <c r="GNV178" s="2"/>
      <c r="GNW178" s="2"/>
      <c r="GNX178" s="2"/>
      <c r="GNY178" s="2"/>
      <c r="GNZ178" s="2"/>
      <c r="GOA178" s="2"/>
      <c r="GOB178" s="2"/>
      <c r="GOC178" s="2"/>
      <c r="GOD178" s="2"/>
      <c r="GOE178" s="2"/>
      <c r="GOF178" s="2"/>
      <c r="GOG178" s="2"/>
      <c r="GOH178" s="2"/>
      <c r="GOI178" s="2"/>
      <c r="GOJ178" s="2"/>
      <c r="GOK178" s="2"/>
      <c r="GOL178" s="2"/>
      <c r="GOM178" s="2"/>
      <c r="GON178" s="2"/>
      <c r="GOO178" s="2"/>
      <c r="GOP178" s="2"/>
      <c r="GOQ178" s="2"/>
      <c r="GOR178" s="2"/>
      <c r="GOS178" s="2"/>
      <c r="GOT178" s="2"/>
      <c r="GOU178" s="2"/>
      <c r="GOV178" s="2"/>
      <c r="GOW178" s="2"/>
      <c r="GOX178" s="2"/>
      <c r="GOY178" s="2"/>
      <c r="GOZ178" s="2"/>
      <c r="GPA178" s="2"/>
      <c r="GPB178" s="2"/>
      <c r="GPC178" s="2"/>
      <c r="GPD178" s="2"/>
      <c r="GPE178" s="2"/>
      <c r="GPF178" s="2"/>
      <c r="GPG178" s="2"/>
      <c r="GPH178" s="2"/>
      <c r="GPI178" s="2"/>
      <c r="GPJ178" s="2"/>
      <c r="GPK178" s="2"/>
      <c r="GPL178" s="2"/>
      <c r="GPM178" s="2"/>
      <c r="GPN178" s="2"/>
      <c r="GPO178" s="2"/>
      <c r="GPP178" s="2"/>
      <c r="GPQ178" s="2"/>
      <c r="GPR178" s="2"/>
      <c r="GPS178" s="2"/>
      <c r="GPT178" s="2"/>
      <c r="GPU178" s="2"/>
      <c r="GPV178" s="2"/>
      <c r="GPW178" s="2"/>
      <c r="GPX178" s="2"/>
      <c r="GPY178" s="2"/>
      <c r="GPZ178" s="2"/>
      <c r="GQA178" s="2"/>
      <c r="GQB178" s="2"/>
      <c r="GQC178" s="2"/>
      <c r="GQD178" s="2"/>
      <c r="GQE178" s="2"/>
      <c r="GQF178" s="2"/>
      <c r="GQG178" s="2"/>
      <c r="GQH178" s="2"/>
      <c r="GQI178" s="2"/>
      <c r="GQJ178" s="2"/>
      <c r="GQK178" s="2"/>
      <c r="GQL178" s="2"/>
      <c r="GQM178" s="2"/>
      <c r="GQN178" s="2"/>
      <c r="GQO178" s="2"/>
      <c r="GQP178" s="2"/>
      <c r="GQQ178" s="2"/>
      <c r="GQR178" s="2"/>
      <c r="GQS178" s="2"/>
      <c r="GQT178" s="2"/>
      <c r="GQU178" s="2"/>
      <c r="GQV178" s="2"/>
      <c r="GQW178" s="2"/>
      <c r="GQX178" s="2"/>
      <c r="GQY178" s="2"/>
      <c r="GQZ178" s="2"/>
      <c r="GRA178" s="2"/>
      <c r="GRB178" s="2"/>
      <c r="GRC178" s="2"/>
      <c r="GRD178" s="2"/>
      <c r="GRE178" s="2"/>
      <c r="GRF178" s="2"/>
      <c r="GRG178" s="2"/>
      <c r="GRH178" s="2"/>
      <c r="GRI178" s="2"/>
      <c r="GRJ178" s="2"/>
      <c r="GRK178" s="2"/>
      <c r="GRL178" s="2"/>
      <c r="GRM178" s="2"/>
      <c r="GRN178" s="2"/>
      <c r="GRO178" s="2"/>
      <c r="GRP178" s="2"/>
      <c r="GRQ178" s="2"/>
      <c r="GRR178" s="2"/>
      <c r="GRS178" s="2"/>
      <c r="GRT178" s="2"/>
      <c r="GRU178" s="2"/>
      <c r="GRV178" s="2"/>
      <c r="GRW178" s="2"/>
      <c r="GRX178" s="2"/>
      <c r="GRY178" s="2"/>
      <c r="GRZ178" s="2"/>
      <c r="GSA178" s="2"/>
      <c r="GSB178" s="2"/>
      <c r="GSC178" s="2"/>
      <c r="GSD178" s="2"/>
      <c r="GSE178" s="2"/>
      <c r="GSF178" s="2"/>
      <c r="GSG178" s="2"/>
      <c r="GSH178" s="2"/>
      <c r="GSI178" s="2"/>
      <c r="GSJ178" s="2"/>
      <c r="GSK178" s="2"/>
      <c r="GSL178" s="2"/>
      <c r="GSM178" s="2"/>
      <c r="GSN178" s="2"/>
      <c r="GSO178" s="2"/>
      <c r="GSP178" s="2"/>
      <c r="GSQ178" s="2"/>
      <c r="GSR178" s="2"/>
      <c r="GSS178" s="2"/>
      <c r="GST178" s="2"/>
      <c r="GSU178" s="2"/>
      <c r="GSV178" s="2"/>
      <c r="GSW178" s="2"/>
      <c r="GSX178" s="2"/>
      <c r="GSY178" s="2"/>
      <c r="GSZ178" s="2"/>
      <c r="GTA178" s="2"/>
      <c r="GTB178" s="2"/>
      <c r="GTC178" s="2"/>
      <c r="GTD178" s="2"/>
      <c r="GTE178" s="2"/>
      <c r="GTF178" s="2"/>
      <c r="GTG178" s="2"/>
      <c r="GTH178" s="2"/>
      <c r="GTI178" s="2"/>
      <c r="GTJ178" s="2"/>
      <c r="GTK178" s="2"/>
      <c r="GTL178" s="2"/>
      <c r="GTM178" s="2"/>
      <c r="GTN178" s="2"/>
      <c r="GTO178" s="2"/>
      <c r="GTP178" s="2"/>
      <c r="GTQ178" s="2"/>
      <c r="GTR178" s="2"/>
      <c r="GTS178" s="2"/>
      <c r="GTT178" s="2"/>
      <c r="GTU178" s="2"/>
      <c r="GTV178" s="2"/>
      <c r="GTW178" s="2"/>
      <c r="GTX178" s="2"/>
      <c r="GTY178" s="2"/>
      <c r="GTZ178" s="2"/>
      <c r="GUA178" s="2"/>
      <c r="GUB178" s="2"/>
      <c r="GUC178" s="2"/>
      <c r="GUD178" s="2"/>
      <c r="GUE178" s="2"/>
      <c r="GUF178" s="2"/>
      <c r="GUG178" s="2"/>
      <c r="GUH178" s="2"/>
      <c r="GUI178" s="2"/>
      <c r="GUJ178" s="2"/>
      <c r="GUK178" s="2"/>
      <c r="GUL178" s="2"/>
      <c r="GUM178" s="2"/>
      <c r="GUN178" s="2"/>
      <c r="GUO178" s="2"/>
      <c r="GUP178" s="2"/>
      <c r="GUQ178" s="2"/>
      <c r="GUR178" s="2"/>
      <c r="GUS178" s="2"/>
      <c r="GUT178" s="2"/>
      <c r="GUU178" s="2"/>
      <c r="GUV178" s="2"/>
      <c r="GUW178" s="2"/>
      <c r="GUX178" s="2"/>
      <c r="GUY178" s="2"/>
      <c r="GUZ178" s="2"/>
      <c r="GVA178" s="2"/>
      <c r="GVB178" s="2"/>
      <c r="GVC178" s="2"/>
      <c r="GVD178" s="2"/>
      <c r="GVE178" s="2"/>
      <c r="GVF178" s="2"/>
      <c r="GVG178" s="2"/>
      <c r="GVH178" s="2"/>
      <c r="GVI178" s="2"/>
      <c r="GVJ178" s="2"/>
      <c r="GVK178" s="2"/>
      <c r="GVL178" s="2"/>
      <c r="GVM178" s="2"/>
      <c r="GVN178" s="2"/>
      <c r="GVO178" s="2"/>
      <c r="GVP178" s="2"/>
      <c r="GVQ178" s="2"/>
      <c r="GVR178" s="2"/>
      <c r="GVS178" s="2"/>
      <c r="GVT178" s="2"/>
      <c r="GVU178" s="2"/>
      <c r="GVV178" s="2"/>
      <c r="GVW178" s="2"/>
      <c r="GVX178" s="2"/>
      <c r="GVY178" s="2"/>
      <c r="GVZ178" s="2"/>
      <c r="GWA178" s="2"/>
      <c r="GWB178" s="2"/>
      <c r="GWC178" s="2"/>
      <c r="GWD178" s="2"/>
      <c r="GWE178" s="2"/>
      <c r="GWF178" s="2"/>
      <c r="GWG178" s="2"/>
      <c r="GWH178" s="2"/>
      <c r="GWI178" s="2"/>
      <c r="GWJ178" s="2"/>
      <c r="GWK178" s="2"/>
      <c r="GWL178" s="2"/>
      <c r="GWM178" s="2"/>
      <c r="GWN178" s="2"/>
      <c r="GWO178" s="2"/>
      <c r="GWP178" s="2"/>
      <c r="GWQ178" s="2"/>
      <c r="GWR178" s="2"/>
      <c r="GWS178" s="2"/>
      <c r="GWT178" s="2"/>
      <c r="GWU178" s="2"/>
      <c r="GWV178" s="2"/>
      <c r="GWW178" s="2"/>
      <c r="GWX178" s="2"/>
      <c r="GWY178" s="2"/>
      <c r="GWZ178" s="2"/>
      <c r="GXA178" s="2"/>
      <c r="GXB178" s="2"/>
      <c r="GXC178" s="2"/>
      <c r="GXD178" s="2"/>
      <c r="GXE178" s="2"/>
      <c r="GXF178" s="2"/>
      <c r="GXG178" s="2"/>
      <c r="GXH178" s="2"/>
      <c r="GXI178" s="2"/>
      <c r="GXJ178" s="2"/>
      <c r="GXK178" s="2"/>
      <c r="GXL178" s="2"/>
      <c r="GXM178" s="2"/>
      <c r="GXN178" s="2"/>
      <c r="GXO178" s="2"/>
      <c r="GXP178" s="2"/>
      <c r="GXQ178" s="2"/>
      <c r="GXR178" s="2"/>
      <c r="GXS178" s="2"/>
      <c r="GXT178" s="2"/>
      <c r="GXU178" s="2"/>
      <c r="GXV178" s="2"/>
      <c r="GXW178" s="2"/>
      <c r="GXX178" s="2"/>
      <c r="GXY178" s="2"/>
      <c r="GXZ178" s="2"/>
      <c r="GYA178" s="2"/>
      <c r="GYB178" s="2"/>
      <c r="GYC178" s="2"/>
      <c r="GYD178" s="2"/>
      <c r="GYE178" s="2"/>
      <c r="GYF178" s="2"/>
      <c r="GYG178" s="2"/>
      <c r="GYH178" s="2"/>
      <c r="GYI178" s="2"/>
      <c r="GYJ178" s="2"/>
      <c r="GYK178" s="2"/>
      <c r="GYL178" s="2"/>
      <c r="GYM178" s="2"/>
      <c r="GYN178" s="2"/>
      <c r="GYO178" s="2"/>
      <c r="GYP178" s="2"/>
      <c r="GYQ178" s="2"/>
      <c r="GYR178" s="2"/>
      <c r="GYS178" s="2"/>
      <c r="GYT178" s="2"/>
      <c r="GYU178" s="2"/>
      <c r="GYV178" s="2"/>
      <c r="GYW178" s="2"/>
      <c r="GYX178" s="2"/>
      <c r="GYY178" s="2"/>
      <c r="GYZ178" s="2"/>
      <c r="GZA178" s="2"/>
      <c r="GZB178" s="2"/>
      <c r="GZC178" s="2"/>
      <c r="GZD178" s="2"/>
      <c r="GZE178" s="2"/>
      <c r="GZF178" s="2"/>
      <c r="GZG178" s="2"/>
      <c r="GZH178" s="2"/>
      <c r="GZI178" s="2"/>
      <c r="GZJ178" s="2"/>
      <c r="GZK178" s="2"/>
      <c r="GZL178" s="2"/>
      <c r="GZM178" s="2"/>
      <c r="GZN178" s="2"/>
      <c r="GZO178" s="2"/>
      <c r="GZP178" s="2"/>
      <c r="GZQ178" s="2"/>
      <c r="GZR178" s="2"/>
      <c r="GZS178" s="2"/>
      <c r="GZT178" s="2"/>
      <c r="GZU178" s="2"/>
      <c r="GZV178" s="2"/>
      <c r="GZW178" s="2"/>
      <c r="GZX178" s="2"/>
      <c r="GZY178" s="2"/>
      <c r="GZZ178" s="2"/>
      <c r="HAA178" s="2"/>
      <c r="HAB178" s="2"/>
      <c r="HAC178" s="2"/>
      <c r="HAD178" s="2"/>
      <c r="HAE178" s="2"/>
      <c r="HAF178" s="2"/>
      <c r="HAG178" s="2"/>
      <c r="HAH178" s="2"/>
      <c r="HAI178" s="2"/>
      <c r="HAJ178" s="2"/>
      <c r="HAK178" s="2"/>
      <c r="HAL178" s="2"/>
      <c r="HAM178" s="2"/>
      <c r="HAN178" s="2"/>
      <c r="HAO178" s="2"/>
      <c r="HAP178" s="2"/>
      <c r="HAQ178" s="2"/>
      <c r="HAR178" s="2"/>
      <c r="HAS178" s="2"/>
      <c r="HAT178" s="2"/>
      <c r="HAU178" s="2"/>
      <c r="HAV178" s="2"/>
      <c r="HAW178" s="2"/>
      <c r="HAX178" s="2"/>
      <c r="HAY178" s="2"/>
      <c r="HAZ178" s="2"/>
      <c r="HBA178" s="2"/>
      <c r="HBB178" s="2"/>
      <c r="HBC178" s="2"/>
      <c r="HBD178" s="2"/>
      <c r="HBE178" s="2"/>
      <c r="HBF178" s="2"/>
      <c r="HBG178" s="2"/>
      <c r="HBH178" s="2"/>
      <c r="HBI178" s="2"/>
      <c r="HBJ178" s="2"/>
      <c r="HBK178" s="2"/>
      <c r="HBL178" s="2"/>
      <c r="HBM178" s="2"/>
      <c r="HBN178" s="2"/>
      <c r="HBO178" s="2"/>
      <c r="HBP178" s="2"/>
      <c r="HBQ178" s="2"/>
      <c r="HBR178" s="2"/>
      <c r="HBS178" s="2"/>
      <c r="HBT178" s="2"/>
      <c r="HBU178" s="2"/>
      <c r="HBV178" s="2"/>
      <c r="HBW178" s="2"/>
      <c r="HBX178" s="2"/>
      <c r="HBY178" s="2"/>
      <c r="HBZ178" s="2"/>
      <c r="HCA178" s="2"/>
      <c r="HCB178" s="2"/>
      <c r="HCC178" s="2"/>
      <c r="HCD178" s="2"/>
      <c r="HCE178" s="2"/>
      <c r="HCF178" s="2"/>
      <c r="HCG178" s="2"/>
      <c r="HCH178" s="2"/>
      <c r="HCI178" s="2"/>
      <c r="HCJ178" s="2"/>
      <c r="HCK178" s="2"/>
      <c r="HCL178" s="2"/>
      <c r="HCM178" s="2"/>
      <c r="HCN178" s="2"/>
      <c r="HCO178" s="2"/>
      <c r="HCP178" s="2"/>
      <c r="HCQ178" s="2"/>
      <c r="HCR178" s="2"/>
      <c r="HCS178" s="2"/>
      <c r="HCT178" s="2"/>
      <c r="HCU178" s="2"/>
      <c r="HCV178" s="2"/>
      <c r="HCW178" s="2"/>
      <c r="HCX178" s="2"/>
      <c r="HCY178" s="2"/>
      <c r="HCZ178" s="2"/>
      <c r="HDA178" s="2"/>
      <c r="HDB178" s="2"/>
      <c r="HDC178" s="2"/>
      <c r="HDD178" s="2"/>
      <c r="HDE178" s="2"/>
      <c r="HDF178" s="2"/>
      <c r="HDG178" s="2"/>
      <c r="HDH178" s="2"/>
      <c r="HDI178" s="2"/>
      <c r="HDJ178" s="2"/>
      <c r="HDK178" s="2"/>
      <c r="HDL178" s="2"/>
      <c r="HDM178" s="2"/>
      <c r="HDN178" s="2"/>
      <c r="HDO178" s="2"/>
      <c r="HDP178" s="2"/>
      <c r="HDQ178" s="2"/>
      <c r="HDR178" s="2"/>
      <c r="HDS178" s="2"/>
      <c r="HDT178" s="2"/>
      <c r="HDU178" s="2"/>
      <c r="HDV178" s="2"/>
      <c r="HDW178" s="2"/>
      <c r="HDX178" s="2"/>
      <c r="HDY178" s="2"/>
      <c r="HDZ178" s="2"/>
      <c r="HEA178" s="2"/>
      <c r="HEB178" s="2"/>
      <c r="HEC178" s="2"/>
      <c r="HED178" s="2"/>
      <c r="HEE178" s="2"/>
      <c r="HEF178" s="2"/>
      <c r="HEG178" s="2"/>
      <c r="HEH178" s="2"/>
      <c r="HEI178" s="2"/>
      <c r="HEJ178" s="2"/>
      <c r="HEK178" s="2"/>
      <c r="HEL178" s="2"/>
      <c r="HEM178" s="2"/>
      <c r="HEN178" s="2"/>
      <c r="HEO178" s="2"/>
      <c r="HEP178" s="2"/>
      <c r="HEQ178" s="2"/>
      <c r="HER178" s="2"/>
      <c r="HES178" s="2"/>
      <c r="HET178" s="2"/>
      <c r="HEU178" s="2"/>
      <c r="HEV178" s="2"/>
      <c r="HEW178" s="2"/>
      <c r="HEX178" s="2"/>
      <c r="HEY178" s="2"/>
      <c r="HEZ178" s="2"/>
      <c r="HFA178" s="2"/>
      <c r="HFB178" s="2"/>
      <c r="HFC178" s="2"/>
      <c r="HFD178" s="2"/>
      <c r="HFE178" s="2"/>
      <c r="HFF178" s="2"/>
      <c r="HFG178" s="2"/>
      <c r="HFH178" s="2"/>
      <c r="HFI178" s="2"/>
      <c r="HFJ178" s="2"/>
      <c r="HFK178" s="2"/>
      <c r="HFL178" s="2"/>
      <c r="HFM178" s="2"/>
      <c r="HFN178" s="2"/>
      <c r="HFO178" s="2"/>
      <c r="HFP178" s="2"/>
      <c r="HFQ178" s="2"/>
      <c r="HFR178" s="2"/>
      <c r="HFS178" s="2"/>
      <c r="HFT178" s="2"/>
      <c r="HFU178" s="2"/>
      <c r="HFV178" s="2"/>
      <c r="HFW178" s="2"/>
      <c r="HFX178" s="2"/>
      <c r="HFY178" s="2"/>
      <c r="HFZ178" s="2"/>
      <c r="HGA178" s="2"/>
      <c r="HGB178" s="2"/>
      <c r="HGC178" s="2"/>
      <c r="HGD178" s="2"/>
      <c r="HGE178" s="2"/>
      <c r="HGF178" s="2"/>
      <c r="HGG178" s="2"/>
      <c r="HGH178" s="2"/>
      <c r="HGI178" s="2"/>
      <c r="HGJ178" s="2"/>
      <c r="HGK178" s="2"/>
      <c r="HGL178" s="2"/>
      <c r="HGM178" s="2"/>
      <c r="HGN178" s="2"/>
      <c r="HGO178" s="2"/>
      <c r="HGP178" s="2"/>
      <c r="HGQ178" s="2"/>
      <c r="HGR178" s="2"/>
      <c r="HGS178" s="2"/>
      <c r="HGT178" s="2"/>
      <c r="HGU178" s="2"/>
      <c r="HGV178" s="2"/>
      <c r="HGW178" s="2"/>
      <c r="HGX178" s="2"/>
      <c r="HGY178" s="2"/>
      <c r="HGZ178" s="2"/>
      <c r="HHA178" s="2"/>
      <c r="HHB178" s="2"/>
      <c r="HHC178" s="2"/>
      <c r="HHD178" s="2"/>
      <c r="HHE178" s="2"/>
      <c r="HHF178" s="2"/>
      <c r="HHG178" s="2"/>
      <c r="HHH178" s="2"/>
      <c r="HHI178" s="2"/>
      <c r="HHJ178" s="2"/>
      <c r="HHK178" s="2"/>
      <c r="HHL178" s="2"/>
      <c r="HHM178" s="2"/>
      <c r="HHN178" s="2"/>
      <c r="HHO178" s="2"/>
      <c r="HHP178" s="2"/>
      <c r="HHQ178" s="2"/>
      <c r="HHR178" s="2"/>
      <c r="HHS178" s="2"/>
      <c r="HHT178" s="2"/>
      <c r="HHU178" s="2"/>
      <c r="HHV178" s="2"/>
      <c r="HHW178" s="2"/>
      <c r="HHX178" s="2"/>
      <c r="HHY178" s="2"/>
      <c r="HHZ178" s="2"/>
      <c r="HIA178" s="2"/>
      <c r="HIB178" s="2"/>
      <c r="HIC178" s="2"/>
      <c r="HID178" s="2"/>
      <c r="HIE178" s="2"/>
      <c r="HIF178" s="2"/>
      <c r="HIG178" s="2"/>
      <c r="HIH178" s="2"/>
      <c r="HII178" s="2"/>
      <c r="HIJ178" s="2"/>
      <c r="HIK178" s="2"/>
      <c r="HIL178" s="2"/>
      <c r="HIM178" s="2"/>
      <c r="HIN178" s="2"/>
      <c r="HIO178" s="2"/>
      <c r="HIP178" s="2"/>
      <c r="HIQ178" s="2"/>
      <c r="HIR178" s="2"/>
      <c r="HIS178" s="2"/>
      <c r="HIT178" s="2"/>
      <c r="HIU178" s="2"/>
      <c r="HIV178" s="2"/>
      <c r="HIW178" s="2"/>
      <c r="HIX178" s="2"/>
      <c r="HIY178" s="2"/>
      <c r="HIZ178" s="2"/>
      <c r="HJA178" s="2"/>
      <c r="HJB178" s="2"/>
      <c r="HJC178" s="2"/>
      <c r="HJD178" s="2"/>
      <c r="HJE178" s="2"/>
      <c r="HJF178" s="2"/>
      <c r="HJG178" s="2"/>
      <c r="HJH178" s="2"/>
      <c r="HJI178" s="2"/>
      <c r="HJJ178" s="2"/>
      <c r="HJK178" s="2"/>
      <c r="HJL178" s="2"/>
      <c r="HJM178" s="2"/>
      <c r="HJN178" s="2"/>
      <c r="HJO178" s="2"/>
      <c r="HJP178" s="2"/>
      <c r="HJQ178" s="2"/>
      <c r="HJR178" s="2"/>
      <c r="HJS178" s="2"/>
      <c r="HJT178" s="2"/>
      <c r="HJU178" s="2"/>
      <c r="HJV178" s="2"/>
      <c r="HJW178" s="2"/>
      <c r="HJX178" s="2"/>
      <c r="HJY178" s="2"/>
      <c r="HJZ178" s="2"/>
      <c r="HKA178" s="2"/>
      <c r="HKB178" s="2"/>
      <c r="HKC178" s="2"/>
      <c r="HKD178" s="2"/>
      <c r="HKE178" s="2"/>
      <c r="HKF178" s="2"/>
      <c r="HKG178" s="2"/>
      <c r="HKH178" s="2"/>
      <c r="HKI178" s="2"/>
      <c r="HKJ178" s="2"/>
      <c r="HKK178" s="2"/>
      <c r="HKL178" s="2"/>
      <c r="HKM178" s="2"/>
      <c r="HKN178" s="2"/>
      <c r="HKO178" s="2"/>
      <c r="HKP178" s="2"/>
      <c r="HKQ178" s="2"/>
      <c r="HKR178" s="2"/>
      <c r="HKS178" s="2"/>
      <c r="HKT178" s="2"/>
      <c r="HKU178" s="2"/>
      <c r="HKV178" s="2"/>
      <c r="HKW178" s="2"/>
      <c r="HKX178" s="2"/>
      <c r="HKY178" s="2"/>
      <c r="HKZ178" s="2"/>
      <c r="HLA178" s="2"/>
      <c r="HLB178" s="2"/>
      <c r="HLC178" s="2"/>
      <c r="HLD178" s="2"/>
      <c r="HLE178" s="2"/>
      <c r="HLF178" s="2"/>
      <c r="HLG178" s="2"/>
      <c r="HLH178" s="2"/>
      <c r="HLI178" s="2"/>
      <c r="HLJ178" s="2"/>
      <c r="HLK178" s="2"/>
      <c r="HLL178" s="2"/>
      <c r="HLM178" s="2"/>
      <c r="HLN178" s="2"/>
      <c r="HLO178" s="2"/>
      <c r="HLP178" s="2"/>
      <c r="HLQ178" s="2"/>
      <c r="HLR178" s="2"/>
      <c r="HLS178" s="2"/>
      <c r="HLT178" s="2"/>
      <c r="HLU178" s="2"/>
      <c r="HLV178" s="2"/>
      <c r="HLW178" s="2"/>
      <c r="HLX178" s="2"/>
      <c r="HLY178" s="2"/>
      <c r="HLZ178" s="2"/>
      <c r="HMA178" s="2"/>
      <c r="HMB178" s="2"/>
      <c r="HMC178" s="2"/>
      <c r="HMD178" s="2"/>
      <c r="HME178" s="2"/>
      <c r="HMF178" s="2"/>
      <c r="HMG178" s="2"/>
      <c r="HMH178" s="2"/>
      <c r="HMI178" s="2"/>
      <c r="HMJ178" s="2"/>
      <c r="HMK178" s="2"/>
      <c r="HML178" s="2"/>
      <c r="HMM178" s="2"/>
      <c r="HMN178" s="2"/>
      <c r="HMO178" s="2"/>
      <c r="HMP178" s="2"/>
      <c r="HMQ178" s="2"/>
      <c r="HMR178" s="2"/>
      <c r="HMS178" s="2"/>
      <c r="HMT178" s="2"/>
      <c r="HMU178" s="2"/>
      <c r="HMV178" s="2"/>
      <c r="HMW178" s="2"/>
      <c r="HMX178" s="2"/>
      <c r="HMY178" s="2"/>
      <c r="HMZ178" s="2"/>
      <c r="HNA178" s="2"/>
      <c r="HNB178" s="2"/>
      <c r="HNC178" s="2"/>
      <c r="HND178" s="2"/>
      <c r="HNE178" s="2"/>
      <c r="HNF178" s="2"/>
      <c r="HNG178" s="2"/>
      <c r="HNH178" s="2"/>
      <c r="HNI178" s="2"/>
      <c r="HNJ178" s="2"/>
      <c r="HNK178" s="2"/>
      <c r="HNL178" s="2"/>
      <c r="HNM178" s="2"/>
      <c r="HNN178" s="2"/>
      <c r="HNO178" s="2"/>
      <c r="HNP178" s="2"/>
      <c r="HNQ178" s="2"/>
      <c r="HNR178" s="2"/>
      <c r="HNS178" s="2"/>
      <c r="HNT178" s="2"/>
      <c r="HNU178" s="2"/>
      <c r="HNV178" s="2"/>
      <c r="HNW178" s="2"/>
      <c r="HNX178" s="2"/>
      <c r="HNY178" s="2"/>
      <c r="HNZ178" s="2"/>
      <c r="HOA178" s="2"/>
      <c r="HOB178" s="2"/>
      <c r="HOC178" s="2"/>
      <c r="HOD178" s="2"/>
      <c r="HOE178" s="2"/>
      <c r="HOF178" s="2"/>
      <c r="HOG178" s="2"/>
      <c r="HOH178" s="2"/>
      <c r="HOI178" s="2"/>
      <c r="HOJ178" s="2"/>
      <c r="HOK178" s="2"/>
      <c r="HOL178" s="2"/>
      <c r="HOM178" s="2"/>
      <c r="HON178" s="2"/>
      <c r="HOO178" s="2"/>
      <c r="HOP178" s="2"/>
      <c r="HOQ178" s="2"/>
      <c r="HOR178" s="2"/>
      <c r="HOS178" s="2"/>
      <c r="HOT178" s="2"/>
      <c r="HOU178" s="2"/>
      <c r="HOV178" s="2"/>
      <c r="HOW178" s="2"/>
      <c r="HOX178" s="2"/>
      <c r="HOY178" s="2"/>
      <c r="HOZ178" s="2"/>
      <c r="HPA178" s="2"/>
      <c r="HPB178" s="2"/>
      <c r="HPC178" s="2"/>
      <c r="HPD178" s="2"/>
      <c r="HPE178" s="2"/>
      <c r="HPF178" s="2"/>
      <c r="HPG178" s="2"/>
      <c r="HPH178" s="2"/>
      <c r="HPI178" s="2"/>
      <c r="HPJ178" s="2"/>
      <c r="HPK178" s="2"/>
      <c r="HPL178" s="2"/>
      <c r="HPM178" s="2"/>
      <c r="HPN178" s="2"/>
      <c r="HPO178" s="2"/>
      <c r="HPP178" s="2"/>
      <c r="HPQ178" s="2"/>
      <c r="HPR178" s="2"/>
      <c r="HPS178" s="2"/>
      <c r="HPT178" s="2"/>
      <c r="HPU178" s="2"/>
      <c r="HPV178" s="2"/>
      <c r="HPW178" s="2"/>
      <c r="HPX178" s="2"/>
      <c r="HPY178" s="2"/>
      <c r="HPZ178" s="2"/>
      <c r="HQA178" s="2"/>
      <c r="HQB178" s="2"/>
      <c r="HQC178" s="2"/>
      <c r="HQD178" s="2"/>
      <c r="HQE178" s="2"/>
      <c r="HQF178" s="2"/>
      <c r="HQG178" s="2"/>
      <c r="HQH178" s="2"/>
      <c r="HQI178" s="2"/>
      <c r="HQJ178" s="2"/>
      <c r="HQK178" s="2"/>
      <c r="HQL178" s="2"/>
      <c r="HQM178" s="2"/>
      <c r="HQN178" s="2"/>
      <c r="HQO178" s="2"/>
      <c r="HQP178" s="2"/>
      <c r="HQQ178" s="2"/>
      <c r="HQR178" s="2"/>
      <c r="HQS178" s="2"/>
      <c r="HQT178" s="2"/>
      <c r="HQU178" s="2"/>
      <c r="HQV178" s="2"/>
      <c r="HQW178" s="2"/>
      <c r="HQX178" s="2"/>
      <c r="HQY178" s="2"/>
      <c r="HQZ178" s="2"/>
      <c r="HRA178" s="2"/>
      <c r="HRB178" s="2"/>
      <c r="HRC178" s="2"/>
      <c r="HRD178" s="2"/>
      <c r="HRE178" s="2"/>
      <c r="HRF178" s="2"/>
      <c r="HRG178" s="2"/>
      <c r="HRH178" s="2"/>
      <c r="HRI178" s="2"/>
      <c r="HRJ178" s="2"/>
      <c r="HRK178" s="2"/>
      <c r="HRL178" s="2"/>
      <c r="HRM178" s="2"/>
      <c r="HRN178" s="2"/>
      <c r="HRO178" s="2"/>
      <c r="HRP178" s="2"/>
      <c r="HRQ178" s="2"/>
      <c r="HRR178" s="2"/>
      <c r="HRS178" s="2"/>
      <c r="HRT178" s="2"/>
      <c r="HRU178" s="2"/>
      <c r="HRV178" s="2"/>
      <c r="HRW178" s="2"/>
      <c r="HRX178" s="2"/>
      <c r="HRY178" s="2"/>
      <c r="HRZ178" s="2"/>
      <c r="HSA178" s="2"/>
      <c r="HSB178" s="2"/>
      <c r="HSC178" s="2"/>
      <c r="HSD178" s="2"/>
      <c r="HSE178" s="2"/>
      <c r="HSF178" s="2"/>
      <c r="HSG178" s="2"/>
      <c r="HSH178" s="2"/>
      <c r="HSI178" s="2"/>
      <c r="HSJ178" s="2"/>
      <c r="HSK178" s="2"/>
      <c r="HSL178" s="2"/>
      <c r="HSM178" s="2"/>
      <c r="HSN178" s="2"/>
      <c r="HSO178" s="2"/>
      <c r="HSP178" s="2"/>
      <c r="HSQ178" s="2"/>
      <c r="HSR178" s="2"/>
      <c r="HSS178" s="2"/>
      <c r="HST178" s="2"/>
      <c r="HSU178" s="2"/>
      <c r="HSV178" s="2"/>
      <c r="HSW178" s="2"/>
      <c r="HSX178" s="2"/>
      <c r="HSY178" s="2"/>
      <c r="HSZ178" s="2"/>
      <c r="HTA178" s="2"/>
      <c r="HTB178" s="2"/>
      <c r="HTC178" s="2"/>
      <c r="HTD178" s="2"/>
      <c r="HTE178" s="2"/>
      <c r="HTF178" s="2"/>
      <c r="HTG178" s="2"/>
      <c r="HTH178" s="2"/>
      <c r="HTI178" s="2"/>
      <c r="HTJ178" s="2"/>
      <c r="HTK178" s="2"/>
      <c r="HTL178" s="2"/>
      <c r="HTM178" s="2"/>
      <c r="HTN178" s="2"/>
      <c r="HTO178" s="2"/>
      <c r="HTP178" s="2"/>
      <c r="HTQ178" s="2"/>
      <c r="HTR178" s="2"/>
      <c r="HTS178" s="2"/>
      <c r="HTT178" s="2"/>
      <c r="HTU178" s="2"/>
      <c r="HTV178" s="2"/>
      <c r="HTW178" s="2"/>
      <c r="HTX178" s="2"/>
      <c r="HTY178" s="2"/>
      <c r="HTZ178" s="2"/>
      <c r="HUA178" s="2"/>
      <c r="HUB178" s="2"/>
      <c r="HUC178" s="2"/>
      <c r="HUD178" s="2"/>
      <c r="HUE178" s="2"/>
      <c r="HUF178" s="2"/>
      <c r="HUG178" s="2"/>
      <c r="HUH178" s="2"/>
      <c r="HUI178" s="2"/>
      <c r="HUJ178" s="2"/>
      <c r="HUK178" s="2"/>
      <c r="HUL178" s="2"/>
      <c r="HUM178" s="2"/>
      <c r="HUN178" s="2"/>
      <c r="HUO178" s="2"/>
      <c r="HUP178" s="2"/>
      <c r="HUQ178" s="2"/>
      <c r="HUR178" s="2"/>
      <c r="HUS178" s="2"/>
      <c r="HUT178" s="2"/>
      <c r="HUU178" s="2"/>
      <c r="HUV178" s="2"/>
      <c r="HUW178" s="2"/>
      <c r="HUX178" s="2"/>
      <c r="HUY178" s="2"/>
      <c r="HUZ178" s="2"/>
      <c r="HVA178" s="2"/>
      <c r="HVB178" s="2"/>
      <c r="HVC178" s="2"/>
      <c r="HVD178" s="2"/>
      <c r="HVE178" s="2"/>
      <c r="HVF178" s="2"/>
      <c r="HVG178" s="2"/>
      <c r="HVH178" s="2"/>
      <c r="HVI178" s="2"/>
      <c r="HVJ178" s="2"/>
      <c r="HVK178" s="2"/>
      <c r="HVL178" s="2"/>
      <c r="HVM178" s="2"/>
      <c r="HVN178" s="2"/>
      <c r="HVO178" s="2"/>
      <c r="HVP178" s="2"/>
      <c r="HVQ178" s="2"/>
      <c r="HVR178" s="2"/>
      <c r="HVS178" s="2"/>
      <c r="HVT178" s="2"/>
      <c r="HVU178" s="2"/>
      <c r="HVV178" s="2"/>
      <c r="HVW178" s="2"/>
      <c r="HVX178" s="2"/>
      <c r="HVY178" s="2"/>
      <c r="HVZ178" s="2"/>
      <c r="HWA178" s="2"/>
      <c r="HWB178" s="2"/>
      <c r="HWC178" s="2"/>
      <c r="HWD178" s="2"/>
      <c r="HWE178" s="2"/>
      <c r="HWF178" s="2"/>
      <c r="HWG178" s="2"/>
      <c r="HWH178" s="2"/>
      <c r="HWI178" s="2"/>
      <c r="HWJ178" s="2"/>
      <c r="HWK178" s="2"/>
      <c r="HWL178" s="2"/>
      <c r="HWM178" s="2"/>
      <c r="HWN178" s="2"/>
      <c r="HWO178" s="2"/>
      <c r="HWP178" s="2"/>
      <c r="HWQ178" s="2"/>
      <c r="HWR178" s="2"/>
      <c r="HWS178" s="2"/>
      <c r="HWT178" s="2"/>
      <c r="HWU178" s="2"/>
      <c r="HWV178" s="2"/>
      <c r="HWW178" s="2"/>
      <c r="HWX178" s="2"/>
      <c r="HWY178" s="2"/>
      <c r="HWZ178" s="2"/>
      <c r="HXA178" s="2"/>
      <c r="HXB178" s="2"/>
      <c r="HXC178" s="2"/>
      <c r="HXD178" s="2"/>
      <c r="HXE178" s="2"/>
      <c r="HXF178" s="2"/>
      <c r="HXG178" s="2"/>
      <c r="HXH178" s="2"/>
      <c r="HXI178" s="2"/>
      <c r="HXJ178" s="2"/>
      <c r="HXK178" s="2"/>
      <c r="HXL178" s="2"/>
      <c r="HXM178" s="2"/>
      <c r="HXN178" s="2"/>
      <c r="HXO178" s="2"/>
      <c r="HXP178" s="2"/>
      <c r="HXQ178" s="2"/>
      <c r="HXR178" s="2"/>
      <c r="HXS178" s="2"/>
      <c r="HXT178" s="2"/>
      <c r="HXU178" s="2"/>
      <c r="HXV178" s="2"/>
      <c r="HXW178" s="2"/>
      <c r="HXX178" s="2"/>
      <c r="HXY178" s="2"/>
      <c r="HXZ178" s="2"/>
      <c r="HYA178" s="2"/>
      <c r="HYB178" s="2"/>
      <c r="HYC178" s="2"/>
      <c r="HYD178" s="2"/>
      <c r="HYE178" s="2"/>
      <c r="HYF178" s="2"/>
      <c r="HYG178" s="2"/>
      <c r="HYH178" s="2"/>
      <c r="HYI178" s="2"/>
      <c r="HYJ178" s="2"/>
      <c r="HYK178" s="2"/>
      <c r="HYL178" s="2"/>
      <c r="HYM178" s="2"/>
      <c r="HYN178" s="2"/>
      <c r="HYO178" s="2"/>
      <c r="HYP178" s="2"/>
      <c r="HYQ178" s="2"/>
      <c r="HYR178" s="2"/>
      <c r="HYS178" s="2"/>
      <c r="HYT178" s="2"/>
      <c r="HYU178" s="2"/>
      <c r="HYV178" s="2"/>
      <c r="HYW178" s="2"/>
      <c r="HYX178" s="2"/>
      <c r="HYY178" s="2"/>
      <c r="HYZ178" s="2"/>
      <c r="HZA178" s="2"/>
      <c r="HZB178" s="2"/>
      <c r="HZC178" s="2"/>
      <c r="HZD178" s="2"/>
      <c r="HZE178" s="2"/>
      <c r="HZF178" s="2"/>
      <c r="HZG178" s="2"/>
      <c r="HZH178" s="2"/>
      <c r="HZI178" s="2"/>
      <c r="HZJ178" s="2"/>
      <c r="HZK178" s="2"/>
      <c r="HZL178" s="2"/>
      <c r="HZM178" s="2"/>
      <c r="HZN178" s="2"/>
      <c r="HZO178" s="2"/>
      <c r="HZP178" s="2"/>
      <c r="HZQ178" s="2"/>
      <c r="HZR178" s="2"/>
      <c r="HZS178" s="2"/>
      <c r="HZT178" s="2"/>
      <c r="HZU178" s="2"/>
      <c r="HZV178" s="2"/>
      <c r="HZW178" s="2"/>
      <c r="HZX178" s="2"/>
      <c r="HZY178" s="2"/>
      <c r="HZZ178" s="2"/>
      <c r="IAA178" s="2"/>
      <c r="IAB178" s="2"/>
      <c r="IAC178" s="2"/>
      <c r="IAD178" s="2"/>
      <c r="IAE178" s="2"/>
      <c r="IAF178" s="2"/>
      <c r="IAG178" s="2"/>
      <c r="IAH178" s="2"/>
      <c r="IAI178" s="2"/>
      <c r="IAJ178" s="2"/>
      <c r="IAK178" s="2"/>
      <c r="IAL178" s="2"/>
      <c r="IAM178" s="2"/>
      <c r="IAN178" s="2"/>
      <c r="IAO178" s="2"/>
      <c r="IAP178" s="2"/>
      <c r="IAQ178" s="2"/>
      <c r="IAR178" s="2"/>
      <c r="IAS178" s="2"/>
      <c r="IAT178" s="2"/>
      <c r="IAU178" s="2"/>
      <c r="IAV178" s="2"/>
      <c r="IAW178" s="2"/>
      <c r="IAX178" s="2"/>
      <c r="IAY178" s="2"/>
      <c r="IAZ178" s="2"/>
      <c r="IBA178" s="2"/>
      <c r="IBB178" s="2"/>
      <c r="IBC178" s="2"/>
      <c r="IBD178" s="2"/>
      <c r="IBE178" s="2"/>
      <c r="IBF178" s="2"/>
      <c r="IBG178" s="2"/>
      <c r="IBH178" s="2"/>
      <c r="IBI178" s="2"/>
      <c r="IBJ178" s="2"/>
      <c r="IBK178" s="2"/>
      <c r="IBL178" s="2"/>
      <c r="IBM178" s="2"/>
      <c r="IBN178" s="2"/>
      <c r="IBO178" s="2"/>
      <c r="IBP178" s="2"/>
      <c r="IBQ178" s="2"/>
      <c r="IBR178" s="2"/>
      <c r="IBS178" s="2"/>
      <c r="IBT178" s="2"/>
      <c r="IBU178" s="2"/>
      <c r="IBV178" s="2"/>
      <c r="IBW178" s="2"/>
      <c r="IBX178" s="2"/>
      <c r="IBY178" s="2"/>
      <c r="IBZ178" s="2"/>
      <c r="ICA178" s="2"/>
      <c r="ICB178" s="2"/>
      <c r="ICC178" s="2"/>
      <c r="ICD178" s="2"/>
      <c r="ICE178" s="2"/>
      <c r="ICF178" s="2"/>
      <c r="ICG178" s="2"/>
      <c r="ICH178" s="2"/>
      <c r="ICI178" s="2"/>
      <c r="ICJ178" s="2"/>
      <c r="ICK178" s="2"/>
      <c r="ICL178" s="2"/>
      <c r="ICM178" s="2"/>
      <c r="ICN178" s="2"/>
      <c r="ICO178" s="2"/>
      <c r="ICP178" s="2"/>
      <c r="ICQ178" s="2"/>
      <c r="ICR178" s="2"/>
      <c r="ICS178" s="2"/>
      <c r="ICT178" s="2"/>
      <c r="ICU178" s="2"/>
      <c r="ICV178" s="2"/>
      <c r="ICW178" s="2"/>
      <c r="ICX178" s="2"/>
      <c r="ICY178" s="2"/>
      <c r="ICZ178" s="2"/>
      <c r="IDA178" s="2"/>
      <c r="IDB178" s="2"/>
      <c r="IDC178" s="2"/>
      <c r="IDD178" s="2"/>
      <c r="IDE178" s="2"/>
      <c r="IDF178" s="2"/>
      <c r="IDG178" s="2"/>
      <c r="IDH178" s="2"/>
      <c r="IDI178" s="2"/>
      <c r="IDJ178" s="2"/>
      <c r="IDK178" s="2"/>
      <c r="IDL178" s="2"/>
      <c r="IDM178" s="2"/>
      <c r="IDN178" s="2"/>
      <c r="IDO178" s="2"/>
      <c r="IDP178" s="2"/>
      <c r="IDQ178" s="2"/>
      <c r="IDR178" s="2"/>
      <c r="IDS178" s="2"/>
      <c r="IDT178" s="2"/>
      <c r="IDU178" s="2"/>
      <c r="IDV178" s="2"/>
      <c r="IDW178" s="2"/>
      <c r="IDX178" s="2"/>
      <c r="IDY178" s="2"/>
      <c r="IDZ178" s="2"/>
      <c r="IEA178" s="2"/>
      <c r="IEB178" s="2"/>
      <c r="IEC178" s="2"/>
      <c r="IED178" s="2"/>
      <c r="IEE178" s="2"/>
      <c r="IEF178" s="2"/>
      <c r="IEG178" s="2"/>
      <c r="IEH178" s="2"/>
      <c r="IEI178" s="2"/>
      <c r="IEJ178" s="2"/>
      <c r="IEK178" s="2"/>
      <c r="IEL178" s="2"/>
      <c r="IEM178" s="2"/>
      <c r="IEN178" s="2"/>
      <c r="IEO178" s="2"/>
      <c r="IEP178" s="2"/>
      <c r="IEQ178" s="2"/>
      <c r="IER178" s="2"/>
      <c r="IES178" s="2"/>
      <c r="IET178" s="2"/>
      <c r="IEU178" s="2"/>
      <c r="IEV178" s="2"/>
      <c r="IEW178" s="2"/>
      <c r="IEX178" s="2"/>
      <c r="IEY178" s="2"/>
      <c r="IEZ178" s="2"/>
      <c r="IFA178" s="2"/>
      <c r="IFB178" s="2"/>
      <c r="IFC178" s="2"/>
      <c r="IFD178" s="2"/>
      <c r="IFE178" s="2"/>
      <c r="IFF178" s="2"/>
      <c r="IFG178" s="2"/>
      <c r="IFH178" s="2"/>
      <c r="IFI178" s="2"/>
      <c r="IFJ178" s="2"/>
      <c r="IFK178" s="2"/>
      <c r="IFL178" s="2"/>
      <c r="IFM178" s="2"/>
      <c r="IFN178" s="2"/>
      <c r="IFO178" s="2"/>
      <c r="IFP178" s="2"/>
      <c r="IFQ178" s="2"/>
      <c r="IFR178" s="2"/>
      <c r="IFS178" s="2"/>
      <c r="IFT178" s="2"/>
      <c r="IFU178" s="2"/>
      <c r="IFV178" s="2"/>
      <c r="IFW178" s="2"/>
      <c r="IFX178" s="2"/>
      <c r="IFY178" s="2"/>
      <c r="IFZ178" s="2"/>
      <c r="IGA178" s="2"/>
      <c r="IGB178" s="2"/>
      <c r="IGC178" s="2"/>
      <c r="IGD178" s="2"/>
      <c r="IGE178" s="2"/>
      <c r="IGF178" s="2"/>
      <c r="IGG178" s="2"/>
      <c r="IGH178" s="2"/>
      <c r="IGI178" s="2"/>
      <c r="IGJ178" s="2"/>
      <c r="IGK178" s="2"/>
      <c r="IGL178" s="2"/>
      <c r="IGM178" s="2"/>
      <c r="IGN178" s="2"/>
      <c r="IGO178" s="2"/>
      <c r="IGP178" s="2"/>
      <c r="IGQ178" s="2"/>
      <c r="IGR178" s="2"/>
      <c r="IGS178" s="2"/>
      <c r="IGT178" s="2"/>
      <c r="IGU178" s="2"/>
      <c r="IGV178" s="2"/>
      <c r="IGW178" s="2"/>
      <c r="IGX178" s="2"/>
      <c r="IGY178" s="2"/>
      <c r="IGZ178" s="2"/>
      <c r="IHA178" s="2"/>
      <c r="IHB178" s="2"/>
      <c r="IHC178" s="2"/>
      <c r="IHD178" s="2"/>
      <c r="IHE178" s="2"/>
      <c r="IHF178" s="2"/>
      <c r="IHG178" s="2"/>
      <c r="IHH178" s="2"/>
      <c r="IHI178" s="2"/>
      <c r="IHJ178" s="2"/>
      <c r="IHK178" s="2"/>
      <c r="IHL178" s="2"/>
      <c r="IHM178" s="2"/>
      <c r="IHN178" s="2"/>
      <c r="IHO178" s="2"/>
      <c r="IHP178" s="2"/>
      <c r="IHQ178" s="2"/>
      <c r="IHR178" s="2"/>
      <c r="IHS178" s="2"/>
      <c r="IHT178" s="2"/>
      <c r="IHU178" s="2"/>
      <c r="IHV178" s="2"/>
      <c r="IHW178" s="2"/>
      <c r="IHX178" s="2"/>
      <c r="IHY178" s="2"/>
      <c r="IHZ178" s="2"/>
      <c r="IIA178" s="2"/>
      <c r="IIB178" s="2"/>
      <c r="IIC178" s="2"/>
      <c r="IID178" s="2"/>
      <c r="IIE178" s="2"/>
      <c r="IIF178" s="2"/>
      <c r="IIG178" s="2"/>
      <c r="IIH178" s="2"/>
      <c r="III178" s="2"/>
      <c r="IIJ178" s="2"/>
      <c r="IIK178" s="2"/>
      <c r="IIL178" s="2"/>
      <c r="IIM178" s="2"/>
      <c r="IIN178" s="2"/>
      <c r="IIO178" s="2"/>
      <c r="IIP178" s="2"/>
      <c r="IIQ178" s="2"/>
      <c r="IIR178" s="2"/>
      <c r="IIS178" s="2"/>
      <c r="IIT178" s="2"/>
      <c r="IIU178" s="2"/>
      <c r="IIV178" s="2"/>
      <c r="IIW178" s="2"/>
      <c r="IIX178" s="2"/>
      <c r="IIY178" s="2"/>
      <c r="IIZ178" s="2"/>
      <c r="IJA178" s="2"/>
      <c r="IJB178" s="2"/>
      <c r="IJC178" s="2"/>
      <c r="IJD178" s="2"/>
      <c r="IJE178" s="2"/>
      <c r="IJF178" s="2"/>
      <c r="IJG178" s="2"/>
      <c r="IJH178" s="2"/>
      <c r="IJI178" s="2"/>
      <c r="IJJ178" s="2"/>
      <c r="IJK178" s="2"/>
      <c r="IJL178" s="2"/>
      <c r="IJM178" s="2"/>
      <c r="IJN178" s="2"/>
      <c r="IJO178" s="2"/>
      <c r="IJP178" s="2"/>
      <c r="IJQ178" s="2"/>
      <c r="IJR178" s="2"/>
      <c r="IJS178" s="2"/>
      <c r="IJT178" s="2"/>
      <c r="IJU178" s="2"/>
      <c r="IJV178" s="2"/>
      <c r="IJW178" s="2"/>
      <c r="IJX178" s="2"/>
      <c r="IJY178" s="2"/>
      <c r="IJZ178" s="2"/>
      <c r="IKA178" s="2"/>
      <c r="IKB178" s="2"/>
      <c r="IKC178" s="2"/>
      <c r="IKD178" s="2"/>
      <c r="IKE178" s="2"/>
      <c r="IKF178" s="2"/>
      <c r="IKG178" s="2"/>
      <c r="IKH178" s="2"/>
      <c r="IKI178" s="2"/>
      <c r="IKJ178" s="2"/>
      <c r="IKK178" s="2"/>
      <c r="IKL178" s="2"/>
      <c r="IKM178" s="2"/>
      <c r="IKN178" s="2"/>
      <c r="IKO178" s="2"/>
      <c r="IKP178" s="2"/>
      <c r="IKQ178" s="2"/>
      <c r="IKR178" s="2"/>
      <c r="IKS178" s="2"/>
      <c r="IKT178" s="2"/>
      <c r="IKU178" s="2"/>
      <c r="IKV178" s="2"/>
      <c r="IKW178" s="2"/>
      <c r="IKX178" s="2"/>
      <c r="IKY178" s="2"/>
      <c r="IKZ178" s="2"/>
      <c r="ILA178" s="2"/>
      <c r="ILB178" s="2"/>
      <c r="ILC178" s="2"/>
      <c r="ILD178" s="2"/>
      <c r="ILE178" s="2"/>
      <c r="ILF178" s="2"/>
      <c r="ILG178" s="2"/>
      <c r="ILH178" s="2"/>
      <c r="ILI178" s="2"/>
      <c r="ILJ178" s="2"/>
      <c r="ILK178" s="2"/>
      <c r="ILL178" s="2"/>
      <c r="ILM178" s="2"/>
      <c r="ILN178" s="2"/>
      <c r="ILO178" s="2"/>
      <c r="ILP178" s="2"/>
      <c r="ILQ178" s="2"/>
      <c r="ILR178" s="2"/>
      <c r="ILS178" s="2"/>
      <c r="ILT178" s="2"/>
      <c r="ILU178" s="2"/>
      <c r="ILV178" s="2"/>
      <c r="ILW178" s="2"/>
      <c r="ILX178" s="2"/>
      <c r="ILY178" s="2"/>
      <c r="ILZ178" s="2"/>
      <c r="IMA178" s="2"/>
      <c r="IMB178" s="2"/>
      <c r="IMC178" s="2"/>
      <c r="IMD178" s="2"/>
      <c r="IME178" s="2"/>
      <c r="IMF178" s="2"/>
      <c r="IMG178" s="2"/>
      <c r="IMH178" s="2"/>
      <c r="IMI178" s="2"/>
      <c r="IMJ178" s="2"/>
      <c r="IMK178" s="2"/>
      <c r="IML178" s="2"/>
      <c r="IMM178" s="2"/>
      <c r="IMN178" s="2"/>
      <c r="IMO178" s="2"/>
      <c r="IMP178" s="2"/>
      <c r="IMQ178" s="2"/>
      <c r="IMR178" s="2"/>
      <c r="IMS178" s="2"/>
      <c r="IMT178" s="2"/>
      <c r="IMU178" s="2"/>
      <c r="IMV178" s="2"/>
      <c r="IMW178" s="2"/>
      <c r="IMX178" s="2"/>
      <c r="IMY178" s="2"/>
      <c r="IMZ178" s="2"/>
      <c r="INA178" s="2"/>
      <c r="INB178" s="2"/>
      <c r="INC178" s="2"/>
      <c r="IND178" s="2"/>
      <c r="INE178" s="2"/>
      <c r="INF178" s="2"/>
      <c r="ING178" s="2"/>
      <c r="INH178" s="2"/>
      <c r="INI178" s="2"/>
      <c r="INJ178" s="2"/>
      <c r="INK178" s="2"/>
      <c r="INL178" s="2"/>
      <c r="INM178" s="2"/>
      <c r="INN178" s="2"/>
      <c r="INO178" s="2"/>
      <c r="INP178" s="2"/>
      <c r="INQ178" s="2"/>
      <c r="INR178" s="2"/>
      <c r="INS178" s="2"/>
      <c r="INT178" s="2"/>
      <c r="INU178" s="2"/>
      <c r="INV178" s="2"/>
      <c r="INW178" s="2"/>
      <c r="INX178" s="2"/>
      <c r="INY178" s="2"/>
      <c r="INZ178" s="2"/>
      <c r="IOA178" s="2"/>
      <c r="IOB178" s="2"/>
      <c r="IOC178" s="2"/>
      <c r="IOD178" s="2"/>
      <c r="IOE178" s="2"/>
      <c r="IOF178" s="2"/>
      <c r="IOG178" s="2"/>
      <c r="IOH178" s="2"/>
      <c r="IOI178" s="2"/>
      <c r="IOJ178" s="2"/>
      <c r="IOK178" s="2"/>
      <c r="IOL178" s="2"/>
      <c r="IOM178" s="2"/>
      <c r="ION178" s="2"/>
      <c r="IOO178" s="2"/>
      <c r="IOP178" s="2"/>
      <c r="IOQ178" s="2"/>
      <c r="IOR178" s="2"/>
      <c r="IOS178" s="2"/>
      <c r="IOT178" s="2"/>
      <c r="IOU178" s="2"/>
      <c r="IOV178" s="2"/>
      <c r="IOW178" s="2"/>
      <c r="IOX178" s="2"/>
      <c r="IOY178" s="2"/>
      <c r="IOZ178" s="2"/>
      <c r="IPA178" s="2"/>
      <c r="IPB178" s="2"/>
      <c r="IPC178" s="2"/>
      <c r="IPD178" s="2"/>
      <c r="IPE178" s="2"/>
      <c r="IPF178" s="2"/>
      <c r="IPG178" s="2"/>
      <c r="IPH178" s="2"/>
      <c r="IPI178" s="2"/>
      <c r="IPJ178" s="2"/>
      <c r="IPK178" s="2"/>
      <c r="IPL178" s="2"/>
      <c r="IPM178" s="2"/>
      <c r="IPN178" s="2"/>
      <c r="IPO178" s="2"/>
      <c r="IPP178" s="2"/>
      <c r="IPQ178" s="2"/>
      <c r="IPR178" s="2"/>
      <c r="IPS178" s="2"/>
      <c r="IPT178" s="2"/>
      <c r="IPU178" s="2"/>
      <c r="IPV178" s="2"/>
      <c r="IPW178" s="2"/>
      <c r="IPX178" s="2"/>
      <c r="IPY178" s="2"/>
      <c r="IPZ178" s="2"/>
      <c r="IQA178" s="2"/>
      <c r="IQB178" s="2"/>
      <c r="IQC178" s="2"/>
      <c r="IQD178" s="2"/>
      <c r="IQE178" s="2"/>
      <c r="IQF178" s="2"/>
      <c r="IQG178" s="2"/>
      <c r="IQH178" s="2"/>
      <c r="IQI178" s="2"/>
      <c r="IQJ178" s="2"/>
      <c r="IQK178" s="2"/>
      <c r="IQL178" s="2"/>
      <c r="IQM178" s="2"/>
      <c r="IQN178" s="2"/>
      <c r="IQO178" s="2"/>
      <c r="IQP178" s="2"/>
      <c r="IQQ178" s="2"/>
      <c r="IQR178" s="2"/>
      <c r="IQS178" s="2"/>
      <c r="IQT178" s="2"/>
      <c r="IQU178" s="2"/>
      <c r="IQV178" s="2"/>
      <c r="IQW178" s="2"/>
      <c r="IQX178" s="2"/>
      <c r="IQY178" s="2"/>
      <c r="IQZ178" s="2"/>
      <c r="IRA178" s="2"/>
      <c r="IRB178" s="2"/>
      <c r="IRC178" s="2"/>
      <c r="IRD178" s="2"/>
      <c r="IRE178" s="2"/>
      <c r="IRF178" s="2"/>
      <c r="IRG178" s="2"/>
      <c r="IRH178" s="2"/>
      <c r="IRI178" s="2"/>
      <c r="IRJ178" s="2"/>
      <c r="IRK178" s="2"/>
      <c r="IRL178" s="2"/>
      <c r="IRM178" s="2"/>
      <c r="IRN178" s="2"/>
      <c r="IRO178" s="2"/>
      <c r="IRP178" s="2"/>
      <c r="IRQ178" s="2"/>
      <c r="IRR178" s="2"/>
      <c r="IRS178" s="2"/>
      <c r="IRT178" s="2"/>
      <c r="IRU178" s="2"/>
      <c r="IRV178" s="2"/>
      <c r="IRW178" s="2"/>
      <c r="IRX178" s="2"/>
      <c r="IRY178" s="2"/>
      <c r="IRZ178" s="2"/>
      <c r="ISA178" s="2"/>
      <c r="ISB178" s="2"/>
      <c r="ISC178" s="2"/>
      <c r="ISD178" s="2"/>
      <c r="ISE178" s="2"/>
      <c r="ISF178" s="2"/>
      <c r="ISG178" s="2"/>
      <c r="ISH178" s="2"/>
      <c r="ISI178" s="2"/>
      <c r="ISJ178" s="2"/>
      <c r="ISK178" s="2"/>
      <c r="ISL178" s="2"/>
      <c r="ISM178" s="2"/>
      <c r="ISN178" s="2"/>
      <c r="ISO178" s="2"/>
      <c r="ISP178" s="2"/>
      <c r="ISQ178" s="2"/>
      <c r="ISR178" s="2"/>
      <c r="ISS178" s="2"/>
      <c r="IST178" s="2"/>
      <c r="ISU178" s="2"/>
      <c r="ISV178" s="2"/>
      <c r="ISW178" s="2"/>
      <c r="ISX178" s="2"/>
      <c r="ISY178" s="2"/>
      <c r="ISZ178" s="2"/>
      <c r="ITA178" s="2"/>
      <c r="ITB178" s="2"/>
      <c r="ITC178" s="2"/>
      <c r="ITD178" s="2"/>
      <c r="ITE178" s="2"/>
      <c r="ITF178" s="2"/>
      <c r="ITG178" s="2"/>
      <c r="ITH178" s="2"/>
      <c r="ITI178" s="2"/>
      <c r="ITJ178" s="2"/>
      <c r="ITK178" s="2"/>
      <c r="ITL178" s="2"/>
      <c r="ITM178" s="2"/>
      <c r="ITN178" s="2"/>
      <c r="ITO178" s="2"/>
      <c r="ITP178" s="2"/>
      <c r="ITQ178" s="2"/>
      <c r="ITR178" s="2"/>
      <c r="ITS178" s="2"/>
      <c r="ITT178" s="2"/>
      <c r="ITU178" s="2"/>
      <c r="ITV178" s="2"/>
      <c r="ITW178" s="2"/>
      <c r="ITX178" s="2"/>
      <c r="ITY178" s="2"/>
      <c r="ITZ178" s="2"/>
      <c r="IUA178" s="2"/>
      <c r="IUB178" s="2"/>
      <c r="IUC178" s="2"/>
      <c r="IUD178" s="2"/>
      <c r="IUE178" s="2"/>
      <c r="IUF178" s="2"/>
      <c r="IUG178" s="2"/>
      <c r="IUH178" s="2"/>
      <c r="IUI178" s="2"/>
      <c r="IUJ178" s="2"/>
      <c r="IUK178" s="2"/>
      <c r="IUL178" s="2"/>
      <c r="IUM178" s="2"/>
      <c r="IUN178" s="2"/>
      <c r="IUO178" s="2"/>
      <c r="IUP178" s="2"/>
      <c r="IUQ178" s="2"/>
      <c r="IUR178" s="2"/>
      <c r="IUS178" s="2"/>
      <c r="IUT178" s="2"/>
      <c r="IUU178" s="2"/>
      <c r="IUV178" s="2"/>
      <c r="IUW178" s="2"/>
      <c r="IUX178" s="2"/>
      <c r="IUY178" s="2"/>
      <c r="IUZ178" s="2"/>
      <c r="IVA178" s="2"/>
      <c r="IVB178" s="2"/>
      <c r="IVC178" s="2"/>
      <c r="IVD178" s="2"/>
      <c r="IVE178" s="2"/>
      <c r="IVF178" s="2"/>
      <c r="IVG178" s="2"/>
      <c r="IVH178" s="2"/>
      <c r="IVI178" s="2"/>
      <c r="IVJ178" s="2"/>
      <c r="IVK178" s="2"/>
      <c r="IVL178" s="2"/>
      <c r="IVM178" s="2"/>
      <c r="IVN178" s="2"/>
      <c r="IVO178" s="2"/>
      <c r="IVP178" s="2"/>
      <c r="IVQ178" s="2"/>
      <c r="IVR178" s="2"/>
      <c r="IVS178" s="2"/>
      <c r="IVT178" s="2"/>
      <c r="IVU178" s="2"/>
      <c r="IVV178" s="2"/>
      <c r="IVW178" s="2"/>
      <c r="IVX178" s="2"/>
      <c r="IVY178" s="2"/>
      <c r="IVZ178" s="2"/>
      <c r="IWA178" s="2"/>
      <c r="IWB178" s="2"/>
      <c r="IWC178" s="2"/>
      <c r="IWD178" s="2"/>
      <c r="IWE178" s="2"/>
      <c r="IWF178" s="2"/>
      <c r="IWG178" s="2"/>
      <c r="IWH178" s="2"/>
      <c r="IWI178" s="2"/>
      <c r="IWJ178" s="2"/>
      <c r="IWK178" s="2"/>
      <c r="IWL178" s="2"/>
      <c r="IWM178" s="2"/>
      <c r="IWN178" s="2"/>
      <c r="IWO178" s="2"/>
      <c r="IWP178" s="2"/>
      <c r="IWQ178" s="2"/>
      <c r="IWR178" s="2"/>
      <c r="IWS178" s="2"/>
      <c r="IWT178" s="2"/>
      <c r="IWU178" s="2"/>
      <c r="IWV178" s="2"/>
      <c r="IWW178" s="2"/>
      <c r="IWX178" s="2"/>
      <c r="IWY178" s="2"/>
      <c r="IWZ178" s="2"/>
      <c r="IXA178" s="2"/>
      <c r="IXB178" s="2"/>
      <c r="IXC178" s="2"/>
      <c r="IXD178" s="2"/>
      <c r="IXE178" s="2"/>
      <c r="IXF178" s="2"/>
      <c r="IXG178" s="2"/>
      <c r="IXH178" s="2"/>
      <c r="IXI178" s="2"/>
      <c r="IXJ178" s="2"/>
      <c r="IXK178" s="2"/>
      <c r="IXL178" s="2"/>
      <c r="IXM178" s="2"/>
      <c r="IXN178" s="2"/>
      <c r="IXO178" s="2"/>
      <c r="IXP178" s="2"/>
      <c r="IXQ178" s="2"/>
      <c r="IXR178" s="2"/>
      <c r="IXS178" s="2"/>
      <c r="IXT178" s="2"/>
      <c r="IXU178" s="2"/>
      <c r="IXV178" s="2"/>
      <c r="IXW178" s="2"/>
      <c r="IXX178" s="2"/>
      <c r="IXY178" s="2"/>
      <c r="IXZ178" s="2"/>
      <c r="IYA178" s="2"/>
      <c r="IYB178" s="2"/>
      <c r="IYC178" s="2"/>
      <c r="IYD178" s="2"/>
      <c r="IYE178" s="2"/>
      <c r="IYF178" s="2"/>
      <c r="IYG178" s="2"/>
      <c r="IYH178" s="2"/>
      <c r="IYI178" s="2"/>
      <c r="IYJ178" s="2"/>
      <c r="IYK178" s="2"/>
      <c r="IYL178" s="2"/>
      <c r="IYM178" s="2"/>
      <c r="IYN178" s="2"/>
      <c r="IYO178" s="2"/>
      <c r="IYP178" s="2"/>
      <c r="IYQ178" s="2"/>
      <c r="IYR178" s="2"/>
      <c r="IYS178" s="2"/>
      <c r="IYT178" s="2"/>
      <c r="IYU178" s="2"/>
      <c r="IYV178" s="2"/>
      <c r="IYW178" s="2"/>
      <c r="IYX178" s="2"/>
      <c r="IYY178" s="2"/>
      <c r="IYZ178" s="2"/>
      <c r="IZA178" s="2"/>
      <c r="IZB178" s="2"/>
      <c r="IZC178" s="2"/>
      <c r="IZD178" s="2"/>
      <c r="IZE178" s="2"/>
      <c r="IZF178" s="2"/>
      <c r="IZG178" s="2"/>
      <c r="IZH178" s="2"/>
      <c r="IZI178" s="2"/>
      <c r="IZJ178" s="2"/>
      <c r="IZK178" s="2"/>
      <c r="IZL178" s="2"/>
      <c r="IZM178" s="2"/>
      <c r="IZN178" s="2"/>
      <c r="IZO178" s="2"/>
      <c r="IZP178" s="2"/>
      <c r="IZQ178" s="2"/>
      <c r="IZR178" s="2"/>
      <c r="IZS178" s="2"/>
      <c r="IZT178" s="2"/>
      <c r="IZU178" s="2"/>
      <c r="IZV178" s="2"/>
      <c r="IZW178" s="2"/>
      <c r="IZX178" s="2"/>
      <c r="IZY178" s="2"/>
      <c r="IZZ178" s="2"/>
      <c r="JAA178" s="2"/>
      <c r="JAB178" s="2"/>
      <c r="JAC178" s="2"/>
      <c r="JAD178" s="2"/>
      <c r="JAE178" s="2"/>
      <c r="JAF178" s="2"/>
      <c r="JAG178" s="2"/>
      <c r="JAH178" s="2"/>
      <c r="JAI178" s="2"/>
      <c r="JAJ178" s="2"/>
      <c r="JAK178" s="2"/>
      <c r="JAL178" s="2"/>
      <c r="JAM178" s="2"/>
      <c r="JAN178" s="2"/>
      <c r="JAO178" s="2"/>
      <c r="JAP178" s="2"/>
      <c r="JAQ178" s="2"/>
      <c r="JAR178" s="2"/>
      <c r="JAS178" s="2"/>
      <c r="JAT178" s="2"/>
      <c r="JAU178" s="2"/>
      <c r="JAV178" s="2"/>
      <c r="JAW178" s="2"/>
      <c r="JAX178" s="2"/>
      <c r="JAY178" s="2"/>
      <c r="JAZ178" s="2"/>
      <c r="JBA178" s="2"/>
      <c r="JBB178" s="2"/>
      <c r="JBC178" s="2"/>
      <c r="JBD178" s="2"/>
      <c r="JBE178" s="2"/>
      <c r="JBF178" s="2"/>
      <c r="JBG178" s="2"/>
      <c r="JBH178" s="2"/>
      <c r="JBI178" s="2"/>
      <c r="JBJ178" s="2"/>
      <c r="JBK178" s="2"/>
      <c r="JBL178" s="2"/>
      <c r="JBM178" s="2"/>
      <c r="JBN178" s="2"/>
      <c r="JBO178" s="2"/>
      <c r="JBP178" s="2"/>
      <c r="JBQ178" s="2"/>
      <c r="JBR178" s="2"/>
      <c r="JBS178" s="2"/>
      <c r="JBT178" s="2"/>
      <c r="JBU178" s="2"/>
      <c r="JBV178" s="2"/>
      <c r="JBW178" s="2"/>
      <c r="JBX178" s="2"/>
      <c r="JBY178" s="2"/>
      <c r="JBZ178" s="2"/>
      <c r="JCA178" s="2"/>
      <c r="JCB178" s="2"/>
      <c r="JCC178" s="2"/>
      <c r="JCD178" s="2"/>
      <c r="JCE178" s="2"/>
      <c r="JCF178" s="2"/>
      <c r="JCG178" s="2"/>
      <c r="JCH178" s="2"/>
      <c r="JCI178" s="2"/>
      <c r="JCJ178" s="2"/>
      <c r="JCK178" s="2"/>
      <c r="JCL178" s="2"/>
      <c r="JCM178" s="2"/>
      <c r="JCN178" s="2"/>
      <c r="JCO178" s="2"/>
      <c r="JCP178" s="2"/>
      <c r="JCQ178" s="2"/>
      <c r="JCR178" s="2"/>
      <c r="JCS178" s="2"/>
      <c r="JCT178" s="2"/>
      <c r="JCU178" s="2"/>
      <c r="JCV178" s="2"/>
      <c r="JCW178" s="2"/>
      <c r="JCX178" s="2"/>
      <c r="JCY178" s="2"/>
      <c r="JCZ178" s="2"/>
      <c r="JDA178" s="2"/>
      <c r="JDB178" s="2"/>
      <c r="JDC178" s="2"/>
      <c r="JDD178" s="2"/>
      <c r="JDE178" s="2"/>
      <c r="JDF178" s="2"/>
      <c r="JDG178" s="2"/>
      <c r="JDH178" s="2"/>
      <c r="JDI178" s="2"/>
      <c r="JDJ178" s="2"/>
      <c r="JDK178" s="2"/>
      <c r="JDL178" s="2"/>
      <c r="JDM178" s="2"/>
      <c r="JDN178" s="2"/>
      <c r="JDO178" s="2"/>
      <c r="JDP178" s="2"/>
      <c r="JDQ178" s="2"/>
      <c r="JDR178" s="2"/>
      <c r="JDS178" s="2"/>
      <c r="JDT178" s="2"/>
      <c r="JDU178" s="2"/>
      <c r="JDV178" s="2"/>
      <c r="JDW178" s="2"/>
      <c r="JDX178" s="2"/>
      <c r="JDY178" s="2"/>
      <c r="JDZ178" s="2"/>
      <c r="JEA178" s="2"/>
      <c r="JEB178" s="2"/>
      <c r="JEC178" s="2"/>
      <c r="JED178" s="2"/>
      <c r="JEE178" s="2"/>
      <c r="JEF178" s="2"/>
      <c r="JEG178" s="2"/>
      <c r="JEH178" s="2"/>
      <c r="JEI178" s="2"/>
      <c r="JEJ178" s="2"/>
      <c r="JEK178" s="2"/>
      <c r="JEL178" s="2"/>
      <c r="JEM178" s="2"/>
      <c r="JEN178" s="2"/>
      <c r="JEO178" s="2"/>
      <c r="JEP178" s="2"/>
      <c r="JEQ178" s="2"/>
      <c r="JER178" s="2"/>
      <c r="JES178" s="2"/>
      <c r="JET178" s="2"/>
      <c r="JEU178" s="2"/>
      <c r="JEV178" s="2"/>
      <c r="JEW178" s="2"/>
      <c r="JEX178" s="2"/>
      <c r="JEY178" s="2"/>
      <c r="JEZ178" s="2"/>
      <c r="JFA178" s="2"/>
      <c r="JFB178" s="2"/>
      <c r="JFC178" s="2"/>
      <c r="JFD178" s="2"/>
      <c r="JFE178" s="2"/>
      <c r="JFF178" s="2"/>
      <c r="JFG178" s="2"/>
      <c r="JFH178" s="2"/>
      <c r="JFI178" s="2"/>
      <c r="JFJ178" s="2"/>
      <c r="JFK178" s="2"/>
      <c r="JFL178" s="2"/>
      <c r="JFM178" s="2"/>
      <c r="JFN178" s="2"/>
      <c r="JFO178" s="2"/>
      <c r="JFP178" s="2"/>
      <c r="JFQ178" s="2"/>
      <c r="JFR178" s="2"/>
      <c r="JFS178" s="2"/>
      <c r="JFT178" s="2"/>
      <c r="JFU178" s="2"/>
      <c r="JFV178" s="2"/>
      <c r="JFW178" s="2"/>
      <c r="JFX178" s="2"/>
      <c r="JFY178" s="2"/>
      <c r="JFZ178" s="2"/>
      <c r="JGA178" s="2"/>
      <c r="JGB178" s="2"/>
      <c r="JGC178" s="2"/>
      <c r="JGD178" s="2"/>
      <c r="JGE178" s="2"/>
      <c r="JGF178" s="2"/>
      <c r="JGG178" s="2"/>
      <c r="JGH178" s="2"/>
      <c r="JGI178" s="2"/>
      <c r="JGJ178" s="2"/>
      <c r="JGK178" s="2"/>
      <c r="JGL178" s="2"/>
      <c r="JGM178" s="2"/>
      <c r="JGN178" s="2"/>
      <c r="JGO178" s="2"/>
      <c r="JGP178" s="2"/>
      <c r="JGQ178" s="2"/>
      <c r="JGR178" s="2"/>
      <c r="JGS178" s="2"/>
      <c r="JGT178" s="2"/>
      <c r="JGU178" s="2"/>
      <c r="JGV178" s="2"/>
      <c r="JGW178" s="2"/>
      <c r="JGX178" s="2"/>
      <c r="JGY178" s="2"/>
      <c r="JGZ178" s="2"/>
      <c r="JHA178" s="2"/>
      <c r="JHB178" s="2"/>
      <c r="JHC178" s="2"/>
      <c r="JHD178" s="2"/>
      <c r="JHE178" s="2"/>
      <c r="JHF178" s="2"/>
      <c r="JHG178" s="2"/>
      <c r="JHH178" s="2"/>
      <c r="JHI178" s="2"/>
      <c r="JHJ178" s="2"/>
      <c r="JHK178" s="2"/>
      <c r="JHL178" s="2"/>
      <c r="JHM178" s="2"/>
      <c r="JHN178" s="2"/>
      <c r="JHO178" s="2"/>
      <c r="JHP178" s="2"/>
      <c r="JHQ178" s="2"/>
      <c r="JHR178" s="2"/>
      <c r="JHS178" s="2"/>
      <c r="JHT178" s="2"/>
      <c r="JHU178" s="2"/>
      <c r="JHV178" s="2"/>
      <c r="JHW178" s="2"/>
      <c r="JHX178" s="2"/>
      <c r="JHY178" s="2"/>
      <c r="JHZ178" s="2"/>
      <c r="JIA178" s="2"/>
      <c r="JIB178" s="2"/>
      <c r="JIC178" s="2"/>
      <c r="JID178" s="2"/>
      <c r="JIE178" s="2"/>
      <c r="JIF178" s="2"/>
      <c r="JIG178" s="2"/>
      <c r="JIH178" s="2"/>
      <c r="JII178" s="2"/>
      <c r="JIJ178" s="2"/>
      <c r="JIK178" s="2"/>
      <c r="JIL178" s="2"/>
      <c r="JIM178" s="2"/>
      <c r="JIN178" s="2"/>
      <c r="JIO178" s="2"/>
      <c r="JIP178" s="2"/>
      <c r="JIQ178" s="2"/>
      <c r="JIR178" s="2"/>
      <c r="JIS178" s="2"/>
      <c r="JIT178" s="2"/>
      <c r="JIU178" s="2"/>
      <c r="JIV178" s="2"/>
      <c r="JIW178" s="2"/>
      <c r="JIX178" s="2"/>
      <c r="JIY178" s="2"/>
      <c r="JIZ178" s="2"/>
      <c r="JJA178" s="2"/>
      <c r="JJB178" s="2"/>
      <c r="JJC178" s="2"/>
      <c r="JJD178" s="2"/>
      <c r="JJE178" s="2"/>
      <c r="JJF178" s="2"/>
      <c r="JJG178" s="2"/>
      <c r="JJH178" s="2"/>
      <c r="JJI178" s="2"/>
      <c r="JJJ178" s="2"/>
      <c r="JJK178" s="2"/>
      <c r="JJL178" s="2"/>
      <c r="JJM178" s="2"/>
      <c r="JJN178" s="2"/>
      <c r="JJO178" s="2"/>
      <c r="JJP178" s="2"/>
      <c r="JJQ178" s="2"/>
      <c r="JJR178" s="2"/>
      <c r="JJS178" s="2"/>
      <c r="JJT178" s="2"/>
      <c r="JJU178" s="2"/>
      <c r="JJV178" s="2"/>
      <c r="JJW178" s="2"/>
      <c r="JJX178" s="2"/>
      <c r="JJY178" s="2"/>
      <c r="JJZ178" s="2"/>
      <c r="JKA178" s="2"/>
      <c r="JKB178" s="2"/>
      <c r="JKC178" s="2"/>
      <c r="JKD178" s="2"/>
      <c r="JKE178" s="2"/>
      <c r="JKF178" s="2"/>
      <c r="JKG178" s="2"/>
      <c r="JKH178" s="2"/>
      <c r="JKI178" s="2"/>
      <c r="JKJ178" s="2"/>
      <c r="JKK178" s="2"/>
      <c r="JKL178" s="2"/>
      <c r="JKM178" s="2"/>
      <c r="JKN178" s="2"/>
      <c r="JKO178" s="2"/>
      <c r="JKP178" s="2"/>
      <c r="JKQ178" s="2"/>
      <c r="JKR178" s="2"/>
      <c r="JKS178" s="2"/>
      <c r="JKT178" s="2"/>
      <c r="JKU178" s="2"/>
      <c r="JKV178" s="2"/>
      <c r="JKW178" s="2"/>
      <c r="JKX178" s="2"/>
      <c r="JKY178" s="2"/>
      <c r="JKZ178" s="2"/>
      <c r="JLA178" s="2"/>
      <c r="JLB178" s="2"/>
      <c r="JLC178" s="2"/>
      <c r="JLD178" s="2"/>
      <c r="JLE178" s="2"/>
      <c r="JLF178" s="2"/>
      <c r="JLG178" s="2"/>
      <c r="JLH178" s="2"/>
      <c r="JLI178" s="2"/>
      <c r="JLJ178" s="2"/>
      <c r="JLK178" s="2"/>
      <c r="JLL178" s="2"/>
      <c r="JLM178" s="2"/>
      <c r="JLN178" s="2"/>
      <c r="JLO178" s="2"/>
      <c r="JLP178" s="2"/>
      <c r="JLQ178" s="2"/>
      <c r="JLR178" s="2"/>
      <c r="JLS178" s="2"/>
      <c r="JLT178" s="2"/>
      <c r="JLU178" s="2"/>
      <c r="JLV178" s="2"/>
      <c r="JLW178" s="2"/>
      <c r="JLX178" s="2"/>
      <c r="JLY178" s="2"/>
      <c r="JLZ178" s="2"/>
      <c r="JMA178" s="2"/>
      <c r="JMB178" s="2"/>
      <c r="JMC178" s="2"/>
      <c r="JMD178" s="2"/>
      <c r="JME178" s="2"/>
      <c r="JMF178" s="2"/>
      <c r="JMG178" s="2"/>
      <c r="JMH178" s="2"/>
      <c r="JMI178" s="2"/>
      <c r="JMJ178" s="2"/>
      <c r="JMK178" s="2"/>
      <c r="JML178" s="2"/>
      <c r="JMM178" s="2"/>
      <c r="JMN178" s="2"/>
      <c r="JMO178" s="2"/>
      <c r="JMP178" s="2"/>
      <c r="JMQ178" s="2"/>
      <c r="JMR178" s="2"/>
      <c r="JMS178" s="2"/>
      <c r="JMT178" s="2"/>
      <c r="JMU178" s="2"/>
      <c r="JMV178" s="2"/>
      <c r="JMW178" s="2"/>
      <c r="JMX178" s="2"/>
      <c r="JMY178" s="2"/>
      <c r="JMZ178" s="2"/>
      <c r="JNA178" s="2"/>
      <c r="JNB178" s="2"/>
      <c r="JNC178" s="2"/>
      <c r="JND178" s="2"/>
      <c r="JNE178" s="2"/>
      <c r="JNF178" s="2"/>
      <c r="JNG178" s="2"/>
      <c r="JNH178" s="2"/>
      <c r="JNI178" s="2"/>
      <c r="JNJ178" s="2"/>
      <c r="JNK178" s="2"/>
      <c r="JNL178" s="2"/>
      <c r="JNM178" s="2"/>
      <c r="JNN178" s="2"/>
      <c r="JNO178" s="2"/>
      <c r="JNP178" s="2"/>
      <c r="JNQ178" s="2"/>
      <c r="JNR178" s="2"/>
      <c r="JNS178" s="2"/>
      <c r="JNT178" s="2"/>
      <c r="JNU178" s="2"/>
      <c r="JNV178" s="2"/>
      <c r="JNW178" s="2"/>
      <c r="JNX178" s="2"/>
      <c r="JNY178" s="2"/>
      <c r="JNZ178" s="2"/>
      <c r="JOA178" s="2"/>
      <c r="JOB178" s="2"/>
      <c r="JOC178" s="2"/>
      <c r="JOD178" s="2"/>
      <c r="JOE178" s="2"/>
      <c r="JOF178" s="2"/>
      <c r="JOG178" s="2"/>
      <c r="JOH178" s="2"/>
      <c r="JOI178" s="2"/>
      <c r="JOJ178" s="2"/>
      <c r="JOK178" s="2"/>
      <c r="JOL178" s="2"/>
      <c r="JOM178" s="2"/>
      <c r="JON178" s="2"/>
      <c r="JOO178" s="2"/>
      <c r="JOP178" s="2"/>
      <c r="JOQ178" s="2"/>
      <c r="JOR178" s="2"/>
      <c r="JOS178" s="2"/>
      <c r="JOT178" s="2"/>
      <c r="JOU178" s="2"/>
      <c r="JOV178" s="2"/>
      <c r="JOW178" s="2"/>
      <c r="JOX178" s="2"/>
      <c r="JOY178" s="2"/>
      <c r="JOZ178" s="2"/>
      <c r="JPA178" s="2"/>
      <c r="JPB178" s="2"/>
      <c r="JPC178" s="2"/>
      <c r="JPD178" s="2"/>
      <c r="JPE178" s="2"/>
      <c r="JPF178" s="2"/>
      <c r="JPG178" s="2"/>
      <c r="JPH178" s="2"/>
      <c r="JPI178" s="2"/>
      <c r="JPJ178" s="2"/>
      <c r="JPK178" s="2"/>
      <c r="JPL178" s="2"/>
      <c r="JPM178" s="2"/>
      <c r="JPN178" s="2"/>
      <c r="JPO178" s="2"/>
      <c r="JPP178" s="2"/>
      <c r="JPQ178" s="2"/>
      <c r="JPR178" s="2"/>
      <c r="JPS178" s="2"/>
      <c r="JPT178" s="2"/>
      <c r="JPU178" s="2"/>
      <c r="JPV178" s="2"/>
      <c r="JPW178" s="2"/>
      <c r="JPX178" s="2"/>
      <c r="JPY178" s="2"/>
      <c r="JPZ178" s="2"/>
      <c r="JQA178" s="2"/>
      <c r="JQB178" s="2"/>
      <c r="JQC178" s="2"/>
      <c r="JQD178" s="2"/>
      <c r="JQE178" s="2"/>
      <c r="JQF178" s="2"/>
      <c r="JQG178" s="2"/>
      <c r="JQH178" s="2"/>
      <c r="JQI178" s="2"/>
      <c r="JQJ178" s="2"/>
      <c r="JQK178" s="2"/>
      <c r="JQL178" s="2"/>
      <c r="JQM178" s="2"/>
      <c r="JQN178" s="2"/>
      <c r="JQO178" s="2"/>
      <c r="JQP178" s="2"/>
      <c r="JQQ178" s="2"/>
      <c r="JQR178" s="2"/>
      <c r="JQS178" s="2"/>
      <c r="JQT178" s="2"/>
      <c r="JQU178" s="2"/>
      <c r="JQV178" s="2"/>
      <c r="JQW178" s="2"/>
      <c r="JQX178" s="2"/>
      <c r="JQY178" s="2"/>
      <c r="JQZ178" s="2"/>
      <c r="JRA178" s="2"/>
      <c r="JRB178" s="2"/>
      <c r="JRC178" s="2"/>
      <c r="JRD178" s="2"/>
      <c r="JRE178" s="2"/>
      <c r="JRF178" s="2"/>
      <c r="JRG178" s="2"/>
      <c r="JRH178" s="2"/>
      <c r="JRI178" s="2"/>
      <c r="JRJ178" s="2"/>
      <c r="JRK178" s="2"/>
      <c r="JRL178" s="2"/>
      <c r="JRM178" s="2"/>
      <c r="JRN178" s="2"/>
      <c r="JRO178" s="2"/>
      <c r="JRP178" s="2"/>
      <c r="JRQ178" s="2"/>
      <c r="JRR178" s="2"/>
      <c r="JRS178" s="2"/>
      <c r="JRT178" s="2"/>
      <c r="JRU178" s="2"/>
      <c r="JRV178" s="2"/>
      <c r="JRW178" s="2"/>
      <c r="JRX178" s="2"/>
      <c r="JRY178" s="2"/>
      <c r="JRZ178" s="2"/>
      <c r="JSA178" s="2"/>
      <c r="JSB178" s="2"/>
      <c r="JSC178" s="2"/>
      <c r="JSD178" s="2"/>
      <c r="JSE178" s="2"/>
      <c r="JSF178" s="2"/>
      <c r="JSG178" s="2"/>
      <c r="JSH178" s="2"/>
      <c r="JSI178" s="2"/>
      <c r="JSJ178" s="2"/>
      <c r="JSK178" s="2"/>
      <c r="JSL178" s="2"/>
      <c r="JSM178" s="2"/>
      <c r="JSN178" s="2"/>
      <c r="JSO178" s="2"/>
      <c r="JSP178" s="2"/>
      <c r="JSQ178" s="2"/>
      <c r="JSR178" s="2"/>
      <c r="JSS178" s="2"/>
      <c r="JST178" s="2"/>
      <c r="JSU178" s="2"/>
      <c r="JSV178" s="2"/>
      <c r="JSW178" s="2"/>
      <c r="JSX178" s="2"/>
      <c r="JSY178" s="2"/>
      <c r="JSZ178" s="2"/>
      <c r="JTA178" s="2"/>
      <c r="JTB178" s="2"/>
      <c r="JTC178" s="2"/>
      <c r="JTD178" s="2"/>
      <c r="JTE178" s="2"/>
      <c r="JTF178" s="2"/>
      <c r="JTG178" s="2"/>
      <c r="JTH178" s="2"/>
      <c r="JTI178" s="2"/>
      <c r="JTJ178" s="2"/>
      <c r="JTK178" s="2"/>
      <c r="JTL178" s="2"/>
      <c r="JTM178" s="2"/>
      <c r="JTN178" s="2"/>
      <c r="JTO178" s="2"/>
      <c r="JTP178" s="2"/>
      <c r="JTQ178" s="2"/>
      <c r="JTR178" s="2"/>
      <c r="JTS178" s="2"/>
      <c r="JTT178" s="2"/>
      <c r="JTU178" s="2"/>
      <c r="JTV178" s="2"/>
      <c r="JTW178" s="2"/>
      <c r="JTX178" s="2"/>
      <c r="JTY178" s="2"/>
      <c r="JTZ178" s="2"/>
      <c r="JUA178" s="2"/>
      <c r="JUB178" s="2"/>
      <c r="JUC178" s="2"/>
      <c r="JUD178" s="2"/>
      <c r="JUE178" s="2"/>
      <c r="JUF178" s="2"/>
      <c r="JUG178" s="2"/>
      <c r="JUH178" s="2"/>
      <c r="JUI178" s="2"/>
      <c r="JUJ178" s="2"/>
      <c r="JUK178" s="2"/>
      <c r="JUL178" s="2"/>
      <c r="JUM178" s="2"/>
      <c r="JUN178" s="2"/>
      <c r="JUO178" s="2"/>
      <c r="JUP178" s="2"/>
      <c r="JUQ178" s="2"/>
      <c r="JUR178" s="2"/>
      <c r="JUS178" s="2"/>
      <c r="JUT178" s="2"/>
      <c r="JUU178" s="2"/>
      <c r="JUV178" s="2"/>
      <c r="JUW178" s="2"/>
      <c r="JUX178" s="2"/>
      <c r="JUY178" s="2"/>
      <c r="JUZ178" s="2"/>
      <c r="JVA178" s="2"/>
      <c r="JVB178" s="2"/>
      <c r="JVC178" s="2"/>
      <c r="JVD178" s="2"/>
      <c r="JVE178" s="2"/>
      <c r="JVF178" s="2"/>
      <c r="JVG178" s="2"/>
      <c r="JVH178" s="2"/>
      <c r="JVI178" s="2"/>
      <c r="JVJ178" s="2"/>
      <c r="JVK178" s="2"/>
      <c r="JVL178" s="2"/>
      <c r="JVM178" s="2"/>
      <c r="JVN178" s="2"/>
      <c r="JVO178" s="2"/>
      <c r="JVP178" s="2"/>
      <c r="JVQ178" s="2"/>
      <c r="JVR178" s="2"/>
      <c r="JVS178" s="2"/>
      <c r="JVT178" s="2"/>
      <c r="JVU178" s="2"/>
      <c r="JVV178" s="2"/>
      <c r="JVW178" s="2"/>
      <c r="JVX178" s="2"/>
      <c r="JVY178" s="2"/>
      <c r="JVZ178" s="2"/>
      <c r="JWA178" s="2"/>
      <c r="JWB178" s="2"/>
      <c r="JWC178" s="2"/>
      <c r="JWD178" s="2"/>
      <c r="JWE178" s="2"/>
      <c r="JWF178" s="2"/>
      <c r="JWG178" s="2"/>
      <c r="JWH178" s="2"/>
      <c r="JWI178" s="2"/>
      <c r="JWJ178" s="2"/>
      <c r="JWK178" s="2"/>
      <c r="JWL178" s="2"/>
      <c r="JWM178" s="2"/>
      <c r="JWN178" s="2"/>
      <c r="JWO178" s="2"/>
      <c r="JWP178" s="2"/>
      <c r="JWQ178" s="2"/>
      <c r="JWR178" s="2"/>
      <c r="JWS178" s="2"/>
      <c r="JWT178" s="2"/>
      <c r="JWU178" s="2"/>
      <c r="JWV178" s="2"/>
      <c r="JWW178" s="2"/>
      <c r="JWX178" s="2"/>
      <c r="JWY178" s="2"/>
      <c r="JWZ178" s="2"/>
      <c r="JXA178" s="2"/>
      <c r="JXB178" s="2"/>
      <c r="JXC178" s="2"/>
      <c r="JXD178" s="2"/>
      <c r="JXE178" s="2"/>
      <c r="JXF178" s="2"/>
      <c r="JXG178" s="2"/>
      <c r="JXH178" s="2"/>
      <c r="JXI178" s="2"/>
      <c r="JXJ178" s="2"/>
      <c r="JXK178" s="2"/>
      <c r="JXL178" s="2"/>
      <c r="JXM178" s="2"/>
      <c r="JXN178" s="2"/>
      <c r="JXO178" s="2"/>
      <c r="JXP178" s="2"/>
      <c r="JXQ178" s="2"/>
      <c r="JXR178" s="2"/>
      <c r="JXS178" s="2"/>
      <c r="JXT178" s="2"/>
      <c r="JXU178" s="2"/>
      <c r="JXV178" s="2"/>
      <c r="JXW178" s="2"/>
      <c r="JXX178" s="2"/>
      <c r="JXY178" s="2"/>
      <c r="JXZ178" s="2"/>
      <c r="JYA178" s="2"/>
      <c r="JYB178" s="2"/>
      <c r="JYC178" s="2"/>
      <c r="JYD178" s="2"/>
      <c r="JYE178" s="2"/>
      <c r="JYF178" s="2"/>
      <c r="JYG178" s="2"/>
      <c r="JYH178" s="2"/>
      <c r="JYI178" s="2"/>
      <c r="JYJ178" s="2"/>
      <c r="JYK178" s="2"/>
      <c r="JYL178" s="2"/>
      <c r="JYM178" s="2"/>
      <c r="JYN178" s="2"/>
      <c r="JYO178" s="2"/>
      <c r="JYP178" s="2"/>
      <c r="JYQ178" s="2"/>
      <c r="JYR178" s="2"/>
      <c r="JYS178" s="2"/>
      <c r="JYT178" s="2"/>
      <c r="JYU178" s="2"/>
      <c r="JYV178" s="2"/>
      <c r="JYW178" s="2"/>
      <c r="JYX178" s="2"/>
      <c r="JYY178" s="2"/>
      <c r="JYZ178" s="2"/>
      <c r="JZA178" s="2"/>
      <c r="JZB178" s="2"/>
      <c r="JZC178" s="2"/>
      <c r="JZD178" s="2"/>
      <c r="JZE178" s="2"/>
      <c r="JZF178" s="2"/>
      <c r="JZG178" s="2"/>
      <c r="JZH178" s="2"/>
      <c r="JZI178" s="2"/>
      <c r="JZJ178" s="2"/>
      <c r="JZK178" s="2"/>
      <c r="JZL178" s="2"/>
      <c r="JZM178" s="2"/>
      <c r="JZN178" s="2"/>
      <c r="JZO178" s="2"/>
      <c r="JZP178" s="2"/>
      <c r="JZQ178" s="2"/>
      <c r="JZR178" s="2"/>
      <c r="JZS178" s="2"/>
      <c r="JZT178" s="2"/>
      <c r="JZU178" s="2"/>
      <c r="JZV178" s="2"/>
      <c r="JZW178" s="2"/>
      <c r="JZX178" s="2"/>
      <c r="JZY178" s="2"/>
      <c r="JZZ178" s="2"/>
      <c r="KAA178" s="2"/>
      <c r="KAB178" s="2"/>
      <c r="KAC178" s="2"/>
      <c r="KAD178" s="2"/>
      <c r="KAE178" s="2"/>
      <c r="KAF178" s="2"/>
      <c r="KAG178" s="2"/>
      <c r="KAH178" s="2"/>
      <c r="KAI178" s="2"/>
      <c r="KAJ178" s="2"/>
      <c r="KAK178" s="2"/>
      <c r="KAL178" s="2"/>
      <c r="KAM178" s="2"/>
      <c r="KAN178" s="2"/>
      <c r="KAO178" s="2"/>
      <c r="KAP178" s="2"/>
      <c r="KAQ178" s="2"/>
      <c r="KAR178" s="2"/>
      <c r="KAS178" s="2"/>
      <c r="KAT178" s="2"/>
      <c r="KAU178" s="2"/>
      <c r="KAV178" s="2"/>
      <c r="KAW178" s="2"/>
      <c r="KAX178" s="2"/>
      <c r="KAY178" s="2"/>
      <c r="KAZ178" s="2"/>
      <c r="KBA178" s="2"/>
      <c r="KBB178" s="2"/>
      <c r="KBC178" s="2"/>
      <c r="KBD178" s="2"/>
      <c r="KBE178" s="2"/>
      <c r="KBF178" s="2"/>
      <c r="KBG178" s="2"/>
      <c r="KBH178" s="2"/>
      <c r="KBI178" s="2"/>
      <c r="KBJ178" s="2"/>
      <c r="KBK178" s="2"/>
      <c r="KBL178" s="2"/>
      <c r="KBM178" s="2"/>
      <c r="KBN178" s="2"/>
      <c r="KBO178" s="2"/>
      <c r="KBP178" s="2"/>
      <c r="KBQ178" s="2"/>
      <c r="KBR178" s="2"/>
      <c r="KBS178" s="2"/>
      <c r="KBT178" s="2"/>
      <c r="KBU178" s="2"/>
      <c r="KBV178" s="2"/>
      <c r="KBW178" s="2"/>
      <c r="KBX178" s="2"/>
      <c r="KBY178" s="2"/>
      <c r="KBZ178" s="2"/>
      <c r="KCA178" s="2"/>
      <c r="KCB178" s="2"/>
      <c r="KCC178" s="2"/>
      <c r="KCD178" s="2"/>
      <c r="KCE178" s="2"/>
      <c r="KCF178" s="2"/>
      <c r="KCG178" s="2"/>
      <c r="KCH178" s="2"/>
      <c r="KCI178" s="2"/>
      <c r="KCJ178" s="2"/>
      <c r="KCK178" s="2"/>
      <c r="KCL178" s="2"/>
      <c r="KCM178" s="2"/>
      <c r="KCN178" s="2"/>
      <c r="KCO178" s="2"/>
      <c r="KCP178" s="2"/>
      <c r="KCQ178" s="2"/>
      <c r="KCR178" s="2"/>
      <c r="KCS178" s="2"/>
      <c r="KCT178" s="2"/>
      <c r="KCU178" s="2"/>
      <c r="KCV178" s="2"/>
      <c r="KCW178" s="2"/>
      <c r="KCX178" s="2"/>
      <c r="KCY178" s="2"/>
      <c r="KCZ178" s="2"/>
      <c r="KDA178" s="2"/>
      <c r="KDB178" s="2"/>
      <c r="KDC178" s="2"/>
      <c r="KDD178" s="2"/>
      <c r="KDE178" s="2"/>
      <c r="KDF178" s="2"/>
      <c r="KDG178" s="2"/>
      <c r="KDH178" s="2"/>
      <c r="KDI178" s="2"/>
      <c r="KDJ178" s="2"/>
      <c r="KDK178" s="2"/>
      <c r="KDL178" s="2"/>
      <c r="KDM178" s="2"/>
      <c r="KDN178" s="2"/>
      <c r="KDO178" s="2"/>
      <c r="KDP178" s="2"/>
      <c r="KDQ178" s="2"/>
      <c r="KDR178" s="2"/>
      <c r="KDS178" s="2"/>
      <c r="KDT178" s="2"/>
      <c r="KDU178" s="2"/>
      <c r="KDV178" s="2"/>
      <c r="KDW178" s="2"/>
      <c r="KDX178" s="2"/>
      <c r="KDY178" s="2"/>
      <c r="KDZ178" s="2"/>
      <c r="KEA178" s="2"/>
      <c r="KEB178" s="2"/>
      <c r="KEC178" s="2"/>
      <c r="KED178" s="2"/>
      <c r="KEE178" s="2"/>
      <c r="KEF178" s="2"/>
      <c r="KEG178" s="2"/>
      <c r="KEH178" s="2"/>
      <c r="KEI178" s="2"/>
      <c r="KEJ178" s="2"/>
      <c r="KEK178" s="2"/>
      <c r="KEL178" s="2"/>
      <c r="KEM178" s="2"/>
      <c r="KEN178" s="2"/>
      <c r="KEO178" s="2"/>
      <c r="KEP178" s="2"/>
      <c r="KEQ178" s="2"/>
      <c r="KER178" s="2"/>
      <c r="KES178" s="2"/>
      <c r="KET178" s="2"/>
      <c r="KEU178" s="2"/>
      <c r="KEV178" s="2"/>
      <c r="KEW178" s="2"/>
      <c r="KEX178" s="2"/>
      <c r="KEY178" s="2"/>
      <c r="KEZ178" s="2"/>
      <c r="KFA178" s="2"/>
      <c r="KFB178" s="2"/>
      <c r="KFC178" s="2"/>
      <c r="KFD178" s="2"/>
      <c r="KFE178" s="2"/>
      <c r="KFF178" s="2"/>
      <c r="KFG178" s="2"/>
      <c r="KFH178" s="2"/>
      <c r="KFI178" s="2"/>
      <c r="KFJ178" s="2"/>
      <c r="KFK178" s="2"/>
      <c r="KFL178" s="2"/>
      <c r="KFM178" s="2"/>
      <c r="KFN178" s="2"/>
      <c r="KFO178" s="2"/>
      <c r="KFP178" s="2"/>
      <c r="KFQ178" s="2"/>
      <c r="KFR178" s="2"/>
      <c r="KFS178" s="2"/>
      <c r="KFT178" s="2"/>
      <c r="KFU178" s="2"/>
      <c r="KFV178" s="2"/>
      <c r="KFW178" s="2"/>
      <c r="KFX178" s="2"/>
      <c r="KFY178" s="2"/>
      <c r="KFZ178" s="2"/>
      <c r="KGA178" s="2"/>
      <c r="KGB178" s="2"/>
      <c r="KGC178" s="2"/>
      <c r="KGD178" s="2"/>
      <c r="KGE178" s="2"/>
      <c r="KGF178" s="2"/>
      <c r="KGG178" s="2"/>
      <c r="KGH178" s="2"/>
      <c r="KGI178" s="2"/>
      <c r="KGJ178" s="2"/>
      <c r="KGK178" s="2"/>
      <c r="KGL178" s="2"/>
      <c r="KGM178" s="2"/>
      <c r="KGN178" s="2"/>
      <c r="KGO178" s="2"/>
      <c r="KGP178" s="2"/>
      <c r="KGQ178" s="2"/>
      <c r="KGR178" s="2"/>
      <c r="KGS178" s="2"/>
      <c r="KGT178" s="2"/>
      <c r="KGU178" s="2"/>
      <c r="KGV178" s="2"/>
      <c r="KGW178" s="2"/>
      <c r="KGX178" s="2"/>
      <c r="KGY178" s="2"/>
      <c r="KGZ178" s="2"/>
      <c r="KHA178" s="2"/>
      <c r="KHB178" s="2"/>
      <c r="KHC178" s="2"/>
      <c r="KHD178" s="2"/>
      <c r="KHE178" s="2"/>
      <c r="KHF178" s="2"/>
      <c r="KHG178" s="2"/>
      <c r="KHH178" s="2"/>
      <c r="KHI178" s="2"/>
      <c r="KHJ178" s="2"/>
      <c r="KHK178" s="2"/>
      <c r="KHL178" s="2"/>
      <c r="KHM178" s="2"/>
      <c r="KHN178" s="2"/>
      <c r="KHO178" s="2"/>
      <c r="KHP178" s="2"/>
      <c r="KHQ178" s="2"/>
      <c r="KHR178" s="2"/>
      <c r="KHS178" s="2"/>
      <c r="KHT178" s="2"/>
      <c r="KHU178" s="2"/>
      <c r="KHV178" s="2"/>
      <c r="KHW178" s="2"/>
      <c r="KHX178" s="2"/>
      <c r="KHY178" s="2"/>
      <c r="KHZ178" s="2"/>
      <c r="KIA178" s="2"/>
      <c r="KIB178" s="2"/>
      <c r="KIC178" s="2"/>
      <c r="KID178" s="2"/>
      <c r="KIE178" s="2"/>
      <c r="KIF178" s="2"/>
      <c r="KIG178" s="2"/>
      <c r="KIH178" s="2"/>
      <c r="KII178" s="2"/>
      <c r="KIJ178" s="2"/>
      <c r="KIK178" s="2"/>
      <c r="KIL178" s="2"/>
      <c r="KIM178" s="2"/>
      <c r="KIN178" s="2"/>
      <c r="KIO178" s="2"/>
      <c r="KIP178" s="2"/>
      <c r="KIQ178" s="2"/>
      <c r="KIR178" s="2"/>
      <c r="KIS178" s="2"/>
      <c r="KIT178" s="2"/>
      <c r="KIU178" s="2"/>
      <c r="KIV178" s="2"/>
      <c r="KIW178" s="2"/>
      <c r="KIX178" s="2"/>
      <c r="KIY178" s="2"/>
      <c r="KIZ178" s="2"/>
      <c r="KJA178" s="2"/>
      <c r="KJB178" s="2"/>
      <c r="KJC178" s="2"/>
      <c r="KJD178" s="2"/>
      <c r="KJE178" s="2"/>
      <c r="KJF178" s="2"/>
      <c r="KJG178" s="2"/>
      <c r="KJH178" s="2"/>
      <c r="KJI178" s="2"/>
      <c r="KJJ178" s="2"/>
      <c r="KJK178" s="2"/>
      <c r="KJL178" s="2"/>
      <c r="KJM178" s="2"/>
      <c r="KJN178" s="2"/>
      <c r="KJO178" s="2"/>
      <c r="KJP178" s="2"/>
      <c r="KJQ178" s="2"/>
      <c r="KJR178" s="2"/>
      <c r="KJS178" s="2"/>
      <c r="KJT178" s="2"/>
      <c r="KJU178" s="2"/>
      <c r="KJV178" s="2"/>
      <c r="KJW178" s="2"/>
      <c r="KJX178" s="2"/>
      <c r="KJY178" s="2"/>
      <c r="KJZ178" s="2"/>
      <c r="KKA178" s="2"/>
      <c r="KKB178" s="2"/>
      <c r="KKC178" s="2"/>
      <c r="KKD178" s="2"/>
      <c r="KKE178" s="2"/>
      <c r="KKF178" s="2"/>
      <c r="KKG178" s="2"/>
      <c r="KKH178" s="2"/>
      <c r="KKI178" s="2"/>
      <c r="KKJ178" s="2"/>
      <c r="KKK178" s="2"/>
      <c r="KKL178" s="2"/>
      <c r="KKM178" s="2"/>
      <c r="KKN178" s="2"/>
      <c r="KKO178" s="2"/>
      <c r="KKP178" s="2"/>
      <c r="KKQ178" s="2"/>
      <c r="KKR178" s="2"/>
      <c r="KKS178" s="2"/>
      <c r="KKT178" s="2"/>
      <c r="KKU178" s="2"/>
      <c r="KKV178" s="2"/>
      <c r="KKW178" s="2"/>
      <c r="KKX178" s="2"/>
      <c r="KKY178" s="2"/>
      <c r="KKZ178" s="2"/>
      <c r="KLA178" s="2"/>
      <c r="KLB178" s="2"/>
      <c r="KLC178" s="2"/>
      <c r="KLD178" s="2"/>
      <c r="KLE178" s="2"/>
      <c r="KLF178" s="2"/>
      <c r="KLG178" s="2"/>
      <c r="KLH178" s="2"/>
      <c r="KLI178" s="2"/>
      <c r="KLJ178" s="2"/>
      <c r="KLK178" s="2"/>
      <c r="KLL178" s="2"/>
      <c r="KLM178" s="2"/>
      <c r="KLN178" s="2"/>
      <c r="KLO178" s="2"/>
      <c r="KLP178" s="2"/>
      <c r="KLQ178" s="2"/>
      <c r="KLR178" s="2"/>
      <c r="KLS178" s="2"/>
      <c r="KLT178" s="2"/>
      <c r="KLU178" s="2"/>
      <c r="KLV178" s="2"/>
      <c r="KLW178" s="2"/>
      <c r="KLX178" s="2"/>
      <c r="KLY178" s="2"/>
      <c r="KLZ178" s="2"/>
      <c r="KMA178" s="2"/>
      <c r="KMB178" s="2"/>
      <c r="KMC178" s="2"/>
      <c r="KMD178" s="2"/>
      <c r="KME178" s="2"/>
      <c r="KMF178" s="2"/>
      <c r="KMG178" s="2"/>
      <c r="KMH178" s="2"/>
      <c r="KMI178" s="2"/>
      <c r="KMJ178" s="2"/>
      <c r="KMK178" s="2"/>
      <c r="KML178" s="2"/>
      <c r="KMM178" s="2"/>
      <c r="KMN178" s="2"/>
      <c r="KMO178" s="2"/>
      <c r="KMP178" s="2"/>
      <c r="KMQ178" s="2"/>
      <c r="KMR178" s="2"/>
      <c r="KMS178" s="2"/>
      <c r="KMT178" s="2"/>
      <c r="KMU178" s="2"/>
      <c r="KMV178" s="2"/>
      <c r="KMW178" s="2"/>
      <c r="KMX178" s="2"/>
      <c r="KMY178" s="2"/>
      <c r="KMZ178" s="2"/>
      <c r="KNA178" s="2"/>
      <c r="KNB178" s="2"/>
      <c r="KNC178" s="2"/>
      <c r="KND178" s="2"/>
      <c r="KNE178" s="2"/>
      <c r="KNF178" s="2"/>
      <c r="KNG178" s="2"/>
      <c r="KNH178" s="2"/>
      <c r="KNI178" s="2"/>
      <c r="KNJ178" s="2"/>
      <c r="KNK178" s="2"/>
      <c r="KNL178" s="2"/>
      <c r="KNM178" s="2"/>
      <c r="KNN178" s="2"/>
      <c r="KNO178" s="2"/>
      <c r="KNP178" s="2"/>
      <c r="KNQ178" s="2"/>
      <c r="KNR178" s="2"/>
      <c r="KNS178" s="2"/>
      <c r="KNT178" s="2"/>
      <c r="KNU178" s="2"/>
      <c r="KNV178" s="2"/>
      <c r="KNW178" s="2"/>
      <c r="KNX178" s="2"/>
      <c r="KNY178" s="2"/>
      <c r="KNZ178" s="2"/>
      <c r="KOA178" s="2"/>
      <c r="KOB178" s="2"/>
      <c r="KOC178" s="2"/>
      <c r="KOD178" s="2"/>
      <c r="KOE178" s="2"/>
      <c r="KOF178" s="2"/>
      <c r="KOG178" s="2"/>
      <c r="KOH178" s="2"/>
      <c r="KOI178" s="2"/>
      <c r="KOJ178" s="2"/>
      <c r="KOK178" s="2"/>
      <c r="KOL178" s="2"/>
      <c r="KOM178" s="2"/>
      <c r="KON178" s="2"/>
      <c r="KOO178" s="2"/>
      <c r="KOP178" s="2"/>
      <c r="KOQ178" s="2"/>
      <c r="KOR178" s="2"/>
      <c r="KOS178" s="2"/>
      <c r="KOT178" s="2"/>
      <c r="KOU178" s="2"/>
      <c r="KOV178" s="2"/>
      <c r="KOW178" s="2"/>
      <c r="KOX178" s="2"/>
      <c r="KOY178" s="2"/>
      <c r="KOZ178" s="2"/>
      <c r="KPA178" s="2"/>
      <c r="KPB178" s="2"/>
      <c r="KPC178" s="2"/>
      <c r="KPD178" s="2"/>
      <c r="KPE178" s="2"/>
      <c r="KPF178" s="2"/>
      <c r="KPG178" s="2"/>
      <c r="KPH178" s="2"/>
      <c r="KPI178" s="2"/>
      <c r="KPJ178" s="2"/>
      <c r="KPK178" s="2"/>
      <c r="KPL178" s="2"/>
      <c r="KPM178" s="2"/>
      <c r="KPN178" s="2"/>
      <c r="KPO178" s="2"/>
      <c r="KPP178" s="2"/>
      <c r="KPQ178" s="2"/>
      <c r="KPR178" s="2"/>
      <c r="KPS178" s="2"/>
      <c r="KPT178" s="2"/>
      <c r="KPU178" s="2"/>
      <c r="KPV178" s="2"/>
      <c r="KPW178" s="2"/>
      <c r="KPX178" s="2"/>
      <c r="KPY178" s="2"/>
      <c r="KPZ178" s="2"/>
      <c r="KQA178" s="2"/>
      <c r="KQB178" s="2"/>
      <c r="KQC178" s="2"/>
      <c r="KQD178" s="2"/>
      <c r="KQE178" s="2"/>
      <c r="KQF178" s="2"/>
      <c r="KQG178" s="2"/>
      <c r="KQH178" s="2"/>
      <c r="KQI178" s="2"/>
      <c r="KQJ178" s="2"/>
      <c r="KQK178" s="2"/>
      <c r="KQL178" s="2"/>
      <c r="KQM178" s="2"/>
      <c r="KQN178" s="2"/>
      <c r="KQO178" s="2"/>
      <c r="KQP178" s="2"/>
      <c r="KQQ178" s="2"/>
      <c r="KQR178" s="2"/>
      <c r="KQS178" s="2"/>
      <c r="KQT178" s="2"/>
      <c r="KQU178" s="2"/>
      <c r="KQV178" s="2"/>
      <c r="KQW178" s="2"/>
      <c r="KQX178" s="2"/>
      <c r="KQY178" s="2"/>
      <c r="KQZ178" s="2"/>
      <c r="KRA178" s="2"/>
      <c r="KRB178" s="2"/>
      <c r="KRC178" s="2"/>
      <c r="KRD178" s="2"/>
      <c r="KRE178" s="2"/>
      <c r="KRF178" s="2"/>
      <c r="KRG178" s="2"/>
      <c r="KRH178" s="2"/>
      <c r="KRI178" s="2"/>
      <c r="KRJ178" s="2"/>
      <c r="KRK178" s="2"/>
      <c r="KRL178" s="2"/>
      <c r="KRM178" s="2"/>
      <c r="KRN178" s="2"/>
      <c r="KRO178" s="2"/>
      <c r="KRP178" s="2"/>
      <c r="KRQ178" s="2"/>
      <c r="KRR178" s="2"/>
      <c r="KRS178" s="2"/>
      <c r="KRT178" s="2"/>
      <c r="KRU178" s="2"/>
      <c r="KRV178" s="2"/>
      <c r="KRW178" s="2"/>
      <c r="KRX178" s="2"/>
      <c r="KRY178" s="2"/>
      <c r="KRZ178" s="2"/>
      <c r="KSA178" s="2"/>
      <c r="KSB178" s="2"/>
      <c r="KSC178" s="2"/>
      <c r="KSD178" s="2"/>
      <c r="KSE178" s="2"/>
      <c r="KSF178" s="2"/>
      <c r="KSG178" s="2"/>
      <c r="KSH178" s="2"/>
      <c r="KSI178" s="2"/>
      <c r="KSJ178" s="2"/>
      <c r="KSK178" s="2"/>
      <c r="KSL178" s="2"/>
      <c r="KSM178" s="2"/>
      <c r="KSN178" s="2"/>
      <c r="KSO178" s="2"/>
      <c r="KSP178" s="2"/>
      <c r="KSQ178" s="2"/>
      <c r="KSR178" s="2"/>
      <c r="KSS178" s="2"/>
      <c r="KST178" s="2"/>
      <c r="KSU178" s="2"/>
      <c r="KSV178" s="2"/>
      <c r="KSW178" s="2"/>
      <c r="KSX178" s="2"/>
      <c r="KSY178" s="2"/>
      <c r="KSZ178" s="2"/>
      <c r="KTA178" s="2"/>
      <c r="KTB178" s="2"/>
      <c r="KTC178" s="2"/>
      <c r="KTD178" s="2"/>
      <c r="KTE178" s="2"/>
      <c r="KTF178" s="2"/>
      <c r="KTG178" s="2"/>
      <c r="KTH178" s="2"/>
      <c r="KTI178" s="2"/>
      <c r="KTJ178" s="2"/>
      <c r="KTK178" s="2"/>
      <c r="KTL178" s="2"/>
      <c r="KTM178" s="2"/>
      <c r="KTN178" s="2"/>
      <c r="KTO178" s="2"/>
      <c r="KTP178" s="2"/>
      <c r="KTQ178" s="2"/>
      <c r="KTR178" s="2"/>
      <c r="KTS178" s="2"/>
      <c r="KTT178" s="2"/>
      <c r="KTU178" s="2"/>
      <c r="KTV178" s="2"/>
      <c r="KTW178" s="2"/>
      <c r="KTX178" s="2"/>
      <c r="KTY178" s="2"/>
      <c r="KTZ178" s="2"/>
      <c r="KUA178" s="2"/>
      <c r="KUB178" s="2"/>
      <c r="KUC178" s="2"/>
      <c r="KUD178" s="2"/>
      <c r="KUE178" s="2"/>
      <c r="KUF178" s="2"/>
      <c r="KUG178" s="2"/>
      <c r="KUH178" s="2"/>
      <c r="KUI178" s="2"/>
      <c r="KUJ178" s="2"/>
      <c r="KUK178" s="2"/>
      <c r="KUL178" s="2"/>
      <c r="KUM178" s="2"/>
      <c r="KUN178" s="2"/>
      <c r="KUO178" s="2"/>
      <c r="KUP178" s="2"/>
      <c r="KUQ178" s="2"/>
      <c r="KUR178" s="2"/>
      <c r="KUS178" s="2"/>
      <c r="KUT178" s="2"/>
      <c r="KUU178" s="2"/>
      <c r="KUV178" s="2"/>
      <c r="KUW178" s="2"/>
      <c r="KUX178" s="2"/>
      <c r="KUY178" s="2"/>
      <c r="KUZ178" s="2"/>
      <c r="KVA178" s="2"/>
      <c r="KVB178" s="2"/>
      <c r="KVC178" s="2"/>
      <c r="KVD178" s="2"/>
      <c r="KVE178" s="2"/>
      <c r="KVF178" s="2"/>
      <c r="KVG178" s="2"/>
      <c r="KVH178" s="2"/>
      <c r="KVI178" s="2"/>
      <c r="KVJ178" s="2"/>
      <c r="KVK178" s="2"/>
      <c r="KVL178" s="2"/>
      <c r="KVM178" s="2"/>
      <c r="KVN178" s="2"/>
      <c r="KVO178" s="2"/>
      <c r="KVP178" s="2"/>
      <c r="KVQ178" s="2"/>
      <c r="KVR178" s="2"/>
      <c r="KVS178" s="2"/>
      <c r="KVT178" s="2"/>
      <c r="KVU178" s="2"/>
      <c r="KVV178" s="2"/>
      <c r="KVW178" s="2"/>
      <c r="KVX178" s="2"/>
      <c r="KVY178" s="2"/>
      <c r="KVZ178" s="2"/>
      <c r="KWA178" s="2"/>
      <c r="KWB178" s="2"/>
      <c r="KWC178" s="2"/>
      <c r="KWD178" s="2"/>
      <c r="KWE178" s="2"/>
      <c r="KWF178" s="2"/>
      <c r="KWG178" s="2"/>
      <c r="KWH178" s="2"/>
      <c r="KWI178" s="2"/>
      <c r="KWJ178" s="2"/>
      <c r="KWK178" s="2"/>
      <c r="KWL178" s="2"/>
      <c r="KWM178" s="2"/>
      <c r="KWN178" s="2"/>
      <c r="KWO178" s="2"/>
      <c r="KWP178" s="2"/>
      <c r="KWQ178" s="2"/>
      <c r="KWR178" s="2"/>
      <c r="KWS178" s="2"/>
      <c r="KWT178" s="2"/>
      <c r="KWU178" s="2"/>
      <c r="KWV178" s="2"/>
      <c r="KWW178" s="2"/>
      <c r="KWX178" s="2"/>
      <c r="KWY178" s="2"/>
      <c r="KWZ178" s="2"/>
      <c r="KXA178" s="2"/>
      <c r="KXB178" s="2"/>
      <c r="KXC178" s="2"/>
      <c r="KXD178" s="2"/>
      <c r="KXE178" s="2"/>
      <c r="KXF178" s="2"/>
      <c r="KXG178" s="2"/>
      <c r="KXH178" s="2"/>
      <c r="KXI178" s="2"/>
      <c r="KXJ178" s="2"/>
      <c r="KXK178" s="2"/>
      <c r="KXL178" s="2"/>
      <c r="KXM178" s="2"/>
      <c r="KXN178" s="2"/>
      <c r="KXO178" s="2"/>
      <c r="KXP178" s="2"/>
      <c r="KXQ178" s="2"/>
      <c r="KXR178" s="2"/>
      <c r="KXS178" s="2"/>
      <c r="KXT178" s="2"/>
      <c r="KXU178" s="2"/>
      <c r="KXV178" s="2"/>
      <c r="KXW178" s="2"/>
      <c r="KXX178" s="2"/>
      <c r="KXY178" s="2"/>
      <c r="KXZ178" s="2"/>
      <c r="KYA178" s="2"/>
      <c r="KYB178" s="2"/>
      <c r="KYC178" s="2"/>
      <c r="KYD178" s="2"/>
      <c r="KYE178" s="2"/>
      <c r="KYF178" s="2"/>
      <c r="KYG178" s="2"/>
      <c r="KYH178" s="2"/>
      <c r="KYI178" s="2"/>
      <c r="KYJ178" s="2"/>
      <c r="KYK178" s="2"/>
      <c r="KYL178" s="2"/>
      <c r="KYM178" s="2"/>
      <c r="KYN178" s="2"/>
      <c r="KYO178" s="2"/>
      <c r="KYP178" s="2"/>
      <c r="KYQ178" s="2"/>
      <c r="KYR178" s="2"/>
      <c r="KYS178" s="2"/>
      <c r="KYT178" s="2"/>
      <c r="KYU178" s="2"/>
      <c r="KYV178" s="2"/>
      <c r="KYW178" s="2"/>
      <c r="KYX178" s="2"/>
      <c r="KYY178" s="2"/>
      <c r="KYZ178" s="2"/>
      <c r="KZA178" s="2"/>
      <c r="KZB178" s="2"/>
      <c r="KZC178" s="2"/>
      <c r="KZD178" s="2"/>
      <c r="KZE178" s="2"/>
      <c r="KZF178" s="2"/>
      <c r="KZG178" s="2"/>
      <c r="KZH178" s="2"/>
      <c r="KZI178" s="2"/>
      <c r="KZJ178" s="2"/>
      <c r="KZK178" s="2"/>
      <c r="KZL178" s="2"/>
      <c r="KZM178" s="2"/>
      <c r="KZN178" s="2"/>
      <c r="KZO178" s="2"/>
      <c r="KZP178" s="2"/>
      <c r="KZQ178" s="2"/>
      <c r="KZR178" s="2"/>
      <c r="KZS178" s="2"/>
      <c r="KZT178" s="2"/>
      <c r="KZU178" s="2"/>
      <c r="KZV178" s="2"/>
      <c r="KZW178" s="2"/>
      <c r="KZX178" s="2"/>
      <c r="KZY178" s="2"/>
      <c r="KZZ178" s="2"/>
      <c r="LAA178" s="2"/>
      <c r="LAB178" s="2"/>
      <c r="LAC178" s="2"/>
      <c r="LAD178" s="2"/>
      <c r="LAE178" s="2"/>
      <c r="LAF178" s="2"/>
      <c r="LAG178" s="2"/>
      <c r="LAH178" s="2"/>
      <c r="LAI178" s="2"/>
      <c r="LAJ178" s="2"/>
      <c r="LAK178" s="2"/>
      <c r="LAL178" s="2"/>
      <c r="LAM178" s="2"/>
      <c r="LAN178" s="2"/>
      <c r="LAO178" s="2"/>
      <c r="LAP178" s="2"/>
      <c r="LAQ178" s="2"/>
      <c r="LAR178" s="2"/>
      <c r="LAS178" s="2"/>
      <c r="LAT178" s="2"/>
      <c r="LAU178" s="2"/>
      <c r="LAV178" s="2"/>
      <c r="LAW178" s="2"/>
      <c r="LAX178" s="2"/>
      <c r="LAY178" s="2"/>
      <c r="LAZ178" s="2"/>
      <c r="LBA178" s="2"/>
      <c r="LBB178" s="2"/>
      <c r="LBC178" s="2"/>
      <c r="LBD178" s="2"/>
      <c r="LBE178" s="2"/>
      <c r="LBF178" s="2"/>
      <c r="LBG178" s="2"/>
      <c r="LBH178" s="2"/>
      <c r="LBI178" s="2"/>
      <c r="LBJ178" s="2"/>
      <c r="LBK178" s="2"/>
      <c r="LBL178" s="2"/>
      <c r="LBM178" s="2"/>
      <c r="LBN178" s="2"/>
      <c r="LBO178" s="2"/>
      <c r="LBP178" s="2"/>
      <c r="LBQ178" s="2"/>
      <c r="LBR178" s="2"/>
      <c r="LBS178" s="2"/>
      <c r="LBT178" s="2"/>
      <c r="LBU178" s="2"/>
      <c r="LBV178" s="2"/>
      <c r="LBW178" s="2"/>
      <c r="LBX178" s="2"/>
      <c r="LBY178" s="2"/>
      <c r="LBZ178" s="2"/>
      <c r="LCA178" s="2"/>
      <c r="LCB178" s="2"/>
      <c r="LCC178" s="2"/>
      <c r="LCD178" s="2"/>
      <c r="LCE178" s="2"/>
      <c r="LCF178" s="2"/>
      <c r="LCG178" s="2"/>
      <c r="LCH178" s="2"/>
      <c r="LCI178" s="2"/>
      <c r="LCJ178" s="2"/>
      <c r="LCK178" s="2"/>
      <c r="LCL178" s="2"/>
      <c r="LCM178" s="2"/>
      <c r="LCN178" s="2"/>
      <c r="LCO178" s="2"/>
      <c r="LCP178" s="2"/>
      <c r="LCQ178" s="2"/>
      <c r="LCR178" s="2"/>
      <c r="LCS178" s="2"/>
      <c r="LCT178" s="2"/>
      <c r="LCU178" s="2"/>
      <c r="LCV178" s="2"/>
      <c r="LCW178" s="2"/>
      <c r="LCX178" s="2"/>
      <c r="LCY178" s="2"/>
      <c r="LCZ178" s="2"/>
      <c r="LDA178" s="2"/>
      <c r="LDB178" s="2"/>
      <c r="LDC178" s="2"/>
      <c r="LDD178" s="2"/>
      <c r="LDE178" s="2"/>
      <c r="LDF178" s="2"/>
      <c r="LDG178" s="2"/>
      <c r="LDH178" s="2"/>
      <c r="LDI178" s="2"/>
      <c r="LDJ178" s="2"/>
      <c r="LDK178" s="2"/>
      <c r="LDL178" s="2"/>
      <c r="LDM178" s="2"/>
      <c r="LDN178" s="2"/>
      <c r="LDO178" s="2"/>
      <c r="LDP178" s="2"/>
      <c r="LDQ178" s="2"/>
      <c r="LDR178" s="2"/>
      <c r="LDS178" s="2"/>
      <c r="LDT178" s="2"/>
      <c r="LDU178" s="2"/>
      <c r="LDV178" s="2"/>
      <c r="LDW178" s="2"/>
      <c r="LDX178" s="2"/>
      <c r="LDY178" s="2"/>
      <c r="LDZ178" s="2"/>
      <c r="LEA178" s="2"/>
      <c r="LEB178" s="2"/>
      <c r="LEC178" s="2"/>
      <c r="LED178" s="2"/>
      <c r="LEE178" s="2"/>
      <c r="LEF178" s="2"/>
      <c r="LEG178" s="2"/>
      <c r="LEH178" s="2"/>
      <c r="LEI178" s="2"/>
      <c r="LEJ178" s="2"/>
      <c r="LEK178" s="2"/>
      <c r="LEL178" s="2"/>
      <c r="LEM178" s="2"/>
      <c r="LEN178" s="2"/>
      <c r="LEO178" s="2"/>
      <c r="LEP178" s="2"/>
      <c r="LEQ178" s="2"/>
      <c r="LER178" s="2"/>
      <c r="LES178" s="2"/>
      <c r="LET178" s="2"/>
      <c r="LEU178" s="2"/>
      <c r="LEV178" s="2"/>
      <c r="LEW178" s="2"/>
      <c r="LEX178" s="2"/>
      <c r="LEY178" s="2"/>
      <c r="LEZ178" s="2"/>
      <c r="LFA178" s="2"/>
      <c r="LFB178" s="2"/>
      <c r="LFC178" s="2"/>
      <c r="LFD178" s="2"/>
      <c r="LFE178" s="2"/>
      <c r="LFF178" s="2"/>
      <c r="LFG178" s="2"/>
      <c r="LFH178" s="2"/>
      <c r="LFI178" s="2"/>
      <c r="LFJ178" s="2"/>
      <c r="LFK178" s="2"/>
      <c r="LFL178" s="2"/>
      <c r="LFM178" s="2"/>
      <c r="LFN178" s="2"/>
      <c r="LFO178" s="2"/>
      <c r="LFP178" s="2"/>
      <c r="LFQ178" s="2"/>
      <c r="LFR178" s="2"/>
      <c r="LFS178" s="2"/>
      <c r="LFT178" s="2"/>
      <c r="LFU178" s="2"/>
      <c r="LFV178" s="2"/>
      <c r="LFW178" s="2"/>
      <c r="LFX178" s="2"/>
      <c r="LFY178" s="2"/>
      <c r="LFZ178" s="2"/>
      <c r="LGA178" s="2"/>
      <c r="LGB178" s="2"/>
      <c r="LGC178" s="2"/>
      <c r="LGD178" s="2"/>
      <c r="LGE178" s="2"/>
      <c r="LGF178" s="2"/>
      <c r="LGG178" s="2"/>
      <c r="LGH178" s="2"/>
      <c r="LGI178" s="2"/>
      <c r="LGJ178" s="2"/>
      <c r="LGK178" s="2"/>
      <c r="LGL178" s="2"/>
      <c r="LGM178" s="2"/>
      <c r="LGN178" s="2"/>
      <c r="LGO178" s="2"/>
      <c r="LGP178" s="2"/>
      <c r="LGQ178" s="2"/>
      <c r="LGR178" s="2"/>
      <c r="LGS178" s="2"/>
      <c r="LGT178" s="2"/>
      <c r="LGU178" s="2"/>
      <c r="LGV178" s="2"/>
      <c r="LGW178" s="2"/>
      <c r="LGX178" s="2"/>
      <c r="LGY178" s="2"/>
      <c r="LGZ178" s="2"/>
      <c r="LHA178" s="2"/>
      <c r="LHB178" s="2"/>
      <c r="LHC178" s="2"/>
      <c r="LHD178" s="2"/>
      <c r="LHE178" s="2"/>
      <c r="LHF178" s="2"/>
      <c r="LHG178" s="2"/>
      <c r="LHH178" s="2"/>
      <c r="LHI178" s="2"/>
      <c r="LHJ178" s="2"/>
      <c r="LHK178" s="2"/>
      <c r="LHL178" s="2"/>
      <c r="LHM178" s="2"/>
      <c r="LHN178" s="2"/>
      <c r="LHO178" s="2"/>
      <c r="LHP178" s="2"/>
      <c r="LHQ178" s="2"/>
      <c r="LHR178" s="2"/>
      <c r="LHS178" s="2"/>
      <c r="LHT178" s="2"/>
      <c r="LHU178" s="2"/>
      <c r="LHV178" s="2"/>
      <c r="LHW178" s="2"/>
      <c r="LHX178" s="2"/>
      <c r="LHY178" s="2"/>
      <c r="LHZ178" s="2"/>
      <c r="LIA178" s="2"/>
      <c r="LIB178" s="2"/>
      <c r="LIC178" s="2"/>
      <c r="LID178" s="2"/>
      <c r="LIE178" s="2"/>
      <c r="LIF178" s="2"/>
      <c r="LIG178" s="2"/>
      <c r="LIH178" s="2"/>
      <c r="LII178" s="2"/>
      <c r="LIJ178" s="2"/>
      <c r="LIK178" s="2"/>
      <c r="LIL178" s="2"/>
      <c r="LIM178" s="2"/>
      <c r="LIN178" s="2"/>
      <c r="LIO178" s="2"/>
      <c r="LIP178" s="2"/>
      <c r="LIQ178" s="2"/>
      <c r="LIR178" s="2"/>
      <c r="LIS178" s="2"/>
      <c r="LIT178" s="2"/>
      <c r="LIU178" s="2"/>
      <c r="LIV178" s="2"/>
      <c r="LIW178" s="2"/>
      <c r="LIX178" s="2"/>
      <c r="LIY178" s="2"/>
      <c r="LIZ178" s="2"/>
      <c r="LJA178" s="2"/>
      <c r="LJB178" s="2"/>
      <c r="LJC178" s="2"/>
      <c r="LJD178" s="2"/>
      <c r="LJE178" s="2"/>
      <c r="LJF178" s="2"/>
      <c r="LJG178" s="2"/>
      <c r="LJH178" s="2"/>
      <c r="LJI178" s="2"/>
      <c r="LJJ178" s="2"/>
      <c r="LJK178" s="2"/>
      <c r="LJL178" s="2"/>
      <c r="LJM178" s="2"/>
      <c r="LJN178" s="2"/>
      <c r="LJO178" s="2"/>
      <c r="LJP178" s="2"/>
      <c r="LJQ178" s="2"/>
      <c r="LJR178" s="2"/>
      <c r="LJS178" s="2"/>
      <c r="LJT178" s="2"/>
      <c r="LJU178" s="2"/>
      <c r="LJV178" s="2"/>
      <c r="LJW178" s="2"/>
      <c r="LJX178" s="2"/>
      <c r="LJY178" s="2"/>
      <c r="LJZ178" s="2"/>
      <c r="LKA178" s="2"/>
      <c r="LKB178" s="2"/>
      <c r="LKC178" s="2"/>
      <c r="LKD178" s="2"/>
      <c r="LKE178" s="2"/>
      <c r="LKF178" s="2"/>
      <c r="LKG178" s="2"/>
      <c r="LKH178" s="2"/>
      <c r="LKI178" s="2"/>
      <c r="LKJ178" s="2"/>
      <c r="LKK178" s="2"/>
      <c r="LKL178" s="2"/>
      <c r="LKM178" s="2"/>
      <c r="LKN178" s="2"/>
      <c r="LKO178" s="2"/>
      <c r="LKP178" s="2"/>
      <c r="LKQ178" s="2"/>
      <c r="LKR178" s="2"/>
      <c r="LKS178" s="2"/>
      <c r="LKT178" s="2"/>
      <c r="LKU178" s="2"/>
      <c r="LKV178" s="2"/>
      <c r="LKW178" s="2"/>
      <c r="LKX178" s="2"/>
      <c r="LKY178" s="2"/>
      <c r="LKZ178" s="2"/>
      <c r="LLA178" s="2"/>
      <c r="LLB178" s="2"/>
      <c r="LLC178" s="2"/>
      <c r="LLD178" s="2"/>
      <c r="LLE178" s="2"/>
      <c r="LLF178" s="2"/>
      <c r="LLG178" s="2"/>
      <c r="LLH178" s="2"/>
      <c r="LLI178" s="2"/>
      <c r="LLJ178" s="2"/>
      <c r="LLK178" s="2"/>
      <c r="LLL178" s="2"/>
      <c r="LLM178" s="2"/>
      <c r="LLN178" s="2"/>
      <c r="LLO178" s="2"/>
      <c r="LLP178" s="2"/>
      <c r="LLQ178" s="2"/>
      <c r="LLR178" s="2"/>
      <c r="LLS178" s="2"/>
      <c r="LLT178" s="2"/>
      <c r="LLU178" s="2"/>
      <c r="LLV178" s="2"/>
      <c r="LLW178" s="2"/>
      <c r="LLX178" s="2"/>
      <c r="LLY178" s="2"/>
      <c r="LLZ178" s="2"/>
      <c r="LMA178" s="2"/>
      <c r="LMB178" s="2"/>
      <c r="LMC178" s="2"/>
      <c r="LMD178" s="2"/>
      <c r="LME178" s="2"/>
      <c r="LMF178" s="2"/>
      <c r="LMG178" s="2"/>
      <c r="LMH178" s="2"/>
      <c r="LMI178" s="2"/>
      <c r="LMJ178" s="2"/>
      <c r="LMK178" s="2"/>
      <c r="LML178" s="2"/>
      <c r="LMM178" s="2"/>
      <c r="LMN178" s="2"/>
      <c r="LMO178" s="2"/>
      <c r="LMP178" s="2"/>
      <c r="LMQ178" s="2"/>
      <c r="LMR178" s="2"/>
      <c r="LMS178" s="2"/>
      <c r="LMT178" s="2"/>
      <c r="LMU178" s="2"/>
      <c r="LMV178" s="2"/>
      <c r="LMW178" s="2"/>
      <c r="LMX178" s="2"/>
      <c r="LMY178" s="2"/>
      <c r="LMZ178" s="2"/>
      <c r="LNA178" s="2"/>
      <c r="LNB178" s="2"/>
      <c r="LNC178" s="2"/>
      <c r="LND178" s="2"/>
      <c r="LNE178" s="2"/>
      <c r="LNF178" s="2"/>
      <c r="LNG178" s="2"/>
      <c r="LNH178" s="2"/>
      <c r="LNI178" s="2"/>
      <c r="LNJ178" s="2"/>
      <c r="LNK178" s="2"/>
      <c r="LNL178" s="2"/>
      <c r="LNM178" s="2"/>
      <c r="LNN178" s="2"/>
      <c r="LNO178" s="2"/>
      <c r="LNP178" s="2"/>
      <c r="LNQ178" s="2"/>
      <c r="LNR178" s="2"/>
      <c r="LNS178" s="2"/>
      <c r="LNT178" s="2"/>
      <c r="LNU178" s="2"/>
      <c r="LNV178" s="2"/>
      <c r="LNW178" s="2"/>
      <c r="LNX178" s="2"/>
      <c r="LNY178" s="2"/>
      <c r="LNZ178" s="2"/>
      <c r="LOA178" s="2"/>
      <c r="LOB178" s="2"/>
      <c r="LOC178" s="2"/>
      <c r="LOD178" s="2"/>
      <c r="LOE178" s="2"/>
      <c r="LOF178" s="2"/>
      <c r="LOG178" s="2"/>
      <c r="LOH178" s="2"/>
      <c r="LOI178" s="2"/>
      <c r="LOJ178" s="2"/>
      <c r="LOK178" s="2"/>
      <c r="LOL178" s="2"/>
      <c r="LOM178" s="2"/>
      <c r="LON178" s="2"/>
      <c r="LOO178" s="2"/>
      <c r="LOP178" s="2"/>
      <c r="LOQ178" s="2"/>
      <c r="LOR178" s="2"/>
      <c r="LOS178" s="2"/>
      <c r="LOT178" s="2"/>
      <c r="LOU178" s="2"/>
      <c r="LOV178" s="2"/>
      <c r="LOW178" s="2"/>
      <c r="LOX178" s="2"/>
      <c r="LOY178" s="2"/>
      <c r="LOZ178" s="2"/>
      <c r="LPA178" s="2"/>
      <c r="LPB178" s="2"/>
      <c r="LPC178" s="2"/>
      <c r="LPD178" s="2"/>
      <c r="LPE178" s="2"/>
      <c r="LPF178" s="2"/>
      <c r="LPG178" s="2"/>
      <c r="LPH178" s="2"/>
      <c r="LPI178" s="2"/>
      <c r="LPJ178" s="2"/>
      <c r="LPK178" s="2"/>
      <c r="LPL178" s="2"/>
      <c r="LPM178" s="2"/>
      <c r="LPN178" s="2"/>
      <c r="LPO178" s="2"/>
      <c r="LPP178" s="2"/>
      <c r="LPQ178" s="2"/>
      <c r="LPR178" s="2"/>
      <c r="LPS178" s="2"/>
      <c r="LPT178" s="2"/>
      <c r="LPU178" s="2"/>
      <c r="LPV178" s="2"/>
      <c r="LPW178" s="2"/>
      <c r="LPX178" s="2"/>
      <c r="LPY178" s="2"/>
      <c r="LPZ178" s="2"/>
      <c r="LQA178" s="2"/>
      <c r="LQB178" s="2"/>
      <c r="LQC178" s="2"/>
      <c r="LQD178" s="2"/>
      <c r="LQE178" s="2"/>
      <c r="LQF178" s="2"/>
      <c r="LQG178" s="2"/>
      <c r="LQH178" s="2"/>
      <c r="LQI178" s="2"/>
      <c r="LQJ178" s="2"/>
      <c r="LQK178" s="2"/>
      <c r="LQL178" s="2"/>
      <c r="LQM178" s="2"/>
      <c r="LQN178" s="2"/>
      <c r="LQO178" s="2"/>
      <c r="LQP178" s="2"/>
      <c r="LQQ178" s="2"/>
      <c r="LQR178" s="2"/>
      <c r="LQS178" s="2"/>
      <c r="LQT178" s="2"/>
      <c r="LQU178" s="2"/>
      <c r="LQV178" s="2"/>
      <c r="LQW178" s="2"/>
      <c r="LQX178" s="2"/>
      <c r="LQY178" s="2"/>
      <c r="LQZ178" s="2"/>
      <c r="LRA178" s="2"/>
      <c r="LRB178" s="2"/>
      <c r="LRC178" s="2"/>
      <c r="LRD178" s="2"/>
      <c r="LRE178" s="2"/>
      <c r="LRF178" s="2"/>
      <c r="LRG178" s="2"/>
      <c r="LRH178" s="2"/>
      <c r="LRI178" s="2"/>
      <c r="LRJ178" s="2"/>
      <c r="LRK178" s="2"/>
      <c r="LRL178" s="2"/>
      <c r="LRM178" s="2"/>
      <c r="LRN178" s="2"/>
      <c r="LRO178" s="2"/>
      <c r="LRP178" s="2"/>
      <c r="LRQ178" s="2"/>
      <c r="LRR178" s="2"/>
      <c r="LRS178" s="2"/>
      <c r="LRT178" s="2"/>
      <c r="LRU178" s="2"/>
      <c r="LRV178" s="2"/>
      <c r="LRW178" s="2"/>
      <c r="LRX178" s="2"/>
      <c r="LRY178" s="2"/>
      <c r="LRZ178" s="2"/>
      <c r="LSA178" s="2"/>
      <c r="LSB178" s="2"/>
      <c r="LSC178" s="2"/>
      <c r="LSD178" s="2"/>
      <c r="LSE178" s="2"/>
      <c r="LSF178" s="2"/>
      <c r="LSG178" s="2"/>
      <c r="LSH178" s="2"/>
      <c r="LSI178" s="2"/>
      <c r="LSJ178" s="2"/>
      <c r="LSK178" s="2"/>
      <c r="LSL178" s="2"/>
      <c r="LSM178" s="2"/>
      <c r="LSN178" s="2"/>
      <c r="LSO178" s="2"/>
      <c r="LSP178" s="2"/>
      <c r="LSQ178" s="2"/>
      <c r="LSR178" s="2"/>
      <c r="LSS178" s="2"/>
      <c r="LST178" s="2"/>
      <c r="LSU178" s="2"/>
      <c r="LSV178" s="2"/>
      <c r="LSW178" s="2"/>
      <c r="LSX178" s="2"/>
      <c r="LSY178" s="2"/>
      <c r="LSZ178" s="2"/>
      <c r="LTA178" s="2"/>
      <c r="LTB178" s="2"/>
      <c r="LTC178" s="2"/>
      <c r="LTD178" s="2"/>
      <c r="LTE178" s="2"/>
      <c r="LTF178" s="2"/>
      <c r="LTG178" s="2"/>
      <c r="LTH178" s="2"/>
      <c r="LTI178" s="2"/>
      <c r="LTJ178" s="2"/>
      <c r="LTK178" s="2"/>
      <c r="LTL178" s="2"/>
      <c r="LTM178" s="2"/>
      <c r="LTN178" s="2"/>
      <c r="LTO178" s="2"/>
      <c r="LTP178" s="2"/>
      <c r="LTQ178" s="2"/>
      <c r="LTR178" s="2"/>
      <c r="LTS178" s="2"/>
      <c r="LTT178" s="2"/>
      <c r="LTU178" s="2"/>
      <c r="LTV178" s="2"/>
      <c r="LTW178" s="2"/>
      <c r="LTX178" s="2"/>
      <c r="LTY178" s="2"/>
      <c r="LTZ178" s="2"/>
      <c r="LUA178" s="2"/>
      <c r="LUB178" s="2"/>
      <c r="LUC178" s="2"/>
      <c r="LUD178" s="2"/>
      <c r="LUE178" s="2"/>
      <c r="LUF178" s="2"/>
      <c r="LUG178" s="2"/>
      <c r="LUH178" s="2"/>
      <c r="LUI178" s="2"/>
      <c r="LUJ178" s="2"/>
      <c r="LUK178" s="2"/>
      <c r="LUL178" s="2"/>
      <c r="LUM178" s="2"/>
      <c r="LUN178" s="2"/>
      <c r="LUO178" s="2"/>
      <c r="LUP178" s="2"/>
      <c r="LUQ178" s="2"/>
      <c r="LUR178" s="2"/>
      <c r="LUS178" s="2"/>
      <c r="LUT178" s="2"/>
      <c r="LUU178" s="2"/>
      <c r="LUV178" s="2"/>
      <c r="LUW178" s="2"/>
      <c r="LUX178" s="2"/>
      <c r="LUY178" s="2"/>
      <c r="LUZ178" s="2"/>
      <c r="LVA178" s="2"/>
      <c r="LVB178" s="2"/>
      <c r="LVC178" s="2"/>
      <c r="LVD178" s="2"/>
      <c r="LVE178" s="2"/>
      <c r="LVF178" s="2"/>
      <c r="LVG178" s="2"/>
      <c r="LVH178" s="2"/>
      <c r="LVI178" s="2"/>
      <c r="LVJ178" s="2"/>
      <c r="LVK178" s="2"/>
      <c r="LVL178" s="2"/>
      <c r="LVM178" s="2"/>
      <c r="LVN178" s="2"/>
      <c r="LVO178" s="2"/>
      <c r="LVP178" s="2"/>
      <c r="LVQ178" s="2"/>
      <c r="LVR178" s="2"/>
      <c r="LVS178" s="2"/>
      <c r="LVT178" s="2"/>
      <c r="LVU178" s="2"/>
      <c r="LVV178" s="2"/>
      <c r="LVW178" s="2"/>
      <c r="LVX178" s="2"/>
      <c r="LVY178" s="2"/>
      <c r="LVZ178" s="2"/>
      <c r="LWA178" s="2"/>
      <c r="LWB178" s="2"/>
      <c r="LWC178" s="2"/>
      <c r="LWD178" s="2"/>
      <c r="LWE178" s="2"/>
      <c r="LWF178" s="2"/>
      <c r="LWG178" s="2"/>
      <c r="LWH178" s="2"/>
      <c r="LWI178" s="2"/>
      <c r="LWJ178" s="2"/>
      <c r="LWK178" s="2"/>
      <c r="LWL178" s="2"/>
      <c r="LWM178" s="2"/>
      <c r="LWN178" s="2"/>
      <c r="LWO178" s="2"/>
      <c r="LWP178" s="2"/>
      <c r="LWQ178" s="2"/>
      <c r="LWR178" s="2"/>
      <c r="LWS178" s="2"/>
      <c r="LWT178" s="2"/>
      <c r="LWU178" s="2"/>
      <c r="LWV178" s="2"/>
      <c r="LWW178" s="2"/>
      <c r="LWX178" s="2"/>
      <c r="LWY178" s="2"/>
      <c r="LWZ178" s="2"/>
      <c r="LXA178" s="2"/>
      <c r="LXB178" s="2"/>
      <c r="LXC178" s="2"/>
      <c r="LXD178" s="2"/>
      <c r="LXE178" s="2"/>
      <c r="LXF178" s="2"/>
      <c r="LXG178" s="2"/>
      <c r="LXH178" s="2"/>
      <c r="LXI178" s="2"/>
      <c r="LXJ178" s="2"/>
      <c r="LXK178" s="2"/>
      <c r="LXL178" s="2"/>
      <c r="LXM178" s="2"/>
      <c r="LXN178" s="2"/>
      <c r="LXO178" s="2"/>
      <c r="LXP178" s="2"/>
      <c r="LXQ178" s="2"/>
      <c r="LXR178" s="2"/>
      <c r="LXS178" s="2"/>
      <c r="LXT178" s="2"/>
      <c r="LXU178" s="2"/>
      <c r="LXV178" s="2"/>
      <c r="LXW178" s="2"/>
      <c r="LXX178" s="2"/>
      <c r="LXY178" s="2"/>
      <c r="LXZ178" s="2"/>
      <c r="LYA178" s="2"/>
      <c r="LYB178" s="2"/>
      <c r="LYC178" s="2"/>
      <c r="LYD178" s="2"/>
      <c r="LYE178" s="2"/>
      <c r="LYF178" s="2"/>
      <c r="LYG178" s="2"/>
      <c r="LYH178" s="2"/>
      <c r="LYI178" s="2"/>
      <c r="LYJ178" s="2"/>
      <c r="LYK178" s="2"/>
      <c r="LYL178" s="2"/>
      <c r="LYM178" s="2"/>
      <c r="LYN178" s="2"/>
      <c r="LYO178" s="2"/>
      <c r="LYP178" s="2"/>
      <c r="LYQ178" s="2"/>
      <c r="LYR178" s="2"/>
      <c r="LYS178" s="2"/>
      <c r="LYT178" s="2"/>
      <c r="LYU178" s="2"/>
      <c r="LYV178" s="2"/>
      <c r="LYW178" s="2"/>
      <c r="LYX178" s="2"/>
      <c r="LYY178" s="2"/>
      <c r="LYZ178" s="2"/>
      <c r="LZA178" s="2"/>
      <c r="LZB178" s="2"/>
      <c r="LZC178" s="2"/>
      <c r="LZD178" s="2"/>
      <c r="LZE178" s="2"/>
      <c r="LZF178" s="2"/>
      <c r="LZG178" s="2"/>
      <c r="LZH178" s="2"/>
      <c r="LZI178" s="2"/>
      <c r="LZJ178" s="2"/>
      <c r="LZK178" s="2"/>
      <c r="LZL178" s="2"/>
      <c r="LZM178" s="2"/>
      <c r="LZN178" s="2"/>
      <c r="LZO178" s="2"/>
      <c r="LZP178" s="2"/>
      <c r="LZQ178" s="2"/>
      <c r="LZR178" s="2"/>
      <c r="LZS178" s="2"/>
      <c r="LZT178" s="2"/>
      <c r="LZU178" s="2"/>
      <c r="LZV178" s="2"/>
      <c r="LZW178" s="2"/>
      <c r="LZX178" s="2"/>
      <c r="LZY178" s="2"/>
      <c r="LZZ178" s="2"/>
      <c r="MAA178" s="2"/>
      <c r="MAB178" s="2"/>
      <c r="MAC178" s="2"/>
      <c r="MAD178" s="2"/>
      <c r="MAE178" s="2"/>
      <c r="MAF178" s="2"/>
      <c r="MAG178" s="2"/>
      <c r="MAH178" s="2"/>
      <c r="MAI178" s="2"/>
      <c r="MAJ178" s="2"/>
      <c r="MAK178" s="2"/>
      <c r="MAL178" s="2"/>
      <c r="MAM178" s="2"/>
      <c r="MAN178" s="2"/>
      <c r="MAO178" s="2"/>
      <c r="MAP178" s="2"/>
      <c r="MAQ178" s="2"/>
      <c r="MAR178" s="2"/>
      <c r="MAS178" s="2"/>
      <c r="MAT178" s="2"/>
      <c r="MAU178" s="2"/>
      <c r="MAV178" s="2"/>
      <c r="MAW178" s="2"/>
      <c r="MAX178" s="2"/>
      <c r="MAY178" s="2"/>
      <c r="MAZ178" s="2"/>
      <c r="MBA178" s="2"/>
      <c r="MBB178" s="2"/>
      <c r="MBC178" s="2"/>
      <c r="MBD178" s="2"/>
      <c r="MBE178" s="2"/>
      <c r="MBF178" s="2"/>
      <c r="MBG178" s="2"/>
      <c r="MBH178" s="2"/>
      <c r="MBI178" s="2"/>
      <c r="MBJ178" s="2"/>
      <c r="MBK178" s="2"/>
      <c r="MBL178" s="2"/>
      <c r="MBM178" s="2"/>
      <c r="MBN178" s="2"/>
      <c r="MBO178" s="2"/>
      <c r="MBP178" s="2"/>
      <c r="MBQ178" s="2"/>
      <c r="MBR178" s="2"/>
      <c r="MBS178" s="2"/>
      <c r="MBT178" s="2"/>
      <c r="MBU178" s="2"/>
      <c r="MBV178" s="2"/>
      <c r="MBW178" s="2"/>
      <c r="MBX178" s="2"/>
      <c r="MBY178" s="2"/>
      <c r="MBZ178" s="2"/>
      <c r="MCA178" s="2"/>
      <c r="MCB178" s="2"/>
      <c r="MCC178" s="2"/>
      <c r="MCD178" s="2"/>
      <c r="MCE178" s="2"/>
      <c r="MCF178" s="2"/>
      <c r="MCG178" s="2"/>
      <c r="MCH178" s="2"/>
      <c r="MCI178" s="2"/>
      <c r="MCJ178" s="2"/>
      <c r="MCK178" s="2"/>
      <c r="MCL178" s="2"/>
      <c r="MCM178" s="2"/>
      <c r="MCN178" s="2"/>
      <c r="MCO178" s="2"/>
      <c r="MCP178" s="2"/>
      <c r="MCQ178" s="2"/>
      <c r="MCR178" s="2"/>
      <c r="MCS178" s="2"/>
      <c r="MCT178" s="2"/>
      <c r="MCU178" s="2"/>
      <c r="MCV178" s="2"/>
      <c r="MCW178" s="2"/>
      <c r="MCX178" s="2"/>
      <c r="MCY178" s="2"/>
      <c r="MCZ178" s="2"/>
      <c r="MDA178" s="2"/>
      <c r="MDB178" s="2"/>
      <c r="MDC178" s="2"/>
      <c r="MDD178" s="2"/>
      <c r="MDE178" s="2"/>
      <c r="MDF178" s="2"/>
      <c r="MDG178" s="2"/>
      <c r="MDH178" s="2"/>
      <c r="MDI178" s="2"/>
      <c r="MDJ178" s="2"/>
      <c r="MDK178" s="2"/>
      <c r="MDL178" s="2"/>
      <c r="MDM178" s="2"/>
      <c r="MDN178" s="2"/>
      <c r="MDO178" s="2"/>
      <c r="MDP178" s="2"/>
      <c r="MDQ178" s="2"/>
      <c r="MDR178" s="2"/>
      <c r="MDS178" s="2"/>
      <c r="MDT178" s="2"/>
      <c r="MDU178" s="2"/>
      <c r="MDV178" s="2"/>
      <c r="MDW178" s="2"/>
      <c r="MDX178" s="2"/>
      <c r="MDY178" s="2"/>
      <c r="MDZ178" s="2"/>
      <c r="MEA178" s="2"/>
      <c r="MEB178" s="2"/>
      <c r="MEC178" s="2"/>
      <c r="MED178" s="2"/>
      <c r="MEE178" s="2"/>
      <c r="MEF178" s="2"/>
      <c r="MEG178" s="2"/>
      <c r="MEH178" s="2"/>
      <c r="MEI178" s="2"/>
      <c r="MEJ178" s="2"/>
      <c r="MEK178" s="2"/>
      <c r="MEL178" s="2"/>
      <c r="MEM178" s="2"/>
      <c r="MEN178" s="2"/>
      <c r="MEO178" s="2"/>
      <c r="MEP178" s="2"/>
      <c r="MEQ178" s="2"/>
      <c r="MER178" s="2"/>
      <c r="MES178" s="2"/>
      <c r="MET178" s="2"/>
      <c r="MEU178" s="2"/>
      <c r="MEV178" s="2"/>
      <c r="MEW178" s="2"/>
      <c r="MEX178" s="2"/>
      <c r="MEY178" s="2"/>
      <c r="MEZ178" s="2"/>
      <c r="MFA178" s="2"/>
      <c r="MFB178" s="2"/>
      <c r="MFC178" s="2"/>
      <c r="MFD178" s="2"/>
      <c r="MFE178" s="2"/>
      <c r="MFF178" s="2"/>
      <c r="MFG178" s="2"/>
      <c r="MFH178" s="2"/>
      <c r="MFI178" s="2"/>
      <c r="MFJ178" s="2"/>
      <c r="MFK178" s="2"/>
      <c r="MFL178" s="2"/>
      <c r="MFM178" s="2"/>
      <c r="MFN178" s="2"/>
      <c r="MFO178" s="2"/>
      <c r="MFP178" s="2"/>
      <c r="MFQ178" s="2"/>
      <c r="MFR178" s="2"/>
      <c r="MFS178" s="2"/>
      <c r="MFT178" s="2"/>
      <c r="MFU178" s="2"/>
      <c r="MFV178" s="2"/>
      <c r="MFW178" s="2"/>
      <c r="MFX178" s="2"/>
      <c r="MFY178" s="2"/>
      <c r="MFZ178" s="2"/>
      <c r="MGA178" s="2"/>
      <c r="MGB178" s="2"/>
      <c r="MGC178" s="2"/>
      <c r="MGD178" s="2"/>
      <c r="MGE178" s="2"/>
      <c r="MGF178" s="2"/>
      <c r="MGG178" s="2"/>
      <c r="MGH178" s="2"/>
      <c r="MGI178" s="2"/>
      <c r="MGJ178" s="2"/>
      <c r="MGK178" s="2"/>
      <c r="MGL178" s="2"/>
      <c r="MGM178" s="2"/>
      <c r="MGN178" s="2"/>
      <c r="MGO178" s="2"/>
      <c r="MGP178" s="2"/>
      <c r="MGQ178" s="2"/>
      <c r="MGR178" s="2"/>
      <c r="MGS178" s="2"/>
      <c r="MGT178" s="2"/>
      <c r="MGU178" s="2"/>
      <c r="MGV178" s="2"/>
      <c r="MGW178" s="2"/>
      <c r="MGX178" s="2"/>
      <c r="MGY178" s="2"/>
      <c r="MGZ178" s="2"/>
      <c r="MHA178" s="2"/>
      <c r="MHB178" s="2"/>
      <c r="MHC178" s="2"/>
      <c r="MHD178" s="2"/>
      <c r="MHE178" s="2"/>
      <c r="MHF178" s="2"/>
      <c r="MHG178" s="2"/>
      <c r="MHH178" s="2"/>
      <c r="MHI178" s="2"/>
      <c r="MHJ178" s="2"/>
      <c r="MHK178" s="2"/>
      <c r="MHL178" s="2"/>
      <c r="MHM178" s="2"/>
      <c r="MHN178" s="2"/>
      <c r="MHO178" s="2"/>
      <c r="MHP178" s="2"/>
      <c r="MHQ178" s="2"/>
      <c r="MHR178" s="2"/>
      <c r="MHS178" s="2"/>
      <c r="MHT178" s="2"/>
      <c r="MHU178" s="2"/>
      <c r="MHV178" s="2"/>
      <c r="MHW178" s="2"/>
      <c r="MHX178" s="2"/>
      <c r="MHY178" s="2"/>
      <c r="MHZ178" s="2"/>
      <c r="MIA178" s="2"/>
      <c r="MIB178" s="2"/>
      <c r="MIC178" s="2"/>
      <c r="MID178" s="2"/>
      <c r="MIE178" s="2"/>
      <c r="MIF178" s="2"/>
      <c r="MIG178" s="2"/>
      <c r="MIH178" s="2"/>
      <c r="MII178" s="2"/>
      <c r="MIJ178" s="2"/>
      <c r="MIK178" s="2"/>
      <c r="MIL178" s="2"/>
      <c r="MIM178" s="2"/>
      <c r="MIN178" s="2"/>
      <c r="MIO178" s="2"/>
      <c r="MIP178" s="2"/>
      <c r="MIQ178" s="2"/>
      <c r="MIR178" s="2"/>
      <c r="MIS178" s="2"/>
      <c r="MIT178" s="2"/>
      <c r="MIU178" s="2"/>
      <c r="MIV178" s="2"/>
      <c r="MIW178" s="2"/>
      <c r="MIX178" s="2"/>
      <c r="MIY178" s="2"/>
      <c r="MIZ178" s="2"/>
      <c r="MJA178" s="2"/>
      <c r="MJB178" s="2"/>
      <c r="MJC178" s="2"/>
      <c r="MJD178" s="2"/>
      <c r="MJE178" s="2"/>
      <c r="MJF178" s="2"/>
      <c r="MJG178" s="2"/>
      <c r="MJH178" s="2"/>
      <c r="MJI178" s="2"/>
      <c r="MJJ178" s="2"/>
      <c r="MJK178" s="2"/>
      <c r="MJL178" s="2"/>
      <c r="MJM178" s="2"/>
      <c r="MJN178" s="2"/>
      <c r="MJO178" s="2"/>
      <c r="MJP178" s="2"/>
      <c r="MJQ178" s="2"/>
      <c r="MJR178" s="2"/>
      <c r="MJS178" s="2"/>
      <c r="MJT178" s="2"/>
      <c r="MJU178" s="2"/>
      <c r="MJV178" s="2"/>
      <c r="MJW178" s="2"/>
      <c r="MJX178" s="2"/>
      <c r="MJY178" s="2"/>
      <c r="MJZ178" s="2"/>
      <c r="MKA178" s="2"/>
      <c r="MKB178" s="2"/>
      <c r="MKC178" s="2"/>
      <c r="MKD178" s="2"/>
      <c r="MKE178" s="2"/>
      <c r="MKF178" s="2"/>
      <c r="MKG178" s="2"/>
      <c r="MKH178" s="2"/>
      <c r="MKI178" s="2"/>
      <c r="MKJ178" s="2"/>
      <c r="MKK178" s="2"/>
      <c r="MKL178" s="2"/>
      <c r="MKM178" s="2"/>
      <c r="MKN178" s="2"/>
      <c r="MKO178" s="2"/>
      <c r="MKP178" s="2"/>
      <c r="MKQ178" s="2"/>
      <c r="MKR178" s="2"/>
      <c r="MKS178" s="2"/>
      <c r="MKT178" s="2"/>
      <c r="MKU178" s="2"/>
      <c r="MKV178" s="2"/>
      <c r="MKW178" s="2"/>
      <c r="MKX178" s="2"/>
      <c r="MKY178" s="2"/>
      <c r="MKZ178" s="2"/>
      <c r="MLA178" s="2"/>
      <c r="MLB178" s="2"/>
      <c r="MLC178" s="2"/>
      <c r="MLD178" s="2"/>
      <c r="MLE178" s="2"/>
      <c r="MLF178" s="2"/>
      <c r="MLG178" s="2"/>
      <c r="MLH178" s="2"/>
      <c r="MLI178" s="2"/>
      <c r="MLJ178" s="2"/>
      <c r="MLK178" s="2"/>
      <c r="MLL178" s="2"/>
      <c r="MLM178" s="2"/>
      <c r="MLN178" s="2"/>
      <c r="MLO178" s="2"/>
      <c r="MLP178" s="2"/>
      <c r="MLQ178" s="2"/>
      <c r="MLR178" s="2"/>
      <c r="MLS178" s="2"/>
      <c r="MLT178" s="2"/>
      <c r="MLU178" s="2"/>
      <c r="MLV178" s="2"/>
      <c r="MLW178" s="2"/>
      <c r="MLX178" s="2"/>
      <c r="MLY178" s="2"/>
      <c r="MLZ178" s="2"/>
      <c r="MMA178" s="2"/>
      <c r="MMB178" s="2"/>
      <c r="MMC178" s="2"/>
      <c r="MMD178" s="2"/>
      <c r="MME178" s="2"/>
      <c r="MMF178" s="2"/>
      <c r="MMG178" s="2"/>
      <c r="MMH178" s="2"/>
      <c r="MMI178" s="2"/>
      <c r="MMJ178" s="2"/>
      <c r="MMK178" s="2"/>
      <c r="MML178" s="2"/>
      <c r="MMM178" s="2"/>
      <c r="MMN178" s="2"/>
      <c r="MMO178" s="2"/>
      <c r="MMP178" s="2"/>
      <c r="MMQ178" s="2"/>
      <c r="MMR178" s="2"/>
      <c r="MMS178" s="2"/>
      <c r="MMT178" s="2"/>
      <c r="MMU178" s="2"/>
      <c r="MMV178" s="2"/>
      <c r="MMW178" s="2"/>
      <c r="MMX178" s="2"/>
      <c r="MMY178" s="2"/>
      <c r="MMZ178" s="2"/>
      <c r="MNA178" s="2"/>
      <c r="MNB178" s="2"/>
      <c r="MNC178" s="2"/>
      <c r="MND178" s="2"/>
      <c r="MNE178" s="2"/>
      <c r="MNF178" s="2"/>
      <c r="MNG178" s="2"/>
      <c r="MNH178" s="2"/>
      <c r="MNI178" s="2"/>
      <c r="MNJ178" s="2"/>
      <c r="MNK178" s="2"/>
      <c r="MNL178" s="2"/>
      <c r="MNM178" s="2"/>
      <c r="MNN178" s="2"/>
      <c r="MNO178" s="2"/>
      <c r="MNP178" s="2"/>
      <c r="MNQ178" s="2"/>
      <c r="MNR178" s="2"/>
      <c r="MNS178" s="2"/>
      <c r="MNT178" s="2"/>
      <c r="MNU178" s="2"/>
      <c r="MNV178" s="2"/>
      <c r="MNW178" s="2"/>
      <c r="MNX178" s="2"/>
      <c r="MNY178" s="2"/>
      <c r="MNZ178" s="2"/>
      <c r="MOA178" s="2"/>
      <c r="MOB178" s="2"/>
      <c r="MOC178" s="2"/>
      <c r="MOD178" s="2"/>
      <c r="MOE178" s="2"/>
      <c r="MOF178" s="2"/>
      <c r="MOG178" s="2"/>
      <c r="MOH178" s="2"/>
      <c r="MOI178" s="2"/>
      <c r="MOJ178" s="2"/>
      <c r="MOK178" s="2"/>
      <c r="MOL178" s="2"/>
      <c r="MOM178" s="2"/>
      <c r="MON178" s="2"/>
      <c r="MOO178" s="2"/>
      <c r="MOP178" s="2"/>
      <c r="MOQ178" s="2"/>
      <c r="MOR178" s="2"/>
      <c r="MOS178" s="2"/>
      <c r="MOT178" s="2"/>
      <c r="MOU178" s="2"/>
      <c r="MOV178" s="2"/>
      <c r="MOW178" s="2"/>
      <c r="MOX178" s="2"/>
      <c r="MOY178" s="2"/>
      <c r="MOZ178" s="2"/>
      <c r="MPA178" s="2"/>
      <c r="MPB178" s="2"/>
      <c r="MPC178" s="2"/>
      <c r="MPD178" s="2"/>
      <c r="MPE178" s="2"/>
      <c r="MPF178" s="2"/>
      <c r="MPG178" s="2"/>
      <c r="MPH178" s="2"/>
      <c r="MPI178" s="2"/>
      <c r="MPJ178" s="2"/>
      <c r="MPK178" s="2"/>
      <c r="MPL178" s="2"/>
      <c r="MPM178" s="2"/>
      <c r="MPN178" s="2"/>
      <c r="MPO178" s="2"/>
      <c r="MPP178" s="2"/>
      <c r="MPQ178" s="2"/>
      <c r="MPR178" s="2"/>
      <c r="MPS178" s="2"/>
      <c r="MPT178" s="2"/>
      <c r="MPU178" s="2"/>
      <c r="MPV178" s="2"/>
      <c r="MPW178" s="2"/>
      <c r="MPX178" s="2"/>
      <c r="MPY178" s="2"/>
      <c r="MPZ178" s="2"/>
      <c r="MQA178" s="2"/>
      <c r="MQB178" s="2"/>
      <c r="MQC178" s="2"/>
      <c r="MQD178" s="2"/>
      <c r="MQE178" s="2"/>
      <c r="MQF178" s="2"/>
      <c r="MQG178" s="2"/>
      <c r="MQH178" s="2"/>
      <c r="MQI178" s="2"/>
      <c r="MQJ178" s="2"/>
      <c r="MQK178" s="2"/>
      <c r="MQL178" s="2"/>
      <c r="MQM178" s="2"/>
      <c r="MQN178" s="2"/>
      <c r="MQO178" s="2"/>
      <c r="MQP178" s="2"/>
      <c r="MQQ178" s="2"/>
      <c r="MQR178" s="2"/>
      <c r="MQS178" s="2"/>
      <c r="MQT178" s="2"/>
      <c r="MQU178" s="2"/>
      <c r="MQV178" s="2"/>
      <c r="MQW178" s="2"/>
      <c r="MQX178" s="2"/>
      <c r="MQY178" s="2"/>
      <c r="MQZ178" s="2"/>
      <c r="MRA178" s="2"/>
      <c r="MRB178" s="2"/>
      <c r="MRC178" s="2"/>
      <c r="MRD178" s="2"/>
      <c r="MRE178" s="2"/>
      <c r="MRF178" s="2"/>
      <c r="MRG178" s="2"/>
      <c r="MRH178" s="2"/>
      <c r="MRI178" s="2"/>
      <c r="MRJ178" s="2"/>
      <c r="MRK178" s="2"/>
      <c r="MRL178" s="2"/>
      <c r="MRM178" s="2"/>
      <c r="MRN178" s="2"/>
      <c r="MRO178" s="2"/>
      <c r="MRP178" s="2"/>
      <c r="MRQ178" s="2"/>
      <c r="MRR178" s="2"/>
      <c r="MRS178" s="2"/>
      <c r="MRT178" s="2"/>
      <c r="MRU178" s="2"/>
      <c r="MRV178" s="2"/>
      <c r="MRW178" s="2"/>
      <c r="MRX178" s="2"/>
      <c r="MRY178" s="2"/>
      <c r="MRZ178" s="2"/>
      <c r="MSA178" s="2"/>
      <c r="MSB178" s="2"/>
      <c r="MSC178" s="2"/>
      <c r="MSD178" s="2"/>
      <c r="MSE178" s="2"/>
      <c r="MSF178" s="2"/>
      <c r="MSG178" s="2"/>
      <c r="MSH178" s="2"/>
      <c r="MSI178" s="2"/>
      <c r="MSJ178" s="2"/>
      <c r="MSK178" s="2"/>
      <c r="MSL178" s="2"/>
      <c r="MSM178" s="2"/>
      <c r="MSN178" s="2"/>
      <c r="MSO178" s="2"/>
      <c r="MSP178" s="2"/>
      <c r="MSQ178" s="2"/>
      <c r="MSR178" s="2"/>
      <c r="MSS178" s="2"/>
      <c r="MST178" s="2"/>
      <c r="MSU178" s="2"/>
      <c r="MSV178" s="2"/>
      <c r="MSW178" s="2"/>
      <c r="MSX178" s="2"/>
      <c r="MSY178" s="2"/>
      <c r="MSZ178" s="2"/>
      <c r="MTA178" s="2"/>
      <c r="MTB178" s="2"/>
      <c r="MTC178" s="2"/>
      <c r="MTD178" s="2"/>
      <c r="MTE178" s="2"/>
      <c r="MTF178" s="2"/>
      <c r="MTG178" s="2"/>
      <c r="MTH178" s="2"/>
      <c r="MTI178" s="2"/>
      <c r="MTJ178" s="2"/>
      <c r="MTK178" s="2"/>
      <c r="MTL178" s="2"/>
      <c r="MTM178" s="2"/>
      <c r="MTN178" s="2"/>
      <c r="MTO178" s="2"/>
      <c r="MTP178" s="2"/>
      <c r="MTQ178" s="2"/>
      <c r="MTR178" s="2"/>
      <c r="MTS178" s="2"/>
      <c r="MTT178" s="2"/>
      <c r="MTU178" s="2"/>
      <c r="MTV178" s="2"/>
      <c r="MTW178" s="2"/>
      <c r="MTX178" s="2"/>
      <c r="MTY178" s="2"/>
      <c r="MTZ178" s="2"/>
      <c r="MUA178" s="2"/>
      <c r="MUB178" s="2"/>
      <c r="MUC178" s="2"/>
      <c r="MUD178" s="2"/>
      <c r="MUE178" s="2"/>
      <c r="MUF178" s="2"/>
      <c r="MUG178" s="2"/>
      <c r="MUH178" s="2"/>
      <c r="MUI178" s="2"/>
      <c r="MUJ178" s="2"/>
      <c r="MUK178" s="2"/>
      <c r="MUL178" s="2"/>
      <c r="MUM178" s="2"/>
      <c r="MUN178" s="2"/>
      <c r="MUO178" s="2"/>
      <c r="MUP178" s="2"/>
      <c r="MUQ178" s="2"/>
      <c r="MUR178" s="2"/>
      <c r="MUS178" s="2"/>
      <c r="MUT178" s="2"/>
      <c r="MUU178" s="2"/>
      <c r="MUV178" s="2"/>
      <c r="MUW178" s="2"/>
      <c r="MUX178" s="2"/>
      <c r="MUY178" s="2"/>
      <c r="MUZ178" s="2"/>
      <c r="MVA178" s="2"/>
      <c r="MVB178" s="2"/>
      <c r="MVC178" s="2"/>
      <c r="MVD178" s="2"/>
      <c r="MVE178" s="2"/>
      <c r="MVF178" s="2"/>
      <c r="MVG178" s="2"/>
      <c r="MVH178" s="2"/>
      <c r="MVI178" s="2"/>
      <c r="MVJ178" s="2"/>
      <c r="MVK178" s="2"/>
      <c r="MVL178" s="2"/>
      <c r="MVM178" s="2"/>
      <c r="MVN178" s="2"/>
      <c r="MVO178" s="2"/>
      <c r="MVP178" s="2"/>
      <c r="MVQ178" s="2"/>
      <c r="MVR178" s="2"/>
      <c r="MVS178" s="2"/>
      <c r="MVT178" s="2"/>
      <c r="MVU178" s="2"/>
      <c r="MVV178" s="2"/>
      <c r="MVW178" s="2"/>
      <c r="MVX178" s="2"/>
      <c r="MVY178" s="2"/>
      <c r="MVZ178" s="2"/>
      <c r="MWA178" s="2"/>
      <c r="MWB178" s="2"/>
      <c r="MWC178" s="2"/>
      <c r="MWD178" s="2"/>
      <c r="MWE178" s="2"/>
      <c r="MWF178" s="2"/>
      <c r="MWG178" s="2"/>
      <c r="MWH178" s="2"/>
      <c r="MWI178" s="2"/>
      <c r="MWJ178" s="2"/>
      <c r="MWK178" s="2"/>
      <c r="MWL178" s="2"/>
      <c r="MWM178" s="2"/>
      <c r="MWN178" s="2"/>
      <c r="MWO178" s="2"/>
      <c r="MWP178" s="2"/>
      <c r="MWQ178" s="2"/>
      <c r="MWR178" s="2"/>
      <c r="MWS178" s="2"/>
      <c r="MWT178" s="2"/>
      <c r="MWU178" s="2"/>
      <c r="MWV178" s="2"/>
      <c r="MWW178" s="2"/>
      <c r="MWX178" s="2"/>
      <c r="MWY178" s="2"/>
      <c r="MWZ178" s="2"/>
      <c r="MXA178" s="2"/>
      <c r="MXB178" s="2"/>
      <c r="MXC178" s="2"/>
      <c r="MXD178" s="2"/>
      <c r="MXE178" s="2"/>
      <c r="MXF178" s="2"/>
      <c r="MXG178" s="2"/>
      <c r="MXH178" s="2"/>
      <c r="MXI178" s="2"/>
      <c r="MXJ178" s="2"/>
      <c r="MXK178" s="2"/>
      <c r="MXL178" s="2"/>
      <c r="MXM178" s="2"/>
      <c r="MXN178" s="2"/>
      <c r="MXO178" s="2"/>
      <c r="MXP178" s="2"/>
      <c r="MXQ178" s="2"/>
      <c r="MXR178" s="2"/>
      <c r="MXS178" s="2"/>
      <c r="MXT178" s="2"/>
      <c r="MXU178" s="2"/>
      <c r="MXV178" s="2"/>
      <c r="MXW178" s="2"/>
      <c r="MXX178" s="2"/>
      <c r="MXY178" s="2"/>
      <c r="MXZ178" s="2"/>
      <c r="MYA178" s="2"/>
      <c r="MYB178" s="2"/>
      <c r="MYC178" s="2"/>
      <c r="MYD178" s="2"/>
      <c r="MYE178" s="2"/>
      <c r="MYF178" s="2"/>
      <c r="MYG178" s="2"/>
      <c r="MYH178" s="2"/>
      <c r="MYI178" s="2"/>
      <c r="MYJ178" s="2"/>
      <c r="MYK178" s="2"/>
      <c r="MYL178" s="2"/>
      <c r="MYM178" s="2"/>
      <c r="MYN178" s="2"/>
      <c r="MYO178" s="2"/>
      <c r="MYP178" s="2"/>
      <c r="MYQ178" s="2"/>
      <c r="MYR178" s="2"/>
      <c r="MYS178" s="2"/>
      <c r="MYT178" s="2"/>
      <c r="MYU178" s="2"/>
      <c r="MYV178" s="2"/>
      <c r="MYW178" s="2"/>
      <c r="MYX178" s="2"/>
      <c r="MYY178" s="2"/>
      <c r="MYZ178" s="2"/>
      <c r="MZA178" s="2"/>
      <c r="MZB178" s="2"/>
      <c r="MZC178" s="2"/>
      <c r="MZD178" s="2"/>
      <c r="MZE178" s="2"/>
      <c r="MZF178" s="2"/>
      <c r="MZG178" s="2"/>
      <c r="MZH178" s="2"/>
      <c r="MZI178" s="2"/>
      <c r="MZJ178" s="2"/>
      <c r="MZK178" s="2"/>
      <c r="MZL178" s="2"/>
      <c r="MZM178" s="2"/>
      <c r="MZN178" s="2"/>
      <c r="MZO178" s="2"/>
      <c r="MZP178" s="2"/>
      <c r="MZQ178" s="2"/>
      <c r="MZR178" s="2"/>
      <c r="MZS178" s="2"/>
      <c r="MZT178" s="2"/>
      <c r="MZU178" s="2"/>
      <c r="MZV178" s="2"/>
      <c r="MZW178" s="2"/>
      <c r="MZX178" s="2"/>
      <c r="MZY178" s="2"/>
      <c r="MZZ178" s="2"/>
      <c r="NAA178" s="2"/>
      <c r="NAB178" s="2"/>
      <c r="NAC178" s="2"/>
      <c r="NAD178" s="2"/>
      <c r="NAE178" s="2"/>
      <c r="NAF178" s="2"/>
      <c r="NAG178" s="2"/>
      <c r="NAH178" s="2"/>
      <c r="NAI178" s="2"/>
      <c r="NAJ178" s="2"/>
      <c r="NAK178" s="2"/>
      <c r="NAL178" s="2"/>
      <c r="NAM178" s="2"/>
      <c r="NAN178" s="2"/>
      <c r="NAO178" s="2"/>
      <c r="NAP178" s="2"/>
      <c r="NAQ178" s="2"/>
      <c r="NAR178" s="2"/>
      <c r="NAS178" s="2"/>
      <c r="NAT178" s="2"/>
      <c r="NAU178" s="2"/>
      <c r="NAV178" s="2"/>
      <c r="NAW178" s="2"/>
      <c r="NAX178" s="2"/>
      <c r="NAY178" s="2"/>
      <c r="NAZ178" s="2"/>
      <c r="NBA178" s="2"/>
      <c r="NBB178" s="2"/>
      <c r="NBC178" s="2"/>
      <c r="NBD178" s="2"/>
      <c r="NBE178" s="2"/>
      <c r="NBF178" s="2"/>
      <c r="NBG178" s="2"/>
      <c r="NBH178" s="2"/>
      <c r="NBI178" s="2"/>
      <c r="NBJ178" s="2"/>
      <c r="NBK178" s="2"/>
      <c r="NBL178" s="2"/>
      <c r="NBM178" s="2"/>
      <c r="NBN178" s="2"/>
      <c r="NBO178" s="2"/>
      <c r="NBP178" s="2"/>
      <c r="NBQ178" s="2"/>
      <c r="NBR178" s="2"/>
      <c r="NBS178" s="2"/>
      <c r="NBT178" s="2"/>
      <c r="NBU178" s="2"/>
      <c r="NBV178" s="2"/>
      <c r="NBW178" s="2"/>
      <c r="NBX178" s="2"/>
      <c r="NBY178" s="2"/>
      <c r="NBZ178" s="2"/>
      <c r="NCA178" s="2"/>
      <c r="NCB178" s="2"/>
      <c r="NCC178" s="2"/>
      <c r="NCD178" s="2"/>
      <c r="NCE178" s="2"/>
      <c r="NCF178" s="2"/>
      <c r="NCG178" s="2"/>
      <c r="NCH178" s="2"/>
      <c r="NCI178" s="2"/>
      <c r="NCJ178" s="2"/>
      <c r="NCK178" s="2"/>
      <c r="NCL178" s="2"/>
      <c r="NCM178" s="2"/>
      <c r="NCN178" s="2"/>
      <c r="NCO178" s="2"/>
      <c r="NCP178" s="2"/>
      <c r="NCQ178" s="2"/>
      <c r="NCR178" s="2"/>
      <c r="NCS178" s="2"/>
      <c r="NCT178" s="2"/>
      <c r="NCU178" s="2"/>
      <c r="NCV178" s="2"/>
      <c r="NCW178" s="2"/>
      <c r="NCX178" s="2"/>
      <c r="NCY178" s="2"/>
      <c r="NCZ178" s="2"/>
      <c r="NDA178" s="2"/>
      <c r="NDB178" s="2"/>
      <c r="NDC178" s="2"/>
      <c r="NDD178" s="2"/>
      <c r="NDE178" s="2"/>
      <c r="NDF178" s="2"/>
      <c r="NDG178" s="2"/>
      <c r="NDH178" s="2"/>
      <c r="NDI178" s="2"/>
      <c r="NDJ178" s="2"/>
      <c r="NDK178" s="2"/>
      <c r="NDL178" s="2"/>
      <c r="NDM178" s="2"/>
      <c r="NDN178" s="2"/>
      <c r="NDO178" s="2"/>
      <c r="NDP178" s="2"/>
      <c r="NDQ178" s="2"/>
      <c r="NDR178" s="2"/>
      <c r="NDS178" s="2"/>
      <c r="NDT178" s="2"/>
      <c r="NDU178" s="2"/>
      <c r="NDV178" s="2"/>
      <c r="NDW178" s="2"/>
      <c r="NDX178" s="2"/>
      <c r="NDY178" s="2"/>
      <c r="NDZ178" s="2"/>
      <c r="NEA178" s="2"/>
      <c r="NEB178" s="2"/>
      <c r="NEC178" s="2"/>
      <c r="NED178" s="2"/>
      <c r="NEE178" s="2"/>
      <c r="NEF178" s="2"/>
      <c r="NEG178" s="2"/>
      <c r="NEH178" s="2"/>
      <c r="NEI178" s="2"/>
      <c r="NEJ178" s="2"/>
      <c r="NEK178" s="2"/>
      <c r="NEL178" s="2"/>
      <c r="NEM178" s="2"/>
      <c r="NEN178" s="2"/>
      <c r="NEO178" s="2"/>
      <c r="NEP178" s="2"/>
      <c r="NEQ178" s="2"/>
      <c r="NER178" s="2"/>
      <c r="NES178" s="2"/>
      <c r="NET178" s="2"/>
      <c r="NEU178" s="2"/>
      <c r="NEV178" s="2"/>
      <c r="NEW178" s="2"/>
      <c r="NEX178" s="2"/>
      <c r="NEY178" s="2"/>
      <c r="NEZ178" s="2"/>
      <c r="NFA178" s="2"/>
      <c r="NFB178" s="2"/>
      <c r="NFC178" s="2"/>
      <c r="NFD178" s="2"/>
      <c r="NFE178" s="2"/>
      <c r="NFF178" s="2"/>
      <c r="NFG178" s="2"/>
      <c r="NFH178" s="2"/>
      <c r="NFI178" s="2"/>
      <c r="NFJ178" s="2"/>
      <c r="NFK178" s="2"/>
      <c r="NFL178" s="2"/>
      <c r="NFM178" s="2"/>
      <c r="NFN178" s="2"/>
      <c r="NFO178" s="2"/>
      <c r="NFP178" s="2"/>
      <c r="NFQ178" s="2"/>
      <c r="NFR178" s="2"/>
      <c r="NFS178" s="2"/>
      <c r="NFT178" s="2"/>
      <c r="NFU178" s="2"/>
      <c r="NFV178" s="2"/>
      <c r="NFW178" s="2"/>
      <c r="NFX178" s="2"/>
      <c r="NFY178" s="2"/>
      <c r="NFZ178" s="2"/>
      <c r="NGA178" s="2"/>
      <c r="NGB178" s="2"/>
      <c r="NGC178" s="2"/>
      <c r="NGD178" s="2"/>
      <c r="NGE178" s="2"/>
      <c r="NGF178" s="2"/>
      <c r="NGG178" s="2"/>
      <c r="NGH178" s="2"/>
      <c r="NGI178" s="2"/>
      <c r="NGJ178" s="2"/>
      <c r="NGK178" s="2"/>
      <c r="NGL178" s="2"/>
      <c r="NGM178" s="2"/>
      <c r="NGN178" s="2"/>
      <c r="NGO178" s="2"/>
      <c r="NGP178" s="2"/>
      <c r="NGQ178" s="2"/>
      <c r="NGR178" s="2"/>
      <c r="NGS178" s="2"/>
      <c r="NGT178" s="2"/>
      <c r="NGU178" s="2"/>
      <c r="NGV178" s="2"/>
      <c r="NGW178" s="2"/>
      <c r="NGX178" s="2"/>
      <c r="NGY178" s="2"/>
      <c r="NGZ178" s="2"/>
      <c r="NHA178" s="2"/>
      <c r="NHB178" s="2"/>
      <c r="NHC178" s="2"/>
      <c r="NHD178" s="2"/>
      <c r="NHE178" s="2"/>
      <c r="NHF178" s="2"/>
      <c r="NHG178" s="2"/>
      <c r="NHH178" s="2"/>
      <c r="NHI178" s="2"/>
      <c r="NHJ178" s="2"/>
      <c r="NHK178" s="2"/>
      <c r="NHL178" s="2"/>
      <c r="NHM178" s="2"/>
      <c r="NHN178" s="2"/>
      <c r="NHO178" s="2"/>
      <c r="NHP178" s="2"/>
      <c r="NHQ178" s="2"/>
      <c r="NHR178" s="2"/>
      <c r="NHS178" s="2"/>
      <c r="NHT178" s="2"/>
      <c r="NHU178" s="2"/>
      <c r="NHV178" s="2"/>
      <c r="NHW178" s="2"/>
      <c r="NHX178" s="2"/>
      <c r="NHY178" s="2"/>
      <c r="NHZ178" s="2"/>
      <c r="NIA178" s="2"/>
      <c r="NIB178" s="2"/>
      <c r="NIC178" s="2"/>
      <c r="NID178" s="2"/>
      <c r="NIE178" s="2"/>
      <c r="NIF178" s="2"/>
      <c r="NIG178" s="2"/>
      <c r="NIH178" s="2"/>
      <c r="NII178" s="2"/>
      <c r="NIJ178" s="2"/>
      <c r="NIK178" s="2"/>
      <c r="NIL178" s="2"/>
      <c r="NIM178" s="2"/>
      <c r="NIN178" s="2"/>
      <c r="NIO178" s="2"/>
      <c r="NIP178" s="2"/>
      <c r="NIQ178" s="2"/>
      <c r="NIR178" s="2"/>
      <c r="NIS178" s="2"/>
      <c r="NIT178" s="2"/>
      <c r="NIU178" s="2"/>
      <c r="NIV178" s="2"/>
      <c r="NIW178" s="2"/>
      <c r="NIX178" s="2"/>
      <c r="NIY178" s="2"/>
      <c r="NIZ178" s="2"/>
      <c r="NJA178" s="2"/>
      <c r="NJB178" s="2"/>
      <c r="NJC178" s="2"/>
      <c r="NJD178" s="2"/>
      <c r="NJE178" s="2"/>
      <c r="NJF178" s="2"/>
      <c r="NJG178" s="2"/>
      <c r="NJH178" s="2"/>
      <c r="NJI178" s="2"/>
      <c r="NJJ178" s="2"/>
      <c r="NJK178" s="2"/>
      <c r="NJL178" s="2"/>
      <c r="NJM178" s="2"/>
      <c r="NJN178" s="2"/>
      <c r="NJO178" s="2"/>
      <c r="NJP178" s="2"/>
      <c r="NJQ178" s="2"/>
      <c r="NJR178" s="2"/>
      <c r="NJS178" s="2"/>
      <c r="NJT178" s="2"/>
      <c r="NJU178" s="2"/>
      <c r="NJV178" s="2"/>
      <c r="NJW178" s="2"/>
      <c r="NJX178" s="2"/>
      <c r="NJY178" s="2"/>
      <c r="NJZ178" s="2"/>
      <c r="NKA178" s="2"/>
      <c r="NKB178" s="2"/>
      <c r="NKC178" s="2"/>
      <c r="NKD178" s="2"/>
      <c r="NKE178" s="2"/>
      <c r="NKF178" s="2"/>
      <c r="NKG178" s="2"/>
      <c r="NKH178" s="2"/>
      <c r="NKI178" s="2"/>
      <c r="NKJ178" s="2"/>
      <c r="NKK178" s="2"/>
      <c r="NKL178" s="2"/>
      <c r="NKM178" s="2"/>
      <c r="NKN178" s="2"/>
      <c r="NKO178" s="2"/>
      <c r="NKP178" s="2"/>
      <c r="NKQ178" s="2"/>
      <c r="NKR178" s="2"/>
      <c r="NKS178" s="2"/>
      <c r="NKT178" s="2"/>
      <c r="NKU178" s="2"/>
      <c r="NKV178" s="2"/>
      <c r="NKW178" s="2"/>
      <c r="NKX178" s="2"/>
      <c r="NKY178" s="2"/>
      <c r="NKZ178" s="2"/>
      <c r="NLA178" s="2"/>
      <c r="NLB178" s="2"/>
      <c r="NLC178" s="2"/>
      <c r="NLD178" s="2"/>
      <c r="NLE178" s="2"/>
      <c r="NLF178" s="2"/>
      <c r="NLG178" s="2"/>
      <c r="NLH178" s="2"/>
      <c r="NLI178" s="2"/>
      <c r="NLJ178" s="2"/>
      <c r="NLK178" s="2"/>
      <c r="NLL178" s="2"/>
      <c r="NLM178" s="2"/>
      <c r="NLN178" s="2"/>
      <c r="NLO178" s="2"/>
      <c r="NLP178" s="2"/>
      <c r="NLQ178" s="2"/>
      <c r="NLR178" s="2"/>
      <c r="NLS178" s="2"/>
      <c r="NLT178" s="2"/>
      <c r="NLU178" s="2"/>
      <c r="NLV178" s="2"/>
      <c r="NLW178" s="2"/>
      <c r="NLX178" s="2"/>
      <c r="NLY178" s="2"/>
      <c r="NLZ178" s="2"/>
      <c r="NMA178" s="2"/>
      <c r="NMB178" s="2"/>
      <c r="NMC178" s="2"/>
      <c r="NMD178" s="2"/>
      <c r="NME178" s="2"/>
      <c r="NMF178" s="2"/>
      <c r="NMG178" s="2"/>
      <c r="NMH178" s="2"/>
      <c r="NMI178" s="2"/>
      <c r="NMJ178" s="2"/>
      <c r="NMK178" s="2"/>
      <c r="NML178" s="2"/>
      <c r="NMM178" s="2"/>
      <c r="NMN178" s="2"/>
      <c r="NMO178" s="2"/>
      <c r="NMP178" s="2"/>
      <c r="NMQ178" s="2"/>
      <c r="NMR178" s="2"/>
      <c r="NMS178" s="2"/>
      <c r="NMT178" s="2"/>
      <c r="NMU178" s="2"/>
      <c r="NMV178" s="2"/>
      <c r="NMW178" s="2"/>
      <c r="NMX178" s="2"/>
      <c r="NMY178" s="2"/>
      <c r="NMZ178" s="2"/>
      <c r="NNA178" s="2"/>
      <c r="NNB178" s="2"/>
      <c r="NNC178" s="2"/>
      <c r="NND178" s="2"/>
      <c r="NNE178" s="2"/>
      <c r="NNF178" s="2"/>
      <c r="NNG178" s="2"/>
      <c r="NNH178" s="2"/>
      <c r="NNI178" s="2"/>
      <c r="NNJ178" s="2"/>
      <c r="NNK178" s="2"/>
      <c r="NNL178" s="2"/>
      <c r="NNM178" s="2"/>
      <c r="NNN178" s="2"/>
      <c r="NNO178" s="2"/>
      <c r="NNP178" s="2"/>
      <c r="NNQ178" s="2"/>
      <c r="NNR178" s="2"/>
      <c r="NNS178" s="2"/>
      <c r="NNT178" s="2"/>
      <c r="NNU178" s="2"/>
      <c r="NNV178" s="2"/>
      <c r="NNW178" s="2"/>
      <c r="NNX178" s="2"/>
      <c r="NNY178" s="2"/>
      <c r="NNZ178" s="2"/>
      <c r="NOA178" s="2"/>
      <c r="NOB178" s="2"/>
      <c r="NOC178" s="2"/>
      <c r="NOD178" s="2"/>
      <c r="NOE178" s="2"/>
      <c r="NOF178" s="2"/>
      <c r="NOG178" s="2"/>
      <c r="NOH178" s="2"/>
      <c r="NOI178" s="2"/>
      <c r="NOJ178" s="2"/>
      <c r="NOK178" s="2"/>
      <c r="NOL178" s="2"/>
      <c r="NOM178" s="2"/>
      <c r="NON178" s="2"/>
      <c r="NOO178" s="2"/>
      <c r="NOP178" s="2"/>
      <c r="NOQ178" s="2"/>
      <c r="NOR178" s="2"/>
      <c r="NOS178" s="2"/>
      <c r="NOT178" s="2"/>
      <c r="NOU178" s="2"/>
      <c r="NOV178" s="2"/>
      <c r="NOW178" s="2"/>
      <c r="NOX178" s="2"/>
      <c r="NOY178" s="2"/>
      <c r="NOZ178" s="2"/>
      <c r="NPA178" s="2"/>
      <c r="NPB178" s="2"/>
      <c r="NPC178" s="2"/>
      <c r="NPD178" s="2"/>
      <c r="NPE178" s="2"/>
      <c r="NPF178" s="2"/>
      <c r="NPG178" s="2"/>
      <c r="NPH178" s="2"/>
      <c r="NPI178" s="2"/>
      <c r="NPJ178" s="2"/>
      <c r="NPK178" s="2"/>
      <c r="NPL178" s="2"/>
      <c r="NPM178" s="2"/>
      <c r="NPN178" s="2"/>
      <c r="NPO178" s="2"/>
      <c r="NPP178" s="2"/>
      <c r="NPQ178" s="2"/>
      <c r="NPR178" s="2"/>
      <c r="NPS178" s="2"/>
      <c r="NPT178" s="2"/>
      <c r="NPU178" s="2"/>
      <c r="NPV178" s="2"/>
      <c r="NPW178" s="2"/>
      <c r="NPX178" s="2"/>
      <c r="NPY178" s="2"/>
      <c r="NPZ178" s="2"/>
      <c r="NQA178" s="2"/>
      <c r="NQB178" s="2"/>
      <c r="NQC178" s="2"/>
      <c r="NQD178" s="2"/>
      <c r="NQE178" s="2"/>
      <c r="NQF178" s="2"/>
      <c r="NQG178" s="2"/>
      <c r="NQH178" s="2"/>
      <c r="NQI178" s="2"/>
      <c r="NQJ178" s="2"/>
      <c r="NQK178" s="2"/>
      <c r="NQL178" s="2"/>
      <c r="NQM178" s="2"/>
      <c r="NQN178" s="2"/>
      <c r="NQO178" s="2"/>
      <c r="NQP178" s="2"/>
      <c r="NQQ178" s="2"/>
      <c r="NQR178" s="2"/>
      <c r="NQS178" s="2"/>
      <c r="NQT178" s="2"/>
      <c r="NQU178" s="2"/>
      <c r="NQV178" s="2"/>
      <c r="NQW178" s="2"/>
      <c r="NQX178" s="2"/>
      <c r="NQY178" s="2"/>
      <c r="NQZ178" s="2"/>
      <c r="NRA178" s="2"/>
      <c r="NRB178" s="2"/>
      <c r="NRC178" s="2"/>
      <c r="NRD178" s="2"/>
      <c r="NRE178" s="2"/>
      <c r="NRF178" s="2"/>
      <c r="NRG178" s="2"/>
      <c r="NRH178" s="2"/>
      <c r="NRI178" s="2"/>
      <c r="NRJ178" s="2"/>
      <c r="NRK178" s="2"/>
      <c r="NRL178" s="2"/>
      <c r="NRM178" s="2"/>
      <c r="NRN178" s="2"/>
      <c r="NRO178" s="2"/>
      <c r="NRP178" s="2"/>
      <c r="NRQ178" s="2"/>
      <c r="NRR178" s="2"/>
      <c r="NRS178" s="2"/>
      <c r="NRT178" s="2"/>
      <c r="NRU178" s="2"/>
      <c r="NRV178" s="2"/>
      <c r="NRW178" s="2"/>
      <c r="NRX178" s="2"/>
      <c r="NRY178" s="2"/>
      <c r="NRZ178" s="2"/>
      <c r="NSA178" s="2"/>
      <c r="NSB178" s="2"/>
      <c r="NSC178" s="2"/>
      <c r="NSD178" s="2"/>
      <c r="NSE178" s="2"/>
      <c r="NSF178" s="2"/>
      <c r="NSG178" s="2"/>
      <c r="NSH178" s="2"/>
      <c r="NSI178" s="2"/>
      <c r="NSJ178" s="2"/>
      <c r="NSK178" s="2"/>
      <c r="NSL178" s="2"/>
      <c r="NSM178" s="2"/>
      <c r="NSN178" s="2"/>
      <c r="NSO178" s="2"/>
      <c r="NSP178" s="2"/>
      <c r="NSQ178" s="2"/>
      <c r="NSR178" s="2"/>
      <c r="NSS178" s="2"/>
      <c r="NST178" s="2"/>
      <c r="NSU178" s="2"/>
      <c r="NSV178" s="2"/>
      <c r="NSW178" s="2"/>
      <c r="NSX178" s="2"/>
      <c r="NSY178" s="2"/>
      <c r="NSZ178" s="2"/>
      <c r="NTA178" s="2"/>
      <c r="NTB178" s="2"/>
      <c r="NTC178" s="2"/>
      <c r="NTD178" s="2"/>
      <c r="NTE178" s="2"/>
      <c r="NTF178" s="2"/>
      <c r="NTG178" s="2"/>
      <c r="NTH178" s="2"/>
      <c r="NTI178" s="2"/>
      <c r="NTJ178" s="2"/>
      <c r="NTK178" s="2"/>
      <c r="NTL178" s="2"/>
      <c r="NTM178" s="2"/>
      <c r="NTN178" s="2"/>
      <c r="NTO178" s="2"/>
      <c r="NTP178" s="2"/>
      <c r="NTQ178" s="2"/>
      <c r="NTR178" s="2"/>
      <c r="NTS178" s="2"/>
      <c r="NTT178" s="2"/>
      <c r="NTU178" s="2"/>
      <c r="NTV178" s="2"/>
      <c r="NTW178" s="2"/>
      <c r="NTX178" s="2"/>
      <c r="NTY178" s="2"/>
      <c r="NTZ178" s="2"/>
      <c r="NUA178" s="2"/>
      <c r="NUB178" s="2"/>
      <c r="NUC178" s="2"/>
      <c r="NUD178" s="2"/>
      <c r="NUE178" s="2"/>
      <c r="NUF178" s="2"/>
      <c r="NUG178" s="2"/>
      <c r="NUH178" s="2"/>
      <c r="NUI178" s="2"/>
      <c r="NUJ178" s="2"/>
      <c r="NUK178" s="2"/>
      <c r="NUL178" s="2"/>
      <c r="NUM178" s="2"/>
      <c r="NUN178" s="2"/>
      <c r="NUO178" s="2"/>
      <c r="NUP178" s="2"/>
      <c r="NUQ178" s="2"/>
      <c r="NUR178" s="2"/>
      <c r="NUS178" s="2"/>
      <c r="NUT178" s="2"/>
      <c r="NUU178" s="2"/>
      <c r="NUV178" s="2"/>
      <c r="NUW178" s="2"/>
      <c r="NUX178" s="2"/>
      <c r="NUY178" s="2"/>
      <c r="NUZ178" s="2"/>
      <c r="NVA178" s="2"/>
      <c r="NVB178" s="2"/>
      <c r="NVC178" s="2"/>
      <c r="NVD178" s="2"/>
      <c r="NVE178" s="2"/>
      <c r="NVF178" s="2"/>
      <c r="NVG178" s="2"/>
      <c r="NVH178" s="2"/>
      <c r="NVI178" s="2"/>
      <c r="NVJ178" s="2"/>
      <c r="NVK178" s="2"/>
      <c r="NVL178" s="2"/>
      <c r="NVM178" s="2"/>
      <c r="NVN178" s="2"/>
      <c r="NVO178" s="2"/>
      <c r="NVP178" s="2"/>
      <c r="NVQ178" s="2"/>
      <c r="NVR178" s="2"/>
      <c r="NVS178" s="2"/>
      <c r="NVT178" s="2"/>
      <c r="NVU178" s="2"/>
      <c r="NVV178" s="2"/>
      <c r="NVW178" s="2"/>
      <c r="NVX178" s="2"/>
      <c r="NVY178" s="2"/>
      <c r="NVZ178" s="2"/>
      <c r="NWA178" s="2"/>
      <c r="NWB178" s="2"/>
      <c r="NWC178" s="2"/>
      <c r="NWD178" s="2"/>
      <c r="NWE178" s="2"/>
      <c r="NWF178" s="2"/>
      <c r="NWG178" s="2"/>
      <c r="NWH178" s="2"/>
      <c r="NWI178" s="2"/>
      <c r="NWJ178" s="2"/>
      <c r="NWK178" s="2"/>
      <c r="NWL178" s="2"/>
      <c r="NWM178" s="2"/>
      <c r="NWN178" s="2"/>
      <c r="NWO178" s="2"/>
      <c r="NWP178" s="2"/>
      <c r="NWQ178" s="2"/>
      <c r="NWR178" s="2"/>
      <c r="NWS178" s="2"/>
      <c r="NWT178" s="2"/>
      <c r="NWU178" s="2"/>
      <c r="NWV178" s="2"/>
      <c r="NWW178" s="2"/>
      <c r="NWX178" s="2"/>
      <c r="NWY178" s="2"/>
      <c r="NWZ178" s="2"/>
      <c r="NXA178" s="2"/>
      <c r="NXB178" s="2"/>
      <c r="NXC178" s="2"/>
      <c r="NXD178" s="2"/>
      <c r="NXE178" s="2"/>
      <c r="NXF178" s="2"/>
      <c r="NXG178" s="2"/>
      <c r="NXH178" s="2"/>
      <c r="NXI178" s="2"/>
      <c r="NXJ178" s="2"/>
      <c r="NXK178" s="2"/>
      <c r="NXL178" s="2"/>
      <c r="NXM178" s="2"/>
      <c r="NXN178" s="2"/>
      <c r="NXO178" s="2"/>
      <c r="NXP178" s="2"/>
      <c r="NXQ178" s="2"/>
      <c r="NXR178" s="2"/>
      <c r="NXS178" s="2"/>
      <c r="NXT178" s="2"/>
      <c r="NXU178" s="2"/>
      <c r="NXV178" s="2"/>
      <c r="NXW178" s="2"/>
      <c r="NXX178" s="2"/>
      <c r="NXY178" s="2"/>
      <c r="NXZ178" s="2"/>
      <c r="NYA178" s="2"/>
      <c r="NYB178" s="2"/>
      <c r="NYC178" s="2"/>
      <c r="NYD178" s="2"/>
      <c r="NYE178" s="2"/>
      <c r="NYF178" s="2"/>
      <c r="NYG178" s="2"/>
      <c r="NYH178" s="2"/>
      <c r="NYI178" s="2"/>
      <c r="NYJ178" s="2"/>
      <c r="NYK178" s="2"/>
      <c r="NYL178" s="2"/>
      <c r="NYM178" s="2"/>
      <c r="NYN178" s="2"/>
      <c r="NYO178" s="2"/>
      <c r="NYP178" s="2"/>
      <c r="NYQ178" s="2"/>
      <c r="NYR178" s="2"/>
      <c r="NYS178" s="2"/>
      <c r="NYT178" s="2"/>
      <c r="NYU178" s="2"/>
      <c r="NYV178" s="2"/>
      <c r="NYW178" s="2"/>
      <c r="NYX178" s="2"/>
      <c r="NYY178" s="2"/>
      <c r="NYZ178" s="2"/>
      <c r="NZA178" s="2"/>
      <c r="NZB178" s="2"/>
      <c r="NZC178" s="2"/>
      <c r="NZD178" s="2"/>
      <c r="NZE178" s="2"/>
      <c r="NZF178" s="2"/>
      <c r="NZG178" s="2"/>
      <c r="NZH178" s="2"/>
      <c r="NZI178" s="2"/>
      <c r="NZJ178" s="2"/>
      <c r="NZK178" s="2"/>
      <c r="NZL178" s="2"/>
      <c r="NZM178" s="2"/>
      <c r="NZN178" s="2"/>
      <c r="NZO178" s="2"/>
      <c r="NZP178" s="2"/>
      <c r="NZQ178" s="2"/>
      <c r="NZR178" s="2"/>
      <c r="NZS178" s="2"/>
      <c r="NZT178" s="2"/>
      <c r="NZU178" s="2"/>
      <c r="NZV178" s="2"/>
      <c r="NZW178" s="2"/>
      <c r="NZX178" s="2"/>
      <c r="NZY178" s="2"/>
      <c r="NZZ178" s="2"/>
      <c r="OAA178" s="2"/>
      <c r="OAB178" s="2"/>
      <c r="OAC178" s="2"/>
      <c r="OAD178" s="2"/>
      <c r="OAE178" s="2"/>
      <c r="OAF178" s="2"/>
      <c r="OAG178" s="2"/>
      <c r="OAH178" s="2"/>
      <c r="OAI178" s="2"/>
      <c r="OAJ178" s="2"/>
      <c r="OAK178" s="2"/>
      <c r="OAL178" s="2"/>
      <c r="OAM178" s="2"/>
      <c r="OAN178" s="2"/>
      <c r="OAO178" s="2"/>
      <c r="OAP178" s="2"/>
      <c r="OAQ178" s="2"/>
      <c r="OAR178" s="2"/>
      <c r="OAS178" s="2"/>
      <c r="OAT178" s="2"/>
      <c r="OAU178" s="2"/>
      <c r="OAV178" s="2"/>
      <c r="OAW178" s="2"/>
      <c r="OAX178" s="2"/>
      <c r="OAY178" s="2"/>
      <c r="OAZ178" s="2"/>
      <c r="OBA178" s="2"/>
      <c r="OBB178" s="2"/>
      <c r="OBC178" s="2"/>
      <c r="OBD178" s="2"/>
      <c r="OBE178" s="2"/>
      <c r="OBF178" s="2"/>
      <c r="OBG178" s="2"/>
      <c r="OBH178" s="2"/>
      <c r="OBI178" s="2"/>
      <c r="OBJ178" s="2"/>
      <c r="OBK178" s="2"/>
      <c r="OBL178" s="2"/>
      <c r="OBM178" s="2"/>
      <c r="OBN178" s="2"/>
      <c r="OBO178" s="2"/>
      <c r="OBP178" s="2"/>
      <c r="OBQ178" s="2"/>
      <c r="OBR178" s="2"/>
      <c r="OBS178" s="2"/>
      <c r="OBT178" s="2"/>
      <c r="OBU178" s="2"/>
      <c r="OBV178" s="2"/>
      <c r="OBW178" s="2"/>
      <c r="OBX178" s="2"/>
      <c r="OBY178" s="2"/>
      <c r="OBZ178" s="2"/>
      <c r="OCA178" s="2"/>
      <c r="OCB178" s="2"/>
      <c r="OCC178" s="2"/>
      <c r="OCD178" s="2"/>
      <c r="OCE178" s="2"/>
      <c r="OCF178" s="2"/>
      <c r="OCG178" s="2"/>
      <c r="OCH178" s="2"/>
      <c r="OCI178" s="2"/>
      <c r="OCJ178" s="2"/>
      <c r="OCK178" s="2"/>
      <c r="OCL178" s="2"/>
      <c r="OCM178" s="2"/>
      <c r="OCN178" s="2"/>
      <c r="OCO178" s="2"/>
      <c r="OCP178" s="2"/>
      <c r="OCQ178" s="2"/>
      <c r="OCR178" s="2"/>
      <c r="OCS178" s="2"/>
      <c r="OCT178" s="2"/>
      <c r="OCU178" s="2"/>
      <c r="OCV178" s="2"/>
      <c r="OCW178" s="2"/>
      <c r="OCX178" s="2"/>
      <c r="OCY178" s="2"/>
      <c r="OCZ178" s="2"/>
      <c r="ODA178" s="2"/>
      <c r="ODB178" s="2"/>
      <c r="ODC178" s="2"/>
      <c r="ODD178" s="2"/>
      <c r="ODE178" s="2"/>
      <c r="ODF178" s="2"/>
      <c r="ODG178" s="2"/>
      <c r="ODH178" s="2"/>
      <c r="ODI178" s="2"/>
      <c r="ODJ178" s="2"/>
      <c r="ODK178" s="2"/>
      <c r="ODL178" s="2"/>
      <c r="ODM178" s="2"/>
      <c r="ODN178" s="2"/>
      <c r="ODO178" s="2"/>
      <c r="ODP178" s="2"/>
      <c r="ODQ178" s="2"/>
      <c r="ODR178" s="2"/>
      <c r="ODS178" s="2"/>
      <c r="ODT178" s="2"/>
      <c r="ODU178" s="2"/>
      <c r="ODV178" s="2"/>
      <c r="ODW178" s="2"/>
      <c r="ODX178" s="2"/>
      <c r="ODY178" s="2"/>
      <c r="ODZ178" s="2"/>
      <c r="OEA178" s="2"/>
      <c r="OEB178" s="2"/>
      <c r="OEC178" s="2"/>
      <c r="OED178" s="2"/>
      <c r="OEE178" s="2"/>
      <c r="OEF178" s="2"/>
      <c r="OEG178" s="2"/>
      <c r="OEH178" s="2"/>
      <c r="OEI178" s="2"/>
      <c r="OEJ178" s="2"/>
      <c r="OEK178" s="2"/>
      <c r="OEL178" s="2"/>
      <c r="OEM178" s="2"/>
      <c r="OEN178" s="2"/>
      <c r="OEO178" s="2"/>
      <c r="OEP178" s="2"/>
      <c r="OEQ178" s="2"/>
      <c r="OER178" s="2"/>
      <c r="OES178" s="2"/>
      <c r="OET178" s="2"/>
      <c r="OEU178" s="2"/>
      <c r="OEV178" s="2"/>
      <c r="OEW178" s="2"/>
      <c r="OEX178" s="2"/>
      <c r="OEY178" s="2"/>
      <c r="OEZ178" s="2"/>
      <c r="OFA178" s="2"/>
      <c r="OFB178" s="2"/>
      <c r="OFC178" s="2"/>
      <c r="OFD178" s="2"/>
      <c r="OFE178" s="2"/>
      <c r="OFF178" s="2"/>
      <c r="OFG178" s="2"/>
      <c r="OFH178" s="2"/>
      <c r="OFI178" s="2"/>
      <c r="OFJ178" s="2"/>
      <c r="OFK178" s="2"/>
      <c r="OFL178" s="2"/>
      <c r="OFM178" s="2"/>
      <c r="OFN178" s="2"/>
      <c r="OFO178" s="2"/>
      <c r="OFP178" s="2"/>
      <c r="OFQ178" s="2"/>
      <c r="OFR178" s="2"/>
      <c r="OFS178" s="2"/>
      <c r="OFT178" s="2"/>
      <c r="OFU178" s="2"/>
      <c r="OFV178" s="2"/>
      <c r="OFW178" s="2"/>
      <c r="OFX178" s="2"/>
      <c r="OFY178" s="2"/>
      <c r="OFZ178" s="2"/>
      <c r="OGA178" s="2"/>
      <c r="OGB178" s="2"/>
      <c r="OGC178" s="2"/>
      <c r="OGD178" s="2"/>
      <c r="OGE178" s="2"/>
      <c r="OGF178" s="2"/>
      <c r="OGG178" s="2"/>
      <c r="OGH178" s="2"/>
      <c r="OGI178" s="2"/>
      <c r="OGJ178" s="2"/>
      <c r="OGK178" s="2"/>
      <c r="OGL178" s="2"/>
      <c r="OGM178" s="2"/>
      <c r="OGN178" s="2"/>
      <c r="OGO178" s="2"/>
      <c r="OGP178" s="2"/>
      <c r="OGQ178" s="2"/>
      <c r="OGR178" s="2"/>
      <c r="OGS178" s="2"/>
      <c r="OGT178" s="2"/>
      <c r="OGU178" s="2"/>
      <c r="OGV178" s="2"/>
      <c r="OGW178" s="2"/>
      <c r="OGX178" s="2"/>
      <c r="OGY178" s="2"/>
      <c r="OGZ178" s="2"/>
      <c r="OHA178" s="2"/>
      <c r="OHB178" s="2"/>
      <c r="OHC178" s="2"/>
      <c r="OHD178" s="2"/>
      <c r="OHE178" s="2"/>
      <c r="OHF178" s="2"/>
      <c r="OHG178" s="2"/>
      <c r="OHH178" s="2"/>
      <c r="OHI178" s="2"/>
      <c r="OHJ178" s="2"/>
      <c r="OHK178" s="2"/>
      <c r="OHL178" s="2"/>
      <c r="OHM178" s="2"/>
      <c r="OHN178" s="2"/>
      <c r="OHO178" s="2"/>
      <c r="OHP178" s="2"/>
      <c r="OHQ178" s="2"/>
      <c r="OHR178" s="2"/>
      <c r="OHS178" s="2"/>
      <c r="OHT178" s="2"/>
      <c r="OHU178" s="2"/>
      <c r="OHV178" s="2"/>
      <c r="OHW178" s="2"/>
      <c r="OHX178" s="2"/>
      <c r="OHY178" s="2"/>
      <c r="OHZ178" s="2"/>
      <c r="OIA178" s="2"/>
      <c r="OIB178" s="2"/>
      <c r="OIC178" s="2"/>
      <c r="OID178" s="2"/>
      <c r="OIE178" s="2"/>
      <c r="OIF178" s="2"/>
      <c r="OIG178" s="2"/>
      <c r="OIH178" s="2"/>
      <c r="OII178" s="2"/>
      <c r="OIJ178" s="2"/>
      <c r="OIK178" s="2"/>
      <c r="OIL178" s="2"/>
      <c r="OIM178" s="2"/>
      <c r="OIN178" s="2"/>
      <c r="OIO178" s="2"/>
      <c r="OIP178" s="2"/>
      <c r="OIQ178" s="2"/>
      <c r="OIR178" s="2"/>
      <c r="OIS178" s="2"/>
      <c r="OIT178" s="2"/>
      <c r="OIU178" s="2"/>
      <c r="OIV178" s="2"/>
      <c r="OIW178" s="2"/>
      <c r="OIX178" s="2"/>
      <c r="OIY178" s="2"/>
      <c r="OIZ178" s="2"/>
      <c r="OJA178" s="2"/>
      <c r="OJB178" s="2"/>
      <c r="OJC178" s="2"/>
      <c r="OJD178" s="2"/>
      <c r="OJE178" s="2"/>
      <c r="OJF178" s="2"/>
      <c r="OJG178" s="2"/>
      <c r="OJH178" s="2"/>
      <c r="OJI178" s="2"/>
      <c r="OJJ178" s="2"/>
      <c r="OJK178" s="2"/>
      <c r="OJL178" s="2"/>
      <c r="OJM178" s="2"/>
      <c r="OJN178" s="2"/>
      <c r="OJO178" s="2"/>
      <c r="OJP178" s="2"/>
      <c r="OJQ178" s="2"/>
      <c r="OJR178" s="2"/>
      <c r="OJS178" s="2"/>
      <c r="OJT178" s="2"/>
      <c r="OJU178" s="2"/>
      <c r="OJV178" s="2"/>
      <c r="OJW178" s="2"/>
      <c r="OJX178" s="2"/>
      <c r="OJY178" s="2"/>
      <c r="OJZ178" s="2"/>
      <c r="OKA178" s="2"/>
      <c r="OKB178" s="2"/>
      <c r="OKC178" s="2"/>
      <c r="OKD178" s="2"/>
      <c r="OKE178" s="2"/>
      <c r="OKF178" s="2"/>
      <c r="OKG178" s="2"/>
      <c r="OKH178" s="2"/>
      <c r="OKI178" s="2"/>
      <c r="OKJ178" s="2"/>
      <c r="OKK178" s="2"/>
      <c r="OKL178" s="2"/>
      <c r="OKM178" s="2"/>
      <c r="OKN178" s="2"/>
      <c r="OKO178" s="2"/>
      <c r="OKP178" s="2"/>
      <c r="OKQ178" s="2"/>
      <c r="OKR178" s="2"/>
      <c r="OKS178" s="2"/>
      <c r="OKT178" s="2"/>
      <c r="OKU178" s="2"/>
      <c r="OKV178" s="2"/>
      <c r="OKW178" s="2"/>
      <c r="OKX178" s="2"/>
      <c r="OKY178" s="2"/>
      <c r="OKZ178" s="2"/>
      <c r="OLA178" s="2"/>
      <c r="OLB178" s="2"/>
      <c r="OLC178" s="2"/>
      <c r="OLD178" s="2"/>
      <c r="OLE178" s="2"/>
      <c r="OLF178" s="2"/>
      <c r="OLG178" s="2"/>
      <c r="OLH178" s="2"/>
      <c r="OLI178" s="2"/>
      <c r="OLJ178" s="2"/>
      <c r="OLK178" s="2"/>
      <c r="OLL178" s="2"/>
      <c r="OLM178" s="2"/>
      <c r="OLN178" s="2"/>
      <c r="OLO178" s="2"/>
      <c r="OLP178" s="2"/>
      <c r="OLQ178" s="2"/>
      <c r="OLR178" s="2"/>
      <c r="OLS178" s="2"/>
      <c r="OLT178" s="2"/>
      <c r="OLU178" s="2"/>
      <c r="OLV178" s="2"/>
      <c r="OLW178" s="2"/>
      <c r="OLX178" s="2"/>
      <c r="OLY178" s="2"/>
      <c r="OLZ178" s="2"/>
      <c r="OMA178" s="2"/>
      <c r="OMB178" s="2"/>
      <c r="OMC178" s="2"/>
      <c r="OMD178" s="2"/>
      <c r="OME178" s="2"/>
      <c r="OMF178" s="2"/>
      <c r="OMG178" s="2"/>
      <c r="OMH178" s="2"/>
      <c r="OMI178" s="2"/>
      <c r="OMJ178" s="2"/>
      <c r="OMK178" s="2"/>
      <c r="OML178" s="2"/>
      <c r="OMM178" s="2"/>
      <c r="OMN178" s="2"/>
      <c r="OMO178" s="2"/>
      <c r="OMP178" s="2"/>
      <c r="OMQ178" s="2"/>
      <c r="OMR178" s="2"/>
      <c r="OMS178" s="2"/>
      <c r="OMT178" s="2"/>
      <c r="OMU178" s="2"/>
      <c r="OMV178" s="2"/>
      <c r="OMW178" s="2"/>
      <c r="OMX178" s="2"/>
      <c r="OMY178" s="2"/>
      <c r="OMZ178" s="2"/>
      <c r="ONA178" s="2"/>
      <c r="ONB178" s="2"/>
      <c r="ONC178" s="2"/>
      <c r="OND178" s="2"/>
      <c r="ONE178" s="2"/>
      <c r="ONF178" s="2"/>
      <c r="ONG178" s="2"/>
      <c r="ONH178" s="2"/>
      <c r="ONI178" s="2"/>
      <c r="ONJ178" s="2"/>
      <c r="ONK178" s="2"/>
      <c r="ONL178" s="2"/>
      <c r="ONM178" s="2"/>
      <c r="ONN178" s="2"/>
      <c r="ONO178" s="2"/>
      <c r="ONP178" s="2"/>
      <c r="ONQ178" s="2"/>
      <c r="ONR178" s="2"/>
      <c r="ONS178" s="2"/>
      <c r="ONT178" s="2"/>
      <c r="ONU178" s="2"/>
      <c r="ONV178" s="2"/>
      <c r="ONW178" s="2"/>
      <c r="ONX178" s="2"/>
      <c r="ONY178" s="2"/>
      <c r="ONZ178" s="2"/>
      <c r="OOA178" s="2"/>
      <c r="OOB178" s="2"/>
      <c r="OOC178" s="2"/>
      <c r="OOD178" s="2"/>
      <c r="OOE178" s="2"/>
      <c r="OOF178" s="2"/>
      <c r="OOG178" s="2"/>
      <c r="OOH178" s="2"/>
      <c r="OOI178" s="2"/>
      <c r="OOJ178" s="2"/>
      <c r="OOK178" s="2"/>
      <c r="OOL178" s="2"/>
      <c r="OOM178" s="2"/>
      <c r="OON178" s="2"/>
      <c r="OOO178" s="2"/>
      <c r="OOP178" s="2"/>
      <c r="OOQ178" s="2"/>
      <c r="OOR178" s="2"/>
      <c r="OOS178" s="2"/>
      <c r="OOT178" s="2"/>
      <c r="OOU178" s="2"/>
      <c r="OOV178" s="2"/>
      <c r="OOW178" s="2"/>
      <c r="OOX178" s="2"/>
      <c r="OOY178" s="2"/>
      <c r="OOZ178" s="2"/>
      <c r="OPA178" s="2"/>
      <c r="OPB178" s="2"/>
      <c r="OPC178" s="2"/>
      <c r="OPD178" s="2"/>
      <c r="OPE178" s="2"/>
      <c r="OPF178" s="2"/>
      <c r="OPG178" s="2"/>
      <c r="OPH178" s="2"/>
      <c r="OPI178" s="2"/>
      <c r="OPJ178" s="2"/>
      <c r="OPK178" s="2"/>
      <c r="OPL178" s="2"/>
      <c r="OPM178" s="2"/>
      <c r="OPN178" s="2"/>
      <c r="OPO178" s="2"/>
      <c r="OPP178" s="2"/>
      <c r="OPQ178" s="2"/>
      <c r="OPR178" s="2"/>
      <c r="OPS178" s="2"/>
      <c r="OPT178" s="2"/>
      <c r="OPU178" s="2"/>
      <c r="OPV178" s="2"/>
      <c r="OPW178" s="2"/>
      <c r="OPX178" s="2"/>
      <c r="OPY178" s="2"/>
      <c r="OPZ178" s="2"/>
      <c r="OQA178" s="2"/>
      <c r="OQB178" s="2"/>
      <c r="OQC178" s="2"/>
      <c r="OQD178" s="2"/>
      <c r="OQE178" s="2"/>
      <c r="OQF178" s="2"/>
      <c r="OQG178" s="2"/>
      <c r="OQH178" s="2"/>
      <c r="OQI178" s="2"/>
      <c r="OQJ178" s="2"/>
      <c r="OQK178" s="2"/>
      <c r="OQL178" s="2"/>
      <c r="OQM178" s="2"/>
      <c r="OQN178" s="2"/>
      <c r="OQO178" s="2"/>
      <c r="OQP178" s="2"/>
      <c r="OQQ178" s="2"/>
      <c r="OQR178" s="2"/>
      <c r="OQS178" s="2"/>
      <c r="OQT178" s="2"/>
      <c r="OQU178" s="2"/>
      <c r="OQV178" s="2"/>
      <c r="OQW178" s="2"/>
      <c r="OQX178" s="2"/>
      <c r="OQY178" s="2"/>
      <c r="OQZ178" s="2"/>
      <c r="ORA178" s="2"/>
      <c r="ORB178" s="2"/>
      <c r="ORC178" s="2"/>
      <c r="ORD178" s="2"/>
      <c r="ORE178" s="2"/>
      <c r="ORF178" s="2"/>
      <c r="ORG178" s="2"/>
      <c r="ORH178" s="2"/>
      <c r="ORI178" s="2"/>
      <c r="ORJ178" s="2"/>
      <c r="ORK178" s="2"/>
      <c r="ORL178" s="2"/>
      <c r="ORM178" s="2"/>
      <c r="ORN178" s="2"/>
      <c r="ORO178" s="2"/>
      <c r="ORP178" s="2"/>
      <c r="ORQ178" s="2"/>
      <c r="ORR178" s="2"/>
      <c r="ORS178" s="2"/>
      <c r="ORT178" s="2"/>
      <c r="ORU178" s="2"/>
      <c r="ORV178" s="2"/>
      <c r="ORW178" s="2"/>
      <c r="ORX178" s="2"/>
      <c r="ORY178" s="2"/>
      <c r="ORZ178" s="2"/>
      <c r="OSA178" s="2"/>
      <c r="OSB178" s="2"/>
      <c r="OSC178" s="2"/>
      <c r="OSD178" s="2"/>
      <c r="OSE178" s="2"/>
      <c r="OSF178" s="2"/>
      <c r="OSG178" s="2"/>
      <c r="OSH178" s="2"/>
      <c r="OSI178" s="2"/>
      <c r="OSJ178" s="2"/>
      <c r="OSK178" s="2"/>
      <c r="OSL178" s="2"/>
      <c r="OSM178" s="2"/>
      <c r="OSN178" s="2"/>
      <c r="OSO178" s="2"/>
      <c r="OSP178" s="2"/>
      <c r="OSQ178" s="2"/>
      <c r="OSR178" s="2"/>
      <c r="OSS178" s="2"/>
      <c r="OST178" s="2"/>
      <c r="OSU178" s="2"/>
      <c r="OSV178" s="2"/>
      <c r="OSW178" s="2"/>
      <c r="OSX178" s="2"/>
      <c r="OSY178" s="2"/>
      <c r="OSZ178" s="2"/>
      <c r="OTA178" s="2"/>
      <c r="OTB178" s="2"/>
      <c r="OTC178" s="2"/>
      <c r="OTD178" s="2"/>
      <c r="OTE178" s="2"/>
      <c r="OTF178" s="2"/>
      <c r="OTG178" s="2"/>
      <c r="OTH178" s="2"/>
      <c r="OTI178" s="2"/>
      <c r="OTJ178" s="2"/>
      <c r="OTK178" s="2"/>
      <c r="OTL178" s="2"/>
      <c r="OTM178" s="2"/>
      <c r="OTN178" s="2"/>
      <c r="OTO178" s="2"/>
      <c r="OTP178" s="2"/>
      <c r="OTQ178" s="2"/>
      <c r="OTR178" s="2"/>
      <c r="OTS178" s="2"/>
      <c r="OTT178" s="2"/>
      <c r="OTU178" s="2"/>
      <c r="OTV178" s="2"/>
      <c r="OTW178" s="2"/>
      <c r="OTX178" s="2"/>
      <c r="OTY178" s="2"/>
      <c r="OTZ178" s="2"/>
      <c r="OUA178" s="2"/>
      <c r="OUB178" s="2"/>
      <c r="OUC178" s="2"/>
      <c r="OUD178" s="2"/>
      <c r="OUE178" s="2"/>
      <c r="OUF178" s="2"/>
      <c r="OUG178" s="2"/>
      <c r="OUH178" s="2"/>
      <c r="OUI178" s="2"/>
      <c r="OUJ178" s="2"/>
      <c r="OUK178" s="2"/>
      <c r="OUL178" s="2"/>
      <c r="OUM178" s="2"/>
      <c r="OUN178" s="2"/>
      <c r="OUO178" s="2"/>
      <c r="OUP178" s="2"/>
      <c r="OUQ178" s="2"/>
      <c r="OUR178" s="2"/>
      <c r="OUS178" s="2"/>
      <c r="OUT178" s="2"/>
      <c r="OUU178" s="2"/>
      <c r="OUV178" s="2"/>
      <c r="OUW178" s="2"/>
      <c r="OUX178" s="2"/>
      <c r="OUY178" s="2"/>
      <c r="OUZ178" s="2"/>
      <c r="OVA178" s="2"/>
      <c r="OVB178" s="2"/>
      <c r="OVC178" s="2"/>
      <c r="OVD178" s="2"/>
      <c r="OVE178" s="2"/>
      <c r="OVF178" s="2"/>
      <c r="OVG178" s="2"/>
      <c r="OVH178" s="2"/>
      <c r="OVI178" s="2"/>
      <c r="OVJ178" s="2"/>
      <c r="OVK178" s="2"/>
      <c r="OVL178" s="2"/>
      <c r="OVM178" s="2"/>
      <c r="OVN178" s="2"/>
      <c r="OVO178" s="2"/>
      <c r="OVP178" s="2"/>
      <c r="OVQ178" s="2"/>
      <c r="OVR178" s="2"/>
      <c r="OVS178" s="2"/>
      <c r="OVT178" s="2"/>
      <c r="OVU178" s="2"/>
      <c r="OVV178" s="2"/>
      <c r="OVW178" s="2"/>
      <c r="OVX178" s="2"/>
      <c r="OVY178" s="2"/>
      <c r="OVZ178" s="2"/>
      <c r="OWA178" s="2"/>
      <c r="OWB178" s="2"/>
      <c r="OWC178" s="2"/>
      <c r="OWD178" s="2"/>
      <c r="OWE178" s="2"/>
      <c r="OWF178" s="2"/>
      <c r="OWG178" s="2"/>
      <c r="OWH178" s="2"/>
      <c r="OWI178" s="2"/>
      <c r="OWJ178" s="2"/>
      <c r="OWK178" s="2"/>
      <c r="OWL178" s="2"/>
      <c r="OWM178" s="2"/>
      <c r="OWN178" s="2"/>
      <c r="OWO178" s="2"/>
      <c r="OWP178" s="2"/>
      <c r="OWQ178" s="2"/>
      <c r="OWR178" s="2"/>
      <c r="OWS178" s="2"/>
      <c r="OWT178" s="2"/>
      <c r="OWU178" s="2"/>
      <c r="OWV178" s="2"/>
      <c r="OWW178" s="2"/>
      <c r="OWX178" s="2"/>
      <c r="OWY178" s="2"/>
      <c r="OWZ178" s="2"/>
      <c r="OXA178" s="2"/>
      <c r="OXB178" s="2"/>
      <c r="OXC178" s="2"/>
      <c r="OXD178" s="2"/>
      <c r="OXE178" s="2"/>
      <c r="OXF178" s="2"/>
      <c r="OXG178" s="2"/>
      <c r="OXH178" s="2"/>
      <c r="OXI178" s="2"/>
      <c r="OXJ178" s="2"/>
      <c r="OXK178" s="2"/>
      <c r="OXL178" s="2"/>
      <c r="OXM178" s="2"/>
      <c r="OXN178" s="2"/>
      <c r="OXO178" s="2"/>
      <c r="OXP178" s="2"/>
      <c r="OXQ178" s="2"/>
      <c r="OXR178" s="2"/>
      <c r="OXS178" s="2"/>
      <c r="OXT178" s="2"/>
      <c r="OXU178" s="2"/>
      <c r="OXV178" s="2"/>
      <c r="OXW178" s="2"/>
      <c r="OXX178" s="2"/>
      <c r="OXY178" s="2"/>
      <c r="OXZ178" s="2"/>
      <c r="OYA178" s="2"/>
      <c r="OYB178" s="2"/>
      <c r="OYC178" s="2"/>
      <c r="OYD178" s="2"/>
      <c r="OYE178" s="2"/>
      <c r="OYF178" s="2"/>
      <c r="OYG178" s="2"/>
      <c r="OYH178" s="2"/>
      <c r="OYI178" s="2"/>
      <c r="OYJ178" s="2"/>
      <c r="OYK178" s="2"/>
      <c r="OYL178" s="2"/>
      <c r="OYM178" s="2"/>
      <c r="OYN178" s="2"/>
      <c r="OYO178" s="2"/>
      <c r="OYP178" s="2"/>
      <c r="OYQ178" s="2"/>
      <c r="OYR178" s="2"/>
      <c r="OYS178" s="2"/>
      <c r="OYT178" s="2"/>
      <c r="OYU178" s="2"/>
      <c r="OYV178" s="2"/>
      <c r="OYW178" s="2"/>
      <c r="OYX178" s="2"/>
      <c r="OYY178" s="2"/>
      <c r="OYZ178" s="2"/>
      <c r="OZA178" s="2"/>
      <c r="OZB178" s="2"/>
      <c r="OZC178" s="2"/>
      <c r="OZD178" s="2"/>
      <c r="OZE178" s="2"/>
      <c r="OZF178" s="2"/>
      <c r="OZG178" s="2"/>
      <c r="OZH178" s="2"/>
      <c r="OZI178" s="2"/>
      <c r="OZJ178" s="2"/>
      <c r="OZK178" s="2"/>
      <c r="OZL178" s="2"/>
      <c r="OZM178" s="2"/>
      <c r="OZN178" s="2"/>
      <c r="OZO178" s="2"/>
      <c r="OZP178" s="2"/>
      <c r="OZQ178" s="2"/>
      <c r="OZR178" s="2"/>
      <c r="OZS178" s="2"/>
      <c r="OZT178" s="2"/>
      <c r="OZU178" s="2"/>
      <c r="OZV178" s="2"/>
      <c r="OZW178" s="2"/>
      <c r="OZX178" s="2"/>
      <c r="OZY178" s="2"/>
      <c r="OZZ178" s="2"/>
      <c r="PAA178" s="2"/>
      <c r="PAB178" s="2"/>
      <c r="PAC178" s="2"/>
      <c r="PAD178" s="2"/>
      <c r="PAE178" s="2"/>
      <c r="PAF178" s="2"/>
      <c r="PAG178" s="2"/>
      <c r="PAH178" s="2"/>
      <c r="PAI178" s="2"/>
      <c r="PAJ178" s="2"/>
      <c r="PAK178" s="2"/>
      <c r="PAL178" s="2"/>
      <c r="PAM178" s="2"/>
      <c r="PAN178" s="2"/>
      <c r="PAO178" s="2"/>
      <c r="PAP178" s="2"/>
      <c r="PAQ178" s="2"/>
      <c r="PAR178" s="2"/>
      <c r="PAS178" s="2"/>
      <c r="PAT178" s="2"/>
      <c r="PAU178" s="2"/>
      <c r="PAV178" s="2"/>
      <c r="PAW178" s="2"/>
      <c r="PAX178" s="2"/>
      <c r="PAY178" s="2"/>
      <c r="PAZ178" s="2"/>
      <c r="PBA178" s="2"/>
      <c r="PBB178" s="2"/>
      <c r="PBC178" s="2"/>
      <c r="PBD178" s="2"/>
      <c r="PBE178" s="2"/>
      <c r="PBF178" s="2"/>
      <c r="PBG178" s="2"/>
      <c r="PBH178" s="2"/>
      <c r="PBI178" s="2"/>
      <c r="PBJ178" s="2"/>
      <c r="PBK178" s="2"/>
      <c r="PBL178" s="2"/>
      <c r="PBM178" s="2"/>
      <c r="PBN178" s="2"/>
      <c r="PBO178" s="2"/>
      <c r="PBP178" s="2"/>
      <c r="PBQ178" s="2"/>
      <c r="PBR178" s="2"/>
      <c r="PBS178" s="2"/>
      <c r="PBT178" s="2"/>
      <c r="PBU178" s="2"/>
      <c r="PBV178" s="2"/>
      <c r="PBW178" s="2"/>
      <c r="PBX178" s="2"/>
      <c r="PBY178" s="2"/>
      <c r="PBZ178" s="2"/>
      <c r="PCA178" s="2"/>
      <c r="PCB178" s="2"/>
      <c r="PCC178" s="2"/>
      <c r="PCD178" s="2"/>
      <c r="PCE178" s="2"/>
      <c r="PCF178" s="2"/>
      <c r="PCG178" s="2"/>
      <c r="PCH178" s="2"/>
      <c r="PCI178" s="2"/>
      <c r="PCJ178" s="2"/>
      <c r="PCK178" s="2"/>
      <c r="PCL178" s="2"/>
      <c r="PCM178" s="2"/>
      <c r="PCN178" s="2"/>
      <c r="PCO178" s="2"/>
      <c r="PCP178" s="2"/>
      <c r="PCQ178" s="2"/>
      <c r="PCR178" s="2"/>
      <c r="PCS178" s="2"/>
      <c r="PCT178" s="2"/>
      <c r="PCU178" s="2"/>
      <c r="PCV178" s="2"/>
      <c r="PCW178" s="2"/>
      <c r="PCX178" s="2"/>
      <c r="PCY178" s="2"/>
      <c r="PCZ178" s="2"/>
      <c r="PDA178" s="2"/>
      <c r="PDB178" s="2"/>
      <c r="PDC178" s="2"/>
      <c r="PDD178" s="2"/>
      <c r="PDE178" s="2"/>
      <c r="PDF178" s="2"/>
      <c r="PDG178" s="2"/>
      <c r="PDH178" s="2"/>
      <c r="PDI178" s="2"/>
      <c r="PDJ178" s="2"/>
      <c r="PDK178" s="2"/>
      <c r="PDL178" s="2"/>
      <c r="PDM178" s="2"/>
      <c r="PDN178" s="2"/>
      <c r="PDO178" s="2"/>
      <c r="PDP178" s="2"/>
      <c r="PDQ178" s="2"/>
      <c r="PDR178" s="2"/>
      <c r="PDS178" s="2"/>
      <c r="PDT178" s="2"/>
      <c r="PDU178" s="2"/>
      <c r="PDV178" s="2"/>
      <c r="PDW178" s="2"/>
      <c r="PDX178" s="2"/>
      <c r="PDY178" s="2"/>
      <c r="PDZ178" s="2"/>
      <c r="PEA178" s="2"/>
      <c r="PEB178" s="2"/>
      <c r="PEC178" s="2"/>
      <c r="PED178" s="2"/>
      <c r="PEE178" s="2"/>
      <c r="PEF178" s="2"/>
      <c r="PEG178" s="2"/>
      <c r="PEH178" s="2"/>
      <c r="PEI178" s="2"/>
      <c r="PEJ178" s="2"/>
      <c r="PEK178" s="2"/>
      <c r="PEL178" s="2"/>
      <c r="PEM178" s="2"/>
      <c r="PEN178" s="2"/>
      <c r="PEO178" s="2"/>
      <c r="PEP178" s="2"/>
      <c r="PEQ178" s="2"/>
      <c r="PER178" s="2"/>
      <c r="PES178" s="2"/>
      <c r="PET178" s="2"/>
      <c r="PEU178" s="2"/>
      <c r="PEV178" s="2"/>
      <c r="PEW178" s="2"/>
      <c r="PEX178" s="2"/>
      <c r="PEY178" s="2"/>
      <c r="PEZ178" s="2"/>
      <c r="PFA178" s="2"/>
      <c r="PFB178" s="2"/>
      <c r="PFC178" s="2"/>
      <c r="PFD178" s="2"/>
      <c r="PFE178" s="2"/>
      <c r="PFF178" s="2"/>
      <c r="PFG178" s="2"/>
      <c r="PFH178" s="2"/>
      <c r="PFI178" s="2"/>
      <c r="PFJ178" s="2"/>
      <c r="PFK178" s="2"/>
      <c r="PFL178" s="2"/>
      <c r="PFM178" s="2"/>
      <c r="PFN178" s="2"/>
      <c r="PFO178" s="2"/>
      <c r="PFP178" s="2"/>
      <c r="PFQ178" s="2"/>
      <c r="PFR178" s="2"/>
      <c r="PFS178" s="2"/>
      <c r="PFT178" s="2"/>
      <c r="PFU178" s="2"/>
      <c r="PFV178" s="2"/>
      <c r="PFW178" s="2"/>
      <c r="PFX178" s="2"/>
      <c r="PFY178" s="2"/>
      <c r="PFZ178" s="2"/>
      <c r="PGA178" s="2"/>
      <c r="PGB178" s="2"/>
      <c r="PGC178" s="2"/>
      <c r="PGD178" s="2"/>
      <c r="PGE178" s="2"/>
      <c r="PGF178" s="2"/>
      <c r="PGG178" s="2"/>
      <c r="PGH178" s="2"/>
      <c r="PGI178" s="2"/>
      <c r="PGJ178" s="2"/>
      <c r="PGK178" s="2"/>
      <c r="PGL178" s="2"/>
      <c r="PGM178" s="2"/>
      <c r="PGN178" s="2"/>
      <c r="PGO178" s="2"/>
      <c r="PGP178" s="2"/>
      <c r="PGQ178" s="2"/>
      <c r="PGR178" s="2"/>
      <c r="PGS178" s="2"/>
      <c r="PGT178" s="2"/>
      <c r="PGU178" s="2"/>
      <c r="PGV178" s="2"/>
      <c r="PGW178" s="2"/>
      <c r="PGX178" s="2"/>
      <c r="PGY178" s="2"/>
      <c r="PGZ178" s="2"/>
      <c r="PHA178" s="2"/>
      <c r="PHB178" s="2"/>
      <c r="PHC178" s="2"/>
      <c r="PHD178" s="2"/>
      <c r="PHE178" s="2"/>
      <c r="PHF178" s="2"/>
      <c r="PHG178" s="2"/>
      <c r="PHH178" s="2"/>
      <c r="PHI178" s="2"/>
      <c r="PHJ178" s="2"/>
      <c r="PHK178" s="2"/>
      <c r="PHL178" s="2"/>
      <c r="PHM178" s="2"/>
      <c r="PHN178" s="2"/>
      <c r="PHO178" s="2"/>
      <c r="PHP178" s="2"/>
      <c r="PHQ178" s="2"/>
      <c r="PHR178" s="2"/>
      <c r="PHS178" s="2"/>
      <c r="PHT178" s="2"/>
      <c r="PHU178" s="2"/>
      <c r="PHV178" s="2"/>
      <c r="PHW178" s="2"/>
      <c r="PHX178" s="2"/>
      <c r="PHY178" s="2"/>
      <c r="PHZ178" s="2"/>
      <c r="PIA178" s="2"/>
      <c r="PIB178" s="2"/>
      <c r="PIC178" s="2"/>
      <c r="PID178" s="2"/>
      <c r="PIE178" s="2"/>
      <c r="PIF178" s="2"/>
      <c r="PIG178" s="2"/>
      <c r="PIH178" s="2"/>
      <c r="PII178" s="2"/>
      <c r="PIJ178" s="2"/>
      <c r="PIK178" s="2"/>
      <c r="PIL178" s="2"/>
      <c r="PIM178" s="2"/>
      <c r="PIN178" s="2"/>
      <c r="PIO178" s="2"/>
      <c r="PIP178" s="2"/>
      <c r="PIQ178" s="2"/>
      <c r="PIR178" s="2"/>
      <c r="PIS178" s="2"/>
      <c r="PIT178" s="2"/>
      <c r="PIU178" s="2"/>
      <c r="PIV178" s="2"/>
      <c r="PIW178" s="2"/>
      <c r="PIX178" s="2"/>
      <c r="PIY178" s="2"/>
      <c r="PIZ178" s="2"/>
      <c r="PJA178" s="2"/>
      <c r="PJB178" s="2"/>
      <c r="PJC178" s="2"/>
      <c r="PJD178" s="2"/>
      <c r="PJE178" s="2"/>
      <c r="PJF178" s="2"/>
      <c r="PJG178" s="2"/>
      <c r="PJH178" s="2"/>
      <c r="PJI178" s="2"/>
      <c r="PJJ178" s="2"/>
      <c r="PJK178" s="2"/>
      <c r="PJL178" s="2"/>
      <c r="PJM178" s="2"/>
      <c r="PJN178" s="2"/>
      <c r="PJO178" s="2"/>
      <c r="PJP178" s="2"/>
      <c r="PJQ178" s="2"/>
      <c r="PJR178" s="2"/>
      <c r="PJS178" s="2"/>
      <c r="PJT178" s="2"/>
      <c r="PJU178" s="2"/>
      <c r="PJV178" s="2"/>
      <c r="PJW178" s="2"/>
      <c r="PJX178" s="2"/>
      <c r="PJY178" s="2"/>
      <c r="PJZ178" s="2"/>
      <c r="PKA178" s="2"/>
      <c r="PKB178" s="2"/>
      <c r="PKC178" s="2"/>
      <c r="PKD178" s="2"/>
      <c r="PKE178" s="2"/>
      <c r="PKF178" s="2"/>
      <c r="PKG178" s="2"/>
      <c r="PKH178" s="2"/>
      <c r="PKI178" s="2"/>
      <c r="PKJ178" s="2"/>
      <c r="PKK178" s="2"/>
      <c r="PKL178" s="2"/>
      <c r="PKM178" s="2"/>
      <c r="PKN178" s="2"/>
      <c r="PKO178" s="2"/>
      <c r="PKP178" s="2"/>
      <c r="PKQ178" s="2"/>
      <c r="PKR178" s="2"/>
      <c r="PKS178" s="2"/>
      <c r="PKT178" s="2"/>
      <c r="PKU178" s="2"/>
      <c r="PKV178" s="2"/>
      <c r="PKW178" s="2"/>
      <c r="PKX178" s="2"/>
      <c r="PKY178" s="2"/>
      <c r="PKZ178" s="2"/>
      <c r="PLA178" s="2"/>
      <c r="PLB178" s="2"/>
      <c r="PLC178" s="2"/>
      <c r="PLD178" s="2"/>
      <c r="PLE178" s="2"/>
      <c r="PLF178" s="2"/>
      <c r="PLG178" s="2"/>
      <c r="PLH178" s="2"/>
      <c r="PLI178" s="2"/>
      <c r="PLJ178" s="2"/>
      <c r="PLK178" s="2"/>
      <c r="PLL178" s="2"/>
      <c r="PLM178" s="2"/>
      <c r="PLN178" s="2"/>
      <c r="PLO178" s="2"/>
      <c r="PLP178" s="2"/>
      <c r="PLQ178" s="2"/>
      <c r="PLR178" s="2"/>
      <c r="PLS178" s="2"/>
      <c r="PLT178" s="2"/>
      <c r="PLU178" s="2"/>
      <c r="PLV178" s="2"/>
      <c r="PLW178" s="2"/>
      <c r="PLX178" s="2"/>
      <c r="PLY178" s="2"/>
      <c r="PLZ178" s="2"/>
      <c r="PMA178" s="2"/>
      <c r="PMB178" s="2"/>
      <c r="PMC178" s="2"/>
      <c r="PMD178" s="2"/>
      <c r="PME178" s="2"/>
      <c r="PMF178" s="2"/>
      <c r="PMG178" s="2"/>
      <c r="PMH178" s="2"/>
      <c r="PMI178" s="2"/>
      <c r="PMJ178" s="2"/>
      <c r="PMK178" s="2"/>
      <c r="PML178" s="2"/>
      <c r="PMM178" s="2"/>
      <c r="PMN178" s="2"/>
      <c r="PMO178" s="2"/>
      <c r="PMP178" s="2"/>
      <c r="PMQ178" s="2"/>
      <c r="PMR178" s="2"/>
      <c r="PMS178" s="2"/>
      <c r="PMT178" s="2"/>
      <c r="PMU178" s="2"/>
      <c r="PMV178" s="2"/>
      <c r="PMW178" s="2"/>
      <c r="PMX178" s="2"/>
      <c r="PMY178" s="2"/>
      <c r="PMZ178" s="2"/>
      <c r="PNA178" s="2"/>
      <c r="PNB178" s="2"/>
      <c r="PNC178" s="2"/>
      <c r="PND178" s="2"/>
      <c r="PNE178" s="2"/>
      <c r="PNF178" s="2"/>
      <c r="PNG178" s="2"/>
      <c r="PNH178" s="2"/>
      <c r="PNI178" s="2"/>
      <c r="PNJ178" s="2"/>
      <c r="PNK178" s="2"/>
      <c r="PNL178" s="2"/>
      <c r="PNM178" s="2"/>
      <c r="PNN178" s="2"/>
      <c r="PNO178" s="2"/>
      <c r="PNP178" s="2"/>
      <c r="PNQ178" s="2"/>
      <c r="PNR178" s="2"/>
      <c r="PNS178" s="2"/>
      <c r="PNT178" s="2"/>
      <c r="PNU178" s="2"/>
      <c r="PNV178" s="2"/>
      <c r="PNW178" s="2"/>
      <c r="PNX178" s="2"/>
      <c r="PNY178" s="2"/>
      <c r="PNZ178" s="2"/>
      <c r="POA178" s="2"/>
      <c r="POB178" s="2"/>
      <c r="POC178" s="2"/>
      <c r="POD178" s="2"/>
      <c r="POE178" s="2"/>
      <c r="POF178" s="2"/>
      <c r="POG178" s="2"/>
      <c r="POH178" s="2"/>
      <c r="POI178" s="2"/>
      <c r="POJ178" s="2"/>
      <c r="POK178" s="2"/>
      <c r="POL178" s="2"/>
      <c r="POM178" s="2"/>
      <c r="PON178" s="2"/>
      <c r="POO178" s="2"/>
      <c r="POP178" s="2"/>
      <c r="POQ178" s="2"/>
      <c r="POR178" s="2"/>
      <c r="POS178" s="2"/>
      <c r="POT178" s="2"/>
      <c r="POU178" s="2"/>
      <c r="POV178" s="2"/>
      <c r="POW178" s="2"/>
      <c r="POX178" s="2"/>
      <c r="POY178" s="2"/>
      <c r="POZ178" s="2"/>
      <c r="PPA178" s="2"/>
      <c r="PPB178" s="2"/>
      <c r="PPC178" s="2"/>
      <c r="PPD178" s="2"/>
      <c r="PPE178" s="2"/>
      <c r="PPF178" s="2"/>
      <c r="PPG178" s="2"/>
      <c r="PPH178" s="2"/>
      <c r="PPI178" s="2"/>
      <c r="PPJ178" s="2"/>
      <c r="PPK178" s="2"/>
      <c r="PPL178" s="2"/>
      <c r="PPM178" s="2"/>
      <c r="PPN178" s="2"/>
      <c r="PPO178" s="2"/>
      <c r="PPP178" s="2"/>
      <c r="PPQ178" s="2"/>
      <c r="PPR178" s="2"/>
      <c r="PPS178" s="2"/>
      <c r="PPT178" s="2"/>
      <c r="PPU178" s="2"/>
      <c r="PPV178" s="2"/>
      <c r="PPW178" s="2"/>
      <c r="PPX178" s="2"/>
      <c r="PPY178" s="2"/>
      <c r="PPZ178" s="2"/>
      <c r="PQA178" s="2"/>
      <c r="PQB178" s="2"/>
      <c r="PQC178" s="2"/>
      <c r="PQD178" s="2"/>
      <c r="PQE178" s="2"/>
      <c r="PQF178" s="2"/>
      <c r="PQG178" s="2"/>
      <c r="PQH178" s="2"/>
      <c r="PQI178" s="2"/>
      <c r="PQJ178" s="2"/>
      <c r="PQK178" s="2"/>
      <c r="PQL178" s="2"/>
      <c r="PQM178" s="2"/>
      <c r="PQN178" s="2"/>
      <c r="PQO178" s="2"/>
      <c r="PQP178" s="2"/>
      <c r="PQQ178" s="2"/>
      <c r="PQR178" s="2"/>
      <c r="PQS178" s="2"/>
      <c r="PQT178" s="2"/>
      <c r="PQU178" s="2"/>
      <c r="PQV178" s="2"/>
      <c r="PQW178" s="2"/>
      <c r="PQX178" s="2"/>
      <c r="PQY178" s="2"/>
      <c r="PQZ178" s="2"/>
      <c r="PRA178" s="2"/>
      <c r="PRB178" s="2"/>
      <c r="PRC178" s="2"/>
      <c r="PRD178" s="2"/>
      <c r="PRE178" s="2"/>
      <c r="PRF178" s="2"/>
      <c r="PRG178" s="2"/>
      <c r="PRH178" s="2"/>
      <c r="PRI178" s="2"/>
      <c r="PRJ178" s="2"/>
      <c r="PRK178" s="2"/>
      <c r="PRL178" s="2"/>
      <c r="PRM178" s="2"/>
      <c r="PRN178" s="2"/>
      <c r="PRO178" s="2"/>
      <c r="PRP178" s="2"/>
      <c r="PRQ178" s="2"/>
      <c r="PRR178" s="2"/>
      <c r="PRS178" s="2"/>
      <c r="PRT178" s="2"/>
      <c r="PRU178" s="2"/>
      <c r="PRV178" s="2"/>
      <c r="PRW178" s="2"/>
      <c r="PRX178" s="2"/>
      <c r="PRY178" s="2"/>
      <c r="PRZ178" s="2"/>
      <c r="PSA178" s="2"/>
      <c r="PSB178" s="2"/>
      <c r="PSC178" s="2"/>
      <c r="PSD178" s="2"/>
      <c r="PSE178" s="2"/>
      <c r="PSF178" s="2"/>
      <c r="PSG178" s="2"/>
      <c r="PSH178" s="2"/>
      <c r="PSI178" s="2"/>
      <c r="PSJ178" s="2"/>
      <c r="PSK178" s="2"/>
      <c r="PSL178" s="2"/>
      <c r="PSM178" s="2"/>
      <c r="PSN178" s="2"/>
      <c r="PSO178" s="2"/>
      <c r="PSP178" s="2"/>
      <c r="PSQ178" s="2"/>
      <c r="PSR178" s="2"/>
      <c r="PSS178" s="2"/>
      <c r="PST178" s="2"/>
      <c r="PSU178" s="2"/>
      <c r="PSV178" s="2"/>
      <c r="PSW178" s="2"/>
      <c r="PSX178" s="2"/>
      <c r="PSY178" s="2"/>
      <c r="PSZ178" s="2"/>
      <c r="PTA178" s="2"/>
      <c r="PTB178" s="2"/>
      <c r="PTC178" s="2"/>
      <c r="PTD178" s="2"/>
      <c r="PTE178" s="2"/>
      <c r="PTF178" s="2"/>
      <c r="PTG178" s="2"/>
      <c r="PTH178" s="2"/>
      <c r="PTI178" s="2"/>
      <c r="PTJ178" s="2"/>
      <c r="PTK178" s="2"/>
      <c r="PTL178" s="2"/>
      <c r="PTM178" s="2"/>
      <c r="PTN178" s="2"/>
      <c r="PTO178" s="2"/>
      <c r="PTP178" s="2"/>
      <c r="PTQ178" s="2"/>
      <c r="PTR178" s="2"/>
      <c r="PTS178" s="2"/>
      <c r="PTT178" s="2"/>
      <c r="PTU178" s="2"/>
      <c r="PTV178" s="2"/>
      <c r="PTW178" s="2"/>
      <c r="PTX178" s="2"/>
      <c r="PTY178" s="2"/>
      <c r="PTZ178" s="2"/>
      <c r="PUA178" s="2"/>
      <c r="PUB178" s="2"/>
      <c r="PUC178" s="2"/>
      <c r="PUD178" s="2"/>
      <c r="PUE178" s="2"/>
      <c r="PUF178" s="2"/>
      <c r="PUG178" s="2"/>
      <c r="PUH178" s="2"/>
      <c r="PUI178" s="2"/>
      <c r="PUJ178" s="2"/>
      <c r="PUK178" s="2"/>
      <c r="PUL178" s="2"/>
      <c r="PUM178" s="2"/>
      <c r="PUN178" s="2"/>
      <c r="PUO178" s="2"/>
      <c r="PUP178" s="2"/>
      <c r="PUQ178" s="2"/>
      <c r="PUR178" s="2"/>
      <c r="PUS178" s="2"/>
      <c r="PUT178" s="2"/>
      <c r="PUU178" s="2"/>
      <c r="PUV178" s="2"/>
      <c r="PUW178" s="2"/>
      <c r="PUX178" s="2"/>
      <c r="PUY178" s="2"/>
      <c r="PUZ178" s="2"/>
      <c r="PVA178" s="2"/>
      <c r="PVB178" s="2"/>
      <c r="PVC178" s="2"/>
      <c r="PVD178" s="2"/>
      <c r="PVE178" s="2"/>
      <c r="PVF178" s="2"/>
      <c r="PVG178" s="2"/>
      <c r="PVH178" s="2"/>
      <c r="PVI178" s="2"/>
      <c r="PVJ178" s="2"/>
      <c r="PVK178" s="2"/>
      <c r="PVL178" s="2"/>
      <c r="PVM178" s="2"/>
      <c r="PVN178" s="2"/>
      <c r="PVO178" s="2"/>
      <c r="PVP178" s="2"/>
      <c r="PVQ178" s="2"/>
      <c r="PVR178" s="2"/>
      <c r="PVS178" s="2"/>
      <c r="PVT178" s="2"/>
      <c r="PVU178" s="2"/>
      <c r="PVV178" s="2"/>
      <c r="PVW178" s="2"/>
      <c r="PVX178" s="2"/>
      <c r="PVY178" s="2"/>
      <c r="PVZ178" s="2"/>
      <c r="PWA178" s="2"/>
      <c r="PWB178" s="2"/>
      <c r="PWC178" s="2"/>
      <c r="PWD178" s="2"/>
      <c r="PWE178" s="2"/>
      <c r="PWF178" s="2"/>
      <c r="PWG178" s="2"/>
      <c r="PWH178" s="2"/>
      <c r="PWI178" s="2"/>
      <c r="PWJ178" s="2"/>
      <c r="PWK178" s="2"/>
      <c r="PWL178" s="2"/>
      <c r="PWM178" s="2"/>
      <c r="PWN178" s="2"/>
      <c r="PWO178" s="2"/>
      <c r="PWP178" s="2"/>
      <c r="PWQ178" s="2"/>
      <c r="PWR178" s="2"/>
      <c r="PWS178" s="2"/>
      <c r="PWT178" s="2"/>
      <c r="PWU178" s="2"/>
      <c r="PWV178" s="2"/>
      <c r="PWW178" s="2"/>
      <c r="PWX178" s="2"/>
      <c r="PWY178" s="2"/>
      <c r="PWZ178" s="2"/>
      <c r="PXA178" s="2"/>
      <c r="PXB178" s="2"/>
      <c r="PXC178" s="2"/>
      <c r="PXD178" s="2"/>
      <c r="PXE178" s="2"/>
      <c r="PXF178" s="2"/>
      <c r="PXG178" s="2"/>
      <c r="PXH178" s="2"/>
      <c r="PXI178" s="2"/>
      <c r="PXJ178" s="2"/>
      <c r="PXK178" s="2"/>
      <c r="PXL178" s="2"/>
      <c r="PXM178" s="2"/>
      <c r="PXN178" s="2"/>
      <c r="PXO178" s="2"/>
      <c r="PXP178" s="2"/>
      <c r="PXQ178" s="2"/>
      <c r="PXR178" s="2"/>
      <c r="PXS178" s="2"/>
      <c r="PXT178" s="2"/>
      <c r="PXU178" s="2"/>
      <c r="PXV178" s="2"/>
      <c r="PXW178" s="2"/>
      <c r="PXX178" s="2"/>
      <c r="PXY178" s="2"/>
      <c r="PXZ178" s="2"/>
      <c r="PYA178" s="2"/>
      <c r="PYB178" s="2"/>
      <c r="PYC178" s="2"/>
      <c r="PYD178" s="2"/>
      <c r="PYE178" s="2"/>
      <c r="PYF178" s="2"/>
      <c r="PYG178" s="2"/>
      <c r="PYH178" s="2"/>
      <c r="PYI178" s="2"/>
      <c r="PYJ178" s="2"/>
      <c r="PYK178" s="2"/>
      <c r="PYL178" s="2"/>
      <c r="PYM178" s="2"/>
      <c r="PYN178" s="2"/>
      <c r="PYO178" s="2"/>
      <c r="PYP178" s="2"/>
      <c r="PYQ178" s="2"/>
      <c r="PYR178" s="2"/>
      <c r="PYS178" s="2"/>
      <c r="PYT178" s="2"/>
      <c r="PYU178" s="2"/>
      <c r="PYV178" s="2"/>
      <c r="PYW178" s="2"/>
      <c r="PYX178" s="2"/>
      <c r="PYY178" s="2"/>
      <c r="PYZ178" s="2"/>
      <c r="PZA178" s="2"/>
      <c r="PZB178" s="2"/>
      <c r="PZC178" s="2"/>
      <c r="PZD178" s="2"/>
      <c r="PZE178" s="2"/>
      <c r="PZF178" s="2"/>
      <c r="PZG178" s="2"/>
      <c r="PZH178" s="2"/>
      <c r="PZI178" s="2"/>
      <c r="PZJ178" s="2"/>
      <c r="PZK178" s="2"/>
      <c r="PZL178" s="2"/>
      <c r="PZM178" s="2"/>
      <c r="PZN178" s="2"/>
      <c r="PZO178" s="2"/>
      <c r="PZP178" s="2"/>
      <c r="PZQ178" s="2"/>
      <c r="PZR178" s="2"/>
      <c r="PZS178" s="2"/>
      <c r="PZT178" s="2"/>
      <c r="PZU178" s="2"/>
      <c r="PZV178" s="2"/>
      <c r="PZW178" s="2"/>
      <c r="PZX178" s="2"/>
      <c r="PZY178" s="2"/>
      <c r="PZZ178" s="2"/>
      <c r="QAA178" s="2"/>
      <c r="QAB178" s="2"/>
      <c r="QAC178" s="2"/>
      <c r="QAD178" s="2"/>
      <c r="QAE178" s="2"/>
      <c r="QAF178" s="2"/>
      <c r="QAG178" s="2"/>
      <c r="QAH178" s="2"/>
      <c r="QAI178" s="2"/>
      <c r="QAJ178" s="2"/>
      <c r="QAK178" s="2"/>
      <c r="QAL178" s="2"/>
      <c r="QAM178" s="2"/>
      <c r="QAN178" s="2"/>
      <c r="QAO178" s="2"/>
      <c r="QAP178" s="2"/>
      <c r="QAQ178" s="2"/>
      <c r="QAR178" s="2"/>
      <c r="QAS178" s="2"/>
      <c r="QAT178" s="2"/>
      <c r="QAU178" s="2"/>
      <c r="QAV178" s="2"/>
      <c r="QAW178" s="2"/>
      <c r="QAX178" s="2"/>
      <c r="QAY178" s="2"/>
      <c r="QAZ178" s="2"/>
      <c r="QBA178" s="2"/>
      <c r="QBB178" s="2"/>
      <c r="QBC178" s="2"/>
      <c r="QBD178" s="2"/>
      <c r="QBE178" s="2"/>
      <c r="QBF178" s="2"/>
      <c r="QBG178" s="2"/>
      <c r="QBH178" s="2"/>
      <c r="QBI178" s="2"/>
      <c r="QBJ178" s="2"/>
      <c r="QBK178" s="2"/>
      <c r="QBL178" s="2"/>
      <c r="QBM178" s="2"/>
      <c r="QBN178" s="2"/>
      <c r="QBO178" s="2"/>
      <c r="QBP178" s="2"/>
      <c r="QBQ178" s="2"/>
      <c r="QBR178" s="2"/>
      <c r="QBS178" s="2"/>
      <c r="QBT178" s="2"/>
      <c r="QBU178" s="2"/>
      <c r="QBV178" s="2"/>
      <c r="QBW178" s="2"/>
      <c r="QBX178" s="2"/>
      <c r="QBY178" s="2"/>
      <c r="QBZ178" s="2"/>
      <c r="QCA178" s="2"/>
      <c r="QCB178" s="2"/>
      <c r="QCC178" s="2"/>
      <c r="QCD178" s="2"/>
      <c r="QCE178" s="2"/>
      <c r="QCF178" s="2"/>
      <c r="QCG178" s="2"/>
      <c r="QCH178" s="2"/>
      <c r="QCI178" s="2"/>
      <c r="QCJ178" s="2"/>
      <c r="QCK178" s="2"/>
      <c r="QCL178" s="2"/>
      <c r="QCM178" s="2"/>
      <c r="QCN178" s="2"/>
      <c r="QCO178" s="2"/>
      <c r="QCP178" s="2"/>
      <c r="QCQ178" s="2"/>
      <c r="QCR178" s="2"/>
      <c r="QCS178" s="2"/>
      <c r="QCT178" s="2"/>
      <c r="QCU178" s="2"/>
      <c r="QCV178" s="2"/>
      <c r="QCW178" s="2"/>
      <c r="QCX178" s="2"/>
      <c r="QCY178" s="2"/>
      <c r="QCZ178" s="2"/>
      <c r="QDA178" s="2"/>
      <c r="QDB178" s="2"/>
      <c r="QDC178" s="2"/>
      <c r="QDD178" s="2"/>
      <c r="QDE178" s="2"/>
      <c r="QDF178" s="2"/>
      <c r="QDG178" s="2"/>
      <c r="QDH178" s="2"/>
      <c r="QDI178" s="2"/>
      <c r="QDJ178" s="2"/>
      <c r="QDK178" s="2"/>
      <c r="QDL178" s="2"/>
      <c r="QDM178" s="2"/>
      <c r="QDN178" s="2"/>
      <c r="QDO178" s="2"/>
      <c r="QDP178" s="2"/>
      <c r="QDQ178" s="2"/>
      <c r="QDR178" s="2"/>
      <c r="QDS178" s="2"/>
      <c r="QDT178" s="2"/>
      <c r="QDU178" s="2"/>
      <c r="QDV178" s="2"/>
      <c r="QDW178" s="2"/>
      <c r="QDX178" s="2"/>
      <c r="QDY178" s="2"/>
      <c r="QDZ178" s="2"/>
      <c r="QEA178" s="2"/>
      <c r="QEB178" s="2"/>
      <c r="QEC178" s="2"/>
      <c r="QED178" s="2"/>
      <c r="QEE178" s="2"/>
      <c r="QEF178" s="2"/>
      <c r="QEG178" s="2"/>
      <c r="QEH178" s="2"/>
      <c r="QEI178" s="2"/>
      <c r="QEJ178" s="2"/>
      <c r="QEK178" s="2"/>
      <c r="QEL178" s="2"/>
      <c r="QEM178" s="2"/>
      <c r="QEN178" s="2"/>
      <c r="QEO178" s="2"/>
      <c r="QEP178" s="2"/>
      <c r="QEQ178" s="2"/>
      <c r="QER178" s="2"/>
      <c r="QES178" s="2"/>
      <c r="QET178" s="2"/>
      <c r="QEU178" s="2"/>
      <c r="QEV178" s="2"/>
      <c r="QEW178" s="2"/>
      <c r="QEX178" s="2"/>
      <c r="QEY178" s="2"/>
      <c r="QEZ178" s="2"/>
      <c r="QFA178" s="2"/>
      <c r="QFB178" s="2"/>
      <c r="QFC178" s="2"/>
      <c r="QFD178" s="2"/>
      <c r="QFE178" s="2"/>
      <c r="QFF178" s="2"/>
      <c r="QFG178" s="2"/>
      <c r="QFH178" s="2"/>
      <c r="QFI178" s="2"/>
      <c r="QFJ178" s="2"/>
      <c r="QFK178" s="2"/>
      <c r="QFL178" s="2"/>
      <c r="QFM178" s="2"/>
      <c r="QFN178" s="2"/>
      <c r="QFO178" s="2"/>
      <c r="QFP178" s="2"/>
      <c r="QFQ178" s="2"/>
      <c r="QFR178" s="2"/>
      <c r="QFS178" s="2"/>
      <c r="QFT178" s="2"/>
      <c r="QFU178" s="2"/>
      <c r="QFV178" s="2"/>
      <c r="QFW178" s="2"/>
      <c r="QFX178" s="2"/>
      <c r="QFY178" s="2"/>
      <c r="QFZ178" s="2"/>
      <c r="QGA178" s="2"/>
      <c r="QGB178" s="2"/>
      <c r="QGC178" s="2"/>
      <c r="QGD178" s="2"/>
      <c r="QGE178" s="2"/>
      <c r="QGF178" s="2"/>
      <c r="QGG178" s="2"/>
      <c r="QGH178" s="2"/>
      <c r="QGI178" s="2"/>
      <c r="QGJ178" s="2"/>
      <c r="QGK178" s="2"/>
      <c r="QGL178" s="2"/>
      <c r="QGM178" s="2"/>
      <c r="QGN178" s="2"/>
      <c r="QGO178" s="2"/>
      <c r="QGP178" s="2"/>
      <c r="QGQ178" s="2"/>
      <c r="QGR178" s="2"/>
      <c r="QGS178" s="2"/>
      <c r="QGT178" s="2"/>
      <c r="QGU178" s="2"/>
      <c r="QGV178" s="2"/>
      <c r="QGW178" s="2"/>
      <c r="QGX178" s="2"/>
      <c r="QGY178" s="2"/>
      <c r="QGZ178" s="2"/>
      <c r="QHA178" s="2"/>
      <c r="QHB178" s="2"/>
      <c r="QHC178" s="2"/>
      <c r="QHD178" s="2"/>
      <c r="QHE178" s="2"/>
      <c r="QHF178" s="2"/>
      <c r="QHG178" s="2"/>
      <c r="QHH178" s="2"/>
      <c r="QHI178" s="2"/>
      <c r="QHJ178" s="2"/>
      <c r="QHK178" s="2"/>
      <c r="QHL178" s="2"/>
      <c r="QHM178" s="2"/>
      <c r="QHN178" s="2"/>
      <c r="QHO178" s="2"/>
      <c r="QHP178" s="2"/>
      <c r="QHQ178" s="2"/>
      <c r="QHR178" s="2"/>
      <c r="QHS178" s="2"/>
      <c r="QHT178" s="2"/>
      <c r="QHU178" s="2"/>
      <c r="QHV178" s="2"/>
      <c r="QHW178" s="2"/>
      <c r="QHX178" s="2"/>
      <c r="QHY178" s="2"/>
      <c r="QHZ178" s="2"/>
      <c r="QIA178" s="2"/>
      <c r="QIB178" s="2"/>
      <c r="QIC178" s="2"/>
      <c r="QID178" s="2"/>
      <c r="QIE178" s="2"/>
      <c r="QIF178" s="2"/>
      <c r="QIG178" s="2"/>
      <c r="QIH178" s="2"/>
      <c r="QII178" s="2"/>
      <c r="QIJ178" s="2"/>
      <c r="QIK178" s="2"/>
      <c r="QIL178" s="2"/>
      <c r="QIM178" s="2"/>
      <c r="QIN178" s="2"/>
      <c r="QIO178" s="2"/>
      <c r="QIP178" s="2"/>
      <c r="QIQ178" s="2"/>
      <c r="QIR178" s="2"/>
      <c r="QIS178" s="2"/>
      <c r="QIT178" s="2"/>
      <c r="QIU178" s="2"/>
      <c r="QIV178" s="2"/>
      <c r="QIW178" s="2"/>
      <c r="QIX178" s="2"/>
      <c r="QIY178" s="2"/>
      <c r="QIZ178" s="2"/>
      <c r="QJA178" s="2"/>
      <c r="QJB178" s="2"/>
      <c r="QJC178" s="2"/>
      <c r="QJD178" s="2"/>
      <c r="QJE178" s="2"/>
      <c r="QJF178" s="2"/>
      <c r="QJG178" s="2"/>
      <c r="QJH178" s="2"/>
      <c r="QJI178" s="2"/>
      <c r="QJJ178" s="2"/>
      <c r="QJK178" s="2"/>
      <c r="QJL178" s="2"/>
      <c r="QJM178" s="2"/>
      <c r="QJN178" s="2"/>
      <c r="QJO178" s="2"/>
      <c r="QJP178" s="2"/>
      <c r="QJQ178" s="2"/>
      <c r="QJR178" s="2"/>
      <c r="QJS178" s="2"/>
      <c r="QJT178" s="2"/>
      <c r="QJU178" s="2"/>
      <c r="QJV178" s="2"/>
      <c r="QJW178" s="2"/>
      <c r="QJX178" s="2"/>
      <c r="QJY178" s="2"/>
      <c r="QJZ178" s="2"/>
      <c r="QKA178" s="2"/>
      <c r="QKB178" s="2"/>
      <c r="QKC178" s="2"/>
      <c r="QKD178" s="2"/>
      <c r="QKE178" s="2"/>
      <c r="QKF178" s="2"/>
      <c r="QKG178" s="2"/>
      <c r="QKH178" s="2"/>
      <c r="QKI178" s="2"/>
      <c r="QKJ178" s="2"/>
      <c r="QKK178" s="2"/>
      <c r="QKL178" s="2"/>
      <c r="QKM178" s="2"/>
      <c r="QKN178" s="2"/>
      <c r="QKO178" s="2"/>
      <c r="QKP178" s="2"/>
      <c r="QKQ178" s="2"/>
      <c r="QKR178" s="2"/>
      <c r="QKS178" s="2"/>
      <c r="QKT178" s="2"/>
      <c r="QKU178" s="2"/>
      <c r="QKV178" s="2"/>
      <c r="QKW178" s="2"/>
      <c r="QKX178" s="2"/>
      <c r="QKY178" s="2"/>
      <c r="QKZ178" s="2"/>
      <c r="QLA178" s="2"/>
      <c r="QLB178" s="2"/>
      <c r="QLC178" s="2"/>
      <c r="QLD178" s="2"/>
      <c r="QLE178" s="2"/>
      <c r="QLF178" s="2"/>
      <c r="QLG178" s="2"/>
      <c r="QLH178" s="2"/>
      <c r="QLI178" s="2"/>
      <c r="QLJ178" s="2"/>
      <c r="QLK178" s="2"/>
      <c r="QLL178" s="2"/>
      <c r="QLM178" s="2"/>
      <c r="QLN178" s="2"/>
      <c r="QLO178" s="2"/>
      <c r="QLP178" s="2"/>
      <c r="QLQ178" s="2"/>
      <c r="QLR178" s="2"/>
      <c r="QLS178" s="2"/>
      <c r="QLT178" s="2"/>
      <c r="QLU178" s="2"/>
      <c r="QLV178" s="2"/>
      <c r="QLW178" s="2"/>
      <c r="QLX178" s="2"/>
      <c r="QLY178" s="2"/>
      <c r="QLZ178" s="2"/>
      <c r="QMA178" s="2"/>
      <c r="QMB178" s="2"/>
      <c r="QMC178" s="2"/>
      <c r="QMD178" s="2"/>
      <c r="QME178" s="2"/>
      <c r="QMF178" s="2"/>
      <c r="QMG178" s="2"/>
      <c r="QMH178" s="2"/>
      <c r="QMI178" s="2"/>
      <c r="QMJ178" s="2"/>
      <c r="QMK178" s="2"/>
      <c r="QML178" s="2"/>
      <c r="QMM178" s="2"/>
      <c r="QMN178" s="2"/>
      <c r="QMO178" s="2"/>
      <c r="QMP178" s="2"/>
      <c r="QMQ178" s="2"/>
      <c r="QMR178" s="2"/>
      <c r="QMS178" s="2"/>
      <c r="QMT178" s="2"/>
      <c r="QMU178" s="2"/>
      <c r="QMV178" s="2"/>
      <c r="QMW178" s="2"/>
      <c r="QMX178" s="2"/>
      <c r="QMY178" s="2"/>
      <c r="QMZ178" s="2"/>
      <c r="QNA178" s="2"/>
      <c r="QNB178" s="2"/>
      <c r="QNC178" s="2"/>
      <c r="QND178" s="2"/>
      <c r="QNE178" s="2"/>
      <c r="QNF178" s="2"/>
      <c r="QNG178" s="2"/>
      <c r="QNH178" s="2"/>
      <c r="QNI178" s="2"/>
      <c r="QNJ178" s="2"/>
      <c r="QNK178" s="2"/>
      <c r="QNL178" s="2"/>
      <c r="QNM178" s="2"/>
      <c r="QNN178" s="2"/>
      <c r="QNO178" s="2"/>
      <c r="QNP178" s="2"/>
      <c r="QNQ178" s="2"/>
      <c r="QNR178" s="2"/>
      <c r="QNS178" s="2"/>
      <c r="QNT178" s="2"/>
      <c r="QNU178" s="2"/>
      <c r="QNV178" s="2"/>
      <c r="QNW178" s="2"/>
      <c r="QNX178" s="2"/>
      <c r="QNY178" s="2"/>
      <c r="QNZ178" s="2"/>
      <c r="QOA178" s="2"/>
      <c r="QOB178" s="2"/>
      <c r="QOC178" s="2"/>
      <c r="QOD178" s="2"/>
      <c r="QOE178" s="2"/>
      <c r="QOF178" s="2"/>
      <c r="QOG178" s="2"/>
      <c r="QOH178" s="2"/>
      <c r="QOI178" s="2"/>
      <c r="QOJ178" s="2"/>
      <c r="QOK178" s="2"/>
      <c r="QOL178" s="2"/>
      <c r="QOM178" s="2"/>
      <c r="QON178" s="2"/>
      <c r="QOO178" s="2"/>
      <c r="QOP178" s="2"/>
      <c r="QOQ178" s="2"/>
      <c r="QOR178" s="2"/>
      <c r="QOS178" s="2"/>
      <c r="QOT178" s="2"/>
      <c r="QOU178" s="2"/>
      <c r="QOV178" s="2"/>
      <c r="QOW178" s="2"/>
      <c r="QOX178" s="2"/>
      <c r="QOY178" s="2"/>
      <c r="QOZ178" s="2"/>
      <c r="QPA178" s="2"/>
      <c r="QPB178" s="2"/>
      <c r="QPC178" s="2"/>
      <c r="QPD178" s="2"/>
      <c r="QPE178" s="2"/>
      <c r="QPF178" s="2"/>
      <c r="QPG178" s="2"/>
      <c r="QPH178" s="2"/>
      <c r="QPI178" s="2"/>
      <c r="QPJ178" s="2"/>
      <c r="QPK178" s="2"/>
      <c r="QPL178" s="2"/>
      <c r="QPM178" s="2"/>
      <c r="QPN178" s="2"/>
      <c r="QPO178" s="2"/>
      <c r="QPP178" s="2"/>
      <c r="QPQ178" s="2"/>
      <c r="QPR178" s="2"/>
      <c r="QPS178" s="2"/>
      <c r="QPT178" s="2"/>
      <c r="QPU178" s="2"/>
      <c r="QPV178" s="2"/>
      <c r="QPW178" s="2"/>
      <c r="QPX178" s="2"/>
      <c r="QPY178" s="2"/>
      <c r="QPZ178" s="2"/>
      <c r="QQA178" s="2"/>
      <c r="QQB178" s="2"/>
      <c r="QQC178" s="2"/>
      <c r="QQD178" s="2"/>
      <c r="QQE178" s="2"/>
      <c r="QQF178" s="2"/>
      <c r="QQG178" s="2"/>
      <c r="QQH178" s="2"/>
      <c r="QQI178" s="2"/>
      <c r="QQJ178" s="2"/>
      <c r="QQK178" s="2"/>
      <c r="QQL178" s="2"/>
      <c r="QQM178" s="2"/>
      <c r="QQN178" s="2"/>
      <c r="QQO178" s="2"/>
      <c r="QQP178" s="2"/>
      <c r="QQQ178" s="2"/>
      <c r="QQR178" s="2"/>
      <c r="QQS178" s="2"/>
      <c r="QQT178" s="2"/>
      <c r="QQU178" s="2"/>
      <c r="QQV178" s="2"/>
      <c r="QQW178" s="2"/>
      <c r="QQX178" s="2"/>
      <c r="QQY178" s="2"/>
      <c r="QQZ178" s="2"/>
      <c r="QRA178" s="2"/>
      <c r="QRB178" s="2"/>
      <c r="QRC178" s="2"/>
      <c r="QRD178" s="2"/>
      <c r="QRE178" s="2"/>
      <c r="QRF178" s="2"/>
      <c r="QRG178" s="2"/>
      <c r="QRH178" s="2"/>
      <c r="QRI178" s="2"/>
      <c r="QRJ178" s="2"/>
      <c r="QRK178" s="2"/>
      <c r="QRL178" s="2"/>
      <c r="QRM178" s="2"/>
      <c r="QRN178" s="2"/>
      <c r="QRO178" s="2"/>
      <c r="QRP178" s="2"/>
      <c r="QRQ178" s="2"/>
      <c r="QRR178" s="2"/>
      <c r="QRS178" s="2"/>
      <c r="QRT178" s="2"/>
      <c r="QRU178" s="2"/>
      <c r="QRV178" s="2"/>
      <c r="QRW178" s="2"/>
      <c r="QRX178" s="2"/>
      <c r="QRY178" s="2"/>
      <c r="QRZ178" s="2"/>
      <c r="QSA178" s="2"/>
      <c r="QSB178" s="2"/>
      <c r="QSC178" s="2"/>
      <c r="QSD178" s="2"/>
      <c r="QSE178" s="2"/>
      <c r="QSF178" s="2"/>
      <c r="QSG178" s="2"/>
      <c r="QSH178" s="2"/>
      <c r="QSI178" s="2"/>
      <c r="QSJ178" s="2"/>
      <c r="QSK178" s="2"/>
      <c r="QSL178" s="2"/>
      <c r="QSM178" s="2"/>
      <c r="QSN178" s="2"/>
      <c r="QSO178" s="2"/>
      <c r="QSP178" s="2"/>
      <c r="QSQ178" s="2"/>
      <c r="QSR178" s="2"/>
      <c r="QSS178" s="2"/>
      <c r="QST178" s="2"/>
      <c r="QSU178" s="2"/>
      <c r="QSV178" s="2"/>
      <c r="QSW178" s="2"/>
      <c r="QSX178" s="2"/>
      <c r="QSY178" s="2"/>
      <c r="QSZ178" s="2"/>
      <c r="QTA178" s="2"/>
      <c r="QTB178" s="2"/>
      <c r="QTC178" s="2"/>
      <c r="QTD178" s="2"/>
      <c r="QTE178" s="2"/>
      <c r="QTF178" s="2"/>
      <c r="QTG178" s="2"/>
      <c r="QTH178" s="2"/>
      <c r="QTI178" s="2"/>
      <c r="QTJ178" s="2"/>
      <c r="QTK178" s="2"/>
      <c r="QTL178" s="2"/>
      <c r="QTM178" s="2"/>
      <c r="QTN178" s="2"/>
      <c r="QTO178" s="2"/>
      <c r="QTP178" s="2"/>
      <c r="QTQ178" s="2"/>
      <c r="QTR178" s="2"/>
      <c r="QTS178" s="2"/>
      <c r="QTT178" s="2"/>
      <c r="QTU178" s="2"/>
      <c r="QTV178" s="2"/>
      <c r="QTW178" s="2"/>
      <c r="QTX178" s="2"/>
      <c r="QTY178" s="2"/>
      <c r="QTZ178" s="2"/>
      <c r="QUA178" s="2"/>
      <c r="QUB178" s="2"/>
      <c r="QUC178" s="2"/>
      <c r="QUD178" s="2"/>
      <c r="QUE178" s="2"/>
      <c r="QUF178" s="2"/>
      <c r="QUG178" s="2"/>
      <c r="QUH178" s="2"/>
      <c r="QUI178" s="2"/>
      <c r="QUJ178" s="2"/>
      <c r="QUK178" s="2"/>
      <c r="QUL178" s="2"/>
      <c r="QUM178" s="2"/>
      <c r="QUN178" s="2"/>
      <c r="QUO178" s="2"/>
      <c r="QUP178" s="2"/>
      <c r="QUQ178" s="2"/>
      <c r="QUR178" s="2"/>
      <c r="QUS178" s="2"/>
      <c r="QUT178" s="2"/>
      <c r="QUU178" s="2"/>
      <c r="QUV178" s="2"/>
      <c r="QUW178" s="2"/>
      <c r="QUX178" s="2"/>
      <c r="QUY178" s="2"/>
      <c r="QUZ178" s="2"/>
      <c r="QVA178" s="2"/>
      <c r="QVB178" s="2"/>
      <c r="QVC178" s="2"/>
      <c r="QVD178" s="2"/>
      <c r="QVE178" s="2"/>
      <c r="QVF178" s="2"/>
      <c r="QVG178" s="2"/>
      <c r="QVH178" s="2"/>
      <c r="QVI178" s="2"/>
      <c r="QVJ178" s="2"/>
      <c r="QVK178" s="2"/>
      <c r="QVL178" s="2"/>
      <c r="QVM178" s="2"/>
      <c r="QVN178" s="2"/>
      <c r="QVO178" s="2"/>
      <c r="QVP178" s="2"/>
      <c r="QVQ178" s="2"/>
      <c r="QVR178" s="2"/>
      <c r="QVS178" s="2"/>
      <c r="QVT178" s="2"/>
      <c r="QVU178" s="2"/>
      <c r="QVV178" s="2"/>
      <c r="QVW178" s="2"/>
      <c r="QVX178" s="2"/>
      <c r="QVY178" s="2"/>
      <c r="QVZ178" s="2"/>
      <c r="QWA178" s="2"/>
      <c r="QWB178" s="2"/>
      <c r="QWC178" s="2"/>
      <c r="QWD178" s="2"/>
      <c r="QWE178" s="2"/>
      <c r="QWF178" s="2"/>
      <c r="QWG178" s="2"/>
      <c r="QWH178" s="2"/>
      <c r="QWI178" s="2"/>
      <c r="QWJ178" s="2"/>
      <c r="QWK178" s="2"/>
      <c r="QWL178" s="2"/>
      <c r="QWM178" s="2"/>
      <c r="QWN178" s="2"/>
      <c r="QWO178" s="2"/>
      <c r="QWP178" s="2"/>
      <c r="QWQ178" s="2"/>
      <c r="QWR178" s="2"/>
      <c r="QWS178" s="2"/>
      <c r="QWT178" s="2"/>
      <c r="QWU178" s="2"/>
      <c r="QWV178" s="2"/>
      <c r="QWW178" s="2"/>
      <c r="QWX178" s="2"/>
      <c r="QWY178" s="2"/>
      <c r="QWZ178" s="2"/>
      <c r="QXA178" s="2"/>
      <c r="QXB178" s="2"/>
      <c r="QXC178" s="2"/>
      <c r="QXD178" s="2"/>
      <c r="QXE178" s="2"/>
      <c r="QXF178" s="2"/>
      <c r="QXG178" s="2"/>
      <c r="QXH178" s="2"/>
      <c r="QXI178" s="2"/>
      <c r="QXJ178" s="2"/>
      <c r="QXK178" s="2"/>
      <c r="QXL178" s="2"/>
      <c r="QXM178" s="2"/>
      <c r="QXN178" s="2"/>
      <c r="QXO178" s="2"/>
      <c r="QXP178" s="2"/>
      <c r="QXQ178" s="2"/>
      <c r="QXR178" s="2"/>
      <c r="QXS178" s="2"/>
      <c r="QXT178" s="2"/>
      <c r="QXU178" s="2"/>
      <c r="QXV178" s="2"/>
      <c r="QXW178" s="2"/>
      <c r="QXX178" s="2"/>
      <c r="QXY178" s="2"/>
      <c r="QXZ178" s="2"/>
      <c r="QYA178" s="2"/>
      <c r="QYB178" s="2"/>
      <c r="QYC178" s="2"/>
      <c r="QYD178" s="2"/>
      <c r="QYE178" s="2"/>
      <c r="QYF178" s="2"/>
      <c r="QYG178" s="2"/>
      <c r="QYH178" s="2"/>
      <c r="QYI178" s="2"/>
      <c r="QYJ178" s="2"/>
      <c r="QYK178" s="2"/>
      <c r="QYL178" s="2"/>
      <c r="QYM178" s="2"/>
      <c r="QYN178" s="2"/>
      <c r="QYO178" s="2"/>
      <c r="QYP178" s="2"/>
      <c r="QYQ178" s="2"/>
      <c r="QYR178" s="2"/>
      <c r="QYS178" s="2"/>
      <c r="QYT178" s="2"/>
      <c r="QYU178" s="2"/>
      <c r="QYV178" s="2"/>
      <c r="QYW178" s="2"/>
      <c r="QYX178" s="2"/>
      <c r="QYY178" s="2"/>
      <c r="QYZ178" s="2"/>
      <c r="QZA178" s="2"/>
      <c r="QZB178" s="2"/>
      <c r="QZC178" s="2"/>
      <c r="QZD178" s="2"/>
      <c r="QZE178" s="2"/>
      <c r="QZF178" s="2"/>
      <c r="QZG178" s="2"/>
      <c r="QZH178" s="2"/>
      <c r="QZI178" s="2"/>
      <c r="QZJ178" s="2"/>
      <c r="QZK178" s="2"/>
      <c r="QZL178" s="2"/>
      <c r="QZM178" s="2"/>
      <c r="QZN178" s="2"/>
      <c r="QZO178" s="2"/>
      <c r="QZP178" s="2"/>
      <c r="QZQ178" s="2"/>
      <c r="QZR178" s="2"/>
      <c r="QZS178" s="2"/>
      <c r="QZT178" s="2"/>
      <c r="QZU178" s="2"/>
      <c r="QZV178" s="2"/>
      <c r="QZW178" s="2"/>
      <c r="QZX178" s="2"/>
      <c r="QZY178" s="2"/>
      <c r="QZZ178" s="2"/>
      <c r="RAA178" s="2"/>
      <c r="RAB178" s="2"/>
      <c r="RAC178" s="2"/>
      <c r="RAD178" s="2"/>
      <c r="RAE178" s="2"/>
      <c r="RAF178" s="2"/>
      <c r="RAG178" s="2"/>
      <c r="RAH178" s="2"/>
      <c r="RAI178" s="2"/>
      <c r="RAJ178" s="2"/>
      <c r="RAK178" s="2"/>
      <c r="RAL178" s="2"/>
      <c r="RAM178" s="2"/>
      <c r="RAN178" s="2"/>
      <c r="RAO178" s="2"/>
      <c r="RAP178" s="2"/>
      <c r="RAQ178" s="2"/>
      <c r="RAR178" s="2"/>
      <c r="RAS178" s="2"/>
      <c r="RAT178" s="2"/>
      <c r="RAU178" s="2"/>
      <c r="RAV178" s="2"/>
      <c r="RAW178" s="2"/>
      <c r="RAX178" s="2"/>
      <c r="RAY178" s="2"/>
      <c r="RAZ178" s="2"/>
      <c r="RBA178" s="2"/>
      <c r="RBB178" s="2"/>
      <c r="RBC178" s="2"/>
      <c r="RBD178" s="2"/>
      <c r="RBE178" s="2"/>
      <c r="RBF178" s="2"/>
      <c r="RBG178" s="2"/>
      <c r="RBH178" s="2"/>
      <c r="RBI178" s="2"/>
      <c r="RBJ178" s="2"/>
      <c r="RBK178" s="2"/>
      <c r="RBL178" s="2"/>
      <c r="RBM178" s="2"/>
      <c r="RBN178" s="2"/>
      <c r="RBO178" s="2"/>
      <c r="RBP178" s="2"/>
      <c r="RBQ178" s="2"/>
      <c r="RBR178" s="2"/>
      <c r="RBS178" s="2"/>
      <c r="RBT178" s="2"/>
      <c r="RBU178" s="2"/>
      <c r="RBV178" s="2"/>
      <c r="RBW178" s="2"/>
      <c r="RBX178" s="2"/>
      <c r="RBY178" s="2"/>
      <c r="RBZ178" s="2"/>
      <c r="RCA178" s="2"/>
      <c r="RCB178" s="2"/>
      <c r="RCC178" s="2"/>
      <c r="RCD178" s="2"/>
      <c r="RCE178" s="2"/>
      <c r="RCF178" s="2"/>
      <c r="RCG178" s="2"/>
      <c r="RCH178" s="2"/>
      <c r="RCI178" s="2"/>
      <c r="RCJ178" s="2"/>
      <c r="RCK178" s="2"/>
      <c r="RCL178" s="2"/>
      <c r="RCM178" s="2"/>
      <c r="RCN178" s="2"/>
      <c r="RCO178" s="2"/>
      <c r="RCP178" s="2"/>
      <c r="RCQ178" s="2"/>
      <c r="RCR178" s="2"/>
      <c r="RCS178" s="2"/>
      <c r="RCT178" s="2"/>
      <c r="RCU178" s="2"/>
      <c r="RCV178" s="2"/>
      <c r="RCW178" s="2"/>
      <c r="RCX178" s="2"/>
      <c r="RCY178" s="2"/>
      <c r="RCZ178" s="2"/>
      <c r="RDA178" s="2"/>
      <c r="RDB178" s="2"/>
      <c r="RDC178" s="2"/>
      <c r="RDD178" s="2"/>
      <c r="RDE178" s="2"/>
      <c r="RDF178" s="2"/>
      <c r="RDG178" s="2"/>
      <c r="RDH178" s="2"/>
      <c r="RDI178" s="2"/>
      <c r="RDJ178" s="2"/>
      <c r="RDK178" s="2"/>
      <c r="RDL178" s="2"/>
      <c r="RDM178" s="2"/>
      <c r="RDN178" s="2"/>
      <c r="RDO178" s="2"/>
      <c r="RDP178" s="2"/>
      <c r="RDQ178" s="2"/>
      <c r="RDR178" s="2"/>
      <c r="RDS178" s="2"/>
      <c r="RDT178" s="2"/>
      <c r="RDU178" s="2"/>
      <c r="RDV178" s="2"/>
      <c r="RDW178" s="2"/>
      <c r="RDX178" s="2"/>
      <c r="RDY178" s="2"/>
      <c r="RDZ178" s="2"/>
      <c r="REA178" s="2"/>
      <c r="REB178" s="2"/>
      <c r="REC178" s="2"/>
      <c r="RED178" s="2"/>
      <c r="REE178" s="2"/>
      <c r="REF178" s="2"/>
      <c r="REG178" s="2"/>
      <c r="REH178" s="2"/>
      <c r="REI178" s="2"/>
      <c r="REJ178" s="2"/>
      <c r="REK178" s="2"/>
      <c r="REL178" s="2"/>
      <c r="REM178" s="2"/>
      <c r="REN178" s="2"/>
      <c r="REO178" s="2"/>
      <c r="REP178" s="2"/>
      <c r="REQ178" s="2"/>
      <c r="RER178" s="2"/>
      <c r="RES178" s="2"/>
      <c r="RET178" s="2"/>
      <c r="REU178" s="2"/>
      <c r="REV178" s="2"/>
      <c r="REW178" s="2"/>
      <c r="REX178" s="2"/>
      <c r="REY178" s="2"/>
      <c r="REZ178" s="2"/>
      <c r="RFA178" s="2"/>
      <c r="RFB178" s="2"/>
      <c r="RFC178" s="2"/>
      <c r="RFD178" s="2"/>
      <c r="RFE178" s="2"/>
      <c r="RFF178" s="2"/>
      <c r="RFG178" s="2"/>
      <c r="RFH178" s="2"/>
      <c r="RFI178" s="2"/>
      <c r="RFJ178" s="2"/>
      <c r="RFK178" s="2"/>
      <c r="RFL178" s="2"/>
      <c r="RFM178" s="2"/>
      <c r="RFN178" s="2"/>
      <c r="RFO178" s="2"/>
      <c r="RFP178" s="2"/>
      <c r="RFQ178" s="2"/>
      <c r="RFR178" s="2"/>
      <c r="RFS178" s="2"/>
      <c r="RFT178" s="2"/>
      <c r="RFU178" s="2"/>
      <c r="RFV178" s="2"/>
      <c r="RFW178" s="2"/>
      <c r="RFX178" s="2"/>
      <c r="RFY178" s="2"/>
      <c r="RFZ178" s="2"/>
      <c r="RGA178" s="2"/>
      <c r="RGB178" s="2"/>
      <c r="RGC178" s="2"/>
      <c r="RGD178" s="2"/>
      <c r="RGE178" s="2"/>
      <c r="RGF178" s="2"/>
      <c r="RGG178" s="2"/>
      <c r="RGH178" s="2"/>
      <c r="RGI178" s="2"/>
      <c r="RGJ178" s="2"/>
      <c r="RGK178" s="2"/>
      <c r="RGL178" s="2"/>
      <c r="RGM178" s="2"/>
      <c r="RGN178" s="2"/>
      <c r="RGO178" s="2"/>
      <c r="RGP178" s="2"/>
      <c r="RGQ178" s="2"/>
      <c r="RGR178" s="2"/>
      <c r="RGS178" s="2"/>
      <c r="RGT178" s="2"/>
      <c r="RGU178" s="2"/>
      <c r="RGV178" s="2"/>
      <c r="RGW178" s="2"/>
      <c r="RGX178" s="2"/>
      <c r="RGY178" s="2"/>
      <c r="RGZ178" s="2"/>
      <c r="RHA178" s="2"/>
      <c r="RHB178" s="2"/>
      <c r="RHC178" s="2"/>
      <c r="RHD178" s="2"/>
      <c r="RHE178" s="2"/>
      <c r="RHF178" s="2"/>
      <c r="RHG178" s="2"/>
      <c r="RHH178" s="2"/>
      <c r="RHI178" s="2"/>
      <c r="RHJ178" s="2"/>
      <c r="RHK178" s="2"/>
      <c r="RHL178" s="2"/>
      <c r="RHM178" s="2"/>
      <c r="RHN178" s="2"/>
      <c r="RHO178" s="2"/>
      <c r="RHP178" s="2"/>
      <c r="RHQ178" s="2"/>
      <c r="RHR178" s="2"/>
      <c r="RHS178" s="2"/>
      <c r="RHT178" s="2"/>
      <c r="RHU178" s="2"/>
      <c r="RHV178" s="2"/>
      <c r="RHW178" s="2"/>
      <c r="RHX178" s="2"/>
      <c r="RHY178" s="2"/>
      <c r="RHZ178" s="2"/>
      <c r="RIA178" s="2"/>
      <c r="RIB178" s="2"/>
      <c r="RIC178" s="2"/>
      <c r="RID178" s="2"/>
      <c r="RIE178" s="2"/>
      <c r="RIF178" s="2"/>
      <c r="RIG178" s="2"/>
      <c r="RIH178" s="2"/>
      <c r="RII178" s="2"/>
      <c r="RIJ178" s="2"/>
      <c r="RIK178" s="2"/>
      <c r="RIL178" s="2"/>
      <c r="RIM178" s="2"/>
      <c r="RIN178" s="2"/>
      <c r="RIO178" s="2"/>
      <c r="RIP178" s="2"/>
      <c r="RIQ178" s="2"/>
      <c r="RIR178" s="2"/>
      <c r="RIS178" s="2"/>
      <c r="RIT178" s="2"/>
      <c r="RIU178" s="2"/>
      <c r="RIV178" s="2"/>
      <c r="RIW178" s="2"/>
      <c r="RIX178" s="2"/>
      <c r="RIY178" s="2"/>
      <c r="RIZ178" s="2"/>
      <c r="RJA178" s="2"/>
      <c r="RJB178" s="2"/>
      <c r="RJC178" s="2"/>
      <c r="RJD178" s="2"/>
      <c r="RJE178" s="2"/>
      <c r="RJF178" s="2"/>
      <c r="RJG178" s="2"/>
      <c r="RJH178" s="2"/>
      <c r="RJI178" s="2"/>
      <c r="RJJ178" s="2"/>
      <c r="RJK178" s="2"/>
      <c r="RJL178" s="2"/>
      <c r="RJM178" s="2"/>
      <c r="RJN178" s="2"/>
      <c r="RJO178" s="2"/>
      <c r="RJP178" s="2"/>
      <c r="RJQ178" s="2"/>
      <c r="RJR178" s="2"/>
      <c r="RJS178" s="2"/>
      <c r="RJT178" s="2"/>
      <c r="RJU178" s="2"/>
      <c r="RJV178" s="2"/>
      <c r="RJW178" s="2"/>
      <c r="RJX178" s="2"/>
      <c r="RJY178" s="2"/>
      <c r="RJZ178" s="2"/>
      <c r="RKA178" s="2"/>
      <c r="RKB178" s="2"/>
      <c r="RKC178" s="2"/>
      <c r="RKD178" s="2"/>
      <c r="RKE178" s="2"/>
      <c r="RKF178" s="2"/>
      <c r="RKG178" s="2"/>
      <c r="RKH178" s="2"/>
      <c r="RKI178" s="2"/>
      <c r="RKJ178" s="2"/>
      <c r="RKK178" s="2"/>
      <c r="RKL178" s="2"/>
      <c r="RKM178" s="2"/>
      <c r="RKN178" s="2"/>
      <c r="RKO178" s="2"/>
      <c r="RKP178" s="2"/>
      <c r="RKQ178" s="2"/>
      <c r="RKR178" s="2"/>
      <c r="RKS178" s="2"/>
      <c r="RKT178" s="2"/>
      <c r="RKU178" s="2"/>
      <c r="RKV178" s="2"/>
      <c r="RKW178" s="2"/>
      <c r="RKX178" s="2"/>
      <c r="RKY178" s="2"/>
      <c r="RKZ178" s="2"/>
      <c r="RLA178" s="2"/>
      <c r="RLB178" s="2"/>
      <c r="RLC178" s="2"/>
      <c r="RLD178" s="2"/>
      <c r="RLE178" s="2"/>
      <c r="RLF178" s="2"/>
      <c r="RLG178" s="2"/>
      <c r="RLH178" s="2"/>
      <c r="RLI178" s="2"/>
      <c r="RLJ178" s="2"/>
      <c r="RLK178" s="2"/>
      <c r="RLL178" s="2"/>
      <c r="RLM178" s="2"/>
      <c r="RLN178" s="2"/>
      <c r="RLO178" s="2"/>
      <c r="RLP178" s="2"/>
      <c r="RLQ178" s="2"/>
      <c r="RLR178" s="2"/>
      <c r="RLS178" s="2"/>
      <c r="RLT178" s="2"/>
      <c r="RLU178" s="2"/>
      <c r="RLV178" s="2"/>
      <c r="RLW178" s="2"/>
      <c r="RLX178" s="2"/>
      <c r="RLY178" s="2"/>
      <c r="RLZ178" s="2"/>
      <c r="RMA178" s="2"/>
      <c r="RMB178" s="2"/>
      <c r="RMC178" s="2"/>
      <c r="RMD178" s="2"/>
      <c r="RME178" s="2"/>
      <c r="RMF178" s="2"/>
      <c r="RMG178" s="2"/>
      <c r="RMH178" s="2"/>
      <c r="RMI178" s="2"/>
      <c r="RMJ178" s="2"/>
      <c r="RMK178" s="2"/>
      <c r="RML178" s="2"/>
      <c r="RMM178" s="2"/>
      <c r="RMN178" s="2"/>
      <c r="RMO178" s="2"/>
      <c r="RMP178" s="2"/>
      <c r="RMQ178" s="2"/>
      <c r="RMR178" s="2"/>
      <c r="RMS178" s="2"/>
      <c r="RMT178" s="2"/>
      <c r="RMU178" s="2"/>
      <c r="RMV178" s="2"/>
      <c r="RMW178" s="2"/>
      <c r="RMX178" s="2"/>
      <c r="RMY178" s="2"/>
      <c r="RMZ178" s="2"/>
      <c r="RNA178" s="2"/>
      <c r="RNB178" s="2"/>
      <c r="RNC178" s="2"/>
      <c r="RND178" s="2"/>
      <c r="RNE178" s="2"/>
      <c r="RNF178" s="2"/>
      <c r="RNG178" s="2"/>
      <c r="RNH178" s="2"/>
      <c r="RNI178" s="2"/>
      <c r="RNJ178" s="2"/>
      <c r="RNK178" s="2"/>
      <c r="RNL178" s="2"/>
      <c r="RNM178" s="2"/>
      <c r="RNN178" s="2"/>
      <c r="RNO178" s="2"/>
      <c r="RNP178" s="2"/>
      <c r="RNQ178" s="2"/>
      <c r="RNR178" s="2"/>
      <c r="RNS178" s="2"/>
      <c r="RNT178" s="2"/>
      <c r="RNU178" s="2"/>
      <c r="RNV178" s="2"/>
      <c r="RNW178" s="2"/>
      <c r="RNX178" s="2"/>
      <c r="RNY178" s="2"/>
      <c r="RNZ178" s="2"/>
      <c r="ROA178" s="2"/>
      <c r="ROB178" s="2"/>
      <c r="ROC178" s="2"/>
      <c r="ROD178" s="2"/>
      <c r="ROE178" s="2"/>
      <c r="ROF178" s="2"/>
      <c r="ROG178" s="2"/>
      <c r="ROH178" s="2"/>
      <c r="ROI178" s="2"/>
      <c r="ROJ178" s="2"/>
      <c r="ROK178" s="2"/>
      <c r="ROL178" s="2"/>
      <c r="ROM178" s="2"/>
      <c r="RON178" s="2"/>
      <c r="ROO178" s="2"/>
      <c r="ROP178" s="2"/>
      <c r="ROQ178" s="2"/>
      <c r="ROR178" s="2"/>
      <c r="ROS178" s="2"/>
      <c r="ROT178" s="2"/>
      <c r="ROU178" s="2"/>
      <c r="ROV178" s="2"/>
      <c r="ROW178" s="2"/>
      <c r="ROX178" s="2"/>
      <c r="ROY178" s="2"/>
      <c r="ROZ178" s="2"/>
      <c r="RPA178" s="2"/>
      <c r="RPB178" s="2"/>
      <c r="RPC178" s="2"/>
      <c r="RPD178" s="2"/>
      <c r="RPE178" s="2"/>
      <c r="RPF178" s="2"/>
      <c r="RPG178" s="2"/>
      <c r="RPH178" s="2"/>
      <c r="RPI178" s="2"/>
      <c r="RPJ178" s="2"/>
      <c r="RPK178" s="2"/>
      <c r="RPL178" s="2"/>
      <c r="RPM178" s="2"/>
      <c r="RPN178" s="2"/>
      <c r="RPO178" s="2"/>
      <c r="RPP178" s="2"/>
      <c r="RPQ178" s="2"/>
      <c r="RPR178" s="2"/>
      <c r="RPS178" s="2"/>
      <c r="RPT178" s="2"/>
      <c r="RPU178" s="2"/>
      <c r="RPV178" s="2"/>
      <c r="RPW178" s="2"/>
      <c r="RPX178" s="2"/>
      <c r="RPY178" s="2"/>
      <c r="RPZ178" s="2"/>
      <c r="RQA178" s="2"/>
      <c r="RQB178" s="2"/>
      <c r="RQC178" s="2"/>
      <c r="RQD178" s="2"/>
      <c r="RQE178" s="2"/>
      <c r="RQF178" s="2"/>
      <c r="RQG178" s="2"/>
      <c r="RQH178" s="2"/>
      <c r="RQI178" s="2"/>
      <c r="RQJ178" s="2"/>
      <c r="RQK178" s="2"/>
      <c r="RQL178" s="2"/>
      <c r="RQM178" s="2"/>
      <c r="RQN178" s="2"/>
      <c r="RQO178" s="2"/>
      <c r="RQP178" s="2"/>
      <c r="RQQ178" s="2"/>
      <c r="RQR178" s="2"/>
      <c r="RQS178" s="2"/>
      <c r="RQT178" s="2"/>
      <c r="RQU178" s="2"/>
      <c r="RQV178" s="2"/>
      <c r="RQW178" s="2"/>
      <c r="RQX178" s="2"/>
      <c r="RQY178" s="2"/>
      <c r="RQZ178" s="2"/>
      <c r="RRA178" s="2"/>
      <c r="RRB178" s="2"/>
      <c r="RRC178" s="2"/>
      <c r="RRD178" s="2"/>
      <c r="RRE178" s="2"/>
      <c r="RRF178" s="2"/>
      <c r="RRG178" s="2"/>
      <c r="RRH178" s="2"/>
      <c r="RRI178" s="2"/>
      <c r="RRJ178" s="2"/>
      <c r="RRK178" s="2"/>
      <c r="RRL178" s="2"/>
      <c r="RRM178" s="2"/>
      <c r="RRN178" s="2"/>
      <c r="RRO178" s="2"/>
      <c r="RRP178" s="2"/>
      <c r="RRQ178" s="2"/>
      <c r="RRR178" s="2"/>
      <c r="RRS178" s="2"/>
      <c r="RRT178" s="2"/>
      <c r="RRU178" s="2"/>
      <c r="RRV178" s="2"/>
      <c r="RRW178" s="2"/>
      <c r="RRX178" s="2"/>
      <c r="RRY178" s="2"/>
      <c r="RRZ178" s="2"/>
      <c r="RSA178" s="2"/>
      <c r="RSB178" s="2"/>
      <c r="RSC178" s="2"/>
      <c r="RSD178" s="2"/>
      <c r="RSE178" s="2"/>
      <c r="RSF178" s="2"/>
      <c r="RSG178" s="2"/>
      <c r="RSH178" s="2"/>
      <c r="RSI178" s="2"/>
      <c r="RSJ178" s="2"/>
      <c r="RSK178" s="2"/>
      <c r="RSL178" s="2"/>
      <c r="RSM178" s="2"/>
      <c r="RSN178" s="2"/>
      <c r="RSO178" s="2"/>
      <c r="RSP178" s="2"/>
      <c r="RSQ178" s="2"/>
      <c r="RSR178" s="2"/>
      <c r="RSS178" s="2"/>
      <c r="RST178" s="2"/>
      <c r="RSU178" s="2"/>
      <c r="RSV178" s="2"/>
      <c r="RSW178" s="2"/>
      <c r="RSX178" s="2"/>
      <c r="RSY178" s="2"/>
      <c r="RSZ178" s="2"/>
      <c r="RTA178" s="2"/>
      <c r="RTB178" s="2"/>
      <c r="RTC178" s="2"/>
      <c r="RTD178" s="2"/>
      <c r="RTE178" s="2"/>
      <c r="RTF178" s="2"/>
      <c r="RTG178" s="2"/>
      <c r="RTH178" s="2"/>
      <c r="RTI178" s="2"/>
      <c r="RTJ178" s="2"/>
      <c r="RTK178" s="2"/>
      <c r="RTL178" s="2"/>
      <c r="RTM178" s="2"/>
      <c r="RTN178" s="2"/>
      <c r="RTO178" s="2"/>
      <c r="RTP178" s="2"/>
      <c r="RTQ178" s="2"/>
      <c r="RTR178" s="2"/>
      <c r="RTS178" s="2"/>
      <c r="RTT178" s="2"/>
      <c r="RTU178" s="2"/>
      <c r="RTV178" s="2"/>
      <c r="RTW178" s="2"/>
      <c r="RTX178" s="2"/>
      <c r="RTY178" s="2"/>
      <c r="RTZ178" s="2"/>
      <c r="RUA178" s="2"/>
      <c r="RUB178" s="2"/>
      <c r="RUC178" s="2"/>
      <c r="RUD178" s="2"/>
      <c r="RUE178" s="2"/>
      <c r="RUF178" s="2"/>
      <c r="RUG178" s="2"/>
      <c r="RUH178" s="2"/>
      <c r="RUI178" s="2"/>
      <c r="RUJ178" s="2"/>
      <c r="RUK178" s="2"/>
      <c r="RUL178" s="2"/>
      <c r="RUM178" s="2"/>
      <c r="RUN178" s="2"/>
      <c r="RUO178" s="2"/>
      <c r="RUP178" s="2"/>
      <c r="RUQ178" s="2"/>
      <c r="RUR178" s="2"/>
      <c r="RUS178" s="2"/>
      <c r="RUT178" s="2"/>
      <c r="RUU178" s="2"/>
      <c r="RUV178" s="2"/>
      <c r="RUW178" s="2"/>
      <c r="RUX178" s="2"/>
      <c r="RUY178" s="2"/>
      <c r="RUZ178" s="2"/>
      <c r="RVA178" s="2"/>
      <c r="RVB178" s="2"/>
      <c r="RVC178" s="2"/>
      <c r="RVD178" s="2"/>
      <c r="RVE178" s="2"/>
      <c r="RVF178" s="2"/>
      <c r="RVG178" s="2"/>
      <c r="RVH178" s="2"/>
      <c r="RVI178" s="2"/>
      <c r="RVJ178" s="2"/>
      <c r="RVK178" s="2"/>
      <c r="RVL178" s="2"/>
      <c r="RVM178" s="2"/>
      <c r="RVN178" s="2"/>
      <c r="RVO178" s="2"/>
      <c r="RVP178" s="2"/>
      <c r="RVQ178" s="2"/>
      <c r="RVR178" s="2"/>
      <c r="RVS178" s="2"/>
      <c r="RVT178" s="2"/>
      <c r="RVU178" s="2"/>
      <c r="RVV178" s="2"/>
      <c r="RVW178" s="2"/>
      <c r="RVX178" s="2"/>
      <c r="RVY178" s="2"/>
      <c r="RVZ178" s="2"/>
      <c r="RWA178" s="2"/>
      <c r="RWB178" s="2"/>
      <c r="RWC178" s="2"/>
      <c r="RWD178" s="2"/>
      <c r="RWE178" s="2"/>
      <c r="RWF178" s="2"/>
      <c r="RWG178" s="2"/>
      <c r="RWH178" s="2"/>
      <c r="RWI178" s="2"/>
      <c r="RWJ178" s="2"/>
      <c r="RWK178" s="2"/>
      <c r="RWL178" s="2"/>
      <c r="RWM178" s="2"/>
      <c r="RWN178" s="2"/>
      <c r="RWO178" s="2"/>
      <c r="RWP178" s="2"/>
      <c r="RWQ178" s="2"/>
      <c r="RWR178" s="2"/>
      <c r="RWS178" s="2"/>
      <c r="RWT178" s="2"/>
      <c r="RWU178" s="2"/>
      <c r="RWV178" s="2"/>
      <c r="RWW178" s="2"/>
      <c r="RWX178" s="2"/>
      <c r="RWY178" s="2"/>
      <c r="RWZ178" s="2"/>
      <c r="RXA178" s="2"/>
      <c r="RXB178" s="2"/>
      <c r="RXC178" s="2"/>
      <c r="RXD178" s="2"/>
      <c r="RXE178" s="2"/>
      <c r="RXF178" s="2"/>
      <c r="RXG178" s="2"/>
      <c r="RXH178" s="2"/>
      <c r="RXI178" s="2"/>
      <c r="RXJ178" s="2"/>
      <c r="RXK178" s="2"/>
      <c r="RXL178" s="2"/>
      <c r="RXM178" s="2"/>
      <c r="RXN178" s="2"/>
      <c r="RXO178" s="2"/>
      <c r="RXP178" s="2"/>
      <c r="RXQ178" s="2"/>
      <c r="RXR178" s="2"/>
      <c r="RXS178" s="2"/>
      <c r="RXT178" s="2"/>
      <c r="RXU178" s="2"/>
      <c r="RXV178" s="2"/>
      <c r="RXW178" s="2"/>
      <c r="RXX178" s="2"/>
      <c r="RXY178" s="2"/>
      <c r="RXZ178" s="2"/>
      <c r="RYA178" s="2"/>
      <c r="RYB178" s="2"/>
      <c r="RYC178" s="2"/>
      <c r="RYD178" s="2"/>
      <c r="RYE178" s="2"/>
      <c r="RYF178" s="2"/>
      <c r="RYG178" s="2"/>
      <c r="RYH178" s="2"/>
      <c r="RYI178" s="2"/>
      <c r="RYJ178" s="2"/>
      <c r="RYK178" s="2"/>
      <c r="RYL178" s="2"/>
      <c r="RYM178" s="2"/>
      <c r="RYN178" s="2"/>
      <c r="RYO178" s="2"/>
      <c r="RYP178" s="2"/>
      <c r="RYQ178" s="2"/>
      <c r="RYR178" s="2"/>
      <c r="RYS178" s="2"/>
      <c r="RYT178" s="2"/>
      <c r="RYU178" s="2"/>
      <c r="RYV178" s="2"/>
      <c r="RYW178" s="2"/>
      <c r="RYX178" s="2"/>
      <c r="RYY178" s="2"/>
      <c r="RYZ178" s="2"/>
      <c r="RZA178" s="2"/>
      <c r="RZB178" s="2"/>
      <c r="RZC178" s="2"/>
      <c r="RZD178" s="2"/>
      <c r="RZE178" s="2"/>
      <c r="RZF178" s="2"/>
      <c r="RZG178" s="2"/>
      <c r="RZH178" s="2"/>
      <c r="RZI178" s="2"/>
      <c r="RZJ178" s="2"/>
      <c r="RZK178" s="2"/>
      <c r="RZL178" s="2"/>
      <c r="RZM178" s="2"/>
      <c r="RZN178" s="2"/>
      <c r="RZO178" s="2"/>
      <c r="RZP178" s="2"/>
      <c r="RZQ178" s="2"/>
      <c r="RZR178" s="2"/>
      <c r="RZS178" s="2"/>
      <c r="RZT178" s="2"/>
      <c r="RZU178" s="2"/>
      <c r="RZV178" s="2"/>
      <c r="RZW178" s="2"/>
      <c r="RZX178" s="2"/>
      <c r="RZY178" s="2"/>
      <c r="RZZ178" s="2"/>
      <c r="SAA178" s="2"/>
      <c r="SAB178" s="2"/>
      <c r="SAC178" s="2"/>
      <c r="SAD178" s="2"/>
      <c r="SAE178" s="2"/>
      <c r="SAF178" s="2"/>
      <c r="SAG178" s="2"/>
      <c r="SAH178" s="2"/>
      <c r="SAI178" s="2"/>
      <c r="SAJ178" s="2"/>
      <c r="SAK178" s="2"/>
      <c r="SAL178" s="2"/>
      <c r="SAM178" s="2"/>
      <c r="SAN178" s="2"/>
      <c r="SAO178" s="2"/>
      <c r="SAP178" s="2"/>
      <c r="SAQ178" s="2"/>
      <c r="SAR178" s="2"/>
      <c r="SAS178" s="2"/>
      <c r="SAT178" s="2"/>
      <c r="SAU178" s="2"/>
      <c r="SAV178" s="2"/>
      <c r="SAW178" s="2"/>
      <c r="SAX178" s="2"/>
      <c r="SAY178" s="2"/>
      <c r="SAZ178" s="2"/>
      <c r="SBA178" s="2"/>
      <c r="SBB178" s="2"/>
      <c r="SBC178" s="2"/>
      <c r="SBD178" s="2"/>
      <c r="SBE178" s="2"/>
      <c r="SBF178" s="2"/>
      <c r="SBG178" s="2"/>
      <c r="SBH178" s="2"/>
      <c r="SBI178" s="2"/>
      <c r="SBJ178" s="2"/>
      <c r="SBK178" s="2"/>
      <c r="SBL178" s="2"/>
      <c r="SBM178" s="2"/>
      <c r="SBN178" s="2"/>
      <c r="SBO178" s="2"/>
      <c r="SBP178" s="2"/>
      <c r="SBQ178" s="2"/>
      <c r="SBR178" s="2"/>
      <c r="SBS178" s="2"/>
      <c r="SBT178" s="2"/>
      <c r="SBU178" s="2"/>
      <c r="SBV178" s="2"/>
      <c r="SBW178" s="2"/>
      <c r="SBX178" s="2"/>
      <c r="SBY178" s="2"/>
      <c r="SBZ178" s="2"/>
      <c r="SCA178" s="2"/>
      <c r="SCB178" s="2"/>
      <c r="SCC178" s="2"/>
      <c r="SCD178" s="2"/>
      <c r="SCE178" s="2"/>
      <c r="SCF178" s="2"/>
      <c r="SCG178" s="2"/>
      <c r="SCH178" s="2"/>
      <c r="SCI178" s="2"/>
      <c r="SCJ178" s="2"/>
      <c r="SCK178" s="2"/>
      <c r="SCL178" s="2"/>
      <c r="SCM178" s="2"/>
      <c r="SCN178" s="2"/>
      <c r="SCO178" s="2"/>
      <c r="SCP178" s="2"/>
      <c r="SCQ178" s="2"/>
      <c r="SCR178" s="2"/>
      <c r="SCS178" s="2"/>
      <c r="SCT178" s="2"/>
      <c r="SCU178" s="2"/>
      <c r="SCV178" s="2"/>
      <c r="SCW178" s="2"/>
      <c r="SCX178" s="2"/>
      <c r="SCY178" s="2"/>
      <c r="SCZ178" s="2"/>
      <c r="SDA178" s="2"/>
      <c r="SDB178" s="2"/>
      <c r="SDC178" s="2"/>
      <c r="SDD178" s="2"/>
      <c r="SDE178" s="2"/>
      <c r="SDF178" s="2"/>
      <c r="SDG178" s="2"/>
      <c r="SDH178" s="2"/>
      <c r="SDI178" s="2"/>
      <c r="SDJ178" s="2"/>
      <c r="SDK178" s="2"/>
      <c r="SDL178" s="2"/>
      <c r="SDM178" s="2"/>
      <c r="SDN178" s="2"/>
      <c r="SDO178" s="2"/>
      <c r="SDP178" s="2"/>
      <c r="SDQ178" s="2"/>
      <c r="SDR178" s="2"/>
      <c r="SDS178" s="2"/>
      <c r="SDT178" s="2"/>
      <c r="SDU178" s="2"/>
      <c r="SDV178" s="2"/>
      <c r="SDW178" s="2"/>
      <c r="SDX178" s="2"/>
      <c r="SDY178" s="2"/>
      <c r="SDZ178" s="2"/>
      <c r="SEA178" s="2"/>
      <c r="SEB178" s="2"/>
      <c r="SEC178" s="2"/>
      <c r="SED178" s="2"/>
      <c r="SEE178" s="2"/>
      <c r="SEF178" s="2"/>
      <c r="SEG178" s="2"/>
      <c r="SEH178" s="2"/>
      <c r="SEI178" s="2"/>
      <c r="SEJ178" s="2"/>
      <c r="SEK178" s="2"/>
      <c r="SEL178" s="2"/>
      <c r="SEM178" s="2"/>
      <c r="SEN178" s="2"/>
      <c r="SEO178" s="2"/>
      <c r="SEP178" s="2"/>
      <c r="SEQ178" s="2"/>
      <c r="SER178" s="2"/>
      <c r="SES178" s="2"/>
      <c r="SET178" s="2"/>
      <c r="SEU178" s="2"/>
      <c r="SEV178" s="2"/>
      <c r="SEW178" s="2"/>
      <c r="SEX178" s="2"/>
      <c r="SEY178" s="2"/>
      <c r="SEZ178" s="2"/>
      <c r="SFA178" s="2"/>
      <c r="SFB178" s="2"/>
      <c r="SFC178" s="2"/>
      <c r="SFD178" s="2"/>
      <c r="SFE178" s="2"/>
      <c r="SFF178" s="2"/>
      <c r="SFG178" s="2"/>
      <c r="SFH178" s="2"/>
      <c r="SFI178" s="2"/>
      <c r="SFJ178" s="2"/>
      <c r="SFK178" s="2"/>
      <c r="SFL178" s="2"/>
      <c r="SFM178" s="2"/>
      <c r="SFN178" s="2"/>
      <c r="SFO178" s="2"/>
      <c r="SFP178" s="2"/>
      <c r="SFQ178" s="2"/>
      <c r="SFR178" s="2"/>
      <c r="SFS178" s="2"/>
      <c r="SFT178" s="2"/>
      <c r="SFU178" s="2"/>
      <c r="SFV178" s="2"/>
      <c r="SFW178" s="2"/>
      <c r="SFX178" s="2"/>
      <c r="SFY178" s="2"/>
      <c r="SFZ178" s="2"/>
      <c r="SGA178" s="2"/>
      <c r="SGB178" s="2"/>
      <c r="SGC178" s="2"/>
      <c r="SGD178" s="2"/>
      <c r="SGE178" s="2"/>
      <c r="SGF178" s="2"/>
      <c r="SGG178" s="2"/>
      <c r="SGH178" s="2"/>
      <c r="SGI178" s="2"/>
      <c r="SGJ178" s="2"/>
      <c r="SGK178" s="2"/>
      <c r="SGL178" s="2"/>
      <c r="SGM178" s="2"/>
      <c r="SGN178" s="2"/>
      <c r="SGO178" s="2"/>
      <c r="SGP178" s="2"/>
      <c r="SGQ178" s="2"/>
      <c r="SGR178" s="2"/>
      <c r="SGS178" s="2"/>
      <c r="SGT178" s="2"/>
      <c r="SGU178" s="2"/>
      <c r="SGV178" s="2"/>
      <c r="SGW178" s="2"/>
      <c r="SGX178" s="2"/>
      <c r="SGY178" s="2"/>
      <c r="SGZ178" s="2"/>
      <c r="SHA178" s="2"/>
      <c r="SHB178" s="2"/>
      <c r="SHC178" s="2"/>
      <c r="SHD178" s="2"/>
      <c r="SHE178" s="2"/>
      <c r="SHF178" s="2"/>
      <c r="SHG178" s="2"/>
      <c r="SHH178" s="2"/>
      <c r="SHI178" s="2"/>
      <c r="SHJ178" s="2"/>
      <c r="SHK178" s="2"/>
      <c r="SHL178" s="2"/>
      <c r="SHM178" s="2"/>
      <c r="SHN178" s="2"/>
      <c r="SHO178" s="2"/>
      <c r="SHP178" s="2"/>
      <c r="SHQ178" s="2"/>
      <c r="SHR178" s="2"/>
      <c r="SHS178" s="2"/>
      <c r="SHT178" s="2"/>
      <c r="SHU178" s="2"/>
      <c r="SHV178" s="2"/>
      <c r="SHW178" s="2"/>
      <c r="SHX178" s="2"/>
      <c r="SHY178" s="2"/>
      <c r="SHZ178" s="2"/>
      <c r="SIA178" s="2"/>
      <c r="SIB178" s="2"/>
      <c r="SIC178" s="2"/>
      <c r="SID178" s="2"/>
      <c r="SIE178" s="2"/>
      <c r="SIF178" s="2"/>
      <c r="SIG178" s="2"/>
      <c r="SIH178" s="2"/>
      <c r="SII178" s="2"/>
      <c r="SIJ178" s="2"/>
      <c r="SIK178" s="2"/>
      <c r="SIL178" s="2"/>
      <c r="SIM178" s="2"/>
      <c r="SIN178" s="2"/>
      <c r="SIO178" s="2"/>
      <c r="SIP178" s="2"/>
      <c r="SIQ178" s="2"/>
      <c r="SIR178" s="2"/>
      <c r="SIS178" s="2"/>
      <c r="SIT178" s="2"/>
      <c r="SIU178" s="2"/>
      <c r="SIV178" s="2"/>
      <c r="SIW178" s="2"/>
      <c r="SIX178" s="2"/>
      <c r="SIY178" s="2"/>
      <c r="SIZ178" s="2"/>
      <c r="SJA178" s="2"/>
      <c r="SJB178" s="2"/>
      <c r="SJC178" s="2"/>
      <c r="SJD178" s="2"/>
      <c r="SJE178" s="2"/>
      <c r="SJF178" s="2"/>
      <c r="SJG178" s="2"/>
      <c r="SJH178" s="2"/>
      <c r="SJI178" s="2"/>
      <c r="SJJ178" s="2"/>
      <c r="SJK178" s="2"/>
      <c r="SJL178" s="2"/>
      <c r="SJM178" s="2"/>
      <c r="SJN178" s="2"/>
      <c r="SJO178" s="2"/>
      <c r="SJP178" s="2"/>
      <c r="SJQ178" s="2"/>
      <c r="SJR178" s="2"/>
      <c r="SJS178" s="2"/>
      <c r="SJT178" s="2"/>
      <c r="SJU178" s="2"/>
      <c r="SJV178" s="2"/>
      <c r="SJW178" s="2"/>
      <c r="SJX178" s="2"/>
      <c r="SJY178" s="2"/>
      <c r="SJZ178" s="2"/>
      <c r="SKA178" s="2"/>
      <c r="SKB178" s="2"/>
      <c r="SKC178" s="2"/>
      <c r="SKD178" s="2"/>
      <c r="SKE178" s="2"/>
      <c r="SKF178" s="2"/>
      <c r="SKG178" s="2"/>
      <c r="SKH178" s="2"/>
      <c r="SKI178" s="2"/>
      <c r="SKJ178" s="2"/>
      <c r="SKK178" s="2"/>
      <c r="SKL178" s="2"/>
      <c r="SKM178" s="2"/>
      <c r="SKN178" s="2"/>
      <c r="SKO178" s="2"/>
      <c r="SKP178" s="2"/>
      <c r="SKQ178" s="2"/>
      <c r="SKR178" s="2"/>
      <c r="SKS178" s="2"/>
      <c r="SKT178" s="2"/>
      <c r="SKU178" s="2"/>
      <c r="SKV178" s="2"/>
      <c r="SKW178" s="2"/>
      <c r="SKX178" s="2"/>
      <c r="SKY178" s="2"/>
      <c r="SKZ178" s="2"/>
      <c r="SLA178" s="2"/>
      <c r="SLB178" s="2"/>
      <c r="SLC178" s="2"/>
      <c r="SLD178" s="2"/>
      <c r="SLE178" s="2"/>
      <c r="SLF178" s="2"/>
      <c r="SLG178" s="2"/>
      <c r="SLH178" s="2"/>
      <c r="SLI178" s="2"/>
      <c r="SLJ178" s="2"/>
      <c r="SLK178" s="2"/>
      <c r="SLL178" s="2"/>
      <c r="SLM178" s="2"/>
      <c r="SLN178" s="2"/>
      <c r="SLO178" s="2"/>
      <c r="SLP178" s="2"/>
      <c r="SLQ178" s="2"/>
      <c r="SLR178" s="2"/>
      <c r="SLS178" s="2"/>
      <c r="SLT178" s="2"/>
      <c r="SLU178" s="2"/>
      <c r="SLV178" s="2"/>
      <c r="SLW178" s="2"/>
      <c r="SLX178" s="2"/>
      <c r="SLY178" s="2"/>
      <c r="SLZ178" s="2"/>
      <c r="SMA178" s="2"/>
      <c r="SMB178" s="2"/>
      <c r="SMC178" s="2"/>
      <c r="SMD178" s="2"/>
      <c r="SME178" s="2"/>
      <c r="SMF178" s="2"/>
      <c r="SMG178" s="2"/>
      <c r="SMH178" s="2"/>
      <c r="SMI178" s="2"/>
      <c r="SMJ178" s="2"/>
      <c r="SMK178" s="2"/>
      <c r="SML178" s="2"/>
      <c r="SMM178" s="2"/>
      <c r="SMN178" s="2"/>
      <c r="SMO178" s="2"/>
      <c r="SMP178" s="2"/>
      <c r="SMQ178" s="2"/>
      <c r="SMR178" s="2"/>
      <c r="SMS178" s="2"/>
      <c r="SMT178" s="2"/>
      <c r="SMU178" s="2"/>
      <c r="SMV178" s="2"/>
      <c r="SMW178" s="2"/>
      <c r="SMX178" s="2"/>
      <c r="SMY178" s="2"/>
      <c r="SMZ178" s="2"/>
      <c r="SNA178" s="2"/>
      <c r="SNB178" s="2"/>
      <c r="SNC178" s="2"/>
      <c r="SND178" s="2"/>
      <c r="SNE178" s="2"/>
      <c r="SNF178" s="2"/>
      <c r="SNG178" s="2"/>
      <c r="SNH178" s="2"/>
      <c r="SNI178" s="2"/>
      <c r="SNJ178" s="2"/>
      <c r="SNK178" s="2"/>
      <c r="SNL178" s="2"/>
      <c r="SNM178" s="2"/>
      <c r="SNN178" s="2"/>
      <c r="SNO178" s="2"/>
      <c r="SNP178" s="2"/>
      <c r="SNQ178" s="2"/>
      <c r="SNR178" s="2"/>
      <c r="SNS178" s="2"/>
      <c r="SNT178" s="2"/>
      <c r="SNU178" s="2"/>
      <c r="SNV178" s="2"/>
      <c r="SNW178" s="2"/>
      <c r="SNX178" s="2"/>
      <c r="SNY178" s="2"/>
      <c r="SNZ178" s="2"/>
      <c r="SOA178" s="2"/>
      <c r="SOB178" s="2"/>
      <c r="SOC178" s="2"/>
      <c r="SOD178" s="2"/>
      <c r="SOE178" s="2"/>
      <c r="SOF178" s="2"/>
      <c r="SOG178" s="2"/>
      <c r="SOH178" s="2"/>
      <c r="SOI178" s="2"/>
      <c r="SOJ178" s="2"/>
      <c r="SOK178" s="2"/>
      <c r="SOL178" s="2"/>
      <c r="SOM178" s="2"/>
      <c r="SON178" s="2"/>
      <c r="SOO178" s="2"/>
      <c r="SOP178" s="2"/>
      <c r="SOQ178" s="2"/>
      <c r="SOR178" s="2"/>
      <c r="SOS178" s="2"/>
      <c r="SOT178" s="2"/>
      <c r="SOU178" s="2"/>
      <c r="SOV178" s="2"/>
      <c r="SOW178" s="2"/>
      <c r="SOX178" s="2"/>
      <c r="SOY178" s="2"/>
      <c r="SOZ178" s="2"/>
      <c r="SPA178" s="2"/>
      <c r="SPB178" s="2"/>
      <c r="SPC178" s="2"/>
      <c r="SPD178" s="2"/>
      <c r="SPE178" s="2"/>
      <c r="SPF178" s="2"/>
      <c r="SPG178" s="2"/>
      <c r="SPH178" s="2"/>
      <c r="SPI178" s="2"/>
      <c r="SPJ178" s="2"/>
      <c r="SPK178" s="2"/>
      <c r="SPL178" s="2"/>
      <c r="SPM178" s="2"/>
      <c r="SPN178" s="2"/>
      <c r="SPO178" s="2"/>
      <c r="SPP178" s="2"/>
      <c r="SPQ178" s="2"/>
      <c r="SPR178" s="2"/>
      <c r="SPS178" s="2"/>
      <c r="SPT178" s="2"/>
      <c r="SPU178" s="2"/>
      <c r="SPV178" s="2"/>
      <c r="SPW178" s="2"/>
      <c r="SPX178" s="2"/>
      <c r="SPY178" s="2"/>
      <c r="SPZ178" s="2"/>
      <c r="SQA178" s="2"/>
      <c r="SQB178" s="2"/>
      <c r="SQC178" s="2"/>
      <c r="SQD178" s="2"/>
      <c r="SQE178" s="2"/>
      <c r="SQF178" s="2"/>
      <c r="SQG178" s="2"/>
      <c r="SQH178" s="2"/>
      <c r="SQI178" s="2"/>
      <c r="SQJ178" s="2"/>
      <c r="SQK178" s="2"/>
      <c r="SQL178" s="2"/>
      <c r="SQM178" s="2"/>
      <c r="SQN178" s="2"/>
      <c r="SQO178" s="2"/>
      <c r="SQP178" s="2"/>
      <c r="SQQ178" s="2"/>
      <c r="SQR178" s="2"/>
      <c r="SQS178" s="2"/>
      <c r="SQT178" s="2"/>
      <c r="SQU178" s="2"/>
      <c r="SQV178" s="2"/>
      <c r="SQW178" s="2"/>
      <c r="SQX178" s="2"/>
      <c r="SQY178" s="2"/>
      <c r="SQZ178" s="2"/>
      <c r="SRA178" s="2"/>
      <c r="SRB178" s="2"/>
      <c r="SRC178" s="2"/>
      <c r="SRD178" s="2"/>
      <c r="SRE178" s="2"/>
      <c r="SRF178" s="2"/>
      <c r="SRG178" s="2"/>
      <c r="SRH178" s="2"/>
      <c r="SRI178" s="2"/>
      <c r="SRJ178" s="2"/>
      <c r="SRK178" s="2"/>
      <c r="SRL178" s="2"/>
      <c r="SRM178" s="2"/>
      <c r="SRN178" s="2"/>
      <c r="SRO178" s="2"/>
      <c r="SRP178" s="2"/>
      <c r="SRQ178" s="2"/>
      <c r="SRR178" s="2"/>
      <c r="SRS178" s="2"/>
      <c r="SRT178" s="2"/>
      <c r="SRU178" s="2"/>
      <c r="SRV178" s="2"/>
      <c r="SRW178" s="2"/>
      <c r="SRX178" s="2"/>
      <c r="SRY178" s="2"/>
      <c r="SRZ178" s="2"/>
      <c r="SSA178" s="2"/>
      <c r="SSB178" s="2"/>
      <c r="SSC178" s="2"/>
      <c r="SSD178" s="2"/>
      <c r="SSE178" s="2"/>
      <c r="SSF178" s="2"/>
      <c r="SSG178" s="2"/>
      <c r="SSH178" s="2"/>
      <c r="SSI178" s="2"/>
      <c r="SSJ178" s="2"/>
      <c r="SSK178" s="2"/>
      <c r="SSL178" s="2"/>
      <c r="SSM178" s="2"/>
      <c r="SSN178" s="2"/>
      <c r="SSO178" s="2"/>
      <c r="SSP178" s="2"/>
      <c r="SSQ178" s="2"/>
      <c r="SSR178" s="2"/>
      <c r="SSS178" s="2"/>
      <c r="SST178" s="2"/>
      <c r="SSU178" s="2"/>
      <c r="SSV178" s="2"/>
      <c r="SSW178" s="2"/>
      <c r="SSX178" s="2"/>
      <c r="SSY178" s="2"/>
      <c r="SSZ178" s="2"/>
      <c r="STA178" s="2"/>
      <c r="STB178" s="2"/>
      <c r="STC178" s="2"/>
      <c r="STD178" s="2"/>
      <c r="STE178" s="2"/>
      <c r="STF178" s="2"/>
      <c r="STG178" s="2"/>
      <c r="STH178" s="2"/>
      <c r="STI178" s="2"/>
      <c r="STJ178" s="2"/>
      <c r="STK178" s="2"/>
      <c r="STL178" s="2"/>
      <c r="STM178" s="2"/>
      <c r="STN178" s="2"/>
      <c r="STO178" s="2"/>
      <c r="STP178" s="2"/>
      <c r="STQ178" s="2"/>
      <c r="STR178" s="2"/>
      <c r="STS178" s="2"/>
      <c r="STT178" s="2"/>
      <c r="STU178" s="2"/>
      <c r="STV178" s="2"/>
      <c r="STW178" s="2"/>
      <c r="STX178" s="2"/>
      <c r="STY178" s="2"/>
      <c r="STZ178" s="2"/>
      <c r="SUA178" s="2"/>
      <c r="SUB178" s="2"/>
      <c r="SUC178" s="2"/>
      <c r="SUD178" s="2"/>
      <c r="SUE178" s="2"/>
      <c r="SUF178" s="2"/>
      <c r="SUG178" s="2"/>
      <c r="SUH178" s="2"/>
      <c r="SUI178" s="2"/>
      <c r="SUJ178" s="2"/>
      <c r="SUK178" s="2"/>
      <c r="SUL178" s="2"/>
      <c r="SUM178" s="2"/>
      <c r="SUN178" s="2"/>
      <c r="SUO178" s="2"/>
      <c r="SUP178" s="2"/>
      <c r="SUQ178" s="2"/>
      <c r="SUR178" s="2"/>
      <c r="SUS178" s="2"/>
      <c r="SUT178" s="2"/>
      <c r="SUU178" s="2"/>
      <c r="SUV178" s="2"/>
      <c r="SUW178" s="2"/>
      <c r="SUX178" s="2"/>
      <c r="SUY178" s="2"/>
      <c r="SUZ178" s="2"/>
      <c r="SVA178" s="2"/>
      <c r="SVB178" s="2"/>
      <c r="SVC178" s="2"/>
      <c r="SVD178" s="2"/>
      <c r="SVE178" s="2"/>
      <c r="SVF178" s="2"/>
      <c r="SVG178" s="2"/>
      <c r="SVH178" s="2"/>
      <c r="SVI178" s="2"/>
      <c r="SVJ178" s="2"/>
      <c r="SVK178" s="2"/>
      <c r="SVL178" s="2"/>
      <c r="SVM178" s="2"/>
      <c r="SVN178" s="2"/>
      <c r="SVO178" s="2"/>
      <c r="SVP178" s="2"/>
      <c r="SVQ178" s="2"/>
      <c r="SVR178" s="2"/>
      <c r="SVS178" s="2"/>
      <c r="SVT178" s="2"/>
      <c r="SVU178" s="2"/>
      <c r="SVV178" s="2"/>
      <c r="SVW178" s="2"/>
      <c r="SVX178" s="2"/>
      <c r="SVY178" s="2"/>
      <c r="SVZ178" s="2"/>
      <c r="SWA178" s="2"/>
      <c r="SWB178" s="2"/>
      <c r="SWC178" s="2"/>
      <c r="SWD178" s="2"/>
      <c r="SWE178" s="2"/>
      <c r="SWF178" s="2"/>
      <c r="SWG178" s="2"/>
      <c r="SWH178" s="2"/>
      <c r="SWI178" s="2"/>
      <c r="SWJ178" s="2"/>
      <c r="SWK178" s="2"/>
      <c r="SWL178" s="2"/>
      <c r="SWM178" s="2"/>
      <c r="SWN178" s="2"/>
      <c r="SWO178" s="2"/>
      <c r="SWP178" s="2"/>
      <c r="SWQ178" s="2"/>
      <c r="SWR178" s="2"/>
      <c r="SWS178" s="2"/>
      <c r="SWT178" s="2"/>
      <c r="SWU178" s="2"/>
      <c r="SWV178" s="2"/>
      <c r="SWW178" s="2"/>
      <c r="SWX178" s="2"/>
      <c r="SWY178" s="2"/>
      <c r="SWZ178" s="2"/>
      <c r="SXA178" s="2"/>
      <c r="SXB178" s="2"/>
      <c r="SXC178" s="2"/>
      <c r="SXD178" s="2"/>
      <c r="SXE178" s="2"/>
      <c r="SXF178" s="2"/>
      <c r="SXG178" s="2"/>
      <c r="SXH178" s="2"/>
      <c r="SXI178" s="2"/>
      <c r="SXJ178" s="2"/>
      <c r="SXK178" s="2"/>
      <c r="SXL178" s="2"/>
      <c r="SXM178" s="2"/>
      <c r="SXN178" s="2"/>
      <c r="SXO178" s="2"/>
      <c r="SXP178" s="2"/>
      <c r="SXQ178" s="2"/>
      <c r="SXR178" s="2"/>
      <c r="SXS178" s="2"/>
      <c r="SXT178" s="2"/>
      <c r="SXU178" s="2"/>
      <c r="SXV178" s="2"/>
      <c r="SXW178" s="2"/>
      <c r="SXX178" s="2"/>
      <c r="SXY178" s="2"/>
      <c r="SXZ178" s="2"/>
      <c r="SYA178" s="2"/>
      <c r="SYB178" s="2"/>
      <c r="SYC178" s="2"/>
      <c r="SYD178" s="2"/>
      <c r="SYE178" s="2"/>
      <c r="SYF178" s="2"/>
      <c r="SYG178" s="2"/>
      <c r="SYH178" s="2"/>
      <c r="SYI178" s="2"/>
      <c r="SYJ178" s="2"/>
      <c r="SYK178" s="2"/>
      <c r="SYL178" s="2"/>
      <c r="SYM178" s="2"/>
      <c r="SYN178" s="2"/>
      <c r="SYO178" s="2"/>
      <c r="SYP178" s="2"/>
      <c r="SYQ178" s="2"/>
      <c r="SYR178" s="2"/>
      <c r="SYS178" s="2"/>
      <c r="SYT178" s="2"/>
      <c r="SYU178" s="2"/>
      <c r="SYV178" s="2"/>
      <c r="SYW178" s="2"/>
      <c r="SYX178" s="2"/>
      <c r="SYY178" s="2"/>
      <c r="SYZ178" s="2"/>
      <c r="SZA178" s="2"/>
      <c r="SZB178" s="2"/>
      <c r="SZC178" s="2"/>
      <c r="SZD178" s="2"/>
      <c r="SZE178" s="2"/>
      <c r="SZF178" s="2"/>
      <c r="SZG178" s="2"/>
      <c r="SZH178" s="2"/>
      <c r="SZI178" s="2"/>
      <c r="SZJ178" s="2"/>
      <c r="SZK178" s="2"/>
      <c r="SZL178" s="2"/>
      <c r="SZM178" s="2"/>
      <c r="SZN178" s="2"/>
      <c r="SZO178" s="2"/>
      <c r="SZP178" s="2"/>
      <c r="SZQ178" s="2"/>
      <c r="SZR178" s="2"/>
      <c r="SZS178" s="2"/>
      <c r="SZT178" s="2"/>
      <c r="SZU178" s="2"/>
      <c r="SZV178" s="2"/>
      <c r="SZW178" s="2"/>
      <c r="SZX178" s="2"/>
      <c r="SZY178" s="2"/>
      <c r="SZZ178" s="2"/>
      <c r="TAA178" s="2"/>
      <c r="TAB178" s="2"/>
      <c r="TAC178" s="2"/>
      <c r="TAD178" s="2"/>
      <c r="TAE178" s="2"/>
      <c r="TAF178" s="2"/>
      <c r="TAG178" s="2"/>
      <c r="TAH178" s="2"/>
      <c r="TAI178" s="2"/>
      <c r="TAJ178" s="2"/>
      <c r="TAK178" s="2"/>
      <c r="TAL178" s="2"/>
      <c r="TAM178" s="2"/>
      <c r="TAN178" s="2"/>
      <c r="TAO178" s="2"/>
      <c r="TAP178" s="2"/>
      <c r="TAQ178" s="2"/>
      <c r="TAR178" s="2"/>
      <c r="TAS178" s="2"/>
      <c r="TAT178" s="2"/>
      <c r="TAU178" s="2"/>
      <c r="TAV178" s="2"/>
      <c r="TAW178" s="2"/>
      <c r="TAX178" s="2"/>
      <c r="TAY178" s="2"/>
      <c r="TAZ178" s="2"/>
      <c r="TBA178" s="2"/>
      <c r="TBB178" s="2"/>
      <c r="TBC178" s="2"/>
      <c r="TBD178" s="2"/>
      <c r="TBE178" s="2"/>
      <c r="TBF178" s="2"/>
      <c r="TBG178" s="2"/>
      <c r="TBH178" s="2"/>
      <c r="TBI178" s="2"/>
      <c r="TBJ178" s="2"/>
      <c r="TBK178" s="2"/>
      <c r="TBL178" s="2"/>
      <c r="TBM178" s="2"/>
      <c r="TBN178" s="2"/>
      <c r="TBO178" s="2"/>
      <c r="TBP178" s="2"/>
      <c r="TBQ178" s="2"/>
      <c r="TBR178" s="2"/>
      <c r="TBS178" s="2"/>
      <c r="TBT178" s="2"/>
      <c r="TBU178" s="2"/>
      <c r="TBV178" s="2"/>
      <c r="TBW178" s="2"/>
      <c r="TBX178" s="2"/>
      <c r="TBY178" s="2"/>
      <c r="TBZ178" s="2"/>
      <c r="TCA178" s="2"/>
      <c r="TCB178" s="2"/>
      <c r="TCC178" s="2"/>
      <c r="TCD178" s="2"/>
      <c r="TCE178" s="2"/>
      <c r="TCF178" s="2"/>
      <c r="TCG178" s="2"/>
      <c r="TCH178" s="2"/>
      <c r="TCI178" s="2"/>
      <c r="TCJ178" s="2"/>
      <c r="TCK178" s="2"/>
      <c r="TCL178" s="2"/>
      <c r="TCM178" s="2"/>
      <c r="TCN178" s="2"/>
      <c r="TCO178" s="2"/>
      <c r="TCP178" s="2"/>
      <c r="TCQ178" s="2"/>
      <c r="TCR178" s="2"/>
      <c r="TCS178" s="2"/>
      <c r="TCT178" s="2"/>
      <c r="TCU178" s="2"/>
      <c r="TCV178" s="2"/>
      <c r="TCW178" s="2"/>
      <c r="TCX178" s="2"/>
      <c r="TCY178" s="2"/>
      <c r="TCZ178" s="2"/>
      <c r="TDA178" s="2"/>
      <c r="TDB178" s="2"/>
      <c r="TDC178" s="2"/>
      <c r="TDD178" s="2"/>
      <c r="TDE178" s="2"/>
      <c r="TDF178" s="2"/>
      <c r="TDG178" s="2"/>
      <c r="TDH178" s="2"/>
      <c r="TDI178" s="2"/>
      <c r="TDJ178" s="2"/>
      <c r="TDK178" s="2"/>
      <c r="TDL178" s="2"/>
      <c r="TDM178" s="2"/>
      <c r="TDN178" s="2"/>
      <c r="TDO178" s="2"/>
      <c r="TDP178" s="2"/>
      <c r="TDQ178" s="2"/>
      <c r="TDR178" s="2"/>
      <c r="TDS178" s="2"/>
      <c r="TDT178" s="2"/>
      <c r="TDU178" s="2"/>
      <c r="TDV178" s="2"/>
      <c r="TDW178" s="2"/>
      <c r="TDX178" s="2"/>
      <c r="TDY178" s="2"/>
      <c r="TDZ178" s="2"/>
      <c r="TEA178" s="2"/>
      <c r="TEB178" s="2"/>
      <c r="TEC178" s="2"/>
      <c r="TED178" s="2"/>
      <c r="TEE178" s="2"/>
      <c r="TEF178" s="2"/>
      <c r="TEG178" s="2"/>
      <c r="TEH178" s="2"/>
      <c r="TEI178" s="2"/>
      <c r="TEJ178" s="2"/>
      <c r="TEK178" s="2"/>
      <c r="TEL178" s="2"/>
      <c r="TEM178" s="2"/>
      <c r="TEN178" s="2"/>
      <c r="TEO178" s="2"/>
      <c r="TEP178" s="2"/>
      <c r="TEQ178" s="2"/>
      <c r="TER178" s="2"/>
      <c r="TES178" s="2"/>
      <c r="TET178" s="2"/>
      <c r="TEU178" s="2"/>
      <c r="TEV178" s="2"/>
      <c r="TEW178" s="2"/>
      <c r="TEX178" s="2"/>
      <c r="TEY178" s="2"/>
      <c r="TEZ178" s="2"/>
      <c r="TFA178" s="2"/>
      <c r="TFB178" s="2"/>
      <c r="TFC178" s="2"/>
      <c r="TFD178" s="2"/>
      <c r="TFE178" s="2"/>
      <c r="TFF178" s="2"/>
      <c r="TFG178" s="2"/>
      <c r="TFH178" s="2"/>
      <c r="TFI178" s="2"/>
      <c r="TFJ178" s="2"/>
      <c r="TFK178" s="2"/>
      <c r="TFL178" s="2"/>
      <c r="TFM178" s="2"/>
      <c r="TFN178" s="2"/>
      <c r="TFO178" s="2"/>
      <c r="TFP178" s="2"/>
      <c r="TFQ178" s="2"/>
      <c r="TFR178" s="2"/>
      <c r="TFS178" s="2"/>
      <c r="TFT178" s="2"/>
      <c r="TFU178" s="2"/>
      <c r="TFV178" s="2"/>
      <c r="TFW178" s="2"/>
      <c r="TFX178" s="2"/>
      <c r="TFY178" s="2"/>
      <c r="TFZ178" s="2"/>
      <c r="TGA178" s="2"/>
      <c r="TGB178" s="2"/>
      <c r="TGC178" s="2"/>
      <c r="TGD178" s="2"/>
      <c r="TGE178" s="2"/>
      <c r="TGF178" s="2"/>
      <c r="TGG178" s="2"/>
      <c r="TGH178" s="2"/>
      <c r="TGI178" s="2"/>
      <c r="TGJ178" s="2"/>
      <c r="TGK178" s="2"/>
      <c r="TGL178" s="2"/>
      <c r="TGM178" s="2"/>
      <c r="TGN178" s="2"/>
      <c r="TGO178" s="2"/>
      <c r="TGP178" s="2"/>
      <c r="TGQ178" s="2"/>
      <c r="TGR178" s="2"/>
      <c r="TGS178" s="2"/>
      <c r="TGT178" s="2"/>
      <c r="TGU178" s="2"/>
      <c r="TGV178" s="2"/>
      <c r="TGW178" s="2"/>
      <c r="TGX178" s="2"/>
      <c r="TGY178" s="2"/>
      <c r="TGZ178" s="2"/>
      <c r="THA178" s="2"/>
      <c r="THB178" s="2"/>
      <c r="THC178" s="2"/>
      <c r="THD178" s="2"/>
      <c r="THE178" s="2"/>
      <c r="THF178" s="2"/>
      <c r="THG178" s="2"/>
      <c r="THH178" s="2"/>
      <c r="THI178" s="2"/>
      <c r="THJ178" s="2"/>
      <c r="THK178" s="2"/>
      <c r="THL178" s="2"/>
      <c r="THM178" s="2"/>
      <c r="THN178" s="2"/>
      <c r="THO178" s="2"/>
      <c r="THP178" s="2"/>
      <c r="THQ178" s="2"/>
      <c r="THR178" s="2"/>
      <c r="THS178" s="2"/>
      <c r="THT178" s="2"/>
      <c r="THU178" s="2"/>
      <c r="THV178" s="2"/>
      <c r="THW178" s="2"/>
      <c r="THX178" s="2"/>
      <c r="THY178" s="2"/>
      <c r="THZ178" s="2"/>
      <c r="TIA178" s="2"/>
      <c r="TIB178" s="2"/>
      <c r="TIC178" s="2"/>
      <c r="TID178" s="2"/>
      <c r="TIE178" s="2"/>
      <c r="TIF178" s="2"/>
      <c r="TIG178" s="2"/>
      <c r="TIH178" s="2"/>
      <c r="TII178" s="2"/>
      <c r="TIJ178" s="2"/>
      <c r="TIK178" s="2"/>
      <c r="TIL178" s="2"/>
      <c r="TIM178" s="2"/>
      <c r="TIN178" s="2"/>
      <c r="TIO178" s="2"/>
      <c r="TIP178" s="2"/>
      <c r="TIQ178" s="2"/>
      <c r="TIR178" s="2"/>
      <c r="TIS178" s="2"/>
      <c r="TIT178" s="2"/>
      <c r="TIU178" s="2"/>
      <c r="TIV178" s="2"/>
      <c r="TIW178" s="2"/>
      <c r="TIX178" s="2"/>
      <c r="TIY178" s="2"/>
      <c r="TIZ178" s="2"/>
      <c r="TJA178" s="2"/>
      <c r="TJB178" s="2"/>
      <c r="TJC178" s="2"/>
      <c r="TJD178" s="2"/>
      <c r="TJE178" s="2"/>
      <c r="TJF178" s="2"/>
      <c r="TJG178" s="2"/>
      <c r="TJH178" s="2"/>
      <c r="TJI178" s="2"/>
      <c r="TJJ178" s="2"/>
      <c r="TJK178" s="2"/>
      <c r="TJL178" s="2"/>
      <c r="TJM178" s="2"/>
      <c r="TJN178" s="2"/>
      <c r="TJO178" s="2"/>
      <c r="TJP178" s="2"/>
      <c r="TJQ178" s="2"/>
      <c r="TJR178" s="2"/>
      <c r="TJS178" s="2"/>
      <c r="TJT178" s="2"/>
      <c r="TJU178" s="2"/>
      <c r="TJV178" s="2"/>
      <c r="TJW178" s="2"/>
      <c r="TJX178" s="2"/>
      <c r="TJY178" s="2"/>
      <c r="TJZ178" s="2"/>
      <c r="TKA178" s="2"/>
      <c r="TKB178" s="2"/>
      <c r="TKC178" s="2"/>
      <c r="TKD178" s="2"/>
      <c r="TKE178" s="2"/>
      <c r="TKF178" s="2"/>
      <c r="TKG178" s="2"/>
      <c r="TKH178" s="2"/>
      <c r="TKI178" s="2"/>
      <c r="TKJ178" s="2"/>
      <c r="TKK178" s="2"/>
      <c r="TKL178" s="2"/>
      <c r="TKM178" s="2"/>
      <c r="TKN178" s="2"/>
      <c r="TKO178" s="2"/>
      <c r="TKP178" s="2"/>
      <c r="TKQ178" s="2"/>
      <c r="TKR178" s="2"/>
      <c r="TKS178" s="2"/>
      <c r="TKT178" s="2"/>
      <c r="TKU178" s="2"/>
      <c r="TKV178" s="2"/>
      <c r="TKW178" s="2"/>
      <c r="TKX178" s="2"/>
      <c r="TKY178" s="2"/>
      <c r="TKZ178" s="2"/>
      <c r="TLA178" s="2"/>
      <c r="TLB178" s="2"/>
      <c r="TLC178" s="2"/>
      <c r="TLD178" s="2"/>
      <c r="TLE178" s="2"/>
      <c r="TLF178" s="2"/>
      <c r="TLG178" s="2"/>
      <c r="TLH178" s="2"/>
      <c r="TLI178" s="2"/>
      <c r="TLJ178" s="2"/>
      <c r="TLK178" s="2"/>
      <c r="TLL178" s="2"/>
      <c r="TLM178" s="2"/>
      <c r="TLN178" s="2"/>
      <c r="TLO178" s="2"/>
      <c r="TLP178" s="2"/>
      <c r="TLQ178" s="2"/>
      <c r="TLR178" s="2"/>
      <c r="TLS178" s="2"/>
      <c r="TLT178" s="2"/>
      <c r="TLU178" s="2"/>
      <c r="TLV178" s="2"/>
      <c r="TLW178" s="2"/>
      <c r="TLX178" s="2"/>
      <c r="TLY178" s="2"/>
      <c r="TLZ178" s="2"/>
      <c r="TMA178" s="2"/>
      <c r="TMB178" s="2"/>
      <c r="TMC178" s="2"/>
      <c r="TMD178" s="2"/>
      <c r="TME178" s="2"/>
      <c r="TMF178" s="2"/>
      <c r="TMG178" s="2"/>
      <c r="TMH178" s="2"/>
      <c r="TMI178" s="2"/>
      <c r="TMJ178" s="2"/>
      <c r="TMK178" s="2"/>
      <c r="TML178" s="2"/>
      <c r="TMM178" s="2"/>
      <c r="TMN178" s="2"/>
      <c r="TMO178" s="2"/>
      <c r="TMP178" s="2"/>
      <c r="TMQ178" s="2"/>
      <c r="TMR178" s="2"/>
      <c r="TMS178" s="2"/>
      <c r="TMT178" s="2"/>
      <c r="TMU178" s="2"/>
      <c r="TMV178" s="2"/>
      <c r="TMW178" s="2"/>
      <c r="TMX178" s="2"/>
      <c r="TMY178" s="2"/>
      <c r="TMZ178" s="2"/>
      <c r="TNA178" s="2"/>
      <c r="TNB178" s="2"/>
      <c r="TNC178" s="2"/>
      <c r="TND178" s="2"/>
      <c r="TNE178" s="2"/>
      <c r="TNF178" s="2"/>
      <c r="TNG178" s="2"/>
      <c r="TNH178" s="2"/>
      <c r="TNI178" s="2"/>
      <c r="TNJ178" s="2"/>
      <c r="TNK178" s="2"/>
      <c r="TNL178" s="2"/>
      <c r="TNM178" s="2"/>
      <c r="TNN178" s="2"/>
      <c r="TNO178" s="2"/>
      <c r="TNP178" s="2"/>
      <c r="TNQ178" s="2"/>
      <c r="TNR178" s="2"/>
      <c r="TNS178" s="2"/>
      <c r="TNT178" s="2"/>
      <c r="TNU178" s="2"/>
      <c r="TNV178" s="2"/>
      <c r="TNW178" s="2"/>
      <c r="TNX178" s="2"/>
      <c r="TNY178" s="2"/>
      <c r="TNZ178" s="2"/>
      <c r="TOA178" s="2"/>
      <c r="TOB178" s="2"/>
      <c r="TOC178" s="2"/>
      <c r="TOD178" s="2"/>
      <c r="TOE178" s="2"/>
      <c r="TOF178" s="2"/>
      <c r="TOG178" s="2"/>
      <c r="TOH178" s="2"/>
      <c r="TOI178" s="2"/>
      <c r="TOJ178" s="2"/>
      <c r="TOK178" s="2"/>
      <c r="TOL178" s="2"/>
      <c r="TOM178" s="2"/>
      <c r="TON178" s="2"/>
      <c r="TOO178" s="2"/>
      <c r="TOP178" s="2"/>
      <c r="TOQ178" s="2"/>
      <c r="TOR178" s="2"/>
      <c r="TOS178" s="2"/>
      <c r="TOT178" s="2"/>
      <c r="TOU178" s="2"/>
      <c r="TOV178" s="2"/>
      <c r="TOW178" s="2"/>
      <c r="TOX178" s="2"/>
      <c r="TOY178" s="2"/>
      <c r="TOZ178" s="2"/>
      <c r="TPA178" s="2"/>
      <c r="TPB178" s="2"/>
      <c r="TPC178" s="2"/>
      <c r="TPD178" s="2"/>
      <c r="TPE178" s="2"/>
      <c r="TPF178" s="2"/>
      <c r="TPG178" s="2"/>
      <c r="TPH178" s="2"/>
      <c r="TPI178" s="2"/>
      <c r="TPJ178" s="2"/>
      <c r="TPK178" s="2"/>
      <c r="TPL178" s="2"/>
      <c r="TPM178" s="2"/>
      <c r="TPN178" s="2"/>
      <c r="TPO178" s="2"/>
      <c r="TPP178" s="2"/>
      <c r="TPQ178" s="2"/>
      <c r="TPR178" s="2"/>
      <c r="TPS178" s="2"/>
      <c r="TPT178" s="2"/>
      <c r="TPU178" s="2"/>
      <c r="TPV178" s="2"/>
      <c r="TPW178" s="2"/>
      <c r="TPX178" s="2"/>
      <c r="TPY178" s="2"/>
      <c r="TPZ178" s="2"/>
      <c r="TQA178" s="2"/>
      <c r="TQB178" s="2"/>
      <c r="TQC178" s="2"/>
      <c r="TQD178" s="2"/>
      <c r="TQE178" s="2"/>
      <c r="TQF178" s="2"/>
      <c r="TQG178" s="2"/>
      <c r="TQH178" s="2"/>
      <c r="TQI178" s="2"/>
      <c r="TQJ178" s="2"/>
      <c r="TQK178" s="2"/>
      <c r="TQL178" s="2"/>
      <c r="TQM178" s="2"/>
      <c r="TQN178" s="2"/>
      <c r="TQO178" s="2"/>
      <c r="TQP178" s="2"/>
      <c r="TQQ178" s="2"/>
      <c r="TQR178" s="2"/>
      <c r="TQS178" s="2"/>
      <c r="TQT178" s="2"/>
      <c r="TQU178" s="2"/>
      <c r="TQV178" s="2"/>
      <c r="TQW178" s="2"/>
      <c r="TQX178" s="2"/>
      <c r="TQY178" s="2"/>
      <c r="TQZ178" s="2"/>
      <c r="TRA178" s="2"/>
      <c r="TRB178" s="2"/>
      <c r="TRC178" s="2"/>
      <c r="TRD178" s="2"/>
      <c r="TRE178" s="2"/>
      <c r="TRF178" s="2"/>
      <c r="TRG178" s="2"/>
      <c r="TRH178" s="2"/>
      <c r="TRI178" s="2"/>
      <c r="TRJ178" s="2"/>
      <c r="TRK178" s="2"/>
      <c r="TRL178" s="2"/>
      <c r="TRM178" s="2"/>
      <c r="TRN178" s="2"/>
      <c r="TRO178" s="2"/>
      <c r="TRP178" s="2"/>
      <c r="TRQ178" s="2"/>
      <c r="TRR178" s="2"/>
      <c r="TRS178" s="2"/>
      <c r="TRT178" s="2"/>
      <c r="TRU178" s="2"/>
      <c r="TRV178" s="2"/>
      <c r="TRW178" s="2"/>
      <c r="TRX178" s="2"/>
      <c r="TRY178" s="2"/>
      <c r="TRZ178" s="2"/>
      <c r="TSA178" s="2"/>
      <c r="TSB178" s="2"/>
      <c r="TSC178" s="2"/>
      <c r="TSD178" s="2"/>
      <c r="TSE178" s="2"/>
      <c r="TSF178" s="2"/>
      <c r="TSG178" s="2"/>
      <c r="TSH178" s="2"/>
      <c r="TSI178" s="2"/>
      <c r="TSJ178" s="2"/>
      <c r="TSK178" s="2"/>
      <c r="TSL178" s="2"/>
      <c r="TSM178" s="2"/>
      <c r="TSN178" s="2"/>
      <c r="TSO178" s="2"/>
      <c r="TSP178" s="2"/>
      <c r="TSQ178" s="2"/>
      <c r="TSR178" s="2"/>
      <c r="TSS178" s="2"/>
      <c r="TST178" s="2"/>
      <c r="TSU178" s="2"/>
      <c r="TSV178" s="2"/>
      <c r="TSW178" s="2"/>
      <c r="TSX178" s="2"/>
      <c r="TSY178" s="2"/>
      <c r="TSZ178" s="2"/>
      <c r="TTA178" s="2"/>
      <c r="TTB178" s="2"/>
      <c r="TTC178" s="2"/>
      <c r="TTD178" s="2"/>
      <c r="TTE178" s="2"/>
      <c r="TTF178" s="2"/>
      <c r="TTG178" s="2"/>
      <c r="TTH178" s="2"/>
      <c r="TTI178" s="2"/>
      <c r="TTJ178" s="2"/>
      <c r="TTK178" s="2"/>
      <c r="TTL178" s="2"/>
      <c r="TTM178" s="2"/>
      <c r="TTN178" s="2"/>
      <c r="TTO178" s="2"/>
      <c r="TTP178" s="2"/>
      <c r="TTQ178" s="2"/>
      <c r="TTR178" s="2"/>
      <c r="TTS178" s="2"/>
      <c r="TTT178" s="2"/>
      <c r="TTU178" s="2"/>
      <c r="TTV178" s="2"/>
      <c r="TTW178" s="2"/>
      <c r="TTX178" s="2"/>
      <c r="TTY178" s="2"/>
      <c r="TTZ178" s="2"/>
      <c r="TUA178" s="2"/>
      <c r="TUB178" s="2"/>
      <c r="TUC178" s="2"/>
      <c r="TUD178" s="2"/>
      <c r="TUE178" s="2"/>
      <c r="TUF178" s="2"/>
      <c r="TUG178" s="2"/>
      <c r="TUH178" s="2"/>
      <c r="TUI178" s="2"/>
      <c r="TUJ178" s="2"/>
      <c r="TUK178" s="2"/>
      <c r="TUL178" s="2"/>
      <c r="TUM178" s="2"/>
      <c r="TUN178" s="2"/>
      <c r="TUO178" s="2"/>
      <c r="TUP178" s="2"/>
      <c r="TUQ178" s="2"/>
      <c r="TUR178" s="2"/>
      <c r="TUS178" s="2"/>
      <c r="TUT178" s="2"/>
      <c r="TUU178" s="2"/>
      <c r="TUV178" s="2"/>
      <c r="TUW178" s="2"/>
      <c r="TUX178" s="2"/>
      <c r="TUY178" s="2"/>
      <c r="TUZ178" s="2"/>
      <c r="TVA178" s="2"/>
      <c r="TVB178" s="2"/>
      <c r="TVC178" s="2"/>
      <c r="TVD178" s="2"/>
      <c r="TVE178" s="2"/>
      <c r="TVF178" s="2"/>
      <c r="TVG178" s="2"/>
      <c r="TVH178" s="2"/>
      <c r="TVI178" s="2"/>
      <c r="TVJ178" s="2"/>
      <c r="TVK178" s="2"/>
      <c r="TVL178" s="2"/>
      <c r="TVM178" s="2"/>
      <c r="TVN178" s="2"/>
      <c r="TVO178" s="2"/>
      <c r="TVP178" s="2"/>
      <c r="TVQ178" s="2"/>
      <c r="TVR178" s="2"/>
      <c r="TVS178" s="2"/>
      <c r="TVT178" s="2"/>
      <c r="TVU178" s="2"/>
      <c r="TVV178" s="2"/>
      <c r="TVW178" s="2"/>
      <c r="TVX178" s="2"/>
      <c r="TVY178" s="2"/>
      <c r="TVZ178" s="2"/>
      <c r="TWA178" s="2"/>
      <c r="TWB178" s="2"/>
      <c r="TWC178" s="2"/>
      <c r="TWD178" s="2"/>
      <c r="TWE178" s="2"/>
      <c r="TWF178" s="2"/>
      <c r="TWG178" s="2"/>
      <c r="TWH178" s="2"/>
      <c r="TWI178" s="2"/>
      <c r="TWJ178" s="2"/>
      <c r="TWK178" s="2"/>
      <c r="TWL178" s="2"/>
      <c r="TWM178" s="2"/>
      <c r="TWN178" s="2"/>
      <c r="TWO178" s="2"/>
      <c r="TWP178" s="2"/>
      <c r="TWQ178" s="2"/>
      <c r="TWR178" s="2"/>
      <c r="TWS178" s="2"/>
      <c r="TWT178" s="2"/>
      <c r="TWU178" s="2"/>
      <c r="TWV178" s="2"/>
      <c r="TWW178" s="2"/>
      <c r="TWX178" s="2"/>
      <c r="TWY178" s="2"/>
      <c r="TWZ178" s="2"/>
      <c r="TXA178" s="2"/>
      <c r="TXB178" s="2"/>
      <c r="TXC178" s="2"/>
      <c r="TXD178" s="2"/>
      <c r="TXE178" s="2"/>
      <c r="TXF178" s="2"/>
      <c r="TXG178" s="2"/>
      <c r="TXH178" s="2"/>
      <c r="TXI178" s="2"/>
      <c r="TXJ178" s="2"/>
      <c r="TXK178" s="2"/>
      <c r="TXL178" s="2"/>
      <c r="TXM178" s="2"/>
      <c r="TXN178" s="2"/>
      <c r="TXO178" s="2"/>
      <c r="TXP178" s="2"/>
      <c r="TXQ178" s="2"/>
      <c r="TXR178" s="2"/>
      <c r="TXS178" s="2"/>
      <c r="TXT178" s="2"/>
      <c r="TXU178" s="2"/>
      <c r="TXV178" s="2"/>
      <c r="TXW178" s="2"/>
      <c r="TXX178" s="2"/>
      <c r="TXY178" s="2"/>
      <c r="TXZ178" s="2"/>
      <c r="TYA178" s="2"/>
      <c r="TYB178" s="2"/>
      <c r="TYC178" s="2"/>
      <c r="TYD178" s="2"/>
      <c r="TYE178" s="2"/>
      <c r="TYF178" s="2"/>
      <c r="TYG178" s="2"/>
      <c r="TYH178" s="2"/>
      <c r="TYI178" s="2"/>
      <c r="TYJ178" s="2"/>
      <c r="TYK178" s="2"/>
      <c r="TYL178" s="2"/>
      <c r="TYM178" s="2"/>
      <c r="TYN178" s="2"/>
      <c r="TYO178" s="2"/>
      <c r="TYP178" s="2"/>
      <c r="TYQ178" s="2"/>
      <c r="TYR178" s="2"/>
      <c r="TYS178" s="2"/>
      <c r="TYT178" s="2"/>
      <c r="TYU178" s="2"/>
      <c r="TYV178" s="2"/>
      <c r="TYW178" s="2"/>
      <c r="TYX178" s="2"/>
      <c r="TYY178" s="2"/>
      <c r="TYZ178" s="2"/>
      <c r="TZA178" s="2"/>
      <c r="TZB178" s="2"/>
      <c r="TZC178" s="2"/>
      <c r="TZD178" s="2"/>
      <c r="TZE178" s="2"/>
      <c r="TZF178" s="2"/>
      <c r="TZG178" s="2"/>
      <c r="TZH178" s="2"/>
      <c r="TZI178" s="2"/>
      <c r="TZJ178" s="2"/>
      <c r="TZK178" s="2"/>
      <c r="TZL178" s="2"/>
      <c r="TZM178" s="2"/>
      <c r="TZN178" s="2"/>
      <c r="TZO178" s="2"/>
      <c r="TZP178" s="2"/>
      <c r="TZQ178" s="2"/>
      <c r="TZR178" s="2"/>
      <c r="TZS178" s="2"/>
      <c r="TZT178" s="2"/>
      <c r="TZU178" s="2"/>
      <c r="TZV178" s="2"/>
      <c r="TZW178" s="2"/>
      <c r="TZX178" s="2"/>
      <c r="TZY178" s="2"/>
      <c r="TZZ178" s="2"/>
      <c r="UAA178" s="2"/>
      <c r="UAB178" s="2"/>
      <c r="UAC178" s="2"/>
      <c r="UAD178" s="2"/>
      <c r="UAE178" s="2"/>
      <c r="UAF178" s="2"/>
      <c r="UAG178" s="2"/>
      <c r="UAH178" s="2"/>
      <c r="UAI178" s="2"/>
      <c r="UAJ178" s="2"/>
      <c r="UAK178" s="2"/>
      <c r="UAL178" s="2"/>
      <c r="UAM178" s="2"/>
      <c r="UAN178" s="2"/>
      <c r="UAO178" s="2"/>
      <c r="UAP178" s="2"/>
      <c r="UAQ178" s="2"/>
      <c r="UAR178" s="2"/>
      <c r="UAS178" s="2"/>
      <c r="UAT178" s="2"/>
      <c r="UAU178" s="2"/>
      <c r="UAV178" s="2"/>
      <c r="UAW178" s="2"/>
      <c r="UAX178" s="2"/>
      <c r="UAY178" s="2"/>
      <c r="UAZ178" s="2"/>
      <c r="UBA178" s="2"/>
      <c r="UBB178" s="2"/>
      <c r="UBC178" s="2"/>
      <c r="UBD178" s="2"/>
      <c r="UBE178" s="2"/>
      <c r="UBF178" s="2"/>
      <c r="UBG178" s="2"/>
      <c r="UBH178" s="2"/>
      <c r="UBI178" s="2"/>
      <c r="UBJ178" s="2"/>
      <c r="UBK178" s="2"/>
      <c r="UBL178" s="2"/>
      <c r="UBM178" s="2"/>
      <c r="UBN178" s="2"/>
      <c r="UBO178" s="2"/>
      <c r="UBP178" s="2"/>
      <c r="UBQ178" s="2"/>
      <c r="UBR178" s="2"/>
      <c r="UBS178" s="2"/>
      <c r="UBT178" s="2"/>
      <c r="UBU178" s="2"/>
      <c r="UBV178" s="2"/>
      <c r="UBW178" s="2"/>
      <c r="UBX178" s="2"/>
      <c r="UBY178" s="2"/>
      <c r="UBZ178" s="2"/>
      <c r="UCA178" s="2"/>
      <c r="UCB178" s="2"/>
      <c r="UCC178" s="2"/>
      <c r="UCD178" s="2"/>
      <c r="UCE178" s="2"/>
      <c r="UCF178" s="2"/>
      <c r="UCG178" s="2"/>
      <c r="UCH178" s="2"/>
      <c r="UCI178" s="2"/>
      <c r="UCJ178" s="2"/>
      <c r="UCK178" s="2"/>
      <c r="UCL178" s="2"/>
      <c r="UCM178" s="2"/>
      <c r="UCN178" s="2"/>
      <c r="UCO178" s="2"/>
      <c r="UCP178" s="2"/>
      <c r="UCQ178" s="2"/>
      <c r="UCR178" s="2"/>
      <c r="UCS178" s="2"/>
      <c r="UCT178" s="2"/>
      <c r="UCU178" s="2"/>
      <c r="UCV178" s="2"/>
      <c r="UCW178" s="2"/>
      <c r="UCX178" s="2"/>
      <c r="UCY178" s="2"/>
      <c r="UCZ178" s="2"/>
      <c r="UDA178" s="2"/>
      <c r="UDB178" s="2"/>
      <c r="UDC178" s="2"/>
      <c r="UDD178" s="2"/>
      <c r="UDE178" s="2"/>
      <c r="UDF178" s="2"/>
      <c r="UDG178" s="2"/>
      <c r="UDH178" s="2"/>
      <c r="UDI178" s="2"/>
      <c r="UDJ178" s="2"/>
      <c r="UDK178" s="2"/>
      <c r="UDL178" s="2"/>
      <c r="UDM178" s="2"/>
      <c r="UDN178" s="2"/>
      <c r="UDO178" s="2"/>
      <c r="UDP178" s="2"/>
      <c r="UDQ178" s="2"/>
      <c r="UDR178" s="2"/>
      <c r="UDS178" s="2"/>
      <c r="UDT178" s="2"/>
      <c r="UDU178" s="2"/>
      <c r="UDV178" s="2"/>
      <c r="UDW178" s="2"/>
      <c r="UDX178" s="2"/>
      <c r="UDY178" s="2"/>
      <c r="UDZ178" s="2"/>
      <c r="UEA178" s="2"/>
      <c r="UEB178" s="2"/>
      <c r="UEC178" s="2"/>
      <c r="UED178" s="2"/>
      <c r="UEE178" s="2"/>
      <c r="UEF178" s="2"/>
      <c r="UEG178" s="2"/>
      <c r="UEH178" s="2"/>
      <c r="UEI178" s="2"/>
      <c r="UEJ178" s="2"/>
      <c r="UEK178" s="2"/>
      <c r="UEL178" s="2"/>
      <c r="UEM178" s="2"/>
      <c r="UEN178" s="2"/>
      <c r="UEO178" s="2"/>
      <c r="UEP178" s="2"/>
      <c r="UEQ178" s="2"/>
      <c r="UER178" s="2"/>
      <c r="UES178" s="2"/>
      <c r="UET178" s="2"/>
      <c r="UEU178" s="2"/>
      <c r="UEV178" s="2"/>
      <c r="UEW178" s="2"/>
      <c r="UEX178" s="2"/>
      <c r="UEY178" s="2"/>
      <c r="UEZ178" s="2"/>
      <c r="UFA178" s="2"/>
      <c r="UFB178" s="2"/>
      <c r="UFC178" s="2"/>
      <c r="UFD178" s="2"/>
      <c r="UFE178" s="2"/>
      <c r="UFF178" s="2"/>
      <c r="UFG178" s="2"/>
      <c r="UFH178" s="2"/>
      <c r="UFI178" s="2"/>
      <c r="UFJ178" s="2"/>
      <c r="UFK178" s="2"/>
      <c r="UFL178" s="2"/>
      <c r="UFM178" s="2"/>
      <c r="UFN178" s="2"/>
      <c r="UFO178" s="2"/>
      <c r="UFP178" s="2"/>
      <c r="UFQ178" s="2"/>
      <c r="UFR178" s="2"/>
      <c r="UFS178" s="2"/>
      <c r="UFT178" s="2"/>
      <c r="UFU178" s="2"/>
      <c r="UFV178" s="2"/>
      <c r="UFW178" s="2"/>
      <c r="UFX178" s="2"/>
      <c r="UFY178" s="2"/>
      <c r="UFZ178" s="2"/>
      <c r="UGA178" s="2"/>
      <c r="UGB178" s="2"/>
      <c r="UGC178" s="2"/>
      <c r="UGD178" s="2"/>
      <c r="UGE178" s="2"/>
      <c r="UGF178" s="2"/>
      <c r="UGG178" s="2"/>
      <c r="UGH178" s="2"/>
      <c r="UGI178" s="2"/>
      <c r="UGJ178" s="2"/>
      <c r="UGK178" s="2"/>
      <c r="UGL178" s="2"/>
      <c r="UGM178" s="2"/>
      <c r="UGN178" s="2"/>
      <c r="UGO178" s="2"/>
      <c r="UGP178" s="2"/>
      <c r="UGQ178" s="2"/>
      <c r="UGR178" s="2"/>
      <c r="UGS178" s="2"/>
      <c r="UGT178" s="2"/>
      <c r="UGU178" s="2"/>
      <c r="UGV178" s="2"/>
      <c r="UGW178" s="2"/>
      <c r="UGX178" s="2"/>
      <c r="UGY178" s="2"/>
      <c r="UGZ178" s="2"/>
      <c r="UHA178" s="2"/>
      <c r="UHB178" s="2"/>
      <c r="UHC178" s="2"/>
      <c r="UHD178" s="2"/>
      <c r="UHE178" s="2"/>
      <c r="UHF178" s="2"/>
      <c r="UHG178" s="2"/>
      <c r="UHH178" s="2"/>
      <c r="UHI178" s="2"/>
      <c r="UHJ178" s="2"/>
      <c r="UHK178" s="2"/>
      <c r="UHL178" s="2"/>
      <c r="UHM178" s="2"/>
      <c r="UHN178" s="2"/>
      <c r="UHO178" s="2"/>
      <c r="UHP178" s="2"/>
      <c r="UHQ178" s="2"/>
      <c r="UHR178" s="2"/>
      <c r="UHS178" s="2"/>
      <c r="UHT178" s="2"/>
      <c r="UHU178" s="2"/>
      <c r="UHV178" s="2"/>
      <c r="UHW178" s="2"/>
      <c r="UHX178" s="2"/>
      <c r="UHY178" s="2"/>
      <c r="UHZ178" s="2"/>
      <c r="UIA178" s="2"/>
      <c r="UIB178" s="2"/>
      <c r="UIC178" s="2"/>
      <c r="UID178" s="2"/>
      <c r="UIE178" s="2"/>
      <c r="UIF178" s="2"/>
      <c r="UIG178" s="2"/>
      <c r="UIH178" s="2"/>
      <c r="UII178" s="2"/>
      <c r="UIJ178" s="2"/>
      <c r="UIK178" s="2"/>
      <c r="UIL178" s="2"/>
      <c r="UIM178" s="2"/>
      <c r="UIN178" s="2"/>
      <c r="UIO178" s="2"/>
      <c r="UIP178" s="2"/>
      <c r="UIQ178" s="2"/>
      <c r="UIR178" s="2"/>
      <c r="UIS178" s="2"/>
      <c r="UIT178" s="2"/>
      <c r="UIU178" s="2"/>
      <c r="UIV178" s="2"/>
      <c r="UIW178" s="2"/>
      <c r="UIX178" s="2"/>
      <c r="UIY178" s="2"/>
      <c r="UIZ178" s="2"/>
      <c r="UJA178" s="2"/>
      <c r="UJB178" s="2"/>
      <c r="UJC178" s="2"/>
      <c r="UJD178" s="2"/>
      <c r="UJE178" s="2"/>
      <c r="UJF178" s="2"/>
      <c r="UJG178" s="2"/>
      <c r="UJH178" s="2"/>
      <c r="UJI178" s="2"/>
      <c r="UJJ178" s="2"/>
      <c r="UJK178" s="2"/>
      <c r="UJL178" s="2"/>
      <c r="UJM178" s="2"/>
      <c r="UJN178" s="2"/>
      <c r="UJO178" s="2"/>
      <c r="UJP178" s="2"/>
      <c r="UJQ178" s="2"/>
      <c r="UJR178" s="2"/>
      <c r="UJS178" s="2"/>
      <c r="UJT178" s="2"/>
      <c r="UJU178" s="2"/>
      <c r="UJV178" s="2"/>
      <c r="UJW178" s="2"/>
      <c r="UJX178" s="2"/>
      <c r="UJY178" s="2"/>
      <c r="UJZ178" s="2"/>
      <c r="UKA178" s="2"/>
      <c r="UKB178" s="2"/>
      <c r="UKC178" s="2"/>
      <c r="UKD178" s="2"/>
      <c r="UKE178" s="2"/>
      <c r="UKF178" s="2"/>
      <c r="UKG178" s="2"/>
      <c r="UKH178" s="2"/>
      <c r="UKI178" s="2"/>
      <c r="UKJ178" s="2"/>
      <c r="UKK178" s="2"/>
      <c r="UKL178" s="2"/>
      <c r="UKM178" s="2"/>
      <c r="UKN178" s="2"/>
      <c r="UKO178" s="2"/>
      <c r="UKP178" s="2"/>
      <c r="UKQ178" s="2"/>
      <c r="UKR178" s="2"/>
      <c r="UKS178" s="2"/>
      <c r="UKT178" s="2"/>
      <c r="UKU178" s="2"/>
      <c r="UKV178" s="2"/>
      <c r="UKW178" s="2"/>
      <c r="UKX178" s="2"/>
      <c r="UKY178" s="2"/>
      <c r="UKZ178" s="2"/>
      <c r="ULA178" s="2"/>
      <c r="ULB178" s="2"/>
      <c r="ULC178" s="2"/>
      <c r="ULD178" s="2"/>
      <c r="ULE178" s="2"/>
      <c r="ULF178" s="2"/>
      <c r="ULG178" s="2"/>
      <c r="ULH178" s="2"/>
      <c r="ULI178" s="2"/>
      <c r="ULJ178" s="2"/>
      <c r="ULK178" s="2"/>
      <c r="ULL178" s="2"/>
      <c r="ULM178" s="2"/>
      <c r="ULN178" s="2"/>
      <c r="ULO178" s="2"/>
      <c r="ULP178" s="2"/>
      <c r="ULQ178" s="2"/>
      <c r="ULR178" s="2"/>
      <c r="ULS178" s="2"/>
      <c r="ULT178" s="2"/>
      <c r="ULU178" s="2"/>
      <c r="ULV178" s="2"/>
      <c r="ULW178" s="2"/>
      <c r="ULX178" s="2"/>
      <c r="ULY178" s="2"/>
      <c r="ULZ178" s="2"/>
      <c r="UMA178" s="2"/>
      <c r="UMB178" s="2"/>
      <c r="UMC178" s="2"/>
      <c r="UMD178" s="2"/>
      <c r="UME178" s="2"/>
      <c r="UMF178" s="2"/>
      <c r="UMG178" s="2"/>
      <c r="UMH178" s="2"/>
      <c r="UMI178" s="2"/>
      <c r="UMJ178" s="2"/>
      <c r="UMK178" s="2"/>
      <c r="UML178" s="2"/>
      <c r="UMM178" s="2"/>
      <c r="UMN178" s="2"/>
      <c r="UMO178" s="2"/>
      <c r="UMP178" s="2"/>
      <c r="UMQ178" s="2"/>
      <c r="UMR178" s="2"/>
      <c r="UMS178" s="2"/>
      <c r="UMT178" s="2"/>
      <c r="UMU178" s="2"/>
      <c r="UMV178" s="2"/>
      <c r="UMW178" s="2"/>
      <c r="UMX178" s="2"/>
      <c r="UMY178" s="2"/>
      <c r="UMZ178" s="2"/>
      <c r="UNA178" s="2"/>
      <c r="UNB178" s="2"/>
      <c r="UNC178" s="2"/>
      <c r="UND178" s="2"/>
      <c r="UNE178" s="2"/>
      <c r="UNF178" s="2"/>
      <c r="UNG178" s="2"/>
      <c r="UNH178" s="2"/>
      <c r="UNI178" s="2"/>
      <c r="UNJ178" s="2"/>
      <c r="UNK178" s="2"/>
      <c r="UNL178" s="2"/>
      <c r="UNM178" s="2"/>
      <c r="UNN178" s="2"/>
      <c r="UNO178" s="2"/>
      <c r="UNP178" s="2"/>
      <c r="UNQ178" s="2"/>
      <c r="UNR178" s="2"/>
      <c r="UNS178" s="2"/>
      <c r="UNT178" s="2"/>
      <c r="UNU178" s="2"/>
      <c r="UNV178" s="2"/>
      <c r="UNW178" s="2"/>
      <c r="UNX178" s="2"/>
      <c r="UNY178" s="2"/>
      <c r="UNZ178" s="2"/>
      <c r="UOA178" s="2"/>
      <c r="UOB178" s="2"/>
      <c r="UOC178" s="2"/>
      <c r="UOD178" s="2"/>
      <c r="UOE178" s="2"/>
      <c r="UOF178" s="2"/>
      <c r="UOG178" s="2"/>
      <c r="UOH178" s="2"/>
      <c r="UOI178" s="2"/>
      <c r="UOJ178" s="2"/>
      <c r="UOK178" s="2"/>
      <c r="UOL178" s="2"/>
      <c r="UOM178" s="2"/>
      <c r="UON178" s="2"/>
      <c r="UOO178" s="2"/>
      <c r="UOP178" s="2"/>
      <c r="UOQ178" s="2"/>
      <c r="UOR178" s="2"/>
      <c r="UOS178" s="2"/>
      <c r="UOT178" s="2"/>
      <c r="UOU178" s="2"/>
      <c r="UOV178" s="2"/>
      <c r="UOW178" s="2"/>
      <c r="UOX178" s="2"/>
      <c r="UOY178" s="2"/>
      <c r="UOZ178" s="2"/>
      <c r="UPA178" s="2"/>
      <c r="UPB178" s="2"/>
      <c r="UPC178" s="2"/>
      <c r="UPD178" s="2"/>
      <c r="UPE178" s="2"/>
      <c r="UPF178" s="2"/>
      <c r="UPG178" s="2"/>
      <c r="UPH178" s="2"/>
      <c r="UPI178" s="2"/>
      <c r="UPJ178" s="2"/>
      <c r="UPK178" s="2"/>
      <c r="UPL178" s="2"/>
      <c r="UPM178" s="2"/>
      <c r="UPN178" s="2"/>
      <c r="UPO178" s="2"/>
      <c r="UPP178" s="2"/>
      <c r="UPQ178" s="2"/>
      <c r="UPR178" s="2"/>
      <c r="UPS178" s="2"/>
      <c r="UPT178" s="2"/>
      <c r="UPU178" s="2"/>
      <c r="UPV178" s="2"/>
      <c r="UPW178" s="2"/>
      <c r="UPX178" s="2"/>
      <c r="UPY178" s="2"/>
      <c r="UPZ178" s="2"/>
      <c r="UQA178" s="2"/>
      <c r="UQB178" s="2"/>
      <c r="UQC178" s="2"/>
      <c r="UQD178" s="2"/>
      <c r="UQE178" s="2"/>
      <c r="UQF178" s="2"/>
      <c r="UQG178" s="2"/>
      <c r="UQH178" s="2"/>
      <c r="UQI178" s="2"/>
      <c r="UQJ178" s="2"/>
      <c r="UQK178" s="2"/>
      <c r="UQL178" s="2"/>
      <c r="UQM178" s="2"/>
      <c r="UQN178" s="2"/>
      <c r="UQO178" s="2"/>
      <c r="UQP178" s="2"/>
      <c r="UQQ178" s="2"/>
      <c r="UQR178" s="2"/>
      <c r="UQS178" s="2"/>
      <c r="UQT178" s="2"/>
      <c r="UQU178" s="2"/>
      <c r="UQV178" s="2"/>
      <c r="UQW178" s="2"/>
      <c r="UQX178" s="2"/>
      <c r="UQY178" s="2"/>
      <c r="UQZ178" s="2"/>
      <c r="URA178" s="2"/>
      <c r="URB178" s="2"/>
      <c r="URC178" s="2"/>
      <c r="URD178" s="2"/>
      <c r="URE178" s="2"/>
      <c r="URF178" s="2"/>
      <c r="URG178" s="2"/>
      <c r="URH178" s="2"/>
      <c r="URI178" s="2"/>
      <c r="URJ178" s="2"/>
      <c r="URK178" s="2"/>
      <c r="URL178" s="2"/>
      <c r="URM178" s="2"/>
      <c r="URN178" s="2"/>
      <c r="URO178" s="2"/>
      <c r="URP178" s="2"/>
      <c r="URQ178" s="2"/>
      <c r="URR178" s="2"/>
      <c r="URS178" s="2"/>
      <c r="URT178" s="2"/>
      <c r="URU178" s="2"/>
      <c r="URV178" s="2"/>
      <c r="URW178" s="2"/>
      <c r="URX178" s="2"/>
      <c r="URY178" s="2"/>
      <c r="URZ178" s="2"/>
      <c r="USA178" s="2"/>
      <c r="USB178" s="2"/>
      <c r="USC178" s="2"/>
      <c r="USD178" s="2"/>
      <c r="USE178" s="2"/>
      <c r="USF178" s="2"/>
      <c r="USG178" s="2"/>
      <c r="USH178" s="2"/>
      <c r="USI178" s="2"/>
      <c r="USJ178" s="2"/>
      <c r="USK178" s="2"/>
      <c r="USL178" s="2"/>
      <c r="USM178" s="2"/>
      <c r="USN178" s="2"/>
      <c r="USO178" s="2"/>
      <c r="USP178" s="2"/>
      <c r="USQ178" s="2"/>
      <c r="USR178" s="2"/>
      <c r="USS178" s="2"/>
      <c r="UST178" s="2"/>
      <c r="USU178" s="2"/>
      <c r="USV178" s="2"/>
      <c r="USW178" s="2"/>
      <c r="USX178" s="2"/>
      <c r="USY178" s="2"/>
      <c r="USZ178" s="2"/>
      <c r="UTA178" s="2"/>
      <c r="UTB178" s="2"/>
      <c r="UTC178" s="2"/>
      <c r="UTD178" s="2"/>
      <c r="UTE178" s="2"/>
      <c r="UTF178" s="2"/>
      <c r="UTG178" s="2"/>
      <c r="UTH178" s="2"/>
      <c r="UTI178" s="2"/>
      <c r="UTJ178" s="2"/>
      <c r="UTK178" s="2"/>
      <c r="UTL178" s="2"/>
      <c r="UTM178" s="2"/>
      <c r="UTN178" s="2"/>
      <c r="UTO178" s="2"/>
      <c r="UTP178" s="2"/>
      <c r="UTQ178" s="2"/>
      <c r="UTR178" s="2"/>
      <c r="UTS178" s="2"/>
      <c r="UTT178" s="2"/>
      <c r="UTU178" s="2"/>
      <c r="UTV178" s="2"/>
      <c r="UTW178" s="2"/>
      <c r="UTX178" s="2"/>
      <c r="UTY178" s="2"/>
      <c r="UTZ178" s="2"/>
      <c r="UUA178" s="2"/>
      <c r="UUB178" s="2"/>
      <c r="UUC178" s="2"/>
      <c r="UUD178" s="2"/>
      <c r="UUE178" s="2"/>
      <c r="UUF178" s="2"/>
      <c r="UUG178" s="2"/>
      <c r="UUH178" s="2"/>
      <c r="UUI178" s="2"/>
      <c r="UUJ178" s="2"/>
      <c r="UUK178" s="2"/>
      <c r="UUL178" s="2"/>
      <c r="UUM178" s="2"/>
      <c r="UUN178" s="2"/>
      <c r="UUO178" s="2"/>
      <c r="UUP178" s="2"/>
      <c r="UUQ178" s="2"/>
      <c r="UUR178" s="2"/>
      <c r="UUS178" s="2"/>
      <c r="UUT178" s="2"/>
      <c r="UUU178" s="2"/>
      <c r="UUV178" s="2"/>
      <c r="UUW178" s="2"/>
      <c r="UUX178" s="2"/>
      <c r="UUY178" s="2"/>
      <c r="UUZ178" s="2"/>
      <c r="UVA178" s="2"/>
      <c r="UVB178" s="2"/>
      <c r="UVC178" s="2"/>
      <c r="UVD178" s="2"/>
      <c r="UVE178" s="2"/>
      <c r="UVF178" s="2"/>
      <c r="UVG178" s="2"/>
      <c r="UVH178" s="2"/>
      <c r="UVI178" s="2"/>
      <c r="UVJ178" s="2"/>
      <c r="UVK178" s="2"/>
      <c r="UVL178" s="2"/>
      <c r="UVM178" s="2"/>
      <c r="UVN178" s="2"/>
      <c r="UVO178" s="2"/>
      <c r="UVP178" s="2"/>
      <c r="UVQ178" s="2"/>
      <c r="UVR178" s="2"/>
      <c r="UVS178" s="2"/>
      <c r="UVT178" s="2"/>
      <c r="UVU178" s="2"/>
      <c r="UVV178" s="2"/>
      <c r="UVW178" s="2"/>
      <c r="UVX178" s="2"/>
      <c r="UVY178" s="2"/>
      <c r="UVZ178" s="2"/>
      <c r="UWA178" s="2"/>
      <c r="UWB178" s="2"/>
      <c r="UWC178" s="2"/>
      <c r="UWD178" s="2"/>
      <c r="UWE178" s="2"/>
      <c r="UWF178" s="2"/>
      <c r="UWG178" s="2"/>
      <c r="UWH178" s="2"/>
      <c r="UWI178" s="2"/>
      <c r="UWJ178" s="2"/>
      <c r="UWK178" s="2"/>
      <c r="UWL178" s="2"/>
      <c r="UWM178" s="2"/>
      <c r="UWN178" s="2"/>
      <c r="UWO178" s="2"/>
      <c r="UWP178" s="2"/>
      <c r="UWQ178" s="2"/>
      <c r="UWR178" s="2"/>
      <c r="UWS178" s="2"/>
      <c r="UWT178" s="2"/>
      <c r="UWU178" s="2"/>
      <c r="UWV178" s="2"/>
      <c r="UWW178" s="2"/>
      <c r="UWX178" s="2"/>
      <c r="UWY178" s="2"/>
      <c r="UWZ178" s="2"/>
      <c r="UXA178" s="2"/>
      <c r="UXB178" s="2"/>
      <c r="UXC178" s="2"/>
      <c r="UXD178" s="2"/>
      <c r="UXE178" s="2"/>
      <c r="UXF178" s="2"/>
      <c r="UXG178" s="2"/>
      <c r="UXH178" s="2"/>
      <c r="UXI178" s="2"/>
      <c r="UXJ178" s="2"/>
      <c r="UXK178" s="2"/>
      <c r="UXL178" s="2"/>
      <c r="UXM178" s="2"/>
      <c r="UXN178" s="2"/>
      <c r="UXO178" s="2"/>
      <c r="UXP178" s="2"/>
      <c r="UXQ178" s="2"/>
      <c r="UXR178" s="2"/>
      <c r="UXS178" s="2"/>
      <c r="UXT178" s="2"/>
      <c r="UXU178" s="2"/>
      <c r="UXV178" s="2"/>
      <c r="UXW178" s="2"/>
      <c r="UXX178" s="2"/>
      <c r="UXY178" s="2"/>
      <c r="UXZ178" s="2"/>
      <c r="UYA178" s="2"/>
      <c r="UYB178" s="2"/>
      <c r="UYC178" s="2"/>
      <c r="UYD178" s="2"/>
      <c r="UYE178" s="2"/>
      <c r="UYF178" s="2"/>
      <c r="UYG178" s="2"/>
      <c r="UYH178" s="2"/>
      <c r="UYI178" s="2"/>
      <c r="UYJ178" s="2"/>
      <c r="UYK178" s="2"/>
      <c r="UYL178" s="2"/>
      <c r="UYM178" s="2"/>
      <c r="UYN178" s="2"/>
      <c r="UYO178" s="2"/>
      <c r="UYP178" s="2"/>
      <c r="UYQ178" s="2"/>
      <c r="UYR178" s="2"/>
      <c r="UYS178" s="2"/>
      <c r="UYT178" s="2"/>
      <c r="UYU178" s="2"/>
      <c r="UYV178" s="2"/>
      <c r="UYW178" s="2"/>
      <c r="UYX178" s="2"/>
      <c r="UYY178" s="2"/>
      <c r="UYZ178" s="2"/>
      <c r="UZA178" s="2"/>
      <c r="UZB178" s="2"/>
      <c r="UZC178" s="2"/>
      <c r="UZD178" s="2"/>
      <c r="UZE178" s="2"/>
      <c r="UZF178" s="2"/>
      <c r="UZG178" s="2"/>
      <c r="UZH178" s="2"/>
      <c r="UZI178" s="2"/>
      <c r="UZJ178" s="2"/>
      <c r="UZK178" s="2"/>
      <c r="UZL178" s="2"/>
      <c r="UZM178" s="2"/>
      <c r="UZN178" s="2"/>
      <c r="UZO178" s="2"/>
      <c r="UZP178" s="2"/>
      <c r="UZQ178" s="2"/>
      <c r="UZR178" s="2"/>
      <c r="UZS178" s="2"/>
      <c r="UZT178" s="2"/>
      <c r="UZU178" s="2"/>
      <c r="UZV178" s="2"/>
      <c r="UZW178" s="2"/>
      <c r="UZX178" s="2"/>
      <c r="UZY178" s="2"/>
      <c r="UZZ178" s="2"/>
      <c r="VAA178" s="2"/>
      <c r="VAB178" s="2"/>
      <c r="VAC178" s="2"/>
      <c r="VAD178" s="2"/>
      <c r="VAE178" s="2"/>
      <c r="VAF178" s="2"/>
      <c r="VAG178" s="2"/>
      <c r="VAH178" s="2"/>
      <c r="VAI178" s="2"/>
      <c r="VAJ178" s="2"/>
      <c r="VAK178" s="2"/>
      <c r="VAL178" s="2"/>
      <c r="VAM178" s="2"/>
      <c r="VAN178" s="2"/>
      <c r="VAO178" s="2"/>
      <c r="VAP178" s="2"/>
      <c r="VAQ178" s="2"/>
      <c r="VAR178" s="2"/>
      <c r="VAS178" s="2"/>
      <c r="VAT178" s="2"/>
      <c r="VAU178" s="2"/>
      <c r="VAV178" s="2"/>
      <c r="VAW178" s="2"/>
      <c r="VAX178" s="2"/>
      <c r="VAY178" s="2"/>
      <c r="VAZ178" s="2"/>
      <c r="VBA178" s="2"/>
      <c r="VBB178" s="2"/>
      <c r="VBC178" s="2"/>
      <c r="VBD178" s="2"/>
      <c r="VBE178" s="2"/>
      <c r="VBF178" s="2"/>
      <c r="VBG178" s="2"/>
      <c r="VBH178" s="2"/>
      <c r="VBI178" s="2"/>
      <c r="VBJ178" s="2"/>
      <c r="VBK178" s="2"/>
      <c r="VBL178" s="2"/>
      <c r="VBM178" s="2"/>
      <c r="VBN178" s="2"/>
      <c r="VBO178" s="2"/>
      <c r="VBP178" s="2"/>
      <c r="VBQ178" s="2"/>
      <c r="VBR178" s="2"/>
      <c r="VBS178" s="2"/>
      <c r="VBT178" s="2"/>
      <c r="VBU178" s="2"/>
      <c r="VBV178" s="2"/>
      <c r="VBW178" s="2"/>
      <c r="VBX178" s="2"/>
      <c r="VBY178" s="2"/>
      <c r="VBZ178" s="2"/>
      <c r="VCA178" s="2"/>
      <c r="VCB178" s="2"/>
      <c r="VCC178" s="2"/>
      <c r="VCD178" s="2"/>
      <c r="VCE178" s="2"/>
      <c r="VCF178" s="2"/>
      <c r="VCG178" s="2"/>
      <c r="VCH178" s="2"/>
      <c r="VCI178" s="2"/>
      <c r="VCJ178" s="2"/>
      <c r="VCK178" s="2"/>
      <c r="VCL178" s="2"/>
      <c r="VCM178" s="2"/>
      <c r="VCN178" s="2"/>
      <c r="VCO178" s="2"/>
      <c r="VCP178" s="2"/>
      <c r="VCQ178" s="2"/>
      <c r="VCR178" s="2"/>
      <c r="VCS178" s="2"/>
      <c r="VCT178" s="2"/>
      <c r="VCU178" s="2"/>
      <c r="VCV178" s="2"/>
      <c r="VCW178" s="2"/>
      <c r="VCX178" s="2"/>
      <c r="VCY178" s="2"/>
      <c r="VCZ178" s="2"/>
      <c r="VDA178" s="2"/>
      <c r="VDB178" s="2"/>
      <c r="VDC178" s="2"/>
      <c r="VDD178" s="2"/>
      <c r="VDE178" s="2"/>
      <c r="VDF178" s="2"/>
      <c r="VDG178" s="2"/>
      <c r="VDH178" s="2"/>
      <c r="VDI178" s="2"/>
      <c r="VDJ178" s="2"/>
      <c r="VDK178" s="2"/>
      <c r="VDL178" s="2"/>
      <c r="VDM178" s="2"/>
      <c r="VDN178" s="2"/>
      <c r="VDO178" s="2"/>
      <c r="VDP178" s="2"/>
      <c r="VDQ178" s="2"/>
      <c r="VDR178" s="2"/>
      <c r="VDS178" s="2"/>
      <c r="VDT178" s="2"/>
      <c r="VDU178" s="2"/>
      <c r="VDV178" s="2"/>
      <c r="VDW178" s="2"/>
      <c r="VDX178" s="2"/>
      <c r="VDY178" s="2"/>
      <c r="VDZ178" s="2"/>
      <c r="VEA178" s="2"/>
      <c r="VEB178" s="2"/>
      <c r="VEC178" s="2"/>
      <c r="VED178" s="2"/>
      <c r="VEE178" s="2"/>
      <c r="VEF178" s="2"/>
      <c r="VEG178" s="2"/>
      <c r="VEH178" s="2"/>
      <c r="VEI178" s="2"/>
      <c r="VEJ178" s="2"/>
      <c r="VEK178" s="2"/>
      <c r="VEL178" s="2"/>
      <c r="VEM178" s="2"/>
      <c r="VEN178" s="2"/>
      <c r="VEO178" s="2"/>
      <c r="VEP178" s="2"/>
      <c r="VEQ178" s="2"/>
      <c r="VER178" s="2"/>
      <c r="VES178" s="2"/>
      <c r="VET178" s="2"/>
      <c r="VEU178" s="2"/>
      <c r="VEV178" s="2"/>
      <c r="VEW178" s="2"/>
      <c r="VEX178" s="2"/>
      <c r="VEY178" s="2"/>
      <c r="VEZ178" s="2"/>
      <c r="VFA178" s="2"/>
      <c r="VFB178" s="2"/>
      <c r="VFC178" s="2"/>
      <c r="VFD178" s="2"/>
      <c r="VFE178" s="2"/>
      <c r="VFF178" s="2"/>
      <c r="VFG178" s="2"/>
      <c r="VFH178" s="2"/>
      <c r="VFI178" s="2"/>
      <c r="VFJ178" s="2"/>
      <c r="VFK178" s="2"/>
      <c r="VFL178" s="2"/>
      <c r="VFM178" s="2"/>
      <c r="VFN178" s="2"/>
      <c r="VFO178" s="2"/>
      <c r="VFP178" s="2"/>
      <c r="VFQ178" s="2"/>
      <c r="VFR178" s="2"/>
      <c r="VFS178" s="2"/>
      <c r="VFT178" s="2"/>
      <c r="VFU178" s="2"/>
      <c r="VFV178" s="2"/>
      <c r="VFW178" s="2"/>
      <c r="VFX178" s="2"/>
      <c r="VFY178" s="2"/>
      <c r="VFZ178" s="2"/>
      <c r="VGA178" s="2"/>
      <c r="VGB178" s="2"/>
      <c r="VGC178" s="2"/>
      <c r="VGD178" s="2"/>
      <c r="VGE178" s="2"/>
      <c r="VGF178" s="2"/>
      <c r="VGG178" s="2"/>
      <c r="VGH178" s="2"/>
      <c r="VGI178" s="2"/>
      <c r="VGJ178" s="2"/>
      <c r="VGK178" s="2"/>
      <c r="VGL178" s="2"/>
      <c r="VGM178" s="2"/>
      <c r="VGN178" s="2"/>
      <c r="VGO178" s="2"/>
      <c r="VGP178" s="2"/>
      <c r="VGQ178" s="2"/>
      <c r="VGR178" s="2"/>
      <c r="VGS178" s="2"/>
      <c r="VGT178" s="2"/>
      <c r="VGU178" s="2"/>
      <c r="VGV178" s="2"/>
      <c r="VGW178" s="2"/>
      <c r="VGX178" s="2"/>
      <c r="VGY178" s="2"/>
      <c r="VGZ178" s="2"/>
      <c r="VHA178" s="2"/>
      <c r="VHB178" s="2"/>
      <c r="VHC178" s="2"/>
      <c r="VHD178" s="2"/>
      <c r="VHE178" s="2"/>
      <c r="VHF178" s="2"/>
      <c r="VHG178" s="2"/>
      <c r="VHH178" s="2"/>
      <c r="VHI178" s="2"/>
      <c r="VHJ178" s="2"/>
      <c r="VHK178" s="2"/>
      <c r="VHL178" s="2"/>
      <c r="VHM178" s="2"/>
      <c r="VHN178" s="2"/>
      <c r="VHO178" s="2"/>
      <c r="VHP178" s="2"/>
      <c r="VHQ178" s="2"/>
      <c r="VHR178" s="2"/>
      <c r="VHS178" s="2"/>
      <c r="VHT178" s="2"/>
      <c r="VHU178" s="2"/>
      <c r="VHV178" s="2"/>
      <c r="VHW178" s="2"/>
      <c r="VHX178" s="2"/>
      <c r="VHY178" s="2"/>
      <c r="VHZ178" s="2"/>
      <c r="VIA178" s="2"/>
      <c r="VIB178" s="2"/>
      <c r="VIC178" s="2"/>
      <c r="VID178" s="2"/>
      <c r="VIE178" s="2"/>
      <c r="VIF178" s="2"/>
      <c r="VIG178" s="2"/>
      <c r="VIH178" s="2"/>
      <c r="VII178" s="2"/>
      <c r="VIJ178" s="2"/>
      <c r="VIK178" s="2"/>
      <c r="VIL178" s="2"/>
      <c r="VIM178" s="2"/>
      <c r="VIN178" s="2"/>
      <c r="VIO178" s="2"/>
      <c r="VIP178" s="2"/>
      <c r="VIQ178" s="2"/>
      <c r="VIR178" s="2"/>
      <c r="VIS178" s="2"/>
      <c r="VIT178" s="2"/>
      <c r="VIU178" s="2"/>
      <c r="VIV178" s="2"/>
      <c r="VIW178" s="2"/>
      <c r="VIX178" s="2"/>
      <c r="VIY178" s="2"/>
      <c r="VIZ178" s="2"/>
      <c r="VJA178" s="2"/>
      <c r="VJB178" s="2"/>
      <c r="VJC178" s="2"/>
      <c r="VJD178" s="2"/>
      <c r="VJE178" s="2"/>
      <c r="VJF178" s="2"/>
      <c r="VJG178" s="2"/>
      <c r="VJH178" s="2"/>
      <c r="VJI178" s="2"/>
      <c r="VJJ178" s="2"/>
      <c r="VJK178" s="2"/>
      <c r="VJL178" s="2"/>
      <c r="VJM178" s="2"/>
      <c r="VJN178" s="2"/>
      <c r="VJO178" s="2"/>
      <c r="VJP178" s="2"/>
      <c r="VJQ178" s="2"/>
      <c r="VJR178" s="2"/>
      <c r="VJS178" s="2"/>
      <c r="VJT178" s="2"/>
      <c r="VJU178" s="2"/>
      <c r="VJV178" s="2"/>
      <c r="VJW178" s="2"/>
      <c r="VJX178" s="2"/>
      <c r="VJY178" s="2"/>
      <c r="VJZ178" s="2"/>
      <c r="VKA178" s="2"/>
      <c r="VKB178" s="2"/>
      <c r="VKC178" s="2"/>
      <c r="VKD178" s="2"/>
      <c r="VKE178" s="2"/>
      <c r="VKF178" s="2"/>
      <c r="VKG178" s="2"/>
      <c r="VKH178" s="2"/>
      <c r="VKI178" s="2"/>
      <c r="VKJ178" s="2"/>
      <c r="VKK178" s="2"/>
      <c r="VKL178" s="2"/>
      <c r="VKM178" s="2"/>
      <c r="VKN178" s="2"/>
      <c r="VKO178" s="2"/>
      <c r="VKP178" s="2"/>
      <c r="VKQ178" s="2"/>
      <c r="VKR178" s="2"/>
      <c r="VKS178" s="2"/>
      <c r="VKT178" s="2"/>
      <c r="VKU178" s="2"/>
      <c r="VKV178" s="2"/>
      <c r="VKW178" s="2"/>
      <c r="VKX178" s="2"/>
      <c r="VKY178" s="2"/>
      <c r="VKZ178" s="2"/>
      <c r="VLA178" s="2"/>
      <c r="VLB178" s="2"/>
      <c r="VLC178" s="2"/>
      <c r="VLD178" s="2"/>
      <c r="VLE178" s="2"/>
      <c r="VLF178" s="2"/>
      <c r="VLG178" s="2"/>
      <c r="VLH178" s="2"/>
      <c r="VLI178" s="2"/>
      <c r="VLJ178" s="2"/>
      <c r="VLK178" s="2"/>
      <c r="VLL178" s="2"/>
      <c r="VLM178" s="2"/>
      <c r="VLN178" s="2"/>
      <c r="VLO178" s="2"/>
      <c r="VLP178" s="2"/>
      <c r="VLQ178" s="2"/>
      <c r="VLR178" s="2"/>
      <c r="VLS178" s="2"/>
      <c r="VLT178" s="2"/>
      <c r="VLU178" s="2"/>
      <c r="VLV178" s="2"/>
      <c r="VLW178" s="2"/>
      <c r="VLX178" s="2"/>
      <c r="VLY178" s="2"/>
      <c r="VLZ178" s="2"/>
      <c r="VMA178" s="2"/>
      <c r="VMB178" s="2"/>
      <c r="VMC178" s="2"/>
      <c r="VMD178" s="2"/>
      <c r="VME178" s="2"/>
      <c r="VMF178" s="2"/>
      <c r="VMG178" s="2"/>
      <c r="VMH178" s="2"/>
      <c r="VMI178" s="2"/>
      <c r="VMJ178" s="2"/>
      <c r="VMK178" s="2"/>
      <c r="VML178" s="2"/>
      <c r="VMM178" s="2"/>
      <c r="VMN178" s="2"/>
      <c r="VMO178" s="2"/>
      <c r="VMP178" s="2"/>
      <c r="VMQ178" s="2"/>
      <c r="VMR178" s="2"/>
      <c r="VMS178" s="2"/>
      <c r="VMT178" s="2"/>
      <c r="VMU178" s="2"/>
      <c r="VMV178" s="2"/>
      <c r="VMW178" s="2"/>
      <c r="VMX178" s="2"/>
      <c r="VMY178" s="2"/>
      <c r="VMZ178" s="2"/>
      <c r="VNA178" s="2"/>
      <c r="VNB178" s="2"/>
      <c r="VNC178" s="2"/>
      <c r="VND178" s="2"/>
      <c r="VNE178" s="2"/>
      <c r="VNF178" s="2"/>
      <c r="VNG178" s="2"/>
      <c r="VNH178" s="2"/>
      <c r="VNI178" s="2"/>
      <c r="VNJ178" s="2"/>
      <c r="VNK178" s="2"/>
      <c r="VNL178" s="2"/>
      <c r="VNM178" s="2"/>
      <c r="VNN178" s="2"/>
      <c r="VNO178" s="2"/>
      <c r="VNP178" s="2"/>
      <c r="VNQ178" s="2"/>
      <c r="VNR178" s="2"/>
      <c r="VNS178" s="2"/>
      <c r="VNT178" s="2"/>
      <c r="VNU178" s="2"/>
      <c r="VNV178" s="2"/>
      <c r="VNW178" s="2"/>
      <c r="VNX178" s="2"/>
      <c r="VNY178" s="2"/>
      <c r="VNZ178" s="2"/>
      <c r="VOA178" s="2"/>
      <c r="VOB178" s="2"/>
      <c r="VOC178" s="2"/>
      <c r="VOD178" s="2"/>
      <c r="VOE178" s="2"/>
      <c r="VOF178" s="2"/>
      <c r="VOG178" s="2"/>
      <c r="VOH178" s="2"/>
      <c r="VOI178" s="2"/>
      <c r="VOJ178" s="2"/>
      <c r="VOK178" s="2"/>
      <c r="VOL178" s="2"/>
      <c r="VOM178" s="2"/>
      <c r="VON178" s="2"/>
      <c r="VOO178" s="2"/>
      <c r="VOP178" s="2"/>
      <c r="VOQ178" s="2"/>
      <c r="VOR178" s="2"/>
      <c r="VOS178" s="2"/>
      <c r="VOT178" s="2"/>
      <c r="VOU178" s="2"/>
      <c r="VOV178" s="2"/>
      <c r="VOW178" s="2"/>
      <c r="VOX178" s="2"/>
      <c r="VOY178" s="2"/>
      <c r="VOZ178" s="2"/>
      <c r="VPA178" s="2"/>
      <c r="VPB178" s="2"/>
      <c r="VPC178" s="2"/>
      <c r="VPD178" s="2"/>
      <c r="VPE178" s="2"/>
      <c r="VPF178" s="2"/>
      <c r="VPG178" s="2"/>
      <c r="VPH178" s="2"/>
      <c r="VPI178" s="2"/>
      <c r="VPJ178" s="2"/>
      <c r="VPK178" s="2"/>
      <c r="VPL178" s="2"/>
      <c r="VPM178" s="2"/>
      <c r="VPN178" s="2"/>
      <c r="VPO178" s="2"/>
      <c r="VPP178" s="2"/>
      <c r="VPQ178" s="2"/>
      <c r="VPR178" s="2"/>
      <c r="VPS178" s="2"/>
      <c r="VPT178" s="2"/>
      <c r="VPU178" s="2"/>
      <c r="VPV178" s="2"/>
      <c r="VPW178" s="2"/>
      <c r="VPX178" s="2"/>
      <c r="VPY178" s="2"/>
      <c r="VPZ178" s="2"/>
      <c r="VQA178" s="2"/>
      <c r="VQB178" s="2"/>
      <c r="VQC178" s="2"/>
      <c r="VQD178" s="2"/>
      <c r="VQE178" s="2"/>
      <c r="VQF178" s="2"/>
      <c r="VQG178" s="2"/>
      <c r="VQH178" s="2"/>
      <c r="VQI178" s="2"/>
      <c r="VQJ178" s="2"/>
      <c r="VQK178" s="2"/>
      <c r="VQL178" s="2"/>
      <c r="VQM178" s="2"/>
      <c r="VQN178" s="2"/>
      <c r="VQO178" s="2"/>
      <c r="VQP178" s="2"/>
      <c r="VQQ178" s="2"/>
      <c r="VQR178" s="2"/>
      <c r="VQS178" s="2"/>
      <c r="VQT178" s="2"/>
      <c r="VQU178" s="2"/>
      <c r="VQV178" s="2"/>
      <c r="VQW178" s="2"/>
      <c r="VQX178" s="2"/>
      <c r="VQY178" s="2"/>
      <c r="VQZ178" s="2"/>
      <c r="VRA178" s="2"/>
      <c r="VRB178" s="2"/>
      <c r="VRC178" s="2"/>
      <c r="VRD178" s="2"/>
      <c r="VRE178" s="2"/>
      <c r="VRF178" s="2"/>
      <c r="VRG178" s="2"/>
      <c r="VRH178" s="2"/>
      <c r="VRI178" s="2"/>
      <c r="VRJ178" s="2"/>
      <c r="VRK178" s="2"/>
      <c r="VRL178" s="2"/>
      <c r="VRM178" s="2"/>
      <c r="VRN178" s="2"/>
      <c r="VRO178" s="2"/>
      <c r="VRP178" s="2"/>
      <c r="VRQ178" s="2"/>
      <c r="VRR178" s="2"/>
      <c r="VRS178" s="2"/>
      <c r="VRT178" s="2"/>
      <c r="VRU178" s="2"/>
      <c r="VRV178" s="2"/>
      <c r="VRW178" s="2"/>
      <c r="VRX178" s="2"/>
      <c r="VRY178" s="2"/>
      <c r="VRZ178" s="2"/>
      <c r="VSA178" s="2"/>
      <c r="VSB178" s="2"/>
      <c r="VSC178" s="2"/>
      <c r="VSD178" s="2"/>
      <c r="VSE178" s="2"/>
      <c r="VSF178" s="2"/>
      <c r="VSG178" s="2"/>
      <c r="VSH178" s="2"/>
      <c r="VSI178" s="2"/>
      <c r="VSJ178" s="2"/>
      <c r="VSK178" s="2"/>
      <c r="VSL178" s="2"/>
      <c r="VSM178" s="2"/>
      <c r="VSN178" s="2"/>
      <c r="VSO178" s="2"/>
      <c r="VSP178" s="2"/>
      <c r="VSQ178" s="2"/>
      <c r="VSR178" s="2"/>
      <c r="VSS178" s="2"/>
      <c r="VST178" s="2"/>
      <c r="VSU178" s="2"/>
      <c r="VSV178" s="2"/>
      <c r="VSW178" s="2"/>
      <c r="VSX178" s="2"/>
      <c r="VSY178" s="2"/>
      <c r="VSZ178" s="2"/>
      <c r="VTA178" s="2"/>
      <c r="VTB178" s="2"/>
      <c r="VTC178" s="2"/>
      <c r="VTD178" s="2"/>
      <c r="VTE178" s="2"/>
      <c r="VTF178" s="2"/>
      <c r="VTG178" s="2"/>
      <c r="VTH178" s="2"/>
      <c r="VTI178" s="2"/>
      <c r="VTJ178" s="2"/>
      <c r="VTK178" s="2"/>
      <c r="VTL178" s="2"/>
      <c r="VTM178" s="2"/>
      <c r="VTN178" s="2"/>
      <c r="VTO178" s="2"/>
      <c r="VTP178" s="2"/>
      <c r="VTQ178" s="2"/>
      <c r="VTR178" s="2"/>
      <c r="VTS178" s="2"/>
      <c r="VTT178" s="2"/>
      <c r="VTU178" s="2"/>
      <c r="VTV178" s="2"/>
      <c r="VTW178" s="2"/>
      <c r="VTX178" s="2"/>
      <c r="VTY178" s="2"/>
      <c r="VTZ178" s="2"/>
      <c r="VUA178" s="2"/>
      <c r="VUB178" s="2"/>
      <c r="VUC178" s="2"/>
      <c r="VUD178" s="2"/>
      <c r="VUE178" s="2"/>
      <c r="VUF178" s="2"/>
      <c r="VUG178" s="2"/>
      <c r="VUH178" s="2"/>
      <c r="VUI178" s="2"/>
      <c r="VUJ178" s="2"/>
      <c r="VUK178" s="2"/>
      <c r="VUL178" s="2"/>
      <c r="VUM178" s="2"/>
      <c r="VUN178" s="2"/>
      <c r="VUO178" s="2"/>
      <c r="VUP178" s="2"/>
      <c r="VUQ178" s="2"/>
      <c r="VUR178" s="2"/>
      <c r="VUS178" s="2"/>
      <c r="VUT178" s="2"/>
      <c r="VUU178" s="2"/>
      <c r="VUV178" s="2"/>
      <c r="VUW178" s="2"/>
      <c r="VUX178" s="2"/>
      <c r="VUY178" s="2"/>
      <c r="VUZ178" s="2"/>
      <c r="VVA178" s="2"/>
      <c r="VVB178" s="2"/>
      <c r="VVC178" s="2"/>
      <c r="VVD178" s="2"/>
      <c r="VVE178" s="2"/>
      <c r="VVF178" s="2"/>
      <c r="VVG178" s="2"/>
      <c r="VVH178" s="2"/>
      <c r="VVI178" s="2"/>
      <c r="VVJ178" s="2"/>
      <c r="VVK178" s="2"/>
      <c r="VVL178" s="2"/>
      <c r="VVM178" s="2"/>
      <c r="VVN178" s="2"/>
      <c r="VVO178" s="2"/>
      <c r="VVP178" s="2"/>
      <c r="VVQ178" s="2"/>
      <c r="VVR178" s="2"/>
      <c r="VVS178" s="2"/>
      <c r="VVT178" s="2"/>
      <c r="VVU178" s="2"/>
      <c r="VVV178" s="2"/>
      <c r="VVW178" s="2"/>
      <c r="VVX178" s="2"/>
      <c r="VVY178" s="2"/>
      <c r="VVZ178" s="2"/>
      <c r="VWA178" s="2"/>
      <c r="VWB178" s="2"/>
      <c r="VWC178" s="2"/>
      <c r="VWD178" s="2"/>
      <c r="VWE178" s="2"/>
      <c r="VWF178" s="2"/>
      <c r="VWG178" s="2"/>
      <c r="VWH178" s="2"/>
      <c r="VWI178" s="2"/>
      <c r="VWJ178" s="2"/>
      <c r="VWK178" s="2"/>
      <c r="VWL178" s="2"/>
      <c r="VWM178" s="2"/>
      <c r="VWN178" s="2"/>
      <c r="VWO178" s="2"/>
      <c r="VWP178" s="2"/>
      <c r="VWQ178" s="2"/>
      <c r="VWR178" s="2"/>
      <c r="VWS178" s="2"/>
      <c r="VWT178" s="2"/>
      <c r="VWU178" s="2"/>
      <c r="VWV178" s="2"/>
      <c r="VWW178" s="2"/>
      <c r="VWX178" s="2"/>
      <c r="VWY178" s="2"/>
      <c r="VWZ178" s="2"/>
      <c r="VXA178" s="2"/>
      <c r="VXB178" s="2"/>
      <c r="VXC178" s="2"/>
      <c r="VXD178" s="2"/>
      <c r="VXE178" s="2"/>
      <c r="VXF178" s="2"/>
      <c r="VXG178" s="2"/>
      <c r="VXH178" s="2"/>
      <c r="VXI178" s="2"/>
      <c r="VXJ178" s="2"/>
      <c r="VXK178" s="2"/>
      <c r="VXL178" s="2"/>
      <c r="VXM178" s="2"/>
      <c r="VXN178" s="2"/>
      <c r="VXO178" s="2"/>
      <c r="VXP178" s="2"/>
      <c r="VXQ178" s="2"/>
      <c r="VXR178" s="2"/>
      <c r="VXS178" s="2"/>
      <c r="VXT178" s="2"/>
      <c r="VXU178" s="2"/>
      <c r="VXV178" s="2"/>
      <c r="VXW178" s="2"/>
      <c r="VXX178" s="2"/>
      <c r="VXY178" s="2"/>
      <c r="VXZ178" s="2"/>
      <c r="VYA178" s="2"/>
      <c r="VYB178" s="2"/>
      <c r="VYC178" s="2"/>
      <c r="VYD178" s="2"/>
      <c r="VYE178" s="2"/>
      <c r="VYF178" s="2"/>
      <c r="VYG178" s="2"/>
      <c r="VYH178" s="2"/>
      <c r="VYI178" s="2"/>
      <c r="VYJ178" s="2"/>
      <c r="VYK178" s="2"/>
      <c r="VYL178" s="2"/>
      <c r="VYM178" s="2"/>
      <c r="VYN178" s="2"/>
      <c r="VYO178" s="2"/>
      <c r="VYP178" s="2"/>
      <c r="VYQ178" s="2"/>
      <c r="VYR178" s="2"/>
      <c r="VYS178" s="2"/>
      <c r="VYT178" s="2"/>
      <c r="VYU178" s="2"/>
      <c r="VYV178" s="2"/>
      <c r="VYW178" s="2"/>
      <c r="VYX178" s="2"/>
      <c r="VYY178" s="2"/>
      <c r="VYZ178" s="2"/>
      <c r="VZA178" s="2"/>
      <c r="VZB178" s="2"/>
      <c r="VZC178" s="2"/>
      <c r="VZD178" s="2"/>
      <c r="VZE178" s="2"/>
      <c r="VZF178" s="2"/>
      <c r="VZG178" s="2"/>
      <c r="VZH178" s="2"/>
      <c r="VZI178" s="2"/>
      <c r="VZJ178" s="2"/>
      <c r="VZK178" s="2"/>
      <c r="VZL178" s="2"/>
      <c r="VZM178" s="2"/>
      <c r="VZN178" s="2"/>
      <c r="VZO178" s="2"/>
      <c r="VZP178" s="2"/>
      <c r="VZQ178" s="2"/>
      <c r="VZR178" s="2"/>
      <c r="VZS178" s="2"/>
      <c r="VZT178" s="2"/>
      <c r="VZU178" s="2"/>
      <c r="VZV178" s="2"/>
      <c r="VZW178" s="2"/>
      <c r="VZX178" s="2"/>
      <c r="VZY178" s="2"/>
      <c r="VZZ178" s="2"/>
      <c r="WAA178" s="2"/>
      <c r="WAB178" s="2"/>
      <c r="WAC178" s="2"/>
      <c r="WAD178" s="2"/>
      <c r="WAE178" s="2"/>
      <c r="WAF178" s="2"/>
      <c r="WAG178" s="2"/>
      <c r="WAH178" s="2"/>
      <c r="WAI178" s="2"/>
      <c r="WAJ178" s="2"/>
      <c r="WAK178" s="2"/>
      <c r="WAL178" s="2"/>
      <c r="WAM178" s="2"/>
      <c r="WAN178" s="2"/>
      <c r="WAO178" s="2"/>
      <c r="WAP178" s="2"/>
      <c r="WAQ178" s="2"/>
      <c r="WAR178" s="2"/>
      <c r="WAS178" s="2"/>
      <c r="WAT178" s="2"/>
      <c r="WAU178" s="2"/>
      <c r="WAV178" s="2"/>
      <c r="WAW178" s="2"/>
      <c r="WAX178" s="2"/>
      <c r="WAY178" s="2"/>
      <c r="WAZ178" s="2"/>
      <c r="WBA178" s="2"/>
      <c r="WBB178" s="2"/>
      <c r="WBC178" s="2"/>
      <c r="WBD178" s="2"/>
      <c r="WBE178" s="2"/>
      <c r="WBF178" s="2"/>
      <c r="WBG178" s="2"/>
      <c r="WBH178" s="2"/>
      <c r="WBI178" s="2"/>
      <c r="WBJ178" s="2"/>
      <c r="WBK178" s="2"/>
      <c r="WBL178" s="2"/>
      <c r="WBM178" s="2"/>
      <c r="WBN178" s="2"/>
      <c r="WBO178" s="2"/>
      <c r="WBP178" s="2"/>
      <c r="WBQ178" s="2"/>
      <c r="WBR178" s="2"/>
      <c r="WBS178" s="2"/>
      <c r="WBT178" s="2"/>
      <c r="WBU178" s="2"/>
      <c r="WBV178" s="2"/>
      <c r="WBW178" s="2"/>
      <c r="WBX178" s="2"/>
      <c r="WBY178" s="2"/>
      <c r="WBZ178" s="2"/>
      <c r="WCA178" s="2"/>
      <c r="WCB178" s="2"/>
      <c r="WCC178" s="2"/>
      <c r="WCD178" s="2"/>
      <c r="WCE178" s="2"/>
      <c r="WCF178" s="2"/>
      <c r="WCG178" s="2"/>
      <c r="WCH178" s="2"/>
      <c r="WCI178" s="2"/>
      <c r="WCJ178" s="2"/>
      <c r="WCK178" s="2"/>
      <c r="WCL178" s="2"/>
      <c r="WCM178" s="2"/>
      <c r="WCN178" s="2"/>
      <c r="WCO178" s="2"/>
      <c r="WCP178" s="2"/>
      <c r="WCQ178" s="2"/>
      <c r="WCR178" s="2"/>
      <c r="WCS178" s="2"/>
      <c r="WCT178" s="2"/>
      <c r="WCU178" s="2"/>
      <c r="WCV178" s="2"/>
      <c r="WCW178" s="2"/>
      <c r="WCX178" s="2"/>
      <c r="WCY178" s="2"/>
      <c r="WCZ178" s="2"/>
      <c r="WDA178" s="2"/>
      <c r="WDB178" s="2"/>
      <c r="WDC178" s="2"/>
      <c r="WDD178" s="2"/>
      <c r="WDE178" s="2"/>
      <c r="WDF178" s="2"/>
      <c r="WDG178" s="2"/>
      <c r="WDH178" s="2"/>
      <c r="WDI178" s="2"/>
      <c r="WDJ178" s="2"/>
      <c r="WDK178" s="2"/>
      <c r="WDL178" s="2"/>
      <c r="WDM178" s="2"/>
      <c r="WDN178" s="2"/>
      <c r="WDO178" s="2"/>
      <c r="WDP178" s="2"/>
      <c r="WDQ178" s="2"/>
      <c r="WDR178" s="2"/>
      <c r="WDS178" s="2"/>
      <c r="WDT178" s="2"/>
      <c r="WDU178" s="2"/>
      <c r="WDV178" s="2"/>
      <c r="WDW178" s="2"/>
      <c r="WDX178" s="2"/>
      <c r="WDY178" s="2"/>
      <c r="WDZ178" s="2"/>
      <c r="WEA178" s="2"/>
      <c r="WEB178" s="2"/>
      <c r="WEC178" s="2"/>
      <c r="WED178" s="2"/>
      <c r="WEE178" s="2"/>
      <c r="WEF178" s="2"/>
      <c r="WEG178" s="2"/>
      <c r="WEH178" s="2"/>
      <c r="WEI178" s="2"/>
      <c r="WEJ178" s="2"/>
      <c r="WEK178" s="2"/>
      <c r="WEL178" s="2"/>
      <c r="WEM178" s="2"/>
      <c r="WEN178" s="2"/>
      <c r="WEO178" s="2"/>
      <c r="WEP178" s="2"/>
      <c r="WEQ178" s="2"/>
      <c r="WER178" s="2"/>
      <c r="WES178" s="2"/>
      <c r="WET178" s="2"/>
      <c r="WEU178" s="2"/>
      <c r="WEV178" s="2"/>
      <c r="WEW178" s="2"/>
      <c r="WEX178" s="2"/>
      <c r="WEY178" s="2"/>
      <c r="WEZ178" s="2"/>
      <c r="WFA178" s="2"/>
      <c r="WFB178" s="2"/>
      <c r="WFC178" s="2"/>
      <c r="WFD178" s="2"/>
      <c r="WFE178" s="2"/>
      <c r="WFF178" s="2"/>
      <c r="WFG178" s="2"/>
      <c r="WFH178" s="2"/>
      <c r="WFI178" s="2"/>
      <c r="WFJ178" s="2"/>
      <c r="WFK178" s="2"/>
      <c r="WFL178" s="2"/>
      <c r="WFM178" s="2"/>
      <c r="WFN178" s="2"/>
      <c r="WFO178" s="2"/>
      <c r="WFP178" s="2"/>
      <c r="WFQ178" s="2"/>
      <c r="WFR178" s="2"/>
      <c r="WFS178" s="2"/>
      <c r="WFT178" s="2"/>
      <c r="WFU178" s="2"/>
      <c r="WFV178" s="2"/>
      <c r="WFW178" s="2"/>
      <c r="WFX178" s="2"/>
      <c r="WFY178" s="2"/>
      <c r="WFZ178" s="2"/>
      <c r="WGA178" s="2"/>
      <c r="WGB178" s="2"/>
      <c r="WGC178" s="2"/>
      <c r="WGD178" s="2"/>
      <c r="WGE178" s="2"/>
      <c r="WGF178" s="2"/>
      <c r="WGG178" s="2"/>
      <c r="WGH178" s="2"/>
      <c r="WGI178" s="2"/>
      <c r="WGJ178" s="2"/>
      <c r="WGK178" s="2"/>
      <c r="WGL178" s="2"/>
      <c r="WGM178" s="2"/>
      <c r="WGN178" s="2"/>
      <c r="WGO178" s="2"/>
      <c r="WGP178" s="2"/>
      <c r="WGQ178" s="2"/>
      <c r="WGR178" s="2"/>
      <c r="WGS178" s="2"/>
      <c r="WGT178" s="2"/>
      <c r="WGU178" s="2"/>
      <c r="WGV178" s="2"/>
      <c r="WGW178" s="2"/>
      <c r="WGX178" s="2"/>
      <c r="WGY178" s="2"/>
      <c r="WGZ178" s="2"/>
      <c r="WHA178" s="2"/>
      <c r="WHB178" s="2"/>
      <c r="WHC178" s="2"/>
      <c r="WHD178" s="2"/>
      <c r="WHE178" s="2"/>
      <c r="WHF178" s="2"/>
      <c r="WHG178" s="2"/>
      <c r="WHH178" s="2"/>
      <c r="WHI178" s="2"/>
      <c r="WHJ178" s="2"/>
      <c r="WHK178" s="2"/>
      <c r="WHL178" s="2"/>
      <c r="WHM178" s="2"/>
      <c r="WHN178" s="2"/>
      <c r="WHO178" s="2"/>
      <c r="WHP178" s="2"/>
      <c r="WHQ178" s="2"/>
      <c r="WHR178" s="2"/>
      <c r="WHS178" s="2"/>
      <c r="WHT178" s="2"/>
      <c r="WHU178" s="2"/>
      <c r="WHV178" s="2"/>
      <c r="WHW178" s="2"/>
      <c r="WHX178" s="2"/>
      <c r="WHY178" s="2"/>
      <c r="WHZ178" s="2"/>
      <c r="WIA178" s="2"/>
      <c r="WIB178" s="2"/>
      <c r="WIC178" s="2"/>
      <c r="WID178" s="2"/>
      <c r="WIE178" s="2"/>
      <c r="WIF178" s="2"/>
      <c r="WIG178" s="2"/>
      <c r="WIH178" s="2"/>
      <c r="WII178" s="2"/>
      <c r="WIJ178" s="2"/>
      <c r="WIK178" s="2"/>
      <c r="WIL178" s="2"/>
      <c r="WIM178" s="2"/>
      <c r="WIN178" s="2"/>
      <c r="WIO178" s="2"/>
      <c r="WIP178" s="2"/>
      <c r="WIQ178" s="2"/>
      <c r="WIR178" s="2"/>
      <c r="WIS178" s="2"/>
      <c r="WIT178" s="2"/>
      <c r="WIU178" s="2"/>
      <c r="WIV178" s="2"/>
      <c r="WIW178" s="2"/>
      <c r="WIX178" s="2"/>
      <c r="WIY178" s="2"/>
      <c r="WIZ178" s="2"/>
      <c r="WJA178" s="2"/>
      <c r="WJB178" s="2"/>
      <c r="WJC178" s="2"/>
      <c r="WJD178" s="2"/>
      <c r="WJE178" s="2"/>
      <c r="WJF178" s="2"/>
      <c r="WJG178" s="2"/>
      <c r="WJH178" s="2"/>
      <c r="WJI178" s="2"/>
      <c r="WJJ178" s="2"/>
      <c r="WJK178" s="2"/>
      <c r="WJL178" s="2"/>
      <c r="WJM178" s="2"/>
      <c r="WJN178" s="2"/>
      <c r="WJO178" s="2"/>
      <c r="WJP178" s="2"/>
      <c r="WJQ178" s="2"/>
      <c r="WJR178" s="2"/>
      <c r="WJS178" s="2"/>
      <c r="WJT178" s="2"/>
      <c r="WJU178" s="2"/>
      <c r="WJV178" s="2"/>
      <c r="WJW178" s="2"/>
      <c r="WJX178" s="2"/>
      <c r="WJY178" s="2"/>
      <c r="WJZ178" s="2"/>
      <c r="WKA178" s="2"/>
      <c r="WKB178" s="2"/>
      <c r="WKC178" s="2"/>
      <c r="WKD178" s="2"/>
      <c r="WKE178" s="2"/>
      <c r="WKF178" s="2"/>
      <c r="WKG178" s="2"/>
      <c r="WKH178" s="2"/>
      <c r="WKI178" s="2"/>
      <c r="WKJ178" s="2"/>
      <c r="WKK178" s="2"/>
      <c r="WKL178" s="2"/>
      <c r="WKM178" s="2"/>
      <c r="WKN178" s="2"/>
      <c r="WKO178" s="2"/>
      <c r="WKP178" s="2"/>
      <c r="WKQ178" s="2"/>
      <c r="WKR178" s="2"/>
      <c r="WKS178" s="2"/>
      <c r="WKT178" s="2"/>
      <c r="WKU178" s="2"/>
      <c r="WKV178" s="2"/>
      <c r="WKW178" s="2"/>
      <c r="WKX178" s="2"/>
      <c r="WKY178" s="2"/>
      <c r="WKZ178" s="2"/>
      <c r="WLA178" s="2"/>
      <c r="WLB178" s="2"/>
      <c r="WLC178" s="2"/>
      <c r="WLD178" s="2"/>
      <c r="WLE178" s="2"/>
      <c r="WLF178" s="2"/>
      <c r="WLG178" s="2"/>
      <c r="WLH178" s="2"/>
      <c r="WLI178" s="2"/>
      <c r="WLJ178" s="2"/>
      <c r="WLK178" s="2"/>
      <c r="WLL178" s="2"/>
      <c r="WLM178" s="2"/>
      <c r="WLN178" s="2"/>
      <c r="WLO178" s="2"/>
      <c r="WLP178" s="2"/>
      <c r="WLQ178" s="2"/>
      <c r="WLR178" s="2"/>
      <c r="WLS178" s="2"/>
      <c r="WLT178" s="2"/>
      <c r="WLU178" s="2"/>
      <c r="WLV178" s="2"/>
      <c r="WLW178" s="2"/>
      <c r="WLX178" s="2"/>
      <c r="WLY178" s="2"/>
      <c r="WLZ178" s="2"/>
      <c r="WMA178" s="2"/>
      <c r="WMB178" s="2"/>
      <c r="WMC178" s="2"/>
      <c r="WMD178" s="2"/>
      <c r="WME178" s="2"/>
      <c r="WMF178" s="2"/>
      <c r="WMG178" s="2"/>
      <c r="WMH178" s="2"/>
      <c r="WMI178" s="2"/>
      <c r="WMJ178" s="2"/>
      <c r="WMK178" s="2"/>
      <c r="WML178" s="2"/>
      <c r="WMM178" s="2"/>
      <c r="WMN178" s="2"/>
      <c r="WMO178" s="2"/>
      <c r="WMP178" s="2"/>
      <c r="WMQ178" s="2"/>
      <c r="WMR178" s="2"/>
      <c r="WMS178" s="2"/>
      <c r="WMT178" s="2"/>
      <c r="WMU178" s="2"/>
      <c r="WMV178" s="2"/>
      <c r="WMW178" s="2"/>
      <c r="WMX178" s="2"/>
      <c r="WMY178" s="2"/>
      <c r="WMZ178" s="2"/>
      <c r="WNA178" s="2"/>
      <c r="WNB178" s="2"/>
      <c r="WNC178" s="2"/>
      <c r="WND178" s="2"/>
      <c r="WNE178" s="2"/>
      <c r="WNF178" s="2"/>
      <c r="WNG178" s="2"/>
      <c r="WNH178" s="2"/>
      <c r="WNI178" s="2"/>
      <c r="WNJ178" s="2"/>
      <c r="WNK178" s="2"/>
      <c r="WNL178" s="2"/>
      <c r="WNM178" s="2"/>
      <c r="WNN178" s="2"/>
      <c r="WNO178" s="2"/>
      <c r="WNP178" s="2"/>
      <c r="WNQ178" s="2"/>
      <c r="WNR178" s="2"/>
      <c r="WNS178" s="2"/>
      <c r="WNT178" s="2"/>
      <c r="WNU178" s="2"/>
      <c r="WNV178" s="2"/>
      <c r="WNW178" s="2"/>
      <c r="WNX178" s="2"/>
      <c r="WNY178" s="2"/>
      <c r="WNZ178" s="2"/>
      <c r="WOA178" s="2"/>
      <c r="WOB178" s="2"/>
      <c r="WOC178" s="2"/>
      <c r="WOD178" s="2"/>
      <c r="WOE178" s="2"/>
      <c r="WOF178" s="2"/>
      <c r="WOG178" s="2"/>
      <c r="WOH178" s="2"/>
      <c r="WOI178" s="2"/>
      <c r="WOJ178" s="2"/>
      <c r="WOK178" s="2"/>
      <c r="WOL178" s="2"/>
      <c r="WOM178" s="2"/>
      <c r="WON178" s="2"/>
      <c r="WOO178" s="2"/>
      <c r="WOP178" s="2"/>
      <c r="WOQ178" s="2"/>
      <c r="WOR178" s="2"/>
      <c r="WOS178" s="2"/>
      <c r="WOT178" s="2"/>
      <c r="WOU178" s="2"/>
      <c r="WOV178" s="2"/>
      <c r="WOW178" s="2"/>
      <c r="WOX178" s="2"/>
      <c r="WOY178" s="2"/>
      <c r="WOZ178" s="2"/>
      <c r="WPA178" s="2"/>
      <c r="WPB178" s="2"/>
      <c r="WPC178" s="2"/>
      <c r="WPD178" s="2"/>
      <c r="WPE178" s="2"/>
      <c r="WPF178" s="2"/>
      <c r="WPG178" s="2"/>
      <c r="WPH178" s="2"/>
      <c r="WPI178" s="2"/>
      <c r="WPJ178" s="2"/>
      <c r="WPK178" s="2"/>
      <c r="WPL178" s="2"/>
      <c r="WPM178" s="2"/>
      <c r="WPN178" s="2"/>
      <c r="WPO178" s="2"/>
      <c r="WPP178" s="2"/>
      <c r="WPQ178" s="2"/>
      <c r="WPR178" s="2"/>
      <c r="WPS178" s="2"/>
      <c r="WPT178" s="2"/>
      <c r="WPU178" s="2"/>
      <c r="WPV178" s="2"/>
      <c r="WPW178" s="2"/>
      <c r="WPX178" s="2"/>
      <c r="WPY178" s="2"/>
      <c r="WPZ178" s="2"/>
      <c r="WQA178" s="2"/>
      <c r="WQB178" s="2"/>
      <c r="WQC178" s="2"/>
      <c r="WQD178" s="2"/>
      <c r="WQE178" s="2"/>
      <c r="WQF178" s="2"/>
      <c r="WQG178" s="2"/>
      <c r="WQH178" s="2"/>
      <c r="WQI178" s="2"/>
      <c r="WQJ178" s="2"/>
      <c r="WQK178" s="2"/>
      <c r="WQL178" s="2"/>
      <c r="WQM178" s="2"/>
      <c r="WQN178" s="2"/>
      <c r="WQO178" s="2"/>
      <c r="WQP178" s="2"/>
      <c r="WQQ178" s="2"/>
      <c r="WQR178" s="2"/>
      <c r="WQS178" s="2"/>
      <c r="WQT178" s="2"/>
      <c r="WQU178" s="2"/>
      <c r="WQV178" s="2"/>
      <c r="WQW178" s="2"/>
      <c r="WQX178" s="2"/>
      <c r="WQY178" s="2"/>
      <c r="WQZ178" s="2"/>
      <c r="WRA178" s="2"/>
      <c r="WRB178" s="2"/>
      <c r="WRC178" s="2"/>
      <c r="WRD178" s="2"/>
      <c r="WRE178" s="2"/>
      <c r="WRF178" s="2"/>
      <c r="WRG178" s="2"/>
      <c r="WRH178" s="2"/>
      <c r="WRI178" s="2"/>
      <c r="WRJ178" s="2"/>
      <c r="WRK178" s="2"/>
      <c r="WRL178" s="2"/>
      <c r="WRM178" s="2"/>
      <c r="WRN178" s="2"/>
      <c r="WRO178" s="2"/>
      <c r="WRP178" s="2"/>
      <c r="WRQ178" s="2"/>
      <c r="WRR178" s="2"/>
      <c r="WRS178" s="2"/>
      <c r="WRT178" s="2"/>
      <c r="WRU178" s="2"/>
      <c r="WRV178" s="2"/>
      <c r="WRW178" s="2"/>
      <c r="WRX178" s="2"/>
      <c r="WRY178" s="2"/>
      <c r="WRZ178" s="2"/>
      <c r="WSA178" s="2"/>
      <c r="WSB178" s="2"/>
      <c r="WSC178" s="2"/>
      <c r="WSD178" s="2"/>
      <c r="WSE178" s="2"/>
      <c r="WSF178" s="2"/>
      <c r="WSG178" s="2"/>
      <c r="WSH178" s="2"/>
      <c r="WSI178" s="2"/>
      <c r="WSJ178" s="2"/>
      <c r="WSK178" s="2"/>
      <c r="WSL178" s="2"/>
      <c r="WSM178" s="2"/>
      <c r="WSN178" s="2"/>
      <c r="WSO178" s="2"/>
      <c r="WSP178" s="2"/>
      <c r="WSQ178" s="2"/>
      <c r="WSR178" s="2"/>
      <c r="WSS178" s="2"/>
      <c r="WST178" s="2"/>
      <c r="WSU178" s="2"/>
      <c r="WSV178" s="2"/>
      <c r="WSW178" s="2"/>
      <c r="WSX178" s="2"/>
      <c r="WSY178" s="2"/>
      <c r="WSZ178" s="2"/>
      <c r="WTA178" s="2"/>
      <c r="WTB178" s="2"/>
      <c r="WTC178" s="2"/>
      <c r="WTD178" s="2"/>
      <c r="WTE178" s="2"/>
      <c r="WTF178" s="2"/>
      <c r="WTG178" s="2"/>
      <c r="WTH178" s="2"/>
      <c r="WTI178" s="2"/>
      <c r="WTJ178" s="2"/>
      <c r="WTK178" s="2"/>
      <c r="WTL178" s="2"/>
      <c r="WTM178" s="2"/>
      <c r="WTN178" s="2"/>
      <c r="WTO178" s="2"/>
      <c r="WTP178" s="2"/>
      <c r="WTQ178" s="2"/>
      <c r="WTR178" s="2"/>
      <c r="WTS178" s="2"/>
      <c r="WTT178" s="2"/>
      <c r="WTU178" s="2"/>
      <c r="WTV178" s="2"/>
      <c r="WTW178" s="2"/>
      <c r="WTX178" s="2"/>
      <c r="WTY178" s="2"/>
      <c r="WTZ178" s="2"/>
      <c r="WUA178" s="2"/>
      <c r="WUB178" s="2"/>
      <c r="WUC178" s="2"/>
      <c r="WUD178" s="2"/>
      <c r="WUE178" s="2"/>
      <c r="WUF178" s="2"/>
      <c r="WUG178" s="2"/>
      <c r="WUH178" s="2"/>
      <c r="WUI178" s="2"/>
      <c r="WUJ178" s="2"/>
      <c r="WUK178" s="2"/>
      <c r="WUL178" s="2"/>
      <c r="WUM178" s="2"/>
      <c r="WUN178" s="2"/>
      <c r="WUO178" s="2"/>
      <c r="WUP178" s="2"/>
      <c r="WUQ178" s="2"/>
      <c r="WUR178" s="2"/>
      <c r="WUS178" s="2"/>
      <c r="WUT178" s="2"/>
      <c r="WUU178" s="2"/>
      <c r="WUV178" s="2"/>
      <c r="WUW178" s="2"/>
      <c r="WUX178" s="2"/>
      <c r="WUY178" s="2"/>
      <c r="WUZ178" s="2"/>
      <c r="WVA178" s="2"/>
      <c r="WVB178" s="2"/>
      <c r="WVC178" s="2"/>
      <c r="WVD178" s="2"/>
      <c r="WVE178" s="2"/>
      <c r="WVF178" s="2"/>
      <c r="WVG178" s="2"/>
      <c r="WVH178" s="2"/>
      <c r="WVI178" s="2"/>
      <c r="WVJ178" s="2"/>
      <c r="WVK178" s="2"/>
      <c r="WVL178" s="2"/>
      <c r="WVM178" s="2"/>
      <c r="WVN178" s="2"/>
      <c r="WVO178" s="2"/>
      <c r="WVP178" s="2"/>
      <c r="WVQ178" s="2"/>
      <c r="WVR178" s="2"/>
      <c r="WVS178" s="2"/>
      <c r="WVT178" s="2"/>
      <c r="WVU178" s="2"/>
      <c r="WVV178" s="2"/>
      <c r="WVW178" s="2"/>
      <c r="WVX178" s="2"/>
      <c r="WVY178" s="2"/>
      <c r="WVZ178" s="2"/>
      <c r="WWA178" s="2"/>
      <c r="WWB178" s="2"/>
      <c r="WWC178" s="2"/>
      <c r="WWD178" s="2"/>
      <c r="WWE178" s="2"/>
      <c r="WWF178" s="2"/>
      <c r="WWG178" s="2"/>
      <c r="WWH178" s="2"/>
      <c r="WWI178" s="2"/>
      <c r="WWJ178" s="2"/>
      <c r="WWK178" s="2"/>
      <c r="WWL178" s="2"/>
      <c r="WWM178" s="2"/>
      <c r="WWN178" s="2"/>
      <c r="WWO178" s="2"/>
      <c r="WWP178" s="2"/>
      <c r="WWQ178" s="2"/>
      <c r="WWR178" s="2"/>
      <c r="WWS178" s="2"/>
      <c r="WWT178" s="2"/>
      <c r="WWU178" s="2"/>
      <c r="WWV178" s="2"/>
      <c r="WWW178" s="2"/>
      <c r="WWX178" s="2"/>
      <c r="WWY178" s="2"/>
      <c r="WWZ178" s="2"/>
      <c r="WXA178" s="2"/>
      <c r="WXB178" s="2"/>
      <c r="WXC178" s="2"/>
      <c r="WXD178" s="2"/>
      <c r="WXE178" s="2"/>
      <c r="WXF178" s="2"/>
      <c r="WXG178" s="2"/>
      <c r="WXH178" s="2"/>
      <c r="WXI178" s="2"/>
      <c r="WXJ178" s="2"/>
      <c r="WXK178" s="2"/>
      <c r="WXL178" s="2"/>
      <c r="WXM178" s="2"/>
      <c r="WXN178" s="2"/>
      <c r="WXO178" s="2"/>
      <c r="WXP178" s="2"/>
      <c r="WXQ178" s="2"/>
      <c r="WXR178" s="2"/>
      <c r="WXS178" s="2"/>
      <c r="WXT178" s="2"/>
      <c r="WXU178" s="2"/>
      <c r="WXV178" s="2"/>
      <c r="WXW178" s="2"/>
      <c r="WXX178" s="2"/>
      <c r="WXY178" s="2"/>
      <c r="WXZ178" s="2"/>
      <c r="WYA178" s="2"/>
      <c r="WYB178" s="2"/>
      <c r="WYC178" s="2"/>
      <c r="WYD178" s="2"/>
      <c r="WYE178" s="2"/>
      <c r="WYF178" s="2"/>
      <c r="WYG178" s="2"/>
      <c r="WYH178" s="2"/>
      <c r="WYI178" s="2"/>
      <c r="WYJ178" s="2"/>
      <c r="WYK178" s="2"/>
      <c r="WYL178" s="2"/>
      <c r="WYM178" s="2"/>
      <c r="WYN178" s="2"/>
      <c r="WYO178" s="2"/>
      <c r="WYP178" s="2"/>
      <c r="WYQ178" s="2"/>
      <c r="WYR178" s="2"/>
      <c r="WYS178" s="2"/>
      <c r="WYT178" s="2"/>
      <c r="WYU178" s="2"/>
      <c r="WYV178" s="2"/>
      <c r="WYW178" s="2"/>
      <c r="WYX178" s="2"/>
      <c r="WYY178" s="2"/>
      <c r="WYZ178" s="2"/>
      <c r="WZA178" s="2"/>
      <c r="WZB178" s="2"/>
      <c r="WZC178" s="2"/>
      <c r="WZD178" s="2"/>
      <c r="WZE178" s="2"/>
      <c r="WZF178" s="2"/>
      <c r="WZG178" s="2"/>
      <c r="WZH178" s="2"/>
      <c r="WZI178" s="2"/>
      <c r="WZJ178" s="2"/>
      <c r="WZK178" s="2"/>
      <c r="WZL178" s="2"/>
      <c r="WZM178" s="2"/>
      <c r="WZN178" s="2"/>
      <c r="WZO178" s="2"/>
      <c r="WZP178" s="2"/>
      <c r="WZQ178" s="2"/>
      <c r="WZR178" s="2"/>
      <c r="WZS178" s="2"/>
      <c r="WZT178" s="2"/>
      <c r="WZU178" s="2"/>
      <c r="WZV178" s="2"/>
      <c r="WZW178" s="2"/>
      <c r="WZX178" s="2"/>
      <c r="WZY178" s="2"/>
      <c r="WZZ178" s="2"/>
      <c r="XAA178" s="2"/>
      <c r="XAB178" s="2"/>
      <c r="XAC178" s="2"/>
      <c r="XAD178" s="2"/>
      <c r="XAE178" s="2"/>
      <c r="XAF178" s="2"/>
      <c r="XAG178" s="2"/>
      <c r="XAH178" s="2"/>
      <c r="XAI178" s="2"/>
      <c r="XAJ178" s="2"/>
      <c r="XAK178" s="2"/>
      <c r="XAL178" s="2"/>
      <c r="XAM178" s="2"/>
      <c r="XAN178" s="2"/>
      <c r="XAO178" s="2"/>
      <c r="XAP178" s="2"/>
      <c r="XAQ178" s="2"/>
      <c r="XAR178" s="2"/>
      <c r="XAS178" s="2"/>
      <c r="XAT178" s="2"/>
      <c r="XAU178" s="2"/>
      <c r="XAV178" s="2"/>
      <c r="XAW178" s="2"/>
      <c r="XAX178" s="2"/>
      <c r="XAY178" s="2"/>
      <c r="XAZ178" s="2"/>
      <c r="XBA178" s="2"/>
      <c r="XBB178" s="2"/>
      <c r="XBC178" s="2"/>
      <c r="XBD178" s="2"/>
      <c r="XBE178" s="2"/>
      <c r="XBF178" s="2"/>
      <c r="XBG178" s="2"/>
      <c r="XBH178" s="2"/>
      <c r="XBI178" s="2"/>
      <c r="XBJ178" s="2"/>
      <c r="XBK178" s="2"/>
      <c r="XBL178" s="2"/>
      <c r="XBM178" s="2"/>
      <c r="XBN178" s="2"/>
      <c r="XBO178" s="2"/>
      <c r="XBP178" s="2"/>
      <c r="XBQ178" s="2"/>
      <c r="XBR178" s="2"/>
      <c r="XBS178" s="2"/>
      <c r="XBT178" s="2"/>
      <c r="XBU178" s="2"/>
      <c r="XBV178" s="2"/>
      <c r="XBW178" s="2"/>
      <c r="XBX178" s="2"/>
      <c r="XBY178" s="2"/>
      <c r="XBZ178" s="2"/>
      <c r="XCA178" s="2"/>
      <c r="XCB178" s="2"/>
      <c r="XCC178" s="2"/>
      <c r="XCD178" s="2"/>
      <c r="XCE178" s="2"/>
      <c r="XCF178" s="2"/>
      <c r="XCG178" s="2"/>
      <c r="XCH178" s="2"/>
      <c r="XCI178" s="2"/>
      <c r="XCJ178" s="2"/>
      <c r="XCK178" s="2"/>
      <c r="XCL178" s="2"/>
      <c r="XCM178" s="2"/>
      <c r="XCN178" s="2"/>
      <c r="XCO178" s="2"/>
      <c r="XCP178" s="2"/>
      <c r="XCQ178" s="2"/>
      <c r="XCR178" s="2"/>
      <c r="XCS178" s="2"/>
      <c r="XCT178" s="2"/>
      <c r="XCU178" s="2"/>
      <c r="XCV178" s="2"/>
      <c r="XCW178" s="2"/>
      <c r="XCX178" s="2"/>
      <c r="XCY178" s="2"/>
      <c r="XCZ178" s="2"/>
      <c r="XDA178" s="2"/>
      <c r="XDB178" s="2"/>
      <c r="XDC178" s="2"/>
      <c r="XDD178" s="2"/>
      <c r="XDE178" s="2"/>
      <c r="XDF178" s="2"/>
      <c r="XDG178" s="2"/>
      <c r="XDH178" s="2"/>
      <c r="XDI178" s="2"/>
      <c r="XDJ178" s="2"/>
      <c r="XDK178" s="2"/>
      <c r="XDL178" s="2"/>
      <c r="XDM178" s="2"/>
      <c r="XDN178" s="2"/>
      <c r="XDO178" s="2"/>
      <c r="XDP178" s="2"/>
      <c r="XDQ178" s="2"/>
      <c r="XDR178" s="2"/>
      <c r="XDS178" s="2"/>
      <c r="XDT178" s="2"/>
      <c r="XDU178" s="2"/>
      <c r="XDV178" s="2"/>
      <c r="XDW178" s="2"/>
      <c r="XDX178" s="2"/>
      <c r="XDY178" s="2"/>
      <c r="XDZ178" s="2"/>
      <c r="XEA178" s="2"/>
      <c r="XEB178" s="2"/>
      <c r="XEC178" s="2"/>
      <c r="XED178" s="2"/>
      <c r="XEE178" s="2"/>
    </row>
    <row r="179" spans="1:16359" s="38" customFormat="1" ht="15" customHeight="1">
      <c r="A179" s="113" t="s">
        <v>209</v>
      </c>
      <c r="B179" s="114" t="s">
        <v>1120</v>
      </c>
      <c r="C179" s="114" t="s">
        <v>1121</v>
      </c>
      <c r="D179" s="114" t="s">
        <v>212</v>
      </c>
      <c r="E179" s="113" t="s">
        <v>1144</v>
      </c>
      <c r="F179" s="115" t="s">
        <v>1145</v>
      </c>
      <c r="G179" s="116" t="s">
        <v>35</v>
      </c>
      <c r="H179" s="8" t="s">
        <v>1146</v>
      </c>
      <c r="I179" s="8" t="e">
        <f>VLOOKUP(H179,新返回合同!$A$2:$Y$45,25,FALSE)</f>
        <v>#N/A</v>
      </c>
      <c r="J179" s="115" t="s">
        <v>37</v>
      </c>
      <c r="K179" s="115" t="s">
        <v>1131</v>
      </c>
      <c r="L179" s="128" t="s">
        <v>1147</v>
      </c>
      <c r="M179" s="129" t="s">
        <v>1148</v>
      </c>
      <c r="N179" s="115" t="s">
        <v>1149</v>
      </c>
      <c r="O179" s="130" t="s">
        <v>1150</v>
      </c>
      <c r="P179" s="132">
        <v>9000</v>
      </c>
      <c r="Q179" s="144">
        <v>6.6</v>
      </c>
      <c r="R179" s="145">
        <f t="shared" si="9"/>
        <v>59400</v>
      </c>
      <c r="S179" s="26">
        <v>202305</v>
      </c>
      <c r="T179" s="146" t="s">
        <v>1151</v>
      </c>
      <c r="U179" s="147"/>
      <c r="V179" s="90">
        <v>6.4099298850000004</v>
      </c>
      <c r="W179" s="148">
        <v>6.7</v>
      </c>
      <c r="X179" s="16"/>
      <c r="Y179" s="16"/>
      <c r="Z179" s="158" t="s">
        <v>1152</v>
      </c>
      <c r="AA179" s="159">
        <v>0.3</v>
      </c>
      <c r="AB179" s="160">
        <v>20</v>
      </c>
      <c r="AC179" s="161">
        <v>6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  <c r="AAB179" s="2"/>
      <c r="AAC179" s="2"/>
      <c r="AAD179" s="2"/>
      <c r="AAE179" s="2"/>
      <c r="AAF179" s="2"/>
      <c r="AAG179" s="2"/>
      <c r="AAH179" s="2"/>
      <c r="AAI179" s="2"/>
      <c r="AAJ179" s="2"/>
      <c r="AAK179" s="2"/>
      <c r="AAL179" s="2"/>
      <c r="AAM179" s="2"/>
      <c r="AAN179" s="2"/>
      <c r="AAO179" s="2"/>
      <c r="AAP179" s="2"/>
      <c r="AAQ179" s="2"/>
      <c r="AAR179" s="2"/>
      <c r="AAS179" s="2"/>
      <c r="AAT179" s="2"/>
      <c r="AAU179" s="2"/>
      <c r="AAV179" s="2"/>
      <c r="AAW179" s="2"/>
      <c r="AAX179" s="2"/>
      <c r="AAY179" s="2"/>
      <c r="AAZ179" s="2"/>
      <c r="ABA179" s="2"/>
      <c r="ABB179" s="2"/>
      <c r="ABC179" s="2"/>
      <c r="ABD179" s="2"/>
      <c r="ABE179" s="2"/>
      <c r="ABF179" s="2"/>
      <c r="ABG179" s="2"/>
      <c r="ABH179" s="2"/>
      <c r="ABI179" s="2"/>
      <c r="ABJ179" s="2"/>
      <c r="ABK179" s="2"/>
      <c r="ABL179" s="2"/>
      <c r="ABM179" s="2"/>
      <c r="ABN179" s="2"/>
      <c r="ABO179" s="2"/>
      <c r="ABP179" s="2"/>
      <c r="ABQ179" s="2"/>
      <c r="ABR179" s="2"/>
      <c r="ABS179" s="2"/>
      <c r="ABT179" s="2"/>
      <c r="ABU179" s="2"/>
      <c r="ABV179" s="2"/>
      <c r="ABW179" s="2"/>
      <c r="ABX179" s="2"/>
      <c r="ABY179" s="2"/>
      <c r="ABZ179" s="2"/>
      <c r="ACA179" s="2"/>
      <c r="ACB179" s="2"/>
      <c r="ACC179" s="2"/>
      <c r="ACD179" s="2"/>
      <c r="ACE179" s="2"/>
      <c r="ACF179" s="2"/>
      <c r="ACG179" s="2"/>
      <c r="ACH179" s="2"/>
      <c r="ACI179" s="2"/>
      <c r="ACJ179" s="2"/>
      <c r="ACK179" s="2"/>
      <c r="ACL179" s="2"/>
      <c r="ACM179" s="2"/>
      <c r="ACN179" s="2"/>
      <c r="ACO179" s="2"/>
      <c r="ACP179" s="2"/>
      <c r="ACQ179" s="2"/>
      <c r="ACR179" s="2"/>
      <c r="ACS179" s="2"/>
      <c r="ACT179" s="2"/>
      <c r="ACU179" s="2"/>
      <c r="ACV179" s="2"/>
      <c r="ACW179" s="2"/>
      <c r="ACX179" s="2"/>
      <c r="ACY179" s="2"/>
      <c r="ACZ179" s="2"/>
      <c r="ADA179" s="2"/>
      <c r="ADB179" s="2"/>
      <c r="ADC179" s="2"/>
      <c r="ADD179" s="2"/>
      <c r="ADE179" s="2"/>
      <c r="ADF179" s="2"/>
      <c r="ADG179" s="2"/>
      <c r="ADH179" s="2"/>
      <c r="ADI179" s="2"/>
      <c r="ADJ179" s="2"/>
      <c r="ADK179" s="2"/>
      <c r="ADL179" s="2"/>
      <c r="ADM179" s="2"/>
      <c r="ADN179" s="2"/>
      <c r="ADO179" s="2"/>
      <c r="ADP179" s="2"/>
      <c r="ADQ179" s="2"/>
      <c r="ADR179" s="2"/>
      <c r="ADS179" s="2"/>
      <c r="ADT179" s="2"/>
      <c r="ADU179" s="2"/>
      <c r="ADV179" s="2"/>
      <c r="ADW179" s="2"/>
      <c r="ADX179" s="2"/>
      <c r="ADY179" s="2"/>
      <c r="ADZ179" s="2"/>
      <c r="AEA179" s="2"/>
      <c r="AEB179" s="2"/>
      <c r="AEC179" s="2"/>
      <c r="AED179" s="2"/>
      <c r="AEE179" s="2"/>
      <c r="AEF179" s="2"/>
      <c r="AEG179" s="2"/>
      <c r="AEH179" s="2"/>
      <c r="AEI179" s="2"/>
      <c r="AEJ179" s="2"/>
      <c r="AEK179" s="2"/>
      <c r="AEL179" s="2"/>
      <c r="AEM179" s="2"/>
      <c r="AEN179" s="2"/>
      <c r="AEO179" s="2"/>
      <c r="AEP179" s="2"/>
      <c r="AEQ179" s="2"/>
      <c r="AER179" s="2"/>
      <c r="AES179" s="2"/>
      <c r="AET179" s="2"/>
      <c r="AEU179" s="2"/>
      <c r="AEV179" s="2"/>
      <c r="AEW179" s="2"/>
      <c r="AEX179" s="2"/>
      <c r="AEY179" s="2"/>
      <c r="AEZ179" s="2"/>
      <c r="AFA179" s="2"/>
      <c r="AFB179" s="2"/>
      <c r="AFC179" s="2"/>
      <c r="AFD179" s="2"/>
      <c r="AFE179" s="2"/>
      <c r="AFF179" s="2"/>
      <c r="AFG179" s="2"/>
      <c r="AFH179" s="2"/>
      <c r="AFI179" s="2"/>
      <c r="AFJ179" s="2"/>
      <c r="AFK179" s="2"/>
      <c r="AFL179" s="2"/>
      <c r="AFM179" s="2"/>
      <c r="AFN179" s="2"/>
      <c r="AFO179" s="2"/>
      <c r="AFP179" s="2"/>
      <c r="AFQ179" s="2"/>
      <c r="AFR179" s="2"/>
      <c r="AFS179" s="2"/>
      <c r="AFT179" s="2"/>
      <c r="AFU179" s="2"/>
      <c r="AFV179" s="2"/>
      <c r="AFW179" s="2"/>
      <c r="AFX179" s="2"/>
      <c r="AFY179" s="2"/>
      <c r="AFZ179" s="2"/>
      <c r="AGA179" s="2"/>
      <c r="AGB179" s="2"/>
      <c r="AGC179" s="2"/>
      <c r="AGD179" s="2"/>
      <c r="AGE179" s="2"/>
      <c r="AGF179" s="2"/>
      <c r="AGG179" s="2"/>
      <c r="AGH179" s="2"/>
      <c r="AGI179" s="2"/>
      <c r="AGJ179" s="2"/>
      <c r="AGK179" s="2"/>
      <c r="AGL179" s="2"/>
      <c r="AGM179" s="2"/>
      <c r="AGN179" s="2"/>
      <c r="AGO179" s="2"/>
      <c r="AGP179" s="2"/>
      <c r="AGQ179" s="2"/>
      <c r="AGR179" s="2"/>
      <c r="AGS179" s="2"/>
      <c r="AGT179" s="2"/>
      <c r="AGU179" s="2"/>
      <c r="AGV179" s="2"/>
      <c r="AGW179" s="2"/>
      <c r="AGX179" s="2"/>
      <c r="AGY179" s="2"/>
      <c r="AGZ179" s="2"/>
      <c r="AHA179" s="2"/>
      <c r="AHB179" s="2"/>
      <c r="AHC179" s="2"/>
      <c r="AHD179" s="2"/>
      <c r="AHE179" s="2"/>
      <c r="AHF179" s="2"/>
      <c r="AHG179" s="2"/>
      <c r="AHH179" s="2"/>
      <c r="AHI179" s="2"/>
      <c r="AHJ179" s="2"/>
      <c r="AHK179" s="2"/>
      <c r="AHL179" s="2"/>
      <c r="AHM179" s="2"/>
      <c r="AHN179" s="2"/>
      <c r="AHO179" s="2"/>
      <c r="AHP179" s="2"/>
      <c r="AHQ179" s="2"/>
      <c r="AHR179" s="2"/>
      <c r="AHS179" s="2"/>
      <c r="AHT179" s="2"/>
      <c r="AHU179" s="2"/>
      <c r="AHV179" s="2"/>
      <c r="AHW179" s="2"/>
      <c r="AHX179" s="2"/>
      <c r="AHY179" s="2"/>
      <c r="AHZ179" s="2"/>
      <c r="AIA179" s="2"/>
      <c r="AIB179" s="2"/>
      <c r="AIC179" s="2"/>
      <c r="AID179" s="2"/>
      <c r="AIE179" s="2"/>
      <c r="AIF179" s="2"/>
      <c r="AIG179" s="2"/>
      <c r="AIH179" s="2"/>
      <c r="AII179" s="2"/>
      <c r="AIJ179" s="2"/>
      <c r="AIK179" s="2"/>
      <c r="AIL179" s="2"/>
      <c r="AIM179" s="2"/>
      <c r="AIN179" s="2"/>
      <c r="AIO179" s="2"/>
      <c r="AIP179" s="2"/>
      <c r="AIQ179" s="2"/>
      <c r="AIR179" s="2"/>
      <c r="AIS179" s="2"/>
      <c r="AIT179" s="2"/>
      <c r="AIU179" s="2"/>
      <c r="AIV179" s="2"/>
      <c r="AIW179" s="2"/>
      <c r="AIX179" s="2"/>
      <c r="AIY179" s="2"/>
      <c r="AIZ179" s="2"/>
      <c r="AJA179" s="2"/>
      <c r="AJB179" s="2"/>
      <c r="AJC179" s="2"/>
      <c r="AJD179" s="2"/>
      <c r="AJE179" s="2"/>
      <c r="AJF179" s="2"/>
      <c r="AJG179" s="2"/>
      <c r="AJH179" s="2"/>
      <c r="AJI179" s="2"/>
      <c r="AJJ179" s="2"/>
      <c r="AJK179" s="2"/>
      <c r="AJL179" s="2"/>
      <c r="AJM179" s="2"/>
      <c r="AJN179" s="2"/>
      <c r="AJO179" s="2"/>
      <c r="AJP179" s="2"/>
      <c r="AJQ179" s="2"/>
      <c r="AJR179" s="2"/>
      <c r="AJS179" s="2"/>
      <c r="AJT179" s="2"/>
      <c r="AJU179" s="2"/>
      <c r="AJV179" s="2"/>
      <c r="AJW179" s="2"/>
      <c r="AJX179" s="2"/>
      <c r="AJY179" s="2"/>
      <c r="AJZ179" s="2"/>
      <c r="AKA179" s="2"/>
      <c r="AKB179" s="2"/>
      <c r="AKC179" s="2"/>
      <c r="AKD179" s="2"/>
      <c r="AKE179" s="2"/>
      <c r="AKF179" s="2"/>
      <c r="AKG179" s="2"/>
      <c r="AKH179" s="2"/>
      <c r="AKI179" s="2"/>
      <c r="AKJ179" s="2"/>
      <c r="AKK179" s="2"/>
      <c r="AKL179" s="2"/>
      <c r="AKM179" s="2"/>
      <c r="AKN179" s="2"/>
      <c r="AKO179" s="2"/>
      <c r="AKP179" s="2"/>
      <c r="AKQ179" s="2"/>
      <c r="AKR179" s="2"/>
      <c r="AKS179" s="2"/>
      <c r="AKT179" s="2"/>
      <c r="AKU179" s="2"/>
      <c r="AKV179" s="2"/>
      <c r="AKW179" s="2"/>
      <c r="AKX179" s="2"/>
      <c r="AKY179" s="2"/>
      <c r="AKZ179" s="2"/>
      <c r="ALA179" s="2"/>
      <c r="ALB179" s="2"/>
      <c r="ALC179" s="2"/>
      <c r="ALD179" s="2"/>
      <c r="ALE179" s="2"/>
      <c r="ALF179" s="2"/>
      <c r="ALG179" s="2"/>
      <c r="ALH179" s="2"/>
      <c r="ALI179" s="2"/>
      <c r="ALJ179" s="2"/>
      <c r="ALK179" s="2"/>
      <c r="ALL179" s="2"/>
      <c r="ALM179" s="2"/>
      <c r="ALN179" s="2"/>
      <c r="ALO179" s="2"/>
      <c r="ALP179" s="2"/>
      <c r="ALQ179" s="2"/>
      <c r="ALR179" s="2"/>
      <c r="ALS179" s="2"/>
      <c r="ALT179" s="2"/>
      <c r="ALU179" s="2"/>
      <c r="ALV179" s="2"/>
      <c r="ALW179" s="2"/>
      <c r="ALX179" s="2"/>
      <c r="ALY179" s="2"/>
      <c r="ALZ179" s="2"/>
      <c r="AMA179" s="2"/>
      <c r="AMB179" s="2"/>
      <c r="AMC179" s="2"/>
      <c r="AMD179" s="2"/>
      <c r="AME179" s="2"/>
      <c r="AMF179" s="2"/>
      <c r="AMG179" s="2"/>
      <c r="AMH179" s="2"/>
      <c r="AMI179" s="2"/>
      <c r="AMJ179" s="2"/>
      <c r="AMK179" s="2"/>
      <c r="AML179" s="2"/>
      <c r="AMM179" s="2"/>
      <c r="AMN179" s="2"/>
      <c r="AMO179" s="2"/>
      <c r="AMP179" s="2"/>
      <c r="AMQ179" s="2"/>
      <c r="AMR179" s="2"/>
      <c r="AMS179" s="2"/>
      <c r="AMT179" s="2"/>
      <c r="AMU179" s="2"/>
      <c r="AMV179" s="2"/>
      <c r="AMW179" s="2"/>
      <c r="AMX179" s="2"/>
      <c r="AMY179" s="2"/>
      <c r="AMZ179" s="2"/>
      <c r="ANA179" s="2"/>
      <c r="ANB179" s="2"/>
      <c r="ANC179" s="2"/>
      <c r="AND179" s="2"/>
      <c r="ANE179" s="2"/>
      <c r="ANF179" s="2"/>
      <c r="ANG179" s="2"/>
      <c r="ANH179" s="2"/>
      <c r="ANI179" s="2"/>
      <c r="ANJ179" s="2"/>
      <c r="ANK179" s="2"/>
      <c r="ANL179" s="2"/>
      <c r="ANM179" s="2"/>
      <c r="ANN179" s="2"/>
      <c r="ANO179" s="2"/>
      <c r="ANP179" s="2"/>
      <c r="ANQ179" s="2"/>
      <c r="ANR179" s="2"/>
      <c r="ANS179" s="2"/>
      <c r="ANT179" s="2"/>
      <c r="ANU179" s="2"/>
      <c r="ANV179" s="2"/>
      <c r="ANW179" s="2"/>
      <c r="ANX179" s="2"/>
      <c r="ANY179" s="2"/>
      <c r="ANZ179" s="2"/>
      <c r="AOA179" s="2"/>
      <c r="AOB179" s="2"/>
      <c r="AOC179" s="2"/>
      <c r="AOD179" s="2"/>
      <c r="AOE179" s="2"/>
      <c r="AOF179" s="2"/>
      <c r="AOG179" s="2"/>
      <c r="AOH179" s="2"/>
      <c r="AOI179" s="2"/>
      <c r="AOJ179" s="2"/>
      <c r="AOK179" s="2"/>
      <c r="AOL179" s="2"/>
      <c r="AOM179" s="2"/>
      <c r="AON179" s="2"/>
      <c r="AOO179" s="2"/>
      <c r="AOP179" s="2"/>
      <c r="AOQ179" s="2"/>
      <c r="AOR179" s="2"/>
      <c r="AOS179" s="2"/>
      <c r="AOT179" s="2"/>
      <c r="AOU179" s="2"/>
      <c r="AOV179" s="2"/>
      <c r="AOW179" s="2"/>
      <c r="AOX179" s="2"/>
      <c r="AOY179" s="2"/>
      <c r="AOZ179" s="2"/>
      <c r="APA179" s="2"/>
      <c r="APB179" s="2"/>
      <c r="APC179" s="2"/>
      <c r="APD179" s="2"/>
      <c r="APE179" s="2"/>
      <c r="APF179" s="2"/>
      <c r="APG179" s="2"/>
      <c r="APH179" s="2"/>
      <c r="API179" s="2"/>
      <c r="APJ179" s="2"/>
      <c r="APK179" s="2"/>
      <c r="APL179" s="2"/>
      <c r="APM179" s="2"/>
      <c r="APN179" s="2"/>
      <c r="APO179" s="2"/>
      <c r="APP179" s="2"/>
      <c r="APQ179" s="2"/>
      <c r="APR179" s="2"/>
      <c r="APS179" s="2"/>
      <c r="APT179" s="2"/>
      <c r="APU179" s="2"/>
      <c r="APV179" s="2"/>
      <c r="APW179" s="2"/>
      <c r="APX179" s="2"/>
      <c r="APY179" s="2"/>
      <c r="APZ179" s="2"/>
      <c r="AQA179" s="2"/>
      <c r="AQB179" s="2"/>
      <c r="AQC179" s="2"/>
      <c r="AQD179" s="2"/>
      <c r="AQE179" s="2"/>
      <c r="AQF179" s="2"/>
      <c r="AQG179" s="2"/>
      <c r="AQH179" s="2"/>
      <c r="AQI179" s="2"/>
      <c r="AQJ179" s="2"/>
      <c r="AQK179" s="2"/>
      <c r="AQL179" s="2"/>
      <c r="AQM179" s="2"/>
      <c r="AQN179" s="2"/>
      <c r="AQO179" s="2"/>
      <c r="AQP179" s="2"/>
      <c r="AQQ179" s="2"/>
      <c r="AQR179" s="2"/>
      <c r="AQS179" s="2"/>
      <c r="AQT179" s="2"/>
      <c r="AQU179" s="2"/>
      <c r="AQV179" s="2"/>
      <c r="AQW179" s="2"/>
      <c r="AQX179" s="2"/>
      <c r="AQY179" s="2"/>
      <c r="AQZ179" s="2"/>
      <c r="ARA179" s="2"/>
      <c r="ARB179" s="2"/>
      <c r="ARC179" s="2"/>
      <c r="ARD179" s="2"/>
      <c r="ARE179" s="2"/>
      <c r="ARF179" s="2"/>
      <c r="ARG179" s="2"/>
      <c r="ARH179" s="2"/>
      <c r="ARI179" s="2"/>
      <c r="ARJ179" s="2"/>
      <c r="ARK179" s="2"/>
      <c r="ARL179" s="2"/>
      <c r="ARM179" s="2"/>
      <c r="ARN179" s="2"/>
      <c r="ARO179" s="2"/>
      <c r="ARP179" s="2"/>
      <c r="ARQ179" s="2"/>
      <c r="ARR179" s="2"/>
      <c r="ARS179" s="2"/>
      <c r="ART179" s="2"/>
      <c r="ARU179" s="2"/>
      <c r="ARV179" s="2"/>
      <c r="ARW179" s="2"/>
      <c r="ARX179" s="2"/>
      <c r="ARY179" s="2"/>
      <c r="ARZ179" s="2"/>
      <c r="ASA179" s="2"/>
      <c r="ASB179" s="2"/>
      <c r="ASC179" s="2"/>
      <c r="ASD179" s="2"/>
      <c r="ASE179" s="2"/>
      <c r="ASF179" s="2"/>
      <c r="ASG179" s="2"/>
      <c r="ASH179" s="2"/>
      <c r="ASI179" s="2"/>
      <c r="ASJ179" s="2"/>
      <c r="ASK179" s="2"/>
      <c r="ASL179" s="2"/>
      <c r="ASM179" s="2"/>
      <c r="ASN179" s="2"/>
      <c r="ASO179" s="2"/>
      <c r="ASP179" s="2"/>
      <c r="ASQ179" s="2"/>
      <c r="ASR179" s="2"/>
      <c r="ASS179" s="2"/>
      <c r="AST179" s="2"/>
      <c r="ASU179" s="2"/>
      <c r="ASV179" s="2"/>
      <c r="ASW179" s="2"/>
      <c r="ASX179" s="2"/>
      <c r="ASY179" s="2"/>
      <c r="ASZ179" s="2"/>
      <c r="ATA179" s="2"/>
      <c r="ATB179" s="2"/>
      <c r="ATC179" s="2"/>
      <c r="ATD179" s="2"/>
      <c r="ATE179" s="2"/>
      <c r="ATF179" s="2"/>
      <c r="ATG179" s="2"/>
      <c r="ATH179" s="2"/>
      <c r="ATI179" s="2"/>
      <c r="ATJ179" s="2"/>
      <c r="ATK179" s="2"/>
      <c r="ATL179" s="2"/>
      <c r="ATM179" s="2"/>
      <c r="ATN179" s="2"/>
      <c r="ATO179" s="2"/>
      <c r="ATP179" s="2"/>
      <c r="ATQ179" s="2"/>
      <c r="ATR179" s="2"/>
      <c r="ATS179" s="2"/>
      <c r="ATT179" s="2"/>
      <c r="ATU179" s="2"/>
      <c r="ATV179" s="2"/>
      <c r="ATW179" s="2"/>
      <c r="ATX179" s="2"/>
      <c r="ATY179" s="2"/>
      <c r="ATZ179" s="2"/>
      <c r="AUA179" s="2"/>
      <c r="AUB179" s="2"/>
      <c r="AUC179" s="2"/>
      <c r="AUD179" s="2"/>
      <c r="AUE179" s="2"/>
      <c r="AUF179" s="2"/>
      <c r="AUG179" s="2"/>
      <c r="AUH179" s="2"/>
      <c r="AUI179" s="2"/>
      <c r="AUJ179" s="2"/>
      <c r="AUK179" s="2"/>
      <c r="AUL179" s="2"/>
      <c r="AUM179" s="2"/>
      <c r="AUN179" s="2"/>
      <c r="AUO179" s="2"/>
      <c r="AUP179" s="2"/>
      <c r="AUQ179" s="2"/>
      <c r="AUR179" s="2"/>
      <c r="AUS179" s="2"/>
      <c r="AUT179" s="2"/>
      <c r="AUU179" s="2"/>
      <c r="AUV179" s="2"/>
      <c r="AUW179" s="2"/>
      <c r="AUX179" s="2"/>
      <c r="AUY179" s="2"/>
      <c r="AUZ179" s="2"/>
      <c r="AVA179" s="2"/>
      <c r="AVB179" s="2"/>
      <c r="AVC179" s="2"/>
      <c r="AVD179" s="2"/>
      <c r="AVE179" s="2"/>
      <c r="AVF179" s="2"/>
      <c r="AVG179" s="2"/>
      <c r="AVH179" s="2"/>
      <c r="AVI179" s="2"/>
      <c r="AVJ179" s="2"/>
      <c r="AVK179" s="2"/>
      <c r="AVL179" s="2"/>
      <c r="AVM179" s="2"/>
      <c r="AVN179" s="2"/>
      <c r="AVO179" s="2"/>
      <c r="AVP179" s="2"/>
      <c r="AVQ179" s="2"/>
      <c r="AVR179" s="2"/>
      <c r="AVS179" s="2"/>
      <c r="AVT179" s="2"/>
      <c r="AVU179" s="2"/>
      <c r="AVV179" s="2"/>
      <c r="AVW179" s="2"/>
      <c r="AVX179" s="2"/>
      <c r="AVY179" s="2"/>
      <c r="AVZ179" s="2"/>
      <c r="AWA179" s="2"/>
      <c r="AWB179" s="2"/>
      <c r="AWC179" s="2"/>
      <c r="AWD179" s="2"/>
      <c r="AWE179" s="2"/>
      <c r="AWF179" s="2"/>
      <c r="AWG179" s="2"/>
      <c r="AWH179" s="2"/>
      <c r="AWI179" s="2"/>
      <c r="AWJ179" s="2"/>
      <c r="AWK179" s="2"/>
      <c r="AWL179" s="2"/>
      <c r="AWM179" s="2"/>
      <c r="AWN179" s="2"/>
      <c r="AWO179" s="2"/>
      <c r="AWP179" s="2"/>
      <c r="AWQ179" s="2"/>
      <c r="AWR179" s="2"/>
      <c r="AWS179" s="2"/>
      <c r="AWT179" s="2"/>
      <c r="AWU179" s="2"/>
      <c r="AWV179" s="2"/>
      <c r="AWW179" s="2"/>
      <c r="AWX179" s="2"/>
      <c r="AWY179" s="2"/>
      <c r="AWZ179" s="2"/>
      <c r="AXA179" s="2"/>
      <c r="AXB179" s="2"/>
      <c r="AXC179" s="2"/>
      <c r="AXD179" s="2"/>
      <c r="AXE179" s="2"/>
      <c r="AXF179" s="2"/>
      <c r="AXG179" s="2"/>
      <c r="AXH179" s="2"/>
      <c r="AXI179" s="2"/>
      <c r="AXJ179" s="2"/>
      <c r="AXK179" s="2"/>
      <c r="AXL179" s="2"/>
      <c r="AXM179" s="2"/>
      <c r="AXN179" s="2"/>
      <c r="AXO179" s="2"/>
      <c r="AXP179" s="2"/>
      <c r="AXQ179" s="2"/>
      <c r="AXR179" s="2"/>
      <c r="AXS179" s="2"/>
      <c r="AXT179" s="2"/>
      <c r="AXU179" s="2"/>
      <c r="AXV179" s="2"/>
      <c r="AXW179" s="2"/>
      <c r="AXX179" s="2"/>
      <c r="AXY179" s="2"/>
      <c r="AXZ179" s="2"/>
      <c r="AYA179" s="2"/>
      <c r="AYB179" s="2"/>
      <c r="AYC179" s="2"/>
      <c r="AYD179" s="2"/>
      <c r="AYE179" s="2"/>
      <c r="AYF179" s="2"/>
      <c r="AYG179" s="2"/>
      <c r="AYH179" s="2"/>
      <c r="AYI179" s="2"/>
      <c r="AYJ179" s="2"/>
      <c r="AYK179" s="2"/>
      <c r="AYL179" s="2"/>
      <c r="AYM179" s="2"/>
      <c r="AYN179" s="2"/>
      <c r="AYO179" s="2"/>
      <c r="AYP179" s="2"/>
      <c r="AYQ179" s="2"/>
      <c r="AYR179" s="2"/>
      <c r="AYS179" s="2"/>
      <c r="AYT179" s="2"/>
      <c r="AYU179" s="2"/>
      <c r="AYV179" s="2"/>
      <c r="AYW179" s="2"/>
      <c r="AYX179" s="2"/>
      <c r="AYY179" s="2"/>
      <c r="AYZ179" s="2"/>
      <c r="AZA179" s="2"/>
      <c r="AZB179" s="2"/>
      <c r="AZC179" s="2"/>
      <c r="AZD179" s="2"/>
      <c r="AZE179" s="2"/>
      <c r="AZF179" s="2"/>
      <c r="AZG179" s="2"/>
      <c r="AZH179" s="2"/>
      <c r="AZI179" s="2"/>
      <c r="AZJ179" s="2"/>
      <c r="AZK179" s="2"/>
      <c r="AZL179" s="2"/>
      <c r="AZM179" s="2"/>
      <c r="AZN179" s="2"/>
      <c r="AZO179" s="2"/>
      <c r="AZP179" s="2"/>
      <c r="AZQ179" s="2"/>
      <c r="AZR179" s="2"/>
      <c r="AZS179" s="2"/>
      <c r="AZT179" s="2"/>
      <c r="AZU179" s="2"/>
      <c r="AZV179" s="2"/>
      <c r="AZW179" s="2"/>
      <c r="AZX179" s="2"/>
      <c r="AZY179" s="2"/>
      <c r="AZZ179" s="2"/>
      <c r="BAA179" s="2"/>
      <c r="BAB179" s="2"/>
      <c r="BAC179" s="2"/>
      <c r="BAD179" s="2"/>
      <c r="BAE179" s="2"/>
      <c r="BAF179" s="2"/>
      <c r="BAG179" s="2"/>
      <c r="BAH179" s="2"/>
      <c r="BAI179" s="2"/>
      <c r="BAJ179" s="2"/>
      <c r="BAK179" s="2"/>
      <c r="BAL179" s="2"/>
      <c r="BAM179" s="2"/>
      <c r="BAN179" s="2"/>
      <c r="BAO179" s="2"/>
      <c r="BAP179" s="2"/>
      <c r="BAQ179" s="2"/>
      <c r="BAR179" s="2"/>
      <c r="BAS179" s="2"/>
      <c r="BAT179" s="2"/>
      <c r="BAU179" s="2"/>
      <c r="BAV179" s="2"/>
      <c r="BAW179" s="2"/>
      <c r="BAX179" s="2"/>
      <c r="BAY179" s="2"/>
      <c r="BAZ179" s="2"/>
      <c r="BBA179" s="2"/>
      <c r="BBB179" s="2"/>
      <c r="BBC179" s="2"/>
      <c r="BBD179" s="2"/>
      <c r="BBE179" s="2"/>
      <c r="BBF179" s="2"/>
      <c r="BBG179" s="2"/>
      <c r="BBH179" s="2"/>
      <c r="BBI179" s="2"/>
      <c r="BBJ179" s="2"/>
      <c r="BBK179" s="2"/>
      <c r="BBL179" s="2"/>
      <c r="BBM179" s="2"/>
      <c r="BBN179" s="2"/>
      <c r="BBO179" s="2"/>
      <c r="BBP179" s="2"/>
      <c r="BBQ179" s="2"/>
      <c r="BBR179" s="2"/>
      <c r="BBS179" s="2"/>
      <c r="BBT179" s="2"/>
      <c r="BBU179" s="2"/>
      <c r="BBV179" s="2"/>
      <c r="BBW179" s="2"/>
      <c r="BBX179" s="2"/>
      <c r="BBY179" s="2"/>
      <c r="BBZ179" s="2"/>
      <c r="BCA179" s="2"/>
      <c r="BCB179" s="2"/>
      <c r="BCC179" s="2"/>
      <c r="BCD179" s="2"/>
      <c r="BCE179" s="2"/>
      <c r="BCF179" s="2"/>
      <c r="BCG179" s="2"/>
      <c r="BCH179" s="2"/>
      <c r="BCI179" s="2"/>
      <c r="BCJ179" s="2"/>
      <c r="BCK179" s="2"/>
      <c r="BCL179" s="2"/>
      <c r="BCM179" s="2"/>
      <c r="BCN179" s="2"/>
      <c r="BCO179" s="2"/>
      <c r="BCP179" s="2"/>
      <c r="BCQ179" s="2"/>
      <c r="BCR179" s="2"/>
      <c r="BCS179" s="2"/>
      <c r="BCT179" s="2"/>
      <c r="BCU179" s="2"/>
      <c r="BCV179" s="2"/>
      <c r="BCW179" s="2"/>
      <c r="BCX179" s="2"/>
      <c r="BCY179" s="2"/>
      <c r="BCZ179" s="2"/>
      <c r="BDA179" s="2"/>
      <c r="BDB179" s="2"/>
      <c r="BDC179" s="2"/>
      <c r="BDD179" s="2"/>
      <c r="BDE179" s="2"/>
      <c r="BDF179" s="2"/>
      <c r="BDG179" s="2"/>
      <c r="BDH179" s="2"/>
      <c r="BDI179" s="2"/>
      <c r="BDJ179" s="2"/>
      <c r="BDK179" s="2"/>
      <c r="BDL179" s="2"/>
      <c r="BDM179" s="2"/>
      <c r="BDN179" s="2"/>
      <c r="BDO179" s="2"/>
      <c r="BDP179" s="2"/>
      <c r="BDQ179" s="2"/>
      <c r="BDR179" s="2"/>
      <c r="BDS179" s="2"/>
      <c r="BDT179" s="2"/>
      <c r="BDU179" s="2"/>
      <c r="BDV179" s="2"/>
      <c r="BDW179" s="2"/>
      <c r="BDX179" s="2"/>
      <c r="BDY179" s="2"/>
      <c r="BDZ179" s="2"/>
      <c r="BEA179" s="2"/>
      <c r="BEB179" s="2"/>
      <c r="BEC179" s="2"/>
      <c r="BED179" s="2"/>
      <c r="BEE179" s="2"/>
      <c r="BEF179" s="2"/>
      <c r="BEG179" s="2"/>
      <c r="BEH179" s="2"/>
      <c r="BEI179" s="2"/>
      <c r="BEJ179" s="2"/>
      <c r="BEK179" s="2"/>
      <c r="BEL179" s="2"/>
      <c r="BEM179" s="2"/>
      <c r="BEN179" s="2"/>
      <c r="BEO179" s="2"/>
      <c r="BEP179" s="2"/>
      <c r="BEQ179" s="2"/>
      <c r="BER179" s="2"/>
      <c r="BES179" s="2"/>
      <c r="BET179" s="2"/>
      <c r="BEU179" s="2"/>
      <c r="BEV179" s="2"/>
      <c r="BEW179" s="2"/>
      <c r="BEX179" s="2"/>
      <c r="BEY179" s="2"/>
      <c r="BEZ179" s="2"/>
      <c r="BFA179" s="2"/>
      <c r="BFB179" s="2"/>
      <c r="BFC179" s="2"/>
      <c r="BFD179" s="2"/>
      <c r="BFE179" s="2"/>
      <c r="BFF179" s="2"/>
      <c r="BFG179" s="2"/>
      <c r="BFH179" s="2"/>
      <c r="BFI179" s="2"/>
      <c r="BFJ179" s="2"/>
      <c r="BFK179" s="2"/>
      <c r="BFL179" s="2"/>
      <c r="BFM179" s="2"/>
      <c r="BFN179" s="2"/>
      <c r="BFO179" s="2"/>
      <c r="BFP179" s="2"/>
      <c r="BFQ179" s="2"/>
      <c r="BFR179" s="2"/>
      <c r="BFS179" s="2"/>
      <c r="BFT179" s="2"/>
      <c r="BFU179" s="2"/>
      <c r="BFV179" s="2"/>
      <c r="BFW179" s="2"/>
      <c r="BFX179" s="2"/>
      <c r="BFY179" s="2"/>
      <c r="BFZ179" s="2"/>
      <c r="BGA179" s="2"/>
      <c r="BGB179" s="2"/>
      <c r="BGC179" s="2"/>
      <c r="BGD179" s="2"/>
      <c r="BGE179" s="2"/>
      <c r="BGF179" s="2"/>
      <c r="BGG179" s="2"/>
      <c r="BGH179" s="2"/>
      <c r="BGI179" s="2"/>
      <c r="BGJ179" s="2"/>
      <c r="BGK179" s="2"/>
      <c r="BGL179" s="2"/>
      <c r="BGM179" s="2"/>
      <c r="BGN179" s="2"/>
      <c r="BGO179" s="2"/>
      <c r="BGP179" s="2"/>
      <c r="BGQ179" s="2"/>
      <c r="BGR179" s="2"/>
      <c r="BGS179" s="2"/>
      <c r="BGT179" s="2"/>
      <c r="BGU179" s="2"/>
      <c r="BGV179" s="2"/>
      <c r="BGW179" s="2"/>
      <c r="BGX179" s="2"/>
      <c r="BGY179" s="2"/>
      <c r="BGZ179" s="2"/>
      <c r="BHA179" s="2"/>
      <c r="BHB179" s="2"/>
      <c r="BHC179" s="2"/>
      <c r="BHD179" s="2"/>
      <c r="BHE179" s="2"/>
      <c r="BHF179" s="2"/>
      <c r="BHG179" s="2"/>
      <c r="BHH179" s="2"/>
      <c r="BHI179" s="2"/>
      <c r="BHJ179" s="2"/>
      <c r="BHK179" s="2"/>
      <c r="BHL179" s="2"/>
      <c r="BHM179" s="2"/>
      <c r="BHN179" s="2"/>
      <c r="BHO179" s="2"/>
      <c r="BHP179" s="2"/>
      <c r="BHQ179" s="2"/>
      <c r="BHR179" s="2"/>
      <c r="BHS179" s="2"/>
      <c r="BHT179" s="2"/>
      <c r="BHU179" s="2"/>
      <c r="BHV179" s="2"/>
      <c r="BHW179" s="2"/>
      <c r="BHX179" s="2"/>
      <c r="BHY179" s="2"/>
      <c r="BHZ179" s="2"/>
      <c r="BIA179" s="2"/>
      <c r="BIB179" s="2"/>
      <c r="BIC179" s="2"/>
      <c r="BID179" s="2"/>
      <c r="BIE179" s="2"/>
      <c r="BIF179" s="2"/>
      <c r="BIG179" s="2"/>
      <c r="BIH179" s="2"/>
      <c r="BII179" s="2"/>
      <c r="BIJ179" s="2"/>
      <c r="BIK179" s="2"/>
      <c r="BIL179" s="2"/>
      <c r="BIM179" s="2"/>
      <c r="BIN179" s="2"/>
      <c r="BIO179" s="2"/>
      <c r="BIP179" s="2"/>
      <c r="BIQ179" s="2"/>
      <c r="BIR179" s="2"/>
      <c r="BIS179" s="2"/>
      <c r="BIT179" s="2"/>
      <c r="BIU179" s="2"/>
      <c r="BIV179" s="2"/>
      <c r="BIW179" s="2"/>
      <c r="BIX179" s="2"/>
      <c r="BIY179" s="2"/>
      <c r="BIZ179" s="2"/>
      <c r="BJA179" s="2"/>
      <c r="BJB179" s="2"/>
      <c r="BJC179" s="2"/>
      <c r="BJD179" s="2"/>
      <c r="BJE179" s="2"/>
      <c r="BJF179" s="2"/>
      <c r="BJG179" s="2"/>
      <c r="BJH179" s="2"/>
      <c r="BJI179" s="2"/>
      <c r="BJJ179" s="2"/>
      <c r="BJK179" s="2"/>
      <c r="BJL179" s="2"/>
      <c r="BJM179" s="2"/>
      <c r="BJN179" s="2"/>
      <c r="BJO179" s="2"/>
      <c r="BJP179" s="2"/>
      <c r="BJQ179" s="2"/>
      <c r="BJR179" s="2"/>
      <c r="BJS179" s="2"/>
      <c r="BJT179" s="2"/>
      <c r="BJU179" s="2"/>
      <c r="BJV179" s="2"/>
      <c r="BJW179" s="2"/>
      <c r="BJX179" s="2"/>
      <c r="BJY179" s="2"/>
      <c r="BJZ179" s="2"/>
      <c r="BKA179" s="2"/>
      <c r="BKB179" s="2"/>
      <c r="BKC179" s="2"/>
      <c r="BKD179" s="2"/>
      <c r="BKE179" s="2"/>
      <c r="BKF179" s="2"/>
      <c r="BKG179" s="2"/>
      <c r="BKH179" s="2"/>
      <c r="BKI179" s="2"/>
      <c r="BKJ179" s="2"/>
      <c r="BKK179" s="2"/>
      <c r="BKL179" s="2"/>
      <c r="BKM179" s="2"/>
      <c r="BKN179" s="2"/>
      <c r="BKO179" s="2"/>
      <c r="BKP179" s="2"/>
      <c r="BKQ179" s="2"/>
      <c r="BKR179" s="2"/>
      <c r="BKS179" s="2"/>
      <c r="BKT179" s="2"/>
      <c r="BKU179" s="2"/>
      <c r="BKV179" s="2"/>
      <c r="BKW179" s="2"/>
      <c r="BKX179" s="2"/>
      <c r="BKY179" s="2"/>
      <c r="BKZ179" s="2"/>
      <c r="BLA179" s="2"/>
      <c r="BLB179" s="2"/>
      <c r="BLC179" s="2"/>
      <c r="BLD179" s="2"/>
      <c r="BLE179" s="2"/>
      <c r="BLF179" s="2"/>
      <c r="BLG179" s="2"/>
      <c r="BLH179" s="2"/>
      <c r="BLI179" s="2"/>
      <c r="BLJ179" s="2"/>
      <c r="BLK179" s="2"/>
      <c r="BLL179" s="2"/>
      <c r="BLM179" s="2"/>
      <c r="BLN179" s="2"/>
      <c r="BLO179" s="2"/>
      <c r="BLP179" s="2"/>
      <c r="BLQ179" s="2"/>
      <c r="BLR179" s="2"/>
      <c r="BLS179" s="2"/>
      <c r="BLT179" s="2"/>
      <c r="BLU179" s="2"/>
      <c r="BLV179" s="2"/>
      <c r="BLW179" s="2"/>
      <c r="BLX179" s="2"/>
      <c r="BLY179" s="2"/>
      <c r="BLZ179" s="2"/>
      <c r="BMA179" s="2"/>
      <c r="BMB179" s="2"/>
      <c r="BMC179" s="2"/>
      <c r="BMD179" s="2"/>
      <c r="BME179" s="2"/>
      <c r="BMF179" s="2"/>
      <c r="BMG179" s="2"/>
      <c r="BMH179" s="2"/>
      <c r="BMI179" s="2"/>
      <c r="BMJ179" s="2"/>
      <c r="BMK179" s="2"/>
      <c r="BML179" s="2"/>
      <c r="BMM179" s="2"/>
      <c r="BMN179" s="2"/>
      <c r="BMO179" s="2"/>
      <c r="BMP179" s="2"/>
      <c r="BMQ179" s="2"/>
      <c r="BMR179" s="2"/>
      <c r="BMS179" s="2"/>
      <c r="BMT179" s="2"/>
      <c r="BMU179" s="2"/>
      <c r="BMV179" s="2"/>
      <c r="BMW179" s="2"/>
      <c r="BMX179" s="2"/>
      <c r="BMY179" s="2"/>
      <c r="BMZ179" s="2"/>
      <c r="BNA179" s="2"/>
      <c r="BNB179" s="2"/>
      <c r="BNC179" s="2"/>
      <c r="BND179" s="2"/>
      <c r="BNE179" s="2"/>
      <c r="BNF179" s="2"/>
      <c r="BNG179" s="2"/>
      <c r="BNH179" s="2"/>
      <c r="BNI179" s="2"/>
      <c r="BNJ179" s="2"/>
      <c r="BNK179" s="2"/>
      <c r="BNL179" s="2"/>
      <c r="BNM179" s="2"/>
      <c r="BNN179" s="2"/>
      <c r="BNO179" s="2"/>
      <c r="BNP179" s="2"/>
      <c r="BNQ179" s="2"/>
      <c r="BNR179" s="2"/>
      <c r="BNS179" s="2"/>
      <c r="BNT179" s="2"/>
      <c r="BNU179" s="2"/>
      <c r="BNV179" s="2"/>
      <c r="BNW179" s="2"/>
      <c r="BNX179" s="2"/>
      <c r="BNY179" s="2"/>
      <c r="BNZ179" s="2"/>
      <c r="BOA179" s="2"/>
      <c r="BOB179" s="2"/>
      <c r="BOC179" s="2"/>
      <c r="BOD179" s="2"/>
      <c r="BOE179" s="2"/>
      <c r="BOF179" s="2"/>
      <c r="BOG179" s="2"/>
      <c r="BOH179" s="2"/>
      <c r="BOI179" s="2"/>
      <c r="BOJ179" s="2"/>
      <c r="BOK179" s="2"/>
      <c r="BOL179" s="2"/>
      <c r="BOM179" s="2"/>
      <c r="BON179" s="2"/>
      <c r="BOO179" s="2"/>
      <c r="BOP179" s="2"/>
      <c r="BOQ179" s="2"/>
      <c r="BOR179" s="2"/>
      <c r="BOS179" s="2"/>
      <c r="BOT179" s="2"/>
      <c r="BOU179" s="2"/>
      <c r="BOV179" s="2"/>
      <c r="BOW179" s="2"/>
      <c r="BOX179" s="2"/>
      <c r="BOY179" s="2"/>
      <c r="BOZ179" s="2"/>
      <c r="BPA179" s="2"/>
      <c r="BPB179" s="2"/>
      <c r="BPC179" s="2"/>
      <c r="BPD179" s="2"/>
      <c r="BPE179" s="2"/>
      <c r="BPF179" s="2"/>
      <c r="BPG179" s="2"/>
      <c r="BPH179" s="2"/>
      <c r="BPI179" s="2"/>
      <c r="BPJ179" s="2"/>
      <c r="BPK179" s="2"/>
      <c r="BPL179" s="2"/>
      <c r="BPM179" s="2"/>
      <c r="BPN179" s="2"/>
      <c r="BPO179" s="2"/>
      <c r="BPP179" s="2"/>
      <c r="BPQ179" s="2"/>
      <c r="BPR179" s="2"/>
      <c r="BPS179" s="2"/>
      <c r="BPT179" s="2"/>
      <c r="BPU179" s="2"/>
      <c r="BPV179" s="2"/>
      <c r="BPW179" s="2"/>
      <c r="BPX179" s="2"/>
      <c r="BPY179" s="2"/>
      <c r="BPZ179" s="2"/>
      <c r="BQA179" s="2"/>
      <c r="BQB179" s="2"/>
      <c r="BQC179" s="2"/>
      <c r="BQD179" s="2"/>
      <c r="BQE179" s="2"/>
      <c r="BQF179" s="2"/>
      <c r="BQG179" s="2"/>
      <c r="BQH179" s="2"/>
      <c r="BQI179" s="2"/>
      <c r="BQJ179" s="2"/>
      <c r="BQK179" s="2"/>
      <c r="BQL179" s="2"/>
      <c r="BQM179" s="2"/>
      <c r="BQN179" s="2"/>
      <c r="BQO179" s="2"/>
      <c r="BQP179" s="2"/>
      <c r="BQQ179" s="2"/>
      <c r="BQR179" s="2"/>
      <c r="BQS179" s="2"/>
      <c r="BQT179" s="2"/>
      <c r="BQU179" s="2"/>
      <c r="BQV179" s="2"/>
      <c r="BQW179" s="2"/>
      <c r="BQX179" s="2"/>
      <c r="BQY179" s="2"/>
      <c r="BQZ179" s="2"/>
      <c r="BRA179" s="2"/>
      <c r="BRB179" s="2"/>
      <c r="BRC179" s="2"/>
      <c r="BRD179" s="2"/>
      <c r="BRE179" s="2"/>
      <c r="BRF179" s="2"/>
      <c r="BRG179" s="2"/>
      <c r="BRH179" s="2"/>
      <c r="BRI179" s="2"/>
      <c r="BRJ179" s="2"/>
      <c r="BRK179" s="2"/>
      <c r="BRL179" s="2"/>
      <c r="BRM179" s="2"/>
      <c r="BRN179" s="2"/>
      <c r="BRO179" s="2"/>
      <c r="BRP179" s="2"/>
      <c r="BRQ179" s="2"/>
      <c r="BRR179" s="2"/>
      <c r="BRS179" s="2"/>
      <c r="BRT179" s="2"/>
      <c r="BRU179" s="2"/>
      <c r="BRV179" s="2"/>
      <c r="BRW179" s="2"/>
      <c r="BRX179" s="2"/>
      <c r="BRY179" s="2"/>
      <c r="BRZ179" s="2"/>
      <c r="BSA179" s="2"/>
      <c r="BSB179" s="2"/>
      <c r="BSC179" s="2"/>
      <c r="BSD179" s="2"/>
      <c r="BSE179" s="2"/>
      <c r="BSF179" s="2"/>
      <c r="BSG179" s="2"/>
      <c r="BSH179" s="2"/>
      <c r="BSI179" s="2"/>
      <c r="BSJ179" s="2"/>
      <c r="BSK179" s="2"/>
      <c r="BSL179" s="2"/>
      <c r="BSM179" s="2"/>
      <c r="BSN179" s="2"/>
      <c r="BSO179" s="2"/>
      <c r="BSP179" s="2"/>
      <c r="BSQ179" s="2"/>
      <c r="BSR179" s="2"/>
      <c r="BSS179" s="2"/>
      <c r="BST179" s="2"/>
      <c r="BSU179" s="2"/>
      <c r="BSV179" s="2"/>
      <c r="BSW179" s="2"/>
      <c r="BSX179" s="2"/>
      <c r="BSY179" s="2"/>
      <c r="BSZ179" s="2"/>
      <c r="BTA179" s="2"/>
      <c r="BTB179" s="2"/>
      <c r="BTC179" s="2"/>
      <c r="BTD179" s="2"/>
      <c r="BTE179" s="2"/>
      <c r="BTF179" s="2"/>
      <c r="BTG179" s="2"/>
      <c r="BTH179" s="2"/>
      <c r="BTI179" s="2"/>
      <c r="BTJ179" s="2"/>
      <c r="BTK179" s="2"/>
      <c r="BTL179" s="2"/>
      <c r="BTM179" s="2"/>
      <c r="BTN179" s="2"/>
      <c r="BTO179" s="2"/>
      <c r="BTP179" s="2"/>
      <c r="BTQ179" s="2"/>
      <c r="BTR179" s="2"/>
      <c r="BTS179" s="2"/>
      <c r="BTT179" s="2"/>
      <c r="BTU179" s="2"/>
      <c r="BTV179" s="2"/>
      <c r="BTW179" s="2"/>
      <c r="BTX179" s="2"/>
      <c r="BTY179" s="2"/>
      <c r="BTZ179" s="2"/>
      <c r="BUA179" s="2"/>
      <c r="BUB179" s="2"/>
      <c r="BUC179" s="2"/>
      <c r="BUD179" s="2"/>
      <c r="BUE179" s="2"/>
      <c r="BUF179" s="2"/>
      <c r="BUG179" s="2"/>
      <c r="BUH179" s="2"/>
      <c r="BUI179" s="2"/>
      <c r="BUJ179" s="2"/>
      <c r="BUK179" s="2"/>
      <c r="BUL179" s="2"/>
      <c r="BUM179" s="2"/>
      <c r="BUN179" s="2"/>
      <c r="BUO179" s="2"/>
      <c r="BUP179" s="2"/>
      <c r="BUQ179" s="2"/>
      <c r="BUR179" s="2"/>
      <c r="BUS179" s="2"/>
      <c r="BUT179" s="2"/>
      <c r="BUU179" s="2"/>
      <c r="BUV179" s="2"/>
      <c r="BUW179" s="2"/>
      <c r="BUX179" s="2"/>
      <c r="BUY179" s="2"/>
      <c r="BUZ179" s="2"/>
      <c r="BVA179" s="2"/>
      <c r="BVB179" s="2"/>
      <c r="BVC179" s="2"/>
      <c r="BVD179" s="2"/>
      <c r="BVE179" s="2"/>
      <c r="BVF179" s="2"/>
      <c r="BVG179" s="2"/>
      <c r="BVH179" s="2"/>
      <c r="BVI179" s="2"/>
      <c r="BVJ179" s="2"/>
      <c r="BVK179" s="2"/>
      <c r="BVL179" s="2"/>
      <c r="BVM179" s="2"/>
      <c r="BVN179" s="2"/>
      <c r="BVO179" s="2"/>
      <c r="BVP179" s="2"/>
      <c r="BVQ179" s="2"/>
      <c r="BVR179" s="2"/>
      <c r="BVS179" s="2"/>
      <c r="BVT179" s="2"/>
      <c r="BVU179" s="2"/>
      <c r="BVV179" s="2"/>
      <c r="BVW179" s="2"/>
      <c r="BVX179" s="2"/>
      <c r="BVY179" s="2"/>
      <c r="BVZ179" s="2"/>
      <c r="BWA179" s="2"/>
      <c r="BWB179" s="2"/>
      <c r="BWC179" s="2"/>
      <c r="BWD179" s="2"/>
      <c r="BWE179" s="2"/>
      <c r="BWF179" s="2"/>
      <c r="BWG179" s="2"/>
      <c r="BWH179" s="2"/>
      <c r="BWI179" s="2"/>
      <c r="BWJ179" s="2"/>
      <c r="BWK179" s="2"/>
      <c r="BWL179" s="2"/>
      <c r="BWM179" s="2"/>
      <c r="BWN179" s="2"/>
      <c r="BWO179" s="2"/>
      <c r="BWP179" s="2"/>
      <c r="BWQ179" s="2"/>
      <c r="BWR179" s="2"/>
      <c r="BWS179" s="2"/>
      <c r="BWT179" s="2"/>
      <c r="BWU179" s="2"/>
      <c r="BWV179" s="2"/>
      <c r="BWW179" s="2"/>
      <c r="BWX179" s="2"/>
      <c r="BWY179" s="2"/>
      <c r="BWZ179" s="2"/>
      <c r="BXA179" s="2"/>
      <c r="BXB179" s="2"/>
      <c r="BXC179" s="2"/>
      <c r="BXD179" s="2"/>
      <c r="BXE179" s="2"/>
      <c r="BXF179" s="2"/>
      <c r="BXG179" s="2"/>
      <c r="BXH179" s="2"/>
      <c r="BXI179" s="2"/>
      <c r="BXJ179" s="2"/>
      <c r="BXK179" s="2"/>
      <c r="BXL179" s="2"/>
      <c r="BXM179" s="2"/>
      <c r="BXN179" s="2"/>
      <c r="BXO179" s="2"/>
      <c r="BXP179" s="2"/>
      <c r="BXQ179" s="2"/>
      <c r="BXR179" s="2"/>
      <c r="BXS179" s="2"/>
      <c r="BXT179" s="2"/>
      <c r="BXU179" s="2"/>
      <c r="BXV179" s="2"/>
      <c r="BXW179" s="2"/>
      <c r="BXX179" s="2"/>
      <c r="BXY179" s="2"/>
      <c r="BXZ179" s="2"/>
      <c r="BYA179" s="2"/>
      <c r="BYB179" s="2"/>
      <c r="BYC179" s="2"/>
      <c r="BYD179" s="2"/>
      <c r="BYE179" s="2"/>
      <c r="BYF179" s="2"/>
      <c r="BYG179" s="2"/>
      <c r="BYH179" s="2"/>
      <c r="BYI179" s="2"/>
      <c r="BYJ179" s="2"/>
      <c r="BYK179" s="2"/>
      <c r="BYL179" s="2"/>
      <c r="BYM179" s="2"/>
      <c r="BYN179" s="2"/>
      <c r="BYO179" s="2"/>
      <c r="BYP179" s="2"/>
      <c r="BYQ179" s="2"/>
      <c r="BYR179" s="2"/>
      <c r="BYS179" s="2"/>
      <c r="BYT179" s="2"/>
      <c r="BYU179" s="2"/>
      <c r="BYV179" s="2"/>
      <c r="BYW179" s="2"/>
      <c r="BYX179" s="2"/>
      <c r="BYY179" s="2"/>
      <c r="BYZ179" s="2"/>
      <c r="BZA179" s="2"/>
      <c r="BZB179" s="2"/>
      <c r="BZC179" s="2"/>
      <c r="BZD179" s="2"/>
      <c r="BZE179" s="2"/>
      <c r="BZF179" s="2"/>
      <c r="BZG179" s="2"/>
      <c r="BZH179" s="2"/>
      <c r="BZI179" s="2"/>
      <c r="BZJ179" s="2"/>
      <c r="BZK179" s="2"/>
      <c r="BZL179" s="2"/>
      <c r="BZM179" s="2"/>
      <c r="BZN179" s="2"/>
      <c r="BZO179" s="2"/>
      <c r="BZP179" s="2"/>
      <c r="BZQ179" s="2"/>
      <c r="BZR179" s="2"/>
      <c r="BZS179" s="2"/>
      <c r="BZT179" s="2"/>
      <c r="BZU179" s="2"/>
      <c r="BZV179" s="2"/>
      <c r="BZW179" s="2"/>
      <c r="BZX179" s="2"/>
      <c r="BZY179" s="2"/>
      <c r="BZZ179" s="2"/>
      <c r="CAA179" s="2"/>
      <c r="CAB179" s="2"/>
      <c r="CAC179" s="2"/>
      <c r="CAD179" s="2"/>
      <c r="CAE179" s="2"/>
      <c r="CAF179" s="2"/>
      <c r="CAG179" s="2"/>
      <c r="CAH179" s="2"/>
      <c r="CAI179" s="2"/>
      <c r="CAJ179" s="2"/>
      <c r="CAK179" s="2"/>
      <c r="CAL179" s="2"/>
      <c r="CAM179" s="2"/>
      <c r="CAN179" s="2"/>
      <c r="CAO179" s="2"/>
      <c r="CAP179" s="2"/>
      <c r="CAQ179" s="2"/>
      <c r="CAR179" s="2"/>
      <c r="CAS179" s="2"/>
      <c r="CAT179" s="2"/>
      <c r="CAU179" s="2"/>
      <c r="CAV179" s="2"/>
      <c r="CAW179" s="2"/>
      <c r="CAX179" s="2"/>
      <c r="CAY179" s="2"/>
      <c r="CAZ179" s="2"/>
      <c r="CBA179" s="2"/>
      <c r="CBB179" s="2"/>
      <c r="CBC179" s="2"/>
      <c r="CBD179" s="2"/>
      <c r="CBE179" s="2"/>
      <c r="CBF179" s="2"/>
      <c r="CBG179" s="2"/>
      <c r="CBH179" s="2"/>
      <c r="CBI179" s="2"/>
      <c r="CBJ179" s="2"/>
      <c r="CBK179" s="2"/>
      <c r="CBL179" s="2"/>
      <c r="CBM179" s="2"/>
      <c r="CBN179" s="2"/>
      <c r="CBO179" s="2"/>
      <c r="CBP179" s="2"/>
      <c r="CBQ179" s="2"/>
      <c r="CBR179" s="2"/>
      <c r="CBS179" s="2"/>
      <c r="CBT179" s="2"/>
      <c r="CBU179" s="2"/>
      <c r="CBV179" s="2"/>
      <c r="CBW179" s="2"/>
      <c r="CBX179" s="2"/>
      <c r="CBY179" s="2"/>
      <c r="CBZ179" s="2"/>
      <c r="CCA179" s="2"/>
      <c r="CCB179" s="2"/>
      <c r="CCC179" s="2"/>
      <c r="CCD179" s="2"/>
      <c r="CCE179" s="2"/>
      <c r="CCF179" s="2"/>
      <c r="CCG179" s="2"/>
      <c r="CCH179" s="2"/>
      <c r="CCI179" s="2"/>
      <c r="CCJ179" s="2"/>
      <c r="CCK179" s="2"/>
      <c r="CCL179" s="2"/>
      <c r="CCM179" s="2"/>
      <c r="CCN179" s="2"/>
      <c r="CCO179" s="2"/>
      <c r="CCP179" s="2"/>
      <c r="CCQ179" s="2"/>
      <c r="CCR179" s="2"/>
      <c r="CCS179" s="2"/>
      <c r="CCT179" s="2"/>
      <c r="CCU179" s="2"/>
      <c r="CCV179" s="2"/>
      <c r="CCW179" s="2"/>
      <c r="CCX179" s="2"/>
      <c r="CCY179" s="2"/>
      <c r="CCZ179" s="2"/>
      <c r="CDA179" s="2"/>
      <c r="CDB179" s="2"/>
      <c r="CDC179" s="2"/>
      <c r="CDD179" s="2"/>
      <c r="CDE179" s="2"/>
      <c r="CDF179" s="2"/>
      <c r="CDG179" s="2"/>
      <c r="CDH179" s="2"/>
      <c r="CDI179" s="2"/>
      <c r="CDJ179" s="2"/>
      <c r="CDK179" s="2"/>
      <c r="CDL179" s="2"/>
      <c r="CDM179" s="2"/>
      <c r="CDN179" s="2"/>
      <c r="CDO179" s="2"/>
      <c r="CDP179" s="2"/>
      <c r="CDQ179" s="2"/>
      <c r="CDR179" s="2"/>
      <c r="CDS179" s="2"/>
      <c r="CDT179" s="2"/>
      <c r="CDU179" s="2"/>
      <c r="CDV179" s="2"/>
      <c r="CDW179" s="2"/>
      <c r="CDX179" s="2"/>
      <c r="CDY179" s="2"/>
      <c r="CDZ179" s="2"/>
      <c r="CEA179" s="2"/>
      <c r="CEB179" s="2"/>
      <c r="CEC179" s="2"/>
      <c r="CED179" s="2"/>
      <c r="CEE179" s="2"/>
      <c r="CEF179" s="2"/>
      <c r="CEG179" s="2"/>
      <c r="CEH179" s="2"/>
      <c r="CEI179" s="2"/>
      <c r="CEJ179" s="2"/>
      <c r="CEK179" s="2"/>
      <c r="CEL179" s="2"/>
      <c r="CEM179" s="2"/>
      <c r="CEN179" s="2"/>
      <c r="CEO179" s="2"/>
      <c r="CEP179" s="2"/>
      <c r="CEQ179" s="2"/>
      <c r="CER179" s="2"/>
      <c r="CES179" s="2"/>
      <c r="CET179" s="2"/>
      <c r="CEU179" s="2"/>
      <c r="CEV179" s="2"/>
      <c r="CEW179" s="2"/>
      <c r="CEX179" s="2"/>
      <c r="CEY179" s="2"/>
      <c r="CEZ179" s="2"/>
      <c r="CFA179" s="2"/>
      <c r="CFB179" s="2"/>
      <c r="CFC179" s="2"/>
      <c r="CFD179" s="2"/>
      <c r="CFE179" s="2"/>
      <c r="CFF179" s="2"/>
      <c r="CFG179" s="2"/>
      <c r="CFH179" s="2"/>
      <c r="CFI179" s="2"/>
      <c r="CFJ179" s="2"/>
      <c r="CFK179" s="2"/>
      <c r="CFL179" s="2"/>
      <c r="CFM179" s="2"/>
      <c r="CFN179" s="2"/>
      <c r="CFO179" s="2"/>
      <c r="CFP179" s="2"/>
      <c r="CFQ179" s="2"/>
      <c r="CFR179" s="2"/>
      <c r="CFS179" s="2"/>
      <c r="CFT179" s="2"/>
      <c r="CFU179" s="2"/>
      <c r="CFV179" s="2"/>
      <c r="CFW179" s="2"/>
      <c r="CFX179" s="2"/>
      <c r="CFY179" s="2"/>
      <c r="CFZ179" s="2"/>
      <c r="CGA179" s="2"/>
      <c r="CGB179" s="2"/>
      <c r="CGC179" s="2"/>
      <c r="CGD179" s="2"/>
      <c r="CGE179" s="2"/>
      <c r="CGF179" s="2"/>
      <c r="CGG179" s="2"/>
      <c r="CGH179" s="2"/>
      <c r="CGI179" s="2"/>
      <c r="CGJ179" s="2"/>
      <c r="CGK179" s="2"/>
      <c r="CGL179" s="2"/>
      <c r="CGM179" s="2"/>
      <c r="CGN179" s="2"/>
      <c r="CGO179" s="2"/>
      <c r="CGP179" s="2"/>
      <c r="CGQ179" s="2"/>
      <c r="CGR179" s="2"/>
      <c r="CGS179" s="2"/>
      <c r="CGT179" s="2"/>
      <c r="CGU179" s="2"/>
      <c r="CGV179" s="2"/>
      <c r="CGW179" s="2"/>
      <c r="CGX179" s="2"/>
      <c r="CGY179" s="2"/>
      <c r="CGZ179" s="2"/>
      <c r="CHA179" s="2"/>
      <c r="CHB179" s="2"/>
      <c r="CHC179" s="2"/>
      <c r="CHD179" s="2"/>
      <c r="CHE179" s="2"/>
      <c r="CHF179" s="2"/>
      <c r="CHG179" s="2"/>
      <c r="CHH179" s="2"/>
      <c r="CHI179" s="2"/>
      <c r="CHJ179" s="2"/>
      <c r="CHK179" s="2"/>
      <c r="CHL179" s="2"/>
      <c r="CHM179" s="2"/>
      <c r="CHN179" s="2"/>
      <c r="CHO179" s="2"/>
      <c r="CHP179" s="2"/>
      <c r="CHQ179" s="2"/>
      <c r="CHR179" s="2"/>
      <c r="CHS179" s="2"/>
      <c r="CHT179" s="2"/>
      <c r="CHU179" s="2"/>
      <c r="CHV179" s="2"/>
      <c r="CHW179" s="2"/>
      <c r="CHX179" s="2"/>
      <c r="CHY179" s="2"/>
      <c r="CHZ179" s="2"/>
      <c r="CIA179" s="2"/>
      <c r="CIB179" s="2"/>
      <c r="CIC179" s="2"/>
      <c r="CID179" s="2"/>
      <c r="CIE179" s="2"/>
      <c r="CIF179" s="2"/>
      <c r="CIG179" s="2"/>
      <c r="CIH179" s="2"/>
      <c r="CII179" s="2"/>
      <c r="CIJ179" s="2"/>
      <c r="CIK179" s="2"/>
      <c r="CIL179" s="2"/>
      <c r="CIM179" s="2"/>
      <c r="CIN179" s="2"/>
      <c r="CIO179" s="2"/>
      <c r="CIP179" s="2"/>
      <c r="CIQ179" s="2"/>
      <c r="CIR179" s="2"/>
      <c r="CIS179" s="2"/>
      <c r="CIT179" s="2"/>
      <c r="CIU179" s="2"/>
      <c r="CIV179" s="2"/>
      <c r="CIW179" s="2"/>
      <c r="CIX179" s="2"/>
      <c r="CIY179" s="2"/>
      <c r="CIZ179" s="2"/>
      <c r="CJA179" s="2"/>
      <c r="CJB179" s="2"/>
      <c r="CJC179" s="2"/>
      <c r="CJD179" s="2"/>
      <c r="CJE179" s="2"/>
      <c r="CJF179" s="2"/>
      <c r="CJG179" s="2"/>
      <c r="CJH179" s="2"/>
      <c r="CJI179" s="2"/>
      <c r="CJJ179" s="2"/>
      <c r="CJK179" s="2"/>
      <c r="CJL179" s="2"/>
      <c r="CJM179" s="2"/>
      <c r="CJN179" s="2"/>
      <c r="CJO179" s="2"/>
      <c r="CJP179" s="2"/>
      <c r="CJQ179" s="2"/>
      <c r="CJR179" s="2"/>
      <c r="CJS179" s="2"/>
      <c r="CJT179" s="2"/>
      <c r="CJU179" s="2"/>
      <c r="CJV179" s="2"/>
      <c r="CJW179" s="2"/>
      <c r="CJX179" s="2"/>
      <c r="CJY179" s="2"/>
      <c r="CJZ179" s="2"/>
      <c r="CKA179" s="2"/>
      <c r="CKB179" s="2"/>
      <c r="CKC179" s="2"/>
      <c r="CKD179" s="2"/>
      <c r="CKE179" s="2"/>
      <c r="CKF179" s="2"/>
      <c r="CKG179" s="2"/>
      <c r="CKH179" s="2"/>
      <c r="CKI179" s="2"/>
      <c r="CKJ179" s="2"/>
      <c r="CKK179" s="2"/>
      <c r="CKL179" s="2"/>
      <c r="CKM179" s="2"/>
      <c r="CKN179" s="2"/>
      <c r="CKO179" s="2"/>
      <c r="CKP179" s="2"/>
      <c r="CKQ179" s="2"/>
      <c r="CKR179" s="2"/>
      <c r="CKS179" s="2"/>
      <c r="CKT179" s="2"/>
      <c r="CKU179" s="2"/>
      <c r="CKV179" s="2"/>
      <c r="CKW179" s="2"/>
      <c r="CKX179" s="2"/>
      <c r="CKY179" s="2"/>
      <c r="CKZ179" s="2"/>
      <c r="CLA179" s="2"/>
      <c r="CLB179" s="2"/>
      <c r="CLC179" s="2"/>
      <c r="CLD179" s="2"/>
      <c r="CLE179" s="2"/>
      <c r="CLF179" s="2"/>
      <c r="CLG179" s="2"/>
      <c r="CLH179" s="2"/>
      <c r="CLI179" s="2"/>
      <c r="CLJ179" s="2"/>
      <c r="CLK179" s="2"/>
      <c r="CLL179" s="2"/>
      <c r="CLM179" s="2"/>
      <c r="CLN179" s="2"/>
      <c r="CLO179" s="2"/>
      <c r="CLP179" s="2"/>
      <c r="CLQ179" s="2"/>
      <c r="CLR179" s="2"/>
      <c r="CLS179" s="2"/>
      <c r="CLT179" s="2"/>
      <c r="CLU179" s="2"/>
      <c r="CLV179" s="2"/>
      <c r="CLW179" s="2"/>
      <c r="CLX179" s="2"/>
      <c r="CLY179" s="2"/>
      <c r="CLZ179" s="2"/>
      <c r="CMA179" s="2"/>
      <c r="CMB179" s="2"/>
      <c r="CMC179" s="2"/>
      <c r="CMD179" s="2"/>
      <c r="CME179" s="2"/>
      <c r="CMF179" s="2"/>
      <c r="CMG179" s="2"/>
      <c r="CMH179" s="2"/>
      <c r="CMI179" s="2"/>
      <c r="CMJ179" s="2"/>
      <c r="CMK179" s="2"/>
      <c r="CML179" s="2"/>
      <c r="CMM179" s="2"/>
      <c r="CMN179" s="2"/>
      <c r="CMO179" s="2"/>
      <c r="CMP179" s="2"/>
      <c r="CMQ179" s="2"/>
      <c r="CMR179" s="2"/>
      <c r="CMS179" s="2"/>
      <c r="CMT179" s="2"/>
      <c r="CMU179" s="2"/>
      <c r="CMV179" s="2"/>
      <c r="CMW179" s="2"/>
      <c r="CMX179" s="2"/>
      <c r="CMY179" s="2"/>
      <c r="CMZ179" s="2"/>
      <c r="CNA179" s="2"/>
      <c r="CNB179" s="2"/>
      <c r="CNC179" s="2"/>
      <c r="CND179" s="2"/>
      <c r="CNE179" s="2"/>
      <c r="CNF179" s="2"/>
      <c r="CNG179" s="2"/>
      <c r="CNH179" s="2"/>
      <c r="CNI179" s="2"/>
      <c r="CNJ179" s="2"/>
      <c r="CNK179" s="2"/>
      <c r="CNL179" s="2"/>
      <c r="CNM179" s="2"/>
      <c r="CNN179" s="2"/>
      <c r="CNO179" s="2"/>
      <c r="CNP179" s="2"/>
      <c r="CNQ179" s="2"/>
      <c r="CNR179" s="2"/>
      <c r="CNS179" s="2"/>
      <c r="CNT179" s="2"/>
      <c r="CNU179" s="2"/>
      <c r="CNV179" s="2"/>
      <c r="CNW179" s="2"/>
      <c r="CNX179" s="2"/>
      <c r="CNY179" s="2"/>
      <c r="CNZ179" s="2"/>
      <c r="COA179" s="2"/>
      <c r="COB179" s="2"/>
      <c r="COC179" s="2"/>
      <c r="COD179" s="2"/>
      <c r="COE179" s="2"/>
      <c r="COF179" s="2"/>
      <c r="COG179" s="2"/>
      <c r="COH179" s="2"/>
      <c r="COI179" s="2"/>
      <c r="COJ179" s="2"/>
      <c r="COK179" s="2"/>
      <c r="COL179" s="2"/>
      <c r="COM179" s="2"/>
      <c r="CON179" s="2"/>
      <c r="COO179" s="2"/>
      <c r="COP179" s="2"/>
      <c r="COQ179" s="2"/>
      <c r="COR179" s="2"/>
      <c r="COS179" s="2"/>
      <c r="COT179" s="2"/>
      <c r="COU179" s="2"/>
      <c r="COV179" s="2"/>
      <c r="COW179" s="2"/>
      <c r="COX179" s="2"/>
      <c r="COY179" s="2"/>
      <c r="COZ179" s="2"/>
      <c r="CPA179" s="2"/>
      <c r="CPB179" s="2"/>
      <c r="CPC179" s="2"/>
      <c r="CPD179" s="2"/>
      <c r="CPE179" s="2"/>
      <c r="CPF179" s="2"/>
      <c r="CPG179" s="2"/>
      <c r="CPH179" s="2"/>
      <c r="CPI179" s="2"/>
      <c r="CPJ179" s="2"/>
      <c r="CPK179" s="2"/>
      <c r="CPL179" s="2"/>
      <c r="CPM179" s="2"/>
      <c r="CPN179" s="2"/>
      <c r="CPO179" s="2"/>
      <c r="CPP179" s="2"/>
      <c r="CPQ179" s="2"/>
      <c r="CPR179" s="2"/>
      <c r="CPS179" s="2"/>
      <c r="CPT179" s="2"/>
      <c r="CPU179" s="2"/>
      <c r="CPV179" s="2"/>
      <c r="CPW179" s="2"/>
      <c r="CPX179" s="2"/>
      <c r="CPY179" s="2"/>
      <c r="CPZ179" s="2"/>
      <c r="CQA179" s="2"/>
      <c r="CQB179" s="2"/>
      <c r="CQC179" s="2"/>
      <c r="CQD179" s="2"/>
      <c r="CQE179" s="2"/>
      <c r="CQF179" s="2"/>
      <c r="CQG179" s="2"/>
      <c r="CQH179" s="2"/>
      <c r="CQI179" s="2"/>
      <c r="CQJ179" s="2"/>
      <c r="CQK179" s="2"/>
      <c r="CQL179" s="2"/>
      <c r="CQM179" s="2"/>
      <c r="CQN179" s="2"/>
      <c r="CQO179" s="2"/>
      <c r="CQP179" s="2"/>
      <c r="CQQ179" s="2"/>
      <c r="CQR179" s="2"/>
      <c r="CQS179" s="2"/>
      <c r="CQT179" s="2"/>
      <c r="CQU179" s="2"/>
      <c r="CQV179" s="2"/>
      <c r="CQW179" s="2"/>
      <c r="CQX179" s="2"/>
      <c r="CQY179" s="2"/>
      <c r="CQZ179" s="2"/>
      <c r="CRA179" s="2"/>
      <c r="CRB179" s="2"/>
      <c r="CRC179" s="2"/>
      <c r="CRD179" s="2"/>
      <c r="CRE179" s="2"/>
      <c r="CRF179" s="2"/>
      <c r="CRG179" s="2"/>
      <c r="CRH179" s="2"/>
      <c r="CRI179" s="2"/>
      <c r="CRJ179" s="2"/>
      <c r="CRK179" s="2"/>
      <c r="CRL179" s="2"/>
      <c r="CRM179" s="2"/>
      <c r="CRN179" s="2"/>
      <c r="CRO179" s="2"/>
      <c r="CRP179" s="2"/>
      <c r="CRQ179" s="2"/>
      <c r="CRR179" s="2"/>
      <c r="CRS179" s="2"/>
      <c r="CRT179" s="2"/>
      <c r="CRU179" s="2"/>
      <c r="CRV179" s="2"/>
      <c r="CRW179" s="2"/>
      <c r="CRX179" s="2"/>
      <c r="CRY179" s="2"/>
      <c r="CRZ179" s="2"/>
      <c r="CSA179" s="2"/>
      <c r="CSB179" s="2"/>
      <c r="CSC179" s="2"/>
      <c r="CSD179" s="2"/>
      <c r="CSE179" s="2"/>
      <c r="CSF179" s="2"/>
      <c r="CSG179" s="2"/>
      <c r="CSH179" s="2"/>
      <c r="CSI179" s="2"/>
      <c r="CSJ179" s="2"/>
      <c r="CSK179" s="2"/>
      <c r="CSL179" s="2"/>
      <c r="CSM179" s="2"/>
      <c r="CSN179" s="2"/>
      <c r="CSO179" s="2"/>
      <c r="CSP179" s="2"/>
      <c r="CSQ179" s="2"/>
      <c r="CSR179" s="2"/>
      <c r="CSS179" s="2"/>
      <c r="CST179" s="2"/>
      <c r="CSU179" s="2"/>
      <c r="CSV179" s="2"/>
      <c r="CSW179" s="2"/>
      <c r="CSX179" s="2"/>
      <c r="CSY179" s="2"/>
      <c r="CSZ179" s="2"/>
      <c r="CTA179" s="2"/>
      <c r="CTB179" s="2"/>
      <c r="CTC179" s="2"/>
      <c r="CTD179" s="2"/>
      <c r="CTE179" s="2"/>
      <c r="CTF179" s="2"/>
      <c r="CTG179" s="2"/>
      <c r="CTH179" s="2"/>
      <c r="CTI179" s="2"/>
      <c r="CTJ179" s="2"/>
      <c r="CTK179" s="2"/>
      <c r="CTL179" s="2"/>
      <c r="CTM179" s="2"/>
      <c r="CTN179" s="2"/>
      <c r="CTO179" s="2"/>
      <c r="CTP179" s="2"/>
      <c r="CTQ179" s="2"/>
      <c r="CTR179" s="2"/>
      <c r="CTS179" s="2"/>
      <c r="CTT179" s="2"/>
      <c r="CTU179" s="2"/>
      <c r="CTV179" s="2"/>
      <c r="CTW179" s="2"/>
      <c r="CTX179" s="2"/>
      <c r="CTY179" s="2"/>
      <c r="CTZ179" s="2"/>
      <c r="CUA179" s="2"/>
      <c r="CUB179" s="2"/>
      <c r="CUC179" s="2"/>
      <c r="CUD179" s="2"/>
      <c r="CUE179" s="2"/>
      <c r="CUF179" s="2"/>
      <c r="CUG179" s="2"/>
      <c r="CUH179" s="2"/>
      <c r="CUI179" s="2"/>
      <c r="CUJ179" s="2"/>
      <c r="CUK179" s="2"/>
      <c r="CUL179" s="2"/>
      <c r="CUM179" s="2"/>
      <c r="CUN179" s="2"/>
      <c r="CUO179" s="2"/>
      <c r="CUP179" s="2"/>
      <c r="CUQ179" s="2"/>
      <c r="CUR179" s="2"/>
      <c r="CUS179" s="2"/>
      <c r="CUT179" s="2"/>
      <c r="CUU179" s="2"/>
      <c r="CUV179" s="2"/>
      <c r="CUW179" s="2"/>
      <c r="CUX179" s="2"/>
      <c r="CUY179" s="2"/>
      <c r="CUZ179" s="2"/>
      <c r="CVA179" s="2"/>
      <c r="CVB179" s="2"/>
      <c r="CVC179" s="2"/>
      <c r="CVD179" s="2"/>
      <c r="CVE179" s="2"/>
      <c r="CVF179" s="2"/>
      <c r="CVG179" s="2"/>
      <c r="CVH179" s="2"/>
      <c r="CVI179" s="2"/>
      <c r="CVJ179" s="2"/>
      <c r="CVK179" s="2"/>
      <c r="CVL179" s="2"/>
      <c r="CVM179" s="2"/>
      <c r="CVN179" s="2"/>
      <c r="CVO179" s="2"/>
      <c r="CVP179" s="2"/>
      <c r="CVQ179" s="2"/>
      <c r="CVR179" s="2"/>
      <c r="CVS179" s="2"/>
      <c r="CVT179" s="2"/>
      <c r="CVU179" s="2"/>
      <c r="CVV179" s="2"/>
      <c r="CVW179" s="2"/>
      <c r="CVX179" s="2"/>
      <c r="CVY179" s="2"/>
      <c r="CVZ179" s="2"/>
      <c r="CWA179" s="2"/>
      <c r="CWB179" s="2"/>
      <c r="CWC179" s="2"/>
      <c r="CWD179" s="2"/>
      <c r="CWE179" s="2"/>
      <c r="CWF179" s="2"/>
      <c r="CWG179" s="2"/>
      <c r="CWH179" s="2"/>
      <c r="CWI179" s="2"/>
      <c r="CWJ179" s="2"/>
      <c r="CWK179" s="2"/>
      <c r="CWL179" s="2"/>
      <c r="CWM179" s="2"/>
      <c r="CWN179" s="2"/>
      <c r="CWO179" s="2"/>
      <c r="CWP179" s="2"/>
      <c r="CWQ179" s="2"/>
      <c r="CWR179" s="2"/>
      <c r="CWS179" s="2"/>
      <c r="CWT179" s="2"/>
      <c r="CWU179" s="2"/>
      <c r="CWV179" s="2"/>
      <c r="CWW179" s="2"/>
      <c r="CWX179" s="2"/>
      <c r="CWY179" s="2"/>
      <c r="CWZ179" s="2"/>
      <c r="CXA179" s="2"/>
      <c r="CXB179" s="2"/>
      <c r="CXC179" s="2"/>
      <c r="CXD179" s="2"/>
      <c r="CXE179" s="2"/>
      <c r="CXF179" s="2"/>
      <c r="CXG179" s="2"/>
      <c r="CXH179" s="2"/>
      <c r="CXI179" s="2"/>
      <c r="CXJ179" s="2"/>
      <c r="CXK179" s="2"/>
      <c r="CXL179" s="2"/>
      <c r="CXM179" s="2"/>
      <c r="CXN179" s="2"/>
      <c r="CXO179" s="2"/>
      <c r="CXP179" s="2"/>
      <c r="CXQ179" s="2"/>
      <c r="CXR179" s="2"/>
      <c r="CXS179" s="2"/>
      <c r="CXT179" s="2"/>
      <c r="CXU179" s="2"/>
      <c r="CXV179" s="2"/>
      <c r="CXW179" s="2"/>
      <c r="CXX179" s="2"/>
      <c r="CXY179" s="2"/>
      <c r="CXZ179" s="2"/>
      <c r="CYA179" s="2"/>
      <c r="CYB179" s="2"/>
      <c r="CYC179" s="2"/>
      <c r="CYD179" s="2"/>
      <c r="CYE179" s="2"/>
      <c r="CYF179" s="2"/>
      <c r="CYG179" s="2"/>
      <c r="CYH179" s="2"/>
      <c r="CYI179" s="2"/>
      <c r="CYJ179" s="2"/>
      <c r="CYK179" s="2"/>
      <c r="CYL179" s="2"/>
      <c r="CYM179" s="2"/>
      <c r="CYN179" s="2"/>
      <c r="CYO179" s="2"/>
      <c r="CYP179" s="2"/>
      <c r="CYQ179" s="2"/>
      <c r="CYR179" s="2"/>
      <c r="CYS179" s="2"/>
      <c r="CYT179" s="2"/>
      <c r="CYU179" s="2"/>
      <c r="CYV179" s="2"/>
      <c r="CYW179" s="2"/>
      <c r="CYX179" s="2"/>
      <c r="CYY179" s="2"/>
      <c r="CYZ179" s="2"/>
      <c r="CZA179" s="2"/>
      <c r="CZB179" s="2"/>
      <c r="CZC179" s="2"/>
      <c r="CZD179" s="2"/>
      <c r="CZE179" s="2"/>
      <c r="CZF179" s="2"/>
      <c r="CZG179" s="2"/>
      <c r="CZH179" s="2"/>
      <c r="CZI179" s="2"/>
      <c r="CZJ179" s="2"/>
      <c r="CZK179" s="2"/>
      <c r="CZL179" s="2"/>
      <c r="CZM179" s="2"/>
      <c r="CZN179" s="2"/>
      <c r="CZO179" s="2"/>
      <c r="CZP179" s="2"/>
      <c r="CZQ179" s="2"/>
      <c r="CZR179" s="2"/>
      <c r="CZS179" s="2"/>
      <c r="CZT179" s="2"/>
      <c r="CZU179" s="2"/>
      <c r="CZV179" s="2"/>
      <c r="CZW179" s="2"/>
      <c r="CZX179" s="2"/>
      <c r="CZY179" s="2"/>
      <c r="CZZ179" s="2"/>
      <c r="DAA179" s="2"/>
      <c r="DAB179" s="2"/>
      <c r="DAC179" s="2"/>
      <c r="DAD179" s="2"/>
      <c r="DAE179" s="2"/>
      <c r="DAF179" s="2"/>
      <c r="DAG179" s="2"/>
      <c r="DAH179" s="2"/>
      <c r="DAI179" s="2"/>
      <c r="DAJ179" s="2"/>
      <c r="DAK179" s="2"/>
      <c r="DAL179" s="2"/>
      <c r="DAM179" s="2"/>
      <c r="DAN179" s="2"/>
      <c r="DAO179" s="2"/>
      <c r="DAP179" s="2"/>
      <c r="DAQ179" s="2"/>
      <c r="DAR179" s="2"/>
      <c r="DAS179" s="2"/>
      <c r="DAT179" s="2"/>
      <c r="DAU179" s="2"/>
      <c r="DAV179" s="2"/>
      <c r="DAW179" s="2"/>
      <c r="DAX179" s="2"/>
      <c r="DAY179" s="2"/>
      <c r="DAZ179" s="2"/>
      <c r="DBA179" s="2"/>
      <c r="DBB179" s="2"/>
      <c r="DBC179" s="2"/>
      <c r="DBD179" s="2"/>
      <c r="DBE179" s="2"/>
      <c r="DBF179" s="2"/>
      <c r="DBG179" s="2"/>
      <c r="DBH179" s="2"/>
      <c r="DBI179" s="2"/>
      <c r="DBJ179" s="2"/>
      <c r="DBK179" s="2"/>
      <c r="DBL179" s="2"/>
      <c r="DBM179" s="2"/>
      <c r="DBN179" s="2"/>
      <c r="DBO179" s="2"/>
      <c r="DBP179" s="2"/>
      <c r="DBQ179" s="2"/>
      <c r="DBR179" s="2"/>
      <c r="DBS179" s="2"/>
      <c r="DBT179" s="2"/>
      <c r="DBU179" s="2"/>
      <c r="DBV179" s="2"/>
      <c r="DBW179" s="2"/>
      <c r="DBX179" s="2"/>
      <c r="DBY179" s="2"/>
      <c r="DBZ179" s="2"/>
      <c r="DCA179" s="2"/>
      <c r="DCB179" s="2"/>
      <c r="DCC179" s="2"/>
      <c r="DCD179" s="2"/>
      <c r="DCE179" s="2"/>
      <c r="DCF179" s="2"/>
      <c r="DCG179" s="2"/>
      <c r="DCH179" s="2"/>
      <c r="DCI179" s="2"/>
      <c r="DCJ179" s="2"/>
      <c r="DCK179" s="2"/>
      <c r="DCL179" s="2"/>
      <c r="DCM179" s="2"/>
      <c r="DCN179" s="2"/>
      <c r="DCO179" s="2"/>
      <c r="DCP179" s="2"/>
      <c r="DCQ179" s="2"/>
      <c r="DCR179" s="2"/>
      <c r="DCS179" s="2"/>
      <c r="DCT179" s="2"/>
      <c r="DCU179" s="2"/>
      <c r="DCV179" s="2"/>
      <c r="DCW179" s="2"/>
      <c r="DCX179" s="2"/>
      <c r="DCY179" s="2"/>
      <c r="DCZ179" s="2"/>
      <c r="DDA179" s="2"/>
      <c r="DDB179" s="2"/>
      <c r="DDC179" s="2"/>
      <c r="DDD179" s="2"/>
      <c r="DDE179" s="2"/>
      <c r="DDF179" s="2"/>
      <c r="DDG179" s="2"/>
      <c r="DDH179" s="2"/>
      <c r="DDI179" s="2"/>
      <c r="DDJ179" s="2"/>
      <c r="DDK179" s="2"/>
      <c r="DDL179" s="2"/>
      <c r="DDM179" s="2"/>
      <c r="DDN179" s="2"/>
      <c r="DDO179" s="2"/>
      <c r="DDP179" s="2"/>
      <c r="DDQ179" s="2"/>
      <c r="DDR179" s="2"/>
      <c r="DDS179" s="2"/>
      <c r="DDT179" s="2"/>
      <c r="DDU179" s="2"/>
      <c r="DDV179" s="2"/>
      <c r="DDW179" s="2"/>
      <c r="DDX179" s="2"/>
      <c r="DDY179" s="2"/>
      <c r="DDZ179" s="2"/>
      <c r="DEA179" s="2"/>
      <c r="DEB179" s="2"/>
      <c r="DEC179" s="2"/>
      <c r="DED179" s="2"/>
      <c r="DEE179" s="2"/>
      <c r="DEF179" s="2"/>
      <c r="DEG179" s="2"/>
      <c r="DEH179" s="2"/>
      <c r="DEI179" s="2"/>
      <c r="DEJ179" s="2"/>
      <c r="DEK179" s="2"/>
      <c r="DEL179" s="2"/>
      <c r="DEM179" s="2"/>
      <c r="DEN179" s="2"/>
      <c r="DEO179" s="2"/>
      <c r="DEP179" s="2"/>
      <c r="DEQ179" s="2"/>
      <c r="DER179" s="2"/>
      <c r="DES179" s="2"/>
      <c r="DET179" s="2"/>
      <c r="DEU179" s="2"/>
      <c r="DEV179" s="2"/>
      <c r="DEW179" s="2"/>
      <c r="DEX179" s="2"/>
      <c r="DEY179" s="2"/>
      <c r="DEZ179" s="2"/>
      <c r="DFA179" s="2"/>
      <c r="DFB179" s="2"/>
      <c r="DFC179" s="2"/>
      <c r="DFD179" s="2"/>
      <c r="DFE179" s="2"/>
      <c r="DFF179" s="2"/>
      <c r="DFG179" s="2"/>
      <c r="DFH179" s="2"/>
      <c r="DFI179" s="2"/>
      <c r="DFJ179" s="2"/>
      <c r="DFK179" s="2"/>
      <c r="DFL179" s="2"/>
      <c r="DFM179" s="2"/>
      <c r="DFN179" s="2"/>
      <c r="DFO179" s="2"/>
      <c r="DFP179" s="2"/>
      <c r="DFQ179" s="2"/>
      <c r="DFR179" s="2"/>
      <c r="DFS179" s="2"/>
      <c r="DFT179" s="2"/>
      <c r="DFU179" s="2"/>
      <c r="DFV179" s="2"/>
      <c r="DFW179" s="2"/>
      <c r="DFX179" s="2"/>
      <c r="DFY179" s="2"/>
      <c r="DFZ179" s="2"/>
      <c r="DGA179" s="2"/>
      <c r="DGB179" s="2"/>
      <c r="DGC179" s="2"/>
      <c r="DGD179" s="2"/>
      <c r="DGE179" s="2"/>
      <c r="DGF179" s="2"/>
      <c r="DGG179" s="2"/>
      <c r="DGH179" s="2"/>
      <c r="DGI179" s="2"/>
      <c r="DGJ179" s="2"/>
      <c r="DGK179" s="2"/>
      <c r="DGL179" s="2"/>
      <c r="DGM179" s="2"/>
      <c r="DGN179" s="2"/>
      <c r="DGO179" s="2"/>
      <c r="DGP179" s="2"/>
      <c r="DGQ179" s="2"/>
      <c r="DGR179" s="2"/>
      <c r="DGS179" s="2"/>
      <c r="DGT179" s="2"/>
      <c r="DGU179" s="2"/>
      <c r="DGV179" s="2"/>
      <c r="DGW179" s="2"/>
      <c r="DGX179" s="2"/>
      <c r="DGY179" s="2"/>
      <c r="DGZ179" s="2"/>
      <c r="DHA179" s="2"/>
      <c r="DHB179" s="2"/>
      <c r="DHC179" s="2"/>
      <c r="DHD179" s="2"/>
      <c r="DHE179" s="2"/>
      <c r="DHF179" s="2"/>
      <c r="DHG179" s="2"/>
      <c r="DHH179" s="2"/>
      <c r="DHI179" s="2"/>
      <c r="DHJ179" s="2"/>
      <c r="DHK179" s="2"/>
      <c r="DHL179" s="2"/>
      <c r="DHM179" s="2"/>
      <c r="DHN179" s="2"/>
      <c r="DHO179" s="2"/>
      <c r="DHP179" s="2"/>
      <c r="DHQ179" s="2"/>
      <c r="DHR179" s="2"/>
      <c r="DHS179" s="2"/>
      <c r="DHT179" s="2"/>
      <c r="DHU179" s="2"/>
      <c r="DHV179" s="2"/>
      <c r="DHW179" s="2"/>
      <c r="DHX179" s="2"/>
      <c r="DHY179" s="2"/>
      <c r="DHZ179" s="2"/>
      <c r="DIA179" s="2"/>
      <c r="DIB179" s="2"/>
      <c r="DIC179" s="2"/>
      <c r="DID179" s="2"/>
      <c r="DIE179" s="2"/>
      <c r="DIF179" s="2"/>
      <c r="DIG179" s="2"/>
      <c r="DIH179" s="2"/>
      <c r="DII179" s="2"/>
      <c r="DIJ179" s="2"/>
      <c r="DIK179" s="2"/>
      <c r="DIL179" s="2"/>
      <c r="DIM179" s="2"/>
      <c r="DIN179" s="2"/>
      <c r="DIO179" s="2"/>
      <c r="DIP179" s="2"/>
      <c r="DIQ179" s="2"/>
      <c r="DIR179" s="2"/>
      <c r="DIS179" s="2"/>
      <c r="DIT179" s="2"/>
      <c r="DIU179" s="2"/>
      <c r="DIV179" s="2"/>
      <c r="DIW179" s="2"/>
      <c r="DIX179" s="2"/>
      <c r="DIY179" s="2"/>
      <c r="DIZ179" s="2"/>
      <c r="DJA179" s="2"/>
      <c r="DJB179" s="2"/>
      <c r="DJC179" s="2"/>
      <c r="DJD179" s="2"/>
      <c r="DJE179" s="2"/>
      <c r="DJF179" s="2"/>
      <c r="DJG179" s="2"/>
      <c r="DJH179" s="2"/>
      <c r="DJI179" s="2"/>
      <c r="DJJ179" s="2"/>
      <c r="DJK179" s="2"/>
      <c r="DJL179" s="2"/>
      <c r="DJM179" s="2"/>
      <c r="DJN179" s="2"/>
      <c r="DJO179" s="2"/>
      <c r="DJP179" s="2"/>
      <c r="DJQ179" s="2"/>
      <c r="DJR179" s="2"/>
      <c r="DJS179" s="2"/>
      <c r="DJT179" s="2"/>
      <c r="DJU179" s="2"/>
      <c r="DJV179" s="2"/>
      <c r="DJW179" s="2"/>
      <c r="DJX179" s="2"/>
      <c r="DJY179" s="2"/>
      <c r="DJZ179" s="2"/>
      <c r="DKA179" s="2"/>
      <c r="DKB179" s="2"/>
      <c r="DKC179" s="2"/>
      <c r="DKD179" s="2"/>
      <c r="DKE179" s="2"/>
      <c r="DKF179" s="2"/>
      <c r="DKG179" s="2"/>
      <c r="DKH179" s="2"/>
      <c r="DKI179" s="2"/>
      <c r="DKJ179" s="2"/>
      <c r="DKK179" s="2"/>
      <c r="DKL179" s="2"/>
      <c r="DKM179" s="2"/>
      <c r="DKN179" s="2"/>
      <c r="DKO179" s="2"/>
      <c r="DKP179" s="2"/>
      <c r="DKQ179" s="2"/>
      <c r="DKR179" s="2"/>
      <c r="DKS179" s="2"/>
      <c r="DKT179" s="2"/>
      <c r="DKU179" s="2"/>
      <c r="DKV179" s="2"/>
      <c r="DKW179" s="2"/>
      <c r="DKX179" s="2"/>
      <c r="DKY179" s="2"/>
      <c r="DKZ179" s="2"/>
      <c r="DLA179" s="2"/>
      <c r="DLB179" s="2"/>
      <c r="DLC179" s="2"/>
      <c r="DLD179" s="2"/>
      <c r="DLE179" s="2"/>
      <c r="DLF179" s="2"/>
      <c r="DLG179" s="2"/>
      <c r="DLH179" s="2"/>
      <c r="DLI179" s="2"/>
      <c r="DLJ179" s="2"/>
      <c r="DLK179" s="2"/>
      <c r="DLL179" s="2"/>
      <c r="DLM179" s="2"/>
      <c r="DLN179" s="2"/>
      <c r="DLO179" s="2"/>
      <c r="DLP179" s="2"/>
      <c r="DLQ179" s="2"/>
      <c r="DLR179" s="2"/>
      <c r="DLS179" s="2"/>
      <c r="DLT179" s="2"/>
      <c r="DLU179" s="2"/>
      <c r="DLV179" s="2"/>
      <c r="DLW179" s="2"/>
      <c r="DLX179" s="2"/>
      <c r="DLY179" s="2"/>
      <c r="DLZ179" s="2"/>
      <c r="DMA179" s="2"/>
      <c r="DMB179" s="2"/>
      <c r="DMC179" s="2"/>
      <c r="DMD179" s="2"/>
      <c r="DME179" s="2"/>
      <c r="DMF179" s="2"/>
      <c r="DMG179" s="2"/>
      <c r="DMH179" s="2"/>
      <c r="DMI179" s="2"/>
      <c r="DMJ179" s="2"/>
      <c r="DMK179" s="2"/>
      <c r="DML179" s="2"/>
      <c r="DMM179" s="2"/>
      <c r="DMN179" s="2"/>
      <c r="DMO179" s="2"/>
      <c r="DMP179" s="2"/>
      <c r="DMQ179" s="2"/>
      <c r="DMR179" s="2"/>
      <c r="DMS179" s="2"/>
      <c r="DMT179" s="2"/>
      <c r="DMU179" s="2"/>
      <c r="DMV179" s="2"/>
      <c r="DMW179" s="2"/>
      <c r="DMX179" s="2"/>
      <c r="DMY179" s="2"/>
      <c r="DMZ179" s="2"/>
      <c r="DNA179" s="2"/>
      <c r="DNB179" s="2"/>
      <c r="DNC179" s="2"/>
      <c r="DND179" s="2"/>
      <c r="DNE179" s="2"/>
      <c r="DNF179" s="2"/>
      <c r="DNG179" s="2"/>
      <c r="DNH179" s="2"/>
      <c r="DNI179" s="2"/>
      <c r="DNJ179" s="2"/>
      <c r="DNK179" s="2"/>
      <c r="DNL179" s="2"/>
      <c r="DNM179" s="2"/>
      <c r="DNN179" s="2"/>
      <c r="DNO179" s="2"/>
      <c r="DNP179" s="2"/>
      <c r="DNQ179" s="2"/>
      <c r="DNR179" s="2"/>
      <c r="DNS179" s="2"/>
      <c r="DNT179" s="2"/>
      <c r="DNU179" s="2"/>
      <c r="DNV179" s="2"/>
      <c r="DNW179" s="2"/>
      <c r="DNX179" s="2"/>
      <c r="DNY179" s="2"/>
      <c r="DNZ179" s="2"/>
      <c r="DOA179" s="2"/>
      <c r="DOB179" s="2"/>
      <c r="DOC179" s="2"/>
      <c r="DOD179" s="2"/>
      <c r="DOE179" s="2"/>
      <c r="DOF179" s="2"/>
      <c r="DOG179" s="2"/>
      <c r="DOH179" s="2"/>
      <c r="DOI179" s="2"/>
      <c r="DOJ179" s="2"/>
      <c r="DOK179" s="2"/>
      <c r="DOL179" s="2"/>
      <c r="DOM179" s="2"/>
      <c r="DON179" s="2"/>
      <c r="DOO179" s="2"/>
      <c r="DOP179" s="2"/>
      <c r="DOQ179" s="2"/>
      <c r="DOR179" s="2"/>
      <c r="DOS179" s="2"/>
      <c r="DOT179" s="2"/>
      <c r="DOU179" s="2"/>
      <c r="DOV179" s="2"/>
      <c r="DOW179" s="2"/>
      <c r="DOX179" s="2"/>
      <c r="DOY179" s="2"/>
      <c r="DOZ179" s="2"/>
      <c r="DPA179" s="2"/>
      <c r="DPB179" s="2"/>
      <c r="DPC179" s="2"/>
      <c r="DPD179" s="2"/>
      <c r="DPE179" s="2"/>
      <c r="DPF179" s="2"/>
      <c r="DPG179" s="2"/>
      <c r="DPH179" s="2"/>
      <c r="DPI179" s="2"/>
      <c r="DPJ179" s="2"/>
      <c r="DPK179" s="2"/>
      <c r="DPL179" s="2"/>
      <c r="DPM179" s="2"/>
      <c r="DPN179" s="2"/>
      <c r="DPO179" s="2"/>
      <c r="DPP179" s="2"/>
      <c r="DPQ179" s="2"/>
      <c r="DPR179" s="2"/>
      <c r="DPS179" s="2"/>
      <c r="DPT179" s="2"/>
      <c r="DPU179" s="2"/>
      <c r="DPV179" s="2"/>
      <c r="DPW179" s="2"/>
      <c r="DPX179" s="2"/>
      <c r="DPY179" s="2"/>
      <c r="DPZ179" s="2"/>
      <c r="DQA179" s="2"/>
      <c r="DQB179" s="2"/>
      <c r="DQC179" s="2"/>
      <c r="DQD179" s="2"/>
      <c r="DQE179" s="2"/>
      <c r="DQF179" s="2"/>
      <c r="DQG179" s="2"/>
      <c r="DQH179" s="2"/>
      <c r="DQI179" s="2"/>
      <c r="DQJ179" s="2"/>
      <c r="DQK179" s="2"/>
      <c r="DQL179" s="2"/>
      <c r="DQM179" s="2"/>
      <c r="DQN179" s="2"/>
      <c r="DQO179" s="2"/>
      <c r="DQP179" s="2"/>
      <c r="DQQ179" s="2"/>
      <c r="DQR179" s="2"/>
      <c r="DQS179" s="2"/>
      <c r="DQT179" s="2"/>
      <c r="DQU179" s="2"/>
      <c r="DQV179" s="2"/>
      <c r="DQW179" s="2"/>
      <c r="DQX179" s="2"/>
      <c r="DQY179" s="2"/>
      <c r="DQZ179" s="2"/>
      <c r="DRA179" s="2"/>
      <c r="DRB179" s="2"/>
      <c r="DRC179" s="2"/>
      <c r="DRD179" s="2"/>
      <c r="DRE179" s="2"/>
      <c r="DRF179" s="2"/>
      <c r="DRG179" s="2"/>
      <c r="DRH179" s="2"/>
      <c r="DRI179" s="2"/>
      <c r="DRJ179" s="2"/>
      <c r="DRK179" s="2"/>
      <c r="DRL179" s="2"/>
      <c r="DRM179" s="2"/>
      <c r="DRN179" s="2"/>
      <c r="DRO179" s="2"/>
      <c r="DRP179" s="2"/>
      <c r="DRQ179" s="2"/>
      <c r="DRR179" s="2"/>
      <c r="DRS179" s="2"/>
      <c r="DRT179" s="2"/>
      <c r="DRU179" s="2"/>
      <c r="DRV179" s="2"/>
      <c r="DRW179" s="2"/>
      <c r="DRX179" s="2"/>
      <c r="DRY179" s="2"/>
      <c r="DRZ179" s="2"/>
      <c r="DSA179" s="2"/>
      <c r="DSB179" s="2"/>
      <c r="DSC179" s="2"/>
      <c r="DSD179" s="2"/>
      <c r="DSE179" s="2"/>
      <c r="DSF179" s="2"/>
      <c r="DSG179" s="2"/>
      <c r="DSH179" s="2"/>
      <c r="DSI179" s="2"/>
      <c r="DSJ179" s="2"/>
      <c r="DSK179" s="2"/>
      <c r="DSL179" s="2"/>
      <c r="DSM179" s="2"/>
      <c r="DSN179" s="2"/>
      <c r="DSO179" s="2"/>
      <c r="DSP179" s="2"/>
      <c r="DSQ179" s="2"/>
      <c r="DSR179" s="2"/>
      <c r="DSS179" s="2"/>
      <c r="DST179" s="2"/>
      <c r="DSU179" s="2"/>
      <c r="DSV179" s="2"/>
      <c r="DSW179" s="2"/>
      <c r="DSX179" s="2"/>
      <c r="DSY179" s="2"/>
      <c r="DSZ179" s="2"/>
      <c r="DTA179" s="2"/>
      <c r="DTB179" s="2"/>
      <c r="DTC179" s="2"/>
      <c r="DTD179" s="2"/>
      <c r="DTE179" s="2"/>
      <c r="DTF179" s="2"/>
      <c r="DTG179" s="2"/>
      <c r="DTH179" s="2"/>
      <c r="DTI179" s="2"/>
      <c r="DTJ179" s="2"/>
      <c r="DTK179" s="2"/>
      <c r="DTL179" s="2"/>
      <c r="DTM179" s="2"/>
      <c r="DTN179" s="2"/>
      <c r="DTO179" s="2"/>
      <c r="DTP179" s="2"/>
      <c r="DTQ179" s="2"/>
      <c r="DTR179" s="2"/>
      <c r="DTS179" s="2"/>
      <c r="DTT179" s="2"/>
      <c r="DTU179" s="2"/>
      <c r="DTV179" s="2"/>
      <c r="DTW179" s="2"/>
      <c r="DTX179" s="2"/>
      <c r="DTY179" s="2"/>
      <c r="DTZ179" s="2"/>
      <c r="DUA179" s="2"/>
      <c r="DUB179" s="2"/>
      <c r="DUC179" s="2"/>
      <c r="DUD179" s="2"/>
      <c r="DUE179" s="2"/>
      <c r="DUF179" s="2"/>
      <c r="DUG179" s="2"/>
      <c r="DUH179" s="2"/>
      <c r="DUI179" s="2"/>
      <c r="DUJ179" s="2"/>
      <c r="DUK179" s="2"/>
      <c r="DUL179" s="2"/>
      <c r="DUM179" s="2"/>
      <c r="DUN179" s="2"/>
      <c r="DUO179" s="2"/>
      <c r="DUP179" s="2"/>
      <c r="DUQ179" s="2"/>
      <c r="DUR179" s="2"/>
      <c r="DUS179" s="2"/>
      <c r="DUT179" s="2"/>
      <c r="DUU179" s="2"/>
      <c r="DUV179" s="2"/>
      <c r="DUW179" s="2"/>
      <c r="DUX179" s="2"/>
      <c r="DUY179" s="2"/>
      <c r="DUZ179" s="2"/>
      <c r="DVA179" s="2"/>
      <c r="DVB179" s="2"/>
      <c r="DVC179" s="2"/>
      <c r="DVD179" s="2"/>
      <c r="DVE179" s="2"/>
      <c r="DVF179" s="2"/>
      <c r="DVG179" s="2"/>
      <c r="DVH179" s="2"/>
      <c r="DVI179" s="2"/>
      <c r="DVJ179" s="2"/>
      <c r="DVK179" s="2"/>
      <c r="DVL179" s="2"/>
      <c r="DVM179" s="2"/>
      <c r="DVN179" s="2"/>
      <c r="DVO179" s="2"/>
      <c r="DVP179" s="2"/>
      <c r="DVQ179" s="2"/>
      <c r="DVR179" s="2"/>
      <c r="DVS179" s="2"/>
      <c r="DVT179" s="2"/>
      <c r="DVU179" s="2"/>
      <c r="DVV179" s="2"/>
      <c r="DVW179" s="2"/>
      <c r="DVX179" s="2"/>
      <c r="DVY179" s="2"/>
      <c r="DVZ179" s="2"/>
      <c r="DWA179" s="2"/>
      <c r="DWB179" s="2"/>
      <c r="DWC179" s="2"/>
      <c r="DWD179" s="2"/>
      <c r="DWE179" s="2"/>
      <c r="DWF179" s="2"/>
      <c r="DWG179" s="2"/>
      <c r="DWH179" s="2"/>
      <c r="DWI179" s="2"/>
      <c r="DWJ179" s="2"/>
      <c r="DWK179" s="2"/>
      <c r="DWL179" s="2"/>
      <c r="DWM179" s="2"/>
      <c r="DWN179" s="2"/>
      <c r="DWO179" s="2"/>
      <c r="DWP179" s="2"/>
      <c r="DWQ179" s="2"/>
      <c r="DWR179" s="2"/>
      <c r="DWS179" s="2"/>
      <c r="DWT179" s="2"/>
      <c r="DWU179" s="2"/>
      <c r="DWV179" s="2"/>
      <c r="DWW179" s="2"/>
      <c r="DWX179" s="2"/>
      <c r="DWY179" s="2"/>
      <c r="DWZ179" s="2"/>
      <c r="DXA179" s="2"/>
      <c r="DXB179" s="2"/>
      <c r="DXC179" s="2"/>
      <c r="DXD179" s="2"/>
      <c r="DXE179" s="2"/>
      <c r="DXF179" s="2"/>
      <c r="DXG179" s="2"/>
      <c r="DXH179" s="2"/>
      <c r="DXI179" s="2"/>
      <c r="DXJ179" s="2"/>
      <c r="DXK179" s="2"/>
      <c r="DXL179" s="2"/>
      <c r="DXM179" s="2"/>
      <c r="DXN179" s="2"/>
      <c r="DXO179" s="2"/>
      <c r="DXP179" s="2"/>
      <c r="DXQ179" s="2"/>
      <c r="DXR179" s="2"/>
      <c r="DXS179" s="2"/>
      <c r="DXT179" s="2"/>
      <c r="DXU179" s="2"/>
      <c r="DXV179" s="2"/>
      <c r="DXW179" s="2"/>
      <c r="DXX179" s="2"/>
      <c r="DXY179" s="2"/>
      <c r="DXZ179" s="2"/>
      <c r="DYA179" s="2"/>
      <c r="DYB179" s="2"/>
      <c r="DYC179" s="2"/>
      <c r="DYD179" s="2"/>
      <c r="DYE179" s="2"/>
      <c r="DYF179" s="2"/>
      <c r="DYG179" s="2"/>
      <c r="DYH179" s="2"/>
      <c r="DYI179" s="2"/>
      <c r="DYJ179" s="2"/>
      <c r="DYK179" s="2"/>
      <c r="DYL179" s="2"/>
      <c r="DYM179" s="2"/>
      <c r="DYN179" s="2"/>
      <c r="DYO179" s="2"/>
      <c r="DYP179" s="2"/>
      <c r="DYQ179" s="2"/>
      <c r="DYR179" s="2"/>
      <c r="DYS179" s="2"/>
      <c r="DYT179" s="2"/>
      <c r="DYU179" s="2"/>
      <c r="DYV179" s="2"/>
      <c r="DYW179" s="2"/>
      <c r="DYX179" s="2"/>
      <c r="DYY179" s="2"/>
      <c r="DYZ179" s="2"/>
      <c r="DZA179" s="2"/>
      <c r="DZB179" s="2"/>
      <c r="DZC179" s="2"/>
      <c r="DZD179" s="2"/>
      <c r="DZE179" s="2"/>
      <c r="DZF179" s="2"/>
      <c r="DZG179" s="2"/>
      <c r="DZH179" s="2"/>
      <c r="DZI179" s="2"/>
      <c r="DZJ179" s="2"/>
      <c r="DZK179" s="2"/>
      <c r="DZL179" s="2"/>
      <c r="DZM179" s="2"/>
      <c r="DZN179" s="2"/>
      <c r="DZO179" s="2"/>
      <c r="DZP179" s="2"/>
      <c r="DZQ179" s="2"/>
      <c r="DZR179" s="2"/>
      <c r="DZS179" s="2"/>
      <c r="DZT179" s="2"/>
      <c r="DZU179" s="2"/>
      <c r="DZV179" s="2"/>
      <c r="DZW179" s="2"/>
      <c r="DZX179" s="2"/>
      <c r="DZY179" s="2"/>
      <c r="DZZ179" s="2"/>
      <c r="EAA179" s="2"/>
      <c r="EAB179" s="2"/>
      <c r="EAC179" s="2"/>
      <c r="EAD179" s="2"/>
      <c r="EAE179" s="2"/>
      <c r="EAF179" s="2"/>
      <c r="EAG179" s="2"/>
      <c r="EAH179" s="2"/>
      <c r="EAI179" s="2"/>
      <c r="EAJ179" s="2"/>
      <c r="EAK179" s="2"/>
      <c r="EAL179" s="2"/>
      <c r="EAM179" s="2"/>
      <c r="EAN179" s="2"/>
      <c r="EAO179" s="2"/>
      <c r="EAP179" s="2"/>
      <c r="EAQ179" s="2"/>
      <c r="EAR179" s="2"/>
      <c r="EAS179" s="2"/>
      <c r="EAT179" s="2"/>
      <c r="EAU179" s="2"/>
      <c r="EAV179" s="2"/>
      <c r="EAW179" s="2"/>
      <c r="EAX179" s="2"/>
      <c r="EAY179" s="2"/>
      <c r="EAZ179" s="2"/>
      <c r="EBA179" s="2"/>
      <c r="EBB179" s="2"/>
      <c r="EBC179" s="2"/>
      <c r="EBD179" s="2"/>
      <c r="EBE179" s="2"/>
      <c r="EBF179" s="2"/>
      <c r="EBG179" s="2"/>
      <c r="EBH179" s="2"/>
      <c r="EBI179" s="2"/>
      <c r="EBJ179" s="2"/>
      <c r="EBK179" s="2"/>
      <c r="EBL179" s="2"/>
      <c r="EBM179" s="2"/>
      <c r="EBN179" s="2"/>
      <c r="EBO179" s="2"/>
      <c r="EBP179" s="2"/>
      <c r="EBQ179" s="2"/>
      <c r="EBR179" s="2"/>
      <c r="EBS179" s="2"/>
      <c r="EBT179" s="2"/>
      <c r="EBU179" s="2"/>
      <c r="EBV179" s="2"/>
      <c r="EBW179" s="2"/>
      <c r="EBX179" s="2"/>
      <c r="EBY179" s="2"/>
      <c r="EBZ179" s="2"/>
      <c r="ECA179" s="2"/>
      <c r="ECB179" s="2"/>
      <c r="ECC179" s="2"/>
      <c r="ECD179" s="2"/>
      <c r="ECE179" s="2"/>
      <c r="ECF179" s="2"/>
      <c r="ECG179" s="2"/>
      <c r="ECH179" s="2"/>
      <c r="ECI179" s="2"/>
      <c r="ECJ179" s="2"/>
      <c r="ECK179" s="2"/>
      <c r="ECL179" s="2"/>
      <c r="ECM179" s="2"/>
      <c r="ECN179" s="2"/>
      <c r="ECO179" s="2"/>
      <c r="ECP179" s="2"/>
      <c r="ECQ179" s="2"/>
      <c r="ECR179" s="2"/>
      <c r="ECS179" s="2"/>
      <c r="ECT179" s="2"/>
      <c r="ECU179" s="2"/>
      <c r="ECV179" s="2"/>
      <c r="ECW179" s="2"/>
      <c r="ECX179" s="2"/>
      <c r="ECY179" s="2"/>
      <c r="ECZ179" s="2"/>
      <c r="EDA179" s="2"/>
      <c r="EDB179" s="2"/>
      <c r="EDC179" s="2"/>
      <c r="EDD179" s="2"/>
      <c r="EDE179" s="2"/>
      <c r="EDF179" s="2"/>
      <c r="EDG179" s="2"/>
      <c r="EDH179" s="2"/>
      <c r="EDI179" s="2"/>
      <c r="EDJ179" s="2"/>
      <c r="EDK179" s="2"/>
      <c r="EDL179" s="2"/>
      <c r="EDM179" s="2"/>
      <c r="EDN179" s="2"/>
      <c r="EDO179" s="2"/>
      <c r="EDP179" s="2"/>
      <c r="EDQ179" s="2"/>
      <c r="EDR179" s="2"/>
      <c r="EDS179" s="2"/>
      <c r="EDT179" s="2"/>
      <c r="EDU179" s="2"/>
      <c r="EDV179" s="2"/>
      <c r="EDW179" s="2"/>
      <c r="EDX179" s="2"/>
      <c r="EDY179" s="2"/>
      <c r="EDZ179" s="2"/>
      <c r="EEA179" s="2"/>
      <c r="EEB179" s="2"/>
      <c r="EEC179" s="2"/>
      <c r="EED179" s="2"/>
      <c r="EEE179" s="2"/>
      <c r="EEF179" s="2"/>
      <c r="EEG179" s="2"/>
      <c r="EEH179" s="2"/>
      <c r="EEI179" s="2"/>
      <c r="EEJ179" s="2"/>
      <c r="EEK179" s="2"/>
      <c r="EEL179" s="2"/>
      <c r="EEM179" s="2"/>
      <c r="EEN179" s="2"/>
      <c r="EEO179" s="2"/>
      <c r="EEP179" s="2"/>
      <c r="EEQ179" s="2"/>
      <c r="EER179" s="2"/>
      <c r="EES179" s="2"/>
      <c r="EET179" s="2"/>
      <c r="EEU179" s="2"/>
      <c r="EEV179" s="2"/>
      <c r="EEW179" s="2"/>
      <c r="EEX179" s="2"/>
      <c r="EEY179" s="2"/>
      <c r="EEZ179" s="2"/>
      <c r="EFA179" s="2"/>
      <c r="EFB179" s="2"/>
      <c r="EFC179" s="2"/>
      <c r="EFD179" s="2"/>
      <c r="EFE179" s="2"/>
      <c r="EFF179" s="2"/>
      <c r="EFG179" s="2"/>
      <c r="EFH179" s="2"/>
      <c r="EFI179" s="2"/>
      <c r="EFJ179" s="2"/>
      <c r="EFK179" s="2"/>
      <c r="EFL179" s="2"/>
      <c r="EFM179" s="2"/>
      <c r="EFN179" s="2"/>
      <c r="EFO179" s="2"/>
      <c r="EFP179" s="2"/>
      <c r="EFQ179" s="2"/>
      <c r="EFR179" s="2"/>
      <c r="EFS179" s="2"/>
      <c r="EFT179" s="2"/>
      <c r="EFU179" s="2"/>
      <c r="EFV179" s="2"/>
      <c r="EFW179" s="2"/>
      <c r="EFX179" s="2"/>
      <c r="EFY179" s="2"/>
      <c r="EFZ179" s="2"/>
      <c r="EGA179" s="2"/>
      <c r="EGB179" s="2"/>
      <c r="EGC179" s="2"/>
      <c r="EGD179" s="2"/>
      <c r="EGE179" s="2"/>
      <c r="EGF179" s="2"/>
      <c r="EGG179" s="2"/>
      <c r="EGH179" s="2"/>
      <c r="EGI179" s="2"/>
      <c r="EGJ179" s="2"/>
      <c r="EGK179" s="2"/>
      <c r="EGL179" s="2"/>
      <c r="EGM179" s="2"/>
      <c r="EGN179" s="2"/>
      <c r="EGO179" s="2"/>
      <c r="EGP179" s="2"/>
      <c r="EGQ179" s="2"/>
      <c r="EGR179" s="2"/>
      <c r="EGS179" s="2"/>
      <c r="EGT179" s="2"/>
      <c r="EGU179" s="2"/>
      <c r="EGV179" s="2"/>
      <c r="EGW179" s="2"/>
      <c r="EGX179" s="2"/>
      <c r="EGY179" s="2"/>
      <c r="EGZ179" s="2"/>
      <c r="EHA179" s="2"/>
      <c r="EHB179" s="2"/>
      <c r="EHC179" s="2"/>
      <c r="EHD179" s="2"/>
      <c r="EHE179" s="2"/>
      <c r="EHF179" s="2"/>
      <c r="EHG179" s="2"/>
      <c r="EHH179" s="2"/>
      <c r="EHI179" s="2"/>
      <c r="EHJ179" s="2"/>
      <c r="EHK179" s="2"/>
      <c r="EHL179" s="2"/>
      <c r="EHM179" s="2"/>
      <c r="EHN179" s="2"/>
      <c r="EHO179" s="2"/>
      <c r="EHP179" s="2"/>
      <c r="EHQ179" s="2"/>
      <c r="EHR179" s="2"/>
      <c r="EHS179" s="2"/>
      <c r="EHT179" s="2"/>
      <c r="EHU179" s="2"/>
      <c r="EHV179" s="2"/>
      <c r="EHW179" s="2"/>
      <c r="EHX179" s="2"/>
      <c r="EHY179" s="2"/>
      <c r="EHZ179" s="2"/>
      <c r="EIA179" s="2"/>
      <c r="EIB179" s="2"/>
      <c r="EIC179" s="2"/>
      <c r="EID179" s="2"/>
      <c r="EIE179" s="2"/>
      <c r="EIF179" s="2"/>
      <c r="EIG179" s="2"/>
      <c r="EIH179" s="2"/>
      <c r="EII179" s="2"/>
      <c r="EIJ179" s="2"/>
      <c r="EIK179" s="2"/>
      <c r="EIL179" s="2"/>
      <c r="EIM179" s="2"/>
      <c r="EIN179" s="2"/>
      <c r="EIO179" s="2"/>
      <c r="EIP179" s="2"/>
      <c r="EIQ179" s="2"/>
      <c r="EIR179" s="2"/>
      <c r="EIS179" s="2"/>
      <c r="EIT179" s="2"/>
      <c r="EIU179" s="2"/>
      <c r="EIV179" s="2"/>
      <c r="EIW179" s="2"/>
      <c r="EIX179" s="2"/>
      <c r="EIY179" s="2"/>
      <c r="EIZ179" s="2"/>
      <c r="EJA179" s="2"/>
      <c r="EJB179" s="2"/>
      <c r="EJC179" s="2"/>
      <c r="EJD179" s="2"/>
      <c r="EJE179" s="2"/>
      <c r="EJF179" s="2"/>
      <c r="EJG179" s="2"/>
      <c r="EJH179" s="2"/>
      <c r="EJI179" s="2"/>
      <c r="EJJ179" s="2"/>
      <c r="EJK179" s="2"/>
      <c r="EJL179" s="2"/>
      <c r="EJM179" s="2"/>
      <c r="EJN179" s="2"/>
      <c r="EJO179" s="2"/>
      <c r="EJP179" s="2"/>
      <c r="EJQ179" s="2"/>
      <c r="EJR179" s="2"/>
      <c r="EJS179" s="2"/>
      <c r="EJT179" s="2"/>
      <c r="EJU179" s="2"/>
      <c r="EJV179" s="2"/>
      <c r="EJW179" s="2"/>
      <c r="EJX179" s="2"/>
      <c r="EJY179" s="2"/>
      <c r="EJZ179" s="2"/>
      <c r="EKA179" s="2"/>
      <c r="EKB179" s="2"/>
      <c r="EKC179" s="2"/>
      <c r="EKD179" s="2"/>
      <c r="EKE179" s="2"/>
      <c r="EKF179" s="2"/>
      <c r="EKG179" s="2"/>
      <c r="EKH179" s="2"/>
      <c r="EKI179" s="2"/>
      <c r="EKJ179" s="2"/>
      <c r="EKK179" s="2"/>
      <c r="EKL179" s="2"/>
      <c r="EKM179" s="2"/>
      <c r="EKN179" s="2"/>
      <c r="EKO179" s="2"/>
      <c r="EKP179" s="2"/>
      <c r="EKQ179" s="2"/>
      <c r="EKR179" s="2"/>
      <c r="EKS179" s="2"/>
      <c r="EKT179" s="2"/>
      <c r="EKU179" s="2"/>
      <c r="EKV179" s="2"/>
      <c r="EKW179" s="2"/>
      <c r="EKX179" s="2"/>
      <c r="EKY179" s="2"/>
      <c r="EKZ179" s="2"/>
      <c r="ELA179" s="2"/>
      <c r="ELB179" s="2"/>
      <c r="ELC179" s="2"/>
      <c r="ELD179" s="2"/>
      <c r="ELE179" s="2"/>
      <c r="ELF179" s="2"/>
      <c r="ELG179" s="2"/>
      <c r="ELH179" s="2"/>
      <c r="ELI179" s="2"/>
      <c r="ELJ179" s="2"/>
      <c r="ELK179" s="2"/>
      <c r="ELL179" s="2"/>
      <c r="ELM179" s="2"/>
      <c r="ELN179" s="2"/>
      <c r="ELO179" s="2"/>
      <c r="ELP179" s="2"/>
      <c r="ELQ179" s="2"/>
      <c r="ELR179" s="2"/>
      <c r="ELS179" s="2"/>
      <c r="ELT179" s="2"/>
      <c r="ELU179" s="2"/>
      <c r="ELV179" s="2"/>
      <c r="ELW179" s="2"/>
      <c r="ELX179" s="2"/>
      <c r="ELY179" s="2"/>
      <c r="ELZ179" s="2"/>
      <c r="EMA179" s="2"/>
      <c r="EMB179" s="2"/>
      <c r="EMC179" s="2"/>
      <c r="EMD179" s="2"/>
      <c r="EME179" s="2"/>
      <c r="EMF179" s="2"/>
      <c r="EMG179" s="2"/>
      <c r="EMH179" s="2"/>
      <c r="EMI179" s="2"/>
      <c r="EMJ179" s="2"/>
      <c r="EMK179" s="2"/>
      <c r="EML179" s="2"/>
      <c r="EMM179" s="2"/>
      <c r="EMN179" s="2"/>
      <c r="EMO179" s="2"/>
      <c r="EMP179" s="2"/>
      <c r="EMQ179" s="2"/>
      <c r="EMR179" s="2"/>
      <c r="EMS179" s="2"/>
      <c r="EMT179" s="2"/>
      <c r="EMU179" s="2"/>
      <c r="EMV179" s="2"/>
      <c r="EMW179" s="2"/>
      <c r="EMX179" s="2"/>
      <c r="EMY179" s="2"/>
      <c r="EMZ179" s="2"/>
      <c r="ENA179" s="2"/>
      <c r="ENB179" s="2"/>
      <c r="ENC179" s="2"/>
      <c r="END179" s="2"/>
      <c r="ENE179" s="2"/>
      <c r="ENF179" s="2"/>
      <c r="ENG179" s="2"/>
      <c r="ENH179" s="2"/>
      <c r="ENI179" s="2"/>
      <c r="ENJ179" s="2"/>
      <c r="ENK179" s="2"/>
      <c r="ENL179" s="2"/>
      <c r="ENM179" s="2"/>
      <c r="ENN179" s="2"/>
      <c r="ENO179" s="2"/>
      <c r="ENP179" s="2"/>
      <c r="ENQ179" s="2"/>
      <c r="ENR179" s="2"/>
      <c r="ENS179" s="2"/>
      <c r="ENT179" s="2"/>
      <c r="ENU179" s="2"/>
      <c r="ENV179" s="2"/>
      <c r="ENW179" s="2"/>
      <c r="ENX179" s="2"/>
      <c r="ENY179" s="2"/>
      <c r="ENZ179" s="2"/>
      <c r="EOA179" s="2"/>
      <c r="EOB179" s="2"/>
      <c r="EOC179" s="2"/>
      <c r="EOD179" s="2"/>
      <c r="EOE179" s="2"/>
      <c r="EOF179" s="2"/>
      <c r="EOG179" s="2"/>
      <c r="EOH179" s="2"/>
      <c r="EOI179" s="2"/>
      <c r="EOJ179" s="2"/>
      <c r="EOK179" s="2"/>
      <c r="EOL179" s="2"/>
      <c r="EOM179" s="2"/>
      <c r="EON179" s="2"/>
      <c r="EOO179" s="2"/>
      <c r="EOP179" s="2"/>
      <c r="EOQ179" s="2"/>
      <c r="EOR179" s="2"/>
      <c r="EOS179" s="2"/>
      <c r="EOT179" s="2"/>
      <c r="EOU179" s="2"/>
      <c r="EOV179" s="2"/>
      <c r="EOW179" s="2"/>
      <c r="EOX179" s="2"/>
      <c r="EOY179" s="2"/>
      <c r="EOZ179" s="2"/>
      <c r="EPA179" s="2"/>
      <c r="EPB179" s="2"/>
      <c r="EPC179" s="2"/>
      <c r="EPD179" s="2"/>
      <c r="EPE179" s="2"/>
      <c r="EPF179" s="2"/>
      <c r="EPG179" s="2"/>
      <c r="EPH179" s="2"/>
      <c r="EPI179" s="2"/>
      <c r="EPJ179" s="2"/>
      <c r="EPK179" s="2"/>
      <c r="EPL179" s="2"/>
      <c r="EPM179" s="2"/>
      <c r="EPN179" s="2"/>
      <c r="EPO179" s="2"/>
      <c r="EPP179" s="2"/>
      <c r="EPQ179" s="2"/>
      <c r="EPR179" s="2"/>
      <c r="EPS179" s="2"/>
      <c r="EPT179" s="2"/>
      <c r="EPU179" s="2"/>
      <c r="EPV179" s="2"/>
      <c r="EPW179" s="2"/>
      <c r="EPX179" s="2"/>
      <c r="EPY179" s="2"/>
      <c r="EPZ179" s="2"/>
      <c r="EQA179" s="2"/>
      <c r="EQB179" s="2"/>
      <c r="EQC179" s="2"/>
      <c r="EQD179" s="2"/>
      <c r="EQE179" s="2"/>
      <c r="EQF179" s="2"/>
      <c r="EQG179" s="2"/>
      <c r="EQH179" s="2"/>
      <c r="EQI179" s="2"/>
      <c r="EQJ179" s="2"/>
      <c r="EQK179" s="2"/>
      <c r="EQL179" s="2"/>
      <c r="EQM179" s="2"/>
      <c r="EQN179" s="2"/>
      <c r="EQO179" s="2"/>
      <c r="EQP179" s="2"/>
      <c r="EQQ179" s="2"/>
      <c r="EQR179" s="2"/>
      <c r="EQS179" s="2"/>
      <c r="EQT179" s="2"/>
      <c r="EQU179" s="2"/>
      <c r="EQV179" s="2"/>
      <c r="EQW179" s="2"/>
      <c r="EQX179" s="2"/>
      <c r="EQY179" s="2"/>
      <c r="EQZ179" s="2"/>
      <c r="ERA179" s="2"/>
      <c r="ERB179" s="2"/>
      <c r="ERC179" s="2"/>
      <c r="ERD179" s="2"/>
      <c r="ERE179" s="2"/>
      <c r="ERF179" s="2"/>
      <c r="ERG179" s="2"/>
      <c r="ERH179" s="2"/>
      <c r="ERI179" s="2"/>
      <c r="ERJ179" s="2"/>
      <c r="ERK179" s="2"/>
      <c r="ERL179" s="2"/>
      <c r="ERM179" s="2"/>
      <c r="ERN179" s="2"/>
      <c r="ERO179" s="2"/>
      <c r="ERP179" s="2"/>
      <c r="ERQ179" s="2"/>
      <c r="ERR179" s="2"/>
      <c r="ERS179" s="2"/>
      <c r="ERT179" s="2"/>
      <c r="ERU179" s="2"/>
      <c r="ERV179" s="2"/>
      <c r="ERW179" s="2"/>
      <c r="ERX179" s="2"/>
      <c r="ERY179" s="2"/>
      <c r="ERZ179" s="2"/>
      <c r="ESA179" s="2"/>
      <c r="ESB179" s="2"/>
      <c r="ESC179" s="2"/>
      <c r="ESD179" s="2"/>
      <c r="ESE179" s="2"/>
      <c r="ESF179" s="2"/>
      <c r="ESG179" s="2"/>
      <c r="ESH179" s="2"/>
      <c r="ESI179" s="2"/>
      <c r="ESJ179" s="2"/>
      <c r="ESK179" s="2"/>
      <c r="ESL179" s="2"/>
      <c r="ESM179" s="2"/>
      <c r="ESN179" s="2"/>
      <c r="ESO179" s="2"/>
      <c r="ESP179" s="2"/>
      <c r="ESQ179" s="2"/>
      <c r="ESR179" s="2"/>
      <c r="ESS179" s="2"/>
      <c r="EST179" s="2"/>
      <c r="ESU179" s="2"/>
      <c r="ESV179" s="2"/>
      <c r="ESW179" s="2"/>
      <c r="ESX179" s="2"/>
      <c r="ESY179" s="2"/>
      <c r="ESZ179" s="2"/>
      <c r="ETA179" s="2"/>
      <c r="ETB179" s="2"/>
      <c r="ETC179" s="2"/>
      <c r="ETD179" s="2"/>
      <c r="ETE179" s="2"/>
      <c r="ETF179" s="2"/>
      <c r="ETG179" s="2"/>
      <c r="ETH179" s="2"/>
      <c r="ETI179" s="2"/>
      <c r="ETJ179" s="2"/>
      <c r="ETK179" s="2"/>
      <c r="ETL179" s="2"/>
      <c r="ETM179" s="2"/>
      <c r="ETN179" s="2"/>
      <c r="ETO179" s="2"/>
      <c r="ETP179" s="2"/>
      <c r="ETQ179" s="2"/>
      <c r="ETR179" s="2"/>
      <c r="ETS179" s="2"/>
      <c r="ETT179" s="2"/>
      <c r="ETU179" s="2"/>
      <c r="ETV179" s="2"/>
      <c r="ETW179" s="2"/>
      <c r="ETX179" s="2"/>
      <c r="ETY179" s="2"/>
      <c r="ETZ179" s="2"/>
      <c r="EUA179" s="2"/>
      <c r="EUB179" s="2"/>
      <c r="EUC179" s="2"/>
      <c r="EUD179" s="2"/>
      <c r="EUE179" s="2"/>
      <c r="EUF179" s="2"/>
      <c r="EUG179" s="2"/>
      <c r="EUH179" s="2"/>
      <c r="EUI179" s="2"/>
      <c r="EUJ179" s="2"/>
      <c r="EUK179" s="2"/>
      <c r="EUL179" s="2"/>
      <c r="EUM179" s="2"/>
      <c r="EUN179" s="2"/>
      <c r="EUO179" s="2"/>
      <c r="EUP179" s="2"/>
      <c r="EUQ179" s="2"/>
      <c r="EUR179" s="2"/>
      <c r="EUS179" s="2"/>
      <c r="EUT179" s="2"/>
      <c r="EUU179" s="2"/>
      <c r="EUV179" s="2"/>
      <c r="EUW179" s="2"/>
      <c r="EUX179" s="2"/>
      <c r="EUY179" s="2"/>
      <c r="EUZ179" s="2"/>
      <c r="EVA179" s="2"/>
      <c r="EVB179" s="2"/>
      <c r="EVC179" s="2"/>
      <c r="EVD179" s="2"/>
      <c r="EVE179" s="2"/>
      <c r="EVF179" s="2"/>
      <c r="EVG179" s="2"/>
      <c r="EVH179" s="2"/>
      <c r="EVI179" s="2"/>
      <c r="EVJ179" s="2"/>
      <c r="EVK179" s="2"/>
      <c r="EVL179" s="2"/>
      <c r="EVM179" s="2"/>
      <c r="EVN179" s="2"/>
      <c r="EVO179" s="2"/>
      <c r="EVP179" s="2"/>
      <c r="EVQ179" s="2"/>
      <c r="EVR179" s="2"/>
      <c r="EVS179" s="2"/>
      <c r="EVT179" s="2"/>
      <c r="EVU179" s="2"/>
      <c r="EVV179" s="2"/>
      <c r="EVW179" s="2"/>
      <c r="EVX179" s="2"/>
      <c r="EVY179" s="2"/>
      <c r="EVZ179" s="2"/>
      <c r="EWA179" s="2"/>
      <c r="EWB179" s="2"/>
      <c r="EWC179" s="2"/>
      <c r="EWD179" s="2"/>
      <c r="EWE179" s="2"/>
      <c r="EWF179" s="2"/>
      <c r="EWG179" s="2"/>
      <c r="EWH179" s="2"/>
      <c r="EWI179" s="2"/>
      <c r="EWJ179" s="2"/>
      <c r="EWK179" s="2"/>
      <c r="EWL179" s="2"/>
      <c r="EWM179" s="2"/>
      <c r="EWN179" s="2"/>
      <c r="EWO179" s="2"/>
      <c r="EWP179" s="2"/>
      <c r="EWQ179" s="2"/>
      <c r="EWR179" s="2"/>
      <c r="EWS179" s="2"/>
      <c r="EWT179" s="2"/>
      <c r="EWU179" s="2"/>
      <c r="EWV179" s="2"/>
      <c r="EWW179" s="2"/>
      <c r="EWX179" s="2"/>
      <c r="EWY179" s="2"/>
      <c r="EWZ179" s="2"/>
      <c r="EXA179" s="2"/>
      <c r="EXB179" s="2"/>
      <c r="EXC179" s="2"/>
      <c r="EXD179" s="2"/>
      <c r="EXE179" s="2"/>
      <c r="EXF179" s="2"/>
      <c r="EXG179" s="2"/>
      <c r="EXH179" s="2"/>
      <c r="EXI179" s="2"/>
      <c r="EXJ179" s="2"/>
      <c r="EXK179" s="2"/>
      <c r="EXL179" s="2"/>
      <c r="EXM179" s="2"/>
      <c r="EXN179" s="2"/>
      <c r="EXO179" s="2"/>
      <c r="EXP179" s="2"/>
      <c r="EXQ179" s="2"/>
      <c r="EXR179" s="2"/>
      <c r="EXS179" s="2"/>
      <c r="EXT179" s="2"/>
      <c r="EXU179" s="2"/>
      <c r="EXV179" s="2"/>
      <c r="EXW179" s="2"/>
      <c r="EXX179" s="2"/>
      <c r="EXY179" s="2"/>
      <c r="EXZ179" s="2"/>
      <c r="EYA179" s="2"/>
      <c r="EYB179" s="2"/>
      <c r="EYC179" s="2"/>
      <c r="EYD179" s="2"/>
      <c r="EYE179" s="2"/>
      <c r="EYF179" s="2"/>
      <c r="EYG179" s="2"/>
      <c r="EYH179" s="2"/>
      <c r="EYI179" s="2"/>
      <c r="EYJ179" s="2"/>
      <c r="EYK179" s="2"/>
      <c r="EYL179" s="2"/>
      <c r="EYM179" s="2"/>
      <c r="EYN179" s="2"/>
      <c r="EYO179" s="2"/>
      <c r="EYP179" s="2"/>
      <c r="EYQ179" s="2"/>
      <c r="EYR179" s="2"/>
      <c r="EYS179" s="2"/>
      <c r="EYT179" s="2"/>
      <c r="EYU179" s="2"/>
      <c r="EYV179" s="2"/>
      <c r="EYW179" s="2"/>
      <c r="EYX179" s="2"/>
      <c r="EYY179" s="2"/>
      <c r="EYZ179" s="2"/>
      <c r="EZA179" s="2"/>
      <c r="EZB179" s="2"/>
      <c r="EZC179" s="2"/>
      <c r="EZD179" s="2"/>
      <c r="EZE179" s="2"/>
      <c r="EZF179" s="2"/>
      <c r="EZG179" s="2"/>
      <c r="EZH179" s="2"/>
      <c r="EZI179" s="2"/>
      <c r="EZJ179" s="2"/>
      <c r="EZK179" s="2"/>
      <c r="EZL179" s="2"/>
      <c r="EZM179" s="2"/>
      <c r="EZN179" s="2"/>
      <c r="EZO179" s="2"/>
      <c r="EZP179" s="2"/>
      <c r="EZQ179" s="2"/>
      <c r="EZR179" s="2"/>
      <c r="EZS179" s="2"/>
      <c r="EZT179" s="2"/>
      <c r="EZU179" s="2"/>
      <c r="EZV179" s="2"/>
      <c r="EZW179" s="2"/>
      <c r="EZX179" s="2"/>
      <c r="EZY179" s="2"/>
      <c r="EZZ179" s="2"/>
      <c r="FAA179" s="2"/>
      <c r="FAB179" s="2"/>
      <c r="FAC179" s="2"/>
      <c r="FAD179" s="2"/>
      <c r="FAE179" s="2"/>
      <c r="FAF179" s="2"/>
      <c r="FAG179" s="2"/>
      <c r="FAH179" s="2"/>
      <c r="FAI179" s="2"/>
      <c r="FAJ179" s="2"/>
      <c r="FAK179" s="2"/>
      <c r="FAL179" s="2"/>
      <c r="FAM179" s="2"/>
      <c r="FAN179" s="2"/>
      <c r="FAO179" s="2"/>
      <c r="FAP179" s="2"/>
      <c r="FAQ179" s="2"/>
      <c r="FAR179" s="2"/>
      <c r="FAS179" s="2"/>
      <c r="FAT179" s="2"/>
      <c r="FAU179" s="2"/>
      <c r="FAV179" s="2"/>
      <c r="FAW179" s="2"/>
      <c r="FAX179" s="2"/>
      <c r="FAY179" s="2"/>
      <c r="FAZ179" s="2"/>
      <c r="FBA179" s="2"/>
      <c r="FBB179" s="2"/>
      <c r="FBC179" s="2"/>
      <c r="FBD179" s="2"/>
      <c r="FBE179" s="2"/>
      <c r="FBF179" s="2"/>
      <c r="FBG179" s="2"/>
      <c r="FBH179" s="2"/>
      <c r="FBI179" s="2"/>
      <c r="FBJ179" s="2"/>
      <c r="FBK179" s="2"/>
      <c r="FBL179" s="2"/>
      <c r="FBM179" s="2"/>
      <c r="FBN179" s="2"/>
      <c r="FBO179" s="2"/>
      <c r="FBP179" s="2"/>
      <c r="FBQ179" s="2"/>
      <c r="FBR179" s="2"/>
      <c r="FBS179" s="2"/>
      <c r="FBT179" s="2"/>
      <c r="FBU179" s="2"/>
      <c r="FBV179" s="2"/>
      <c r="FBW179" s="2"/>
      <c r="FBX179" s="2"/>
      <c r="FBY179" s="2"/>
      <c r="FBZ179" s="2"/>
      <c r="FCA179" s="2"/>
      <c r="FCB179" s="2"/>
      <c r="FCC179" s="2"/>
      <c r="FCD179" s="2"/>
      <c r="FCE179" s="2"/>
      <c r="FCF179" s="2"/>
      <c r="FCG179" s="2"/>
      <c r="FCH179" s="2"/>
      <c r="FCI179" s="2"/>
      <c r="FCJ179" s="2"/>
      <c r="FCK179" s="2"/>
      <c r="FCL179" s="2"/>
      <c r="FCM179" s="2"/>
      <c r="FCN179" s="2"/>
      <c r="FCO179" s="2"/>
      <c r="FCP179" s="2"/>
      <c r="FCQ179" s="2"/>
      <c r="FCR179" s="2"/>
      <c r="FCS179" s="2"/>
      <c r="FCT179" s="2"/>
      <c r="FCU179" s="2"/>
      <c r="FCV179" s="2"/>
      <c r="FCW179" s="2"/>
      <c r="FCX179" s="2"/>
      <c r="FCY179" s="2"/>
      <c r="FCZ179" s="2"/>
      <c r="FDA179" s="2"/>
      <c r="FDB179" s="2"/>
      <c r="FDC179" s="2"/>
      <c r="FDD179" s="2"/>
      <c r="FDE179" s="2"/>
      <c r="FDF179" s="2"/>
      <c r="FDG179" s="2"/>
      <c r="FDH179" s="2"/>
      <c r="FDI179" s="2"/>
      <c r="FDJ179" s="2"/>
      <c r="FDK179" s="2"/>
      <c r="FDL179" s="2"/>
      <c r="FDM179" s="2"/>
      <c r="FDN179" s="2"/>
      <c r="FDO179" s="2"/>
      <c r="FDP179" s="2"/>
      <c r="FDQ179" s="2"/>
      <c r="FDR179" s="2"/>
      <c r="FDS179" s="2"/>
      <c r="FDT179" s="2"/>
      <c r="FDU179" s="2"/>
      <c r="FDV179" s="2"/>
      <c r="FDW179" s="2"/>
      <c r="FDX179" s="2"/>
      <c r="FDY179" s="2"/>
      <c r="FDZ179" s="2"/>
      <c r="FEA179" s="2"/>
      <c r="FEB179" s="2"/>
      <c r="FEC179" s="2"/>
      <c r="FED179" s="2"/>
      <c r="FEE179" s="2"/>
      <c r="FEF179" s="2"/>
      <c r="FEG179" s="2"/>
      <c r="FEH179" s="2"/>
      <c r="FEI179" s="2"/>
      <c r="FEJ179" s="2"/>
      <c r="FEK179" s="2"/>
      <c r="FEL179" s="2"/>
      <c r="FEM179" s="2"/>
      <c r="FEN179" s="2"/>
      <c r="FEO179" s="2"/>
      <c r="FEP179" s="2"/>
      <c r="FEQ179" s="2"/>
      <c r="FER179" s="2"/>
      <c r="FES179" s="2"/>
      <c r="FET179" s="2"/>
      <c r="FEU179" s="2"/>
      <c r="FEV179" s="2"/>
      <c r="FEW179" s="2"/>
      <c r="FEX179" s="2"/>
      <c r="FEY179" s="2"/>
      <c r="FEZ179" s="2"/>
      <c r="FFA179" s="2"/>
      <c r="FFB179" s="2"/>
      <c r="FFC179" s="2"/>
      <c r="FFD179" s="2"/>
      <c r="FFE179" s="2"/>
      <c r="FFF179" s="2"/>
      <c r="FFG179" s="2"/>
      <c r="FFH179" s="2"/>
      <c r="FFI179" s="2"/>
      <c r="FFJ179" s="2"/>
      <c r="FFK179" s="2"/>
      <c r="FFL179" s="2"/>
      <c r="FFM179" s="2"/>
      <c r="FFN179" s="2"/>
      <c r="FFO179" s="2"/>
      <c r="FFP179" s="2"/>
      <c r="FFQ179" s="2"/>
      <c r="FFR179" s="2"/>
      <c r="FFS179" s="2"/>
      <c r="FFT179" s="2"/>
      <c r="FFU179" s="2"/>
      <c r="FFV179" s="2"/>
      <c r="FFW179" s="2"/>
      <c r="FFX179" s="2"/>
      <c r="FFY179" s="2"/>
      <c r="FFZ179" s="2"/>
      <c r="FGA179" s="2"/>
      <c r="FGB179" s="2"/>
      <c r="FGC179" s="2"/>
      <c r="FGD179" s="2"/>
      <c r="FGE179" s="2"/>
      <c r="FGF179" s="2"/>
      <c r="FGG179" s="2"/>
      <c r="FGH179" s="2"/>
      <c r="FGI179" s="2"/>
      <c r="FGJ179" s="2"/>
      <c r="FGK179" s="2"/>
      <c r="FGL179" s="2"/>
      <c r="FGM179" s="2"/>
      <c r="FGN179" s="2"/>
      <c r="FGO179" s="2"/>
      <c r="FGP179" s="2"/>
      <c r="FGQ179" s="2"/>
      <c r="FGR179" s="2"/>
      <c r="FGS179" s="2"/>
      <c r="FGT179" s="2"/>
      <c r="FGU179" s="2"/>
      <c r="FGV179" s="2"/>
      <c r="FGW179" s="2"/>
      <c r="FGX179" s="2"/>
      <c r="FGY179" s="2"/>
      <c r="FGZ179" s="2"/>
      <c r="FHA179" s="2"/>
      <c r="FHB179" s="2"/>
      <c r="FHC179" s="2"/>
      <c r="FHD179" s="2"/>
      <c r="FHE179" s="2"/>
      <c r="FHF179" s="2"/>
      <c r="FHG179" s="2"/>
      <c r="FHH179" s="2"/>
      <c r="FHI179" s="2"/>
      <c r="FHJ179" s="2"/>
      <c r="FHK179" s="2"/>
      <c r="FHL179" s="2"/>
      <c r="FHM179" s="2"/>
      <c r="FHN179" s="2"/>
      <c r="FHO179" s="2"/>
      <c r="FHP179" s="2"/>
      <c r="FHQ179" s="2"/>
      <c r="FHR179" s="2"/>
      <c r="FHS179" s="2"/>
      <c r="FHT179" s="2"/>
      <c r="FHU179" s="2"/>
      <c r="FHV179" s="2"/>
      <c r="FHW179" s="2"/>
      <c r="FHX179" s="2"/>
      <c r="FHY179" s="2"/>
      <c r="FHZ179" s="2"/>
      <c r="FIA179" s="2"/>
      <c r="FIB179" s="2"/>
      <c r="FIC179" s="2"/>
      <c r="FID179" s="2"/>
      <c r="FIE179" s="2"/>
      <c r="FIF179" s="2"/>
      <c r="FIG179" s="2"/>
      <c r="FIH179" s="2"/>
      <c r="FII179" s="2"/>
      <c r="FIJ179" s="2"/>
      <c r="FIK179" s="2"/>
      <c r="FIL179" s="2"/>
      <c r="FIM179" s="2"/>
      <c r="FIN179" s="2"/>
      <c r="FIO179" s="2"/>
      <c r="FIP179" s="2"/>
      <c r="FIQ179" s="2"/>
      <c r="FIR179" s="2"/>
      <c r="FIS179" s="2"/>
      <c r="FIT179" s="2"/>
      <c r="FIU179" s="2"/>
      <c r="FIV179" s="2"/>
      <c r="FIW179" s="2"/>
      <c r="FIX179" s="2"/>
      <c r="FIY179" s="2"/>
      <c r="FIZ179" s="2"/>
      <c r="FJA179" s="2"/>
      <c r="FJB179" s="2"/>
      <c r="FJC179" s="2"/>
      <c r="FJD179" s="2"/>
      <c r="FJE179" s="2"/>
      <c r="FJF179" s="2"/>
      <c r="FJG179" s="2"/>
      <c r="FJH179" s="2"/>
      <c r="FJI179" s="2"/>
      <c r="FJJ179" s="2"/>
      <c r="FJK179" s="2"/>
      <c r="FJL179" s="2"/>
      <c r="FJM179" s="2"/>
      <c r="FJN179" s="2"/>
      <c r="FJO179" s="2"/>
      <c r="FJP179" s="2"/>
      <c r="FJQ179" s="2"/>
      <c r="FJR179" s="2"/>
      <c r="FJS179" s="2"/>
      <c r="FJT179" s="2"/>
      <c r="FJU179" s="2"/>
      <c r="FJV179" s="2"/>
      <c r="FJW179" s="2"/>
      <c r="FJX179" s="2"/>
      <c r="FJY179" s="2"/>
      <c r="FJZ179" s="2"/>
      <c r="FKA179" s="2"/>
      <c r="FKB179" s="2"/>
      <c r="FKC179" s="2"/>
      <c r="FKD179" s="2"/>
      <c r="FKE179" s="2"/>
      <c r="FKF179" s="2"/>
      <c r="FKG179" s="2"/>
      <c r="FKH179" s="2"/>
      <c r="FKI179" s="2"/>
      <c r="FKJ179" s="2"/>
      <c r="FKK179" s="2"/>
      <c r="FKL179" s="2"/>
      <c r="FKM179" s="2"/>
      <c r="FKN179" s="2"/>
      <c r="FKO179" s="2"/>
      <c r="FKP179" s="2"/>
      <c r="FKQ179" s="2"/>
      <c r="FKR179" s="2"/>
      <c r="FKS179" s="2"/>
      <c r="FKT179" s="2"/>
      <c r="FKU179" s="2"/>
      <c r="FKV179" s="2"/>
      <c r="FKW179" s="2"/>
      <c r="FKX179" s="2"/>
      <c r="FKY179" s="2"/>
      <c r="FKZ179" s="2"/>
      <c r="FLA179" s="2"/>
      <c r="FLB179" s="2"/>
      <c r="FLC179" s="2"/>
      <c r="FLD179" s="2"/>
      <c r="FLE179" s="2"/>
      <c r="FLF179" s="2"/>
      <c r="FLG179" s="2"/>
      <c r="FLH179" s="2"/>
      <c r="FLI179" s="2"/>
      <c r="FLJ179" s="2"/>
      <c r="FLK179" s="2"/>
      <c r="FLL179" s="2"/>
      <c r="FLM179" s="2"/>
      <c r="FLN179" s="2"/>
      <c r="FLO179" s="2"/>
      <c r="FLP179" s="2"/>
      <c r="FLQ179" s="2"/>
      <c r="FLR179" s="2"/>
      <c r="FLS179" s="2"/>
      <c r="FLT179" s="2"/>
      <c r="FLU179" s="2"/>
      <c r="FLV179" s="2"/>
      <c r="FLW179" s="2"/>
      <c r="FLX179" s="2"/>
      <c r="FLY179" s="2"/>
      <c r="FLZ179" s="2"/>
      <c r="FMA179" s="2"/>
      <c r="FMB179" s="2"/>
      <c r="FMC179" s="2"/>
      <c r="FMD179" s="2"/>
      <c r="FME179" s="2"/>
      <c r="FMF179" s="2"/>
      <c r="FMG179" s="2"/>
      <c r="FMH179" s="2"/>
      <c r="FMI179" s="2"/>
      <c r="FMJ179" s="2"/>
      <c r="FMK179" s="2"/>
      <c r="FML179" s="2"/>
      <c r="FMM179" s="2"/>
      <c r="FMN179" s="2"/>
      <c r="FMO179" s="2"/>
      <c r="FMP179" s="2"/>
      <c r="FMQ179" s="2"/>
      <c r="FMR179" s="2"/>
      <c r="FMS179" s="2"/>
      <c r="FMT179" s="2"/>
      <c r="FMU179" s="2"/>
      <c r="FMV179" s="2"/>
      <c r="FMW179" s="2"/>
      <c r="FMX179" s="2"/>
      <c r="FMY179" s="2"/>
      <c r="FMZ179" s="2"/>
      <c r="FNA179" s="2"/>
      <c r="FNB179" s="2"/>
      <c r="FNC179" s="2"/>
      <c r="FND179" s="2"/>
      <c r="FNE179" s="2"/>
      <c r="FNF179" s="2"/>
      <c r="FNG179" s="2"/>
      <c r="FNH179" s="2"/>
      <c r="FNI179" s="2"/>
      <c r="FNJ179" s="2"/>
      <c r="FNK179" s="2"/>
      <c r="FNL179" s="2"/>
      <c r="FNM179" s="2"/>
      <c r="FNN179" s="2"/>
      <c r="FNO179" s="2"/>
      <c r="FNP179" s="2"/>
      <c r="FNQ179" s="2"/>
      <c r="FNR179" s="2"/>
      <c r="FNS179" s="2"/>
      <c r="FNT179" s="2"/>
      <c r="FNU179" s="2"/>
      <c r="FNV179" s="2"/>
      <c r="FNW179" s="2"/>
      <c r="FNX179" s="2"/>
      <c r="FNY179" s="2"/>
      <c r="FNZ179" s="2"/>
      <c r="FOA179" s="2"/>
      <c r="FOB179" s="2"/>
      <c r="FOC179" s="2"/>
      <c r="FOD179" s="2"/>
      <c r="FOE179" s="2"/>
      <c r="FOF179" s="2"/>
      <c r="FOG179" s="2"/>
      <c r="FOH179" s="2"/>
      <c r="FOI179" s="2"/>
      <c r="FOJ179" s="2"/>
      <c r="FOK179" s="2"/>
      <c r="FOL179" s="2"/>
      <c r="FOM179" s="2"/>
      <c r="FON179" s="2"/>
      <c r="FOO179" s="2"/>
      <c r="FOP179" s="2"/>
      <c r="FOQ179" s="2"/>
      <c r="FOR179" s="2"/>
      <c r="FOS179" s="2"/>
      <c r="FOT179" s="2"/>
      <c r="FOU179" s="2"/>
      <c r="FOV179" s="2"/>
      <c r="FOW179" s="2"/>
      <c r="FOX179" s="2"/>
      <c r="FOY179" s="2"/>
      <c r="FOZ179" s="2"/>
      <c r="FPA179" s="2"/>
      <c r="FPB179" s="2"/>
      <c r="FPC179" s="2"/>
      <c r="FPD179" s="2"/>
      <c r="FPE179" s="2"/>
      <c r="FPF179" s="2"/>
      <c r="FPG179" s="2"/>
      <c r="FPH179" s="2"/>
      <c r="FPI179" s="2"/>
      <c r="FPJ179" s="2"/>
      <c r="FPK179" s="2"/>
      <c r="FPL179" s="2"/>
      <c r="FPM179" s="2"/>
      <c r="FPN179" s="2"/>
      <c r="FPO179" s="2"/>
      <c r="FPP179" s="2"/>
      <c r="FPQ179" s="2"/>
      <c r="FPR179" s="2"/>
      <c r="FPS179" s="2"/>
      <c r="FPT179" s="2"/>
      <c r="FPU179" s="2"/>
      <c r="FPV179" s="2"/>
      <c r="FPW179" s="2"/>
      <c r="FPX179" s="2"/>
      <c r="FPY179" s="2"/>
      <c r="FPZ179" s="2"/>
      <c r="FQA179" s="2"/>
      <c r="FQB179" s="2"/>
      <c r="FQC179" s="2"/>
      <c r="FQD179" s="2"/>
      <c r="FQE179" s="2"/>
      <c r="FQF179" s="2"/>
      <c r="FQG179" s="2"/>
      <c r="FQH179" s="2"/>
      <c r="FQI179" s="2"/>
      <c r="FQJ179" s="2"/>
      <c r="FQK179" s="2"/>
      <c r="FQL179" s="2"/>
      <c r="FQM179" s="2"/>
      <c r="FQN179" s="2"/>
      <c r="FQO179" s="2"/>
      <c r="FQP179" s="2"/>
      <c r="FQQ179" s="2"/>
      <c r="FQR179" s="2"/>
      <c r="FQS179" s="2"/>
      <c r="FQT179" s="2"/>
      <c r="FQU179" s="2"/>
      <c r="FQV179" s="2"/>
      <c r="FQW179" s="2"/>
      <c r="FQX179" s="2"/>
      <c r="FQY179" s="2"/>
      <c r="FQZ179" s="2"/>
      <c r="FRA179" s="2"/>
      <c r="FRB179" s="2"/>
      <c r="FRC179" s="2"/>
      <c r="FRD179" s="2"/>
      <c r="FRE179" s="2"/>
      <c r="FRF179" s="2"/>
      <c r="FRG179" s="2"/>
      <c r="FRH179" s="2"/>
      <c r="FRI179" s="2"/>
      <c r="FRJ179" s="2"/>
      <c r="FRK179" s="2"/>
      <c r="FRL179" s="2"/>
      <c r="FRM179" s="2"/>
      <c r="FRN179" s="2"/>
      <c r="FRO179" s="2"/>
      <c r="FRP179" s="2"/>
      <c r="FRQ179" s="2"/>
      <c r="FRR179" s="2"/>
      <c r="FRS179" s="2"/>
      <c r="FRT179" s="2"/>
      <c r="FRU179" s="2"/>
      <c r="FRV179" s="2"/>
      <c r="FRW179" s="2"/>
      <c r="FRX179" s="2"/>
      <c r="FRY179" s="2"/>
      <c r="FRZ179" s="2"/>
      <c r="FSA179" s="2"/>
      <c r="FSB179" s="2"/>
      <c r="FSC179" s="2"/>
      <c r="FSD179" s="2"/>
      <c r="FSE179" s="2"/>
      <c r="FSF179" s="2"/>
      <c r="FSG179" s="2"/>
      <c r="FSH179" s="2"/>
      <c r="FSI179" s="2"/>
      <c r="FSJ179" s="2"/>
      <c r="FSK179" s="2"/>
      <c r="FSL179" s="2"/>
      <c r="FSM179" s="2"/>
      <c r="FSN179" s="2"/>
      <c r="FSO179" s="2"/>
      <c r="FSP179" s="2"/>
      <c r="FSQ179" s="2"/>
      <c r="FSR179" s="2"/>
      <c r="FSS179" s="2"/>
      <c r="FST179" s="2"/>
      <c r="FSU179" s="2"/>
      <c r="FSV179" s="2"/>
      <c r="FSW179" s="2"/>
      <c r="FSX179" s="2"/>
      <c r="FSY179" s="2"/>
      <c r="FSZ179" s="2"/>
      <c r="FTA179" s="2"/>
      <c r="FTB179" s="2"/>
      <c r="FTC179" s="2"/>
      <c r="FTD179" s="2"/>
      <c r="FTE179" s="2"/>
      <c r="FTF179" s="2"/>
      <c r="FTG179" s="2"/>
      <c r="FTH179" s="2"/>
      <c r="FTI179" s="2"/>
      <c r="FTJ179" s="2"/>
      <c r="FTK179" s="2"/>
      <c r="FTL179" s="2"/>
      <c r="FTM179" s="2"/>
      <c r="FTN179" s="2"/>
      <c r="FTO179" s="2"/>
      <c r="FTP179" s="2"/>
      <c r="FTQ179" s="2"/>
      <c r="FTR179" s="2"/>
      <c r="FTS179" s="2"/>
      <c r="FTT179" s="2"/>
      <c r="FTU179" s="2"/>
      <c r="FTV179" s="2"/>
      <c r="FTW179" s="2"/>
      <c r="FTX179" s="2"/>
      <c r="FTY179" s="2"/>
      <c r="FTZ179" s="2"/>
      <c r="FUA179" s="2"/>
      <c r="FUB179" s="2"/>
      <c r="FUC179" s="2"/>
      <c r="FUD179" s="2"/>
      <c r="FUE179" s="2"/>
      <c r="FUF179" s="2"/>
      <c r="FUG179" s="2"/>
      <c r="FUH179" s="2"/>
      <c r="FUI179" s="2"/>
      <c r="FUJ179" s="2"/>
      <c r="FUK179" s="2"/>
      <c r="FUL179" s="2"/>
      <c r="FUM179" s="2"/>
      <c r="FUN179" s="2"/>
      <c r="FUO179" s="2"/>
      <c r="FUP179" s="2"/>
      <c r="FUQ179" s="2"/>
      <c r="FUR179" s="2"/>
      <c r="FUS179" s="2"/>
      <c r="FUT179" s="2"/>
      <c r="FUU179" s="2"/>
      <c r="FUV179" s="2"/>
      <c r="FUW179" s="2"/>
      <c r="FUX179" s="2"/>
      <c r="FUY179" s="2"/>
      <c r="FUZ179" s="2"/>
      <c r="FVA179" s="2"/>
      <c r="FVB179" s="2"/>
      <c r="FVC179" s="2"/>
      <c r="FVD179" s="2"/>
      <c r="FVE179" s="2"/>
      <c r="FVF179" s="2"/>
      <c r="FVG179" s="2"/>
      <c r="FVH179" s="2"/>
      <c r="FVI179" s="2"/>
      <c r="FVJ179" s="2"/>
      <c r="FVK179" s="2"/>
      <c r="FVL179" s="2"/>
      <c r="FVM179" s="2"/>
      <c r="FVN179" s="2"/>
      <c r="FVO179" s="2"/>
      <c r="FVP179" s="2"/>
      <c r="FVQ179" s="2"/>
      <c r="FVR179" s="2"/>
      <c r="FVS179" s="2"/>
      <c r="FVT179" s="2"/>
      <c r="FVU179" s="2"/>
      <c r="FVV179" s="2"/>
      <c r="FVW179" s="2"/>
      <c r="FVX179" s="2"/>
      <c r="FVY179" s="2"/>
      <c r="FVZ179" s="2"/>
      <c r="FWA179" s="2"/>
      <c r="FWB179" s="2"/>
      <c r="FWC179" s="2"/>
      <c r="FWD179" s="2"/>
      <c r="FWE179" s="2"/>
      <c r="FWF179" s="2"/>
      <c r="FWG179" s="2"/>
      <c r="FWH179" s="2"/>
      <c r="FWI179" s="2"/>
      <c r="FWJ179" s="2"/>
      <c r="FWK179" s="2"/>
      <c r="FWL179" s="2"/>
      <c r="FWM179" s="2"/>
      <c r="FWN179" s="2"/>
      <c r="FWO179" s="2"/>
      <c r="FWP179" s="2"/>
      <c r="FWQ179" s="2"/>
      <c r="FWR179" s="2"/>
      <c r="FWS179" s="2"/>
      <c r="FWT179" s="2"/>
      <c r="FWU179" s="2"/>
      <c r="FWV179" s="2"/>
      <c r="FWW179" s="2"/>
      <c r="FWX179" s="2"/>
      <c r="FWY179" s="2"/>
      <c r="FWZ179" s="2"/>
      <c r="FXA179" s="2"/>
      <c r="FXB179" s="2"/>
      <c r="FXC179" s="2"/>
      <c r="FXD179" s="2"/>
      <c r="FXE179" s="2"/>
      <c r="FXF179" s="2"/>
      <c r="FXG179" s="2"/>
      <c r="FXH179" s="2"/>
      <c r="FXI179" s="2"/>
      <c r="FXJ179" s="2"/>
      <c r="FXK179" s="2"/>
      <c r="FXL179" s="2"/>
      <c r="FXM179" s="2"/>
      <c r="FXN179" s="2"/>
      <c r="FXO179" s="2"/>
      <c r="FXP179" s="2"/>
      <c r="FXQ179" s="2"/>
      <c r="FXR179" s="2"/>
      <c r="FXS179" s="2"/>
      <c r="FXT179" s="2"/>
      <c r="FXU179" s="2"/>
      <c r="FXV179" s="2"/>
      <c r="FXW179" s="2"/>
      <c r="FXX179" s="2"/>
      <c r="FXY179" s="2"/>
      <c r="FXZ179" s="2"/>
      <c r="FYA179" s="2"/>
      <c r="FYB179" s="2"/>
      <c r="FYC179" s="2"/>
      <c r="FYD179" s="2"/>
      <c r="FYE179" s="2"/>
      <c r="FYF179" s="2"/>
      <c r="FYG179" s="2"/>
      <c r="FYH179" s="2"/>
      <c r="FYI179" s="2"/>
      <c r="FYJ179" s="2"/>
      <c r="FYK179" s="2"/>
      <c r="FYL179" s="2"/>
      <c r="FYM179" s="2"/>
      <c r="FYN179" s="2"/>
      <c r="FYO179" s="2"/>
      <c r="FYP179" s="2"/>
      <c r="FYQ179" s="2"/>
      <c r="FYR179" s="2"/>
      <c r="FYS179" s="2"/>
      <c r="FYT179" s="2"/>
      <c r="FYU179" s="2"/>
      <c r="FYV179" s="2"/>
      <c r="FYW179" s="2"/>
      <c r="FYX179" s="2"/>
      <c r="FYY179" s="2"/>
      <c r="FYZ179" s="2"/>
      <c r="FZA179" s="2"/>
      <c r="FZB179" s="2"/>
      <c r="FZC179" s="2"/>
      <c r="FZD179" s="2"/>
      <c r="FZE179" s="2"/>
      <c r="FZF179" s="2"/>
      <c r="FZG179" s="2"/>
      <c r="FZH179" s="2"/>
      <c r="FZI179" s="2"/>
      <c r="FZJ179" s="2"/>
      <c r="FZK179" s="2"/>
      <c r="FZL179" s="2"/>
      <c r="FZM179" s="2"/>
      <c r="FZN179" s="2"/>
      <c r="FZO179" s="2"/>
      <c r="FZP179" s="2"/>
      <c r="FZQ179" s="2"/>
      <c r="FZR179" s="2"/>
      <c r="FZS179" s="2"/>
      <c r="FZT179" s="2"/>
      <c r="FZU179" s="2"/>
      <c r="FZV179" s="2"/>
      <c r="FZW179" s="2"/>
      <c r="FZX179" s="2"/>
      <c r="FZY179" s="2"/>
      <c r="FZZ179" s="2"/>
      <c r="GAA179" s="2"/>
      <c r="GAB179" s="2"/>
      <c r="GAC179" s="2"/>
      <c r="GAD179" s="2"/>
      <c r="GAE179" s="2"/>
      <c r="GAF179" s="2"/>
      <c r="GAG179" s="2"/>
      <c r="GAH179" s="2"/>
      <c r="GAI179" s="2"/>
      <c r="GAJ179" s="2"/>
      <c r="GAK179" s="2"/>
      <c r="GAL179" s="2"/>
      <c r="GAM179" s="2"/>
      <c r="GAN179" s="2"/>
      <c r="GAO179" s="2"/>
      <c r="GAP179" s="2"/>
      <c r="GAQ179" s="2"/>
      <c r="GAR179" s="2"/>
      <c r="GAS179" s="2"/>
      <c r="GAT179" s="2"/>
      <c r="GAU179" s="2"/>
      <c r="GAV179" s="2"/>
      <c r="GAW179" s="2"/>
      <c r="GAX179" s="2"/>
      <c r="GAY179" s="2"/>
      <c r="GAZ179" s="2"/>
      <c r="GBA179" s="2"/>
      <c r="GBB179" s="2"/>
      <c r="GBC179" s="2"/>
      <c r="GBD179" s="2"/>
      <c r="GBE179" s="2"/>
      <c r="GBF179" s="2"/>
      <c r="GBG179" s="2"/>
      <c r="GBH179" s="2"/>
      <c r="GBI179" s="2"/>
      <c r="GBJ179" s="2"/>
      <c r="GBK179" s="2"/>
      <c r="GBL179" s="2"/>
      <c r="GBM179" s="2"/>
      <c r="GBN179" s="2"/>
      <c r="GBO179" s="2"/>
      <c r="GBP179" s="2"/>
      <c r="GBQ179" s="2"/>
      <c r="GBR179" s="2"/>
      <c r="GBS179" s="2"/>
      <c r="GBT179" s="2"/>
      <c r="GBU179" s="2"/>
      <c r="GBV179" s="2"/>
      <c r="GBW179" s="2"/>
      <c r="GBX179" s="2"/>
      <c r="GBY179" s="2"/>
      <c r="GBZ179" s="2"/>
      <c r="GCA179" s="2"/>
      <c r="GCB179" s="2"/>
      <c r="GCC179" s="2"/>
      <c r="GCD179" s="2"/>
      <c r="GCE179" s="2"/>
      <c r="GCF179" s="2"/>
      <c r="GCG179" s="2"/>
      <c r="GCH179" s="2"/>
      <c r="GCI179" s="2"/>
      <c r="GCJ179" s="2"/>
      <c r="GCK179" s="2"/>
      <c r="GCL179" s="2"/>
      <c r="GCM179" s="2"/>
      <c r="GCN179" s="2"/>
      <c r="GCO179" s="2"/>
      <c r="GCP179" s="2"/>
      <c r="GCQ179" s="2"/>
      <c r="GCR179" s="2"/>
      <c r="GCS179" s="2"/>
      <c r="GCT179" s="2"/>
      <c r="GCU179" s="2"/>
      <c r="GCV179" s="2"/>
      <c r="GCW179" s="2"/>
      <c r="GCX179" s="2"/>
      <c r="GCY179" s="2"/>
      <c r="GCZ179" s="2"/>
      <c r="GDA179" s="2"/>
      <c r="GDB179" s="2"/>
      <c r="GDC179" s="2"/>
      <c r="GDD179" s="2"/>
      <c r="GDE179" s="2"/>
      <c r="GDF179" s="2"/>
      <c r="GDG179" s="2"/>
      <c r="GDH179" s="2"/>
      <c r="GDI179" s="2"/>
      <c r="GDJ179" s="2"/>
      <c r="GDK179" s="2"/>
      <c r="GDL179" s="2"/>
      <c r="GDM179" s="2"/>
      <c r="GDN179" s="2"/>
      <c r="GDO179" s="2"/>
      <c r="GDP179" s="2"/>
      <c r="GDQ179" s="2"/>
      <c r="GDR179" s="2"/>
      <c r="GDS179" s="2"/>
      <c r="GDT179" s="2"/>
      <c r="GDU179" s="2"/>
      <c r="GDV179" s="2"/>
      <c r="GDW179" s="2"/>
      <c r="GDX179" s="2"/>
      <c r="GDY179" s="2"/>
      <c r="GDZ179" s="2"/>
      <c r="GEA179" s="2"/>
      <c r="GEB179" s="2"/>
      <c r="GEC179" s="2"/>
      <c r="GED179" s="2"/>
      <c r="GEE179" s="2"/>
      <c r="GEF179" s="2"/>
      <c r="GEG179" s="2"/>
      <c r="GEH179" s="2"/>
      <c r="GEI179" s="2"/>
      <c r="GEJ179" s="2"/>
      <c r="GEK179" s="2"/>
      <c r="GEL179" s="2"/>
      <c r="GEM179" s="2"/>
      <c r="GEN179" s="2"/>
      <c r="GEO179" s="2"/>
      <c r="GEP179" s="2"/>
      <c r="GEQ179" s="2"/>
      <c r="GER179" s="2"/>
      <c r="GES179" s="2"/>
      <c r="GET179" s="2"/>
      <c r="GEU179" s="2"/>
      <c r="GEV179" s="2"/>
      <c r="GEW179" s="2"/>
      <c r="GEX179" s="2"/>
      <c r="GEY179" s="2"/>
      <c r="GEZ179" s="2"/>
      <c r="GFA179" s="2"/>
      <c r="GFB179" s="2"/>
      <c r="GFC179" s="2"/>
      <c r="GFD179" s="2"/>
      <c r="GFE179" s="2"/>
      <c r="GFF179" s="2"/>
      <c r="GFG179" s="2"/>
      <c r="GFH179" s="2"/>
      <c r="GFI179" s="2"/>
      <c r="GFJ179" s="2"/>
      <c r="GFK179" s="2"/>
      <c r="GFL179" s="2"/>
      <c r="GFM179" s="2"/>
      <c r="GFN179" s="2"/>
      <c r="GFO179" s="2"/>
      <c r="GFP179" s="2"/>
      <c r="GFQ179" s="2"/>
      <c r="GFR179" s="2"/>
      <c r="GFS179" s="2"/>
      <c r="GFT179" s="2"/>
      <c r="GFU179" s="2"/>
      <c r="GFV179" s="2"/>
      <c r="GFW179" s="2"/>
      <c r="GFX179" s="2"/>
      <c r="GFY179" s="2"/>
      <c r="GFZ179" s="2"/>
      <c r="GGA179" s="2"/>
      <c r="GGB179" s="2"/>
      <c r="GGC179" s="2"/>
      <c r="GGD179" s="2"/>
      <c r="GGE179" s="2"/>
      <c r="GGF179" s="2"/>
      <c r="GGG179" s="2"/>
      <c r="GGH179" s="2"/>
      <c r="GGI179" s="2"/>
      <c r="GGJ179" s="2"/>
      <c r="GGK179" s="2"/>
      <c r="GGL179" s="2"/>
      <c r="GGM179" s="2"/>
      <c r="GGN179" s="2"/>
      <c r="GGO179" s="2"/>
      <c r="GGP179" s="2"/>
      <c r="GGQ179" s="2"/>
      <c r="GGR179" s="2"/>
      <c r="GGS179" s="2"/>
      <c r="GGT179" s="2"/>
      <c r="GGU179" s="2"/>
      <c r="GGV179" s="2"/>
      <c r="GGW179" s="2"/>
      <c r="GGX179" s="2"/>
      <c r="GGY179" s="2"/>
      <c r="GGZ179" s="2"/>
      <c r="GHA179" s="2"/>
      <c r="GHB179" s="2"/>
      <c r="GHC179" s="2"/>
      <c r="GHD179" s="2"/>
      <c r="GHE179" s="2"/>
      <c r="GHF179" s="2"/>
      <c r="GHG179" s="2"/>
      <c r="GHH179" s="2"/>
      <c r="GHI179" s="2"/>
      <c r="GHJ179" s="2"/>
      <c r="GHK179" s="2"/>
      <c r="GHL179" s="2"/>
      <c r="GHM179" s="2"/>
      <c r="GHN179" s="2"/>
      <c r="GHO179" s="2"/>
      <c r="GHP179" s="2"/>
      <c r="GHQ179" s="2"/>
      <c r="GHR179" s="2"/>
      <c r="GHS179" s="2"/>
      <c r="GHT179" s="2"/>
      <c r="GHU179" s="2"/>
      <c r="GHV179" s="2"/>
      <c r="GHW179" s="2"/>
      <c r="GHX179" s="2"/>
      <c r="GHY179" s="2"/>
      <c r="GHZ179" s="2"/>
      <c r="GIA179" s="2"/>
      <c r="GIB179" s="2"/>
      <c r="GIC179" s="2"/>
      <c r="GID179" s="2"/>
      <c r="GIE179" s="2"/>
      <c r="GIF179" s="2"/>
      <c r="GIG179" s="2"/>
      <c r="GIH179" s="2"/>
      <c r="GII179" s="2"/>
      <c r="GIJ179" s="2"/>
      <c r="GIK179" s="2"/>
      <c r="GIL179" s="2"/>
      <c r="GIM179" s="2"/>
      <c r="GIN179" s="2"/>
      <c r="GIO179" s="2"/>
      <c r="GIP179" s="2"/>
      <c r="GIQ179" s="2"/>
      <c r="GIR179" s="2"/>
      <c r="GIS179" s="2"/>
      <c r="GIT179" s="2"/>
      <c r="GIU179" s="2"/>
      <c r="GIV179" s="2"/>
      <c r="GIW179" s="2"/>
      <c r="GIX179" s="2"/>
      <c r="GIY179" s="2"/>
      <c r="GIZ179" s="2"/>
      <c r="GJA179" s="2"/>
      <c r="GJB179" s="2"/>
      <c r="GJC179" s="2"/>
      <c r="GJD179" s="2"/>
      <c r="GJE179" s="2"/>
      <c r="GJF179" s="2"/>
      <c r="GJG179" s="2"/>
      <c r="GJH179" s="2"/>
      <c r="GJI179" s="2"/>
      <c r="GJJ179" s="2"/>
      <c r="GJK179" s="2"/>
      <c r="GJL179" s="2"/>
      <c r="GJM179" s="2"/>
      <c r="GJN179" s="2"/>
      <c r="GJO179" s="2"/>
      <c r="GJP179" s="2"/>
      <c r="GJQ179" s="2"/>
      <c r="GJR179" s="2"/>
      <c r="GJS179" s="2"/>
      <c r="GJT179" s="2"/>
      <c r="GJU179" s="2"/>
      <c r="GJV179" s="2"/>
      <c r="GJW179" s="2"/>
      <c r="GJX179" s="2"/>
      <c r="GJY179" s="2"/>
      <c r="GJZ179" s="2"/>
      <c r="GKA179" s="2"/>
      <c r="GKB179" s="2"/>
      <c r="GKC179" s="2"/>
      <c r="GKD179" s="2"/>
      <c r="GKE179" s="2"/>
      <c r="GKF179" s="2"/>
      <c r="GKG179" s="2"/>
      <c r="GKH179" s="2"/>
      <c r="GKI179" s="2"/>
      <c r="GKJ179" s="2"/>
      <c r="GKK179" s="2"/>
      <c r="GKL179" s="2"/>
      <c r="GKM179" s="2"/>
      <c r="GKN179" s="2"/>
      <c r="GKO179" s="2"/>
      <c r="GKP179" s="2"/>
      <c r="GKQ179" s="2"/>
      <c r="GKR179" s="2"/>
      <c r="GKS179" s="2"/>
      <c r="GKT179" s="2"/>
      <c r="GKU179" s="2"/>
      <c r="GKV179" s="2"/>
      <c r="GKW179" s="2"/>
      <c r="GKX179" s="2"/>
      <c r="GKY179" s="2"/>
      <c r="GKZ179" s="2"/>
      <c r="GLA179" s="2"/>
      <c r="GLB179" s="2"/>
      <c r="GLC179" s="2"/>
      <c r="GLD179" s="2"/>
      <c r="GLE179" s="2"/>
      <c r="GLF179" s="2"/>
      <c r="GLG179" s="2"/>
      <c r="GLH179" s="2"/>
      <c r="GLI179" s="2"/>
      <c r="GLJ179" s="2"/>
      <c r="GLK179" s="2"/>
      <c r="GLL179" s="2"/>
      <c r="GLM179" s="2"/>
      <c r="GLN179" s="2"/>
      <c r="GLO179" s="2"/>
      <c r="GLP179" s="2"/>
      <c r="GLQ179" s="2"/>
      <c r="GLR179" s="2"/>
      <c r="GLS179" s="2"/>
      <c r="GLT179" s="2"/>
      <c r="GLU179" s="2"/>
      <c r="GLV179" s="2"/>
      <c r="GLW179" s="2"/>
      <c r="GLX179" s="2"/>
      <c r="GLY179" s="2"/>
      <c r="GLZ179" s="2"/>
      <c r="GMA179" s="2"/>
      <c r="GMB179" s="2"/>
      <c r="GMC179" s="2"/>
      <c r="GMD179" s="2"/>
      <c r="GME179" s="2"/>
      <c r="GMF179" s="2"/>
      <c r="GMG179" s="2"/>
      <c r="GMH179" s="2"/>
      <c r="GMI179" s="2"/>
      <c r="GMJ179" s="2"/>
      <c r="GMK179" s="2"/>
      <c r="GML179" s="2"/>
      <c r="GMM179" s="2"/>
      <c r="GMN179" s="2"/>
      <c r="GMO179" s="2"/>
      <c r="GMP179" s="2"/>
      <c r="GMQ179" s="2"/>
      <c r="GMR179" s="2"/>
      <c r="GMS179" s="2"/>
      <c r="GMT179" s="2"/>
      <c r="GMU179" s="2"/>
      <c r="GMV179" s="2"/>
      <c r="GMW179" s="2"/>
      <c r="GMX179" s="2"/>
      <c r="GMY179" s="2"/>
      <c r="GMZ179" s="2"/>
      <c r="GNA179" s="2"/>
      <c r="GNB179" s="2"/>
      <c r="GNC179" s="2"/>
      <c r="GND179" s="2"/>
      <c r="GNE179" s="2"/>
      <c r="GNF179" s="2"/>
      <c r="GNG179" s="2"/>
      <c r="GNH179" s="2"/>
      <c r="GNI179" s="2"/>
      <c r="GNJ179" s="2"/>
      <c r="GNK179" s="2"/>
      <c r="GNL179" s="2"/>
      <c r="GNM179" s="2"/>
      <c r="GNN179" s="2"/>
      <c r="GNO179" s="2"/>
      <c r="GNP179" s="2"/>
      <c r="GNQ179" s="2"/>
      <c r="GNR179" s="2"/>
      <c r="GNS179" s="2"/>
      <c r="GNT179" s="2"/>
      <c r="GNU179" s="2"/>
      <c r="GNV179" s="2"/>
      <c r="GNW179" s="2"/>
      <c r="GNX179" s="2"/>
      <c r="GNY179" s="2"/>
      <c r="GNZ179" s="2"/>
      <c r="GOA179" s="2"/>
      <c r="GOB179" s="2"/>
      <c r="GOC179" s="2"/>
      <c r="GOD179" s="2"/>
      <c r="GOE179" s="2"/>
      <c r="GOF179" s="2"/>
      <c r="GOG179" s="2"/>
      <c r="GOH179" s="2"/>
      <c r="GOI179" s="2"/>
      <c r="GOJ179" s="2"/>
      <c r="GOK179" s="2"/>
      <c r="GOL179" s="2"/>
      <c r="GOM179" s="2"/>
      <c r="GON179" s="2"/>
      <c r="GOO179" s="2"/>
      <c r="GOP179" s="2"/>
      <c r="GOQ179" s="2"/>
      <c r="GOR179" s="2"/>
      <c r="GOS179" s="2"/>
      <c r="GOT179" s="2"/>
      <c r="GOU179" s="2"/>
      <c r="GOV179" s="2"/>
      <c r="GOW179" s="2"/>
      <c r="GOX179" s="2"/>
      <c r="GOY179" s="2"/>
      <c r="GOZ179" s="2"/>
      <c r="GPA179" s="2"/>
      <c r="GPB179" s="2"/>
      <c r="GPC179" s="2"/>
      <c r="GPD179" s="2"/>
      <c r="GPE179" s="2"/>
      <c r="GPF179" s="2"/>
      <c r="GPG179" s="2"/>
      <c r="GPH179" s="2"/>
      <c r="GPI179" s="2"/>
      <c r="GPJ179" s="2"/>
      <c r="GPK179" s="2"/>
      <c r="GPL179" s="2"/>
      <c r="GPM179" s="2"/>
      <c r="GPN179" s="2"/>
      <c r="GPO179" s="2"/>
      <c r="GPP179" s="2"/>
      <c r="GPQ179" s="2"/>
      <c r="GPR179" s="2"/>
      <c r="GPS179" s="2"/>
      <c r="GPT179" s="2"/>
      <c r="GPU179" s="2"/>
      <c r="GPV179" s="2"/>
      <c r="GPW179" s="2"/>
      <c r="GPX179" s="2"/>
      <c r="GPY179" s="2"/>
      <c r="GPZ179" s="2"/>
      <c r="GQA179" s="2"/>
      <c r="GQB179" s="2"/>
      <c r="GQC179" s="2"/>
      <c r="GQD179" s="2"/>
      <c r="GQE179" s="2"/>
      <c r="GQF179" s="2"/>
      <c r="GQG179" s="2"/>
      <c r="GQH179" s="2"/>
      <c r="GQI179" s="2"/>
      <c r="GQJ179" s="2"/>
      <c r="GQK179" s="2"/>
      <c r="GQL179" s="2"/>
      <c r="GQM179" s="2"/>
      <c r="GQN179" s="2"/>
      <c r="GQO179" s="2"/>
      <c r="GQP179" s="2"/>
      <c r="GQQ179" s="2"/>
      <c r="GQR179" s="2"/>
      <c r="GQS179" s="2"/>
      <c r="GQT179" s="2"/>
      <c r="GQU179" s="2"/>
      <c r="GQV179" s="2"/>
      <c r="GQW179" s="2"/>
      <c r="GQX179" s="2"/>
      <c r="GQY179" s="2"/>
      <c r="GQZ179" s="2"/>
      <c r="GRA179" s="2"/>
      <c r="GRB179" s="2"/>
      <c r="GRC179" s="2"/>
      <c r="GRD179" s="2"/>
      <c r="GRE179" s="2"/>
      <c r="GRF179" s="2"/>
      <c r="GRG179" s="2"/>
      <c r="GRH179" s="2"/>
      <c r="GRI179" s="2"/>
      <c r="GRJ179" s="2"/>
      <c r="GRK179" s="2"/>
      <c r="GRL179" s="2"/>
      <c r="GRM179" s="2"/>
      <c r="GRN179" s="2"/>
      <c r="GRO179" s="2"/>
      <c r="GRP179" s="2"/>
      <c r="GRQ179" s="2"/>
      <c r="GRR179" s="2"/>
      <c r="GRS179" s="2"/>
      <c r="GRT179" s="2"/>
      <c r="GRU179" s="2"/>
      <c r="GRV179" s="2"/>
      <c r="GRW179" s="2"/>
      <c r="GRX179" s="2"/>
      <c r="GRY179" s="2"/>
      <c r="GRZ179" s="2"/>
      <c r="GSA179" s="2"/>
      <c r="GSB179" s="2"/>
      <c r="GSC179" s="2"/>
      <c r="GSD179" s="2"/>
      <c r="GSE179" s="2"/>
      <c r="GSF179" s="2"/>
      <c r="GSG179" s="2"/>
      <c r="GSH179" s="2"/>
      <c r="GSI179" s="2"/>
      <c r="GSJ179" s="2"/>
      <c r="GSK179" s="2"/>
      <c r="GSL179" s="2"/>
      <c r="GSM179" s="2"/>
      <c r="GSN179" s="2"/>
      <c r="GSO179" s="2"/>
      <c r="GSP179" s="2"/>
      <c r="GSQ179" s="2"/>
      <c r="GSR179" s="2"/>
      <c r="GSS179" s="2"/>
      <c r="GST179" s="2"/>
      <c r="GSU179" s="2"/>
      <c r="GSV179" s="2"/>
      <c r="GSW179" s="2"/>
      <c r="GSX179" s="2"/>
      <c r="GSY179" s="2"/>
      <c r="GSZ179" s="2"/>
      <c r="GTA179" s="2"/>
      <c r="GTB179" s="2"/>
      <c r="GTC179" s="2"/>
      <c r="GTD179" s="2"/>
      <c r="GTE179" s="2"/>
      <c r="GTF179" s="2"/>
      <c r="GTG179" s="2"/>
      <c r="GTH179" s="2"/>
      <c r="GTI179" s="2"/>
      <c r="GTJ179" s="2"/>
      <c r="GTK179" s="2"/>
      <c r="GTL179" s="2"/>
      <c r="GTM179" s="2"/>
      <c r="GTN179" s="2"/>
      <c r="GTO179" s="2"/>
      <c r="GTP179" s="2"/>
      <c r="GTQ179" s="2"/>
      <c r="GTR179" s="2"/>
      <c r="GTS179" s="2"/>
      <c r="GTT179" s="2"/>
      <c r="GTU179" s="2"/>
      <c r="GTV179" s="2"/>
      <c r="GTW179" s="2"/>
      <c r="GTX179" s="2"/>
      <c r="GTY179" s="2"/>
      <c r="GTZ179" s="2"/>
      <c r="GUA179" s="2"/>
      <c r="GUB179" s="2"/>
      <c r="GUC179" s="2"/>
      <c r="GUD179" s="2"/>
      <c r="GUE179" s="2"/>
      <c r="GUF179" s="2"/>
      <c r="GUG179" s="2"/>
      <c r="GUH179" s="2"/>
      <c r="GUI179" s="2"/>
      <c r="GUJ179" s="2"/>
      <c r="GUK179" s="2"/>
      <c r="GUL179" s="2"/>
      <c r="GUM179" s="2"/>
      <c r="GUN179" s="2"/>
      <c r="GUO179" s="2"/>
      <c r="GUP179" s="2"/>
      <c r="GUQ179" s="2"/>
      <c r="GUR179" s="2"/>
      <c r="GUS179" s="2"/>
      <c r="GUT179" s="2"/>
      <c r="GUU179" s="2"/>
      <c r="GUV179" s="2"/>
      <c r="GUW179" s="2"/>
      <c r="GUX179" s="2"/>
      <c r="GUY179" s="2"/>
      <c r="GUZ179" s="2"/>
      <c r="GVA179" s="2"/>
      <c r="GVB179" s="2"/>
      <c r="GVC179" s="2"/>
      <c r="GVD179" s="2"/>
      <c r="GVE179" s="2"/>
      <c r="GVF179" s="2"/>
      <c r="GVG179" s="2"/>
      <c r="GVH179" s="2"/>
      <c r="GVI179" s="2"/>
      <c r="GVJ179" s="2"/>
      <c r="GVK179" s="2"/>
      <c r="GVL179" s="2"/>
      <c r="GVM179" s="2"/>
      <c r="GVN179" s="2"/>
      <c r="GVO179" s="2"/>
      <c r="GVP179" s="2"/>
      <c r="GVQ179" s="2"/>
      <c r="GVR179" s="2"/>
      <c r="GVS179" s="2"/>
      <c r="GVT179" s="2"/>
      <c r="GVU179" s="2"/>
      <c r="GVV179" s="2"/>
      <c r="GVW179" s="2"/>
      <c r="GVX179" s="2"/>
      <c r="GVY179" s="2"/>
      <c r="GVZ179" s="2"/>
      <c r="GWA179" s="2"/>
      <c r="GWB179" s="2"/>
      <c r="GWC179" s="2"/>
      <c r="GWD179" s="2"/>
      <c r="GWE179" s="2"/>
      <c r="GWF179" s="2"/>
      <c r="GWG179" s="2"/>
      <c r="GWH179" s="2"/>
      <c r="GWI179" s="2"/>
      <c r="GWJ179" s="2"/>
      <c r="GWK179" s="2"/>
      <c r="GWL179" s="2"/>
      <c r="GWM179" s="2"/>
      <c r="GWN179" s="2"/>
      <c r="GWO179" s="2"/>
      <c r="GWP179" s="2"/>
      <c r="GWQ179" s="2"/>
      <c r="GWR179" s="2"/>
      <c r="GWS179" s="2"/>
      <c r="GWT179" s="2"/>
      <c r="GWU179" s="2"/>
      <c r="GWV179" s="2"/>
      <c r="GWW179" s="2"/>
      <c r="GWX179" s="2"/>
      <c r="GWY179" s="2"/>
      <c r="GWZ179" s="2"/>
      <c r="GXA179" s="2"/>
      <c r="GXB179" s="2"/>
      <c r="GXC179" s="2"/>
      <c r="GXD179" s="2"/>
      <c r="GXE179" s="2"/>
      <c r="GXF179" s="2"/>
      <c r="GXG179" s="2"/>
      <c r="GXH179" s="2"/>
      <c r="GXI179" s="2"/>
      <c r="GXJ179" s="2"/>
      <c r="GXK179" s="2"/>
      <c r="GXL179" s="2"/>
      <c r="GXM179" s="2"/>
      <c r="GXN179" s="2"/>
      <c r="GXO179" s="2"/>
      <c r="GXP179" s="2"/>
      <c r="GXQ179" s="2"/>
      <c r="GXR179" s="2"/>
      <c r="GXS179" s="2"/>
      <c r="GXT179" s="2"/>
      <c r="GXU179" s="2"/>
      <c r="GXV179" s="2"/>
      <c r="GXW179" s="2"/>
      <c r="GXX179" s="2"/>
      <c r="GXY179" s="2"/>
      <c r="GXZ179" s="2"/>
      <c r="GYA179" s="2"/>
      <c r="GYB179" s="2"/>
      <c r="GYC179" s="2"/>
      <c r="GYD179" s="2"/>
      <c r="GYE179" s="2"/>
      <c r="GYF179" s="2"/>
      <c r="GYG179" s="2"/>
      <c r="GYH179" s="2"/>
      <c r="GYI179" s="2"/>
      <c r="GYJ179" s="2"/>
      <c r="GYK179" s="2"/>
      <c r="GYL179" s="2"/>
      <c r="GYM179" s="2"/>
      <c r="GYN179" s="2"/>
      <c r="GYO179" s="2"/>
      <c r="GYP179" s="2"/>
      <c r="GYQ179" s="2"/>
      <c r="GYR179" s="2"/>
      <c r="GYS179" s="2"/>
      <c r="GYT179" s="2"/>
      <c r="GYU179" s="2"/>
      <c r="GYV179" s="2"/>
      <c r="GYW179" s="2"/>
      <c r="GYX179" s="2"/>
      <c r="GYY179" s="2"/>
      <c r="GYZ179" s="2"/>
      <c r="GZA179" s="2"/>
      <c r="GZB179" s="2"/>
      <c r="GZC179" s="2"/>
      <c r="GZD179" s="2"/>
      <c r="GZE179" s="2"/>
      <c r="GZF179" s="2"/>
      <c r="GZG179" s="2"/>
      <c r="GZH179" s="2"/>
      <c r="GZI179" s="2"/>
      <c r="GZJ179" s="2"/>
      <c r="GZK179" s="2"/>
      <c r="GZL179" s="2"/>
      <c r="GZM179" s="2"/>
      <c r="GZN179" s="2"/>
      <c r="GZO179" s="2"/>
      <c r="GZP179" s="2"/>
      <c r="GZQ179" s="2"/>
      <c r="GZR179" s="2"/>
      <c r="GZS179" s="2"/>
      <c r="GZT179" s="2"/>
      <c r="GZU179" s="2"/>
      <c r="GZV179" s="2"/>
      <c r="GZW179" s="2"/>
      <c r="GZX179" s="2"/>
      <c r="GZY179" s="2"/>
      <c r="GZZ179" s="2"/>
      <c r="HAA179" s="2"/>
      <c r="HAB179" s="2"/>
      <c r="HAC179" s="2"/>
      <c r="HAD179" s="2"/>
      <c r="HAE179" s="2"/>
      <c r="HAF179" s="2"/>
      <c r="HAG179" s="2"/>
      <c r="HAH179" s="2"/>
      <c r="HAI179" s="2"/>
      <c r="HAJ179" s="2"/>
      <c r="HAK179" s="2"/>
      <c r="HAL179" s="2"/>
      <c r="HAM179" s="2"/>
      <c r="HAN179" s="2"/>
      <c r="HAO179" s="2"/>
      <c r="HAP179" s="2"/>
      <c r="HAQ179" s="2"/>
      <c r="HAR179" s="2"/>
      <c r="HAS179" s="2"/>
      <c r="HAT179" s="2"/>
      <c r="HAU179" s="2"/>
      <c r="HAV179" s="2"/>
      <c r="HAW179" s="2"/>
      <c r="HAX179" s="2"/>
      <c r="HAY179" s="2"/>
      <c r="HAZ179" s="2"/>
      <c r="HBA179" s="2"/>
      <c r="HBB179" s="2"/>
      <c r="HBC179" s="2"/>
      <c r="HBD179" s="2"/>
      <c r="HBE179" s="2"/>
      <c r="HBF179" s="2"/>
      <c r="HBG179" s="2"/>
      <c r="HBH179" s="2"/>
      <c r="HBI179" s="2"/>
      <c r="HBJ179" s="2"/>
      <c r="HBK179" s="2"/>
      <c r="HBL179" s="2"/>
      <c r="HBM179" s="2"/>
      <c r="HBN179" s="2"/>
      <c r="HBO179" s="2"/>
      <c r="HBP179" s="2"/>
      <c r="HBQ179" s="2"/>
      <c r="HBR179" s="2"/>
      <c r="HBS179" s="2"/>
      <c r="HBT179" s="2"/>
      <c r="HBU179" s="2"/>
      <c r="HBV179" s="2"/>
      <c r="HBW179" s="2"/>
      <c r="HBX179" s="2"/>
      <c r="HBY179" s="2"/>
      <c r="HBZ179" s="2"/>
      <c r="HCA179" s="2"/>
      <c r="HCB179" s="2"/>
      <c r="HCC179" s="2"/>
      <c r="HCD179" s="2"/>
      <c r="HCE179" s="2"/>
      <c r="HCF179" s="2"/>
      <c r="HCG179" s="2"/>
      <c r="HCH179" s="2"/>
      <c r="HCI179" s="2"/>
      <c r="HCJ179" s="2"/>
      <c r="HCK179" s="2"/>
      <c r="HCL179" s="2"/>
      <c r="HCM179" s="2"/>
      <c r="HCN179" s="2"/>
      <c r="HCO179" s="2"/>
      <c r="HCP179" s="2"/>
      <c r="HCQ179" s="2"/>
      <c r="HCR179" s="2"/>
      <c r="HCS179" s="2"/>
      <c r="HCT179" s="2"/>
      <c r="HCU179" s="2"/>
      <c r="HCV179" s="2"/>
      <c r="HCW179" s="2"/>
      <c r="HCX179" s="2"/>
      <c r="HCY179" s="2"/>
      <c r="HCZ179" s="2"/>
      <c r="HDA179" s="2"/>
      <c r="HDB179" s="2"/>
      <c r="HDC179" s="2"/>
      <c r="HDD179" s="2"/>
      <c r="HDE179" s="2"/>
      <c r="HDF179" s="2"/>
      <c r="HDG179" s="2"/>
      <c r="HDH179" s="2"/>
      <c r="HDI179" s="2"/>
      <c r="HDJ179" s="2"/>
      <c r="HDK179" s="2"/>
      <c r="HDL179" s="2"/>
      <c r="HDM179" s="2"/>
      <c r="HDN179" s="2"/>
      <c r="HDO179" s="2"/>
      <c r="HDP179" s="2"/>
      <c r="HDQ179" s="2"/>
      <c r="HDR179" s="2"/>
      <c r="HDS179" s="2"/>
      <c r="HDT179" s="2"/>
      <c r="HDU179" s="2"/>
      <c r="HDV179" s="2"/>
      <c r="HDW179" s="2"/>
      <c r="HDX179" s="2"/>
      <c r="HDY179" s="2"/>
      <c r="HDZ179" s="2"/>
      <c r="HEA179" s="2"/>
      <c r="HEB179" s="2"/>
      <c r="HEC179" s="2"/>
      <c r="HED179" s="2"/>
      <c r="HEE179" s="2"/>
      <c r="HEF179" s="2"/>
      <c r="HEG179" s="2"/>
      <c r="HEH179" s="2"/>
      <c r="HEI179" s="2"/>
      <c r="HEJ179" s="2"/>
      <c r="HEK179" s="2"/>
      <c r="HEL179" s="2"/>
      <c r="HEM179" s="2"/>
      <c r="HEN179" s="2"/>
      <c r="HEO179" s="2"/>
      <c r="HEP179" s="2"/>
      <c r="HEQ179" s="2"/>
      <c r="HER179" s="2"/>
      <c r="HES179" s="2"/>
      <c r="HET179" s="2"/>
      <c r="HEU179" s="2"/>
      <c r="HEV179" s="2"/>
      <c r="HEW179" s="2"/>
      <c r="HEX179" s="2"/>
      <c r="HEY179" s="2"/>
      <c r="HEZ179" s="2"/>
      <c r="HFA179" s="2"/>
      <c r="HFB179" s="2"/>
      <c r="HFC179" s="2"/>
      <c r="HFD179" s="2"/>
      <c r="HFE179" s="2"/>
      <c r="HFF179" s="2"/>
      <c r="HFG179" s="2"/>
      <c r="HFH179" s="2"/>
      <c r="HFI179" s="2"/>
      <c r="HFJ179" s="2"/>
      <c r="HFK179" s="2"/>
      <c r="HFL179" s="2"/>
      <c r="HFM179" s="2"/>
      <c r="HFN179" s="2"/>
      <c r="HFO179" s="2"/>
      <c r="HFP179" s="2"/>
      <c r="HFQ179" s="2"/>
      <c r="HFR179" s="2"/>
      <c r="HFS179" s="2"/>
      <c r="HFT179" s="2"/>
      <c r="HFU179" s="2"/>
      <c r="HFV179" s="2"/>
      <c r="HFW179" s="2"/>
      <c r="HFX179" s="2"/>
      <c r="HFY179" s="2"/>
      <c r="HFZ179" s="2"/>
      <c r="HGA179" s="2"/>
      <c r="HGB179" s="2"/>
      <c r="HGC179" s="2"/>
      <c r="HGD179" s="2"/>
      <c r="HGE179" s="2"/>
      <c r="HGF179" s="2"/>
      <c r="HGG179" s="2"/>
      <c r="HGH179" s="2"/>
      <c r="HGI179" s="2"/>
      <c r="HGJ179" s="2"/>
      <c r="HGK179" s="2"/>
      <c r="HGL179" s="2"/>
      <c r="HGM179" s="2"/>
      <c r="HGN179" s="2"/>
      <c r="HGO179" s="2"/>
      <c r="HGP179" s="2"/>
      <c r="HGQ179" s="2"/>
      <c r="HGR179" s="2"/>
      <c r="HGS179" s="2"/>
      <c r="HGT179" s="2"/>
      <c r="HGU179" s="2"/>
      <c r="HGV179" s="2"/>
      <c r="HGW179" s="2"/>
      <c r="HGX179" s="2"/>
      <c r="HGY179" s="2"/>
      <c r="HGZ179" s="2"/>
      <c r="HHA179" s="2"/>
      <c r="HHB179" s="2"/>
      <c r="HHC179" s="2"/>
      <c r="HHD179" s="2"/>
      <c r="HHE179" s="2"/>
      <c r="HHF179" s="2"/>
      <c r="HHG179" s="2"/>
      <c r="HHH179" s="2"/>
      <c r="HHI179" s="2"/>
      <c r="HHJ179" s="2"/>
      <c r="HHK179" s="2"/>
      <c r="HHL179" s="2"/>
      <c r="HHM179" s="2"/>
      <c r="HHN179" s="2"/>
      <c r="HHO179" s="2"/>
      <c r="HHP179" s="2"/>
      <c r="HHQ179" s="2"/>
      <c r="HHR179" s="2"/>
      <c r="HHS179" s="2"/>
      <c r="HHT179" s="2"/>
      <c r="HHU179" s="2"/>
      <c r="HHV179" s="2"/>
      <c r="HHW179" s="2"/>
      <c r="HHX179" s="2"/>
      <c r="HHY179" s="2"/>
      <c r="HHZ179" s="2"/>
      <c r="HIA179" s="2"/>
      <c r="HIB179" s="2"/>
      <c r="HIC179" s="2"/>
      <c r="HID179" s="2"/>
      <c r="HIE179" s="2"/>
      <c r="HIF179" s="2"/>
      <c r="HIG179" s="2"/>
      <c r="HIH179" s="2"/>
      <c r="HII179" s="2"/>
      <c r="HIJ179" s="2"/>
      <c r="HIK179" s="2"/>
      <c r="HIL179" s="2"/>
      <c r="HIM179" s="2"/>
      <c r="HIN179" s="2"/>
      <c r="HIO179" s="2"/>
      <c r="HIP179" s="2"/>
      <c r="HIQ179" s="2"/>
      <c r="HIR179" s="2"/>
      <c r="HIS179" s="2"/>
      <c r="HIT179" s="2"/>
      <c r="HIU179" s="2"/>
      <c r="HIV179" s="2"/>
      <c r="HIW179" s="2"/>
      <c r="HIX179" s="2"/>
      <c r="HIY179" s="2"/>
      <c r="HIZ179" s="2"/>
      <c r="HJA179" s="2"/>
      <c r="HJB179" s="2"/>
      <c r="HJC179" s="2"/>
      <c r="HJD179" s="2"/>
      <c r="HJE179" s="2"/>
      <c r="HJF179" s="2"/>
      <c r="HJG179" s="2"/>
      <c r="HJH179" s="2"/>
      <c r="HJI179" s="2"/>
      <c r="HJJ179" s="2"/>
      <c r="HJK179" s="2"/>
      <c r="HJL179" s="2"/>
      <c r="HJM179" s="2"/>
      <c r="HJN179" s="2"/>
      <c r="HJO179" s="2"/>
      <c r="HJP179" s="2"/>
      <c r="HJQ179" s="2"/>
      <c r="HJR179" s="2"/>
      <c r="HJS179" s="2"/>
      <c r="HJT179" s="2"/>
      <c r="HJU179" s="2"/>
      <c r="HJV179" s="2"/>
      <c r="HJW179" s="2"/>
      <c r="HJX179" s="2"/>
      <c r="HJY179" s="2"/>
      <c r="HJZ179" s="2"/>
      <c r="HKA179" s="2"/>
      <c r="HKB179" s="2"/>
      <c r="HKC179" s="2"/>
      <c r="HKD179" s="2"/>
      <c r="HKE179" s="2"/>
      <c r="HKF179" s="2"/>
      <c r="HKG179" s="2"/>
      <c r="HKH179" s="2"/>
      <c r="HKI179" s="2"/>
      <c r="HKJ179" s="2"/>
      <c r="HKK179" s="2"/>
      <c r="HKL179" s="2"/>
      <c r="HKM179" s="2"/>
      <c r="HKN179" s="2"/>
      <c r="HKO179" s="2"/>
      <c r="HKP179" s="2"/>
      <c r="HKQ179" s="2"/>
      <c r="HKR179" s="2"/>
      <c r="HKS179" s="2"/>
      <c r="HKT179" s="2"/>
      <c r="HKU179" s="2"/>
      <c r="HKV179" s="2"/>
      <c r="HKW179" s="2"/>
      <c r="HKX179" s="2"/>
      <c r="HKY179" s="2"/>
      <c r="HKZ179" s="2"/>
      <c r="HLA179" s="2"/>
      <c r="HLB179" s="2"/>
      <c r="HLC179" s="2"/>
      <c r="HLD179" s="2"/>
      <c r="HLE179" s="2"/>
      <c r="HLF179" s="2"/>
      <c r="HLG179" s="2"/>
      <c r="HLH179" s="2"/>
      <c r="HLI179" s="2"/>
      <c r="HLJ179" s="2"/>
      <c r="HLK179" s="2"/>
      <c r="HLL179" s="2"/>
      <c r="HLM179" s="2"/>
      <c r="HLN179" s="2"/>
      <c r="HLO179" s="2"/>
      <c r="HLP179" s="2"/>
      <c r="HLQ179" s="2"/>
      <c r="HLR179" s="2"/>
      <c r="HLS179" s="2"/>
      <c r="HLT179" s="2"/>
      <c r="HLU179" s="2"/>
      <c r="HLV179" s="2"/>
      <c r="HLW179" s="2"/>
      <c r="HLX179" s="2"/>
      <c r="HLY179" s="2"/>
      <c r="HLZ179" s="2"/>
      <c r="HMA179" s="2"/>
      <c r="HMB179" s="2"/>
      <c r="HMC179" s="2"/>
      <c r="HMD179" s="2"/>
      <c r="HME179" s="2"/>
      <c r="HMF179" s="2"/>
      <c r="HMG179" s="2"/>
      <c r="HMH179" s="2"/>
      <c r="HMI179" s="2"/>
      <c r="HMJ179" s="2"/>
      <c r="HMK179" s="2"/>
      <c r="HML179" s="2"/>
      <c r="HMM179" s="2"/>
      <c r="HMN179" s="2"/>
      <c r="HMO179" s="2"/>
      <c r="HMP179" s="2"/>
      <c r="HMQ179" s="2"/>
      <c r="HMR179" s="2"/>
      <c r="HMS179" s="2"/>
      <c r="HMT179" s="2"/>
      <c r="HMU179" s="2"/>
      <c r="HMV179" s="2"/>
      <c r="HMW179" s="2"/>
      <c r="HMX179" s="2"/>
      <c r="HMY179" s="2"/>
      <c r="HMZ179" s="2"/>
      <c r="HNA179" s="2"/>
      <c r="HNB179" s="2"/>
      <c r="HNC179" s="2"/>
      <c r="HND179" s="2"/>
      <c r="HNE179" s="2"/>
      <c r="HNF179" s="2"/>
      <c r="HNG179" s="2"/>
      <c r="HNH179" s="2"/>
      <c r="HNI179" s="2"/>
      <c r="HNJ179" s="2"/>
      <c r="HNK179" s="2"/>
      <c r="HNL179" s="2"/>
      <c r="HNM179" s="2"/>
      <c r="HNN179" s="2"/>
      <c r="HNO179" s="2"/>
      <c r="HNP179" s="2"/>
      <c r="HNQ179" s="2"/>
      <c r="HNR179" s="2"/>
      <c r="HNS179" s="2"/>
      <c r="HNT179" s="2"/>
      <c r="HNU179" s="2"/>
      <c r="HNV179" s="2"/>
      <c r="HNW179" s="2"/>
      <c r="HNX179" s="2"/>
      <c r="HNY179" s="2"/>
      <c r="HNZ179" s="2"/>
      <c r="HOA179" s="2"/>
      <c r="HOB179" s="2"/>
      <c r="HOC179" s="2"/>
      <c r="HOD179" s="2"/>
      <c r="HOE179" s="2"/>
      <c r="HOF179" s="2"/>
      <c r="HOG179" s="2"/>
      <c r="HOH179" s="2"/>
      <c r="HOI179" s="2"/>
      <c r="HOJ179" s="2"/>
      <c r="HOK179" s="2"/>
      <c r="HOL179" s="2"/>
      <c r="HOM179" s="2"/>
      <c r="HON179" s="2"/>
      <c r="HOO179" s="2"/>
      <c r="HOP179" s="2"/>
      <c r="HOQ179" s="2"/>
      <c r="HOR179" s="2"/>
      <c r="HOS179" s="2"/>
      <c r="HOT179" s="2"/>
      <c r="HOU179" s="2"/>
      <c r="HOV179" s="2"/>
      <c r="HOW179" s="2"/>
      <c r="HOX179" s="2"/>
      <c r="HOY179" s="2"/>
      <c r="HOZ179" s="2"/>
      <c r="HPA179" s="2"/>
      <c r="HPB179" s="2"/>
      <c r="HPC179" s="2"/>
      <c r="HPD179" s="2"/>
      <c r="HPE179" s="2"/>
      <c r="HPF179" s="2"/>
      <c r="HPG179" s="2"/>
      <c r="HPH179" s="2"/>
      <c r="HPI179" s="2"/>
      <c r="HPJ179" s="2"/>
      <c r="HPK179" s="2"/>
      <c r="HPL179" s="2"/>
      <c r="HPM179" s="2"/>
      <c r="HPN179" s="2"/>
      <c r="HPO179" s="2"/>
      <c r="HPP179" s="2"/>
      <c r="HPQ179" s="2"/>
      <c r="HPR179" s="2"/>
      <c r="HPS179" s="2"/>
      <c r="HPT179" s="2"/>
      <c r="HPU179" s="2"/>
      <c r="HPV179" s="2"/>
      <c r="HPW179" s="2"/>
      <c r="HPX179" s="2"/>
      <c r="HPY179" s="2"/>
      <c r="HPZ179" s="2"/>
      <c r="HQA179" s="2"/>
      <c r="HQB179" s="2"/>
      <c r="HQC179" s="2"/>
      <c r="HQD179" s="2"/>
      <c r="HQE179" s="2"/>
      <c r="HQF179" s="2"/>
      <c r="HQG179" s="2"/>
      <c r="HQH179" s="2"/>
      <c r="HQI179" s="2"/>
      <c r="HQJ179" s="2"/>
      <c r="HQK179" s="2"/>
      <c r="HQL179" s="2"/>
      <c r="HQM179" s="2"/>
      <c r="HQN179" s="2"/>
      <c r="HQO179" s="2"/>
      <c r="HQP179" s="2"/>
      <c r="HQQ179" s="2"/>
      <c r="HQR179" s="2"/>
      <c r="HQS179" s="2"/>
      <c r="HQT179" s="2"/>
      <c r="HQU179" s="2"/>
      <c r="HQV179" s="2"/>
      <c r="HQW179" s="2"/>
      <c r="HQX179" s="2"/>
      <c r="HQY179" s="2"/>
      <c r="HQZ179" s="2"/>
      <c r="HRA179" s="2"/>
      <c r="HRB179" s="2"/>
      <c r="HRC179" s="2"/>
      <c r="HRD179" s="2"/>
      <c r="HRE179" s="2"/>
      <c r="HRF179" s="2"/>
      <c r="HRG179" s="2"/>
      <c r="HRH179" s="2"/>
      <c r="HRI179" s="2"/>
      <c r="HRJ179" s="2"/>
      <c r="HRK179" s="2"/>
      <c r="HRL179" s="2"/>
      <c r="HRM179" s="2"/>
      <c r="HRN179" s="2"/>
      <c r="HRO179" s="2"/>
      <c r="HRP179" s="2"/>
      <c r="HRQ179" s="2"/>
      <c r="HRR179" s="2"/>
      <c r="HRS179" s="2"/>
      <c r="HRT179" s="2"/>
      <c r="HRU179" s="2"/>
      <c r="HRV179" s="2"/>
      <c r="HRW179" s="2"/>
      <c r="HRX179" s="2"/>
      <c r="HRY179" s="2"/>
      <c r="HRZ179" s="2"/>
      <c r="HSA179" s="2"/>
      <c r="HSB179" s="2"/>
      <c r="HSC179" s="2"/>
      <c r="HSD179" s="2"/>
      <c r="HSE179" s="2"/>
      <c r="HSF179" s="2"/>
      <c r="HSG179" s="2"/>
      <c r="HSH179" s="2"/>
      <c r="HSI179" s="2"/>
      <c r="HSJ179" s="2"/>
      <c r="HSK179" s="2"/>
      <c r="HSL179" s="2"/>
      <c r="HSM179" s="2"/>
      <c r="HSN179" s="2"/>
      <c r="HSO179" s="2"/>
      <c r="HSP179" s="2"/>
      <c r="HSQ179" s="2"/>
      <c r="HSR179" s="2"/>
      <c r="HSS179" s="2"/>
      <c r="HST179" s="2"/>
      <c r="HSU179" s="2"/>
      <c r="HSV179" s="2"/>
      <c r="HSW179" s="2"/>
      <c r="HSX179" s="2"/>
      <c r="HSY179" s="2"/>
      <c r="HSZ179" s="2"/>
      <c r="HTA179" s="2"/>
      <c r="HTB179" s="2"/>
      <c r="HTC179" s="2"/>
      <c r="HTD179" s="2"/>
      <c r="HTE179" s="2"/>
      <c r="HTF179" s="2"/>
      <c r="HTG179" s="2"/>
      <c r="HTH179" s="2"/>
      <c r="HTI179" s="2"/>
      <c r="HTJ179" s="2"/>
      <c r="HTK179" s="2"/>
      <c r="HTL179" s="2"/>
      <c r="HTM179" s="2"/>
      <c r="HTN179" s="2"/>
      <c r="HTO179" s="2"/>
      <c r="HTP179" s="2"/>
      <c r="HTQ179" s="2"/>
      <c r="HTR179" s="2"/>
      <c r="HTS179" s="2"/>
      <c r="HTT179" s="2"/>
      <c r="HTU179" s="2"/>
      <c r="HTV179" s="2"/>
      <c r="HTW179" s="2"/>
      <c r="HTX179" s="2"/>
      <c r="HTY179" s="2"/>
      <c r="HTZ179" s="2"/>
      <c r="HUA179" s="2"/>
      <c r="HUB179" s="2"/>
      <c r="HUC179" s="2"/>
      <c r="HUD179" s="2"/>
      <c r="HUE179" s="2"/>
      <c r="HUF179" s="2"/>
      <c r="HUG179" s="2"/>
      <c r="HUH179" s="2"/>
      <c r="HUI179" s="2"/>
      <c r="HUJ179" s="2"/>
      <c r="HUK179" s="2"/>
      <c r="HUL179" s="2"/>
      <c r="HUM179" s="2"/>
      <c r="HUN179" s="2"/>
      <c r="HUO179" s="2"/>
      <c r="HUP179" s="2"/>
      <c r="HUQ179" s="2"/>
      <c r="HUR179" s="2"/>
      <c r="HUS179" s="2"/>
      <c r="HUT179" s="2"/>
      <c r="HUU179" s="2"/>
      <c r="HUV179" s="2"/>
      <c r="HUW179" s="2"/>
      <c r="HUX179" s="2"/>
      <c r="HUY179" s="2"/>
      <c r="HUZ179" s="2"/>
      <c r="HVA179" s="2"/>
      <c r="HVB179" s="2"/>
      <c r="HVC179" s="2"/>
      <c r="HVD179" s="2"/>
      <c r="HVE179" s="2"/>
      <c r="HVF179" s="2"/>
      <c r="HVG179" s="2"/>
      <c r="HVH179" s="2"/>
      <c r="HVI179" s="2"/>
      <c r="HVJ179" s="2"/>
      <c r="HVK179" s="2"/>
      <c r="HVL179" s="2"/>
      <c r="HVM179" s="2"/>
      <c r="HVN179" s="2"/>
      <c r="HVO179" s="2"/>
      <c r="HVP179" s="2"/>
      <c r="HVQ179" s="2"/>
      <c r="HVR179" s="2"/>
      <c r="HVS179" s="2"/>
      <c r="HVT179" s="2"/>
      <c r="HVU179" s="2"/>
      <c r="HVV179" s="2"/>
      <c r="HVW179" s="2"/>
      <c r="HVX179" s="2"/>
      <c r="HVY179" s="2"/>
      <c r="HVZ179" s="2"/>
      <c r="HWA179" s="2"/>
      <c r="HWB179" s="2"/>
      <c r="HWC179" s="2"/>
      <c r="HWD179" s="2"/>
      <c r="HWE179" s="2"/>
      <c r="HWF179" s="2"/>
      <c r="HWG179" s="2"/>
      <c r="HWH179" s="2"/>
      <c r="HWI179" s="2"/>
      <c r="HWJ179" s="2"/>
      <c r="HWK179" s="2"/>
      <c r="HWL179" s="2"/>
      <c r="HWM179" s="2"/>
      <c r="HWN179" s="2"/>
      <c r="HWO179" s="2"/>
      <c r="HWP179" s="2"/>
      <c r="HWQ179" s="2"/>
      <c r="HWR179" s="2"/>
      <c r="HWS179" s="2"/>
      <c r="HWT179" s="2"/>
      <c r="HWU179" s="2"/>
      <c r="HWV179" s="2"/>
      <c r="HWW179" s="2"/>
      <c r="HWX179" s="2"/>
      <c r="HWY179" s="2"/>
      <c r="HWZ179" s="2"/>
      <c r="HXA179" s="2"/>
      <c r="HXB179" s="2"/>
      <c r="HXC179" s="2"/>
      <c r="HXD179" s="2"/>
      <c r="HXE179" s="2"/>
      <c r="HXF179" s="2"/>
      <c r="HXG179" s="2"/>
      <c r="HXH179" s="2"/>
      <c r="HXI179" s="2"/>
      <c r="HXJ179" s="2"/>
      <c r="HXK179" s="2"/>
      <c r="HXL179" s="2"/>
      <c r="HXM179" s="2"/>
      <c r="HXN179" s="2"/>
      <c r="HXO179" s="2"/>
      <c r="HXP179" s="2"/>
      <c r="HXQ179" s="2"/>
      <c r="HXR179" s="2"/>
      <c r="HXS179" s="2"/>
      <c r="HXT179" s="2"/>
      <c r="HXU179" s="2"/>
      <c r="HXV179" s="2"/>
      <c r="HXW179" s="2"/>
      <c r="HXX179" s="2"/>
      <c r="HXY179" s="2"/>
      <c r="HXZ179" s="2"/>
      <c r="HYA179" s="2"/>
      <c r="HYB179" s="2"/>
      <c r="HYC179" s="2"/>
      <c r="HYD179" s="2"/>
      <c r="HYE179" s="2"/>
      <c r="HYF179" s="2"/>
      <c r="HYG179" s="2"/>
      <c r="HYH179" s="2"/>
      <c r="HYI179" s="2"/>
      <c r="HYJ179" s="2"/>
      <c r="HYK179" s="2"/>
      <c r="HYL179" s="2"/>
      <c r="HYM179" s="2"/>
      <c r="HYN179" s="2"/>
      <c r="HYO179" s="2"/>
      <c r="HYP179" s="2"/>
      <c r="HYQ179" s="2"/>
      <c r="HYR179" s="2"/>
      <c r="HYS179" s="2"/>
      <c r="HYT179" s="2"/>
      <c r="HYU179" s="2"/>
      <c r="HYV179" s="2"/>
      <c r="HYW179" s="2"/>
      <c r="HYX179" s="2"/>
      <c r="HYY179" s="2"/>
      <c r="HYZ179" s="2"/>
      <c r="HZA179" s="2"/>
      <c r="HZB179" s="2"/>
      <c r="HZC179" s="2"/>
      <c r="HZD179" s="2"/>
      <c r="HZE179" s="2"/>
      <c r="HZF179" s="2"/>
      <c r="HZG179" s="2"/>
      <c r="HZH179" s="2"/>
      <c r="HZI179" s="2"/>
      <c r="HZJ179" s="2"/>
      <c r="HZK179" s="2"/>
      <c r="HZL179" s="2"/>
      <c r="HZM179" s="2"/>
      <c r="HZN179" s="2"/>
      <c r="HZO179" s="2"/>
      <c r="HZP179" s="2"/>
      <c r="HZQ179" s="2"/>
      <c r="HZR179" s="2"/>
      <c r="HZS179" s="2"/>
      <c r="HZT179" s="2"/>
      <c r="HZU179" s="2"/>
      <c r="HZV179" s="2"/>
      <c r="HZW179" s="2"/>
      <c r="HZX179" s="2"/>
      <c r="HZY179" s="2"/>
      <c r="HZZ179" s="2"/>
      <c r="IAA179" s="2"/>
      <c r="IAB179" s="2"/>
      <c r="IAC179" s="2"/>
      <c r="IAD179" s="2"/>
      <c r="IAE179" s="2"/>
      <c r="IAF179" s="2"/>
      <c r="IAG179" s="2"/>
      <c r="IAH179" s="2"/>
      <c r="IAI179" s="2"/>
      <c r="IAJ179" s="2"/>
      <c r="IAK179" s="2"/>
      <c r="IAL179" s="2"/>
      <c r="IAM179" s="2"/>
      <c r="IAN179" s="2"/>
      <c r="IAO179" s="2"/>
      <c r="IAP179" s="2"/>
      <c r="IAQ179" s="2"/>
      <c r="IAR179" s="2"/>
      <c r="IAS179" s="2"/>
      <c r="IAT179" s="2"/>
      <c r="IAU179" s="2"/>
      <c r="IAV179" s="2"/>
      <c r="IAW179" s="2"/>
      <c r="IAX179" s="2"/>
      <c r="IAY179" s="2"/>
      <c r="IAZ179" s="2"/>
      <c r="IBA179" s="2"/>
      <c r="IBB179" s="2"/>
      <c r="IBC179" s="2"/>
      <c r="IBD179" s="2"/>
      <c r="IBE179" s="2"/>
      <c r="IBF179" s="2"/>
      <c r="IBG179" s="2"/>
      <c r="IBH179" s="2"/>
      <c r="IBI179" s="2"/>
      <c r="IBJ179" s="2"/>
      <c r="IBK179" s="2"/>
      <c r="IBL179" s="2"/>
      <c r="IBM179" s="2"/>
      <c r="IBN179" s="2"/>
      <c r="IBO179" s="2"/>
      <c r="IBP179" s="2"/>
      <c r="IBQ179" s="2"/>
      <c r="IBR179" s="2"/>
      <c r="IBS179" s="2"/>
      <c r="IBT179" s="2"/>
      <c r="IBU179" s="2"/>
      <c r="IBV179" s="2"/>
      <c r="IBW179" s="2"/>
      <c r="IBX179" s="2"/>
      <c r="IBY179" s="2"/>
      <c r="IBZ179" s="2"/>
      <c r="ICA179" s="2"/>
      <c r="ICB179" s="2"/>
      <c r="ICC179" s="2"/>
      <c r="ICD179" s="2"/>
      <c r="ICE179" s="2"/>
      <c r="ICF179" s="2"/>
      <c r="ICG179" s="2"/>
      <c r="ICH179" s="2"/>
      <c r="ICI179" s="2"/>
      <c r="ICJ179" s="2"/>
      <c r="ICK179" s="2"/>
      <c r="ICL179" s="2"/>
      <c r="ICM179" s="2"/>
      <c r="ICN179" s="2"/>
      <c r="ICO179" s="2"/>
      <c r="ICP179" s="2"/>
      <c r="ICQ179" s="2"/>
      <c r="ICR179" s="2"/>
      <c r="ICS179" s="2"/>
      <c r="ICT179" s="2"/>
      <c r="ICU179" s="2"/>
      <c r="ICV179" s="2"/>
      <c r="ICW179" s="2"/>
      <c r="ICX179" s="2"/>
      <c r="ICY179" s="2"/>
      <c r="ICZ179" s="2"/>
      <c r="IDA179" s="2"/>
      <c r="IDB179" s="2"/>
      <c r="IDC179" s="2"/>
      <c r="IDD179" s="2"/>
      <c r="IDE179" s="2"/>
      <c r="IDF179" s="2"/>
      <c r="IDG179" s="2"/>
      <c r="IDH179" s="2"/>
      <c r="IDI179" s="2"/>
      <c r="IDJ179" s="2"/>
      <c r="IDK179" s="2"/>
      <c r="IDL179" s="2"/>
      <c r="IDM179" s="2"/>
      <c r="IDN179" s="2"/>
      <c r="IDO179" s="2"/>
      <c r="IDP179" s="2"/>
      <c r="IDQ179" s="2"/>
      <c r="IDR179" s="2"/>
      <c r="IDS179" s="2"/>
      <c r="IDT179" s="2"/>
      <c r="IDU179" s="2"/>
      <c r="IDV179" s="2"/>
      <c r="IDW179" s="2"/>
      <c r="IDX179" s="2"/>
      <c r="IDY179" s="2"/>
      <c r="IDZ179" s="2"/>
      <c r="IEA179" s="2"/>
      <c r="IEB179" s="2"/>
      <c r="IEC179" s="2"/>
      <c r="IED179" s="2"/>
      <c r="IEE179" s="2"/>
      <c r="IEF179" s="2"/>
      <c r="IEG179" s="2"/>
      <c r="IEH179" s="2"/>
      <c r="IEI179" s="2"/>
      <c r="IEJ179" s="2"/>
      <c r="IEK179" s="2"/>
      <c r="IEL179" s="2"/>
      <c r="IEM179" s="2"/>
      <c r="IEN179" s="2"/>
      <c r="IEO179" s="2"/>
      <c r="IEP179" s="2"/>
      <c r="IEQ179" s="2"/>
      <c r="IER179" s="2"/>
      <c r="IES179" s="2"/>
      <c r="IET179" s="2"/>
      <c r="IEU179" s="2"/>
      <c r="IEV179" s="2"/>
      <c r="IEW179" s="2"/>
      <c r="IEX179" s="2"/>
      <c r="IEY179" s="2"/>
      <c r="IEZ179" s="2"/>
      <c r="IFA179" s="2"/>
      <c r="IFB179" s="2"/>
      <c r="IFC179" s="2"/>
      <c r="IFD179" s="2"/>
      <c r="IFE179" s="2"/>
      <c r="IFF179" s="2"/>
      <c r="IFG179" s="2"/>
      <c r="IFH179" s="2"/>
      <c r="IFI179" s="2"/>
      <c r="IFJ179" s="2"/>
      <c r="IFK179" s="2"/>
      <c r="IFL179" s="2"/>
      <c r="IFM179" s="2"/>
      <c r="IFN179" s="2"/>
      <c r="IFO179" s="2"/>
      <c r="IFP179" s="2"/>
      <c r="IFQ179" s="2"/>
      <c r="IFR179" s="2"/>
      <c r="IFS179" s="2"/>
      <c r="IFT179" s="2"/>
      <c r="IFU179" s="2"/>
      <c r="IFV179" s="2"/>
      <c r="IFW179" s="2"/>
      <c r="IFX179" s="2"/>
      <c r="IFY179" s="2"/>
      <c r="IFZ179" s="2"/>
      <c r="IGA179" s="2"/>
      <c r="IGB179" s="2"/>
      <c r="IGC179" s="2"/>
      <c r="IGD179" s="2"/>
      <c r="IGE179" s="2"/>
      <c r="IGF179" s="2"/>
      <c r="IGG179" s="2"/>
      <c r="IGH179" s="2"/>
      <c r="IGI179" s="2"/>
      <c r="IGJ179" s="2"/>
      <c r="IGK179" s="2"/>
      <c r="IGL179" s="2"/>
      <c r="IGM179" s="2"/>
      <c r="IGN179" s="2"/>
      <c r="IGO179" s="2"/>
      <c r="IGP179" s="2"/>
      <c r="IGQ179" s="2"/>
      <c r="IGR179" s="2"/>
      <c r="IGS179" s="2"/>
      <c r="IGT179" s="2"/>
      <c r="IGU179" s="2"/>
      <c r="IGV179" s="2"/>
      <c r="IGW179" s="2"/>
      <c r="IGX179" s="2"/>
      <c r="IGY179" s="2"/>
      <c r="IGZ179" s="2"/>
      <c r="IHA179" s="2"/>
      <c r="IHB179" s="2"/>
      <c r="IHC179" s="2"/>
      <c r="IHD179" s="2"/>
      <c r="IHE179" s="2"/>
      <c r="IHF179" s="2"/>
      <c r="IHG179" s="2"/>
      <c r="IHH179" s="2"/>
      <c r="IHI179" s="2"/>
      <c r="IHJ179" s="2"/>
      <c r="IHK179" s="2"/>
      <c r="IHL179" s="2"/>
      <c r="IHM179" s="2"/>
      <c r="IHN179" s="2"/>
      <c r="IHO179" s="2"/>
      <c r="IHP179" s="2"/>
      <c r="IHQ179" s="2"/>
      <c r="IHR179" s="2"/>
      <c r="IHS179" s="2"/>
      <c r="IHT179" s="2"/>
      <c r="IHU179" s="2"/>
      <c r="IHV179" s="2"/>
      <c r="IHW179" s="2"/>
      <c r="IHX179" s="2"/>
      <c r="IHY179" s="2"/>
      <c r="IHZ179" s="2"/>
      <c r="IIA179" s="2"/>
      <c r="IIB179" s="2"/>
      <c r="IIC179" s="2"/>
      <c r="IID179" s="2"/>
      <c r="IIE179" s="2"/>
      <c r="IIF179" s="2"/>
      <c r="IIG179" s="2"/>
      <c r="IIH179" s="2"/>
      <c r="III179" s="2"/>
      <c r="IIJ179" s="2"/>
      <c r="IIK179" s="2"/>
      <c r="IIL179" s="2"/>
      <c r="IIM179" s="2"/>
      <c r="IIN179" s="2"/>
      <c r="IIO179" s="2"/>
      <c r="IIP179" s="2"/>
      <c r="IIQ179" s="2"/>
      <c r="IIR179" s="2"/>
      <c r="IIS179" s="2"/>
      <c r="IIT179" s="2"/>
      <c r="IIU179" s="2"/>
      <c r="IIV179" s="2"/>
      <c r="IIW179" s="2"/>
      <c r="IIX179" s="2"/>
      <c r="IIY179" s="2"/>
      <c r="IIZ179" s="2"/>
      <c r="IJA179" s="2"/>
      <c r="IJB179" s="2"/>
      <c r="IJC179" s="2"/>
      <c r="IJD179" s="2"/>
      <c r="IJE179" s="2"/>
      <c r="IJF179" s="2"/>
      <c r="IJG179" s="2"/>
      <c r="IJH179" s="2"/>
      <c r="IJI179" s="2"/>
      <c r="IJJ179" s="2"/>
      <c r="IJK179" s="2"/>
      <c r="IJL179" s="2"/>
      <c r="IJM179" s="2"/>
      <c r="IJN179" s="2"/>
      <c r="IJO179" s="2"/>
      <c r="IJP179" s="2"/>
      <c r="IJQ179" s="2"/>
      <c r="IJR179" s="2"/>
      <c r="IJS179" s="2"/>
      <c r="IJT179" s="2"/>
      <c r="IJU179" s="2"/>
      <c r="IJV179" s="2"/>
      <c r="IJW179" s="2"/>
      <c r="IJX179" s="2"/>
      <c r="IJY179" s="2"/>
      <c r="IJZ179" s="2"/>
      <c r="IKA179" s="2"/>
      <c r="IKB179" s="2"/>
      <c r="IKC179" s="2"/>
      <c r="IKD179" s="2"/>
      <c r="IKE179" s="2"/>
      <c r="IKF179" s="2"/>
      <c r="IKG179" s="2"/>
      <c r="IKH179" s="2"/>
      <c r="IKI179" s="2"/>
      <c r="IKJ179" s="2"/>
      <c r="IKK179" s="2"/>
      <c r="IKL179" s="2"/>
      <c r="IKM179" s="2"/>
      <c r="IKN179" s="2"/>
      <c r="IKO179" s="2"/>
      <c r="IKP179" s="2"/>
      <c r="IKQ179" s="2"/>
      <c r="IKR179" s="2"/>
      <c r="IKS179" s="2"/>
      <c r="IKT179" s="2"/>
      <c r="IKU179" s="2"/>
      <c r="IKV179" s="2"/>
      <c r="IKW179" s="2"/>
      <c r="IKX179" s="2"/>
      <c r="IKY179" s="2"/>
      <c r="IKZ179" s="2"/>
      <c r="ILA179" s="2"/>
      <c r="ILB179" s="2"/>
      <c r="ILC179" s="2"/>
      <c r="ILD179" s="2"/>
      <c r="ILE179" s="2"/>
      <c r="ILF179" s="2"/>
      <c r="ILG179" s="2"/>
      <c r="ILH179" s="2"/>
      <c r="ILI179" s="2"/>
      <c r="ILJ179" s="2"/>
      <c r="ILK179" s="2"/>
      <c r="ILL179" s="2"/>
      <c r="ILM179" s="2"/>
      <c r="ILN179" s="2"/>
      <c r="ILO179" s="2"/>
      <c r="ILP179" s="2"/>
      <c r="ILQ179" s="2"/>
      <c r="ILR179" s="2"/>
      <c r="ILS179" s="2"/>
      <c r="ILT179" s="2"/>
      <c r="ILU179" s="2"/>
      <c r="ILV179" s="2"/>
      <c r="ILW179" s="2"/>
      <c r="ILX179" s="2"/>
      <c r="ILY179" s="2"/>
      <c r="ILZ179" s="2"/>
      <c r="IMA179" s="2"/>
      <c r="IMB179" s="2"/>
      <c r="IMC179" s="2"/>
      <c r="IMD179" s="2"/>
      <c r="IME179" s="2"/>
      <c r="IMF179" s="2"/>
      <c r="IMG179" s="2"/>
      <c r="IMH179" s="2"/>
      <c r="IMI179" s="2"/>
      <c r="IMJ179" s="2"/>
      <c r="IMK179" s="2"/>
      <c r="IML179" s="2"/>
      <c r="IMM179" s="2"/>
      <c r="IMN179" s="2"/>
      <c r="IMO179" s="2"/>
      <c r="IMP179" s="2"/>
      <c r="IMQ179" s="2"/>
      <c r="IMR179" s="2"/>
      <c r="IMS179" s="2"/>
      <c r="IMT179" s="2"/>
      <c r="IMU179" s="2"/>
      <c r="IMV179" s="2"/>
      <c r="IMW179" s="2"/>
      <c r="IMX179" s="2"/>
      <c r="IMY179" s="2"/>
      <c r="IMZ179" s="2"/>
      <c r="INA179" s="2"/>
      <c r="INB179" s="2"/>
      <c r="INC179" s="2"/>
      <c r="IND179" s="2"/>
      <c r="INE179" s="2"/>
      <c r="INF179" s="2"/>
      <c r="ING179" s="2"/>
      <c r="INH179" s="2"/>
      <c r="INI179" s="2"/>
      <c r="INJ179" s="2"/>
      <c r="INK179" s="2"/>
      <c r="INL179" s="2"/>
      <c r="INM179" s="2"/>
      <c r="INN179" s="2"/>
      <c r="INO179" s="2"/>
      <c r="INP179" s="2"/>
      <c r="INQ179" s="2"/>
      <c r="INR179" s="2"/>
      <c r="INS179" s="2"/>
      <c r="INT179" s="2"/>
      <c r="INU179" s="2"/>
      <c r="INV179" s="2"/>
      <c r="INW179" s="2"/>
      <c r="INX179" s="2"/>
      <c r="INY179" s="2"/>
      <c r="INZ179" s="2"/>
      <c r="IOA179" s="2"/>
      <c r="IOB179" s="2"/>
      <c r="IOC179" s="2"/>
      <c r="IOD179" s="2"/>
      <c r="IOE179" s="2"/>
      <c r="IOF179" s="2"/>
      <c r="IOG179" s="2"/>
      <c r="IOH179" s="2"/>
      <c r="IOI179" s="2"/>
      <c r="IOJ179" s="2"/>
      <c r="IOK179" s="2"/>
      <c r="IOL179" s="2"/>
      <c r="IOM179" s="2"/>
      <c r="ION179" s="2"/>
      <c r="IOO179" s="2"/>
      <c r="IOP179" s="2"/>
      <c r="IOQ179" s="2"/>
      <c r="IOR179" s="2"/>
      <c r="IOS179" s="2"/>
      <c r="IOT179" s="2"/>
      <c r="IOU179" s="2"/>
      <c r="IOV179" s="2"/>
      <c r="IOW179" s="2"/>
      <c r="IOX179" s="2"/>
      <c r="IOY179" s="2"/>
      <c r="IOZ179" s="2"/>
      <c r="IPA179" s="2"/>
      <c r="IPB179" s="2"/>
      <c r="IPC179" s="2"/>
      <c r="IPD179" s="2"/>
      <c r="IPE179" s="2"/>
      <c r="IPF179" s="2"/>
      <c r="IPG179" s="2"/>
      <c r="IPH179" s="2"/>
      <c r="IPI179" s="2"/>
      <c r="IPJ179" s="2"/>
      <c r="IPK179" s="2"/>
      <c r="IPL179" s="2"/>
      <c r="IPM179" s="2"/>
      <c r="IPN179" s="2"/>
      <c r="IPO179" s="2"/>
      <c r="IPP179" s="2"/>
      <c r="IPQ179" s="2"/>
      <c r="IPR179" s="2"/>
      <c r="IPS179" s="2"/>
      <c r="IPT179" s="2"/>
      <c r="IPU179" s="2"/>
      <c r="IPV179" s="2"/>
      <c r="IPW179" s="2"/>
      <c r="IPX179" s="2"/>
      <c r="IPY179" s="2"/>
      <c r="IPZ179" s="2"/>
      <c r="IQA179" s="2"/>
      <c r="IQB179" s="2"/>
      <c r="IQC179" s="2"/>
      <c r="IQD179" s="2"/>
      <c r="IQE179" s="2"/>
      <c r="IQF179" s="2"/>
      <c r="IQG179" s="2"/>
      <c r="IQH179" s="2"/>
      <c r="IQI179" s="2"/>
      <c r="IQJ179" s="2"/>
      <c r="IQK179" s="2"/>
      <c r="IQL179" s="2"/>
      <c r="IQM179" s="2"/>
      <c r="IQN179" s="2"/>
      <c r="IQO179" s="2"/>
      <c r="IQP179" s="2"/>
      <c r="IQQ179" s="2"/>
      <c r="IQR179" s="2"/>
      <c r="IQS179" s="2"/>
      <c r="IQT179" s="2"/>
      <c r="IQU179" s="2"/>
      <c r="IQV179" s="2"/>
      <c r="IQW179" s="2"/>
      <c r="IQX179" s="2"/>
      <c r="IQY179" s="2"/>
      <c r="IQZ179" s="2"/>
      <c r="IRA179" s="2"/>
      <c r="IRB179" s="2"/>
      <c r="IRC179" s="2"/>
      <c r="IRD179" s="2"/>
      <c r="IRE179" s="2"/>
      <c r="IRF179" s="2"/>
      <c r="IRG179" s="2"/>
      <c r="IRH179" s="2"/>
      <c r="IRI179" s="2"/>
      <c r="IRJ179" s="2"/>
      <c r="IRK179" s="2"/>
      <c r="IRL179" s="2"/>
      <c r="IRM179" s="2"/>
      <c r="IRN179" s="2"/>
      <c r="IRO179" s="2"/>
      <c r="IRP179" s="2"/>
      <c r="IRQ179" s="2"/>
      <c r="IRR179" s="2"/>
      <c r="IRS179" s="2"/>
      <c r="IRT179" s="2"/>
      <c r="IRU179" s="2"/>
      <c r="IRV179" s="2"/>
      <c r="IRW179" s="2"/>
      <c r="IRX179" s="2"/>
      <c r="IRY179" s="2"/>
      <c r="IRZ179" s="2"/>
      <c r="ISA179" s="2"/>
      <c r="ISB179" s="2"/>
      <c r="ISC179" s="2"/>
      <c r="ISD179" s="2"/>
      <c r="ISE179" s="2"/>
      <c r="ISF179" s="2"/>
      <c r="ISG179" s="2"/>
      <c r="ISH179" s="2"/>
      <c r="ISI179" s="2"/>
      <c r="ISJ179" s="2"/>
      <c r="ISK179" s="2"/>
      <c r="ISL179" s="2"/>
      <c r="ISM179" s="2"/>
      <c r="ISN179" s="2"/>
      <c r="ISO179" s="2"/>
      <c r="ISP179" s="2"/>
      <c r="ISQ179" s="2"/>
      <c r="ISR179" s="2"/>
      <c r="ISS179" s="2"/>
      <c r="IST179" s="2"/>
      <c r="ISU179" s="2"/>
      <c r="ISV179" s="2"/>
      <c r="ISW179" s="2"/>
      <c r="ISX179" s="2"/>
      <c r="ISY179" s="2"/>
      <c r="ISZ179" s="2"/>
      <c r="ITA179" s="2"/>
      <c r="ITB179" s="2"/>
      <c r="ITC179" s="2"/>
      <c r="ITD179" s="2"/>
      <c r="ITE179" s="2"/>
      <c r="ITF179" s="2"/>
      <c r="ITG179" s="2"/>
      <c r="ITH179" s="2"/>
      <c r="ITI179" s="2"/>
      <c r="ITJ179" s="2"/>
      <c r="ITK179" s="2"/>
      <c r="ITL179" s="2"/>
      <c r="ITM179" s="2"/>
      <c r="ITN179" s="2"/>
      <c r="ITO179" s="2"/>
      <c r="ITP179" s="2"/>
      <c r="ITQ179" s="2"/>
      <c r="ITR179" s="2"/>
      <c r="ITS179" s="2"/>
      <c r="ITT179" s="2"/>
      <c r="ITU179" s="2"/>
      <c r="ITV179" s="2"/>
      <c r="ITW179" s="2"/>
      <c r="ITX179" s="2"/>
      <c r="ITY179" s="2"/>
      <c r="ITZ179" s="2"/>
      <c r="IUA179" s="2"/>
      <c r="IUB179" s="2"/>
      <c r="IUC179" s="2"/>
      <c r="IUD179" s="2"/>
      <c r="IUE179" s="2"/>
      <c r="IUF179" s="2"/>
      <c r="IUG179" s="2"/>
      <c r="IUH179" s="2"/>
      <c r="IUI179" s="2"/>
      <c r="IUJ179" s="2"/>
      <c r="IUK179" s="2"/>
      <c r="IUL179" s="2"/>
      <c r="IUM179" s="2"/>
      <c r="IUN179" s="2"/>
      <c r="IUO179" s="2"/>
      <c r="IUP179" s="2"/>
      <c r="IUQ179" s="2"/>
      <c r="IUR179" s="2"/>
      <c r="IUS179" s="2"/>
      <c r="IUT179" s="2"/>
      <c r="IUU179" s="2"/>
      <c r="IUV179" s="2"/>
      <c r="IUW179" s="2"/>
      <c r="IUX179" s="2"/>
      <c r="IUY179" s="2"/>
      <c r="IUZ179" s="2"/>
      <c r="IVA179" s="2"/>
      <c r="IVB179" s="2"/>
      <c r="IVC179" s="2"/>
      <c r="IVD179" s="2"/>
      <c r="IVE179" s="2"/>
      <c r="IVF179" s="2"/>
      <c r="IVG179" s="2"/>
      <c r="IVH179" s="2"/>
      <c r="IVI179" s="2"/>
      <c r="IVJ179" s="2"/>
      <c r="IVK179" s="2"/>
      <c r="IVL179" s="2"/>
      <c r="IVM179" s="2"/>
      <c r="IVN179" s="2"/>
      <c r="IVO179" s="2"/>
      <c r="IVP179" s="2"/>
      <c r="IVQ179" s="2"/>
      <c r="IVR179" s="2"/>
      <c r="IVS179" s="2"/>
      <c r="IVT179" s="2"/>
      <c r="IVU179" s="2"/>
      <c r="IVV179" s="2"/>
      <c r="IVW179" s="2"/>
      <c r="IVX179" s="2"/>
      <c r="IVY179" s="2"/>
      <c r="IVZ179" s="2"/>
      <c r="IWA179" s="2"/>
      <c r="IWB179" s="2"/>
      <c r="IWC179" s="2"/>
      <c r="IWD179" s="2"/>
      <c r="IWE179" s="2"/>
      <c r="IWF179" s="2"/>
      <c r="IWG179" s="2"/>
      <c r="IWH179" s="2"/>
      <c r="IWI179" s="2"/>
      <c r="IWJ179" s="2"/>
      <c r="IWK179" s="2"/>
      <c r="IWL179" s="2"/>
      <c r="IWM179" s="2"/>
      <c r="IWN179" s="2"/>
      <c r="IWO179" s="2"/>
      <c r="IWP179" s="2"/>
      <c r="IWQ179" s="2"/>
      <c r="IWR179" s="2"/>
      <c r="IWS179" s="2"/>
      <c r="IWT179" s="2"/>
      <c r="IWU179" s="2"/>
      <c r="IWV179" s="2"/>
      <c r="IWW179" s="2"/>
      <c r="IWX179" s="2"/>
      <c r="IWY179" s="2"/>
      <c r="IWZ179" s="2"/>
      <c r="IXA179" s="2"/>
      <c r="IXB179" s="2"/>
      <c r="IXC179" s="2"/>
      <c r="IXD179" s="2"/>
      <c r="IXE179" s="2"/>
      <c r="IXF179" s="2"/>
      <c r="IXG179" s="2"/>
      <c r="IXH179" s="2"/>
      <c r="IXI179" s="2"/>
      <c r="IXJ179" s="2"/>
      <c r="IXK179" s="2"/>
      <c r="IXL179" s="2"/>
      <c r="IXM179" s="2"/>
      <c r="IXN179" s="2"/>
      <c r="IXO179" s="2"/>
      <c r="IXP179" s="2"/>
      <c r="IXQ179" s="2"/>
      <c r="IXR179" s="2"/>
      <c r="IXS179" s="2"/>
      <c r="IXT179" s="2"/>
      <c r="IXU179" s="2"/>
      <c r="IXV179" s="2"/>
      <c r="IXW179" s="2"/>
      <c r="IXX179" s="2"/>
      <c r="IXY179" s="2"/>
      <c r="IXZ179" s="2"/>
      <c r="IYA179" s="2"/>
      <c r="IYB179" s="2"/>
      <c r="IYC179" s="2"/>
      <c r="IYD179" s="2"/>
      <c r="IYE179" s="2"/>
      <c r="IYF179" s="2"/>
      <c r="IYG179" s="2"/>
      <c r="IYH179" s="2"/>
      <c r="IYI179" s="2"/>
      <c r="IYJ179" s="2"/>
      <c r="IYK179" s="2"/>
      <c r="IYL179" s="2"/>
      <c r="IYM179" s="2"/>
      <c r="IYN179" s="2"/>
      <c r="IYO179" s="2"/>
      <c r="IYP179" s="2"/>
      <c r="IYQ179" s="2"/>
      <c r="IYR179" s="2"/>
      <c r="IYS179" s="2"/>
      <c r="IYT179" s="2"/>
      <c r="IYU179" s="2"/>
      <c r="IYV179" s="2"/>
      <c r="IYW179" s="2"/>
      <c r="IYX179" s="2"/>
      <c r="IYY179" s="2"/>
      <c r="IYZ179" s="2"/>
      <c r="IZA179" s="2"/>
      <c r="IZB179" s="2"/>
      <c r="IZC179" s="2"/>
      <c r="IZD179" s="2"/>
      <c r="IZE179" s="2"/>
      <c r="IZF179" s="2"/>
      <c r="IZG179" s="2"/>
      <c r="IZH179" s="2"/>
      <c r="IZI179" s="2"/>
      <c r="IZJ179" s="2"/>
      <c r="IZK179" s="2"/>
      <c r="IZL179" s="2"/>
      <c r="IZM179" s="2"/>
      <c r="IZN179" s="2"/>
      <c r="IZO179" s="2"/>
      <c r="IZP179" s="2"/>
      <c r="IZQ179" s="2"/>
      <c r="IZR179" s="2"/>
      <c r="IZS179" s="2"/>
      <c r="IZT179" s="2"/>
      <c r="IZU179" s="2"/>
      <c r="IZV179" s="2"/>
      <c r="IZW179" s="2"/>
      <c r="IZX179" s="2"/>
      <c r="IZY179" s="2"/>
      <c r="IZZ179" s="2"/>
      <c r="JAA179" s="2"/>
      <c r="JAB179" s="2"/>
      <c r="JAC179" s="2"/>
      <c r="JAD179" s="2"/>
      <c r="JAE179" s="2"/>
      <c r="JAF179" s="2"/>
      <c r="JAG179" s="2"/>
      <c r="JAH179" s="2"/>
      <c r="JAI179" s="2"/>
      <c r="JAJ179" s="2"/>
      <c r="JAK179" s="2"/>
      <c r="JAL179" s="2"/>
      <c r="JAM179" s="2"/>
      <c r="JAN179" s="2"/>
      <c r="JAO179" s="2"/>
      <c r="JAP179" s="2"/>
      <c r="JAQ179" s="2"/>
      <c r="JAR179" s="2"/>
      <c r="JAS179" s="2"/>
      <c r="JAT179" s="2"/>
      <c r="JAU179" s="2"/>
      <c r="JAV179" s="2"/>
      <c r="JAW179" s="2"/>
      <c r="JAX179" s="2"/>
      <c r="JAY179" s="2"/>
      <c r="JAZ179" s="2"/>
      <c r="JBA179" s="2"/>
      <c r="JBB179" s="2"/>
      <c r="JBC179" s="2"/>
      <c r="JBD179" s="2"/>
      <c r="JBE179" s="2"/>
      <c r="JBF179" s="2"/>
      <c r="JBG179" s="2"/>
      <c r="JBH179" s="2"/>
      <c r="JBI179" s="2"/>
      <c r="JBJ179" s="2"/>
      <c r="JBK179" s="2"/>
      <c r="JBL179" s="2"/>
      <c r="JBM179" s="2"/>
      <c r="JBN179" s="2"/>
      <c r="JBO179" s="2"/>
      <c r="JBP179" s="2"/>
      <c r="JBQ179" s="2"/>
      <c r="JBR179" s="2"/>
      <c r="JBS179" s="2"/>
      <c r="JBT179" s="2"/>
      <c r="JBU179" s="2"/>
      <c r="JBV179" s="2"/>
      <c r="JBW179" s="2"/>
      <c r="JBX179" s="2"/>
      <c r="JBY179" s="2"/>
      <c r="JBZ179" s="2"/>
      <c r="JCA179" s="2"/>
      <c r="JCB179" s="2"/>
      <c r="JCC179" s="2"/>
      <c r="JCD179" s="2"/>
      <c r="JCE179" s="2"/>
      <c r="JCF179" s="2"/>
      <c r="JCG179" s="2"/>
      <c r="JCH179" s="2"/>
      <c r="JCI179" s="2"/>
      <c r="JCJ179" s="2"/>
      <c r="JCK179" s="2"/>
      <c r="JCL179" s="2"/>
      <c r="JCM179" s="2"/>
      <c r="JCN179" s="2"/>
      <c r="JCO179" s="2"/>
      <c r="JCP179" s="2"/>
      <c r="JCQ179" s="2"/>
      <c r="JCR179" s="2"/>
      <c r="JCS179" s="2"/>
      <c r="JCT179" s="2"/>
      <c r="JCU179" s="2"/>
      <c r="JCV179" s="2"/>
      <c r="JCW179" s="2"/>
      <c r="JCX179" s="2"/>
      <c r="JCY179" s="2"/>
      <c r="JCZ179" s="2"/>
      <c r="JDA179" s="2"/>
      <c r="JDB179" s="2"/>
      <c r="JDC179" s="2"/>
      <c r="JDD179" s="2"/>
      <c r="JDE179" s="2"/>
      <c r="JDF179" s="2"/>
      <c r="JDG179" s="2"/>
      <c r="JDH179" s="2"/>
      <c r="JDI179" s="2"/>
      <c r="JDJ179" s="2"/>
      <c r="JDK179" s="2"/>
      <c r="JDL179" s="2"/>
      <c r="JDM179" s="2"/>
      <c r="JDN179" s="2"/>
      <c r="JDO179" s="2"/>
      <c r="JDP179" s="2"/>
      <c r="JDQ179" s="2"/>
      <c r="JDR179" s="2"/>
      <c r="JDS179" s="2"/>
      <c r="JDT179" s="2"/>
      <c r="JDU179" s="2"/>
      <c r="JDV179" s="2"/>
      <c r="JDW179" s="2"/>
      <c r="JDX179" s="2"/>
      <c r="JDY179" s="2"/>
      <c r="JDZ179" s="2"/>
      <c r="JEA179" s="2"/>
      <c r="JEB179" s="2"/>
      <c r="JEC179" s="2"/>
      <c r="JED179" s="2"/>
      <c r="JEE179" s="2"/>
      <c r="JEF179" s="2"/>
      <c r="JEG179" s="2"/>
      <c r="JEH179" s="2"/>
      <c r="JEI179" s="2"/>
      <c r="JEJ179" s="2"/>
      <c r="JEK179" s="2"/>
      <c r="JEL179" s="2"/>
      <c r="JEM179" s="2"/>
      <c r="JEN179" s="2"/>
      <c r="JEO179" s="2"/>
      <c r="JEP179" s="2"/>
      <c r="JEQ179" s="2"/>
      <c r="JER179" s="2"/>
      <c r="JES179" s="2"/>
      <c r="JET179" s="2"/>
      <c r="JEU179" s="2"/>
      <c r="JEV179" s="2"/>
      <c r="JEW179" s="2"/>
      <c r="JEX179" s="2"/>
      <c r="JEY179" s="2"/>
      <c r="JEZ179" s="2"/>
      <c r="JFA179" s="2"/>
      <c r="JFB179" s="2"/>
      <c r="JFC179" s="2"/>
      <c r="JFD179" s="2"/>
      <c r="JFE179" s="2"/>
      <c r="JFF179" s="2"/>
      <c r="JFG179" s="2"/>
      <c r="JFH179" s="2"/>
      <c r="JFI179" s="2"/>
      <c r="JFJ179" s="2"/>
      <c r="JFK179" s="2"/>
      <c r="JFL179" s="2"/>
      <c r="JFM179" s="2"/>
      <c r="JFN179" s="2"/>
      <c r="JFO179" s="2"/>
      <c r="JFP179" s="2"/>
      <c r="JFQ179" s="2"/>
      <c r="JFR179" s="2"/>
      <c r="JFS179" s="2"/>
      <c r="JFT179" s="2"/>
      <c r="JFU179" s="2"/>
      <c r="JFV179" s="2"/>
      <c r="JFW179" s="2"/>
      <c r="JFX179" s="2"/>
      <c r="JFY179" s="2"/>
      <c r="JFZ179" s="2"/>
      <c r="JGA179" s="2"/>
      <c r="JGB179" s="2"/>
      <c r="JGC179" s="2"/>
      <c r="JGD179" s="2"/>
      <c r="JGE179" s="2"/>
      <c r="JGF179" s="2"/>
      <c r="JGG179" s="2"/>
      <c r="JGH179" s="2"/>
      <c r="JGI179" s="2"/>
      <c r="JGJ179" s="2"/>
      <c r="JGK179" s="2"/>
      <c r="JGL179" s="2"/>
      <c r="JGM179" s="2"/>
      <c r="JGN179" s="2"/>
      <c r="JGO179" s="2"/>
      <c r="JGP179" s="2"/>
      <c r="JGQ179" s="2"/>
      <c r="JGR179" s="2"/>
      <c r="JGS179" s="2"/>
      <c r="JGT179" s="2"/>
      <c r="JGU179" s="2"/>
      <c r="JGV179" s="2"/>
      <c r="JGW179" s="2"/>
      <c r="JGX179" s="2"/>
      <c r="JGY179" s="2"/>
      <c r="JGZ179" s="2"/>
      <c r="JHA179" s="2"/>
      <c r="JHB179" s="2"/>
      <c r="JHC179" s="2"/>
      <c r="JHD179" s="2"/>
      <c r="JHE179" s="2"/>
      <c r="JHF179" s="2"/>
      <c r="JHG179" s="2"/>
      <c r="JHH179" s="2"/>
      <c r="JHI179" s="2"/>
      <c r="JHJ179" s="2"/>
      <c r="JHK179" s="2"/>
      <c r="JHL179" s="2"/>
      <c r="JHM179" s="2"/>
      <c r="JHN179" s="2"/>
      <c r="JHO179" s="2"/>
      <c r="JHP179" s="2"/>
      <c r="JHQ179" s="2"/>
      <c r="JHR179" s="2"/>
      <c r="JHS179" s="2"/>
      <c r="JHT179" s="2"/>
      <c r="JHU179" s="2"/>
      <c r="JHV179" s="2"/>
      <c r="JHW179" s="2"/>
      <c r="JHX179" s="2"/>
      <c r="JHY179" s="2"/>
      <c r="JHZ179" s="2"/>
      <c r="JIA179" s="2"/>
      <c r="JIB179" s="2"/>
      <c r="JIC179" s="2"/>
      <c r="JID179" s="2"/>
      <c r="JIE179" s="2"/>
      <c r="JIF179" s="2"/>
      <c r="JIG179" s="2"/>
      <c r="JIH179" s="2"/>
      <c r="JII179" s="2"/>
      <c r="JIJ179" s="2"/>
      <c r="JIK179" s="2"/>
      <c r="JIL179" s="2"/>
      <c r="JIM179" s="2"/>
      <c r="JIN179" s="2"/>
      <c r="JIO179" s="2"/>
      <c r="JIP179" s="2"/>
      <c r="JIQ179" s="2"/>
      <c r="JIR179" s="2"/>
      <c r="JIS179" s="2"/>
      <c r="JIT179" s="2"/>
      <c r="JIU179" s="2"/>
      <c r="JIV179" s="2"/>
      <c r="JIW179" s="2"/>
      <c r="JIX179" s="2"/>
      <c r="JIY179" s="2"/>
      <c r="JIZ179" s="2"/>
      <c r="JJA179" s="2"/>
      <c r="JJB179" s="2"/>
      <c r="JJC179" s="2"/>
      <c r="JJD179" s="2"/>
      <c r="JJE179" s="2"/>
      <c r="JJF179" s="2"/>
      <c r="JJG179" s="2"/>
      <c r="JJH179" s="2"/>
      <c r="JJI179" s="2"/>
      <c r="JJJ179" s="2"/>
      <c r="JJK179" s="2"/>
      <c r="JJL179" s="2"/>
      <c r="JJM179" s="2"/>
      <c r="JJN179" s="2"/>
      <c r="JJO179" s="2"/>
      <c r="JJP179" s="2"/>
      <c r="JJQ179" s="2"/>
      <c r="JJR179" s="2"/>
      <c r="JJS179" s="2"/>
      <c r="JJT179" s="2"/>
      <c r="JJU179" s="2"/>
      <c r="JJV179" s="2"/>
      <c r="JJW179" s="2"/>
      <c r="JJX179" s="2"/>
      <c r="JJY179" s="2"/>
      <c r="JJZ179" s="2"/>
      <c r="JKA179" s="2"/>
      <c r="JKB179" s="2"/>
      <c r="JKC179" s="2"/>
      <c r="JKD179" s="2"/>
      <c r="JKE179" s="2"/>
      <c r="JKF179" s="2"/>
      <c r="JKG179" s="2"/>
      <c r="JKH179" s="2"/>
      <c r="JKI179" s="2"/>
      <c r="JKJ179" s="2"/>
      <c r="JKK179" s="2"/>
      <c r="JKL179" s="2"/>
      <c r="JKM179" s="2"/>
      <c r="JKN179" s="2"/>
      <c r="JKO179" s="2"/>
      <c r="JKP179" s="2"/>
      <c r="JKQ179" s="2"/>
      <c r="JKR179" s="2"/>
      <c r="JKS179" s="2"/>
      <c r="JKT179" s="2"/>
      <c r="JKU179" s="2"/>
      <c r="JKV179" s="2"/>
      <c r="JKW179" s="2"/>
      <c r="JKX179" s="2"/>
      <c r="JKY179" s="2"/>
      <c r="JKZ179" s="2"/>
      <c r="JLA179" s="2"/>
      <c r="JLB179" s="2"/>
      <c r="JLC179" s="2"/>
      <c r="JLD179" s="2"/>
      <c r="JLE179" s="2"/>
      <c r="JLF179" s="2"/>
      <c r="JLG179" s="2"/>
      <c r="JLH179" s="2"/>
      <c r="JLI179" s="2"/>
      <c r="JLJ179" s="2"/>
      <c r="JLK179" s="2"/>
      <c r="JLL179" s="2"/>
      <c r="JLM179" s="2"/>
      <c r="JLN179" s="2"/>
      <c r="JLO179" s="2"/>
      <c r="JLP179" s="2"/>
      <c r="JLQ179" s="2"/>
      <c r="JLR179" s="2"/>
      <c r="JLS179" s="2"/>
      <c r="JLT179" s="2"/>
      <c r="JLU179" s="2"/>
      <c r="JLV179" s="2"/>
      <c r="JLW179" s="2"/>
      <c r="JLX179" s="2"/>
      <c r="JLY179" s="2"/>
      <c r="JLZ179" s="2"/>
      <c r="JMA179" s="2"/>
      <c r="JMB179" s="2"/>
      <c r="JMC179" s="2"/>
      <c r="JMD179" s="2"/>
      <c r="JME179" s="2"/>
      <c r="JMF179" s="2"/>
      <c r="JMG179" s="2"/>
      <c r="JMH179" s="2"/>
      <c r="JMI179" s="2"/>
      <c r="JMJ179" s="2"/>
      <c r="JMK179" s="2"/>
      <c r="JML179" s="2"/>
      <c r="JMM179" s="2"/>
      <c r="JMN179" s="2"/>
      <c r="JMO179" s="2"/>
      <c r="JMP179" s="2"/>
      <c r="JMQ179" s="2"/>
      <c r="JMR179" s="2"/>
      <c r="JMS179" s="2"/>
      <c r="JMT179" s="2"/>
      <c r="JMU179" s="2"/>
      <c r="JMV179" s="2"/>
      <c r="JMW179" s="2"/>
      <c r="JMX179" s="2"/>
      <c r="JMY179" s="2"/>
      <c r="JMZ179" s="2"/>
      <c r="JNA179" s="2"/>
      <c r="JNB179" s="2"/>
      <c r="JNC179" s="2"/>
      <c r="JND179" s="2"/>
      <c r="JNE179" s="2"/>
      <c r="JNF179" s="2"/>
      <c r="JNG179" s="2"/>
      <c r="JNH179" s="2"/>
      <c r="JNI179" s="2"/>
      <c r="JNJ179" s="2"/>
      <c r="JNK179" s="2"/>
      <c r="JNL179" s="2"/>
      <c r="JNM179" s="2"/>
      <c r="JNN179" s="2"/>
      <c r="JNO179" s="2"/>
      <c r="JNP179" s="2"/>
      <c r="JNQ179" s="2"/>
      <c r="JNR179" s="2"/>
      <c r="JNS179" s="2"/>
      <c r="JNT179" s="2"/>
      <c r="JNU179" s="2"/>
      <c r="JNV179" s="2"/>
      <c r="JNW179" s="2"/>
      <c r="JNX179" s="2"/>
      <c r="JNY179" s="2"/>
      <c r="JNZ179" s="2"/>
      <c r="JOA179" s="2"/>
      <c r="JOB179" s="2"/>
      <c r="JOC179" s="2"/>
      <c r="JOD179" s="2"/>
      <c r="JOE179" s="2"/>
      <c r="JOF179" s="2"/>
      <c r="JOG179" s="2"/>
      <c r="JOH179" s="2"/>
      <c r="JOI179" s="2"/>
      <c r="JOJ179" s="2"/>
      <c r="JOK179" s="2"/>
      <c r="JOL179" s="2"/>
      <c r="JOM179" s="2"/>
      <c r="JON179" s="2"/>
      <c r="JOO179" s="2"/>
      <c r="JOP179" s="2"/>
      <c r="JOQ179" s="2"/>
      <c r="JOR179" s="2"/>
      <c r="JOS179" s="2"/>
      <c r="JOT179" s="2"/>
      <c r="JOU179" s="2"/>
      <c r="JOV179" s="2"/>
      <c r="JOW179" s="2"/>
      <c r="JOX179" s="2"/>
      <c r="JOY179" s="2"/>
      <c r="JOZ179" s="2"/>
      <c r="JPA179" s="2"/>
      <c r="JPB179" s="2"/>
      <c r="JPC179" s="2"/>
      <c r="JPD179" s="2"/>
      <c r="JPE179" s="2"/>
      <c r="JPF179" s="2"/>
      <c r="JPG179" s="2"/>
      <c r="JPH179" s="2"/>
      <c r="JPI179" s="2"/>
      <c r="JPJ179" s="2"/>
      <c r="JPK179" s="2"/>
      <c r="JPL179" s="2"/>
      <c r="JPM179" s="2"/>
      <c r="JPN179" s="2"/>
      <c r="JPO179" s="2"/>
      <c r="JPP179" s="2"/>
      <c r="JPQ179" s="2"/>
      <c r="JPR179" s="2"/>
      <c r="JPS179" s="2"/>
      <c r="JPT179" s="2"/>
      <c r="JPU179" s="2"/>
      <c r="JPV179" s="2"/>
      <c r="JPW179" s="2"/>
      <c r="JPX179" s="2"/>
      <c r="JPY179" s="2"/>
      <c r="JPZ179" s="2"/>
      <c r="JQA179" s="2"/>
      <c r="JQB179" s="2"/>
      <c r="JQC179" s="2"/>
      <c r="JQD179" s="2"/>
      <c r="JQE179" s="2"/>
      <c r="JQF179" s="2"/>
      <c r="JQG179" s="2"/>
      <c r="JQH179" s="2"/>
      <c r="JQI179" s="2"/>
      <c r="JQJ179" s="2"/>
      <c r="JQK179" s="2"/>
      <c r="JQL179" s="2"/>
      <c r="JQM179" s="2"/>
      <c r="JQN179" s="2"/>
      <c r="JQO179" s="2"/>
      <c r="JQP179" s="2"/>
      <c r="JQQ179" s="2"/>
      <c r="JQR179" s="2"/>
      <c r="JQS179" s="2"/>
      <c r="JQT179" s="2"/>
      <c r="JQU179" s="2"/>
      <c r="JQV179" s="2"/>
      <c r="JQW179" s="2"/>
      <c r="JQX179" s="2"/>
      <c r="JQY179" s="2"/>
      <c r="JQZ179" s="2"/>
      <c r="JRA179" s="2"/>
      <c r="JRB179" s="2"/>
      <c r="JRC179" s="2"/>
      <c r="JRD179" s="2"/>
      <c r="JRE179" s="2"/>
      <c r="JRF179" s="2"/>
      <c r="JRG179" s="2"/>
      <c r="JRH179" s="2"/>
      <c r="JRI179" s="2"/>
      <c r="JRJ179" s="2"/>
      <c r="JRK179" s="2"/>
      <c r="JRL179" s="2"/>
      <c r="JRM179" s="2"/>
      <c r="JRN179" s="2"/>
      <c r="JRO179" s="2"/>
      <c r="JRP179" s="2"/>
      <c r="JRQ179" s="2"/>
      <c r="JRR179" s="2"/>
      <c r="JRS179" s="2"/>
      <c r="JRT179" s="2"/>
      <c r="JRU179" s="2"/>
      <c r="JRV179" s="2"/>
      <c r="JRW179" s="2"/>
      <c r="JRX179" s="2"/>
      <c r="JRY179" s="2"/>
      <c r="JRZ179" s="2"/>
      <c r="JSA179" s="2"/>
      <c r="JSB179" s="2"/>
      <c r="JSC179" s="2"/>
      <c r="JSD179" s="2"/>
      <c r="JSE179" s="2"/>
      <c r="JSF179" s="2"/>
      <c r="JSG179" s="2"/>
      <c r="JSH179" s="2"/>
      <c r="JSI179" s="2"/>
      <c r="JSJ179" s="2"/>
      <c r="JSK179" s="2"/>
      <c r="JSL179" s="2"/>
      <c r="JSM179" s="2"/>
      <c r="JSN179" s="2"/>
      <c r="JSO179" s="2"/>
      <c r="JSP179" s="2"/>
      <c r="JSQ179" s="2"/>
      <c r="JSR179" s="2"/>
      <c r="JSS179" s="2"/>
      <c r="JST179" s="2"/>
      <c r="JSU179" s="2"/>
      <c r="JSV179" s="2"/>
      <c r="JSW179" s="2"/>
      <c r="JSX179" s="2"/>
      <c r="JSY179" s="2"/>
      <c r="JSZ179" s="2"/>
      <c r="JTA179" s="2"/>
      <c r="JTB179" s="2"/>
      <c r="JTC179" s="2"/>
      <c r="JTD179" s="2"/>
      <c r="JTE179" s="2"/>
      <c r="JTF179" s="2"/>
      <c r="JTG179" s="2"/>
      <c r="JTH179" s="2"/>
      <c r="JTI179" s="2"/>
      <c r="JTJ179" s="2"/>
      <c r="JTK179" s="2"/>
      <c r="JTL179" s="2"/>
      <c r="JTM179" s="2"/>
      <c r="JTN179" s="2"/>
      <c r="JTO179" s="2"/>
      <c r="JTP179" s="2"/>
      <c r="JTQ179" s="2"/>
      <c r="JTR179" s="2"/>
      <c r="JTS179" s="2"/>
      <c r="JTT179" s="2"/>
      <c r="JTU179" s="2"/>
      <c r="JTV179" s="2"/>
      <c r="JTW179" s="2"/>
      <c r="JTX179" s="2"/>
      <c r="JTY179" s="2"/>
      <c r="JTZ179" s="2"/>
      <c r="JUA179" s="2"/>
      <c r="JUB179" s="2"/>
      <c r="JUC179" s="2"/>
      <c r="JUD179" s="2"/>
      <c r="JUE179" s="2"/>
      <c r="JUF179" s="2"/>
      <c r="JUG179" s="2"/>
      <c r="JUH179" s="2"/>
      <c r="JUI179" s="2"/>
      <c r="JUJ179" s="2"/>
      <c r="JUK179" s="2"/>
      <c r="JUL179" s="2"/>
      <c r="JUM179" s="2"/>
      <c r="JUN179" s="2"/>
      <c r="JUO179" s="2"/>
      <c r="JUP179" s="2"/>
      <c r="JUQ179" s="2"/>
      <c r="JUR179" s="2"/>
      <c r="JUS179" s="2"/>
      <c r="JUT179" s="2"/>
      <c r="JUU179" s="2"/>
      <c r="JUV179" s="2"/>
      <c r="JUW179" s="2"/>
      <c r="JUX179" s="2"/>
      <c r="JUY179" s="2"/>
      <c r="JUZ179" s="2"/>
      <c r="JVA179" s="2"/>
      <c r="JVB179" s="2"/>
      <c r="JVC179" s="2"/>
      <c r="JVD179" s="2"/>
      <c r="JVE179" s="2"/>
      <c r="JVF179" s="2"/>
      <c r="JVG179" s="2"/>
      <c r="JVH179" s="2"/>
      <c r="JVI179" s="2"/>
      <c r="JVJ179" s="2"/>
      <c r="JVK179" s="2"/>
      <c r="JVL179" s="2"/>
      <c r="JVM179" s="2"/>
      <c r="JVN179" s="2"/>
      <c r="JVO179" s="2"/>
      <c r="JVP179" s="2"/>
      <c r="JVQ179" s="2"/>
      <c r="JVR179" s="2"/>
      <c r="JVS179" s="2"/>
      <c r="JVT179" s="2"/>
      <c r="JVU179" s="2"/>
      <c r="JVV179" s="2"/>
      <c r="JVW179" s="2"/>
      <c r="JVX179" s="2"/>
      <c r="JVY179" s="2"/>
      <c r="JVZ179" s="2"/>
      <c r="JWA179" s="2"/>
      <c r="JWB179" s="2"/>
      <c r="JWC179" s="2"/>
      <c r="JWD179" s="2"/>
      <c r="JWE179" s="2"/>
      <c r="JWF179" s="2"/>
      <c r="JWG179" s="2"/>
      <c r="JWH179" s="2"/>
      <c r="JWI179" s="2"/>
      <c r="JWJ179" s="2"/>
      <c r="JWK179" s="2"/>
      <c r="JWL179" s="2"/>
      <c r="JWM179" s="2"/>
      <c r="JWN179" s="2"/>
      <c r="JWO179" s="2"/>
      <c r="JWP179" s="2"/>
      <c r="JWQ179" s="2"/>
      <c r="JWR179" s="2"/>
      <c r="JWS179" s="2"/>
      <c r="JWT179" s="2"/>
      <c r="JWU179" s="2"/>
      <c r="JWV179" s="2"/>
      <c r="JWW179" s="2"/>
      <c r="JWX179" s="2"/>
      <c r="JWY179" s="2"/>
      <c r="JWZ179" s="2"/>
      <c r="JXA179" s="2"/>
      <c r="JXB179" s="2"/>
      <c r="JXC179" s="2"/>
      <c r="JXD179" s="2"/>
      <c r="JXE179" s="2"/>
      <c r="JXF179" s="2"/>
      <c r="JXG179" s="2"/>
      <c r="JXH179" s="2"/>
      <c r="JXI179" s="2"/>
      <c r="JXJ179" s="2"/>
      <c r="JXK179" s="2"/>
      <c r="JXL179" s="2"/>
      <c r="JXM179" s="2"/>
      <c r="JXN179" s="2"/>
      <c r="JXO179" s="2"/>
      <c r="JXP179" s="2"/>
      <c r="JXQ179" s="2"/>
      <c r="JXR179" s="2"/>
      <c r="JXS179" s="2"/>
      <c r="JXT179" s="2"/>
      <c r="JXU179" s="2"/>
      <c r="JXV179" s="2"/>
      <c r="JXW179" s="2"/>
      <c r="JXX179" s="2"/>
      <c r="JXY179" s="2"/>
      <c r="JXZ179" s="2"/>
      <c r="JYA179" s="2"/>
      <c r="JYB179" s="2"/>
      <c r="JYC179" s="2"/>
      <c r="JYD179" s="2"/>
      <c r="JYE179" s="2"/>
      <c r="JYF179" s="2"/>
      <c r="JYG179" s="2"/>
      <c r="JYH179" s="2"/>
      <c r="JYI179" s="2"/>
      <c r="JYJ179" s="2"/>
      <c r="JYK179" s="2"/>
      <c r="JYL179" s="2"/>
      <c r="JYM179" s="2"/>
      <c r="JYN179" s="2"/>
      <c r="JYO179" s="2"/>
      <c r="JYP179" s="2"/>
      <c r="JYQ179" s="2"/>
      <c r="JYR179" s="2"/>
      <c r="JYS179" s="2"/>
      <c r="JYT179" s="2"/>
      <c r="JYU179" s="2"/>
      <c r="JYV179" s="2"/>
      <c r="JYW179" s="2"/>
      <c r="JYX179" s="2"/>
      <c r="JYY179" s="2"/>
      <c r="JYZ179" s="2"/>
      <c r="JZA179" s="2"/>
      <c r="JZB179" s="2"/>
      <c r="JZC179" s="2"/>
      <c r="JZD179" s="2"/>
      <c r="JZE179" s="2"/>
      <c r="JZF179" s="2"/>
      <c r="JZG179" s="2"/>
      <c r="JZH179" s="2"/>
      <c r="JZI179" s="2"/>
      <c r="JZJ179" s="2"/>
      <c r="JZK179" s="2"/>
      <c r="JZL179" s="2"/>
      <c r="JZM179" s="2"/>
      <c r="JZN179" s="2"/>
      <c r="JZO179" s="2"/>
      <c r="JZP179" s="2"/>
      <c r="JZQ179" s="2"/>
      <c r="JZR179" s="2"/>
      <c r="JZS179" s="2"/>
      <c r="JZT179" s="2"/>
      <c r="JZU179" s="2"/>
      <c r="JZV179" s="2"/>
      <c r="JZW179" s="2"/>
      <c r="JZX179" s="2"/>
      <c r="JZY179" s="2"/>
      <c r="JZZ179" s="2"/>
      <c r="KAA179" s="2"/>
      <c r="KAB179" s="2"/>
      <c r="KAC179" s="2"/>
      <c r="KAD179" s="2"/>
      <c r="KAE179" s="2"/>
      <c r="KAF179" s="2"/>
      <c r="KAG179" s="2"/>
      <c r="KAH179" s="2"/>
      <c r="KAI179" s="2"/>
      <c r="KAJ179" s="2"/>
      <c r="KAK179" s="2"/>
      <c r="KAL179" s="2"/>
      <c r="KAM179" s="2"/>
      <c r="KAN179" s="2"/>
      <c r="KAO179" s="2"/>
      <c r="KAP179" s="2"/>
      <c r="KAQ179" s="2"/>
      <c r="KAR179" s="2"/>
      <c r="KAS179" s="2"/>
      <c r="KAT179" s="2"/>
      <c r="KAU179" s="2"/>
      <c r="KAV179" s="2"/>
      <c r="KAW179" s="2"/>
      <c r="KAX179" s="2"/>
      <c r="KAY179" s="2"/>
      <c r="KAZ179" s="2"/>
      <c r="KBA179" s="2"/>
      <c r="KBB179" s="2"/>
      <c r="KBC179" s="2"/>
      <c r="KBD179" s="2"/>
      <c r="KBE179" s="2"/>
      <c r="KBF179" s="2"/>
      <c r="KBG179" s="2"/>
      <c r="KBH179" s="2"/>
      <c r="KBI179" s="2"/>
      <c r="KBJ179" s="2"/>
      <c r="KBK179" s="2"/>
      <c r="KBL179" s="2"/>
      <c r="KBM179" s="2"/>
      <c r="KBN179" s="2"/>
      <c r="KBO179" s="2"/>
      <c r="KBP179" s="2"/>
      <c r="KBQ179" s="2"/>
      <c r="KBR179" s="2"/>
      <c r="KBS179" s="2"/>
      <c r="KBT179" s="2"/>
      <c r="KBU179" s="2"/>
      <c r="KBV179" s="2"/>
      <c r="KBW179" s="2"/>
      <c r="KBX179" s="2"/>
      <c r="KBY179" s="2"/>
      <c r="KBZ179" s="2"/>
      <c r="KCA179" s="2"/>
      <c r="KCB179" s="2"/>
      <c r="KCC179" s="2"/>
      <c r="KCD179" s="2"/>
      <c r="KCE179" s="2"/>
      <c r="KCF179" s="2"/>
      <c r="KCG179" s="2"/>
      <c r="KCH179" s="2"/>
      <c r="KCI179" s="2"/>
      <c r="KCJ179" s="2"/>
      <c r="KCK179" s="2"/>
      <c r="KCL179" s="2"/>
      <c r="KCM179" s="2"/>
      <c r="KCN179" s="2"/>
      <c r="KCO179" s="2"/>
      <c r="KCP179" s="2"/>
      <c r="KCQ179" s="2"/>
      <c r="KCR179" s="2"/>
      <c r="KCS179" s="2"/>
      <c r="KCT179" s="2"/>
      <c r="KCU179" s="2"/>
      <c r="KCV179" s="2"/>
      <c r="KCW179" s="2"/>
      <c r="KCX179" s="2"/>
      <c r="KCY179" s="2"/>
      <c r="KCZ179" s="2"/>
      <c r="KDA179" s="2"/>
      <c r="KDB179" s="2"/>
      <c r="KDC179" s="2"/>
      <c r="KDD179" s="2"/>
      <c r="KDE179" s="2"/>
      <c r="KDF179" s="2"/>
      <c r="KDG179" s="2"/>
      <c r="KDH179" s="2"/>
      <c r="KDI179" s="2"/>
      <c r="KDJ179" s="2"/>
      <c r="KDK179" s="2"/>
      <c r="KDL179" s="2"/>
      <c r="KDM179" s="2"/>
      <c r="KDN179" s="2"/>
      <c r="KDO179" s="2"/>
      <c r="KDP179" s="2"/>
      <c r="KDQ179" s="2"/>
      <c r="KDR179" s="2"/>
      <c r="KDS179" s="2"/>
      <c r="KDT179" s="2"/>
      <c r="KDU179" s="2"/>
      <c r="KDV179" s="2"/>
      <c r="KDW179" s="2"/>
      <c r="KDX179" s="2"/>
      <c r="KDY179" s="2"/>
      <c r="KDZ179" s="2"/>
      <c r="KEA179" s="2"/>
      <c r="KEB179" s="2"/>
      <c r="KEC179" s="2"/>
      <c r="KED179" s="2"/>
      <c r="KEE179" s="2"/>
      <c r="KEF179" s="2"/>
      <c r="KEG179" s="2"/>
      <c r="KEH179" s="2"/>
      <c r="KEI179" s="2"/>
      <c r="KEJ179" s="2"/>
      <c r="KEK179" s="2"/>
      <c r="KEL179" s="2"/>
      <c r="KEM179" s="2"/>
      <c r="KEN179" s="2"/>
      <c r="KEO179" s="2"/>
      <c r="KEP179" s="2"/>
      <c r="KEQ179" s="2"/>
      <c r="KER179" s="2"/>
      <c r="KES179" s="2"/>
      <c r="KET179" s="2"/>
      <c r="KEU179" s="2"/>
      <c r="KEV179" s="2"/>
      <c r="KEW179" s="2"/>
      <c r="KEX179" s="2"/>
      <c r="KEY179" s="2"/>
      <c r="KEZ179" s="2"/>
      <c r="KFA179" s="2"/>
      <c r="KFB179" s="2"/>
      <c r="KFC179" s="2"/>
      <c r="KFD179" s="2"/>
      <c r="KFE179" s="2"/>
      <c r="KFF179" s="2"/>
      <c r="KFG179" s="2"/>
      <c r="KFH179" s="2"/>
      <c r="KFI179" s="2"/>
      <c r="KFJ179" s="2"/>
      <c r="KFK179" s="2"/>
      <c r="KFL179" s="2"/>
      <c r="KFM179" s="2"/>
      <c r="KFN179" s="2"/>
      <c r="KFO179" s="2"/>
      <c r="KFP179" s="2"/>
      <c r="KFQ179" s="2"/>
      <c r="KFR179" s="2"/>
      <c r="KFS179" s="2"/>
      <c r="KFT179" s="2"/>
      <c r="KFU179" s="2"/>
      <c r="KFV179" s="2"/>
      <c r="KFW179" s="2"/>
      <c r="KFX179" s="2"/>
      <c r="KFY179" s="2"/>
      <c r="KFZ179" s="2"/>
      <c r="KGA179" s="2"/>
      <c r="KGB179" s="2"/>
      <c r="KGC179" s="2"/>
      <c r="KGD179" s="2"/>
      <c r="KGE179" s="2"/>
      <c r="KGF179" s="2"/>
      <c r="KGG179" s="2"/>
      <c r="KGH179" s="2"/>
      <c r="KGI179" s="2"/>
      <c r="KGJ179" s="2"/>
      <c r="KGK179" s="2"/>
      <c r="KGL179" s="2"/>
      <c r="KGM179" s="2"/>
      <c r="KGN179" s="2"/>
      <c r="KGO179" s="2"/>
      <c r="KGP179" s="2"/>
      <c r="KGQ179" s="2"/>
      <c r="KGR179" s="2"/>
      <c r="KGS179" s="2"/>
      <c r="KGT179" s="2"/>
      <c r="KGU179" s="2"/>
      <c r="KGV179" s="2"/>
      <c r="KGW179" s="2"/>
      <c r="KGX179" s="2"/>
      <c r="KGY179" s="2"/>
      <c r="KGZ179" s="2"/>
      <c r="KHA179" s="2"/>
      <c r="KHB179" s="2"/>
      <c r="KHC179" s="2"/>
      <c r="KHD179" s="2"/>
      <c r="KHE179" s="2"/>
      <c r="KHF179" s="2"/>
      <c r="KHG179" s="2"/>
      <c r="KHH179" s="2"/>
      <c r="KHI179" s="2"/>
      <c r="KHJ179" s="2"/>
      <c r="KHK179" s="2"/>
      <c r="KHL179" s="2"/>
      <c r="KHM179" s="2"/>
      <c r="KHN179" s="2"/>
      <c r="KHO179" s="2"/>
      <c r="KHP179" s="2"/>
      <c r="KHQ179" s="2"/>
      <c r="KHR179" s="2"/>
      <c r="KHS179" s="2"/>
      <c r="KHT179" s="2"/>
      <c r="KHU179" s="2"/>
      <c r="KHV179" s="2"/>
      <c r="KHW179" s="2"/>
      <c r="KHX179" s="2"/>
      <c r="KHY179" s="2"/>
      <c r="KHZ179" s="2"/>
      <c r="KIA179" s="2"/>
      <c r="KIB179" s="2"/>
      <c r="KIC179" s="2"/>
      <c r="KID179" s="2"/>
      <c r="KIE179" s="2"/>
      <c r="KIF179" s="2"/>
      <c r="KIG179" s="2"/>
      <c r="KIH179" s="2"/>
      <c r="KII179" s="2"/>
      <c r="KIJ179" s="2"/>
      <c r="KIK179" s="2"/>
      <c r="KIL179" s="2"/>
      <c r="KIM179" s="2"/>
      <c r="KIN179" s="2"/>
      <c r="KIO179" s="2"/>
      <c r="KIP179" s="2"/>
      <c r="KIQ179" s="2"/>
      <c r="KIR179" s="2"/>
      <c r="KIS179" s="2"/>
      <c r="KIT179" s="2"/>
      <c r="KIU179" s="2"/>
      <c r="KIV179" s="2"/>
      <c r="KIW179" s="2"/>
      <c r="KIX179" s="2"/>
      <c r="KIY179" s="2"/>
      <c r="KIZ179" s="2"/>
      <c r="KJA179" s="2"/>
      <c r="KJB179" s="2"/>
      <c r="KJC179" s="2"/>
      <c r="KJD179" s="2"/>
      <c r="KJE179" s="2"/>
      <c r="KJF179" s="2"/>
      <c r="KJG179" s="2"/>
      <c r="KJH179" s="2"/>
      <c r="KJI179" s="2"/>
      <c r="KJJ179" s="2"/>
      <c r="KJK179" s="2"/>
      <c r="KJL179" s="2"/>
      <c r="KJM179" s="2"/>
      <c r="KJN179" s="2"/>
      <c r="KJO179" s="2"/>
      <c r="KJP179" s="2"/>
      <c r="KJQ179" s="2"/>
      <c r="KJR179" s="2"/>
      <c r="KJS179" s="2"/>
      <c r="KJT179" s="2"/>
      <c r="KJU179" s="2"/>
      <c r="KJV179" s="2"/>
      <c r="KJW179" s="2"/>
      <c r="KJX179" s="2"/>
      <c r="KJY179" s="2"/>
      <c r="KJZ179" s="2"/>
      <c r="KKA179" s="2"/>
      <c r="KKB179" s="2"/>
      <c r="KKC179" s="2"/>
      <c r="KKD179" s="2"/>
      <c r="KKE179" s="2"/>
      <c r="KKF179" s="2"/>
      <c r="KKG179" s="2"/>
      <c r="KKH179" s="2"/>
      <c r="KKI179" s="2"/>
      <c r="KKJ179" s="2"/>
      <c r="KKK179" s="2"/>
      <c r="KKL179" s="2"/>
      <c r="KKM179" s="2"/>
      <c r="KKN179" s="2"/>
      <c r="KKO179" s="2"/>
      <c r="KKP179" s="2"/>
      <c r="KKQ179" s="2"/>
      <c r="KKR179" s="2"/>
      <c r="KKS179" s="2"/>
      <c r="KKT179" s="2"/>
      <c r="KKU179" s="2"/>
      <c r="KKV179" s="2"/>
      <c r="KKW179" s="2"/>
      <c r="KKX179" s="2"/>
      <c r="KKY179" s="2"/>
      <c r="KKZ179" s="2"/>
      <c r="KLA179" s="2"/>
      <c r="KLB179" s="2"/>
      <c r="KLC179" s="2"/>
      <c r="KLD179" s="2"/>
      <c r="KLE179" s="2"/>
      <c r="KLF179" s="2"/>
      <c r="KLG179" s="2"/>
      <c r="KLH179" s="2"/>
      <c r="KLI179" s="2"/>
      <c r="KLJ179" s="2"/>
      <c r="KLK179" s="2"/>
      <c r="KLL179" s="2"/>
      <c r="KLM179" s="2"/>
      <c r="KLN179" s="2"/>
      <c r="KLO179" s="2"/>
      <c r="KLP179" s="2"/>
      <c r="KLQ179" s="2"/>
      <c r="KLR179" s="2"/>
      <c r="KLS179" s="2"/>
      <c r="KLT179" s="2"/>
      <c r="KLU179" s="2"/>
      <c r="KLV179" s="2"/>
      <c r="KLW179" s="2"/>
      <c r="KLX179" s="2"/>
      <c r="KLY179" s="2"/>
      <c r="KLZ179" s="2"/>
      <c r="KMA179" s="2"/>
      <c r="KMB179" s="2"/>
      <c r="KMC179" s="2"/>
      <c r="KMD179" s="2"/>
      <c r="KME179" s="2"/>
      <c r="KMF179" s="2"/>
      <c r="KMG179" s="2"/>
      <c r="KMH179" s="2"/>
      <c r="KMI179" s="2"/>
      <c r="KMJ179" s="2"/>
      <c r="KMK179" s="2"/>
      <c r="KML179" s="2"/>
      <c r="KMM179" s="2"/>
      <c r="KMN179" s="2"/>
      <c r="KMO179" s="2"/>
      <c r="KMP179" s="2"/>
      <c r="KMQ179" s="2"/>
      <c r="KMR179" s="2"/>
      <c r="KMS179" s="2"/>
      <c r="KMT179" s="2"/>
      <c r="KMU179" s="2"/>
      <c r="KMV179" s="2"/>
      <c r="KMW179" s="2"/>
      <c r="KMX179" s="2"/>
      <c r="KMY179" s="2"/>
      <c r="KMZ179" s="2"/>
      <c r="KNA179" s="2"/>
      <c r="KNB179" s="2"/>
      <c r="KNC179" s="2"/>
      <c r="KND179" s="2"/>
      <c r="KNE179" s="2"/>
      <c r="KNF179" s="2"/>
      <c r="KNG179" s="2"/>
      <c r="KNH179" s="2"/>
      <c r="KNI179" s="2"/>
      <c r="KNJ179" s="2"/>
      <c r="KNK179" s="2"/>
      <c r="KNL179" s="2"/>
      <c r="KNM179" s="2"/>
      <c r="KNN179" s="2"/>
      <c r="KNO179" s="2"/>
      <c r="KNP179" s="2"/>
      <c r="KNQ179" s="2"/>
      <c r="KNR179" s="2"/>
      <c r="KNS179" s="2"/>
      <c r="KNT179" s="2"/>
      <c r="KNU179" s="2"/>
      <c r="KNV179" s="2"/>
      <c r="KNW179" s="2"/>
      <c r="KNX179" s="2"/>
      <c r="KNY179" s="2"/>
      <c r="KNZ179" s="2"/>
      <c r="KOA179" s="2"/>
      <c r="KOB179" s="2"/>
      <c r="KOC179" s="2"/>
      <c r="KOD179" s="2"/>
      <c r="KOE179" s="2"/>
      <c r="KOF179" s="2"/>
      <c r="KOG179" s="2"/>
      <c r="KOH179" s="2"/>
      <c r="KOI179" s="2"/>
      <c r="KOJ179" s="2"/>
      <c r="KOK179" s="2"/>
      <c r="KOL179" s="2"/>
      <c r="KOM179" s="2"/>
      <c r="KON179" s="2"/>
      <c r="KOO179" s="2"/>
      <c r="KOP179" s="2"/>
      <c r="KOQ179" s="2"/>
      <c r="KOR179" s="2"/>
      <c r="KOS179" s="2"/>
      <c r="KOT179" s="2"/>
      <c r="KOU179" s="2"/>
      <c r="KOV179" s="2"/>
      <c r="KOW179" s="2"/>
      <c r="KOX179" s="2"/>
      <c r="KOY179" s="2"/>
      <c r="KOZ179" s="2"/>
      <c r="KPA179" s="2"/>
      <c r="KPB179" s="2"/>
      <c r="KPC179" s="2"/>
      <c r="KPD179" s="2"/>
      <c r="KPE179" s="2"/>
      <c r="KPF179" s="2"/>
      <c r="KPG179" s="2"/>
      <c r="KPH179" s="2"/>
      <c r="KPI179" s="2"/>
      <c r="KPJ179" s="2"/>
      <c r="KPK179" s="2"/>
      <c r="KPL179" s="2"/>
      <c r="KPM179" s="2"/>
      <c r="KPN179" s="2"/>
      <c r="KPO179" s="2"/>
      <c r="KPP179" s="2"/>
      <c r="KPQ179" s="2"/>
      <c r="KPR179" s="2"/>
      <c r="KPS179" s="2"/>
      <c r="KPT179" s="2"/>
      <c r="KPU179" s="2"/>
      <c r="KPV179" s="2"/>
      <c r="KPW179" s="2"/>
      <c r="KPX179" s="2"/>
      <c r="KPY179" s="2"/>
      <c r="KPZ179" s="2"/>
      <c r="KQA179" s="2"/>
      <c r="KQB179" s="2"/>
      <c r="KQC179" s="2"/>
      <c r="KQD179" s="2"/>
      <c r="KQE179" s="2"/>
      <c r="KQF179" s="2"/>
      <c r="KQG179" s="2"/>
      <c r="KQH179" s="2"/>
      <c r="KQI179" s="2"/>
      <c r="KQJ179" s="2"/>
      <c r="KQK179" s="2"/>
      <c r="KQL179" s="2"/>
      <c r="KQM179" s="2"/>
      <c r="KQN179" s="2"/>
      <c r="KQO179" s="2"/>
      <c r="KQP179" s="2"/>
      <c r="KQQ179" s="2"/>
      <c r="KQR179" s="2"/>
      <c r="KQS179" s="2"/>
      <c r="KQT179" s="2"/>
      <c r="KQU179" s="2"/>
      <c r="KQV179" s="2"/>
      <c r="KQW179" s="2"/>
      <c r="KQX179" s="2"/>
      <c r="KQY179" s="2"/>
      <c r="KQZ179" s="2"/>
      <c r="KRA179" s="2"/>
      <c r="KRB179" s="2"/>
      <c r="KRC179" s="2"/>
      <c r="KRD179" s="2"/>
      <c r="KRE179" s="2"/>
      <c r="KRF179" s="2"/>
      <c r="KRG179" s="2"/>
      <c r="KRH179" s="2"/>
      <c r="KRI179" s="2"/>
      <c r="KRJ179" s="2"/>
      <c r="KRK179" s="2"/>
      <c r="KRL179" s="2"/>
      <c r="KRM179" s="2"/>
      <c r="KRN179" s="2"/>
      <c r="KRO179" s="2"/>
      <c r="KRP179" s="2"/>
      <c r="KRQ179" s="2"/>
      <c r="KRR179" s="2"/>
      <c r="KRS179" s="2"/>
      <c r="KRT179" s="2"/>
      <c r="KRU179" s="2"/>
      <c r="KRV179" s="2"/>
      <c r="KRW179" s="2"/>
      <c r="KRX179" s="2"/>
      <c r="KRY179" s="2"/>
      <c r="KRZ179" s="2"/>
      <c r="KSA179" s="2"/>
      <c r="KSB179" s="2"/>
      <c r="KSC179" s="2"/>
      <c r="KSD179" s="2"/>
      <c r="KSE179" s="2"/>
      <c r="KSF179" s="2"/>
      <c r="KSG179" s="2"/>
      <c r="KSH179" s="2"/>
      <c r="KSI179" s="2"/>
      <c r="KSJ179" s="2"/>
      <c r="KSK179" s="2"/>
      <c r="KSL179" s="2"/>
      <c r="KSM179" s="2"/>
      <c r="KSN179" s="2"/>
      <c r="KSO179" s="2"/>
      <c r="KSP179" s="2"/>
      <c r="KSQ179" s="2"/>
      <c r="KSR179" s="2"/>
      <c r="KSS179" s="2"/>
      <c r="KST179" s="2"/>
      <c r="KSU179" s="2"/>
      <c r="KSV179" s="2"/>
      <c r="KSW179" s="2"/>
      <c r="KSX179" s="2"/>
      <c r="KSY179" s="2"/>
      <c r="KSZ179" s="2"/>
      <c r="KTA179" s="2"/>
      <c r="KTB179" s="2"/>
      <c r="KTC179" s="2"/>
      <c r="KTD179" s="2"/>
      <c r="KTE179" s="2"/>
      <c r="KTF179" s="2"/>
      <c r="KTG179" s="2"/>
      <c r="KTH179" s="2"/>
      <c r="KTI179" s="2"/>
      <c r="KTJ179" s="2"/>
      <c r="KTK179" s="2"/>
      <c r="KTL179" s="2"/>
      <c r="KTM179" s="2"/>
      <c r="KTN179" s="2"/>
      <c r="KTO179" s="2"/>
      <c r="KTP179" s="2"/>
      <c r="KTQ179" s="2"/>
      <c r="KTR179" s="2"/>
      <c r="KTS179" s="2"/>
      <c r="KTT179" s="2"/>
      <c r="KTU179" s="2"/>
      <c r="KTV179" s="2"/>
      <c r="KTW179" s="2"/>
      <c r="KTX179" s="2"/>
      <c r="KTY179" s="2"/>
      <c r="KTZ179" s="2"/>
      <c r="KUA179" s="2"/>
      <c r="KUB179" s="2"/>
      <c r="KUC179" s="2"/>
      <c r="KUD179" s="2"/>
      <c r="KUE179" s="2"/>
      <c r="KUF179" s="2"/>
      <c r="KUG179" s="2"/>
      <c r="KUH179" s="2"/>
      <c r="KUI179" s="2"/>
      <c r="KUJ179" s="2"/>
      <c r="KUK179" s="2"/>
      <c r="KUL179" s="2"/>
      <c r="KUM179" s="2"/>
      <c r="KUN179" s="2"/>
      <c r="KUO179" s="2"/>
      <c r="KUP179" s="2"/>
      <c r="KUQ179" s="2"/>
      <c r="KUR179" s="2"/>
      <c r="KUS179" s="2"/>
      <c r="KUT179" s="2"/>
      <c r="KUU179" s="2"/>
      <c r="KUV179" s="2"/>
      <c r="KUW179" s="2"/>
      <c r="KUX179" s="2"/>
      <c r="KUY179" s="2"/>
      <c r="KUZ179" s="2"/>
      <c r="KVA179" s="2"/>
      <c r="KVB179" s="2"/>
      <c r="KVC179" s="2"/>
      <c r="KVD179" s="2"/>
      <c r="KVE179" s="2"/>
      <c r="KVF179" s="2"/>
      <c r="KVG179" s="2"/>
      <c r="KVH179" s="2"/>
      <c r="KVI179" s="2"/>
      <c r="KVJ179" s="2"/>
      <c r="KVK179" s="2"/>
      <c r="KVL179" s="2"/>
      <c r="KVM179" s="2"/>
      <c r="KVN179" s="2"/>
      <c r="KVO179" s="2"/>
      <c r="KVP179" s="2"/>
      <c r="KVQ179" s="2"/>
      <c r="KVR179" s="2"/>
      <c r="KVS179" s="2"/>
      <c r="KVT179" s="2"/>
      <c r="KVU179" s="2"/>
      <c r="KVV179" s="2"/>
      <c r="KVW179" s="2"/>
      <c r="KVX179" s="2"/>
      <c r="KVY179" s="2"/>
      <c r="KVZ179" s="2"/>
      <c r="KWA179" s="2"/>
      <c r="KWB179" s="2"/>
      <c r="KWC179" s="2"/>
      <c r="KWD179" s="2"/>
      <c r="KWE179" s="2"/>
      <c r="KWF179" s="2"/>
      <c r="KWG179" s="2"/>
      <c r="KWH179" s="2"/>
      <c r="KWI179" s="2"/>
      <c r="KWJ179" s="2"/>
      <c r="KWK179" s="2"/>
      <c r="KWL179" s="2"/>
      <c r="KWM179" s="2"/>
      <c r="KWN179" s="2"/>
      <c r="KWO179" s="2"/>
      <c r="KWP179" s="2"/>
      <c r="KWQ179" s="2"/>
      <c r="KWR179" s="2"/>
      <c r="KWS179" s="2"/>
      <c r="KWT179" s="2"/>
      <c r="KWU179" s="2"/>
      <c r="KWV179" s="2"/>
      <c r="KWW179" s="2"/>
      <c r="KWX179" s="2"/>
      <c r="KWY179" s="2"/>
      <c r="KWZ179" s="2"/>
      <c r="KXA179" s="2"/>
      <c r="KXB179" s="2"/>
      <c r="KXC179" s="2"/>
      <c r="KXD179" s="2"/>
      <c r="KXE179" s="2"/>
      <c r="KXF179" s="2"/>
      <c r="KXG179" s="2"/>
      <c r="KXH179" s="2"/>
      <c r="KXI179" s="2"/>
      <c r="KXJ179" s="2"/>
      <c r="KXK179" s="2"/>
      <c r="KXL179" s="2"/>
      <c r="KXM179" s="2"/>
      <c r="KXN179" s="2"/>
      <c r="KXO179" s="2"/>
      <c r="KXP179" s="2"/>
      <c r="KXQ179" s="2"/>
      <c r="KXR179" s="2"/>
      <c r="KXS179" s="2"/>
      <c r="KXT179" s="2"/>
      <c r="KXU179" s="2"/>
      <c r="KXV179" s="2"/>
      <c r="KXW179" s="2"/>
      <c r="KXX179" s="2"/>
      <c r="KXY179" s="2"/>
      <c r="KXZ179" s="2"/>
      <c r="KYA179" s="2"/>
      <c r="KYB179" s="2"/>
      <c r="KYC179" s="2"/>
      <c r="KYD179" s="2"/>
      <c r="KYE179" s="2"/>
      <c r="KYF179" s="2"/>
      <c r="KYG179" s="2"/>
      <c r="KYH179" s="2"/>
      <c r="KYI179" s="2"/>
      <c r="KYJ179" s="2"/>
      <c r="KYK179" s="2"/>
      <c r="KYL179" s="2"/>
      <c r="KYM179" s="2"/>
      <c r="KYN179" s="2"/>
      <c r="KYO179" s="2"/>
      <c r="KYP179" s="2"/>
      <c r="KYQ179" s="2"/>
      <c r="KYR179" s="2"/>
      <c r="KYS179" s="2"/>
      <c r="KYT179" s="2"/>
      <c r="KYU179" s="2"/>
      <c r="KYV179" s="2"/>
      <c r="KYW179" s="2"/>
      <c r="KYX179" s="2"/>
      <c r="KYY179" s="2"/>
      <c r="KYZ179" s="2"/>
      <c r="KZA179" s="2"/>
      <c r="KZB179" s="2"/>
      <c r="KZC179" s="2"/>
      <c r="KZD179" s="2"/>
      <c r="KZE179" s="2"/>
      <c r="KZF179" s="2"/>
      <c r="KZG179" s="2"/>
      <c r="KZH179" s="2"/>
      <c r="KZI179" s="2"/>
      <c r="KZJ179" s="2"/>
      <c r="KZK179" s="2"/>
      <c r="KZL179" s="2"/>
      <c r="KZM179" s="2"/>
      <c r="KZN179" s="2"/>
      <c r="KZO179" s="2"/>
      <c r="KZP179" s="2"/>
      <c r="KZQ179" s="2"/>
      <c r="KZR179" s="2"/>
      <c r="KZS179" s="2"/>
      <c r="KZT179" s="2"/>
      <c r="KZU179" s="2"/>
      <c r="KZV179" s="2"/>
      <c r="KZW179" s="2"/>
      <c r="KZX179" s="2"/>
      <c r="KZY179" s="2"/>
      <c r="KZZ179" s="2"/>
      <c r="LAA179" s="2"/>
      <c r="LAB179" s="2"/>
      <c r="LAC179" s="2"/>
      <c r="LAD179" s="2"/>
      <c r="LAE179" s="2"/>
      <c r="LAF179" s="2"/>
      <c r="LAG179" s="2"/>
      <c r="LAH179" s="2"/>
      <c r="LAI179" s="2"/>
      <c r="LAJ179" s="2"/>
      <c r="LAK179" s="2"/>
      <c r="LAL179" s="2"/>
      <c r="LAM179" s="2"/>
      <c r="LAN179" s="2"/>
      <c r="LAO179" s="2"/>
      <c r="LAP179" s="2"/>
      <c r="LAQ179" s="2"/>
      <c r="LAR179" s="2"/>
      <c r="LAS179" s="2"/>
      <c r="LAT179" s="2"/>
      <c r="LAU179" s="2"/>
      <c r="LAV179" s="2"/>
      <c r="LAW179" s="2"/>
      <c r="LAX179" s="2"/>
      <c r="LAY179" s="2"/>
      <c r="LAZ179" s="2"/>
      <c r="LBA179" s="2"/>
      <c r="LBB179" s="2"/>
      <c r="LBC179" s="2"/>
      <c r="LBD179" s="2"/>
      <c r="LBE179" s="2"/>
      <c r="LBF179" s="2"/>
      <c r="LBG179" s="2"/>
      <c r="LBH179" s="2"/>
      <c r="LBI179" s="2"/>
      <c r="LBJ179" s="2"/>
      <c r="LBK179" s="2"/>
      <c r="LBL179" s="2"/>
      <c r="LBM179" s="2"/>
      <c r="LBN179" s="2"/>
      <c r="LBO179" s="2"/>
      <c r="LBP179" s="2"/>
      <c r="LBQ179" s="2"/>
      <c r="LBR179" s="2"/>
      <c r="LBS179" s="2"/>
      <c r="LBT179" s="2"/>
      <c r="LBU179" s="2"/>
      <c r="LBV179" s="2"/>
      <c r="LBW179" s="2"/>
      <c r="LBX179" s="2"/>
      <c r="LBY179" s="2"/>
      <c r="LBZ179" s="2"/>
      <c r="LCA179" s="2"/>
      <c r="LCB179" s="2"/>
      <c r="LCC179" s="2"/>
      <c r="LCD179" s="2"/>
      <c r="LCE179" s="2"/>
      <c r="LCF179" s="2"/>
      <c r="LCG179" s="2"/>
      <c r="LCH179" s="2"/>
      <c r="LCI179" s="2"/>
      <c r="LCJ179" s="2"/>
      <c r="LCK179" s="2"/>
      <c r="LCL179" s="2"/>
      <c r="LCM179" s="2"/>
      <c r="LCN179" s="2"/>
      <c r="LCO179" s="2"/>
      <c r="LCP179" s="2"/>
      <c r="LCQ179" s="2"/>
      <c r="LCR179" s="2"/>
      <c r="LCS179" s="2"/>
      <c r="LCT179" s="2"/>
      <c r="LCU179" s="2"/>
      <c r="LCV179" s="2"/>
      <c r="LCW179" s="2"/>
      <c r="LCX179" s="2"/>
      <c r="LCY179" s="2"/>
      <c r="LCZ179" s="2"/>
      <c r="LDA179" s="2"/>
      <c r="LDB179" s="2"/>
      <c r="LDC179" s="2"/>
      <c r="LDD179" s="2"/>
      <c r="LDE179" s="2"/>
      <c r="LDF179" s="2"/>
      <c r="LDG179" s="2"/>
      <c r="LDH179" s="2"/>
      <c r="LDI179" s="2"/>
      <c r="LDJ179" s="2"/>
      <c r="LDK179" s="2"/>
      <c r="LDL179" s="2"/>
      <c r="LDM179" s="2"/>
      <c r="LDN179" s="2"/>
      <c r="LDO179" s="2"/>
      <c r="LDP179" s="2"/>
      <c r="LDQ179" s="2"/>
      <c r="LDR179" s="2"/>
      <c r="LDS179" s="2"/>
      <c r="LDT179" s="2"/>
      <c r="LDU179" s="2"/>
      <c r="LDV179" s="2"/>
      <c r="LDW179" s="2"/>
      <c r="LDX179" s="2"/>
      <c r="LDY179" s="2"/>
      <c r="LDZ179" s="2"/>
      <c r="LEA179" s="2"/>
      <c r="LEB179" s="2"/>
      <c r="LEC179" s="2"/>
      <c r="LED179" s="2"/>
      <c r="LEE179" s="2"/>
      <c r="LEF179" s="2"/>
      <c r="LEG179" s="2"/>
      <c r="LEH179" s="2"/>
      <c r="LEI179" s="2"/>
      <c r="LEJ179" s="2"/>
      <c r="LEK179" s="2"/>
      <c r="LEL179" s="2"/>
      <c r="LEM179" s="2"/>
      <c r="LEN179" s="2"/>
      <c r="LEO179" s="2"/>
      <c r="LEP179" s="2"/>
      <c r="LEQ179" s="2"/>
      <c r="LER179" s="2"/>
      <c r="LES179" s="2"/>
      <c r="LET179" s="2"/>
      <c r="LEU179" s="2"/>
      <c r="LEV179" s="2"/>
      <c r="LEW179" s="2"/>
      <c r="LEX179" s="2"/>
      <c r="LEY179" s="2"/>
      <c r="LEZ179" s="2"/>
      <c r="LFA179" s="2"/>
      <c r="LFB179" s="2"/>
      <c r="LFC179" s="2"/>
      <c r="LFD179" s="2"/>
      <c r="LFE179" s="2"/>
      <c r="LFF179" s="2"/>
      <c r="LFG179" s="2"/>
      <c r="LFH179" s="2"/>
      <c r="LFI179" s="2"/>
      <c r="LFJ179" s="2"/>
      <c r="LFK179" s="2"/>
      <c r="LFL179" s="2"/>
      <c r="LFM179" s="2"/>
      <c r="LFN179" s="2"/>
      <c r="LFO179" s="2"/>
      <c r="LFP179" s="2"/>
      <c r="LFQ179" s="2"/>
      <c r="LFR179" s="2"/>
      <c r="LFS179" s="2"/>
      <c r="LFT179" s="2"/>
      <c r="LFU179" s="2"/>
      <c r="LFV179" s="2"/>
      <c r="LFW179" s="2"/>
      <c r="LFX179" s="2"/>
      <c r="LFY179" s="2"/>
      <c r="LFZ179" s="2"/>
      <c r="LGA179" s="2"/>
      <c r="LGB179" s="2"/>
      <c r="LGC179" s="2"/>
      <c r="LGD179" s="2"/>
      <c r="LGE179" s="2"/>
      <c r="LGF179" s="2"/>
      <c r="LGG179" s="2"/>
      <c r="LGH179" s="2"/>
      <c r="LGI179" s="2"/>
      <c r="LGJ179" s="2"/>
      <c r="LGK179" s="2"/>
      <c r="LGL179" s="2"/>
      <c r="LGM179" s="2"/>
      <c r="LGN179" s="2"/>
      <c r="LGO179" s="2"/>
      <c r="LGP179" s="2"/>
      <c r="LGQ179" s="2"/>
      <c r="LGR179" s="2"/>
      <c r="LGS179" s="2"/>
      <c r="LGT179" s="2"/>
      <c r="LGU179" s="2"/>
      <c r="LGV179" s="2"/>
      <c r="LGW179" s="2"/>
      <c r="LGX179" s="2"/>
      <c r="LGY179" s="2"/>
      <c r="LGZ179" s="2"/>
      <c r="LHA179" s="2"/>
      <c r="LHB179" s="2"/>
      <c r="LHC179" s="2"/>
      <c r="LHD179" s="2"/>
      <c r="LHE179" s="2"/>
      <c r="LHF179" s="2"/>
      <c r="LHG179" s="2"/>
      <c r="LHH179" s="2"/>
      <c r="LHI179" s="2"/>
      <c r="LHJ179" s="2"/>
      <c r="LHK179" s="2"/>
      <c r="LHL179" s="2"/>
      <c r="LHM179" s="2"/>
      <c r="LHN179" s="2"/>
      <c r="LHO179" s="2"/>
      <c r="LHP179" s="2"/>
      <c r="LHQ179" s="2"/>
      <c r="LHR179" s="2"/>
      <c r="LHS179" s="2"/>
      <c r="LHT179" s="2"/>
      <c r="LHU179" s="2"/>
      <c r="LHV179" s="2"/>
      <c r="LHW179" s="2"/>
      <c r="LHX179" s="2"/>
      <c r="LHY179" s="2"/>
      <c r="LHZ179" s="2"/>
      <c r="LIA179" s="2"/>
      <c r="LIB179" s="2"/>
      <c r="LIC179" s="2"/>
      <c r="LID179" s="2"/>
      <c r="LIE179" s="2"/>
      <c r="LIF179" s="2"/>
      <c r="LIG179" s="2"/>
      <c r="LIH179" s="2"/>
      <c r="LII179" s="2"/>
      <c r="LIJ179" s="2"/>
      <c r="LIK179" s="2"/>
      <c r="LIL179" s="2"/>
      <c r="LIM179" s="2"/>
      <c r="LIN179" s="2"/>
      <c r="LIO179" s="2"/>
      <c r="LIP179" s="2"/>
      <c r="LIQ179" s="2"/>
      <c r="LIR179" s="2"/>
      <c r="LIS179" s="2"/>
      <c r="LIT179" s="2"/>
      <c r="LIU179" s="2"/>
      <c r="LIV179" s="2"/>
      <c r="LIW179" s="2"/>
      <c r="LIX179" s="2"/>
      <c r="LIY179" s="2"/>
      <c r="LIZ179" s="2"/>
      <c r="LJA179" s="2"/>
      <c r="LJB179" s="2"/>
      <c r="LJC179" s="2"/>
      <c r="LJD179" s="2"/>
      <c r="LJE179" s="2"/>
      <c r="LJF179" s="2"/>
      <c r="LJG179" s="2"/>
      <c r="LJH179" s="2"/>
      <c r="LJI179" s="2"/>
      <c r="LJJ179" s="2"/>
      <c r="LJK179" s="2"/>
      <c r="LJL179" s="2"/>
      <c r="LJM179" s="2"/>
      <c r="LJN179" s="2"/>
      <c r="LJO179" s="2"/>
      <c r="LJP179" s="2"/>
      <c r="LJQ179" s="2"/>
      <c r="LJR179" s="2"/>
      <c r="LJS179" s="2"/>
      <c r="LJT179" s="2"/>
      <c r="LJU179" s="2"/>
      <c r="LJV179" s="2"/>
      <c r="LJW179" s="2"/>
      <c r="LJX179" s="2"/>
      <c r="LJY179" s="2"/>
      <c r="LJZ179" s="2"/>
      <c r="LKA179" s="2"/>
      <c r="LKB179" s="2"/>
      <c r="LKC179" s="2"/>
      <c r="LKD179" s="2"/>
      <c r="LKE179" s="2"/>
      <c r="LKF179" s="2"/>
      <c r="LKG179" s="2"/>
      <c r="LKH179" s="2"/>
      <c r="LKI179" s="2"/>
      <c r="LKJ179" s="2"/>
      <c r="LKK179" s="2"/>
      <c r="LKL179" s="2"/>
      <c r="LKM179" s="2"/>
      <c r="LKN179" s="2"/>
      <c r="LKO179" s="2"/>
      <c r="LKP179" s="2"/>
      <c r="LKQ179" s="2"/>
      <c r="LKR179" s="2"/>
      <c r="LKS179" s="2"/>
      <c r="LKT179" s="2"/>
      <c r="LKU179" s="2"/>
      <c r="LKV179" s="2"/>
      <c r="LKW179" s="2"/>
      <c r="LKX179" s="2"/>
      <c r="LKY179" s="2"/>
      <c r="LKZ179" s="2"/>
      <c r="LLA179" s="2"/>
      <c r="LLB179" s="2"/>
      <c r="LLC179" s="2"/>
      <c r="LLD179" s="2"/>
      <c r="LLE179" s="2"/>
      <c r="LLF179" s="2"/>
      <c r="LLG179" s="2"/>
      <c r="LLH179" s="2"/>
      <c r="LLI179" s="2"/>
      <c r="LLJ179" s="2"/>
      <c r="LLK179" s="2"/>
      <c r="LLL179" s="2"/>
      <c r="LLM179" s="2"/>
      <c r="LLN179" s="2"/>
      <c r="LLO179" s="2"/>
      <c r="LLP179" s="2"/>
      <c r="LLQ179" s="2"/>
      <c r="LLR179" s="2"/>
      <c r="LLS179" s="2"/>
      <c r="LLT179" s="2"/>
      <c r="LLU179" s="2"/>
      <c r="LLV179" s="2"/>
      <c r="LLW179" s="2"/>
      <c r="LLX179" s="2"/>
      <c r="LLY179" s="2"/>
      <c r="LLZ179" s="2"/>
      <c r="LMA179" s="2"/>
      <c r="LMB179" s="2"/>
      <c r="LMC179" s="2"/>
      <c r="LMD179" s="2"/>
      <c r="LME179" s="2"/>
      <c r="LMF179" s="2"/>
      <c r="LMG179" s="2"/>
      <c r="LMH179" s="2"/>
      <c r="LMI179" s="2"/>
      <c r="LMJ179" s="2"/>
      <c r="LMK179" s="2"/>
      <c r="LML179" s="2"/>
      <c r="LMM179" s="2"/>
      <c r="LMN179" s="2"/>
      <c r="LMO179" s="2"/>
      <c r="LMP179" s="2"/>
      <c r="LMQ179" s="2"/>
      <c r="LMR179" s="2"/>
      <c r="LMS179" s="2"/>
      <c r="LMT179" s="2"/>
      <c r="LMU179" s="2"/>
      <c r="LMV179" s="2"/>
      <c r="LMW179" s="2"/>
      <c r="LMX179" s="2"/>
      <c r="LMY179" s="2"/>
      <c r="LMZ179" s="2"/>
      <c r="LNA179" s="2"/>
      <c r="LNB179" s="2"/>
      <c r="LNC179" s="2"/>
      <c r="LND179" s="2"/>
      <c r="LNE179" s="2"/>
      <c r="LNF179" s="2"/>
      <c r="LNG179" s="2"/>
      <c r="LNH179" s="2"/>
      <c r="LNI179" s="2"/>
      <c r="LNJ179" s="2"/>
      <c r="LNK179" s="2"/>
      <c r="LNL179" s="2"/>
      <c r="LNM179" s="2"/>
      <c r="LNN179" s="2"/>
      <c r="LNO179" s="2"/>
      <c r="LNP179" s="2"/>
      <c r="LNQ179" s="2"/>
      <c r="LNR179" s="2"/>
      <c r="LNS179" s="2"/>
      <c r="LNT179" s="2"/>
      <c r="LNU179" s="2"/>
      <c r="LNV179" s="2"/>
      <c r="LNW179" s="2"/>
      <c r="LNX179" s="2"/>
      <c r="LNY179" s="2"/>
      <c r="LNZ179" s="2"/>
      <c r="LOA179" s="2"/>
      <c r="LOB179" s="2"/>
      <c r="LOC179" s="2"/>
      <c r="LOD179" s="2"/>
      <c r="LOE179" s="2"/>
      <c r="LOF179" s="2"/>
      <c r="LOG179" s="2"/>
      <c r="LOH179" s="2"/>
      <c r="LOI179" s="2"/>
      <c r="LOJ179" s="2"/>
      <c r="LOK179" s="2"/>
      <c r="LOL179" s="2"/>
      <c r="LOM179" s="2"/>
      <c r="LON179" s="2"/>
      <c r="LOO179" s="2"/>
      <c r="LOP179" s="2"/>
      <c r="LOQ179" s="2"/>
      <c r="LOR179" s="2"/>
      <c r="LOS179" s="2"/>
      <c r="LOT179" s="2"/>
      <c r="LOU179" s="2"/>
      <c r="LOV179" s="2"/>
      <c r="LOW179" s="2"/>
      <c r="LOX179" s="2"/>
      <c r="LOY179" s="2"/>
      <c r="LOZ179" s="2"/>
      <c r="LPA179" s="2"/>
      <c r="LPB179" s="2"/>
      <c r="LPC179" s="2"/>
      <c r="LPD179" s="2"/>
      <c r="LPE179" s="2"/>
      <c r="LPF179" s="2"/>
      <c r="LPG179" s="2"/>
      <c r="LPH179" s="2"/>
      <c r="LPI179" s="2"/>
      <c r="LPJ179" s="2"/>
      <c r="LPK179" s="2"/>
      <c r="LPL179" s="2"/>
      <c r="LPM179" s="2"/>
      <c r="LPN179" s="2"/>
      <c r="LPO179" s="2"/>
      <c r="LPP179" s="2"/>
      <c r="LPQ179" s="2"/>
      <c r="LPR179" s="2"/>
      <c r="LPS179" s="2"/>
      <c r="LPT179" s="2"/>
      <c r="LPU179" s="2"/>
      <c r="LPV179" s="2"/>
      <c r="LPW179" s="2"/>
      <c r="LPX179" s="2"/>
      <c r="LPY179" s="2"/>
      <c r="LPZ179" s="2"/>
      <c r="LQA179" s="2"/>
      <c r="LQB179" s="2"/>
      <c r="LQC179" s="2"/>
      <c r="LQD179" s="2"/>
      <c r="LQE179" s="2"/>
      <c r="LQF179" s="2"/>
      <c r="LQG179" s="2"/>
      <c r="LQH179" s="2"/>
      <c r="LQI179" s="2"/>
      <c r="LQJ179" s="2"/>
      <c r="LQK179" s="2"/>
      <c r="LQL179" s="2"/>
      <c r="LQM179" s="2"/>
      <c r="LQN179" s="2"/>
      <c r="LQO179" s="2"/>
      <c r="LQP179" s="2"/>
      <c r="LQQ179" s="2"/>
      <c r="LQR179" s="2"/>
      <c r="LQS179" s="2"/>
      <c r="LQT179" s="2"/>
      <c r="LQU179" s="2"/>
      <c r="LQV179" s="2"/>
      <c r="LQW179" s="2"/>
      <c r="LQX179" s="2"/>
      <c r="LQY179" s="2"/>
      <c r="LQZ179" s="2"/>
      <c r="LRA179" s="2"/>
      <c r="LRB179" s="2"/>
      <c r="LRC179" s="2"/>
      <c r="LRD179" s="2"/>
      <c r="LRE179" s="2"/>
      <c r="LRF179" s="2"/>
      <c r="LRG179" s="2"/>
      <c r="LRH179" s="2"/>
      <c r="LRI179" s="2"/>
      <c r="LRJ179" s="2"/>
      <c r="LRK179" s="2"/>
      <c r="LRL179" s="2"/>
      <c r="LRM179" s="2"/>
      <c r="LRN179" s="2"/>
      <c r="LRO179" s="2"/>
      <c r="LRP179" s="2"/>
      <c r="LRQ179" s="2"/>
      <c r="LRR179" s="2"/>
      <c r="LRS179" s="2"/>
      <c r="LRT179" s="2"/>
      <c r="LRU179" s="2"/>
      <c r="LRV179" s="2"/>
      <c r="LRW179" s="2"/>
      <c r="LRX179" s="2"/>
      <c r="LRY179" s="2"/>
      <c r="LRZ179" s="2"/>
      <c r="LSA179" s="2"/>
      <c r="LSB179" s="2"/>
      <c r="LSC179" s="2"/>
      <c r="LSD179" s="2"/>
      <c r="LSE179" s="2"/>
      <c r="LSF179" s="2"/>
      <c r="LSG179" s="2"/>
      <c r="LSH179" s="2"/>
      <c r="LSI179" s="2"/>
      <c r="LSJ179" s="2"/>
      <c r="LSK179" s="2"/>
      <c r="LSL179" s="2"/>
      <c r="LSM179" s="2"/>
      <c r="LSN179" s="2"/>
      <c r="LSO179" s="2"/>
      <c r="LSP179" s="2"/>
      <c r="LSQ179" s="2"/>
      <c r="LSR179" s="2"/>
      <c r="LSS179" s="2"/>
      <c r="LST179" s="2"/>
      <c r="LSU179" s="2"/>
      <c r="LSV179" s="2"/>
      <c r="LSW179" s="2"/>
      <c r="LSX179" s="2"/>
      <c r="LSY179" s="2"/>
      <c r="LSZ179" s="2"/>
      <c r="LTA179" s="2"/>
      <c r="LTB179" s="2"/>
      <c r="LTC179" s="2"/>
      <c r="LTD179" s="2"/>
      <c r="LTE179" s="2"/>
      <c r="LTF179" s="2"/>
      <c r="LTG179" s="2"/>
      <c r="LTH179" s="2"/>
      <c r="LTI179" s="2"/>
      <c r="LTJ179" s="2"/>
      <c r="LTK179" s="2"/>
      <c r="LTL179" s="2"/>
      <c r="LTM179" s="2"/>
      <c r="LTN179" s="2"/>
      <c r="LTO179" s="2"/>
      <c r="LTP179" s="2"/>
      <c r="LTQ179" s="2"/>
      <c r="LTR179" s="2"/>
      <c r="LTS179" s="2"/>
      <c r="LTT179" s="2"/>
      <c r="LTU179" s="2"/>
      <c r="LTV179" s="2"/>
      <c r="LTW179" s="2"/>
      <c r="LTX179" s="2"/>
      <c r="LTY179" s="2"/>
      <c r="LTZ179" s="2"/>
      <c r="LUA179" s="2"/>
      <c r="LUB179" s="2"/>
      <c r="LUC179" s="2"/>
      <c r="LUD179" s="2"/>
      <c r="LUE179" s="2"/>
      <c r="LUF179" s="2"/>
      <c r="LUG179" s="2"/>
      <c r="LUH179" s="2"/>
      <c r="LUI179" s="2"/>
      <c r="LUJ179" s="2"/>
      <c r="LUK179" s="2"/>
      <c r="LUL179" s="2"/>
      <c r="LUM179" s="2"/>
      <c r="LUN179" s="2"/>
      <c r="LUO179" s="2"/>
      <c r="LUP179" s="2"/>
      <c r="LUQ179" s="2"/>
      <c r="LUR179" s="2"/>
      <c r="LUS179" s="2"/>
      <c r="LUT179" s="2"/>
      <c r="LUU179" s="2"/>
      <c r="LUV179" s="2"/>
      <c r="LUW179" s="2"/>
      <c r="LUX179" s="2"/>
      <c r="LUY179" s="2"/>
      <c r="LUZ179" s="2"/>
      <c r="LVA179" s="2"/>
      <c r="LVB179" s="2"/>
      <c r="LVC179" s="2"/>
      <c r="LVD179" s="2"/>
      <c r="LVE179" s="2"/>
      <c r="LVF179" s="2"/>
      <c r="LVG179" s="2"/>
      <c r="LVH179" s="2"/>
      <c r="LVI179" s="2"/>
      <c r="LVJ179" s="2"/>
      <c r="LVK179" s="2"/>
      <c r="LVL179" s="2"/>
      <c r="LVM179" s="2"/>
      <c r="LVN179" s="2"/>
      <c r="LVO179" s="2"/>
      <c r="LVP179" s="2"/>
      <c r="LVQ179" s="2"/>
      <c r="LVR179" s="2"/>
      <c r="LVS179" s="2"/>
      <c r="LVT179" s="2"/>
      <c r="LVU179" s="2"/>
      <c r="LVV179" s="2"/>
      <c r="LVW179" s="2"/>
      <c r="LVX179" s="2"/>
      <c r="LVY179" s="2"/>
      <c r="LVZ179" s="2"/>
      <c r="LWA179" s="2"/>
      <c r="LWB179" s="2"/>
      <c r="LWC179" s="2"/>
      <c r="LWD179" s="2"/>
      <c r="LWE179" s="2"/>
      <c r="LWF179" s="2"/>
      <c r="LWG179" s="2"/>
      <c r="LWH179" s="2"/>
      <c r="LWI179" s="2"/>
      <c r="LWJ179" s="2"/>
      <c r="LWK179" s="2"/>
      <c r="LWL179" s="2"/>
      <c r="LWM179" s="2"/>
      <c r="LWN179" s="2"/>
      <c r="LWO179" s="2"/>
      <c r="LWP179" s="2"/>
      <c r="LWQ179" s="2"/>
      <c r="LWR179" s="2"/>
      <c r="LWS179" s="2"/>
      <c r="LWT179" s="2"/>
      <c r="LWU179" s="2"/>
      <c r="LWV179" s="2"/>
      <c r="LWW179" s="2"/>
      <c r="LWX179" s="2"/>
      <c r="LWY179" s="2"/>
      <c r="LWZ179" s="2"/>
      <c r="LXA179" s="2"/>
      <c r="LXB179" s="2"/>
      <c r="LXC179" s="2"/>
      <c r="LXD179" s="2"/>
      <c r="LXE179" s="2"/>
      <c r="LXF179" s="2"/>
      <c r="LXG179" s="2"/>
      <c r="LXH179" s="2"/>
      <c r="LXI179" s="2"/>
      <c r="LXJ179" s="2"/>
      <c r="LXK179" s="2"/>
      <c r="LXL179" s="2"/>
      <c r="LXM179" s="2"/>
      <c r="LXN179" s="2"/>
      <c r="LXO179" s="2"/>
      <c r="LXP179" s="2"/>
      <c r="LXQ179" s="2"/>
      <c r="LXR179" s="2"/>
      <c r="LXS179" s="2"/>
      <c r="LXT179" s="2"/>
      <c r="LXU179" s="2"/>
      <c r="LXV179" s="2"/>
      <c r="LXW179" s="2"/>
      <c r="LXX179" s="2"/>
      <c r="LXY179" s="2"/>
      <c r="LXZ179" s="2"/>
      <c r="LYA179" s="2"/>
      <c r="LYB179" s="2"/>
      <c r="LYC179" s="2"/>
      <c r="LYD179" s="2"/>
      <c r="LYE179" s="2"/>
      <c r="LYF179" s="2"/>
      <c r="LYG179" s="2"/>
      <c r="LYH179" s="2"/>
      <c r="LYI179" s="2"/>
      <c r="LYJ179" s="2"/>
      <c r="LYK179" s="2"/>
      <c r="LYL179" s="2"/>
      <c r="LYM179" s="2"/>
      <c r="LYN179" s="2"/>
      <c r="LYO179" s="2"/>
      <c r="LYP179" s="2"/>
      <c r="LYQ179" s="2"/>
      <c r="LYR179" s="2"/>
      <c r="LYS179" s="2"/>
      <c r="LYT179" s="2"/>
      <c r="LYU179" s="2"/>
      <c r="LYV179" s="2"/>
      <c r="LYW179" s="2"/>
      <c r="LYX179" s="2"/>
      <c r="LYY179" s="2"/>
      <c r="LYZ179" s="2"/>
      <c r="LZA179" s="2"/>
      <c r="LZB179" s="2"/>
      <c r="LZC179" s="2"/>
      <c r="LZD179" s="2"/>
      <c r="LZE179" s="2"/>
      <c r="LZF179" s="2"/>
      <c r="LZG179" s="2"/>
      <c r="LZH179" s="2"/>
      <c r="LZI179" s="2"/>
      <c r="LZJ179" s="2"/>
      <c r="LZK179" s="2"/>
      <c r="LZL179" s="2"/>
      <c r="LZM179" s="2"/>
      <c r="LZN179" s="2"/>
      <c r="LZO179" s="2"/>
      <c r="LZP179" s="2"/>
      <c r="LZQ179" s="2"/>
      <c r="LZR179" s="2"/>
      <c r="LZS179" s="2"/>
      <c r="LZT179" s="2"/>
      <c r="LZU179" s="2"/>
      <c r="LZV179" s="2"/>
      <c r="LZW179" s="2"/>
      <c r="LZX179" s="2"/>
      <c r="LZY179" s="2"/>
      <c r="LZZ179" s="2"/>
      <c r="MAA179" s="2"/>
      <c r="MAB179" s="2"/>
      <c r="MAC179" s="2"/>
      <c r="MAD179" s="2"/>
      <c r="MAE179" s="2"/>
      <c r="MAF179" s="2"/>
      <c r="MAG179" s="2"/>
      <c r="MAH179" s="2"/>
      <c r="MAI179" s="2"/>
      <c r="MAJ179" s="2"/>
      <c r="MAK179" s="2"/>
      <c r="MAL179" s="2"/>
      <c r="MAM179" s="2"/>
      <c r="MAN179" s="2"/>
      <c r="MAO179" s="2"/>
      <c r="MAP179" s="2"/>
      <c r="MAQ179" s="2"/>
      <c r="MAR179" s="2"/>
      <c r="MAS179" s="2"/>
      <c r="MAT179" s="2"/>
      <c r="MAU179" s="2"/>
      <c r="MAV179" s="2"/>
      <c r="MAW179" s="2"/>
      <c r="MAX179" s="2"/>
      <c r="MAY179" s="2"/>
      <c r="MAZ179" s="2"/>
      <c r="MBA179" s="2"/>
      <c r="MBB179" s="2"/>
      <c r="MBC179" s="2"/>
      <c r="MBD179" s="2"/>
      <c r="MBE179" s="2"/>
      <c r="MBF179" s="2"/>
      <c r="MBG179" s="2"/>
      <c r="MBH179" s="2"/>
      <c r="MBI179" s="2"/>
      <c r="MBJ179" s="2"/>
      <c r="MBK179" s="2"/>
      <c r="MBL179" s="2"/>
      <c r="MBM179" s="2"/>
      <c r="MBN179" s="2"/>
      <c r="MBO179" s="2"/>
      <c r="MBP179" s="2"/>
      <c r="MBQ179" s="2"/>
      <c r="MBR179" s="2"/>
      <c r="MBS179" s="2"/>
      <c r="MBT179" s="2"/>
      <c r="MBU179" s="2"/>
      <c r="MBV179" s="2"/>
      <c r="MBW179" s="2"/>
      <c r="MBX179" s="2"/>
      <c r="MBY179" s="2"/>
      <c r="MBZ179" s="2"/>
      <c r="MCA179" s="2"/>
      <c r="MCB179" s="2"/>
      <c r="MCC179" s="2"/>
      <c r="MCD179" s="2"/>
      <c r="MCE179" s="2"/>
      <c r="MCF179" s="2"/>
      <c r="MCG179" s="2"/>
      <c r="MCH179" s="2"/>
      <c r="MCI179" s="2"/>
      <c r="MCJ179" s="2"/>
      <c r="MCK179" s="2"/>
      <c r="MCL179" s="2"/>
      <c r="MCM179" s="2"/>
      <c r="MCN179" s="2"/>
      <c r="MCO179" s="2"/>
      <c r="MCP179" s="2"/>
      <c r="MCQ179" s="2"/>
      <c r="MCR179" s="2"/>
      <c r="MCS179" s="2"/>
      <c r="MCT179" s="2"/>
      <c r="MCU179" s="2"/>
      <c r="MCV179" s="2"/>
      <c r="MCW179" s="2"/>
      <c r="MCX179" s="2"/>
      <c r="MCY179" s="2"/>
      <c r="MCZ179" s="2"/>
      <c r="MDA179" s="2"/>
      <c r="MDB179" s="2"/>
      <c r="MDC179" s="2"/>
      <c r="MDD179" s="2"/>
      <c r="MDE179" s="2"/>
      <c r="MDF179" s="2"/>
      <c r="MDG179" s="2"/>
      <c r="MDH179" s="2"/>
      <c r="MDI179" s="2"/>
      <c r="MDJ179" s="2"/>
      <c r="MDK179" s="2"/>
      <c r="MDL179" s="2"/>
      <c r="MDM179" s="2"/>
      <c r="MDN179" s="2"/>
      <c r="MDO179" s="2"/>
      <c r="MDP179" s="2"/>
      <c r="MDQ179" s="2"/>
      <c r="MDR179" s="2"/>
      <c r="MDS179" s="2"/>
      <c r="MDT179" s="2"/>
      <c r="MDU179" s="2"/>
      <c r="MDV179" s="2"/>
      <c r="MDW179" s="2"/>
      <c r="MDX179" s="2"/>
      <c r="MDY179" s="2"/>
      <c r="MDZ179" s="2"/>
      <c r="MEA179" s="2"/>
      <c r="MEB179" s="2"/>
      <c r="MEC179" s="2"/>
      <c r="MED179" s="2"/>
      <c r="MEE179" s="2"/>
      <c r="MEF179" s="2"/>
      <c r="MEG179" s="2"/>
      <c r="MEH179" s="2"/>
      <c r="MEI179" s="2"/>
      <c r="MEJ179" s="2"/>
      <c r="MEK179" s="2"/>
      <c r="MEL179" s="2"/>
      <c r="MEM179" s="2"/>
      <c r="MEN179" s="2"/>
      <c r="MEO179" s="2"/>
      <c r="MEP179" s="2"/>
      <c r="MEQ179" s="2"/>
      <c r="MER179" s="2"/>
      <c r="MES179" s="2"/>
      <c r="MET179" s="2"/>
      <c r="MEU179" s="2"/>
      <c r="MEV179" s="2"/>
      <c r="MEW179" s="2"/>
      <c r="MEX179" s="2"/>
      <c r="MEY179" s="2"/>
      <c r="MEZ179" s="2"/>
      <c r="MFA179" s="2"/>
      <c r="MFB179" s="2"/>
      <c r="MFC179" s="2"/>
      <c r="MFD179" s="2"/>
      <c r="MFE179" s="2"/>
      <c r="MFF179" s="2"/>
      <c r="MFG179" s="2"/>
      <c r="MFH179" s="2"/>
      <c r="MFI179" s="2"/>
      <c r="MFJ179" s="2"/>
      <c r="MFK179" s="2"/>
      <c r="MFL179" s="2"/>
      <c r="MFM179" s="2"/>
      <c r="MFN179" s="2"/>
      <c r="MFO179" s="2"/>
      <c r="MFP179" s="2"/>
      <c r="MFQ179" s="2"/>
      <c r="MFR179" s="2"/>
      <c r="MFS179" s="2"/>
      <c r="MFT179" s="2"/>
      <c r="MFU179" s="2"/>
      <c r="MFV179" s="2"/>
      <c r="MFW179" s="2"/>
      <c r="MFX179" s="2"/>
      <c r="MFY179" s="2"/>
      <c r="MFZ179" s="2"/>
      <c r="MGA179" s="2"/>
      <c r="MGB179" s="2"/>
      <c r="MGC179" s="2"/>
      <c r="MGD179" s="2"/>
      <c r="MGE179" s="2"/>
      <c r="MGF179" s="2"/>
      <c r="MGG179" s="2"/>
      <c r="MGH179" s="2"/>
      <c r="MGI179" s="2"/>
      <c r="MGJ179" s="2"/>
      <c r="MGK179" s="2"/>
      <c r="MGL179" s="2"/>
      <c r="MGM179" s="2"/>
      <c r="MGN179" s="2"/>
      <c r="MGO179" s="2"/>
      <c r="MGP179" s="2"/>
      <c r="MGQ179" s="2"/>
      <c r="MGR179" s="2"/>
      <c r="MGS179" s="2"/>
      <c r="MGT179" s="2"/>
      <c r="MGU179" s="2"/>
      <c r="MGV179" s="2"/>
      <c r="MGW179" s="2"/>
      <c r="MGX179" s="2"/>
      <c r="MGY179" s="2"/>
      <c r="MGZ179" s="2"/>
      <c r="MHA179" s="2"/>
      <c r="MHB179" s="2"/>
      <c r="MHC179" s="2"/>
      <c r="MHD179" s="2"/>
      <c r="MHE179" s="2"/>
      <c r="MHF179" s="2"/>
      <c r="MHG179" s="2"/>
      <c r="MHH179" s="2"/>
      <c r="MHI179" s="2"/>
      <c r="MHJ179" s="2"/>
      <c r="MHK179" s="2"/>
      <c r="MHL179" s="2"/>
      <c r="MHM179" s="2"/>
      <c r="MHN179" s="2"/>
      <c r="MHO179" s="2"/>
      <c r="MHP179" s="2"/>
      <c r="MHQ179" s="2"/>
      <c r="MHR179" s="2"/>
      <c r="MHS179" s="2"/>
      <c r="MHT179" s="2"/>
      <c r="MHU179" s="2"/>
      <c r="MHV179" s="2"/>
      <c r="MHW179" s="2"/>
      <c r="MHX179" s="2"/>
      <c r="MHY179" s="2"/>
      <c r="MHZ179" s="2"/>
      <c r="MIA179" s="2"/>
      <c r="MIB179" s="2"/>
      <c r="MIC179" s="2"/>
      <c r="MID179" s="2"/>
      <c r="MIE179" s="2"/>
      <c r="MIF179" s="2"/>
      <c r="MIG179" s="2"/>
      <c r="MIH179" s="2"/>
      <c r="MII179" s="2"/>
      <c r="MIJ179" s="2"/>
      <c r="MIK179" s="2"/>
      <c r="MIL179" s="2"/>
      <c r="MIM179" s="2"/>
      <c r="MIN179" s="2"/>
      <c r="MIO179" s="2"/>
      <c r="MIP179" s="2"/>
      <c r="MIQ179" s="2"/>
      <c r="MIR179" s="2"/>
      <c r="MIS179" s="2"/>
      <c r="MIT179" s="2"/>
      <c r="MIU179" s="2"/>
      <c r="MIV179" s="2"/>
      <c r="MIW179" s="2"/>
      <c r="MIX179" s="2"/>
      <c r="MIY179" s="2"/>
      <c r="MIZ179" s="2"/>
      <c r="MJA179" s="2"/>
      <c r="MJB179" s="2"/>
      <c r="MJC179" s="2"/>
      <c r="MJD179" s="2"/>
      <c r="MJE179" s="2"/>
      <c r="MJF179" s="2"/>
      <c r="MJG179" s="2"/>
      <c r="MJH179" s="2"/>
      <c r="MJI179" s="2"/>
      <c r="MJJ179" s="2"/>
      <c r="MJK179" s="2"/>
      <c r="MJL179" s="2"/>
      <c r="MJM179" s="2"/>
      <c r="MJN179" s="2"/>
      <c r="MJO179" s="2"/>
      <c r="MJP179" s="2"/>
      <c r="MJQ179" s="2"/>
      <c r="MJR179" s="2"/>
      <c r="MJS179" s="2"/>
      <c r="MJT179" s="2"/>
      <c r="MJU179" s="2"/>
      <c r="MJV179" s="2"/>
      <c r="MJW179" s="2"/>
      <c r="MJX179" s="2"/>
      <c r="MJY179" s="2"/>
      <c r="MJZ179" s="2"/>
      <c r="MKA179" s="2"/>
      <c r="MKB179" s="2"/>
      <c r="MKC179" s="2"/>
      <c r="MKD179" s="2"/>
      <c r="MKE179" s="2"/>
      <c r="MKF179" s="2"/>
      <c r="MKG179" s="2"/>
      <c r="MKH179" s="2"/>
      <c r="MKI179" s="2"/>
      <c r="MKJ179" s="2"/>
      <c r="MKK179" s="2"/>
      <c r="MKL179" s="2"/>
      <c r="MKM179" s="2"/>
      <c r="MKN179" s="2"/>
      <c r="MKO179" s="2"/>
      <c r="MKP179" s="2"/>
      <c r="MKQ179" s="2"/>
      <c r="MKR179" s="2"/>
      <c r="MKS179" s="2"/>
      <c r="MKT179" s="2"/>
      <c r="MKU179" s="2"/>
      <c r="MKV179" s="2"/>
      <c r="MKW179" s="2"/>
      <c r="MKX179" s="2"/>
      <c r="MKY179" s="2"/>
      <c r="MKZ179" s="2"/>
      <c r="MLA179" s="2"/>
      <c r="MLB179" s="2"/>
      <c r="MLC179" s="2"/>
      <c r="MLD179" s="2"/>
      <c r="MLE179" s="2"/>
      <c r="MLF179" s="2"/>
      <c r="MLG179" s="2"/>
      <c r="MLH179" s="2"/>
      <c r="MLI179" s="2"/>
      <c r="MLJ179" s="2"/>
      <c r="MLK179" s="2"/>
      <c r="MLL179" s="2"/>
      <c r="MLM179" s="2"/>
      <c r="MLN179" s="2"/>
      <c r="MLO179" s="2"/>
      <c r="MLP179" s="2"/>
      <c r="MLQ179" s="2"/>
      <c r="MLR179" s="2"/>
      <c r="MLS179" s="2"/>
      <c r="MLT179" s="2"/>
      <c r="MLU179" s="2"/>
      <c r="MLV179" s="2"/>
      <c r="MLW179" s="2"/>
      <c r="MLX179" s="2"/>
      <c r="MLY179" s="2"/>
      <c r="MLZ179" s="2"/>
      <c r="MMA179" s="2"/>
      <c r="MMB179" s="2"/>
      <c r="MMC179" s="2"/>
      <c r="MMD179" s="2"/>
      <c r="MME179" s="2"/>
      <c r="MMF179" s="2"/>
      <c r="MMG179" s="2"/>
      <c r="MMH179" s="2"/>
      <c r="MMI179" s="2"/>
      <c r="MMJ179" s="2"/>
      <c r="MMK179" s="2"/>
      <c r="MML179" s="2"/>
      <c r="MMM179" s="2"/>
      <c r="MMN179" s="2"/>
      <c r="MMO179" s="2"/>
      <c r="MMP179" s="2"/>
      <c r="MMQ179" s="2"/>
      <c r="MMR179" s="2"/>
      <c r="MMS179" s="2"/>
      <c r="MMT179" s="2"/>
      <c r="MMU179" s="2"/>
      <c r="MMV179" s="2"/>
      <c r="MMW179" s="2"/>
      <c r="MMX179" s="2"/>
      <c r="MMY179" s="2"/>
      <c r="MMZ179" s="2"/>
      <c r="MNA179" s="2"/>
      <c r="MNB179" s="2"/>
      <c r="MNC179" s="2"/>
      <c r="MND179" s="2"/>
      <c r="MNE179" s="2"/>
      <c r="MNF179" s="2"/>
      <c r="MNG179" s="2"/>
      <c r="MNH179" s="2"/>
      <c r="MNI179" s="2"/>
      <c r="MNJ179" s="2"/>
      <c r="MNK179" s="2"/>
      <c r="MNL179" s="2"/>
      <c r="MNM179" s="2"/>
      <c r="MNN179" s="2"/>
      <c r="MNO179" s="2"/>
      <c r="MNP179" s="2"/>
      <c r="MNQ179" s="2"/>
      <c r="MNR179" s="2"/>
      <c r="MNS179" s="2"/>
      <c r="MNT179" s="2"/>
      <c r="MNU179" s="2"/>
      <c r="MNV179" s="2"/>
      <c r="MNW179" s="2"/>
      <c r="MNX179" s="2"/>
      <c r="MNY179" s="2"/>
      <c r="MNZ179" s="2"/>
      <c r="MOA179" s="2"/>
      <c r="MOB179" s="2"/>
      <c r="MOC179" s="2"/>
      <c r="MOD179" s="2"/>
      <c r="MOE179" s="2"/>
      <c r="MOF179" s="2"/>
      <c r="MOG179" s="2"/>
      <c r="MOH179" s="2"/>
      <c r="MOI179" s="2"/>
      <c r="MOJ179" s="2"/>
      <c r="MOK179" s="2"/>
      <c r="MOL179" s="2"/>
      <c r="MOM179" s="2"/>
      <c r="MON179" s="2"/>
      <c r="MOO179" s="2"/>
      <c r="MOP179" s="2"/>
      <c r="MOQ179" s="2"/>
      <c r="MOR179" s="2"/>
      <c r="MOS179" s="2"/>
      <c r="MOT179" s="2"/>
      <c r="MOU179" s="2"/>
      <c r="MOV179" s="2"/>
      <c r="MOW179" s="2"/>
      <c r="MOX179" s="2"/>
      <c r="MOY179" s="2"/>
      <c r="MOZ179" s="2"/>
      <c r="MPA179" s="2"/>
      <c r="MPB179" s="2"/>
      <c r="MPC179" s="2"/>
      <c r="MPD179" s="2"/>
      <c r="MPE179" s="2"/>
      <c r="MPF179" s="2"/>
      <c r="MPG179" s="2"/>
      <c r="MPH179" s="2"/>
      <c r="MPI179" s="2"/>
      <c r="MPJ179" s="2"/>
      <c r="MPK179" s="2"/>
      <c r="MPL179" s="2"/>
      <c r="MPM179" s="2"/>
      <c r="MPN179" s="2"/>
      <c r="MPO179" s="2"/>
      <c r="MPP179" s="2"/>
      <c r="MPQ179" s="2"/>
      <c r="MPR179" s="2"/>
      <c r="MPS179" s="2"/>
      <c r="MPT179" s="2"/>
      <c r="MPU179" s="2"/>
      <c r="MPV179" s="2"/>
      <c r="MPW179" s="2"/>
      <c r="MPX179" s="2"/>
      <c r="MPY179" s="2"/>
      <c r="MPZ179" s="2"/>
      <c r="MQA179" s="2"/>
      <c r="MQB179" s="2"/>
      <c r="MQC179" s="2"/>
      <c r="MQD179" s="2"/>
      <c r="MQE179" s="2"/>
      <c r="MQF179" s="2"/>
      <c r="MQG179" s="2"/>
      <c r="MQH179" s="2"/>
      <c r="MQI179" s="2"/>
      <c r="MQJ179" s="2"/>
      <c r="MQK179" s="2"/>
      <c r="MQL179" s="2"/>
      <c r="MQM179" s="2"/>
      <c r="MQN179" s="2"/>
      <c r="MQO179" s="2"/>
      <c r="MQP179" s="2"/>
      <c r="MQQ179" s="2"/>
      <c r="MQR179" s="2"/>
      <c r="MQS179" s="2"/>
      <c r="MQT179" s="2"/>
      <c r="MQU179" s="2"/>
      <c r="MQV179" s="2"/>
      <c r="MQW179" s="2"/>
      <c r="MQX179" s="2"/>
      <c r="MQY179" s="2"/>
      <c r="MQZ179" s="2"/>
      <c r="MRA179" s="2"/>
      <c r="MRB179" s="2"/>
      <c r="MRC179" s="2"/>
      <c r="MRD179" s="2"/>
      <c r="MRE179" s="2"/>
      <c r="MRF179" s="2"/>
      <c r="MRG179" s="2"/>
      <c r="MRH179" s="2"/>
      <c r="MRI179" s="2"/>
      <c r="MRJ179" s="2"/>
      <c r="MRK179" s="2"/>
      <c r="MRL179" s="2"/>
      <c r="MRM179" s="2"/>
      <c r="MRN179" s="2"/>
      <c r="MRO179" s="2"/>
      <c r="MRP179" s="2"/>
      <c r="MRQ179" s="2"/>
      <c r="MRR179" s="2"/>
      <c r="MRS179" s="2"/>
      <c r="MRT179" s="2"/>
      <c r="MRU179" s="2"/>
      <c r="MRV179" s="2"/>
      <c r="MRW179" s="2"/>
      <c r="MRX179" s="2"/>
      <c r="MRY179" s="2"/>
      <c r="MRZ179" s="2"/>
      <c r="MSA179" s="2"/>
      <c r="MSB179" s="2"/>
      <c r="MSC179" s="2"/>
      <c r="MSD179" s="2"/>
      <c r="MSE179" s="2"/>
      <c r="MSF179" s="2"/>
      <c r="MSG179" s="2"/>
      <c r="MSH179" s="2"/>
      <c r="MSI179" s="2"/>
      <c r="MSJ179" s="2"/>
      <c r="MSK179" s="2"/>
      <c r="MSL179" s="2"/>
      <c r="MSM179" s="2"/>
      <c r="MSN179" s="2"/>
      <c r="MSO179" s="2"/>
      <c r="MSP179" s="2"/>
      <c r="MSQ179" s="2"/>
      <c r="MSR179" s="2"/>
      <c r="MSS179" s="2"/>
      <c r="MST179" s="2"/>
      <c r="MSU179" s="2"/>
      <c r="MSV179" s="2"/>
      <c r="MSW179" s="2"/>
      <c r="MSX179" s="2"/>
      <c r="MSY179" s="2"/>
      <c r="MSZ179" s="2"/>
      <c r="MTA179" s="2"/>
      <c r="MTB179" s="2"/>
      <c r="MTC179" s="2"/>
      <c r="MTD179" s="2"/>
      <c r="MTE179" s="2"/>
      <c r="MTF179" s="2"/>
      <c r="MTG179" s="2"/>
      <c r="MTH179" s="2"/>
      <c r="MTI179" s="2"/>
      <c r="MTJ179" s="2"/>
      <c r="MTK179" s="2"/>
      <c r="MTL179" s="2"/>
      <c r="MTM179" s="2"/>
      <c r="MTN179" s="2"/>
      <c r="MTO179" s="2"/>
      <c r="MTP179" s="2"/>
      <c r="MTQ179" s="2"/>
      <c r="MTR179" s="2"/>
      <c r="MTS179" s="2"/>
      <c r="MTT179" s="2"/>
      <c r="MTU179" s="2"/>
      <c r="MTV179" s="2"/>
      <c r="MTW179" s="2"/>
      <c r="MTX179" s="2"/>
      <c r="MTY179" s="2"/>
      <c r="MTZ179" s="2"/>
      <c r="MUA179" s="2"/>
      <c r="MUB179" s="2"/>
      <c r="MUC179" s="2"/>
      <c r="MUD179" s="2"/>
      <c r="MUE179" s="2"/>
      <c r="MUF179" s="2"/>
      <c r="MUG179" s="2"/>
      <c r="MUH179" s="2"/>
      <c r="MUI179" s="2"/>
      <c r="MUJ179" s="2"/>
      <c r="MUK179" s="2"/>
      <c r="MUL179" s="2"/>
      <c r="MUM179" s="2"/>
      <c r="MUN179" s="2"/>
      <c r="MUO179" s="2"/>
      <c r="MUP179" s="2"/>
      <c r="MUQ179" s="2"/>
      <c r="MUR179" s="2"/>
      <c r="MUS179" s="2"/>
      <c r="MUT179" s="2"/>
      <c r="MUU179" s="2"/>
      <c r="MUV179" s="2"/>
      <c r="MUW179" s="2"/>
      <c r="MUX179" s="2"/>
      <c r="MUY179" s="2"/>
      <c r="MUZ179" s="2"/>
      <c r="MVA179" s="2"/>
      <c r="MVB179" s="2"/>
      <c r="MVC179" s="2"/>
      <c r="MVD179" s="2"/>
      <c r="MVE179" s="2"/>
      <c r="MVF179" s="2"/>
      <c r="MVG179" s="2"/>
      <c r="MVH179" s="2"/>
      <c r="MVI179" s="2"/>
      <c r="MVJ179" s="2"/>
      <c r="MVK179" s="2"/>
      <c r="MVL179" s="2"/>
      <c r="MVM179" s="2"/>
      <c r="MVN179" s="2"/>
      <c r="MVO179" s="2"/>
      <c r="MVP179" s="2"/>
      <c r="MVQ179" s="2"/>
      <c r="MVR179" s="2"/>
      <c r="MVS179" s="2"/>
      <c r="MVT179" s="2"/>
      <c r="MVU179" s="2"/>
      <c r="MVV179" s="2"/>
      <c r="MVW179" s="2"/>
      <c r="MVX179" s="2"/>
      <c r="MVY179" s="2"/>
      <c r="MVZ179" s="2"/>
      <c r="MWA179" s="2"/>
      <c r="MWB179" s="2"/>
      <c r="MWC179" s="2"/>
      <c r="MWD179" s="2"/>
      <c r="MWE179" s="2"/>
      <c r="MWF179" s="2"/>
      <c r="MWG179" s="2"/>
      <c r="MWH179" s="2"/>
      <c r="MWI179" s="2"/>
      <c r="MWJ179" s="2"/>
      <c r="MWK179" s="2"/>
      <c r="MWL179" s="2"/>
      <c r="MWM179" s="2"/>
      <c r="MWN179" s="2"/>
      <c r="MWO179" s="2"/>
      <c r="MWP179" s="2"/>
      <c r="MWQ179" s="2"/>
      <c r="MWR179" s="2"/>
      <c r="MWS179" s="2"/>
      <c r="MWT179" s="2"/>
      <c r="MWU179" s="2"/>
      <c r="MWV179" s="2"/>
      <c r="MWW179" s="2"/>
      <c r="MWX179" s="2"/>
      <c r="MWY179" s="2"/>
      <c r="MWZ179" s="2"/>
      <c r="MXA179" s="2"/>
      <c r="MXB179" s="2"/>
      <c r="MXC179" s="2"/>
      <c r="MXD179" s="2"/>
      <c r="MXE179" s="2"/>
      <c r="MXF179" s="2"/>
      <c r="MXG179" s="2"/>
      <c r="MXH179" s="2"/>
      <c r="MXI179" s="2"/>
      <c r="MXJ179" s="2"/>
      <c r="MXK179" s="2"/>
      <c r="MXL179" s="2"/>
      <c r="MXM179" s="2"/>
      <c r="MXN179" s="2"/>
      <c r="MXO179" s="2"/>
      <c r="MXP179" s="2"/>
      <c r="MXQ179" s="2"/>
      <c r="MXR179" s="2"/>
      <c r="MXS179" s="2"/>
      <c r="MXT179" s="2"/>
      <c r="MXU179" s="2"/>
      <c r="MXV179" s="2"/>
      <c r="MXW179" s="2"/>
      <c r="MXX179" s="2"/>
      <c r="MXY179" s="2"/>
      <c r="MXZ179" s="2"/>
      <c r="MYA179" s="2"/>
      <c r="MYB179" s="2"/>
      <c r="MYC179" s="2"/>
      <c r="MYD179" s="2"/>
      <c r="MYE179" s="2"/>
      <c r="MYF179" s="2"/>
      <c r="MYG179" s="2"/>
      <c r="MYH179" s="2"/>
      <c r="MYI179" s="2"/>
      <c r="MYJ179" s="2"/>
      <c r="MYK179" s="2"/>
      <c r="MYL179" s="2"/>
      <c r="MYM179" s="2"/>
      <c r="MYN179" s="2"/>
      <c r="MYO179" s="2"/>
      <c r="MYP179" s="2"/>
      <c r="MYQ179" s="2"/>
      <c r="MYR179" s="2"/>
      <c r="MYS179" s="2"/>
      <c r="MYT179" s="2"/>
      <c r="MYU179" s="2"/>
      <c r="MYV179" s="2"/>
      <c r="MYW179" s="2"/>
      <c r="MYX179" s="2"/>
      <c r="MYY179" s="2"/>
      <c r="MYZ179" s="2"/>
      <c r="MZA179" s="2"/>
      <c r="MZB179" s="2"/>
      <c r="MZC179" s="2"/>
      <c r="MZD179" s="2"/>
      <c r="MZE179" s="2"/>
      <c r="MZF179" s="2"/>
      <c r="MZG179" s="2"/>
      <c r="MZH179" s="2"/>
      <c r="MZI179" s="2"/>
      <c r="MZJ179" s="2"/>
      <c r="MZK179" s="2"/>
      <c r="MZL179" s="2"/>
      <c r="MZM179" s="2"/>
      <c r="MZN179" s="2"/>
      <c r="MZO179" s="2"/>
      <c r="MZP179" s="2"/>
      <c r="MZQ179" s="2"/>
      <c r="MZR179" s="2"/>
      <c r="MZS179" s="2"/>
      <c r="MZT179" s="2"/>
      <c r="MZU179" s="2"/>
      <c r="MZV179" s="2"/>
      <c r="MZW179" s="2"/>
      <c r="MZX179" s="2"/>
      <c r="MZY179" s="2"/>
      <c r="MZZ179" s="2"/>
      <c r="NAA179" s="2"/>
      <c r="NAB179" s="2"/>
      <c r="NAC179" s="2"/>
      <c r="NAD179" s="2"/>
      <c r="NAE179" s="2"/>
      <c r="NAF179" s="2"/>
      <c r="NAG179" s="2"/>
      <c r="NAH179" s="2"/>
      <c r="NAI179" s="2"/>
      <c r="NAJ179" s="2"/>
      <c r="NAK179" s="2"/>
      <c r="NAL179" s="2"/>
      <c r="NAM179" s="2"/>
      <c r="NAN179" s="2"/>
      <c r="NAO179" s="2"/>
      <c r="NAP179" s="2"/>
      <c r="NAQ179" s="2"/>
      <c r="NAR179" s="2"/>
      <c r="NAS179" s="2"/>
      <c r="NAT179" s="2"/>
      <c r="NAU179" s="2"/>
      <c r="NAV179" s="2"/>
      <c r="NAW179" s="2"/>
      <c r="NAX179" s="2"/>
      <c r="NAY179" s="2"/>
      <c r="NAZ179" s="2"/>
      <c r="NBA179" s="2"/>
      <c r="NBB179" s="2"/>
      <c r="NBC179" s="2"/>
      <c r="NBD179" s="2"/>
      <c r="NBE179" s="2"/>
      <c r="NBF179" s="2"/>
      <c r="NBG179" s="2"/>
      <c r="NBH179" s="2"/>
      <c r="NBI179" s="2"/>
      <c r="NBJ179" s="2"/>
      <c r="NBK179" s="2"/>
      <c r="NBL179" s="2"/>
      <c r="NBM179" s="2"/>
      <c r="NBN179" s="2"/>
      <c r="NBO179" s="2"/>
      <c r="NBP179" s="2"/>
      <c r="NBQ179" s="2"/>
      <c r="NBR179" s="2"/>
      <c r="NBS179" s="2"/>
      <c r="NBT179" s="2"/>
      <c r="NBU179" s="2"/>
      <c r="NBV179" s="2"/>
      <c r="NBW179" s="2"/>
      <c r="NBX179" s="2"/>
      <c r="NBY179" s="2"/>
      <c r="NBZ179" s="2"/>
      <c r="NCA179" s="2"/>
      <c r="NCB179" s="2"/>
      <c r="NCC179" s="2"/>
      <c r="NCD179" s="2"/>
      <c r="NCE179" s="2"/>
      <c r="NCF179" s="2"/>
      <c r="NCG179" s="2"/>
      <c r="NCH179" s="2"/>
      <c r="NCI179" s="2"/>
      <c r="NCJ179" s="2"/>
      <c r="NCK179" s="2"/>
      <c r="NCL179" s="2"/>
      <c r="NCM179" s="2"/>
      <c r="NCN179" s="2"/>
      <c r="NCO179" s="2"/>
      <c r="NCP179" s="2"/>
      <c r="NCQ179" s="2"/>
      <c r="NCR179" s="2"/>
      <c r="NCS179" s="2"/>
      <c r="NCT179" s="2"/>
      <c r="NCU179" s="2"/>
      <c r="NCV179" s="2"/>
      <c r="NCW179" s="2"/>
      <c r="NCX179" s="2"/>
      <c r="NCY179" s="2"/>
      <c r="NCZ179" s="2"/>
      <c r="NDA179" s="2"/>
      <c r="NDB179" s="2"/>
      <c r="NDC179" s="2"/>
      <c r="NDD179" s="2"/>
      <c r="NDE179" s="2"/>
      <c r="NDF179" s="2"/>
      <c r="NDG179" s="2"/>
      <c r="NDH179" s="2"/>
      <c r="NDI179" s="2"/>
      <c r="NDJ179" s="2"/>
      <c r="NDK179" s="2"/>
      <c r="NDL179" s="2"/>
      <c r="NDM179" s="2"/>
      <c r="NDN179" s="2"/>
      <c r="NDO179" s="2"/>
      <c r="NDP179" s="2"/>
      <c r="NDQ179" s="2"/>
      <c r="NDR179" s="2"/>
      <c r="NDS179" s="2"/>
      <c r="NDT179" s="2"/>
      <c r="NDU179" s="2"/>
      <c r="NDV179" s="2"/>
      <c r="NDW179" s="2"/>
      <c r="NDX179" s="2"/>
      <c r="NDY179" s="2"/>
      <c r="NDZ179" s="2"/>
      <c r="NEA179" s="2"/>
      <c r="NEB179" s="2"/>
      <c r="NEC179" s="2"/>
      <c r="NED179" s="2"/>
      <c r="NEE179" s="2"/>
      <c r="NEF179" s="2"/>
      <c r="NEG179" s="2"/>
      <c r="NEH179" s="2"/>
      <c r="NEI179" s="2"/>
      <c r="NEJ179" s="2"/>
      <c r="NEK179" s="2"/>
      <c r="NEL179" s="2"/>
      <c r="NEM179" s="2"/>
      <c r="NEN179" s="2"/>
      <c r="NEO179" s="2"/>
      <c r="NEP179" s="2"/>
      <c r="NEQ179" s="2"/>
      <c r="NER179" s="2"/>
      <c r="NES179" s="2"/>
      <c r="NET179" s="2"/>
      <c r="NEU179" s="2"/>
      <c r="NEV179" s="2"/>
      <c r="NEW179" s="2"/>
      <c r="NEX179" s="2"/>
      <c r="NEY179" s="2"/>
      <c r="NEZ179" s="2"/>
      <c r="NFA179" s="2"/>
      <c r="NFB179" s="2"/>
      <c r="NFC179" s="2"/>
      <c r="NFD179" s="2"/>
      <c r="NFE179" s="2"/>
      <c r="NFF179" s="2"/>
      <c r="NFG179" s="2"/>
      <c r="NFH179" s="2"/>
      <c r="NFI179" s="2"/>
      <c r="NFJ179" s="2"/>
      <c r="NFK179" s="2"/>
      <c r="NFL179" s="2"/>
      <c r="NFM179" s="2"/>
      <c r="NFN179" s="2"/>
      <c r="NFO179" s="2"/>
      <c r="NFP179" s="2"/>
      <c r="NFQ179" s="2"/>
      <c r="NFR179" s="2"/>
      <c r="NFS179" s="2"/>
      <c r="NFT179" s="2"/>
      <c r="NFU179" s="2"/>
      <c r="NFV179" s="2"/>
      <c r="NFW179" s="2"/>
      <c r="NFX179" s="2"/>
      <c r="NFY179" s="2"/>
      <c r="NFZ179" s="2"/>
      <c r="NGA179" s="2"/>
      <c r="NGB179" s="2"/>
      <c r="NGC179" s="2"/>
      <c r="NGD179" s="2"/>
      <c r="NGE179" s="2"/>
      <c r="NGF179" s="2"/>
      <c r="NGG179" s="2"/>
      <c r="NGH179" s="2"/>
      <c r="NGI179" s="2"/>
      <c r="NGJ179" s="2"/>
      <c r="NGK179" s="2"/>
      <c r="NGL179" s="2"/>
      <c r="NGM179" s="2"/>
      <c r="NGN179" s="2"/>
      <c r="NGO179" s="2"/>
      <c r="NGP179" s="2"/>
      <c r="NGQ179" s="2"/>
      <c r="NGR179" s="2"/>
      <c r="NGS179" s="2"/>
      <c r="NGT179" s="2"/>
      <c r="NGU179" s="2"/>
      <c r="NGV179" s="2"/>
      <c r="NGW179" s="2"/>
      <c r="NGX179" s="2"/>
      <c r="NGY179" s="2"/>
      <c r="NGZ179" s="2"/>
      <c r="NHA179" s="2"/>
      <c r="NHB179" s="2"/>
      <c r="NHC179" s="2"/>
      <c r="NHD179" s="2"/>
      <c r="NHE179" s="2"/>
      <c r="NHF179" s="2"/>
      <c r="NHG179" s="2"/>
      <c r="NHH179" s="2"/>
      <c r="NHI179" s="2"/>
      <c r="NHJ179" s="2"/>
      <c r="NHK179" s="2"/>
      <c r="NHL179" s="2"/>
      <c r="NHM179" s="2"/>
      <c r="NHN179" s="2"/>
      <c r="NHO179" s="2"/>
      <c r="NHP179" s="2"/>
      <c r="NHQ179" s="2"/>
      <c r="NHR179" s="2"/>
      <c r="NHS179" s="2"/>
      <c r="NHT179" s="2"/>
      <c r="NHU179" s="2"/>
      <c r="NHV179" s="2"/>
      <c r="NHW179" s="2"/>
      <c r="NHX179" s="2"/>
      <c r="NHY179" s="2"/>
      <c r="NHZ179" s="2"/>
      <c r="NIA179" s="2"/>
      <c r="NIB179" s="2"/>
      <c r="NIC179" s="2"/>
      <c r="NID179" s="2"/>
      <c r="NIE179" s="2"/>
      <c r="NIF179" s="2"/>
      <c r="NIG179" s="2"/>
      <c r="NIH179" s="2"/>
      <c r="NII179" s="2"/>
      <c r="NIJ179" s="2"/>
      <c r="NIK179" s="2"/>
      <c r="NIL179" s="2"/>
      <c r="NIM179" s="2"/>
      <c r="NIN179" s="2"/>
      <c r="NIO179" s="2"/>
      <c r="NIP179" s="2"/>
      <c r="NIQ179" s="2"/>
      <c r="NIR179" s="2"/>
      <c r="NIS179" s="2"/>
      <c r="NIT179" s="2"/>
      <c r="NIU179" s="2"/>
      <c r="NIV179" s="2"/>
      <c r="NIW179" s="2"/>
      <c r="NIX179" s="2"/>
      <c r="NIY179" s="2"/>
      <c r="NIZ179" s="2"/>
      <c r="NJA179" s="2"/>
      <c r="NJB179" s="2"/>
      <c r="NJC179" s="2"/>
      <c r="NJD179" s="2"/>
      <c r="NJE179" s="2"/>
      <c r="NJF179" s="2"/>
      <c r="NJG179" s="2"/>
      <c r="NJH179" s="2"/>
      <c r="NJI179" s="2"/>
      <c r="NJJ179" s="2"/>
      <c r="NJK179" s="2"/>
      <c r="NJL179" s="2"/>
      <c r="NJM179" s="2"/>
      <c r="NJN179" s="2"/>
      <c r="NJO179" s="2"/>
      <c r="NJP179" s="2"/>
      <c r="NJQ179" s="2"/>
      <c r="NJR179" s="2"/>
      <c r="NJS179" s="2"/>
      <c r="NJT179" s="2"/>
      <c r="NJU179" s="2"/>
      <c r="NJV179" s="2"/>
      <c r="NJW179" s="2"/>
      <c r="NJX179" s="2"/>
      <c r="NJY179" s="2"/>
      <c r="NJZ179" s="2"/>
      <c r="NKA179" s="2"/>
      <c r="NKB179" s="2"/>
      <c r="NKC179" s="2"/>
      <c r="NKD179" s="2"/>
      <c r="NKE179" s="2"/>
      <c r="NKF179" s="2"/>
      <c r="NKG179" s="2"/>
      <c r="NKH179" s="2"/>
      <c r="NKI179" s="2"/>
      <c r="NKJ179" s="2"/>
      <c r="NKK179" s="2"/>
      <c r="NKL179" s="2"/>
      <c r="NKM179" s="2"/>
      <c r="NKN179" s="2"/>
      <c r="NKO179" s="2"/>
      <c r="NKP179" s="2"/>
      <c r="NKQ179" s="2"/>
      <c r="NKR179" s="2"/>
      <c r="NKS179" s="2"/>
      <c r="NKT179" s="2"/>
      <c r="NKU179" s="2"/>
      <c r="NKV179" s="2"/>
      <c r="NKW179" s="2"/>
      <c r="NKX179" s="2"/>
      <c r="NKY179" s="2"/>
      <c r="NKZ179" s="2"/>
      <c r="NLA179" s="2"/>
      <c r="NLB179" s="2"/>
      <c r="NLC179" s="2"/>
      <c r="NLD179" s="2"/>
      <c r="NLE179" s="2"/>
      <c r="NLF179" s="2"/>
      <c r="NLG179" s="2"/>
      <c r="NLH179" s="2"/>
      <c r="NLI179" s="2"/>
      <c r="NLJ179" s="2"/>
      <c r="NLK179" s="2"/>
      <c r="NLL179" s="2"/>
      <c r="NLM179" s="2"/>
      <c r="NLN179" s="2"/>
      <c r="NLO179" s="2"/>
      <c r="NLP179" s="2"/>
      <c r="NLQ179" s="2"/>
      <c r="NLR179" s="2"/>
      <c r="NLS179" s="2"/>
      <c r="NLT179" s="2"/>
      <c r="NLU179" s="2"/>
      <c r="NLV179" s="2"/>
      <c r="NLW179" s="2"/>
      <c r="NLX179" s="2"/>
      <c r="NLY179" s="2"/>
      <c r="NLZ179" s="2"/>
      <c r="NMA179" s="2"/>
      <c r="NMB179" s="2"/>
      <c r="NMC179" s="2"/>
      <c r="NMD179" s="2"/>
      <c r="NME179" s="2"/>
      <c r="NMF179" s="2"/>
      <c r="NMG179" s="2"/>
      <c r="NMH179" s="2"/>
      <c r="NMI179" s="2"/>
      <c r="NMJ179" s="2"/>
      <c r="NMK179" s="2"/>
      <c r="NML179" s="2"/>
      <c r="NMM179" s="2"/>
      <c r="NMN179" s="2"/>
      <c r="NMO179" s="2"/>
      <c r="NMP179" s="2"/>
      <c r="NMQ179" s="2"/>
      <c r="NMR179" s="2"/>
      <c r="NMS179" s="2"/>
      <c r="NMT179" s="2"/>
      <c r="NMU179" s="2"/>
      <c r="NMV179" s="2"/>
      <c r="NMW179" s="2"/>
      <c r="NMX179" s="2"/>
      <c r="NMY179" s="2"/>
      <c r="NMZ179" s="2"/>
      <c r="NNA179" s="2"/>
      <c r="NNB179" s="2"/>
      <c r="NNC179" s="2"/>
      <c r="NND179" s="2"/>
      <c r="NNE179" s="2"/>
      <c r="NNF179" s="2"/>
      <c r="NNG179" s="2"/>
      <c r="NNH179" s="2"/>
      <c r="NNI179" s="2"/>
      <c r="NNJ179" s="2"/>
      <c r="NNK179" s="2"/>
      <c r="NNL179" s="2"/>
      <c r="NNM179" s="2"/>
      <c r="NNN179" s="2"/>
      <c r="NNO179" s="2"/>
      <c r="NNP179" s="2"/>
      <c r="NNQ179" s="2"/>
      <c r="NNR179" s="2"/>
      <c r="NNS179" s="2"/>
      <c r="NNT179" s="2"/>
      <c r="NNU179" s="2"/>
      <c r="NNV179" s="2"/>
      <c r="NNW179" s="2"/>
      <c r="NNX179" s="2"/>
      <c r="NNY179" s="2"/>
      <c r="NNZ179" s="2"/>
      <c r="NOA179" s="2"/>
      <c r="NOB179" s="2"/>
      <c r="NOC179" s="2"/>
      <c r="NOD179" s="2"/>
      <c r="NOE179" s="2"/>
      <c r="NOF179" s="2"/>
      <c r="NOG179" s="2"/>
      <c r="NOH179" s="2"/>
      <c r="NOI179" s="2"/>
      <c r="NOJ179" s="2"/>
      <c r="NOK179" s="2"/>
      <c r="NOL179" s="2"/>
      <c r="NOM179" s="2"/>
      <c r="NON179" s="2"/>
      <c r="NOO179" s="2"/>
      <c r="NOP179" s="2"/>
      <c r="NOQ179" s="2"/>
      <c r="NOR179" s="2"/>
      <c r="NOS179" s="2"/>
      <c r="NOT179" s="2"/>
      <c r="NOU179" s="2"/>
      <c r="NOV179" s="2"/>
      <c r="NOW179" s="2"/>
      <c r="NOX179" s="2"/>
      <c r="NOY179" s="2"/>
      <c r="NOZ179" s="2"/>
      <c r="NPA179" s="2"/>
      <c r="NPB179" s="2"/>
      <c r="NPC179" s="2"/>
      <c r="NPD179" s="2"/>
      <c r="NPE179" s="2"/>
      <c r="NPF179" s="2"/>
      <c r="NPG179" s="2"/>
      <c r="NPH179" s="2"/>
      <c r="NPI179" s="2"/>
      <c r="NPJ179" s="2"/>
      <c r="NPK179" s="2"/>
      <c r="NPL179" s="2"/>
      <c r="NPM179" s="2"/>
      <c r="NPN179" s="2"/>
      <c r="NPO179" s="2"/>
      <c r="NPP179" s="2"/>
      <c r="NPQ179" s="2"/>
      <c r="NPR179" s="2"/>
      <c r="NPS179" s="2"/>
      <c r="NPT179" s="2"/>
      <c r="NPU179" s="2"/>
      <c r="NPV179" s="2"/>
      <c r="NPW179" s="2"/>
      <c r="NPX179" s="2"/>
      <c r="NPY179" s="2"/>
      <c r="NPZ179" s="2"/>
      <c r="NQA179" s="2"/>
      <c r="NQB179" s="2"/>
      <c r="NQC179" s="2"/>
      <c r="NQD179" s="2"/>
      <c r="NQE179" s="2"/>
      <c r="NQF179" s="2"/>
      <c r="NQG179" s="2"/>
      <c r="NQH179" s="2"/>
      <c r="NQI179" s="2"/>
      <c r="NQJ179" s="2"/>
      <c r="NQK179" s="2"/>
      <c r="NQL179" s="2"/>
      <c r="NQM179" s="2"/>
      <c r="NQN179" s="2"/>
      <c r="NQO179" s="2"/>
      <c r="NQP179" s="2"/>
      <c r="NQQ179" s="2"/>
      <c r="NQR179" s="2"/>
      <c r="NQS179" s="2"/>
      <c r="NQT179" s="2"/>
      <c r="NQU179" s="2"/>
      <c r="NQV179" s="2"/>
      <c r="NQW179" s="2"/>
      <c r="NQX179" s="2"/>
      <c r="NQY179" s="2"/>
      <c r="NQZ179" s="2"/>
      <c r="NRA179" s="2"/>
      <c r="NRB179" s="2"/>
      <c r="NRC179" s="2"/>
      <c r="NRD179" s="2"/>
      <c r="NRE179" s="2"/>
      <c r="NRF179" s="2"/>
      <c r="NRG179" s="2"/>
      <c r="NRH179" s="2"/>
      <c r="NRI179" s="2"/>
      <c r="NRJ179" s="2"/>
      <c r="NRK179" s="2"/>
      <c r="NRL179" s="2"/>
      <c r="NRM179" s="2"/>
      <c r="NRN179" s="2"/>
      <c r="NRO179" s="2"/>
      <c r="NRP179" s="2"/>
      <c r="NRQ179" s="2"/>
      <c r="NRR179" s="2"/>
      <c r="NRS179" s="2"/>
      <c r="NRT179" s="2"/>
      <c r="NRU179" s="2"/>
      <c r="NRV179" s="2"/>
      <c r="NRW179" s="2"/>
      <c r="NRX179" s="2"/>
      <c r="NRY179" s="2"/>
      <c r="NRZ179" s="2"/>
      <c r="NSA179" s="2"/>
      <c r="NSB179" s="2"/>
      <c r="NSC179" s="2"/>
      <c r="NSD179" s="2"/>
      <c r="NSE179" s="2"/>
      <c r="NSF179" s="2"/>
      <c r="NSG179" s="2"/>
      <c r="NSH179" s="2"/>
      <c r="NSI179" s="2"/>
      <c r="NSJ179" s="2"/>
      <c r="NSK179" s="2"/>
      <c r="NSL179" s="2"/>
      <c r="NSM179" s="2"/>
      <c r="NSN179" s="2"/>
      <c r="NSO179" s="2"/>
      <c r="NSP179" s="2"/>
      <c r="NSQ179" s="2"/>
      <c r="NSR179" s="2"/>
      <c r="NSS179" s="2"/>
      <c r="NST179" s="2"/>
      <c r="NSU179" s="2"/>
      <c r="NSV179" s="2"/>
      <c r="NSW179" s="2"/>
      <c r="NSX179" s="2"/>
      <c r="NSY179" s="2"/>
      <c r="NSZ179" s="2"/>
      <c r="NTA179" s="2"/>
      <c r="NTB179" s="2"/>
      <c r="NTC179" s="2"/>
      <c r="NTD179" s="2"/>
      <c r="NTE179" s="2"/>
      <c r="NTF179" s="2"/>
      <c r="NTG179" s="2"/>
      <c r="NTH179" s="2"/>
      <c r="NTI179" s="2"/>
      <c r="NTJ179" s="2"/>
      <c r="NTK179" s="2"/>
      <c r="NTL179" s="2"/>
      <c r="NTM179" s="2"/>
      <c r="NTN179" s="2"/>
      <c r="NTO179" s="2"/>
      <c r="NTP179" s="2"/>
      <c r="NTQ179" s="2"/>
      <c r="NTR179" s="2"/>
      <c r="NTS179" s="2"/>
      <c r="NTT179" s="2"/>
      <c r="NTU179" s="2"/>
      <c r="NTV179" s="2"/>
      <c r="NTW179" s="2"/>
      <c r="NTX179" s="2"/>
      <c r="NTY179" s="2"/>
      <c r="NTZ179" s="2"/>
      <c r="NUA179" s="2"/>
      <c r="NUB179" s="2"/>
      <c r="NUC179" s="2"/>
      <c r="NUD179" s="2"/>
      <c r="NUE179" s="2"/>
      <c r="NUF179" s="2"/>
      <c r="NUG179" s="2"/>
      <c r="NUH179" s="2"/>
      <c r="NUI179" s="2"/>
      <c r="NUJ179" s="2"/>
      <c r="NUK179" s="2"/>
      <c r="NUL179" s="2"/>
      <c r="NUM179" s="2"/>
      <c r="NUN179" s="2"/>
      <c r="NUO179" s="2"/>
      <c r="NUP179" s="2"/>
      <c r="NUQ179" s="2"/>
      <c r="NUR179" s="2"/>
      <c r="NUS179" s="2"/>
      <c r="NUT179" s="2"/>
      <c r="NUU179" s="2"/>
      <c r="NUV179" s="2"/>
      <c r="NUW179" s="2"/>
      <c r="NUX179" s="2"/>
      <c r="NUY179" s="2"/>
      <c r="NUZ179" s="2"/>
      <c r="NVA179" s="2"/>
      <c r="NVB179" s="2"/>
      <c r="NVC179" s="2"/>
      <c r="NVD179" s="2"/>
      <c r="NVE179" s="2"/>
      <c r="NVF179" s="2"/>
      <c r="NVG179" s="2"/>
      <c r="NVH179" s="2"/>
      <c r="NVI179" s="2"/>
      <c r="NVJ179" s="2"/>
      <c r="NVK179" s="2"/>
      <c r="NVL179" s="2"/>
      <c r="NVM179" s="2"/>
      <c r="NVN179" s="2"/>
      <c r="NVO179" s="2"/>
      <c r="NVP179" s="2"/>
      <c r="NVQ179" s="2"/>
      <c r="NVR179" s="2"/>
      <c r="NVS179" s="2"/>
      <c r="NVT179" s="2"/>
      <c r="NVU179" s="2"/>
      <c r="NVV179" s="2"/>
      <c r="NVW179" s="2"/>
      <c r="NVX179" s="2"/>
      <c r="NVY179" s="2"/>
      <c r="NVZ179" s="2"/>
      <c r="NWA179" s="2"/>
      <c r="NWB179" s="2"/>
      <c r="NWC179" s="2"/>
      <c r="NWD179" s="2"/>
      <c r="NWE179" s="2"/>
      <c r="NWF179" s="2"/>
      <c r="NWG179" s="2"/>
      <c r="NWH179" s="2"/>
      <c r="NWI179" s="2"/>
      <c r="NWJ179" s="2"/>
      <c r="NWK179" s="2"/>
      <c r="NWL179" s="2"/>
      <c r="NWM179" s="2"/>
      <c r="NWN179" s="2"/>
      <c r="NWO179" s="2"/>
      <c r="NWP179" s="2"/>
      <c r="NWQ179" s="2"/>
      <c r="NWR179" s="2"/>
      <c r="NWS179" s="2"/>
      <c r="NWT179" s="2"/>
      <c r="NWU179" s="2"/>
      <c r="NWV179" s="2"/>
      <c r="NWW179" s="2"/>
      <c r="NWX179" s="2"/>
      <c r="NWY179" s="2"/>
      <c r="NWZ179" s="2"/>
      <c r="NXA179" s="2"/>
      <c r="NXB179" s="2"/>
      <c r="NXC179" s="2"/>
      <c r="NXD179" s="2"/>
      <c r="NXE179" s="2"/>
      <c r="NXF179" s="2"/>
      <c r="NXG179" s="2"/>
      <c r="NXH179" s="2"/>
      <c r="NXI179" s="2"/>
      <c r="NXJ179" s="2"/>
      <c r="NXK179" s="2"/>
      <c r="NXL179" s="2"/>
      <c r="NXM179" s="2"/>
      <c r="NXN179" s="2"/>
      <c r="NXO179" s="2"/>
      <c r="NXP179" s="2"/>
      <c r="NXQ179" s="2"/>
      <c r="NXR179" s="2"/>
      <c r="NXS179" s="2"/>
      <c r="NXT179" s="2"/>
      <c r="NXU179" s="2"/>
      <c r="NXV179" s="2"/>
      <c r="NXW179" s="2"/>
      <c r="NXX179" s="2"/>
      <c r="NXY179" s="2"/>
      <c r="NXZ179" s="2"/>
      <c r="NYA179" s="2"/>
      <c r="NYB179" s="2"/>
      <c r="NYC179" s="2"/>
      <c r="NYD179" s="2"/>
      <c r="NYE179" s="2"/>
      <c r="NYF179" s="2"/>
      <c r="NYG179" s="2"/>
      <c r="NYH179" s="2"/>
      <c r="NYI179" s="2"/>
      <c r="NYJ179" s="2"/>
      <c r="NYK179" s="2"/>
      <c r="NYL179" s="2"/>
      <c r="NYM179" s="2"/>
      <c r="NYN179" s="2"/>
      <c r="NYO179" s="2"/>
      <c r="NYP179" s="2"/>
      <c r="NYQ179" s="2"/>
      <c r="NYR179" s="2"/>
      <c r="NYS179" s="2"/>
      <c r="NYT179" s="2"/>
      <c r="NYU179" s="2"/>
      <c r="NYV179" s="2"/>
      <c r="NYW179" s="2"/>
      <c r="NYX179" s="2"/>
      <c r="NYY179" s="2"/>
      <c r="NYZ179" s="2"/>
      <c r="NZA179" s="2"/>
      <c r="NZB179" s="2"/>
      <c r="NZC179" s="2"/>
      <c r="NZD179" s="2"/>
      <c r="NZE179" s="2"/>
      <c r="NZF179" s="2"/>
      <c r="NZG179" s="2"/>
      <c r="NZH179" s="2"/>
      <c r="NZI179" s="2"/>
      <c r="NZJ179" s="2"/>
      <c r="NZK179" s="2"/>
      <c r="NZL179" s="2"/>
      <c r="NZM179" s="2"/>
      <c r="NZN179" s="2"/>
      <c r="NZO179" s="2"/>
      <c r="NZP179" s="2"/>
      <c r="NZQ179" s="2"/>
      <c r="NZR179" s="2"/>
      <c r="NZS179" s="2"/>
      <c r="NZT179" s="2"/>
      <c r="NZU179" s="2"/>
      <c r="NZV179" s="2"/>
      <c r="NZW179" s="2"/>
      <c r="NZX179" s="2"/>
      <c r="NZY179" s="2"/>
      <c r="NZZ179" s="2"/>
      <c r="OAA179" s="2"/>
      <c r="OAB179" s="2"/>
      <c r="OAC179" s="2"/>
      <c r="OAD179" s="2"/>
      <c r="OAE179" s="2"/>
      <c r="OAF179" s="2"/>
      <c r="OAG179" s="2"/>
      <c r="OAH179" s="2"/>
      <c r="OAI179" s="2"/>
      <c r="OAJ179" s="2"/>
      <c r="OAK179" s="2"/>
      <c r="OAL179" s="2"/>
      <c r="OAM179" s="2"/>
      <c r="OAN179" s="2"/>
      <c r="OAO179" s="2"/>
      <c r="OAP179" s="2"/>
      <c r="OAQ179" s="2"/>
      <c r="OAR179" s="2"/>
      <c r="OAS179" s="2"/>
      <c r="OAT179" s="2"/>
      <c r="OAU179" s="2"/>
      <c r="OAV179" s="2"/>
      <c r="OAW179" s="2"/>
      <c r="OAX179" s="2"/>
      <c r="OAY179" s="2"/>
      <c r="OAZ179" s="2"/>
      <c r="OBA179" s="2"/>
      <c r="OBB179" s="2"/>
      <c r="OBC179" s="2"/>
      <c r="OBD179" s="2"/>
      <c r="OBE179" s="2"/>
      <c r="OBF179" s="2"/>
      <c r="OBG179" s="2"/>
      <c r="OBH179" s="2"/>
      <c r="OBI179" s="2"/>
      <c r="OBJ179" s="2"/>
      <c r="OBK179" s="2"/>
      <c r="OBL179" s="2"/>
      <c r="OBM179" s="2"/>
      <c r="OBN179" s="2"/>
      <c r="OBO179" s="2"/>
      <c r="OBP179" s="2"/>
      <c r="OBQ179" s="2"/>
      <c r="OBR179" s="2"/>
      <c r="OBS179" s="2"/>
      <c r="OBT179" s="2"/>
      <c r="OBU179" s="2"/>
      <c r="OBV179" s="2"/>
      <c r="OBW179" s="2"/>
      <c r="OBX179" s="2"/>
      <c r="OBY179" s="2"/>
      <c r="OBZ179" s="2"/>
      <c r="OCA179" s="2"/>
      <c r="OCB179" s="2"/>
      <c r="OCC179" s="2"/>
      <c r="OCD179" s="2"/>
      <c r="OCE179" s="2"/>
      <c r="OCF179" s="2"/>
      <c r="OCG179" s="2"/>
      <c r="OCH179" s="2"/>
      <c r="OCI179" s="2"/>
      <c r="OCJ179" s="2"/>
      <c r="OCK179" s="2"/>
      <c r="OCL179" s="2"/>
      <c r="OCM179" s="2"/>
      <c r="OCN179" s="2"/>
      <c r="OCO179" s="2"/>
      <c r="OCP179" s="2"/>
      <c r="OCQ179" s="2"/>
      <c r="OCR179" s="2"/>
      <c r="OCS179" s="2"/>
      <c r="OCT179" s="2"/>
      <c r="OCU179" s="2"/>
      <c r="OCV179" s="2"/>
      <c r="OCW179" s="2"/>
      <c r="OCX179" s="2"/>
      <c r="OCY179" s="2"/>
      <c r="OCZ179" s="2"/>
      <c r="ODA179" s="2"/>
      <c r="ODB179" s="2"/>
      <c r="ODC179" s="2"/>
      <c r="ODD179" s="2"/>
      <c r="ODE179" s="2"/>
      <c r="ODF179" s="2"/>
      <c r="ODG179" s="2"/>
      <c r="ODH179" s="2"/>
      <c r="ODI179" s="2"/>
      <c r="ODJ179" s="2"/>
      <c r="ODK179" s="2"/>
      <c r="ODL179" s="2"/>
      <c r="ODM179" s="2"/>
      <c r="ODN179" s="2"/>
      <c r="ODO179" s="2"/>
      <c r="ODP179" s="2"/>
      <c r="ODQ179" s="2"/>
      <c r="ODR179" s="2"/>
      <c r="ODS179" s="2"/>
      <c r="ODT179" s="2"/>
      <c r="ODU179" s="2"/>
      <c r="ODV179" s="2"/>
      <c r="ODW179" s="2"/>
      <c r="ODX179" s="2"/>
      <c r="ODY179" s="2"/>
      <c r="ODZ179" s="2"/>
      <c r="OEA179" s="2"/>
      <c r="OEB179" s="2"/>
      <c r="OEC179" s="2"/>
      <c r="OED179" s="2"/>
      <c r="OEE179" s="2"/>
      <c r="OEF179" s="2"/>
      <c r="OEG179" s="2"/>
      <c r="OEH179" s="2"/>
      <c r="OEI179" s="2"/>
      <c r="OEJ179" s="2"/>
      <c r="OEK179" s="2"/>
      <c r="OEL179" s="2"/>
      <c r="OEM179" s="2"/>
      <c r="OEN179" s="2"/>
      <c r="OEO179" s="2"/>
      <c r="OEP179" s="2"/>
      <c r="OEQ179" s="2"/>
      <c r="OER179" s="2"/>
      <c r="OES179" s="2"/>
      <c r="OET179" s="2"/>
      <c r="OEU179" s="2"/>
      <c r="OEV179" s="2"/>
      <c r="OEW179" s="2"/>
      <c r="OEX179" s="2"/>
      <c r="OEY179" s="2"/>
      <c r="OEZ179" s="2"/>
      <c r="OFA179" s="2"/>
      <c r="OFB179" s="2"/>
      <c r="OFC179" s="2"/>
      <c r="OFD179" s="2"/>
      <c r="OFE179" s="2"/>
      <c r="OFF179" s="2"/>
      <c r="OFG179" s="2"/>
      <c r="OFH179" s="2"/>
      <c r="OFI179" s="2"/>
      <c r="OFJ179" s="2"/>
      <c r="OFK179" s="2"/>
      <c r="OFL179" s="2"/>
      <c r="OFM179" s="2"/>
      <c r="OFN179" s="2"/>
      <c r="OFO179" s="2"/>
      <c r="OFP179" s="2"/>
      <c r="OFQ179" s="2"/>
      <c r="OFR179" s="2"/>
      <c r="OFS179" s="2"/>
      <c r="OFT179" s="2"/>
      <c r="OFU179" s="2"/>
      <c r="OFV179" s="2"/>
      <c r="OFW179" s="2"/>
      <c r="OFX179" s="2"/>
      <c r="OFY179" s="2"/>
      <c r="OFZ179" s="2"/>
      <c r="OGA179" s="2"/>
      <c r="OGB179" s="2"/>
      <c r="OGC179" s="2"/>
      <c r="OGD179" s="2"/>
      <c r="OGE179" s="2"/>
      <c r="OGF179" s="2"/>
      <c r="OGG179" s="2"/>
      <c r="OGH179" s="2"/>
      <c r="OGI179" s="2"/>
      <c r="OGJ179" s="2"/>
      <c r="OGK179" s="2"/>
      <c r="OGL179" s="2"/>
      <c r="OGM179" s="2"/>
      <c r="OGN179" s="2"/>
      <c r="OGO179" s="2"/>
      <c r="OGP179" s="2"/>
      <c r="OGQ179" s="2"/>
      <c r="OGR179" s="2"/>
      <c r="OGS179" s="2"/>
      <c r="OGT179" s="2"/>
      <c r="OGU179" s="2"/>
      <c r="OGV179" s="2"/>
      <c r="OGW179" s="2"/>
      <c r="OGX179" s="2"/>
      <c r="OGY179" s="2"/>
      <c r="OGZ179" s="2"/>
      <c r="OHA179" s="2"/>
      <c r="OHB179" s="2"/>
      <c r="OHC179" s="2"/>
      <c r="OHD179" s="2"/>
      <c r="OHE179" s="2"/>
      <c r="OHF179" s="2"/>
      <c r="OHG179" s="2"/>
      <c r="OHH179" s="2"/>
      <c r="OHI179" s="2"/>
      <c r="OHJ179" s="2"/>
      <c r="OHK179" s="2"/>
      <c r="OHL179" s="2"/>
      <c r="OHM179" s="2"/>
      <c r="OHN179" s="2"/>
      <c r="OHO179" s="2"/>
      <c r="OHP179" s="2"/>
      <c r="OHQ179" s="2"/>
      <c r="OHR179" s="2"/>
      <c r="OHS179" s="2"/>
      <c r="OHT179" s="2"/>
      <c r="OHU179" s="2"/>
      <c r="OHV179" s="2"/>
      <c r="OHW179" s="2"/>
      <c r="OHX179" s="2"/>
      <c r="OHY179" s="2"/>
      <c r="OHZ179" s="2"/>
      <c r="OIA179" s="2"/>
      <c r="OIB179" s="2"/>
      <c r="OIC179" s="2"/>
      <c r="OID179" s="2"/>
      <c r="OIE179" s="2"/>
      <c r="OIF179" s="2"/>
      <c r="OIG179" s="2"/>
      <c r="OIH179" s="2"/>
      <c r="OII179" s="2"/>
      <c r="OIJ179" s="2"/>
      <c r="OIK179" s="2"/>
      <c r="OIL179" s="2"/>
      <c r="OIM179" s="2"/>
      <c r="OIN179" s="2"/>
      <c r="OIO179" s="2"/>
      <c r="OIP179" s="2"/>
      <c r="OIQ179" s="2"/>
      <c r="OIR179" s="2"/>
      <c r="OIS179" s="2"/>
      <c r="OIT179" s="2"/>
      <c r="OIU179" s="2"/>
      <c r="OIV179" s="2"/>
      <c r="OIW179" s="2"/>
      <c r="OIX179" s="2"/>
      <c r="OIY179" s="2"/>
      <c r="OIZ179" s="2"/>
      <c r="OJA179" s="2"/>
      <c r="OJB179" s="2"/>
      <c r="OJC179" s="2"/>
      <c r="OJD179" s="2"/>
      <c r="OJE179" s="2"/>
      <c r="OJF179" s="2"/>
      <c r="OJG179" s="2"/>
      <c r="OJH179" s="2"/>
      <c r="OJI179" s="2"/>
      <c r="OJJ179" s="2"/>
      <c r="OJK179" s="2"/>
      <c r="OJL179" s="2"/>
      <c r="OJM179" s="2"/>
      <c r="OJN179" s="2"/>
      <c r="OJO179" s="2"/>
      <c r="OJP179" s="2"/>
      <c r="OJQ179" s="2"/>
      <c r="OJR179" s="2"/>
      <c r="OJS179" s="2"/>
      <c r="OJT179" s="2"/>
      <c r="OJU179" s="2"/>
      <c r="OJV179" s="2"/>
      <c r="OJW179" s="2"/>
      <c r="OJX179" s="2"/>
      <c r="OJY179" s="2"/>
      <c r="OJZ179" s="2"/>
      <c r="OKA179" s="2"/>
      <c r="OKB179" s="2"/>
      <c r="OKC179" s="2"/>
      <c r="OKD179" s="2"/>
      <c r="OKE179" s="2"/>
      <c r="OKF179" s="2"/>
      <c r="OKG179" s="2"/>
      <c r="OKH179" s="2"/>
      <c r="OKI179" s="2"/>
      <c r="OKJ179" s="2"/>
      <c r="OKK179" s="2"/>
      <c r="OKL179" s="2"/>
      <c r="OKM179" s="2"/>
      <c r="OKN179" s="2"/>
      <c r="OKO179" s="2"/>
      <c r="OKP179" s="2"/>
      <c r="OKQ179" s="2"/>
      <c r="OKR179" s="2"/>
      <c r="OKS179" s="2"/>
      <c r="OKT179" s="2"/>
      <c r="OKU179" s="2"/>
      <c r="OKV179" s="2"/>
      <c r="OKW179" s="2"/>
      <c r="OKX179" s="2"/>
      <c r="OKY179" s="2"/>
      <c r="OKZ179" s="2"/>
      <c r="OLA179" s="2"/>
      <c r="OLB179" s="2"/>
      <c r="OLC179" s="2"/>
      <c r="OLD179" s="2"/>
      <c r="OLE179" s="2"/>
      <c r="OLF179" s="2"/>
      <c r="OLG179" s="2"/>
      <c r="OLH179" s="2"/>
      <c r="OLI179" s="2"/>
      <c r="OLJ179" s="2"/>
      <c r="OLK179" s="2"/>
      <c r="OLL179" s="2"/>
      <c r="OLM179" s="2"/>
      <c r="OLN179" s="2"/>
      <c r="OLO179" s="2"/>
      <c r="OLP179" s="2"/>
      <c r="OLQ179" s="2"/>
      <c r="OLR179" s="2"/>
      <c r="OLS179" s="2"/>
      <c r="OLT179" s="2"/>
      <c r="OLU179" s="2"/>
      <c r="OLV179" s="2"/>
      <c r="OLW179" s="2"/>
      <c r="OLX179" s="2"/>
      <c r="OLY179" s="2"/>
      <c r="OLZ179" s="2"/>
      <c r="OMA179" s="2"/>
      <c r="OMB179" s="2"/>
      <c r="OMC179" s="2"/>
      <c r="OMD179" s="2"/>
      <c r="OME179" s="2"/>
      <c r="OMF179" s="2"/>
      <c r="OMG179" s="2"/>
      <c r="OMH179" s="2"/>
      <c r="OMI179" s="2"/>
      <c r="OMJ179" s="2"/>
      <c r="OMK179" s="2"/>
      <c r="OML179" s="2"/>
      <c r="OMM179" s="2"/>
      <c r="OMN179" s="2"/>
      <c r="OMO179" s="2"/>
      <c r="OMP179" s="2"/>
      <c r="OMQ179" s="2"/>
      <c r="OMR179" s="2"/>
      <c r="OMS179" s="2"/>
      <c r="OMT179" s="2"/>
      <c r="OMU179" s="2"/>
      <c r="OMV179" s="2"/>
      <c r="OMW179" s="2"/>
      <c r="OMX179" s="2"/>
      <c r="OMY179" s="2"/>
      <c r="OMZ179" s="2"/>
      <c r="ONA179" s="2"/>
      <c r="ONB179" s="2"/>
      <c r="ONC179" s="2"/>
      <c r="OND179" s="2"/>
      <c r="ONE179" s="2"/>
      <c r="ONF179" s="2"/>
      <c r="ONG179" s="2"/>
      <c r="ONH179" s="2"/>
      <c r="ONI179" s="2"/>
      <c r="ONJ179" s="2"/>
      <c r="ONK179" s="2"/>
      <c r="ONL179" s="2"/>
      <c r="ONM179" s="2"/>
      <c r="ONN179" s="2"/>
      <c r="ONO179" s="2"/>
      <c r="ONP179" s="2"/>
      <c r="ONQ179" s="2"/>
      <c r="ONR179" s="2"/>
      <c r="ONS179" s="2"/>
      <c r="ONT179" s="2"/>
      <c r="ONU179" s="2"/>
      <c r="ONV179" s="2"/>
      <c r="ONW179" s="2"/>
      <c r="ONX179" s="2"/>
      <c r="ONY179" s="2"/>
      <c r="ONZ179" s="2"/>
      <c r="OOA179" s="2"/>
      <c r="OOB179" s="2"/>
      <c r="OOC179" s="2"/>
      <c r="OOD179" s="2"/>
      <c r="OOE179" s="2"/>
      <c r="OOF179" s="2"/>
      <c r="OOG179" s="2"/>
      <c r="OOH179" s="2"/>
      <c r="OOI179" s="2"/>
      <c r="OOJ179" s="2"/>
      <c r="OOK179" s="2"/>
      <c r="OOL179" s="2"/>
      <c r="OOM179" s="2"/>
      <c r="OON179" s="2"/>
      <c r="OOO179" s="2"/>
      <c r="OOP179" s="2"/>
      <c r="OOQ179" s="2"/>
      <c r="OOR179" s="2"/>
      <c r="OOS179" s="2"/>
      <c r="OOT179" s="2"/>
      <c r="OOU179" s="2"/>
      <c r="OOV179" s="2"/>
      <c r="OOW179" s="2"/>
      <c r="OOX179" s="2"/>
      <c r="OOY179" s="2"/>
      <c r="OOZ179" s="2"/>
      <c r="OPA179" s="2"/>
      <c r="OPB179" s="2"/>
      <c r="OPC179" s="2"/>
      <c r="OPD179" s="2"/>
      <c r="OPE179" s="2"/>
      <c r="OPF179" s="2"/>
      <c r="OPG179" s="2"/>
      <c r="OPH179" s="2"/>
      <c r="OPI179" s="2"/>
      <c r="OPJ179" s="2"/>
      <c r="OPK179" s="2"/>
      <c r="OPL179" s="2"/>
      <c r="OPM179" s="2"/>
      <c r="OPN179" s="2"/>
      <c r="OPO179" s="2"/>
      <c r="OPP179" s="2"/>
      <c r="OPQ179" s="2"/>
      <c r="OPR179" s="2"/>
      <c r="OPS179" s="2"/>
      <c r="OPT179" s="2"/>
      <c r="OPU179" s="2"/>
      <c r="OPV179" s="2"/>
      <c r="OPW179" s="2"/>
      <c r="OPX179" s="2"/>
      <c r="OPY179" s="2"/>
      <c r="OPZ179" s="2"/>
      <c r="OQA179" s="2"/>
      <c r="OQB179" s="2"/>
      <c r="OQC179" s="2"/>
      <c r="OQD179" s="2"/>
      <c r="OQE179" s="2"/>
      <c r="OQF179" s="2"/>
      <c r="OQG179" s="2"/>
      <c r="OQH179" s="2"/>
      <c r="OQI179" s="2"/>
      <c r="OQJ179" s="2"/>
      <c r="OQK179" s="2"/>
      <c r="OQL179" s="2"/>
      <c r="OQM179" s="2"/>
      <c r="OQN179" s="2"/>
      <c r="OQO179" s="2"/>
      <c r="OQP179" s="2"/>
      <c r="OQQ179" s="2"/>
      <c r="OQR179" s="2"/>
      <c r="OQS179" s="2"/>
      <c r="OQT179" s="2"/>
      <c r="OQU179" s="2"/>
      <c r="OQV179" s="2"/>
      <c r="OQW179" s="2"/>
      <c r="OQX179" s="2"/>
      <c r="OQY179" s="2"/>
      <c r="OQZ179" s="2"/>
      <c r="ORA179" s="2"/>
      <c r="ORB179" s="2"/>
      <c r="ORC179" s="2"/>
      <c r="ORD179" s="2"/>
      <c r="ORE179" s="2"/>
      <c r="ORF179" s="2"/>
      <c r="ORG179" s="2"/>
      <c r="ORH179" s="2"/>
      <c r="ORI179" s="2"/>
      <c r="ORJ179" s="2"/>
      <c r="ORK179" s="2"/>
      <c r="ORL179" s="2"/>
      <c r="ORM179" s="2"/>
      <c r="ORN179" s="2"/>
      <c r="ORO179" s="2"/>
      <c r="ORP179" s="2"/>
      <c r="ORQ179" s="2"/>
      <c r="ORR179" s="2"/>
      <c r="ORS179" s="2"/>
      <c r="ORT179" s="2"/>
      <c r="ORU179" s="2"/>
      <c r="ORV179" s="2"/>
      <c r="ORW179" s="2"/>
      <c r="ORX179" s="2"/>
      <c r="ORY179" s="2"/>
      <c r="ORZ179" s="2"/>
      <c r="OSA179" s="2"/>
      <c r="OSB179" s="2"/>
      <c r="OSC179" s="2"/>
      <c r="OSD179" s="2"/>
      <c r="OSE179" s="2"/>
      <c r="OSF179" s="2"/>
      <c r="OSG179" s="2"/>
      <c r="OSH179" s="2"/>
      <c r="OSI179" s="2"/>
      <c r="OSJ179" s="2"/>
      <c r="OSK179" s="2"/>
      <c r="OSL179" s="2"/>
      <c r="OSM179" s="2"/>
      <c r="OSN179" s="2"/>
      <c r="OSO179" s="2"/>
      <c r="OSP179" s="2"/>
      <c r="OSQ179" s="2"/>
      <c r="OSR179" s="2"/>
      <c r="OSS179" s="2"/>
      <c r="OST179" s="2"/>
      <c r="OSU179" s="2"/>
      <c r="OSV179" s="2"/>
      <c r="OSW179" s="2"/>
      <c r="OSX179" s="2"/>
      <c r="OSY179" s="2"/>
      <c r="OSZ179" s="2"/>
      <c r="OTA179" s="2"/>
      <c r="OTB179" s="2"/>
      <c r="OTC179" s="2"/>
      <c r="OTD179" s="2"/>
      <c r="OTE179" s="2"/>
      <c r="OTF179" s="2"/>
      <c r="OTG179" s="2"/>
      <c r="OTH179" s="2"/>
      <c r="OTI179" s="2"/>
      <c r="OTJ179" s="2"/>
      <c r="OTK179" s="2"/>
      <c r="OTL179" s="2"/>
      <c r="OTM179" s="2"/>
      <c r="OTN179" s="2"/>
      <c r="OTO179" s="2"/>
      <c r="OTP179" s="2"/>
      <c r="OTQ179" s="2"/>
      <c r="OTR179" s="2"/>
      <c r="OTS179" s="2"/>
      <c r="OTT179" s="2"/>
      <c r="OTU179" s="2"/>
      <c r="OTV179" s="2"/>
      <c r="OTW179" s="2"/>
      <c r="OTX179" s="2"/>
      <c r="OTY179" s="2"/>
      <c r="OTZ179" s="2"/>
      <c r="OUA179" s="2"/>
      <c r="OUB179" s="2"/>
      <c r="OUC179" s="2"/>
      <c r="OUD179" s="2"/>
      <c r="OUE179" s="2"/>
      <c r="OUF179" s="2"/>
      <c r="OUG179" s="2"/>
      <c r="OUH179" s="2"/>
      <c r="OUI179" s="2"/>
      <c r="OUJ179" s="2"/>
      <c r="OUK179" s="2"/>
      <c r="OUL179" s="2"/>
      <c r="OUM179" s="2"/>
      <c r="OUN179" s="2"/>
      <c r="OUO179" s="2"/>
      <c r="OUP179" s="2"/>
      <c r="OUQ179" s="2"/>
      <c r="OUR179" s="2"/>
      <c r="OUS179" s="2"/>
      <c r="OUT179" s="2"/>
      <c r="OUU179" s="2"/>
      <c r="OUV179" s="2"/>
      <c r="OUW179" s="2"/>
      <c r="OUX179" s="2"/>
      <c r="OUY179" s="2"/>
      <c r="OUZ179" s="2"/>
      <c r="OVA179" s="2"/>
      <c r="OVB179" s="2"/>
      <c r="OVC179" s="2"/>
      <c r="OVD179" s="2"/>
      <c r="OVE179" s="2"/>
      <c r="OVF179" s="2"/>
      <c r="OVG179" s="2"/>
      <c r="OVH179" s="2"/>
      <c r="OVI179" s="2"/>
      <c r="OVJ179" s="2"/>
      <c r="OVK179" s="2"/>
      <c r="OVL179" s="2"/>
      <c r="OVM179" s="2"/>
      <c r="OVN179" s="2"/>
      <c r="OVO179" s="2"/>
      <c r="OVP179" s="2"/>
      <c r="OVQ179" s="2"/>
      <c r="OVR179" s="2"/>
      <c r="OVS179" s="2"/>
      <c r="OVT179" s="2"/>
      <c r="OVU179" s="2"/>
      <c r="OVV179" s="2"/>
      <c r="OVW179" s="2"/>
      <c r="OVX179" s="2"/>
      <c r="OVY179" s="2"/>
      <c r="OVZ179" s="2"/>
      <c r="OWA179" s="2"/>
      <c r="OWB179" s="2"/>
      <c r="OWC179" s="2"/>
      <c r="OWD179" s="2"/>
      <c r="OWE179" s="2"/>
      <c r="OWF179" s="2"/>
      <c r="OWG179" s="2"/>
      <c r="OWH179" s="2"/>
      <c r="OWI179" s="2"/>
      <c r="OWJ179" s="2"/>
      <c r="OWK179" s="2"/>
      <c r="OWL179" s="2"/>
      <c r="OWM179" s="2"/>
      <c r="OWN179" s="2"/>
      <c r="OWO179" s="2"/>
      <c r="OWP179" s="2"/>
      <c r="OWQ179" s="2"/>
      <c r="OWR179" s="2"/>
      <c r="OWS179" s="2"/>
      <c r="OWT179" s="2"/>
      <c r="OWU179" s="2"/>
      <c r="OWV179" s="2"/>
      <c r="OWW179" s="2"/>
      <c r="OWX179" s="2"/>
      <c r="OWY179" s="2"/>
      <c r="OWZ179" s="2"/>
      <c r="OXA179" s="2"/>
      <c r="OXB179" s="2"/>
      <c r="OXC179" s="2"/>
      <c r="OXD179" s="2"/>
      <c r="OXE179" s="2"/>
      <c r="OXF179" s="2"/>
      <c r="OXG179" s="2"/>
      <c r="OXH179" s="2"/>
      <c r="OXI179" s="2"/>
      <c r="OXJ179" s="2"/>
      <c r="OXK179" s="2"/>
      <c r="OXL179" s="2"/>
      <c r="OXM179" s="2"/>
      <c r="OXN179" s="2"/>
      <c r="OXO179" s="2"/>
      <c r="OXP179" s="2"/>
      <c r="OXQ179" s="2"/>
      <c r="OXR179" s="2"/>
      <c r="OXS179" s="2"/>
      <c r="OXT179" s="2"/>
      <c r="OXU179" s="2"/>
      <c r="OXV179" s="2"/>
      <c r="OXW179" s="2"/>
      <c r="OXX179" s="2"/>
      <c r="OXY179" s="2"/>
      <c r="OXZ179" s="2"/>
      <c r="OYA179" s="2"/>
      <c r="OYB179" s="2"/>
      <c r="OYC179" s="2"/>
      <c r="OYD179" s="2"/>
      <c r="OYE179" s="2"/>
      <c r="OYF179" s="2"/>
      <c r="OYG179" s="2"/>
      <c r="OYH179" s="2"/>
      <c r="OYI179" s="2"/>
      <c r="OYJ179" s="2"/>
      <c r="OYK179" s="2"/>
      <c r="OYL179" s="2"/>
      <c r="OYM179" s="2"/>
      <c r="OYN179" s="2"/>
      <c r="OYO179" s="2"/>
      <c r="OYP179" s="2"/>
      <c r="OYQ179" s="2"/>
      <c r="OYR179" s="2"/>
      <c r="OYS179" s="2"/>
      <c r="OYT179" s="2"/>
      <c r="OYU179" s="2"/>
      <c r="OYV179" s="2"/>
      <c r="OYW179" s="2"/>
      <c r="OYX179" s="2"/>
      <c r="OYY179" s="2"/>
      <c r="OYZ179" s="2"/>
      <c r="OZA179" s="2"/>
      <c r="OZB179" s="2"/>
      <c r="OZC179" s="2"/>
      <c r="OZD179" s="2"/>
      <c r="OZE179" s="2"/>
      <c r="OZF179" s="2"/>
      <c r="OZG179" s="2"/>
      <c r="OZH179" s="2"/>
      <c r="OZI179" s="2"/>
      <c r="OZJ179" s="2"/>
      <c r="OZK179" s="2"/>
      <c r="OZL179" s="2"/>
      <c r="OZM179" s="2"/>
      <c r="OZN179" s="2"/>
      <c r="OZO179" s="2"/>
      <c r="OZP179" s="2"/>
      <c r="OZQ179" s="2"/>
      <c r="OZR179" s="2"/>
      <c r="OZS179" s="2"/>
      <c r="OZT179" s="2"/>
      <c r="OZU179" s="2"/>
      <c r="OZV179" s="2"/>
      <c r="OZW179" s="2"/>
      <c r="OZX179" s="2"/>
      <c r="OZY179" s="2"/>
      <c r="OZZ179" s="2"/>
      <c r="PAA179" s="2"/>
      <c r="PAB179" s="2"/>
      <c r="PAC179" s="2"/>
      <c r="PAD179" s="2"/>
      <c r="PAE179" s="2"/>
      <c r="PAF179" s="2"/>
      <c r="PAG179" s="2"/>
      <c r="PAH179" s="2"/>
      <c r="PAI179" s="2"/>
      <c r="PAJ179" s="2"/>
      <c r="PAK179" s="2"/>
      <c r="PAL179" s="2"/>
      <c r="PAM179" s="2"/>
      <c r="PAN179" s="2"/>
      <c r="PAO179" s="2"/>
      <c r="PAP179" s="2"/>
      <c r="PAQ179" s="2"/>
      <c r="PAR179" s="2"/>
      <c r="PAS179" s="2"/>
      <c r="PAT179" s="2"/>
      <c r="PAU179" s="2"/>
      <c r="PAV179" s="2"/>
      <c r="PAW179" s="2"/>
      <c r="PAX179" s="2"/>
      <c r="PAY179" s="2"/>
      <c r="PAZ179" s="2"/>
      <c r="PBA179" s="2"/>
      <c r="PBB179" s="2"/>
      <c r="PBC179" s="2"/>
      <c r="PBD179" s="2"/>
      <c r="PBE179" s="2"/>
      <c r="PBF179" s="2"/>
      <c r="PBG179" s="2"/>
      <c r="PBH179" s="2"/>
      <c r="PBI179" s="2"/>
      <c r="PBJ179" s="2"/>
      <c r="PBK179" s="2"/>
      <c r="PBL179" s="2"/>
      <c r="PBM179" s="2"/>
      <c r="PBN179" s="2"/>
      <c r="PBO179" s="2"/>
      <c r="PBP179" s="2"/>
      <c r="PBQ179" s="2"/>
      <c r="PBR179" s="2"/>
      <c r="PBS179" s="2"/>
      <c r="PBT179" s="2"/>
      <c r="PBU179" s="2"/>
      <c r="PBV179" s="2"/>
      <c r="PBW179" s="2"/>
      <c r="PBX179" s="2"/>
      <c r="PBY179" s="2"/>
      <c r="PBZ179" s="2"/>
      <c r="PCA179" s="2"/>
      <c r="PCB179" s="2"/>
      <c r="PCC179" s="2"/>
      <c r="PCD179" s="2"/>
      <c r="PCE179" s="2"/>
      <c r="PCF179" s="2"/>
      <c r="PCG179" s="2"/>
      <c r="PCH179" s="2"/>
      <c r="PCI179" s="2"/>
      <c r="PCJ179" s="2"/>
      <c r="PCK179" s="2"/>
      <c r="PCL179" s="2"/>
      <c r="PCM179" s="2"/>
      <c r="PCN179" s="2"/>
      <c r="PCO179" s="2"/>
      <c r="PCP179" s="2"/>
      <c r="PCQ179" s="2"/>
      <c r="PCR179" s="2"/>
      <c r="PCS179" s="2"/>
      <c r="PCT179" s="2"/>
      <c r="PCU179" s="2"/>
      <c r="PCV179" s="2"/>
      <c r="PCW179" s="2"/>
      <c r="PCX179" s="2"/>
      <c r="PCY179" s="2"/>
      <c r="PCZ179" s="2"/>
      <c r="PDA179" s="2"/>
      <c r="PDB179" s="2"/>
      <c r="PDC179" s="2"/>
      <c r="PDD179" s="2"/>
      <c r="PDE179" s="2"/>
      <c r="PDF179" s="2"/>
      <c r="PDG179" s="2"/>
      <c r="PDH179" s="2"/>
      <c r="PDI179" s="2"/>
      <c r="PDJ179" s="2"/>
      <c r="PDK179" s="2"/>
      <c r="PDL179" s="2"/>
      <c r="PDM179" s="2"/>
      <c r="PDN179" s="2"/>
      <c r="PDO179" s="2"/>
      <c r="PDP179" s="2"/>
      <c r="PDQ179" s="2"/>
      <c r="PDR179" s="2"/>
      <c r="PDS179" s="2"/>
      <c r="PDT179" s="2"/>
      <c r="PDU179" s="2"/>
      <c r="PDV179" s="2"/>
      <c r="PDW179" s="2"/>
      <c r="PDX179" s="2"/>
      <c r="PDY179" s="2"/>
      <c r="PDZ179" s="2"/>
      <c r="PEA179" s="2"/>
      <c r="PEB179" s="2"/>
      <c r="PEC179" s="2"/>
      <c r="PED179" s="2"/>
      <c r="PEE179" s="2"/>
      <c r="PEF179" s="2"/>
      <c r="PEG179" s="2"/>
      <c r="PEH179" s="2"/>
      <c r="PEI179" s="2"/>
      <c r="PEJ179" s="2"/>
      <c r="PEK179" s="2"/>
      <c r="PEL179" s="2"/>
      <c r="PEM179" s="2"/>
      <c r="PEN179" s="2"/>
      <c r="PEO179" s="2"/>
      <c r="PEP179" s="2"/>
      <c r="PEQ179" s="2"/>
      <c r="PER179" s="2"/>
      <c r="PES179" s="2"/>
      <c r="PET179" s="2"/>
      <c r="PEU179" s="2"/>
      <c r="PEV179" s="2"/>
      <c r="PEW179" s="2"/>
      <c r="PEX179" s="2"/>
      <c r="PEY179" s="2"/>
      <c r="PEZ179" s="2"/>
      <c r="PFA179" s="2"/>
      <c r="PFB179" s="2"/>
      <c r="PFC179" s="2"/>
      <c r="PFD179" s="2"/>
      <c r="PFE179" s="2"/>
      <c r="PFF179" s="2"/>
      <c r="PFG179" s="2"/>
      <c r="PFH179" s="2"/>
      <c r="PFI179" s="2"/>
      <c r="PFJ179" s="2"/>
      <c r="PFK179" s="2"/>
      <c r="PFL179" s="2"/>
      <c r="PFM179" s="2"/>
      <c r="PFN179" s="2"/>
      <c r="PFO179" s="2"/>
      <c r="PFP179" s="2"/>
      <c r="PFQ179" s="2"/>
      <c r="PFR179" s="2"/>
      <c r="PFS179" s="2"/>
      <c r="PFT179" s="2"/>
      <c r="PFU179" s="2"/>
      <c r="PFV179" s="2"/>
      <c r="PFW179" s="2"/>
      <c r="PFX179" s="2"/>
      <c r="PFY179" s="2"/>
      <c r="PFZ179" s="2"/>
      <c r="PGA179" s="2"/>
      <c r="PGB179" s="2"/>
      <c r="PGC179" s="2"/>
      <c r="PGD179" s="2"/>
      <c r="PGE179" s="2"/>
      <c r="PGF179" s="2"/>
      <c r="PGG179" s="2"/>
      <c r="PGH179" s="2"/>
      <c r="PGI179" s="2"/>
      <c r="PGJ179" s="2"/>
      <c r="PGK179" s="2"/>
      <c r="PGL179" s="2"/>
      <c r="PGM179" s="2"/>
      <c r="PGN179" s="2"/>
      <c r="PGO179" s="2"/>
      <c r="PGP179" s="2"/>
      <c r="PGQ179" s="2"/>
      <c r="PGR179" s="2"/>
      <c r="PGS179" s="2"/>
      <c r="PGT179" s="2"/>
      <c r="PGU179" s="2"/>
      <c r="PGV179" s="2"/>
      <c r="PGW179" s="2"/>
      <c r="PGX179" s="2"/>
      <c r="PGY179" s="2"/>
      <c r="PGZ179" s="2"/>
      <c r="PHA179" s="2"/>
      <c r="PHB179" s="2"/>
      <c r="PHC179" s="2"/>
      <c r="PHD179" s="2"/>
      <c r="PHE179" s="2"/>
      <c r="PHF179" s="2"/>
      <c r="PHG179" s="2"/>
      <c r="PHH179" s="2"/>
      <c r="PHI179" s="2"/>
      <c r="PHJ179" s="2"/>
      <c r="PHK179" s="2"/>
      <c r="PHL179" s="2"/>
      <c r="PHM179" s="2"/>
      <c r="PHN179" s="2"/>
      <c r="PHO179" s="2"/>
      <c r="PHP179" s="2"/>
      <c r="PHQ179" s="2"/>
      <c r="PHR179" s="2"/>
      <c r="PHS179" s="2"/>
      <c r="PHT179" s="2"/>
      <c r="PHU179" s="2"/>
      <c r="PHV179" s="2"/>
      <c r="PHW179" s="2"/>
      <c r="PHX179" s="2"/>
      <c r="PHY179" s="2"/>
      <c r="PHZ179" s="2"/>
      <c r="PIA179" s="2"/>
      <c r="PIB179" s="2"/>
      <c r="PIC179" s="2"/>
      <c r="PID179" s="2"/>
      <c r="PIE179" s="2"/>
      <c r="PIF179" s="2"/>
      <c r="PIG179" s="2"/>
      <c r="PIH179" s="2"/>
      <c r="PII179" s="2"/>
      <c r="PIJ179" s="2"/>
      <c r="PIK179" s="2"/>
      <c r="PIL179" s="2"/>
      <c r="PIM179" s="2"/>
      <c r="PIN179" s="2"/>
      <c r="PIO179" s="2"/>
      <c r="PIP179" s="2"/>
      <c r="PIQ179" s="2"/>
      <c r="PIR179" s="2"/>
      <c r="PIS179" s="2"/>
      <c r="PIT179" s="2"/>
      <c r="PIU179" s="2"/>
      <c r="PIV179" s="2"/>
      <c r="PIW179" s="2"/>
      <c r="PIX179" s="2"/>
      <c r="PIY179" s="2"/>
      <c r="PIZ179" s="2"/>
      <c r="PJA179" s="2"/>
      <c r="PJB179" s="2"/>
      <c r="PJC179" s="2"/>
      <c r="PJD179" s="2"/>
      <c r="PJE179" s="2"/>
      <c r="PJF179" s="2"/>
      <c r="PJG179" s="2"/>
      <c r="PJH179" s="2"/>
      <c r="PJI179" s="2"/>
      <c r="PJJ179" s="2"/>
      <c r="PJK179" s="2"/>
      <c r="PJL179" s="2"/>
      <c r="PJM179" s="2"/>
      <c r="PJN179" s="2"/>
      <c r="PJO179" s="2"/>
      <c r="PJP179" s="2"/>
      <c r="PJQ179" s="2"/>
      <c r="PJR179" s="2"/>
      <c r="PJS179" s="2"/>
      <c r="PJT179" s="2"/>
      <c r="PJU179" s="2"/>
      <c r="PJV179" s="2"/>
      <c r="PJW179" s="2"/>
      <c r="PJX179" s="2"/>
      <c r="PJY179" s="2"/>
      <c r="PJZ179" s="2"/>
      <c r="PKA179" s="2"/>
      <c r="PKB179" s="2"/>
      <c r="PKC179" s="2"/>
      <c r="PKD179" s="2"/>
      <c r="PKE179" s="2"/>
      <c r="PKF179" s="2"/>
      <c r="PKG179" s="2"/>
      <c r="PKH179" s="2"/>
      <c r="PKI179" s="2"/>
      <c r="PKJ179" s="2"/>
      <c r="PKK179" s="2"/>
      <c r="PKL179" s="2"/>
      <c r="PKM179" s="2"/>
      <c r="PKN179" s="2"/>
      <c r="PKO179" s="2"/>
      <c r="PKP179" s="2"/>
      <c r="PKQ179" s="2"/>
      <c r="PKR179" s="2"/>
      <c r="PKS179" s="2"/>
      <c r="PKT179" s="2"/>
      <c r="PKU179" s="2"/>
      <c r="PKV179" s="2"/>
      <c r="PKW179" s="2"/>
      <c r="PKX179" s="2"/>
      <c r="PKY179" s="2"/>
      <c r="PKZ179" s="2"/>
      <c r="PLA179" s="2"/>
      <c r="PLB179" s="2"/>
      <c r="PLC179" s="2"/>
      <c r="PLD179" s="2"/>
      <c r="PLE179" s="2"/>
      <c r="PLF179" s="2"/>
      <c r="PLG179" s="2"/>
      <c r="PLH179" s="2"/>
      <c r="PLI179" s="2"/>
      <c r="PLJ179" s="2"/>
      <c r="PLK179" s="2"/>
      <c r="PLL179" s="2"/>
      <c r="PLM179" s="2"/>
      <c r="PLN179" s="2"/>
      <c r="PLO179" s="2"/>
      <c r="PLP179" s="2"/>
      <c r="PLQ179" s="2"/>
      <c r="PLR179" s="2"/>
      <c r="PLS179" s="2"/>
      <c r="PLT179" s="2"/>
      <c r="PLU179" s="2"/>
      <c r="PLV179" s="2"/>
      <c r="PLW179" s="2"/>
      <c r="PLX179" s="2"/>
      <c r="PLY179" s="2"/>
      <c r="PLZ179" s="2"/>
      <c r="PMA179" s="2"/>
      <c r="PMB179" s="2"/>
      <c r="PMC179" s="2"/>
      <c r="PMD179" s="2"/>
      <c r="PME179" s="2"/>
      <c r="PMF179" s="2"/>
      <c r="PMG179" s="2"/>
      <c r="PMH179" s="2"/>
      <c r="PMI179" s="2"/>
      <c r="PMJ179" s="2"/>
      <c r="PMK179" s="2"/>
      <c r="PML179" s="2"/>
      <c r="PMM179" s="2"/>
      <c r="PMN179" s="2"/>
      <c r="PMO179" s="2"/>
      <c r="PMP179" s="2"/>
      <c r="PMQ179" s="2"/>
      <c r="PMR179" s="2"/>
      <c r="PMS179" s="2"/>
      <c r="PMT179" s="2"/>
      <c r="PMU179" s="2"/>
      <c r="PMV179" s="2"/>
      <c r="PMW179" s="2"/>
      <c r="PMX179" s="2"/>
      <c r="PMY179" s="2"/>
      <c r="PMZ179" s="2"/>
      <c r="PNA179" s="2"/>
      <c r="PNB179" s="2"/>
      <c r="PNC179" s="2"/>
      <c r="PND179" s="2"/>
      <c r="PNE179" s="2"/>
      <c r="PNF179" s="2"/>
      <c r="PNG179" s="2"/>
      <c r="PNH179" s="2"/>
      <c r="PNI179" s="2"/>
      <c r="PNJ179" s="2"/>
      <c r="PNK179" s="2"/>
      <c r="PNL179" s="2"/>
      <c r="PNM179" s="2"/>
      <c r="PNN179" s="2"/>
      <c r="PNO179" s="2"/>
      <c r="PNP179" s="2"/>
      <c r="PNQ179" s="2"/>
      <c r="PNR179" s="2"/>
      <c r="PNS179" s="2"/>
      <c r="PNT179" s="2"/>
      <c r="PNU179" s="2"/>
      <c r="PNV179" s="2"/>
      <c r="PNW179" s="2"/>
      <c r="PNX179" s="2"/>
      <c r="PNY179" s="2"/>
      <c r="PNZ179" s="2"/>
      <c r="POA179" s="2"/>
      <c r="POB179" s="2"/>
      <c r="POC179" s="2"/>
      <c r="POD179" s="2"/>
      <c r="POE179" s="2"/>
      <c r="POF179" s="2"/>
      <c r="POG179" s="2"/>
      <c r="POH179" s="2"/>
      <c r="POI179" s="2"/>
      <c r="POJ179" s="2"/>
      <c r="POK179" s="2"/>
      <c r="POL179" s="2"/>
      <c r="POM179" s="2"/>
      <c r="PON179" s="2"/>
      <c r="POO179" s="2"/>
      <c r="POP179" s="2"/>
      <c r="POQ179" s="2"/>
      <c r="POR179" s="2"/>
      <c r="POS179" s="2"/>
      <c r="POT179" s="2"/>
      <c r="POU179" s="2"/>
      <c r="POV179" s="2"/>
      <c r="POW179" s="2"/>
      <c r="POX179" s="2"/>
      <c r="POY179" s="2"/>
      <c r="POZ179" s="2"/>
      <c r="PPA179" s="2"/>
      <c r="PPB179" s="2"/>
      <c r="PPC179" s="2"/>
      <c r="PPD179" s="2"/>
      <c r="PPE179" s="2"/>
      <c r="PPF179" s="2"/>
      <c r="PPG179" s="2"/>
      <c r="PPH179" s="2"/>
      <c r="PPI179" s="2"/>
      <c r="PPJ179" s="2"/>
      <c r="PPK179" s="2"/>
      <c r="PPL179" s="2"/>
      <c r="PPM179" s="2"/>
      <c r="PPN179" s="2"/>
      <c r="PPO179" s="2"/>
      <c r="PPP179" s="2"/>
      <c r="PPQ179" s="2"/>
      <c r="PPR179" s="2"/>
      <c r="PPS179" s="2"/>
      <c r="PPT179" s="2"/>
      <c r="PPU179" s="2"/>
      <c r="PPV179" s="2"/>
      <c r="PPW179" s="2"/>
      <c r="PPX179" s="2"/>
      <c r="PPY179" s="2"/>
      <c r="PPZ179" s="2"/>
      <c r="PQA179" s="2"/>
      <c r="PQB179" s="2"/>
      <c r="PQC179" s="2"/>
      <c r="PQD179" s="2"/>
      <c r="PQE179" s="2"/>
      <c r="PQF179" s="2"/>
      <c r="PQG179" s="2"/>
      <c r="PQH179" s="2"/>
      <c r="PQI179" s="2"/>
      <c r="PQJ179" s="2"/>
      <c r="PQK179" s="2"/>
      <c r="PQL179" s="2"/>
      <c r="PQM179" s="2"/>
      <c r="PQN179" s="2"/>
      <c r="PQO179" s="2"/>
      <c r="PQP179" s="2"/>
      <c r="PQQ179" s="2"/>
      <c r="PQR179" s="2"/>
      <c r="PQS179" s="2"/>
      <c r="PQT179" s="2"/>
      <c r="PQU179" s="2"/>
      <c r="PQV179" s="2"/>
      <c r="PQW179" s="2"/>
      <c r="PQX179" s="2"/>
      <c r="PQY179" s="2"/>
      <c r="PQZ179" s="2"/>
      <c r="PRA179" s="2"/>
      <c r="PRB179" s="2"/>
      <c r="PRC179" s="2"/>
      <c r="PRD179" s="2"/>
      <c r="PRE179" s="2"/>
      <c r="PRF179" s="2"/>
      <c r="PRG179" s="2"/>
      <c r="PRH179" s="2"/>
      <c r="PRI179" s="2"/>
      <c r="PRJ179" s="2"/>
      <c r="PRK179" s="2"/>
      <c r="PRL179" s="2"/>
      <c r="PRM179" s="2"/>
      <c r="PRN179" s="2"/>
      <c r="PRO179" s="2"/>
      <c r="PRP179" s="2"/>
      <c r="PRQ179" s="2"/>
      <c r="PRR179" s="2"/>
      <c r="PRS179" s="2"/>
      <c r="PRT179" s="2"/>
      <c r="PRU179" s="2"/>
      <c r="PRV179" s="2"/>
      <c r="PRW179" s="2"/>
      <c r="PRX179" s="2"/>
      <c r="PRY179" s="2"/>
      <c r="PRZ179" s="2"/>
      <c r="PSA179" s="2"/>
      <c r="PSB179" s="2"/>
      <c r="PSC179" s="2"/>
      <c r="PSD179" s="2"/>
      <c r="PSE179" s="2"/>
      <c r="PSF179" s="2"/>
      <c r="PSG179" s="2"/>
      <c r="PSH179" s="2"/>
      <c r="PSI179" s="2"/>
      <c r="PSJ179" s="2"/>
      <c r="PSK179" s="2"/>
      <c r="PSL179" s="2"/>
      <c r="PSM179" s="2"/>
      <c r="PSN179" s="2"/>
      <c r="PSO179" s="2"/>
      <c r="PSP179" s="2"/>
      <c r="PSQ179" s="2"/>
      <c r="PSR179" s="2"/>
      <c r="PSS179" s="2"/>
      <c r="PST179" s="2"/>
      <c r="PSU179" s="2"/>
      <c r="PSV179" s="2"/>
      <c r="PSW179" s="2"/>
      <c r="PSX179" s="2"/>
      <c r="PSY179" s="2"/>
      <c r="PSZ179" s="2"/>
      <c r="PTA179" s="2"/>
      <c r="PTB179" s="2"/>
      <c r="PTC179" s="2"/>
      <c r="PTD179" s="2"/>
      <c r="PTE179" s="2"/>
      <c r="PTF179" s="2"/>
      <c r="PTG179" s="2"/>
      <c r="PTH179" s="2"/>
      <c r="PTI179" s="2"/>
      <c r="PTJ179" s="2"/>
      <c r="PTK179" s="2"/>
      <c r="PTL179" s="2"/>
      <c r="PTM179" s="2"/>
      <c r="PTN179" s="2"/>
      <c r="PTO179" s="2"/>
      <c r="PTP179" s="2"/>
      <c r="PTQ179" s="2"/>
      <c r="PTR179" s="2"/>
      <c r="PTS179" s="2"/>
      <c r="PTT179" s="2"/>
      <c r="PTU179" s="2"/>
      <c r="PTV179" s="2"/>
      <c r="PTW179" s="2"/>
      <c r="PTX179" s="2"/>
      <c r="PTY179" s="2"/>
      <c r="PTZ179" s="2"/>
      <c r="PUA179" s="2"/>
      <c r="PUB179" s="2"/>
      <c r="PUC179" s="2"/>
      <c r="PUD179" s="2"/>
      <c r="PUE179" s="2"/>
      <c r="PUF179" s="2"/>
      <c r="PUG179" s="2"/>
      <c r="PUH179" s="2"/>
      <c r="PUI179" s="2"/>
      <c r="PUJ179" s="2"/>
      <c r="PUK179" s="2"/>
      <c r="PUL179" s="2"/>
      <c r="PUM179" s="2"/>
      <c r="PUN179" s="2"/>
      <c r="PUO179" s="2"/>
      <c r="PUP179" s="2"/>
      <c r="PUQ179" s="2"/>
      <c r="PUR179" s="2"/>
      <c r="PUS179" s="2"/>
      <c r="PUT179" s="2"/>
      <c r="PUU179" s="2"/>
      <c r="PUV179" s="2"/>
      <c r="PUW179" s="2"/>
      <c r="PUX179" s="2"/>
      <c r="PUY179" s="2"/>
      <c r="PUZ179" s="2"/>
      <c r="PVA179" s="2"/>
      <c r="PVB179" s="2"/>
      <c r="PVC179" s="2"/>
      <c r="PVD179" s="2"/>
      <c r="PVE179" s="2"/>
      <c r="PVF179" s="2"/>
      <c r="PVG179" s="2"/>
      <c r="PVH179" s="2"/>
      <c r="PVI179" s="2"/>
      <c r="PVJ179" s="2"/>
      <c r="PVK179" s="2"/>
      <c r="PVL179" s="2"/>
      <c r="PVM179" s="2"/>
      <c r="PVN179" s="2"/>
      <c r="PVO179" s="2"/>
      <c r="PVP179" s="2"/>
      <c r="PVQ179" s="2"/>
      <c r="PVR179" s="2"/>
      <c r="PVS179" s="2"/>
      <c r="PVT179" s="2"/>
      <c r="PVU179" s="2"/>
      <c r="PVV179" s="2"/>
      <c r="PVW179" s="2"/>
      <c r="PVX179" s="2"/>
      <c r="PVY179" s="2"/>
      <c r="PVZ179" s="2"/>
      <c r="PWA179" s="2"/>
      <c r="PWB179" s="2"/>
      <c r="PWC179" s="2"/>
      <c r="PWD179" s="2"/>
      <c r="PWE179" s="2"/>
      <c r="PWF179" s="2"/>
      <c r="PWG179" s="2"/>
      <c r="PWH179" s="2"/>
      <c r="PWI179" s="2"/>
      <c r="PWJ179" s="2"/>
      <c r="PWK179" s="2"/>
      <c r="PWL179" s="2"/>
      <c r="PWM179" s="2"/>
      <c r="PWN179" s="2"/>
      <c r="PWO179" s="2"/>
      <c r="PWP179" s="2"/>
      <c r="PWQ179" s="2"/>
      <c r="PWR179" s="2"/>
      <c r="PWS179" s="2"/>
      <c r="PWT179" s="2"/>
      <c r="PWU179" s="2"/>
      <c r="PWV179" s="2"/>
      <c r="PWW179" s="2"/>
      <c r="PWX179" s="2"/>
      <c r="PWY179" s="2"/>
      <c r="PWZ179" s="2"/>
      <c r="PXA179" s="2"/>
      <c r="PXB179" s="2"/>
      <c r="PXC179" s="2"/>
      <c r="PXD179" s="2"/>
      <c r="PXE179" s="2"/>
      <c r="PXF179" s="2"/>
      <c r="PXG179" s="2"/>
      <c r="PXH179" s="2"/>
      <c r="PXI179" s="2"/>
      <c r="PXJ179" s="2"/>
      <c r="PXK179" s="2"/>
      <c r="PXL179" s="2"/>
      <c r="PXM179" s="2"/>
      <c r="PXN179" s="2"/>
      <c r="PXO179" s="2"/>
      <c r="PXP179" s="2"/>
      <c r="PXQ179" s="2"/>
      <c r="PXR179" s="2"/>
      <c r="PXS179" s="2"/>
      <c r="PXT179" s="2"/>
      <c r="PXU179" s="2"/>
      <c r="PXV179" s="2"/>
      <c r="PXW179" s="2"/>
      <c r="PXX179" s="2"/>
      <c r="PXY179" s="2"/>
      <c r="PXZ179" s="2"/>
      <c r="PYA179" s="2"/>
      <c r="PYB179" s="2"/>
      <c r="PYC179" s="2"/>
      <c r="PYD179" s="2"/>
      <c r="PYE179" s="2"/>
      <c r="PYF179" s="2"/>
      <c r="PYG179" s="2"/>
      <c r="PYH179" s="2"/>
      <c r="PYI179" s="2"/>
      <c r="PYJ179" s="2"/>
      <c r="PYK179" s="2"/>
      <c r="PYL179" s="2"/>
      <c r="PYM179" s="2"/>
      <c r="PYN179" s="2"/>
      <c r="PYO179" s="2"/>
      <c r="PYP179" s="2"/>
      <c r="PYQ179" s="2"/>
      <c r="PYR179" s="2"/>
      <c r="PYS179" s="2"/>
      <c r="PYT179" s="2"/>
      <c r="PYU179" s="2"/>
      <c r="PYV179" s="2"/>
      <c r="PYW179" s="2"/>
      <c r="PYX179" s="2"/>
      <c r="PYY179" s="2"/>
      <c r="PYZ179" s="2"/>
      <c r="PZA179" s="2"/>
      <c r="PZB179" s="2"/>
      <c r="PZC179" s="2"/>
      <c r="PZD179" s="2"/>
      <c r="PZE179" s="2"/>
      <c r="PZF179" s="2"/>
      <c r="PZG179" s="2"/>
      <c r="PZH179" s="2"/>
      <c r="PZI179" s="2"/>
      <c r="PZJ179" s="2"/>
      <c r="PZK179" s="2"/>
      <c r="PZL179" s="2"/>
      <c r="PZM179" s="2"/>
      <c r="PZN179" s="2"/>
      <c r="PZO179" s="2"/>
      <c r="PZP179" s="2"/>
      <c r="PZQ179" s="2"/>
      <c r="PZR179" s="2"/>
      <c r="PZS179" s="2"/>
      <c r="PZT179" s="2"/>
      <c r="PZU179" s="2"/>
      <c r="PZV179" s="2"/>
      <c r="PZW179" s="2"/>
      <c r="PZX179" s="2"/>
      <c r="PZY179" s="2"/>
      <c r="PZZ179" s="2"/>
      <c r="QAA179" s="2"/>
      <c r="QAB179" s="2"/>
      <c r="QAC179" s="2"/>
      <c r="QAD179" s="2"/>
      <c r="QAE179" s="2"/>
      <c r="QAF179" s="2"/>
      <c r="QAG179" s="2"/>
      <c r="QAH179" s="2"/>
      <c r="QAI179" s="2"/>
      <c r="QAJ179" s="2"/>
      <c r="QAK179" s="2"/>
      <c r="QAL179" s="2"/>
      <c r="QAM179" s="2"/>
      <c r="QAN179" s="2"/>
      <c r="QAO179" s="2"/>
      <c r="QAP179" s="2"/>
      <c r="QAQ179" s="2"/>
      <c r="QAR179" s="2"/>
      <c r="QAS179" s="2"/>
      <c r="QAT179" s="2"/>
      <c r="QAU179" s="2"/>
      <c r="QAV179" s="2"/>
      <c r="QAW179" s="2"/>
      <c r="QAX179" s="2"/>
      <c r="QAY179" s="2"/>
      <c r="QAZ179" s="2"/>
      <c r="QBA179" s="2"/>
      <c r="QBB179" s="2"/>
      <c r="QBC179" s="2"/>
      <c r="QBD179" s="2"/>
      <c r="QBE179" s="2"/>
      <c r="QBF179" s="2"/>
      <c r="QBG179" s="2"/>
      <c r="QBH179" s="2"/>
      <c r="QBI179" s="2"/>
      <c r="QBJ179" s="2"/>
      <c r="QBK179" s="2"/>
      <c r="QBL179" s="2"/>
      <c r="QBM179" s="2"/>
      <c r="QBN179" s="2"/>
      <c r="QBO179" s="2"/>
      <c r="QBP179" s="2"/>
      <c r="QBQ179" s="2"/>
      <c r="QBR179" s="2"/>
      <c r="QBS179" s="2"/>
      <c r="QBT179" s="2"/>
      <c r="QBU179" s="2"/>
      <c r="QBV179" s="2"/>
      <c r="QBW179" s="2"/>
      <c r="QBX179" s="2"/>
      <c r="QBY179" s="2"/>
      <c r="QBZ179" s="2"/>
      <c r="QCA179" s="2"/>
      <c r="QCB179" s="2"/>
      <c r="QCC179" s="2"/>
      <c r="QCD179" s="2"/>
      <c r="QCE179" s="2"/>
      <c r="QCF179" s="2"/>
      <c r="QCG179" s="2"/>
      <c r="QCH179" s="2"/>
      <c r="QCI179" s="2"/>
      <c r="QCJ179" s="2"/>
      <c r="QCK179" s="2"/>
      <c r="QCL179" s="2"/>
      <c r="QCM179" s="2"/>
      <c r="QCN179" s="2"/>
      <c r="QCO179" s="2"/>
      <c r="QCP179" s="2"/>
      <c r="QCQ179" s="2"/>
      <c r="QCR179" s="2"/>
      <c r="QCS179" s="2"/>
      <c r="QCT179" s="2"/>
      <c r="QCU179" s="2"/>
      <c r="QCV179" s="2"/>
      <c r="QCW179" s="2"/>
      <c r="QCX179" s="2"/>
      <c r="QCY179" s="2"/>
      <c r="QCZ179" s="2"/>
      <c r="QDA179" s="2"/>
      <c r="QDB179" s="2"/>
      <c r="QDC179" s="2"/>
      <c r="QDD179" s="2"/>
      <c r="QDE179" s="2"/>
      <c r="QDF179" s="2"/>
      <c r="QDG179" s="2"/>
      <c r="QDH179" s="2"/>
      <c r="QDI179" s="2"/>
      <c r="QDJ179" s="2"/>
      <c r="QDK179" s="2"/>
      <c r="QDL179" s="2"/>
      <c r="QDM179" s="2"/>
      <c r="QDN179" s="2"/>
      <c r="QDO179" s="2"/>
      <c r="QDP179" s="2"/>
      <c r="QDQ179" s="2"/>
      <c r="QDR179" s="2"/>
      <c r="QDS179" s="2"/>
      <c r="QDT179" s="2"/>
      <c r="QDU179" s="2"/>
      <c r="QDV179" s="2"/>
      <c r="QDW179" s="2"/>
      <c r="QDX179" s="2"/>
      <c r="QDY179" s="2"/>
      <c r="QDZ179" s="2"/>
      <c r="QEA179" s="2"/>
      <c r="QEB179" s="2"/>
      <c r="QEC179" s="2"/>
      <c r="QED179" s="2"/>
      <c r="QEE179" s="2"/>
      <c r="QEF179" s="2"/>
      <c r="QEG179" s="2"/>
      <c r="QEH179" s="2"/>
      <c r="QEI179" s="2"/>
      <c r="QEJ179" s="2"/>
      <c r="QEK179" s="2"/>
      <c r="QEL179" s="2"/>
      <c r="QEM179" s="2"/>
      <c r="QEN179" s="2"/>
      <c r="QEO179" s="2"/>
      <c r="QEP179" s="2"/>
      <c r="QEQ179" s="2"/>
      <c r="QER179" s="2"/>
      <c r="QES179" s="2"/>
      <c r="QET179" s="2"/>
      <c r="QEU179" s="2"/>
      <c r="QEV179" s="2"/>
      <c r="QEW179" s="2"/>
      <c r="QEX179" s="2"/>
      <c r="QEY179" s="2"/>
      <c r="QEZ179" s="2"/>
      <c r="QFA179" s="2"/>
      <c r="QFB179" s="2"/>
      <c r="QFC179" s="2"/>
      <c r="QFD179" s="2"/>
      <c r="QFE179" s="2"/>
      <c r="QFF179" s="2"/>
      <c r="QFG179" s="2"/>
      <c r="QFH179" s="2"/>
      <c r="QFI179" s="2"/>
      <c r="QFJ179" s="2"/>
      <c r="QFK179" s="2"/>
      <c r="QFL179" s="2"/>
      <c r="QFM179" s="2"/>
      <c r="QFN179" s="2"/>
      <c r="QFO179" s="2"/>
      <c r="QFP179" s="2"/>
      <c r="QFQ179" s="2"/>
      <c r="QFR179" s="2"/>
      <c r="QFS179" s="2"/>
      <c r="QFT179" s="2"/>
      <c r="QFU179" s="2"/>
      <c r="QFV179" s="2"/>
      <c r="QFW179" s="2"/>
      <c r="QFX179" s="2"/>
      <c r="QFY179" s="2"/>
      <c r="QFZ179" s="2"/>
      <c r="QGA179" s="2"/>
      <c r="QGB179" s="2"/>
      <c r="QGC179" s="2"/>
      <c r="QGD179" s="2"/>
      <c r="QGE179" s="2"/>
      <c r="QGF179" s="2"/>
      <c r="QGG179" s="2"/>
      <c r="QGH179" s="2"/>
      <c r="QGI179" s="2"/>
      <c r="QGJ179" s="2"/>
      <c r="QGK179" s="2"/>
      <c r="QGL179" s="2"/>
      <c r="QGM179" s="2"/>
      <c r="QGN179" s="2"/>
      <c r="QGO179" s="2"/>
      <c r="QGP179" s="2"/>
      <c r="QGQ179" s="2"/>
      <c r="QGR179" s="2"/>
      <c r="QGS179" s="2"/>
      <c r="QGT179" s="2"/>
      <c r="QGU179" s="2"/>
      <c r="QGV179" s="2"/>
      <c r="QGW179" s="2"/>
      <c r="QGX179" s="2"/>
      <c r="QGY179" s="2"/>
      <c r="QGZ179" s="2"/>
      <c r="QHA179" s="2"/>
      <c r="QHB179" s="2"/>
      <c r="QHC179" s="2"/>
      <c r="QHD179" s="2"/>
      <c r="QHE179" s="2"/>
      <c r="QHF179" s="2"/>
      <c r="QHG179" s="2"/>
      <c r="QHH179" s="2"/>
      <c r="QHI179" s="2"/>
      <c r="QHJ179" s="2"/>
      <c r="QHK179" s="2"/>
      <c r="QHL179" s="2"/>
      <c r="QHM179" s="2"/>
      <c r="QHN179" s="2"/>
      <c r="QHO179" s="2"/>
      <c r="QHP179" s="2"/>
      <c r="QHQ179" s="2"/>
      <c r="QHR179" s="2"/>
      <c r="QHS179" s="2"/>
      <c r="QHT179" s="2"/>
      <c r="QHU179" s="2"/>
      <c r="QHV179" s="2"/>
      <c r="QHW179" s="2"/>
      <c r="QHX179" s="2"/>
      <c r="QHY179" s="2"/>
      <c r="QHZ179" s="2"/>
      <c r="QIA179" s="2"/>
      <c r="QIB179" s="2"/>
      <c r="QIC179" s="2"/>
      <c r="QID179" s="2"/>
      <c r="QIE179" s="2"/>
      <c r="QIF179" s="2"/>
      <c r="QIG179" s="2"/>
      <c r="QIH179" s="2"/>
      <c r="QII179" s="2"/>
      <c r="QIJ179" s="2"/>
      <c r="QIK179" s="2"/>
      <c r="QIL179" s="2"/>
      <c r="QIM179" s="2"/>
      <c r="QIN179" s="2"/>
      <c r="QIO179" s="2"/>
      <c r="QIP179" s="2"/>
      <c r="QIQ179" s="2"/>
      <c r="QIR179" s="2"/>
      <c r="QIS179" s="2"/>
      <c r="QIT179" s="2"/>
      <c r="QIU179" s="2"/>
      <c r="QIV179" s="2"/>
      <c r="QIW179" s="2"/>
      <c r="QIX179" s="2"/>
      <c r="QIY179" s="2"/>
      <c r="QIZ179" s="2"/>
      <c r="QJA179" s="2"/>
      <c r="QJB179" s="2"/>
      <c r="QJC179" s="2"/>
      <c r="QJD179" s="2"/>
      <c r="QJE179" s="2"/>
      <c r="QJF179" s="2"/>
      <c r="QJG179" s="2"/>
      <c r="QJH179" s="2"/>
      <c r="QJI179" s="2"/>
      <c r="QJJ179" s="2"/>
      <c r="QJK179" s="2"/>
      <c r="QJL179" s="2"/>
      <c r="QJM179" s="2"/>
      <c r="QJN179" s="2"/>
      <c r="QJO179" s="2"/>
      <c r="QJP179" s="2"/>
      <c r="QJQ179" s="2"/>
      <c r="QJR179" s="2"/>
      <c r="QJS179" s="2"/>
      <c r="QJT179" s="2"/>
      <c r="QJU179" s="2"/>
      <c r="QJV179" s="2"/>
      <c r="QJW179" s="2"/>
      <c r="QJX179" s="2"/>
      <c r="QJY179" s="2"/>
      <c r="QJZ179" s="2"/>
      <c r="QKA179" s="2"/>
      <c r="QKB179" s="2"/>
      <c r="QKC179" s="2"/>
      <c r="QKD179" s="2"/>
      <c r="QKE179" s="2"/>
      <c r="QKF179" s="2"/>
      <c r="QKG179" s="2"/>
      <c r="QKH179" s="2"/>
      <c r="QKI179" s="2"/>
      <c r="QKJ179" s="2"/>
      <c r="QKK179" s="2"/>
      <c r="QKL179" s="2"/>
      <c r="QKM179" s="2"/>
      <c r="QKN179" s="2"/>
      <c r="QKO179" s="2"/>
      <c r="QKP179" s="2"/>
      <c r="QKQ179" s="2"/>
      <c r="QKR179" s="2"/>
      <c r="QKS179" s="2"/>
      <c r="QKT179" s="2"/>
      <c r="QKU179" s="2"/>
      <c r="QKV179" s="2"/>
      <c r="QKW179" s="2"/>
      <c r="QKX179" s="2"/>
      <c r="QKY179" s="2"/>
      <c r="QKZ179" s="2"/>
      <c r="QLA179" s="2"/>
      <c r="QLB179" s="2"/>
      <c r="QLC179" s="2"/>
      <c r="QLD179" s="2"/>
      <c r="QLE179" s="2"/>
      <c r="QLF179" s="2"/>
      <c r="QLG179" s="2"/>
      <c r="QLH179" s="2"/>
      <c r="QLI179" s="2"/>
      <c r="QLJ179" s="2"/>
      <c r="QLK179" s="2"/>
      <c r="QLL179" s="2"/>
      <c r="QLM179" s="2"/>
      <c r="QLN179" s="2"/>
      <c r="QLO179" s="2"/>
      <c r="QLP179" s="2"/>
      <c r="QLQ179" s="2"/>
      <c r="QLR179" s="2"/>
      <c r="QLS179" s="2"/>
      <c r="QLT179" s="2"/>
      <c r="QLU179" s="2"/>
      <c r="QLV179" s="2"/>
      <c r="QLW179" s="2"/>
      <c r="QLX179" s="2"/>
      <c r="QLY179" s="2"/>
      <c r="QLZ179" s="2"/>
      <c r="QMA179" s="2"/>
      <c r="QMB179" s="2"/>
      <c r="QMC179" s="2"/>
      <c r="QMD179" s="2"/>
      <c r="QME179" s="2"/>
      <c r="QMF179" s="2"/>
      <c r="QMG179" s="2"/>
      <c r="QMH179" s="2"/>
      <c r="QMI179" s="2"/>
      <c r="QMJ179" s="2"/>
      <c r="QMK179" s="2"/>
      <c r="QML179" s="2"/>
      <c r="QMM179" s="2"/>
      <c r="QMN179" s="2"/>
      <c r="QMO179" s="2"/>
      <c r="QMP179" s="2"/>
      <c r="QMQ179" s="2"/>
      <c r="QMR179" s="2"/>
      <c r="QMS179" s="2"/>
      <c r="QMT179" s="2"/>
      <c r="QMU179" s="2"/>
      <c r="QMV179" s="2"/>
      <c r="QMW179" s="2"/>
      <c r="QMX179" s="2"/>
      <c r="QMY179" s="2"/>
      <c r="QMZ179" s="2"/>
      <c r="QNA179" s="2"/>
      <c r="QNB179" s="2"/>
      <c r="QNC179" s="2"/>
      <c r="QND179" s="2"/>
      <c r="QNE179" s="2"/>
      <c r="QNF179" s="2"/>
      <c r="QNG179" s="2"/>
      <c r="QNH179" s="2"/>
      <c r="QNI179" s="2"/>
      <c r="QNJ179" s="2"/>
      <c r="QNK179" s="2"/>
      <c r="QNL179" s="2"/>
      <c r="QNM179" s="2"/>
      <c r="QNN179" s="2"/>
      <c r="QNO179" s="2"/>
      <c r="QNP179" s="2"/>
      <c r="QNQ179" s="2"/>
      <c r="QNR179" s="2"/>
      <c r="QNS179" s="2"/>
      <c r="QNT179" s="2"/>
      <c r="QNU179" s="2"/>
      <c r="QNV179" s="2"/>
      <c r="QNW179" s="2"/>
      <c r="QNX179" s="2"/>
      <c r="QNY179" s="2"/>
      <c r="QNZ179" s="2"/>
      <c r="QOA179" s="2"/>
      <c r="QOB179" s="2"/>
      <c r="QOC179" s="2"/>
      <c r="QOD179" s="2"/>
      <c r="QOE179" s="2"/>
      <c r="QOF179" s="2"/>
      <c r="QOG179" s="2"/>
      <c r="QOH179" s="2"/>
      <c r="QOI179" s="2"/>
      <c r="QOJ179" s="2"/>
      <c r="QOK179" s="2"/>
      <c r="QOL179" s="2"/>
      <c r="QOM179" s="2"/>
      <c r="QON179" s="2"/>
      <c r="QOO179" s="2"/>
      <c r="QOP179" s="2"/>
      <c r="QOQ179" s="2"/>
      <c r="QOR179" s="2"/>
      <c r="QOS179" s="2"/>
      <c r="QOT179" s="2"/>
      <c r="QOU179" s="2"/>
      <c r="QOV179" s="2"/>
      <c r="QOW179" s="2"/>
      <c r="QOX179" s="2"/>
      <c r="QOY179" s="2"/>
      <c r="QOZ179" s="2"/>
      <c r="QPA179" s="2"/>
      <c r="QPB179" s="2"/>
      <c r="QPC179" s="2"/>
      <c r="QPD179" s="2"/>
      <c r="QPE179" s="2"/>
      <c r="QPF179" s="2"/>
      <c r="QPG179" s="2"/>
      <c r="QPH179" s="2"/>
      <c r="QPI179" s="2"/>
      <c r="QPJ179" s="2"/>
      <c r="QPK179" s="2"/>
      <c r="QPL179" s="2"/>
      <c r="QPM179" s="2"/>
      <c r="QPN179" s="2"/>
      <c r="QPO179" s="2"/>
      <c r="QPP179" s="2"/>
      <c r="QPQ179" s="2"/>
      <c r="QPR179" s="2"/>
      <c r="QPS179" s="2"/>
      <c r="QPT179" s="2"/>
      <c r="QPU179" s="2"/>
      <c r="QPV179" s="2"/>
      <c r="QPW179" s="2"/>
      <c r="QPX179" s="2"/>
      <c r="QPY179" s="2"/>
      <c r="QPZ179" s="2"/>
      <c r="QQA179" s="2"/>
      <c r="QQB179" s="2"/>
      <c r="QQC179" s="2"/>
      <c r="QQD179" s="2"/>
      <c r="QQE179" s="2"/>
      <c r="QQF179" s="2"/>
      <c r="QQG179" s="2"/>
      <c r="QQH179" s="2"/>
      <c r="QQI179" s="2"/>
      <c r="QQJ179" s="2"/>
      <c r="QQK179" s="2"/>
      <c r="QQL179" s="2"/>
      <c r="QQM179" s="2"/>
      <c r="QQN179" s="2"/>
      <c r="QQO179" s="2"/>
      <c r="QQP179" s="2"/>
      <c r="QQQ179" s="2"/>
      <c r="QQR179" s="2"/>
      <c r="QQS179" s="2"/>
      <c r="QQT179" s="2"/>
      <c r="QQU179" s="2"/>
      <c r="QQV179" s="2"/>
      <c r="QQW179" s="2"/>
      <c r="QQX179" s="2"/>
      <c r="QQY179" s="2"/>
      <c r="QQZ179" s="2"/>
      <c r="QRA179" s="2"/>
      <c r="QRB179" s="2"/>
      <c r="QRC179" s="2"/>
      <c r="QRD179" s="2"/>
      <c r="QRE179" s="2"/>
      <c r="QRF179" s="2"/>
      <c r="QRG179" s="2"/>
      <c r="QRH179" s="2"/>
      <c r="QRI179" s="2"/>
      <c r="QRJ179" s="2"/>
      <c r="QRK179" s="2"/>
      <c r="QRL179" s="2"/>
      <c r="QRM179" s="2"/>
      <c r="QRN179" s="2"/>
      <c r="QRO179" s="2"/>
      <c r="QRP179" s="2"/>
      <c r="QRQ179" s="2"/>
      <c r="QRR179" s="2"/>
      <c r="QRS179" s="2"/>
      <c r="QRT179" s="2"/>
      <c r="QRU179" s="2"/>
      <c r="QRV179" s="2"/>
      <c r="QRW179" s="2"/>
      <c r="QRX179" s="2"/>
      <c r="QRY179" s="2"/>
      <c r="QRZ179" s="2"/>
      <c r="QSA179" s="2"/>
      <c r="QSB179" s="2"/>
      <c r="QSC179" s="2"/>
      <c r="QSD179" s="2"/>
      <c r="QSE179" s="2"/>
      <c r="QSF179" s="2"/>
      <c r="QSG179" s="2"/>
      <c r="QSH179" s="2"/>
      <c r="QSI179" s="2"/>
      <c r="QSJ179" s="2"/>
      <c r="QSK179" s="2"/>
      <c r="QSL179" s="2"/>
      <c r="QSM179" s="2"/>
      <c r="QSN179" s="2"/>
      <c r="QSO179" s="2"/>
      <c r="QSP179" s="2"/>
      <c r="QSQ179" s="2"/>
      <c r="QSR179" s="2"/>
      <c r="QSS179" s="2"/>
      <c r="QST179" s="2"/>
      <c r="QSU179" s="2"/>
      <c r="QSV179" s="2"/>
      <c r="QSW179" s="2"/>
      <c r="QSX179" s="2"/>
      <c r="QSY179" s="2"/>
      <c r="QSZ179" s="2"/>
      <c r="QTA179" s="2"/>
      <c r="QTB179" s="2"/>
      <c r="QTC179" s="2"/>
      <c r="QTD179" s="2"/>
      <c r="QTE179" s="2"/>
      <c r="QTF179" s="2"/>
      <c r="QTG179" s="2"/>
      <c r="QTH179" s="2"/>
      <c r="QTI179" s="2"/>
      <c r="QTJ179" s="2"/>
      <c r="QTK179" s="2"/>
      <c r="QTL179" s="2"/>
      <c r="QTM179" s="2"/>
      <c r="QTN179" s="2"/>
      <c r="QTO179" s="2"/>
      <c r="QTP179" s="2"/>
      <c r="QTQ179" s="2"/>
      <c r="QTR179" s="2"/>
      <c r="QTS179" s="2"/>
      <c r="QTT179" s="2"/>
      <c r="QTU179" s="2"/>
      <c r="QTV179" s="2"/>
      <c r="QTW179" s="2"/>
      <c r="QTX179" s="2"/>
      <c r="QTY179" s="2"/>
      <c r="QTZ179" s="2"/>
      <c r="QUA179" s="2"/>
      <c r="QUB179" s="2"/>
      <c r="QUC179" s="2"/>
      <c r="QUD179" s="2"/>
      <c r="QUE179" s="2"/>
      <c r="QUF179" s="2"/>
      <c r="QUG179" s="2"/>
      <c r="QUH179" s="2"/>
      <c r="QUI179" s="2"/>
      <c r="QUJ179" s="2"/>
      <c r="QUK179" s="2"/>
      <c r="QUL179" s="2"/>
      <c r="QUM179" s="2"/>
      <c r="QUN179" s="2"/>
      <c r="QUO179" s="2"/>
      <c r="QUP179" s="2"/>
      <c r="QUQ179" s="2"/>
      <c r="QUR179" s="2"/>
      <c r="QUS179" s="2"/>
      <c r="QUT179" s="2"/>
      <c r="QUU179" s="2"/>
      <c r="QUV179" s="2"/>
      <c r="QUW179" s="2"/>
      <c r="QUX179" s="2"/>
      <c r="QUY179" s="2"/>
      <c r="QUZ179" s="2"/>
      <c r="QVA179" s="2"/>
      <c r="QVB179" s="2"/>
      <c r="QVC179" s="2"/>
      <c r="QVD179" s="2"/>
      <c r="QVE179" s="2"/>
      <c r="QVF179" s="2"/>
      <c r="QVG179" s="2"/>
      <c r="QVH179" s="2"/>
      <c r="QVI179" s="2"/>
      <c r="QVJ179" s="2"/>
      <c r="QVK179" s="2"/>
      <c r="QVL179" s="2"/>
      <c r="QVM179" s="2"/>
      <c r="QVN179" s="2"/>
      <c r="QVO179" s="2"/>
      <c r="QVP179" s="2"/>
      <c r="QVQ179" s="2"/>
      <c r="QVR179" s="2"/>
      <c r="QVS179" s="2"/>
      <c r="QVT179" s="2"/>
      <c r="QVU179" s="2"/>
      <c r="QVV179" s="2"/>
      <c r="QVW179" s="2"/>
      <c r="QVX179" s="2"/>
      <c r="QVY179" s="2"/>
      <c r="QVZ179" s="2"/>
      <c r="QWA179" s="2"/>
      <c r="QWB179" s="2"/>
      <c r="QWC179" s="2"/>
      <c r="QWD179" s="2"/>
      <c r="QWE179" s="2"/>
      <c r="QWF179" s="2"/>
      <c r="QWG179" s="2"/>
      <c r="QWH179" s="2"/>
      <c r="QWI179" s="2"/>
      <c r="QWJ179" s="2"/>
      <c r="QWK179" s="2"/>
      <c r="QWL179" s="2"/>
      <c r="QWM179" s="2"/>
      <c r="QWN179" s="2"/>
      <c r="QWO179" s="2"/>
      <c r="QWP179" s="2"/>
      <c r="QWQ179" s="2"/>
      <c r="QWR179" s="2"/>
      <c r="QWS179" s="2"/>
      <c r="QWT179" s="2"/>
      <c r="QWU179" s="2"/>
      <c r="QWV179" s="2"/>
      <c r="QWW179" s="2"/>
      <c r="QWX179" s="2"/>
      <c r="QWY179" s="2"/>
      <c r="QWZ179" s="2"/>
      <c r="QXA179" s="2"/>
      <c r="QXB179" s="2"/>
      <c r="QXC179" s="2"/>
      <c r="QXD179" s="2"/>
      <c r="QXE179" s="2"/>
      <c r="QXF179" s="2"/>
      <c r="QXG179" s="2"/>
      <c r="QXH179" s="2"/>
      <c r="QXI179" s="2"/>
      <c r="QXJ179" s="2"/>
      <c r="QXK179" s="2"/>
      <c r="QXL179" s="2"/>
      <c r="QXM179" s="2"/>
      <c r="QXN179" s="2"/>
      <c r="QXO179" s="2"/>
      <c r="QXP179" s="2"/>
      <c r="QXQ179" s="2"/>
      <c r="QXR179" s="2"/>
      <c r="QXS179" s="2"/>
      <c r="QXT179" s="2"/>
      <c r="QXU179" s="2"/>
      <c r="QXV179" s="2"/>
      <c r="QXW179" s="2"/>
      <c r="QXX179" s="2"/>
      <c r="QXY179" s="2"/>
      <c r="QXZ179" s="2"/>
      <c r="QYA179" s="2"/>
      <c r="QYB179" s="2"/>
      <c r="QYC179" s="2"/>
      <c r="QYD179" s="2"/>
      <c r="QYE179" s="2"/>
      <c r="QYF179" s="2"/>
      <c r="QYG179" s="2"/>
      <c r="QYH179" s="2"/>
      <c r="QYI179" s="2"/>
      <c r="QYJ179" s="2"/>
      <c r="QYK179" s="2"/>
      <c r="QYL179" s="2"/>
      <c r="QYM179" s="2"/>
      <c r="QYN179" s="2"/>
      <c r="QYO179" s="2"/>
      <c r="QYP179" s="2"/>
      <c r="QYQ179" s="2"/>
      <c r="QYR179" s="2"/>
      <c r="QYS179" s="2"/>
      <c r="QYT179" s="2"/>
      <c r="QYU179" s="2"/>
      <c r="QYV179" s="2"/>
      <c r="QYW179" s="2"/>
      <c r="QYX179" s="2"/>
      <c r="QYY179" s="2"/>
      <c r="QYZ179" s="2"/>
      <c r="QZA179" s="2"/>
      <c r="QZB179" s="2"/>
      <c r="QZC179" s="2"/>
      <c r="QZD179" s="2"/>
      <c r="QZE179" s="2"/>
      <c r="QZF179" s="2"/>
      <c r="QZG179" s="2"/>
      <c r="QZH179" s="2"/>
      <c r="QZI179" s="2"/>
      <c r="QZJ179" s="2"/>
      <c r="QZK179" s="2"/>
      <c r="QZL179" s="2"/>
      <c r="QZM179" s="2"/>
      <c r="QZN179" s="2"/>
      <c r="QZO179" s="2"/>
      <c r="QZP179" s="2"/>
      <c r="QZQ179" s="2"/>
      <c r="QZR179" s="2"/>
      <c r="QZS179" s="2"/>
      <c r="QZT179" s="2"/>
      <c r="QZU179" s="2"/>
      <c r="QZV179" s="2"/>
      <c r="QZW179" s="2"/>
      <c r="QZX179" s="2"/>
      <c r="QZY179" s="2"/>
      <c r="QZZ179" s="2"/>
      <c r="RAA179" s="2"/>
      <c r="RAB179" s="2"/>
      <c r="RAC179" s="2"/>
      <c r="RAD179" s="2"/>
      <c r="RAE179" s="2"/>
      <c r="RAF179" s="2"/>
      <c r="RAG179" s="2"/>
      <c r="RAH179" s="2"/>
      <c r="RAI179" s="2"/>
      <c r="RAJ179" s="2"/>
      <c r="RAK179" s="2"/>
      <c r="RAL179" s="2"/>
      <c r="RAM179" s="2"/>
      <c r="RAN179" s="2"/>
      <c r="RAO179" s="2"/>
      <c r="RAP179" s="2"/>
      <c r="RAQ179" s="2"/>
      <c r="RAR179" s="2"/>
      <c r="RAS179" s="2"/>
      <c r="RAT179" s="2"/>
      <c r="RAU179" s="2"/>
      <c r="RAV179" s="2"/>
      <c r="RAW179" s="2"/>
      <c r="RAX179" s="2"/>
      <c r="RAY179" s="2"/>
      <c r="RAZ179" s="2"/>
      <c r="RBA179" s="2"/>
      <c r="RBB179" s="2"/>
      <c r="RBC179" s="2"/>
      <c r="RBD179" s="2"/>
      <c r="RBE179" s="2"/>
      <c r="RBF179" s="2"/>
      <c r="RBG179" s="2"/>
      <c r="RBH179" s="2"/>
      <c r="RBI179" s="2"/>
      <c r="RBJ179" s="2"/>
      <c r="RBK179" s="2"/>
      <c r="RBL179" s="2"/>
      <c r="RBM179" s="2"/>
      <c r="RBN179" s="2"/>
      <c r="RBO179" s="2"/>
      <c r="RBP179" s="2"/>
      <c r="RBQ179" s="2"/>
      <c r="RBR179" s="2"/>
      <c r="RBS179" s="2"/>
      <c r="RBT179" s="2"/>
      <c r="RBU179" s="2"/>
      <c r="RBV179" s="2"/>
      <c r="RBW179" s="2"/>
      <c r="RBX179" s="2"/>
      <c r="RBY179" s="2"/>
      <c r="RBZ179" s="2"/>
      <c r="RCA179" s="2"/>
      <c r="RCB179" s="2"/>
      <c r="RCC179" s="2"/>
      <c r="RCD179" s="2"/>
      <c r="RCE179" s="2"/>
      <c r="RCF179" s="2"/>
      <c r="RCG179" s="2"/>
      <c r="RCH179" s="2"/>
      <c r="RCI179" s="2"/>
      <c r="RCJ179" s="2"/>
      <c r="RCK179" s="2"/>
      <c r="RCL179" s="2"/>
      <c r="RCM179" s="2"/>
      <c r="RCN179" s="2"/>
      <c r="RCO179" s="2"/>
      <c r="RCP179" s="2"/>
      <c r="RCQ179" s="2"/>
      <c r="RCR179" s="2"/>
      <c r="RCS179" s="2"/>
      <c r="RCT179" s="2"/>
      <c r="RCU179" s="2"/>
      <c r="RCV179" s="2"/>
      <c r="RCW179" s="2"/>
      <c r="RCX179" s="2"/>
      <c r="RCY179" s="2"/>
      <c r="RCZ179" s="2"/>
      <c r="RDA179" s="2"/>
      <c r="RDB179" s="2"/>
      <c r="RDC179" s="2"/>
      <c r="RDD179" s="2"/>
      <c r="RDE179" s="2"/>
      <c r="RDF179" s="2"/>
      <c r="RDG179" s="2"/>
      <c r="RDH179" s="2"/>
      <c r="RDI179" s="2"/>
      <c r="RDJ179" s="2"/>
      <c r="RDK179" s="2"/>
      <c r="RDL179" s="2"/>
      <c r="RDM179" s="2"/>
      <c r="RDN179" s="2"/>
      <c r="RDO179" s="2"/>
      <c r="RDP179" s="2"/>
      <c r="RDQ179" s="2"/>
      <c r="RDR179" s="2"/>
      <c r="RDS179" s="2"/>
      <c r="RDT179" s="2"/>
      <c r="RDU179" s="2"/>
      <c r="RDV179" s="2"/>
      <c r="RDW179" s="2"/>
      <c r="RDX179" s="2"/>
      <c r="RDY179" s="2"/>
      <c r="RDZ179" s="2"/>
      <c r="REA179" s="2"/>
      <c r="REB179" s="2"/>
      <c r="REC179" s="2"/>
      <c r="RED179" s="2"/>
      <c r="REE179" s="2"/>
      <c r="REF179" s="2"/>
      <c r="REG179" s="2"/>
      <c r="REH179" s="2"/>
      <c r="REI179" s="2"/>
      <c r="REJ179" s="2"/>
      <c r="REK179" s="2"/>
      <c r="REL179" s="2"/>
      <c r="REM179" s="2"/>
      <c r="REN179" s="2"/>
      <c r="REO179" s="2"/>
      <c r="REP179" s="2"/>
      <c r="REQ179" s="2"/>
      <c r="RER179" s="2"/>
      <c r="RES179" s="2"/>
      <c r="RET179" s="2"/>
      <c r="REU179" s="2"/>
      <c r="REV179" s="2"/>
      <c r="REW179" s="2"/>
      <c r="REX179" s="2"/>
      <c r="REY179" s="2"/>
      <c r="REZ179" s="2"/>
      <c r="RFA179" s="2"/>
      <c r="RFB179" s="2"/>
      <c r="RFC179" s="2"/>
      <c r="RFD179" s="2"/>
      <c r="RFE179" s="2"/>
      <c r="RFF179" s="2"/>
      <c r="RFG179" s="2"/>
      <c r="RFH179" s="2"/>
      <c r="RFI179" s="2"/>
      <c r="RFJ179" s="2"/>
      <c r="RFK179" s="2"/>
      <c r="RFL179" s="2"/>
      <c r="RFM179" s="2"/>
      <c r="RFN179" s="2"/>
      <c r="RFO179" s="2"/>
      <c r="RFP179" s="2"/>
      <c r="RFQ179" s="2"/>
      <c r="RFR179" s="2"/>
      <c r="RFS179" s="2"/>
      <c r="RFT179" s="2"/>
      <c r="RFU179" s="2"/>
      <c r="RFV179" s="2"/>
      <c r="RFW179" s="2"/>
      <c r="RFX179" s="2"/>
      <c r="RFY179" s="2"/>
      <c r="RFZ179" s="2"/>
      <c r="RGA179" s="2"/>
      <c r="RGB179" s="2"/>
      <c r="RGC179" s="2"/>
      <c r="RGD179" s="2"/>
      <c r="RGE179" s="2"/>
      <c r="RGF179" s="2"/>
      <c r="RGG179" s="2"/>
      <c r="RGH179" s="2"/>
      <c r="RGI179" s="2"/>
      <c r="RGJ179" s="2"/>
      <c r="RGK179" s="2"/>
      <c r="RGL179" s="2"/>
      <c r="RGM179" s="2"/>
      <c r="RGN179" s="2"/>
      <c r="RGO179" s="2"/>
      <c r="RGP179" s="2"/>
      <c r="RGQ179" s="2"/>
      <c r="RGR179" s="2"/>
      <c r="RGS179" s="2"/>
      <c r="RGT179" s="2"/>
      <c r="RGU179" s="2"/>
      <c r="RGV179" s="2"/>
      <c r="RGW179" s="2"/>
      <c r="RGX179" s="2"/>
      <c r="RGY179" s="2"/>
      <c r="RGZ179" s="2"/>
      <c r="RHA179" s="2"/>
      <c r="RHB179" s="2"/>
      <c r="RHC179" s="2"/>
      <c r="RHD179" s="2"/>
      <c r="RHE179" s="2"/>
      <c r="RHF179" s="2"/>
      <c r="RHG179" s="2"/>
      <c r="RHH179" s="2"/>
      <c r="RHI179" s="2"/>
      <c r="RHJ179" s="2"/>
      <c r="RHK179" s="2"/>
      <c r="RHL179" s="2"/>
      <c r="RHM179" s="2"/>
      <c r="RHN179" s="2"/>
      <c r="RHO179" s="2"/>
      <c r="RHP179" s="2"/>
      <c r="RHQ179" s="2"/>
      <c r="RHR179" s="2"/>
      <c r="RHS179" s="2"/>
      <c r="RHT179" s="2"/>
      <c r="RHU179" s="2"/>
      <c r="RHV179" s="2"/>
      <c r="RHW179" s="2"/>
      <c r="RHX179" s="2"/>
      <c r="RHY179" s="2"/>
      <c r="RHZ179" s="2"/>
      <c r="RIA179" s="2"/>
      <c r="RIB179" s="2"/>
      <c r="RIC179" s="2"/>
      <c r="RID179" s="2"/>
      <c r="RIE179" s="2"/>
      <c r="RIF179" s="2"/>
      <c r="RIG179" s="2"/>
      <c r="RIH179" s="2"/>
      <c r="RII179" s="2"/>
      <c r="RIJ179" s="2"/>
      <c r="RIK179" s="2"/>
      <c r="RIL179" s="2"/>
      <c r="RIM179" s="2"/>
      <c r="RIN179" s="2"/>
      <c r="RIO179" s="2"/>
      <c r="RIP179" s="2"/>
      <c r="RIQ179" s="2"/>
      <c r="RIR179" s="2"/>
      <c r="RIS179" s="2"/>
      <c r="RIT179" s="2"/>
      <c r="RIU179" s="2"/>
      <c r="RIV179" s="2"/>
      <c r="RIW179" s="2"/>
      <c r="RIX179" s="2"/>
      <c r="RIY179" s="2"/>
      <c r="RIZ179" s="2"/>
      <c r="RJA179" s="2"/>
      <c r="RJB179" s="2"/>
      <c r="RJC179" s="2"/>
      <c r="RJD179" s="2"/>
      <c r="RJE179" s="2"/>
      <c r="RJF179" s="2"/>
      <c r="RJG179" s="2"/>
      <c r="RJH179" s="2"/>
      <c r="RJI179" s="2"/>
      <c r="RJJ179" s="2"/>
      <c r="RJK179" s="2"/>
      <c r="RJL179" s="2"/>
      <c r="RJM179" s="2"/>
      <c r="RJN179" s="2"/>
      <c r="RJO179" s="2"/>
      <c r="RJP179" s="2"/>
      <c r="RJQ179" s="2"/>
      <c r="RJR179" s="2"/>
      <c r="RJS179" s="2"/>
      <c r="RJT179" s="2"/>
      <c r="RJU179" s="2"/>
      <c r="RJV179" s="2"/>
      <c r="RJW179" s="2"/>
      <c r="RJX179" s="2"/>
      <c r="RJY179" s="2"/>
      <c r="RJZ179" s="2"/>
      <c r="RKA179" s="2"/>
      <c r="RKB179" s="2"/>
      <c r="RKC179" s="2"/>
      <c r="RKD179" s="2"/>
      <c r="RKE179" s="2"/>
      <c r="RKF179" s="2"/>
      <c r="RKG179" s="2"/>
      <c r="RKH179" s="2"/>
      <c r="RKI179" s="2"/>
      <c r="RKJ179" s="2"/>
      <c r="RKK179" s="2"/>
      <c r="RKL179" s="2"/>
      <c r="RKM179" s="2"/>
      <c r="RKN179" s="2"/>
      <c r="RKO179" s="2"/>
      <c r="RKP179" s="2"/>
      <c r="RKQ179" s="2"/>
      <c r="RKR179" s="2"/>
      <c r="RKS179" s="2"/>
      <c r="RKT179" s="2"/>
      <c r="RKU179" s="2"/>
      <c r="RKV179" s="2"/>
      <c r="RKW179" s="2"/>
      <c r="RKX179" s="2"/>
      <c r="RKY179" s="2"/>
      <c r="RKZ179" s="2"/>
      <c r="RLA179" s="2"/>
      <c r="RLB179" s="2"/>
      <c r="RLC179" s="2"/>
      <c r="RLD179" s="2"/>
      <c r="RLE179" s="2"/>
      <c r="RLF179" s="2"/>
      <c r="RLG179" s="2"/>
      <c r="RLH179" s="2"/>
      <c r="RLI179" s="2"/>
      <c r="RLJ179" s="2"/>
      <c r="RLK179" s="2"/>
      <c r="RLL179" s="2"/>
      <c r="RLM179" s="2"/>
      <c r="RLN179" s="2"/>
      <c r="RLO179" s="2"/>
      <c r="RLP179" s="2"/>
      <c r="RLQ179" s="2"/>
      <c r="RLR179" s="2"/>
      <c r="RLS179" s="2"/>
      <c r="RLT179" s="2"/>
      <c r="RLU179" s="2"/>
      <c r="RLV179" s="2"/>
      <c r="RLW179" s="2"/>
      <c r="RLX179" s="2"/>
      <c r="RLY179" s="2"/>
      <c r="RLZ179" s="2"/>
      <c r="RMA179" s="2"/>
      <c r="RMB179" s="2"/>
      <c r="RMC179" s="2"/>
      <c r="RMD179" s="2"/>
      <c r="RME179" s="2"/>
      <c r="RMF179" s="2"/>
      <c r="RMG179" s="2"/>
      <c r="RMH179" s="2"/>
      <c r="RMI179" s="2"/>
      <c r="RMJ179" s="2"/>
      <c r="RMK179" s="2"/>
      <c r="RML179" s="2"/>
      <c r="RMM179" s="2"/>
      <c r="RMN179" s="2"/>
      <c r="RMO179" s="2"/>
      <c r="RMP179" s="2"/>
      <c r="RMQ179" s="2"/>
      <c r="RMR179" s="2"/>
      <c r="RMS179" s="2"/>
      <c r="RMT179" s="2"/>
      <c r="RMU179" s="2"/>
      <c r="RMV179" s="2"/>
      <c r="RMW179" s="2"/>
      <c r="RMX179" s="2"/>
      <c r="RMY179" s="2"/>
      <c r="RMZ179" s="2"/>
      <c r="RNA179" s="2"/>
      <c r="RNB179" s="2"/>
      <c r="RNC179" s="2"/>
      <c r="RND179" s="2"/>
      <c r="RNE179" s="2"/>
      <c r="RNF179" s="2"/>
      <c r="RNG179" s="2"/>
      <c r="RNH179" s="2"/>
      <c r="RNI179" s="2"/>
      <c r="RNJ179" s="2"/>
      <c r="RNK179" s="2"/>
      <c r="RNL179" s="2"/>
      <c r="RNM179" s="2"/>
      <c r="RNN179" s="2"/>
      <c r="RNO179" s="2"/>
      <c r="RNP179" s="2"/>
      <c r="RNQ179" s="2"/>
      <c r="RNR179" s="2"/>
      <c r="RNS179" s="2"/>
      <c r="RNT179" s="2"/>
      <c r="RNU179" s="2"/>
      <c r="RNV179" s="2"/>
      <c r="RNW179" s="2"/>
      <c r="RNX179" s="2"/>
      <c r="RNY179" s="2"/>
      <c r="RNZ179" s="2"/>
      <c r="ROA179" s="2"/>
      <c r="ROB179" s="2"/>
      <c r="ROC179" s="2"/>
      <c r="ROD179" s="2"/>
      <c r="ROE179" s="2"/>
      <c r="ROF179" s="2"/>
      <c r="ROG179" s="2"/>
      <c r="ROH179" s="2"/>
      <c r="ROI179" s="2"/>
      <c r="ROJ179" s="2"/>
      <c r="ROK179" s="2"/>
      <c r="ROL179" s="2"/>
      <c r="ROM179" s="2"/>
      <c r="RON179" s="2"/>
      <c r="ROO179" s="2"/>
      <c r="ROP179" s="2"/>
      <c r="ROQ179" s="2"/>
      <c r="ROR179" s="2"/>
      <c r="ROS179" s="2"/>
      <c r="ROT179" s="2"/>
      <c r="ROU179" s="2"/>
      <c r="ROV179" s="2"/>
      <c r="ROW179" s="2"/>
      <c r="ROX179" s="2"/>
      <c r="ROY179" s="2"/>
      <c r="ROZ179" s="2"/>
      <c r="RPA179" s="2"/>
      <c r="RPB179" s="2"/>
      <c r="RPC179" s="2"/>
      <c r="RPD179" s="2"/>
      <c r="RPE179" s="2"/>
      <c r="RPF179" s="2"/>
      <c r="RPG179" s="2"/>
      <c r="RPH179" s="2"/>
      <c r="RPI179" s="2"/>
      <c r="RPJ179" s="2"/>
      <c r="RPK179" s="2"/>
      <c r="RPL179" s="2"/>
      <c r="RPM179" s="2"/>
      <c r="RPN179" s="2"/>
      <c r="RPO179" s="2"/>
      <c r="RPP179" s="2"/>
      <c r="RPQ179" s="2"/>
      <c r="RPR179" s="2"/>
      <c r="RPS179" s="2"/>
      <c r="RPT179" s="2"/>
      <c r="RPU179" s="2"/>
      <c r="RPV179" s="2"/>
      <c r="RPW179" s="2"/>
      <c r="RPX179" s="2"/>
      <c r="RPY179" s="2"/>
      <c r="RPZ179" s="2"/>
      <c r="RQA179" s="2"/>
      <c r="RQB179" s="2"/>
      <c r="RQC179" s="2"/>
      <c r="RQD179" s="2"/>
      <c r="RQE179" s="2"/>
      <c r="RQF179" s="2"/>
      <c r="RQG179" s="2"/>
      <c r="RQH179" s="2"/>
      <c r="RQI179" s="2"/>
      <c r="RQJ179" s="2"/>
      <c r="RQK179" s="2"/>
      <c r="RQL179" s="2"/>
      <c r="RQM179" s="2"/>
      <c r="RQN179" s="2"/>
      <c r="RQO179" s="2"/>
      <c r="RQP179" s="2"/>
      <c r="RQQ179" s="2"/>
      <c r="RQR179" s="2"/>
      <c r="RQS179" s="2"/>
      <c r="RQT179" s="2"/>
      <c r="RQU179" s="2"/>
      <c r="RQV179" s="2"/>
      <c r="RQW179" s="2"/>
      <c r="RQX179" s="2"/>
      <c r="RQY179" s="2"/>
      <c r="RQZ179" s="2"/>
      <c r="RRA179" s="2"/>
      <c r="RRB179" s="2"/>
      <c r="RRC179" s="2"/>
      <c r="RRD179" s="2"/>
      <c r="RRE179" s="2"/>
      <c r="RRF179" s="2"/>
      <c r="RRG179" s="2"/>
      <c r="RRH179" s="2"/>
      <c r="RRI179" s="2"/>
      <c r="RRJ179" s="2"/>
      <c r="RRK179" s="2"/>
      <c r="RRL179" s="2"/>
      <c r="RRM179" s="2"/>
      <c r="RRN179" s="2"/>
      <c r="RRO179" s="2"/>
      <c r="RRP179" s="2"/>
      <c r="RRQ179" s="2"/>
      <c r="RRR179" s="2"/>
      <c r="RRS179" s="2"/>
      <c r="RRT179" s="2"/>
      <c r="RRU179" s="2"/>
      <c r="RRV179" s="2"/>
      <c r="RRW179" s="2"/>
      <c r="RRX179" s="2"/>
      <c r="RRY179" s="2"/>
      <c r="RRZ179" s="2"/>
      <c r="RSA179" s="2"/>
      <c r="RSB179" s="2"/>
      <c r="RSC179" s="2"/>
      <c r="RSD179" s="2"/>
      <c r="RSE179" s="2"/>
      <c r="RSF179" s="2"/>
      <c r="RSG179" s="2"/>
      <c r="RSH179" s="2"/>
      <c r="RSI179" s="2"/>
      <c r="RSJ179" s="2"/>
      <c r="RSK179" s="2"/>
      <c r="RSL179" s="2"/>
      <c r="RSM179" s="2"/>
      <c r="RSN179" s="2"/>
      <c r="RSO179" s="2"/>
      <c r="RSP179" s="2"/>
      <c r="RSQ179" s="2"/>
      <c r="RSR179" s="2"/>
      <c r="RSS179" s="2"/>
      <c r="RST179" s="2"/>
      <c r="RSU179" s="2"/>
      <c r="RSV179" s="2"/>
      <c r="RSW179" s="2"/>
      <c r="RSX179" s="2"/>
      <c r="RSY179" s="2"/>
      <c r="RSZ179" s="2"/>
      <c r="RTA179" s="2"/>
      <c r="RTB179" s="2"/>
      <c r="RTC179" s="2"/>
      <c r="RTD179" s="2"/>
      <c r="RTE179" s="2"/>
      <c r="RTF179" s="2"/>
      <c r="RTG179" s="2"/>
      <c r="RTH179" s="2"/>
      <c r="RTI179" s="2"/>
      <c r="RTJ179" s="2"/>
      <c r="RTK179" s="2"/>
      <c r="RTL179" s="2"/>
      <c r="RTM179" s="2"/>
      <c r="RTN179" s="2"/>
      <c r="RTO179" s="2"/>
      <c r="RTP179" s="2"/>
      <c r="RTQ179" s="2"/>
      <c r="RTR179" s="2"/>
      <c r="RTS179" s="2"/>
      <c r="RTT179" s="2"/>
      <c r="RTU179" s="2"/>
      <c r="RTV179" s="2"/>
      <c r="RTW179" s="2"/>
      <c r="RTX179" s="2"/>
      <c r="RTY179" s="2"/>
      <c r="RTZ179" s="2"/>
      <c r="RUA179" s="2"/>
      <c r="RUB179" s="2"/>
      <c r="RUC179" s="2"/>
      <c r="RUD179" s="2"/>
      <c r="RUE179" s="2"/>
      <c r="RUF179" s="2"/>
      <c r="RUG179" s="2"/>
      <c r="RUH179" s="2"/>
      <c r="RUI179" s="2"/>
      <c r="RUJ179" s="2"/>
      <c r="RUK179" s="2"/>
      <c r="RUL179" s="2"/>
      <c r="RUM179" s="2"/>
      <c r="RUN179" s="2"/>
      <c r="RUO179" s="2"/>
      <c r="RUP179" s="2"/>
      <c r="RUQ179" s="2"/>
      <c r="RUR179" s="2"/>
      <c r="RUS179" s="2"/>
      <c r="RUT179" s="2"/>
      <c r="RUU179" s="2"/>
      <c r="RUV179" s="2"/>
      <c r="RUW179" s="2"/>
      <c r="RUX179" s="2"/>
      <c r="RUY179" s="2"/>
      <c r="RUZ179" s="2"/>
      <c r="RVA179" s="2"/>
      <c r="RVB179" s="2"/>
      <c r="RVC179" s="2"/>
      <c r="RVD179" s="2"/>
      <c r="RVE179" s="2"/>
      <c r="RVF179" s="2"/>
      <c r="RVG179" s="2"/>
      <c r="RVH179" s="2"/>
      <c r="RVI179" s="2"/>
      <c r="RVJ179" s="2"/>
      <c r="RVK179" s="2"/>
      <c r="RVL179" s="2"/>
      <c r="RVM179" s="2"/>
      <c r="RVN179" s="2"/>
      <c r="RVO179" s="2"/>
      <c r="RVP179" s="2"/>
      <c r="RVQ179" s="2"/>
      <c r="RVR179" s="2"/>
      <c r="RVS179" s="2"/>
      <c r="RVT179" s="2"/>
      <c r="RVU179" s="2"/>
      <c r="RVV179" s="2"/>
      <c r="RVW179" s="2"/>
      <c r="RVX179" s="2"/>
      <c r="RVY179" s="2"/>
      <c r="RVZ179" s="2"/>
      <c r="RWA179" s="2"/>
      <c r="RWB179" s="2"/>
      <c r="RWC179" s="2"/>
      <c r="RWD179" s="2"/>
      <c r="RWE179" s="2"/>
      <c r="RWF179" s="2"/>
      <c r="RWG179" s="2"/>
      <c r="RWH179" s="2"/>
      <c r="RWI179" s="2"/>
      <c r="RWJ179" s="2"/>
      <c r="RWK179" s="2"/>
      <c r="RWL179" s="2"/>
      <c r="RWM179" s="2"/>
      <c r="RWN179" s="2"/>
      <c r="RWO179" s="2"/>
      <c r="RWP179" s="2"/>
      <c r="RWQ179" s="2"/>
      <c r="RWR179" s="2"/>
      <c r="RWS179" s="2"/>
      <c r="RWT179" s="2"/>
      <c r="RWU179" s="2"/>
      <c r="RWV179" s="2"/>
      <c r="RWW179" s="2"/>
      <c r="RWX179" s="2"/>
      <c r="RWY179" s="2"/>
      <c r="RWZ179" s="2"/>
      <c r="RXA179" s="2"/>
      <c r="RXB179" s="2"/>
      <c r="RXC179" s="2"/>
      <c r="RXD179" s="2"/>
      <c r="RXE179" s="2"/>
      <c r="RXF179" s="2"/>
      <c r="RXG179" s="2"/>
      <c r="RXH179" s="2"/>
      <c r="RXI179" s="2"/>
      <c r="RXJ179" s="2"/>
      <c r="RXK179" s="2"/>
      <c r="RXL179" s="2"/>
      <c r="RXM179" s="2"/>
      <c r="RXN179" s="2"/>
      <c r="RXO179" s="2"/>
      <c r="RXP179" s="2"/>
      <c r="RXQ179" s="2"/>
      <c r="RXR179" s="2"/>
      <c r="RXS179" s="2"/>
      <c r="RXT179" s="2"/>
      <c r="RXU179" s="2"/>
      <c r="RXV179" s="2"/>
      <c r="RXW179" s="2"/>
      <c r="RXX179" s="2"/>
      <c r="RXY179" s="2"/>
      <c r="RXZ179" s="2"/>
      <c r="RYA179" s="2"/>
      <c r="RYB179" s="2"/>
      <c r="RYC179" s="2"/>
      <c r="RYD179" s="2"/>
      <c r="RYE179" s="2"/>
      <c r="RYF179" s="2"/>
      <c r="RYG179" s="2"/>
      <c r="RYH179" s="2"/>
      <c r="RYI179" s="2"/>
      <c r="RYJ179" s="2"/>
      <c r="RYK179" s="2"/>
      <c r="RYL179" s="2"/>
      <c r="RYM179" s="2"/>
      <c r="RYN179" s="2"/>
      <c r="RYO179" s="2"/>
      <c r="RYP179" s="2"/>
      <c r="RYQ179" s="2"/>
      <c r="RYR179" s="2"/>
      <c r="RYS179" s="2"/>
      <c r="RYT179" s="2"/>
      <c r="RYU179" s="2"/>
      <c r="RYV179" s="2"/>
      <c r="RYW179" s="2"/>
      <c r="RYX179" s="2"/>
      <c r="RYY179" s="2"/>
      <c r="RYZ179" s="2"/>
      <c r="RZA179" s="2"/>
      <c r="RZB179" s="2"/>
      <c r="RZC179" s="2"/>
      <c r="RZD179" s="2"/>
      <c r="RZE179" s="2"/>
      <c r="RZF179" s="2"/>
      <c r="RZG179" s="2"/>
      <c r="RZH179" s="2"/>
      <c r="RZI179" s="2"/>
      <c r="RZJ179" s="2"/>
      <c r="RZK179" s="2"/>
      <c r="RZL179" s="2"/>
      <c r="RZM179" s="2"/>
      <c r="RZN179" s="2"/>
      <c r="RZO179" s="2"/>
      <c r="RZP179" s="2"/>
      <c r="RZQ179" s="2"/>
      <c r="RZR179" s="2"/>
      <c r="RZS179" s="2"/>
      <c r="RZT179" s="2"/>
      <c r="RZU179" s="2"/>
      <c r="RZV179" s="2"/>
      <c r="RZW179" s="2"/>
      <c r="RZX179" s="2"/>
      <c r="RZY179" s="2"/>
      <c r="RZZ179" s="2"/>
      <c r="SAA179" s="2"/>
      <c r="SAB179" s="2"/>
      <c r="SAC179" s="2"/>
      <c r="SAD179" s="2"/>
      <c r="SAE179" s="2"/>
      <c r="SAF179" s="2"/>
      <c r="SAG179" s="2"/>
      <c r="SAH179" s="2"/>
      <c r="SAI179" s="2"/>
      <c r="SAJ179" s="2"/>
      <c r="SAK179" s="2"/>
      <c r="SAL179" s="2"/>
      <c r="SAM179" s="2"/>
      <c r="SAN179" s="2"/>
      <c r="SAO179" s="2"/>
      <c r="SAP179" s="2"/>
      <c r="SAQ179" s="2"/>
      <c r="SAR179" s="2"/>
      <c r="SAS179" s="2"/>
      <c r="SAT179" s="2"/>
      <c r="SAU179" s="2"/>
      <c r="SAV179" s="2"/>
      <c r="SAW179" s="2"/>
      <c r="SAX179" s="2"/>
      <c r="SAY179" s="2"/>
      <c r="SAZ179" s="2"/>
      <c r="SBA179" s="2"/>
      <c r="SBB179" s="2"/>
      <c r="SBC179" s="2"/>
      <c r="SBD179" s="2"/>
      <c r="SBE179" s="2"/>
      <c r="SBF179" s="2"/>
      <c r="SBG179" s="2"/>
      <c r="SBH179" s="2"/>
      <c r="SBI179" s="2"/>
      <c r="SBJ179" s="2"/>
      <c r="SBK179" s="2"/>
      <c r="SBL179" s="2"/>
      <c r="SBM179" s="2"/>
      <c r="SBN179" s="2"/>
      <c r="SBO179" s="2"/>
      <c r="SBP179" s="2"/>
      <c r="SBQ179" s="2"/>
      <c r="SBR179" s="2"/>
      <c r="SBS179" s="2"/>
      <c r="SBT179" s="2"/>
      <c r="SBU179" s="2"/>
      <c r="SBV179" s="2"/>
      <c r="SBW179" s="2"/>
      <c r="SBX179" s="2"/>
      <c r="SBY179" s="2"/>
      <c r="SBZ179" s="2"/>
      <c r="SCA179" s="2"/>
      <c r="SCB179" s="2"/>
      <c r="SCC179" s="2"/>
      <c r="SCD179" s="2"/>
      <c r="SCE179" s="2"/>
      <c r="SCF179" s="2"/>
      <c r="SCG179" s="2"/>
      <c r="SCH179" s="2"/>
      <c r="SCI179" s="2"/>
      <c r="SCJ179" s="2"/>
      <c r="SCK179" s="2"/>
      <c r="SCL179" s="2"/>
      <c r="SCM179" s="2"/>
      <c r="SCN179" s="2"/>
      <c r="SCO179" s="2"/>
      <c r="SCP179" s="2"/>
      <c r="SCQ179" s="2"/>
      <c r="SCR179" s="2"/>
      <c r="SCS179" s="2"/>
      <c r="SCT179" s="2"/>
      <c r="SCU179" s="2"/>
      <c r="SCV179" s="2"/>
      <c r="SCW179" s="2"/>
      <c r="SCX179" s="2"/>
      <c r="SCY179" s="2"/>
      <c r="SCZ179" s="2"/>
      <c r="SDA179" s="2"/>
      <c r="SDB179" s="2"/>
      <c r="SDC179" s="2"/>
      <c r="SDD179" s="2"/>
      <c r="SDE179" s="2"/>
      <c r="SDF179" s="2"/>
      <c r="SDG179" s="2"/>
      <c r="SDH179" s="2"/>
      <c r="SDI179" s="2"/>
      <c r="SDJ179" s="2"/>
      <c r="SDK179" s="2"/>
      <c r="SDL179" s="2"/>
      <c r="SDM179" s="2"/>
      <c r="SDN179" s="2"/>
      <c r="SDO179" s="2"/>
      <c r="SDP179" s="2"/>
      <c r="SDQ179" s="2"/>
      <c r="SDR179" s="2"/>
      <c r="SDS179" s="2"/>
      <c r="SDT179" s="2"/>
      <c r="SDU179" s="2"/>
      <c r="SDV179" s="2"/>
      <c r="SDW179" s="2"/>
      <c r="SDX179" s="2"/>
      <c r="SDY179" s="2"/>
      <c r="SDZ179" s="2"/>
      <c r="SEA179" s="2"/>
      <c r="SEB179" s="2"/>
      <c r="SEC179" s="2"/>
      <c r="SED179" s="2"/>
      <c r="SEE179" s="2"/>
      <c r="SEF179" s="2"/>
      <c r="SEG179" s="2"/>
      <c r="SEH179" s="2"/>
      <c r="SEI179" s="2"/>
      <c r="SEJ179" s="2"/>
      <c r="SEK179" s="2"/>
      <c r="SEL179" s="2"/>
      <c r="SEM179" s="2"/>
      <c r="SEN179" s="2"/>
      <c r="SEO179" s="2"/>
      <c r="SEP179" s="2"/>
      <c r="SEQ179" s="2"/>
      <c r="SER179" s="2"/>
      <c r="SES179" s="2"/>
      <c r="SET179" s="2"/>
      <c r="SEU179" s="2"/>
      <c r="SEV179" s="2"/>
      <c r="SEW179" s="2"/>
      <c r="SEX179" s="2"/>
      <c r="SEY179" s="2"/>
      <c r="SEZ179" s="2"/>
      <c r="SFA179" s="2"/>
      <c r="SFB179" s="2"/>
      <c r="SFC179" s="2"/>
      <c r="SFD179" s="2"/>
      <c r="SFE179" s="2"/>
      <c r="SFF179" s="2"/>
      <c r="SFG179" s="2"/>
      <c r="SFH179" s="2"/>
      <c r="SFI179" s="2"/>
      <c r="SFJ179" s="2"/>
      <c r="SFK179" s="2"/>
      <c r="SFL179" s="2"/>
      <c r="SFM179" s="2"/>
      <c r="SFN179" s="2"/>
      <c r="SFO179" s="2"/>
      <c r="SFP179" s="2"/>
      <c r="SFQ179" s="2"/>
      <c r="SFR179" s="2"/>
      <c r="SFS179" s="2"/>
      <c r="SFT179" s="2"/>
      <c r="SFU179" s="2"/>
      <c r="SFV179" s="2"/>
      <c r="SFW179" s="2"/>
      <c r="SFX179" s="2"/>
      <c r="SFY179" s="2"/>
      <c r="SFZ179" s="2"/>
      <c r="SGA179" s="2"/>
      <c r="SGB179" s="2"/>
      <c r="SGC179" s="2"/>
      <c r="SGD179" s="2"/>
      <c r="SGE179" s="2"/>
      <c r="SGF179" s="2"/>
      <c r="SGG179" s="2"/>
      <c r="SGH179" s="2"/>
      <c r="SGI179" s="2"/>
      <c r="SGJ179" s="2"/>
      <c r="SGK179" s="2"/>
      <c r="SGL179" s="2"/>
      <c r="SGM179" s="2"/>
      <c r="SGN179" s="2"/>
      <c r="SGO179" s="2"/>
      <c r="SGP179" s="2"/>
      <c r="SGQ179" s="2"/>
      <c r="SGR179" s="2"/>
      <c r="SGS179" s="2"/>
      <c r="SGT179" s="2"/>
      <c r="SGU179" s="2"/>
      <c r="SGV179" s="2"/>
      <c r="SGW179" s="2"/>
      <c r="SGX179" s="2"/>
      <c r="SGY179" s="2"/>
      <c r="SGZ179" s="2"/>
      <c r="SHA179" s="2"/>
      <c r="SHB179" s="2"/>
      <c r="SHC179" s="2"/>
      <c r="SHD179" s="2"/>
      <c r="SHE179" s="2"/>
      <c r="SHF179" s="2"/>
      <c r="SHG179" s="2"/>
      <c r="SHH179" s="2"/>
      <c r="SHI179" s="2"/>
      <c r="SHJ179" s="2"/>
      <c r="SHK179" s="2"/>
      <c r="SHL179" s="2"/>
      <c r="SHM179" s="2"/>
      <c r="SHN179" s="2"/>
      <c r="SHO179" s="2"/>
      <c r="SHP179" s="2"/>
      <c r="SHQ179" s="2"/>
      <c r="SHR179" s="2"/>
      <c r="SHS179" s="2"/>
      <c r="SHT179" s="2"/>
      <c r="SHU179" s="2"/>
      <c r="SHV179" s="2"/>
      <c r="SHW179" s="2"/>
      <c r="SHX179" s="2"/>
      <c r="SHY179" s="2"/>
      <c r="SHZ179" s="2"/>
      <c r="SIA179" s="2"/>
      <c r="SIB179" s="2"/>
      <c r="SIC179" s="2"/>
      <c r="SID179" s="2"/>
      <c r="SIE179" s="2"/>
      <c r="SIF179" s="2"/>
      <c r="SIG179" s="2"/>
      <c r="SIH179" s="2"/>
      <c r="SII179" s="2"/>
      <c r="SIJ179" s="2"/>
      <c r="SIK179" s="2"/>
      <c r="SIL179" s="2"/>
      <c r="SIM179" s="2"/>
      <c r="SIN179" s="2"/>
      <c r="SIO179" s="2"/>
      <c r="SIP179" s="2"/>
      <c r="SIQ179" s="2"/>
      <c r="SIR179" s="2"/>
      <c r="SIS179" s="2"/>
      <c r="SIT179" s="2"/>
      <c r="SIU179" s="2"/>
      <c r="SIV179" s="2"/>
      <c r="SIW179" s="2"/>
      <c r="SIX179" s="2"/>
      <c r="SIY179" s="2"/>
      <c r="SIZ179" s="2"/>
      <c r="SJA179" s="2"/>
      <c r="SJB179" s="2"/>
      <c r="SJC179" s="2"/>
      <c r="SJD179" s="2"/>
      <c r="SJE179" s="2"/>
      <c r="SJF179" s="2"/>
      <c r="SJG179" s="2"/>
      <c r="SJH179" s="2"/>
      <c r="SJI179" s="2"/>
      <c r="SJJ179" s="2"/>
      <c r="SJK179" s="2"/>
      <c r="SJL179" s="2"/>
      <c r="SJM179" s="2"/>
      <c r="SJN179" s="2"/>
      <c r="SJO179" s="2"/>
      <c r="SJP179" s="2"/>
      <c r="SJQ179" s="2"/>
      <c r="SJR179" s="2"/>
      <c r="SJS179" s="2"/>
      <c r="SJT179" s="2"/>
      <c r="SJU179" s="2"/>
      <c r="SJV179" s="2"/>
      <c r="SJW179" s="2"/>
      <c r="SJX179" s="2"/>
      <c r="SJY179" s="2"/>
      <c r="SJZ179" s="2"/>
      <c r="SKA179" s="2"/>
      <c r="SKB179" s="2"/>
      <c r="SKC179" s="2"/>
      <c r="SKD179" s="2"/>
      <c r="SKE179" s="2"/>
      <c r="SKF179" s="2"/>
      <c r="SKG179" s="2"/>
      <c r="SKH179" s="2"/>
      <c r="SKI179" s="2"/>
      <c r="SKJ179" s="2"/>
      <c r="SKK179" s="2"/>
      <c r="SKL179" s="2"/>
      <c r="SKM179" s="2"/>
      <c r="SKN179" s="2"/>
      <c r="SKO179" s="2"/>
      <c r="SKP179" s="2"/>
      <c r="SKQ179" s="2"/>
      <c r="SKR179" s="2"/>
      <c r="SKS179" s="2"/>
      <c r="SKT179" s="2"/>
      <c r="SKU179" s="2"/>
      <c r="SKV179" s="2"/>
      <c r="SKW179" s="2"/>
      <c r="SKX179" s="2"/>
      <c r="SKY179" s="2"/>
      <c r="SKZ179" s="2"/>
      <c r="SLA179" s="2"/>
      <c r="SLB179" s="2"/>
      <c r="SLC179" s="2"/>
      <c r="SLD179" s="2"/>
      <c r="SLE179" s="2"/>
      <c r="SLF179" s="2"/>
      <c r="SLG179" s="2"/>
      <c r="SLH179" s="2"/>
      <c r="SLI179" s="2"/>
      <c r="SLJ179" s="2"/>
      <c r="SLK179" s="2"/>
      <c r="SLL179" s="2"/>
      <c r="SLM179" s="2"/>
      <c r="SLN179" s="2"/>
      <c r="SLO179" s="2"/>
      <c r="SLP179" s="2"/>
      <c r="SLQ179" s="2"/>
      <c r="SLR179" s="2"/>
      <c r="SLS179" s="2"/>
      <c r="SLT179" s="2"/>
      <c r="SLU179" s="2"/>
      <c r="SLV179" s="2"/>
      <c r="SLW179" s="2"/>
      <c r="SLX179" s="2"/>
      <c r="SLY179" s="2"/>
      <c r="SLZ179" s="2"/>
      <c r="SMA179" s="2"/>
      <c r="SMB179" s="2"/>
      <c r="SMC179" s="2"/>
      <c r="SMD179" s="2"/>
      <c r="SME179" s="2"/>
      <c r="SMF179" s="2"/>
      <c r="SMG179" s="2"/>
      <c r="SMH179" s="2"/>
      <c r="SMI179" s="2"/>
      <c r="SMJ179" s="2"/>
      <c r="SMK179" s="2"/>
      <c r="SML179" s="2"/>
      <c r="SMM179" s="2"/>
      <c r="SMN179" s="2"/>
      <c r="SMO179" s="2"/>
      <c r="SMP179" s="2"/>
      <c r="SMQ179" s="2"/>
      <c r="SMR179" s="2"/>
      <c r="SMS179" s="2"/>
      <c r="SMT179" s="2"/>
      <c r="SMU179" s="2"/>
      <c r="SMV179" s="2"/>
      <c r="SMW179" s="2"/>
      <c r="SMX179" s="2"/>
      <c r="SMY179" s="2"/>
      <c r="SMZ179" s="2"/>
      <c r="SNA179" s="2"/>
      <c r="SNB179" s="2"/>
      <c r="SNC179" s="2"/>
      <c r="SND179" s="2"/>
      <c r="SNE179" s="2"/>
      <c r="SNF179" s="2"/>
      <c r="SNG179" s="2"/>
      <c r="SNH179" s="2"/>
      <c r="SNI179" s="2"/>
      <c r="SNJ179" s="2"/>
      <c r="SNK179" s="2"/>
      <c r="SNL179" s="2"/>
      <c r="SNM179" s="2"/>
      <c r="SNN179" s="2"/>
      <c r="SNO179" s="2"/>
      <c r="SNP179" s="2"/>
      <c r="SNQ179" s="2"/>
      <c r="SNR179" s="2"/>
      <c r="SNS179" s="2"/>
      <c r="SNT179" s="2"/>
      <c r="SNU179" s="2"/>
      <c r="SNV179" s="2"/>
      <c r="SNW179" s="2"/>
      <c r="SNX179" s="2"/>
      <c r="SNY179" s="2"/>
      <c r="SNZ179" s="2"/>
      <c r="SOA179" s="2"/>
      <c r="SOB179" s="2"/>
      <c r="SOC179" s="2"/>
      <c r="SOD179" s="2"/>
      <c r="SOE179" s="2"/>
      <c r="SOF179" s="2"/>
      <c r="SOG179" s="2"/>
      <c r="SOH179" s="2"/>
      <c r="SOI179" s="2"/>
      <c r="SOJ179" s="2"/>
      <c r="SOK179" s="2"/>
      <c r="SOL179" s="2"/>
      <c r="SOM179" s="2"/>
      <c r="SON179" s="2"/>
      <c r="SOO179" s="2"/>
      <c r="SOP179" s="2"/>
      <c r="SOQ179" s="2"/>
      <c r="SOR179" s="2"/>
      <c r="SOS179" s="2"/>
      <c r="SOT179" s="2"/>
      <c r="SOU179" s="2"/>
      <c r="SOV179" s="2"/>
      <c r="SOW179" s="2"/>
      <c r="SOX179" s="2"/>
      <c r="SOY179" s="2"/>
      <c r="SOZ179" s="2"/>
      <c r="SPA179" s="2"/>
      <c r="SPB179" s="2"/>
      <c r="SPC179" s="2"/>
      <c r="SPD179" s="2"/>
      <c r="SPE179" s="2"/>
      <c r="SPF179" s="2"/>
      <c r="SPG179" s="2"/>
      <c r="SPH179" s="2"/>
      <c r="SPI179" s="2"/>
      <c r="SPJ179" s="2"/>
      <c r="SPK179" s="2"/>
      <c r="SPL179" s="2"/>
      <c r="SPM179" s="2"/>
      <c r="SPN179" s="2"/>
      <c r="SPO179" s="2"/>
      <c r="SPP179" s="2"/>
      <c r="SPQ179" s="2"/>
      <c r="SPR179" s="2"/>
      <c r="SPS179" s="2"/>
      <c r="SPT179" s="2"/>
      <c r="SPU179" s="2"/>
      <c r="SPV179" s="2"/>
      <c r="SPW179" s="2"/>
      <c r="SPX179" s="2"/>
      <c r="SPY179" s="2"/>
      <c r="SPZ179" s="2"/>
      <c r="SQA179" s="2"/>
      <c r="SQB179" s="2"/>
      <c r="SQC179" s="2"/>
      <c r="SQD179" s="2"/>
      <c r="SQE179" s="2"/>
      <c r="SQF179" s="2"/>
      <c r="SQG179" s="2"/>
      <c r="SQH179" s="2"/>
      <c r="SQI179" s="2"/>
      <c r="SQJ179" s="2"/>
      <c r="SQK179" s="2"/>
      <c r="SQL179" s="2"/>
      <c r="SQM179" s="2"/>
      <c r="SQN179" s="2"/>
      <c r="SQO179" s="2"/>
      <c r="SQP179" s="2"/>
      <c r="SQQ179" s="2"/>
      <c r="SQR179" s="2"/>
      <c r="SQS179" s="2"/>
      <c r="SQT179" s="2"/>
      <c r="SQU179" s="2"/>
      <c r="SQV179" s="2"/>
      <c r="SQW179" s="2"/>
      <c r="SQX179" s="2"/>
      <c r="SQY179" s="2"/>
      <c r="SQZ179" s="2"/>
      <c r="SRA179" s="2"/>
      <c r="SRB179" s="2"/>
      <c r="SRC179" s="2"/>
      <c r="SRD179" s="2"/>
      <c r="SRE179" s="2"/>
      <c r="SRF179" s="2"/>
      <c r="SRG179" s="2"/>
      <c r="SRH179" s="2"/>
      <c r="SRI179" s="2"/>
      <c r="SRJ179" s="2"/>
      <c r="SRK179" s="2"/>
      <c r="SRL179" s="2"/>
      <c r="SRM179" s="2"/>
      <c r="SRN179" s="2"/>
      <c r="SRO179" s="2"/>
      <c r="SRP179" s="2"/>
      <c r="SRQ179" s="2"/>
      <c r="SRR179" s="2"/>
      <c r="SRS179" s="2"/>
      <c r="SRT179" s="2"/>
      <c r="SRU179" s="2"/>
      <c r="SRV179" s="2"/>
      <c r="SRW179" s="2"/>
      <c r="SRX179" s="2"/>
      <c r="SRY179" s="2"/>
      <c r="SRZ179" s="2"/>
      <c r="SSA179" s="2"/>
      <c r="SSB179" s="2"/>
      <c r="SSC179" s="2"/>
      <c r="SSD179" s="2"/>
      <c r="SSE179" s="2"/>
      <c r="SSF179" s="2"/>
      <c r="SSG179" s="2"/>
      <c r="SSH179" s="2"/>
      <c r="SSI179" s="2"/>
      <c r="SSJ179" s="2"/>
      <c r="SSK179" s="2"/>
      <c r="SSL179" s="2"/>
      <c r="SSM179" s="2"/>
      <c r="SSN179" s="2"/>
      <c r="SSO179" s="2"/>
      <c r="SSP179" s="2"/>
      <c r="SSQ179" s="2"/>
      <c r="SSR179" s="2"/>
      <c r="SSS179" s="2"/>
      <c r="SST179" s="2"/>
      <c r="SSU179" s="2"/>
      <c r="SSV179" s="2"/>
      <c r="SSW179" s="2"/>
      <c r="SSX179" s="2"/>
      <c r="SSY179" s="2"/>
      <c r="SSZ179" s="2"/>
      <c r="STA179" s="2"/>
      <c r="STB179" s="2"/>
      <c r="STC179" s="2"/>
      <c r="STD179" s="2"/>
      <c r="STE179" s="2"/>
      <c r="STF179" s="2"/>
      <c r="STG179" s="2"/>
      <c r="STH179" s="2"/>
      <c r="STI179" s="2"/>
      <c r="STJ179" s="2"/>
      <c r="STK179" s="2"/>
      <c r="STL179" s="2"/>
      <c r="STM179" s="2"/>
      <c r="STN179" s="2"/>
      <c r="STO179" s="2"/>
      <c r="STP179" s="2"/>
      <c r="STQ179" s="2"/>
      <c r="STR179" s="2"/>
      <c r="STS179" s="2"/>
      <c r="STT179" s="2"/>
      <c r="STU179" s="2"/>
      <c r="STV179" s="2"/>
      <c r="STW179" s="2"/>
      <c r="STX179" s="2"/>
      <c r="STY179" s="2"/>
      <c r="STZ179" s="2"/>
      <c r="SUA179" s="2"/>
      <c r="SUB179" s="2"/>
      <c r="SUC179" s="2"/>
      <c r="SUD179" s="2"/>
      <c r="SUE179" s="2"/>
      <c r="SUF179" s="2"/>
      <c r="SUG179" s="2"/>
      <c r="SUH179" s="2"/>
      <c r="SUI179" s="2"/>
      <c r="SUJ179" s="2"/>
      <c r="SUK179" s="2"/>
      <c r="SUL179" s="2"/>
      <c r="SUM179" s="2"/>
      <c r="SUN179" s="2"/>
      <c r="SUO179" s="2"/>
      <c r="SUP179" s="2"/>
      <c r="SUQ179" s="2"/>
      <c r="SUR179" s="2"/>
      <c r="SUS179" s="2"/>
      <c r="SUT179" s="2"/>
      <c r="SUU179" s="2"/>
      <c r="SUV179" s="2"/>
      <c r="SUW179" s="2"/>
      <c r="SUX179" s="2"/>
      <c r="SUY179" s="2"/>
      <c r="SUZ179" s="2"/>
      <c r="SVA179" s="2"/>
      <c r="SVB179" s="2"/>
      <c r="SVC179" s="2"/>
      <c r="SVD179" s="2"/>
      <c r="SVE179" s="2"/>
      <c r="SVF179" s="2"/>
      <c r="SVG179" s="2"/>
      <c r="SVH179" s="2"/>
      <c r="SVI179" s="2"/>
      <c r="SVJ179" s="2"/>
      <c r="SVK179" s="2"/>
      <c r="SVL179" s="2"/>
      <c r="SVM179" s="2"/>
      <c r="SVN179" s="2"/>
      <c r="SVO179" s="2"/>
      <c r="SVP179" s="2"/>
      <c r="SVQ179" s="2"/>
      <c r="SVR179" s="2"/>
      <c r="SVS179" s="2"/>
      <c r="SVT179" s="2"/>
      <c r="SVU179" s="2"/>
      <c r="SVV179" s="2"/>
      <c r="SVW179" s="2"/>
      <c r="SVX179" s="2"/>
      <c r="SVY179" s="2"/>
      <c r="SVZ179" s="2"/>
      <c r="SWA179" s="2"/>
      <c r="SWB179" s="2"/>
      <c r="SWC179" s="2"/>
      <c r="SWD179" s="2"/>
      <c r="SWE179" s="2"/>
      <c r="SWF179" s="2"/>
      <c r="SWG179" s="2"/>
      <c r="SWH179" s="2"/>
      <c r="SWI179" s="2"/>
      <c r="SWJ179" s="2"/>
      <c r="SWK179" s="2"/>
      <c r="SWL179" s="2"/>
      <c r="SWM179" s="2"/>
      <c r="SWN179" s="2"/>
      <c r="SWO179" s="2"/>
      <c r="SWP179" s="2"/>
      <c r="SWQ179" s="2"/>
      <c r="SWR179" s="2"/>
      <c r="SWS179" s="2"/>
      <c r="SWT179" s="2"/>
      <c r="SWU179" s="2"/>
      <c r="SWV179" s="2"/>
      <c r="SWW179" s="2"/>
      <c r="SWX179" s="2"/>
      <c r="SWY179" s="2"/>
      <c r="SWZ179" s="2"/>
      <c r="SXA179" s="2"/>
      <c r="SXB179" s="2"/>
      <c r="SXC179" s="2"/>
      <c r="SXD179" s="2"/>
      <c r="SXE179" s="2"/>
      <c r="SXF179" s="2"/>
      <c r="SXG179" s="2"/>
      <c r="SXH179" s="2"/>
      <c r="SXI179" s="2"/>
      <c r="SXJ179" s="2"/>
      <c r="SXK179" s="2"/>
      <c r="SXL179" s="2"/>
      <c r="SXM179" s="2"/>
      <c r="SXN179" s="2"/>
      <c r="SXO179" s="2"/>
      <c r="SXP179" s="2"/>
      <c r="SXQ179" s="2"/>
      <c r="SXR179" s="2"/>
      <c r="SXS179" s="2"/>
      <c r="SXT179" s="2"/>
      <c r="SXU179" s="2"/>
      <c r="SXV179" s="2"/>
      <c r="SXW179" s="2"/>
      <c r="SXX179" s="2"/>
      <c r="SXY179" s="2"/>
      <c r="SXZ179" s="2"/>
      <c r="SYA179" s="2"/>
      <c r="SYB179" s="2"/>
      <c r="SYC179" s="2"/>
      <c r="SYD179" s="2"/>
      <c r="SYE179" s="2"/>
      <c r="SYF179" s="2"/>
      <c r="SYG179" s="2"/>
      <c r="SYH179" s="2"/>
      <c r="SYI179" s="2"/>
      <c r="SYJ179" s="2"/>
      <c r="SYK179" s="2"/>
      <c r="SYL179" s="2"/>
      <c r="SYM179" s="2"/>
      <c r="SYN179" s="2"/>
      <c r="SYO179" s="2"/>
      <c r="SYP179" s="2"/>
      <c r="SYQ179" s="2"/>
      <c r="SYR179" s="2"/>
      <c r="SYS179" s="2"/>
      <c r="SYT179" s="2"/>
      <c r="SYU179" s="2"/>
      <c r="SYV179" s="2"/>
      <c r="SYW179" s="2"/>
      <c r="SYX179" s="2"/>
      <c r="SYY179" s="2"/>
      <c r="SYZ179" s="2"/>
      <c r="SZA179" s="2"/>
      <c r="SZB179" s="2"/>
      <c r="SZC179" s="2"/>
      <c r="SZD179" s="2"/>
      <c r="SZE179" s="2"/>
      <c r="SZF179" s="2"/>
      <c r="SZG179" s="2"/>
      <c r="SZH179" s="2"/>
      <c r="SZI179" s="2"/>
      <c r="SZJ179" s="2"/>
      <c r="SZK179" s="2"/>
      <c r="SZL179" s="2"/>
      <c r="SZM179" s="2"/>
      <c r="SZN179" s="2"/>
      <c r="SZO179" s="2"/>
      <c r="SZP179" s="2"/>
      <c r="SZQ179" s="2"/>
      <c r="SZR179" s="2"/>
      <c r="SZS179" s="2"/>
      <c r="SZT179" s="2"/>
      <c r="SZU179" s="2"/>
      <c r="SZV179" s="2"/>
      <c r="SZW179" s="2"/>
      <c r="SZX179" s="2"/>
      <c r="SZY179" s="2"/>
      <c r="SZZ179" s="2"/>
      <c r="TAA179" s="2"/>
      <c r="TAB179" s="2"/>
      <c r="TAC179" s="2"/>
      <c r="TAD179" s="2"/>
      <c r="TAE179" s="2"/>
      <c r="TAF179" s="2"/>
      <c r="TAG179" s="2"/>
      <c r="TAH179" s="2"/>
      <c r="TAI179" s="2"/>
      <c r="TAJ179" s="2"/>
      <c r="TAK179" s="2"/>
      <c r="TAL179" s="2"/>
      <c r="TAM179" s="2"/>
      <c r="TAN179" s="2"/>
      <c r="TAO179" s="2"/>
      <c r="TAP179" s="2"/>
      <c r="TAQ179" s="2"/>
      <c r="TAR179" s="2"/>
      <c r="TAS179" s="2"/>
      <c r="TAT179" s="2"/>
      <c r="TAU179" s="2"/>
      <c r="TAV179" s="2"/>
      <c r="TAW179" s="2"/>
      <c r="TAX179" s="2"/>
      <c r="TAY179" s="2"/>
      <c r="TAZ179" s="2"/>
      <c r="TBA179" s="2"/>
      <c r="TBB179" s="2"/>
      <c r="TBC179" s="2"/>
      <c r="TBD179" s="2"/>
      <c r="TBE179" s="2"/>
      <c r="TBF179" s="2"/>
      <c r="TBG179" s="2"/>
      <c r="TBH179" s="2"/>
      <c r="TBI179" s="2"/>
      <c r="TBJ179" s="2"/>
      <c r="TBK179" s="2"/>
      <c r="TBL179" s="2"/>
      <c r="TBM179" s="2"/>
      <c r="TBN179" s="2"/>
      <c r="TBO179" s="2"/>
      <c r="TBP179" s="2"/>
      <c r="TBQ179" s="2"/>
      <c r="TBR179" s="2"/>
      <c r="TBS179" s="2"/>
      <c r="TBT179" s="2"/>
      <c r="TBU179" s="2"/>
      <c r="TBV179" s="2"/>
      <c r="TBW179" s="2"/>
      <c r="TBX179" s="2"/>
      <c r="TBY179" s="2"/>
      <c r="TBZ179" s="2"/>
      <c r="TCA179" s="2"/>
      <c r="TCB179" s="2"/>
      <c r="TCC179" s="2"/>
      <c r="TCD179" s="2"/>
      <c r="TCE179" s="2"/>
      <c r="TCF179" s="2"/>
      <c r="TCG179" s="2"/>
      <c r="TCH179" s="2"/>
      <c r="TCI179" s="2"/>
      <c r="TCJ179" s="2"/>
      <c r="TCK179" s="2"/>
      <c r="TCL179" s="2"/>
      <c r="TCM179" s="2"/>
      <c r="TCN179" s="2"/>
      <c r="TCO179" s="2"/>
      <c r="TCP179" s="2"/>
      <c r="TCQ179" s="2"/>
      <c r="TCR179" s="2"/>
      <c r="TCS179" s="2"/>
      <c r="TCT179" s="2"/>
      <c r="TCU179" s="2"/>
      <c r="TCV179" s="2"/>
      <c r="TCW179" s="2"/>
      <c r="TCX179" s="2"/>
      <c r="TCY179" s="2"/>
      <c r="TCZ179" s="2"/>
      <c r="TDA179" s="2"/>
      <c r="TDB179" s="2"/>
      <c r="TDC179" s="2"/>
      <c r="TDD179" s="2"/>
      <c r="TDE179" s="2"/>
      <c r="TDF179" s="2"/>
      <c r="TDG179" s="2"/>
      <c r="TDH179" s="2"/>
      <c r="TDI179" s="2"/>
      <c r="TDJ179" s="2"/>
      <c r="TDK179" s="2"/>
      <c r="TDL179" s="2"/>
      <c r="TDM179" s="2"/>
      <c r="TDN179" s="2"/>
      <c r="TDO179" s="2"/>
      <c r="TDP179" s="2"/>
      <c r="TDQ179" s="2"/>
      <c r="TDR179" s="2"/>
      <c r="TDS179" s="2"/>
      <c r="TDT179" s="2"/>
      <c r="TDU179" s="2"/>
      <c r="TDV179" s="2"/>
      <c r="TDW179" s="2"/>
      <c r="TDX179" s="2"/>
      <c r="TDY179" s="2"/>
      <c r="TDZ179" s="2"/>
      <c r="TEA179" s="2"/>
      <c r="TEB179" s="2"/>
      <c r="TEC179" s="2"/>
      <c r="TED179" s="2"/>
      <c r="TEE179" s="2"/>
      <c r="TEF179" s="2"/>
      <c r="TEG179" s="2"/>
      <c r="TEH179" s="2"/>
      <c r="TEI179" s="2"/>
      <c r="TEJ179" s="2"/>
      <c r="TEK179" s="2"/>
      <c r="TEL179" s="2"/>
      <c r="TEM179" s="2"/>
      <c r="TEN179" s="2"/>
      <c r="TEO179" s="2"/>
      <c r="TEP179" s="2"/>
      <c r="TEQ179" s="2"/>
      <c r="TER179" s="2"/>
      <c r="TES179" s="2"/>
      <c r="TET179" s="2"/>
      <c r="TEU179" s="2"/>
      <c r="TEV179" s="2"/>
      <c r="TEW179" s="2"/>
      <c r="TEX179" s="2"/>
      <c r="TEY179" s="2"/>
      <c r="TEZ179" s="2"/>
      <c r="TFA179" s="2"/>
      <c r="TFB179" s="2"/>
      <c r="TFC179" s="2"/>
      <c r="TFD179" s="2"/>
      <c r="TFE179" s="2"/>
      <c r="TFF179" s="2"/>
      <c r="TFG179" s="2"/>
      <c r="TFH179" s="2"/>
      <c r="TFI179" s="2"/>
      <c r="TFJ179" s="2"/>
      <c r="TFK179" s="2"/>
      <c r="TFL179" s="2"/>
      <c r="TFM179" s="2"/>
      <c r="TFN179" s="2"/>
      <c r="TFO179" s="2"/>
      <c r="TFP179" s="2"/>
      <c r="TFQ179" s="2"/>
      <c r="TFR179" s="2"/>
      <c r="TFS179" s="2"/>
      <c r="TFT179" s="2"/>
      <c r="TFU179" s="2"/>
      <c r="TFV179" s="2"/>
      <c r="TFW179" s="2"/>
      <c r="TFX179" s="2"/>
      <c r="TFY179" s="2"/>
      <c r="TFZ179" s="2"/>
      <c r="TGA179" s="2"/>
      <c r="TGB179" s="2"/>
      <c r="TGC179" s="2"/>
      <c r="TGD179" s="2"/>
      <c r="TGE179" s="2"/>
      <c r="TGF179" s="2"/>
      <c r="TGG179" s="2"/>
      <c r="TGH179" s="2"/>
      <c r="TGI179" s="2"/>
      <c r="TGJ179" s="2"/>
      <c r="TGK179" s="2"/>
      <c r="TGL179" s="2"/>
      <c r="TGM179" s="2"/>
      <c r="TGN179" s="2"/>
      <c r="TGO179" s="2"/>
      <c r="TGP179" s="2"/>
      <c r="TGQ179" s="2"/>
      <c r="TGR179" s="2"/>
      <c r="TGS179" s="2"/>
      <c r="TGT179" s="2"/>
      <c r="TGU179" s="2"/>
      <c r="TGV179" s="2"/>
      <c r="TGW179" s="2"/>
      <c r="TGX179" s="2"/>
      <c r="TGY179" s="2"/>
      <c r="TGZ179" s="2"/>
      <c r="THA179" s="2"/>
      <c r="THB179" s="2"/>
      <c r="THC179" s="2"/>
      <c r="THD179" s="2"/>
      <c r="THE179" s="2"/>
      <c r="THF179" s="2"/>
      <c r="THG179" s="2"/>
      <c r="THH179" s="2"/>
      <c r="THI179" s="2"/>
      <c r="THJ179" s="2"/>
      <c r="THK179" s="2"/>
      <c r="THL179" s="2"/>
      <c r="THM179" s="2"/>
      <c r="THN179" s="2"/>
      <c r="THO179" s="2"/>
      <c r="THP179" s="2"/>
      <c r="THQ179" s="2"/>
      <c r="THR179" s="2"/>
      <c r="THS179" s="2"/>
      <c r="THT179" s="2"/>
      <c r="THU179" s="2"/>
      <c r="THV179" s="2"/>
      <c r="THW179" s="2"/>
      <c r="THX179" s="2"/>
      <c r="THY179" s="2"/>
      <c r="THZ179" s="2"/>
      <c r="TIA179" s="2"/>
      <c r="TIB179" s="2"/>
      <c r="TIC179" s="2"/>
      <c r="TID179" s="2"/>
      <c r="TIE179" s="2"/>
      <c r="TIF179" s="2"/>
      <c r="TIG179" s="2"/>
      <c r="TIH179" s="2"/>
      <c r="TII179" s="2"/>
      <c r="TIJ179" s="2"/>
      <c r="TIK179" s="2"/>
      <c r="TIL179" s="2"/>
      <c r="TIM179" s="2"/>
      <c r="TIN179" s="2"/>
      <c r="TIO179" s="2"/>
      <c r="TIP179" s="2"/>
      <c r="TIQ179" s="2"/>
      <c r="TIR179" s="2"/>
      <c r="TIS179" s="2"/>
      <c r="TIT179" s="2"/>
      <c r="TIU179" s="2"/>
      <c r="TIV179" s="2"/>
      <c r="TIW179" s="2"/>
      <c r="TIX179" s="2"/>
      <c r="TIY179" s="2"/>
      <c r="TIZ179" s="2"/>
      <c r="TJA179" s="2"/>
      <c r="TJB179" s="2"/>
      <c r="TJC179" s="2"/>
      <c r="TJD179" s="2"/>
      <c r="TJE179" s="2"/>
      <c r="TJF179" s="2"/>
      <c r="TJG179" s="2"/>
      <c r="TJH179" s="2"/>
      <c r="TJI179" s="2"/>
      <c r="TJJ179" s="2"/>
      <c r="TJK179" s="2"/>
      <c r="TJL179" s="2"/>
      <c r="TJM179" s="2"/>
      <c r="TJN179" s="2"/>
      <c r="TJO179" s="2"/>
      <c r="TJP179" s="2"/>
      <c r="TJQ179" s="2"/>
      <c r="TJR179" s="2"/>
      <c r="TJS179" s="2"/>
      <c r="TJT179" s="2"/>
      <c r="TJU179" s="2"/>
      <c r="TJV179" s="2"/>
      <c r="TJW179" s="2"/>
      <c r="TJX179" s="2"/>
      <c r="TJY179" s="2"/>
      <c r="TJZ179" s="2"/>
      <c r="TKA179" s="2"/>
      <c r="TKB179" s="2"/>
      <c r="TKC179" s="2"/>
      <c r="TKD179" s="2"/>
      <c r="TKE179" s="2"/>
      <c r="TKF179" s="2"/>
      <c r="TKG179" s="2"/>
      <c r="TKH179" s="2"/>
      <c r="TKI179" s="2"/>
      <c r="TKJ179" s="2"/>
      <c r="TKK179" s="2"/>
      <c r="TKL179" s="2"/>
      <c r="TKM179" s="2"/>
      <c r="TKN179" s="2"/>
      <c r="TKO179" s="2"/>
      <c r="TKP179" s="2"/>
      <c r="TKQ179" s="2"/>
      <c r="TKR179" s="2"/>
      <c r="TKS179" s="2"/>
      <c r="TKT179" s="2"/>
      <c r="TKU179" s="2"/>
      <c r="TKV179" s="2"/>
      <c r="TKW179" s="2"/>
      <c r="TKX179" s="2"/>
      <c r="TKY179" s="2"/>
      <c r="TKZ179" s="2"/>
      <c r="TLA179" s="2"/>
      <c r="TLB179" s="2"/>
      <c r="TLC179" s="2"/>
      <c r="TLD179" s="2"/>
      <c r="TLE179" s="2"/>
      <c r="TLF179" s="2"/>
      <c r="TLG179" s="2"/>
      <c r="TLH179" s="2"/>
      <c r="TLI179" s="2"/>
      <c r="TLJ179" s="2"/>
      <c r="TLK179" s="2"/>
      <c r="TLL179" s="2"/>
      <c r="TLM179" s="2"/>
      <c r="TLN179" s="2"/>
      <c r="TLO179" s="2"/>
      <c r="TLP179" s="2"/>
      <c r="TLQ179" s="2"/>
      <c r="TLR179" s="2"/>
      <c r="TLS179" s="2"/>
      <c r="TLT179" s="2"/>
      <c r="TLU179" s="2"/>
      <c r="TLV179" s="2"/>
      <c r="TLW179" s="2"/>
      <c r="TLX179" s="2"/>
      <c r="TLY179" s="2"/>
      <c r="TLZ179" s="2"/>
      <c r="TMA179" s="2"/>
      <c r="TMB179" s="2"/>
      <c r="TMC179" s="2"/>
      <c r="TMD179" s="2"/>
      <c r="TME179" s="2"/>
      <c r="TMF179" s="2"/>
      <c r="TMG179" s="2"/>
      <c r="TMH179" s="2"/>
      <c r="TMI179" s="2"/>
      <c r="TMJ179" s="2"/>
      <c r="TMK179" s="2"/>
      <c r="TML179" s="2"/>
      <c r="TMM179" s="2"/>
      <c r="TMN179" s="2"/>
      <c r="TMO179" s="2"/>
      <c r="TMP179" s="2"/>
      <c r="TMQ179" s="2"/>
      <c r="TMR179" s="2"/>
      <c r="TMS179" s="2"/>
      <c r="TMT179" s="2"/>
      <c r="TMU179" s="2"/>
      <c r="TMV179" s="2"/>
      <c r="TMW179" s="2"/>
      <c r="TMX179" s="2"/>
      <c r="TMY179" s="2"/>
      <c r="TMZ179" s="2"/>
      <c r="TNA179" s="2"/>
      <c r="TNB179" s="2"/>
      <c r="TNC179" s="2"/>
      <c r="TND179" s="2"/>
      <c r="TNE179" s="2"/>
      <c r="TNF179" s="2"/>
      <c r="TNG179" s="2"/>
      <c r="TNH179" s="2"/>
      <c r="TNI179" s="2"/>
      <c r="TNJ179" s="2"/>
      <c r="TNK179" s="2"/>
      <c r="TNL179" s="2"/>
      <c r="TNM179" s="2"/>
      <c r="TNN179" s="2"/>
      <c r="TNO179" s="2"/>
      <c r="TNP179" s="2"/>
      <c r="TNQ179" s="2"/>
      <c r="TNR179" s="2"/>
      <c r="TNS179" s="2"/>
      <c r="TNT179" s="2"/>
      <c r="TNU179" s="2"/>
      <c r="TNV179" s="2"/>
      <c r="TNW179" s="2"/>
      <c r="TNX179" s="2"/>
      <c r="TNY179" s="2"/>
      <c r="TNZ179" s="2"/>
      <c r="TOA179" s="2"/>
      <c r="TOB179" s="2"/>
      <c r="TOC179" s="2"/>
      <c r="TOD179" s="2"/>
      <c r="TOE179" s="2"/>
      <c r="TOF179" s="2"/>
      <c r="TOG179" s="2"/>
      <c r="TOH179" s="2"/>
      <c r="TOI179" s="2"/>
      <c r="TOJ179" s="2"/>
      <c r="TOK179" s="2"/>
      <c r="TOL179" s="2"/>
      <c r="TOM179" s="2"/>
      <c r="TON179" s="2"/>
      <c r="TOO179" s="2"/>
      <c r="TOP179" s="2"/>
      <c r="TOQ179" s="2"/>
      <c r="TOR179" s="2"/>
      <c r="TOS179" s="2"/>
      <c r="TOT179" s="2"/>
      <c r="TOU179" s="2"/>
      <c r="TOV179" s="2"/>
      <c r="TOW179" s="2"/>
      <c r="TOX179" s="2"/>
      <c r="TOY179" s="2"/>
      <c r="TOZ179" s="2"/>
      <c r="TPA179" s="2"/>
      <c r="TPB179" s="2"/>
      <c r="TPC179" s="2"/>
      <c r="TPD179" s="2"/>
      <c r="TPE179" s="2"/>
      <c r="TPF179" s="2"/>
      <c r="TPG179" s="2"/>
      <c r="TPH179" s="2"/>
      <c r="TPI179" s="2"/>
      <c r="TPJ179" s="2"/>
      <c r="TPK179" s="2"/>
      <c r="TPL179" s="2"/>
      <c r="TPM179" s="2"/>
      <c r="TPN179" s="2"/>
      <c r="TPO179" s="2"/>
      <c r="TPP179" s="2"/>
      <c r="TPQ179" s="2"/>
      <c r="TPR179" s="2"/>
      <c r="TPS179" s="2"/>
      <c r="TPT179" s="2"/>
      <c r="TPU179" s="2"/>
      <c r="TPV179" s="2"/>
      <c r="TPW179" s="2"/>
      <c r="TPX179" s="2"/>
      <c r="TPY179" s="2"/>
      <c r="TPZ179" s="2"/>
      <c r="TQA179" s="2"/>
      <c r="TQB179" s="2"/>
      <c r="TQC179" s="2"/>
      <c r="TQD179" s="2"/>
      <c r="TQE179" s="2"/>
      <c r="TQF179" s="2"/>
      <c r="TQG179" s="2"/>
      <c r="TQH179" s="2"/>
      <c r="TQI179" s="2"/>
      <c r="TQJ179" s="2"/>
      <c r="TQK179" s="2"/>
      <c r="TQL179" s="2"/>
      <c r="TQM179" s="2"/>
      <c r="TQN179" s="2"/>
      <c r="TQO179" s="2"/>
      <c r="TQP179" s="2"/>
      <c r="TQQ179" s="2"/>
      <c r="TQR179" s="2"/>
      <c r="TQS179" s="2"/>
      <c r="TQT179" s="2"/>
      <c r="TQU179" s="2"/>
      <c r="TQV179" s="2"/>
      <c r="TQW179" s="2"/>
      <c r="TQX179" s="2"/>
      <c r="TQY179" s="2"/>
      <c r="TQZ179" s="2"/>
      <c r="TRA179" s="2"/>
      <c r="TRB179" s="2"/>
      <c r="TRC179" s="2"/>
      <c r="TRD179" s="2"/>
      <c r="TRE179" s="2"/>
      <c r="TRF179" s="2"/>
      <c r="TRG179" s="2"/>
      <c r="TRH179" s="2"/>
      <c r="TRI179" s="2"/>
      <c r="TRJ179" s="2"/>
      <c r="TRK179" s="2"/>
      <c r="TRL179" s="2"/>
      <c r="TRM179" s="2"/>
      <c r="TRN179" s="2"/>
      <c r="TRO179" s="2"/>
      <c r="TRP179" s="2"/>
      <c r="TRQ179" s="2"/>
      <c r="TRR179" s="2"/>
      <c r="TRS179" s="2"/>
      <c r="TRT179" s="2"/>
      <c r="TRU179" s="2"/>
      <c r="TRV179" s="2"/>
      <c r="TRW179" s="2"/>
      <c r="TRX179" s="2"/>
      <c r="TRY179" s="2"/>
      <c r="TRZ179" s="2"/>
      <c r="TSA179" s="2"/>
      <c r="TSB179" s="2"/>
      <c r="TSC179" s="2"/>
      <c r="TSD179" s="2"/>
      <c r="TSE179" s="2"/>
      <c r="TSF179" s="2"/>
      <c r="TSG179" s="2"/>
      <c r="TSH179" s="2"/>
      <c r="TSI179" s="2"/>
      <c r="TSJ179" s="2"/>
      <c r="TSK179" s="2"/>
      <c r="TSL179" s="2"/>
      <c r="TSM179" s="2"/>
      <c r="TSN179" s="2"/>
      <c r="TSO179" s="2"/>
      <c r="TSP179" s="2"/>
      <c r="TSQ179" s="2"/>
      <c r="TSR179" s="2"/>
      <c r="TSS179" s="2"/>
      <c r="TST179" s="2"/>
      <c r="TSU179" s="2"/>
      <c r="TSV179" s="2"/>
      <c r="TSW179" s="2"/>
      <c r="TSX179" s="2"/>
      <c r="TSY179" s="2"/>
      <c r="TSZ179" s="2"/>
      <c r="TTA179" s="2"/>
      <c r="TTB179" s="2"/>
      <c r="TTC179" s="2"/>
      <c r="TTD179" s="2"/>
      <c r="TTE179" s="2"/>
      <c r="TTF179" s="2"/>
      <c r="TTG179" s="2"/>
      <c r="TTH179" s="2"/>
      <c r="TTI179" s="2"/>
      <c r="TTJ179" s="2"/>
      <c r="TTK179" s="2"/>
      <c r="TTL179" s="2"/>
      <c r="TTM179" s="2"/>
      <c r="TTN179" s="2"/>
      <c r="TTO179" s="2"/>
      <c r="TTP179" s="2"/>
      <c r="TTQ179" s="2"/>
      <c r="TTR179" s="2"/>
      <c r="TTS179" s="2"/>
      <c r="TTT179" s="2"/>
      <c r="TTU179" s="2"/>
      <c r="TTV179" s="2"/>
      <c r="TTW179" s="2"/>
      <c r="TTX179" s="2"/>
      <c r="TTY179" s="2"/>
      <c r="TTZ179" s="2"/>
      <c r="TUA179" s="2"/>
      <c r="TUB179" s="2"/>
      <c r="TUC179" s="2"/>
      <c r="TUD179" s="2"/>
      <c r="TUE179" s="2"/>
      <c r="TUF179" s="2"/>
      <c r="TUG179" s="2"/>
      <c r="TUH179" s="2"/>
      <c r="TUI179" s="2"/>
      <c r="TUJ179" s="2"/>
      <c r="TUK179" s="2"/>
      <c r="TUL179" s="2"/>
      <c r="TUM179" s="2"/>
      <c r="TUN179" s="2"/>
      <c r="TUO179" s="2"/>
      <c r="TUP179" s="2"/>
      <c r="TUQ179" s="2"/>
      <c r="TUR179" s="2"/>
      <c r="TUS179" s="2"/>
      <c r="TUT179" s="2"/>
      <c r="TUU179" s="2"/>
      <c r="TUV179" s="2"/>
      <c r="TUW179" s="2"/>
      <c r="TUX179" s="2"/>
      <c r="TUY179" s="2"/>
      <c r="TUZ179" s="2"/>
      <c r="TVA179" s="2"/>
      <c r="TVB179" s="2"/>
      <c r="TVC179" s="2"/>
      <c r="TVD179" s="2"/>
      <c r="TVE179" s="2"/>
      <c r="TVF179" s="2"/>
      <c r="TVG179" s="2"/>
      <c r="TVH179" s="2"/>
      <c r="TVI179" s="2"/>
      <c r="TVJ179" s="2"/>
      <c r="TVK179" s="2"/>
      <c r="TVL179" s="2"/>
      <c r="TVM179" s="2"/>
      <c r="TVN179" s="2"/>
      <c r="TVO179" s="2"/>
      <c r="TVP179" s="2"/>
      <c r="TVQ179" s="2"/>
      <c r="TVR179" s="2"/>
      <c r="TVS179" s="2"/>
      <c r="TVT179" s="2"/>
      <c r="TVU179" s="2"/>
      <c r="TVV179" s="2"/>
      <c r="TVW179" s="2"/>
      <c r="TVX179" s="2"/>
      <c r="TVY179" s="2"/>
      <c r="TVZ179" s="2"/>
      <c r="TWA179" s="2"/>
      <c r="TWB179" s="2"/>
      <c r="TWC179" s="2"/>
      <c r="TWD179" s="2"/>
      <c r="TWE179" s="2"/>
      <c r="TWF179" s="2"/>
      <c r="TWG179" s="2"/>
      <c r="TWH179" s="2"/>
      <c r="TWI179" s="2"/>
      <c r="TWJ179" s="2"/>
      <c r="TWK179" s="2"/>
      <c r="TWL179" s="2"/>
      <c r="TWM179" s="2"/>
      <c r="TWN179" s="2"/>
      <c r="TWO179" s="2"/>
      <c r="TWP179" s="2"/>
      <c r="TWQ179" s="2"/>
      <c r="TWR179" s="2"/>
      <c r="TWS179" s="2"/>
      <c r="TWT179" s="2"/>
      <c r="TWU179" s="2"/>
      <c r="TWV179" s="2"/>
      <c r="TWW179" s="2"/>
      <c r="TWX179" s="2"/>
      <c r="TWY179" s="2"/>
      <c r="TWZ179" s="2"/>
      <c r="TXA179" s="2"/>
      <c r="TXB179" s="2"/>
      <c r="TXC179" s="2"/>
      <c r="TXD179" s="2"/>
      <c r="TXE179" s="2"/>
      <c r="TXF179" s="2"/>
      <c r="TXG179" s="2"/>
      <c r="TXH179" s="2"/>
      <c r="TXI179" s="2"/>
      <c r="TXJ179" s="2"/>
      <c r="TXK179" s="2"/>
      <c r="TXL179" s="2"/>
      <c r="TXM179" s="2"/>
      <c r="TXN179" s="2"/>
      <c r="TXO179" s="2"/>
      <c r="TXP179" s="2"/>
      <c r="TXQ179" s="2"/>
      <c r="TXR179" s="2"/>
      <c r="TXS179" s="2"/>
      <c r="TXT179" s="2"/>
      <c r="TXU179" s="2"/>
      <c r="TXV179" s="2"/>
      <c r="TXW179" s="2"/>
      <c r="TXX179" s="2"/>
      <c r="TXY179" s="2"/>
      <c r="TXZ179" s="2"/>
      <c r="TYA179" s="2"/>
      <c r="TYB179" s="2"/>
      <c r="TYC179" s="2"/>
      <c r="TYD179" s="2"/>
      <c r="TYE179" s="2"/>
      <c r="TYF179" s="2"/>
      <c r="TYG179" s="2"/>
      <c r="TYH179" s="2"/>
      <c r="TYI179" s="2"/>
      <c r="TYJ179" s="2"/>
      <c r="TYK179" s="2"/>
      <c r="TYL179" s="2"/>
      <c r="TYM179" s="2"/>
      <c r="TYN179" s="2"/>
      <c r="TYO179" s="2"/>
      <c r="TYP179" s="2"/>
      <c r="TYQ179" s="2"/>
      <c r="TYR179" s="2"/>
      <c r="TYS179" s="2"/>
      <c r="TYT179" s="2"/>
      <c r="TYU179" s="2"/>
      <c r="TYV179" s="2"/>
      <c r="TYW179" s="2"/>
      <c r="TYX179" s="2"/>
      <c r="TYY179" s="2"/>
      <c r="TYZ179" s="2"/>
      <c r="TZA179" s="2"/>
      <c r="TZB179" s="2"/>
      <c r="TZC179" s="2"/>
      <c r="TZD179" s="2"/>
      <c r="TZE179" s="2"/>
      <c r="TZF179" s="2"/>
      <c r="TZG179" s="2"/>
      <c r="TZH179" s="2"/>
      <c r="TZI179" s="2"/>
      <c r="TZJ179" s="2"/>
      <c r="TZK179" s="2"/>
      <c r="TZL179" s="2"/>
      <c r="TZM179" s="2"/>
      <c r="TZN179" s="2"/>
      <c r="TZO179" s="2"/>
      <c r="TZP179" s="2"/>
      <c r="TZQ179" s="2"/>
      <c r="TZR179" s="2"/>
      <c r="TZS179" s="2"/>
      <c r="TZT179" s="2"/>
      <c r="TZU179" s="2"/>
      <c r="TZV179" s="2"/>
      <c r="TZW179" s="2"/>
      <c r="TZX179" s="2"/>
      <c r="TZY179" s="2"/>
      <c r="TZZ179" s="2"/>
      <c r="UAA179" s="2"/>
      <c r="UAB179" s="2"/>
      <c r="UAC179" s="2"/>
      <c r="UAD179" s="2"/>
      <c r="UAE179" s="2"/>
      <c r="UAF179" s="2"/>
      <c r="UAG179" s="2"/>
      <c r="UAH179" s="2"/>
      <c r="UAI179" s="2"/>
      <c r="UAJ179" s="2"/>
      <c r="UAK179" s="2"/>
      <c r="UAL179" s="2"/>
      <c r="UAM179" s="2"/>
      <c r="UAN179" s="2"/>
      <c r="UAO179" s="2"/>
      <c r="UAP179" s="2"/>
      <c r="UAQ179" s="2"/>
      <c r="UAR179" s="2"/>
      <c r="UAS179" s="2"/>
      <c r="UAT179" s="2"/>
      <c r="UAU179" s="2"/>
      <c r="UAV179" s="2"/>
      <c r="UAW179" s="2"/>
      <c r="UAX179" s="2"/>
      <c r="UAY179" s="2"/>
      <c r="UAZ179" s="2"/>
      <c r="UBA179" s="2"/>
      <c r="UBB179" s="2"/>
      <c r="UBC179" s="2"/>
      <c r="UBD179" s="2"/>
      <c r="UBE179" s="2"/>
      <c r="UBF179" s="2"/>
      <c r="UBG179" s="2"/>
      <c r="UBH179" s="2"/>
      <c r="UBI179" s="2"/>
      <c r="UBJ179" s="2"/>
      <c r="UBK179" s="2"/>
      <c r="UBL179" s="2"/>
      <c r="UBM179" s="2"/>
      <c r="UBN179" s="2"/>
      <c r="UBO179" s="2"/>
      <c r="UBP179" s="2"/>
      <c r="UBQ179" s="2"/>
      <c r="UBR179" s="2"/>
      <c r="UBS179" s="2"/>
      <c r="UBT179" s="2"/>
      <c r="UBU179" s="2"/>
      <c r="UBV179" s="2"/>
      <c r="UBW179" s="2"/>
      <c r="UBX179" s="2"/>
      <c r="UBY179" s="2"/>
      <c r="UBZ179" s="2"/>
      <c r="UCA179" s="2"/>
      <c r="UCB179" s="2"/>
      <c r="UCC179" s="2"/>
      <c r="UCD179" s="2"/>
      <c r="UCE179" s="2"/>
      <c r="UCF179" s="2"/>
      <c r="UCG179" s="2"/>
      <c r="UCH179" s="2"/>
      <c r="UCI179" s="2"/>
      <c r="UCJ179" s="2"/>
      <c r="UCK179" s="2"/>
      <c r="UCL179" s="2"/>
      <c r="UCM179" s="2"/>
      <c r="UCN179" s="2"/>
      <c r="UCO179" s="2"/>
      <c r="UCP179" s="2"/>
      <c r="UCQ179" s="2"/>
      <c r="UCR179" s="2"/>
      <c r="UCS179" s="2"/>
      <c r="UCT179" s="2"/>
      <c r="UCU179" s="2"/>
      <c r="UCV179" s="2"/>
      <c r="UCW179" s="2"/>
      <c r="UCX179" s="2"/>
      <c r="UCY179" s="2"/>
      <c r="UCZ179" s="2"/>
      <c r="UDA179" s="2"/>
      <c r="UDB179" s="2"/>
      <c r="UDC179" s="2"/>
      <c r="UDD179" s="2"/>
      <c r="UDE179" s="2"/>
      <c r="UDF179" s="2"/>
      <c r="UDG179" s="2"/>
      <c r="UDH179" s="2"/>
      <c r="UDI179" s="2"/>
      <c r="UDJ179" s="2"/>
      <c r="UDK179" s="2"/>
      <c r="UDL179" s="2"/>
      <c r="UDM179" s="2"/>
      <c r="UDN179" s="2"/>
      <c r="UDO179" s="2"/>
      <c r="UDP179" s="2"/>
      <c r="UDQ179" s="2"/>
      <c r="UDR179" s="2"/>
      <c r="UDS179" s="2"/>
      <c r="UDT179" s="2"/>
      <c r="UDU179" s="2"/>
      <c r="UDV179" s="2"/>
      <c r="UDW179" s="2"/>
      <c r="UDX179" s="2"/>
      <c r="UDY179" s="2"/>
      <c r="UDZ179" s="2"/>
      <c r="UEA179" s="2"/>
      <c r="UEB179" s="2"/>
      <c r="UEC179" s="2"/>
      <c r="UED179" s="2"/>
      <c r="UEE179" s="2"/>
      <c r="UEF179" s="2"/>
      <c r="UEG179" s="2"/>
      <c r="UEH179" s="2"/>
      <c r="UEI179" s="2"/>
      <c r="UEJ179" s="2"/>
      <c r="UEK179" s="2"/>
      <c r="UEL179" s="2"/>
      <c r="UEM179" s="2"/>
      <c r="UEN179" s="2"/>
      <c r="UEO179" s="2"/>
      <c r="UEP179" s="2"/>
      <c r="UEQ179" s="2"/>
      <c r="UER179" s="2"/>
      <c r="UES179" s="2"/>
      <c r="UET179" s="2"/>
      <c r="UEU179" s="2"/>
      <c r="UEV179" s="2"/>
      <c r="UEW179" s="2"/>
      <c r="UEX179" s="2"/>
      <c r="UEY179" s="2"/>
      <c r="UEZ179" s="2"/>
      <c r="UFA179" s="2"/>
      <c r="UFB179" s="2"/>
      <c r="UFC179" s="2"/>
      <c r="UFD179" s="2"/>
      <c r="UFE179" s="2"/>
      <c r="UFF179" s="2"/>
      <c r="UFG179" s="2"/>
      <c r="UFH179" s="2"/>
      <c r="UFI179" s="2"/>
      <c r="UFJ179" s="2"/>
      <c r="UFK179" s="2"/>
      <c r="UFL179" s="2"/>
      <c r="UFM179" s="2"/>
      <c r="UFN179" s="2"/>
      <c r="UFO179" s="2"/>
      <c r="UFP179" s="2"/>
      <c r="UFQ179" s="2"/>
      <c r="UFR179" s="2"/>
      <c r="UFS179" s="2"/>
      <c r="UFT179" s="2"/>
      <c r="UFU179" s="2"/>
      <c r="UFV179" s="2"/>
      <c r="UFW179" s="2"/>
      <c r="UFX179" s="2"/>
      <c r="UFY179" s="2"/>
      <c r="UFZ179" s="2"/>
      <c r="UGA179" s="2"/>
      <c r="UGB179" s="2"/>
      <c r="UGC179" s="2"/>
      <c r="UGD179" s="2"/>
      <c r="UGE179" s="2"/>
      <c r="UGF179" s="2"/>
      <c r="UGG179" s="2"/>
      <c r="UGH179" s="2"/>
      <c r="UGI179" s="2"/>
      <c r="UGJ179" s="2"/>
      <c r="UGK179" s="2"/>
      <c r="UGL179" s="2"/>
      <c r="UGM179" s="2"/>
      <c r="UGN179" s="2"/>
      <c r="UGO179" s="2"/>
      <c r="UGP179" s="2"/>
      <c r="UGQ179" s="2"/>
      <c r="UGR179" s="2"/>
      <c r="UGS179" s="2"/>
      <c r="UGT179" s="2"/>
      <c r="UGU179" s="2"/>
      <c r="UGV179" s="2"/>
      <c r="UGW179" s="2"/>
      <c r="UGX179" s="2"/>
      <c r="UGY179" s="2"/>
      <c r="UGZ179" s="2"/>
      <c r="UHA179" s="2"/>
      <c r="UHB179" s="2"/>
      <c r="UHC179" s="2"/>
      <c r="UHD179" s="2"/>
      <c r="UHE179" s="2"/>
      <c r="UHF179" s="2"/>
      <c r="UHG179" s="2"/>
      <c r="UHH179" s="2"/>
      <c r="UHI179" s="2"/>
      <c r="UHJ179" s="2"/>
      <c r="UHK179" s="2"/>
      <c r="UHL179" s="2"/>
      <c r="UHM179" s="2"/>
      <c r="UHN179" s="2"/>
      <c r="UHO179" s="2"/>
      <c r="UHP179" s="2"/>
      <c r="UHQ179" s="2"/>
      <c r="UHR179" s="2"/>
      <c r="UHS179" s="2"/>
      <c r="UHT179" s="2"/>
      <c r="UHU179" s="2"/>
      <c r="UHV179" s="2"/>
      <c r="UHW179" s="2"/>
      <c r="UHX179" s="2"/>
      <c r="UHY179" s="2"/>
      <c r="UHZ179" s="2"/>
      <c r="UIA179" s="2"/>
      <c r="UIB179" s="2"/>
      <c r="UIC179" s="2"/>
      <c r="UID179" s="2"/>
      <c r="UIE179" s="2"/>
      <c r="UIF179" s="2"/>
      <c r="UIG179" s="2"/>
      <c r="UIH179" s="2"/>
      <c r="UII179" s="2"/>
      <c r="UIJ179" s="2"/>
      <c r="UIK179" s="2"/>
      <c r="UIL179" s="2"/>
      <c r="UIM179" s="2"/>
      <c r="UIN179" s="2"/>
      <c r="UIO179" s="2"/>
      <c r="UIP179" s="2"/>
      <c r="UIQ179" s="2"/>
      <c r="UIR179" s="2"/>
      <c r="UIS179" s="2"/>
      <c r="UIT179" s="2"/>
      <c r="UIU179" s="2"/>
      <c r="UIV179" s="2"/>
      <c r="UIW179" s="2"/>
      <c r="UIX179" s="2"/>
      <c r="UIY179" s="2"/>
      <c r="UIZ179" s="2"/>
      <c r="UJA179" s="2"/>
      <c r="UJB179" s="2"/>
      <c r="UJC179" s="2"/>
      <c r="UJD179" s="2"/>
      <c r="UJE179" s="2"/>
      <c r="UJF179" s="2"/>
      <c r="UJG179" s="2"/>
      <c r="UJH179" s="2"/>
      <c r="UJI179" s="2"/>
      <c r="UJJ179" s="2"/>
      <c r="UJK179" s="2"/>
      <c r="UJL179" s="2"/>
      <c r="UJM179" s="2"/>
      <c r="UJN179" s="2"/>
      <c r="UJO179" s="2"/>
      <c r="UJP179" s="2"/>
      <c r="UJQ179" s="2"/>
      <c r="UJR179" s="2"/>
      <c r="UJS179" s="2"/>
      <c r="UJT179" s="2"/>
      <c r="UJU179" s="2"/>
      <c r="UJV179" s="2"/>
      <c r="UJW179" s="2"/>
      <c r="UJX179" s="2"/>
      <c r="UJY179" s="2"/>
      <c r="UJZ179" s="2"/>
      <c r="UKA179" s="2"/>
      <c r="UKB179" s="2"/>
      <c r="UKC179" s="2"/>
      <c r="UKD179" s="2"/>
      <c r="UKE179" s="2"/>
      <c r="UKF179" s="2"/>
      <c r="UKG179" s="2"/>
      <c r="UKH179" s="2"/>
      <c r="UKI179" s="2"/>
      <c r="UKJ179" s="2"/>
      <c r="UKK179" s="2"/>
      <c r="UKL179" s="2"/>
      <c r="UKM179" s="2"/>
      <c r="UKN179" s="2"/>
      <c r="UKO179" s="2"/>
      <c r="UKP179" s="2"/>
      <c r="UKQ179" s="2"/>
      <c r="UKR179" s="2"/>
      <c r="UKS179" s="2"/>
      <c r="UKT179" s="2"/>
      <c r="UKU179" s="2"/>
      <c r="UKV179" s="2"/>
      <c r="UKW179" s="2"/>
      <c r="UKX179" s="2"/>
      <c r="UKY179" s="2"/>
      <c r="UKZ179" s="2"/>
      <c r="ULA179" s="2"/>
      <c r="ULB179" s="2"/>
      <c r="ULC179" s="2"/>
      <c r="ULD179" s="2"/>
      <c r="ULE179" s="2"/>
      <c r="ULF179" s="2"/>
      <c r="ULG179" s="2"/>
      <c r="ULH179" s="2"/>
      <c r="ULI179" s="2"/>
      <c r="ULJ179" s="2"/>
      <c r="ULK179" s="2"/>
      <c r="ULL179" s="2"/>
      <c r="ULM179" s="2"/>
      <c r="ULN179" s="2"/>
      <c r="ULO179" s="2"/>
      <c r="ULP179" s="2"/>
      <c r="ULQ179" s="2"/>
      <c r="ULR179" s="2"/>
      <c r="ULS179" s="2"/>
      <c r="ULT179" s="2"/>
      <c r="ULU179" s="2"/>
      <c r="ULV179" s="2"/>
      <c r="ULW179" s="2"/>
      <c r="ULX179" s="2"/>
      <c r="ULY179" s="2"/>
      <c r="ULZ179" s="2"/>
      <c r="UMA179" s="2"/>
      <c r="UMB179" s="2"/>
      <c r="UMC179" s="2"/>
      <c r="UMD179" s="2"/>
      <c r="UME179" s="2"/>
      <c r="UMF179" s="2"/>
      <c r="UMG179" s="2"/>
      <c r="UMH179" s="2"/>
      <c r="UMI179" s="2"/>
      <c r="UMJ179" s="2"/>
      <c r="UMK179" s="2"/>
      <c r="UML179" s="2"/>
      <c r="UMM179" s="2"/>
      <c r="UMN179" s="2"/>
      <c r="UMO179" s="2"/>
      <c r="UMP179" s="2"/>
      <c r="UMQ179" s="2"/>
      <c r="UMR179" s="2"/>
      <c r="UMS179" s="2"/>
      <c r="UMT179" s="2"/>
      <c r="UMU179" s="2"/>
      <c r="UMV179" s="2"/>
      <c r="UMW179" s="2"/>
      <c r="UMX179" s="2"/>
      <c r="UMY179" s="2"/>
      <c r="UMZ179" s="2"/>
      <c r="UNA179" s="2"/>
      <c r="UNB179" s="2"/>
      <c r="UNC179" s="2"/>
      <c r="UND179" s="2"/>
      <c r="UNE179" s="2"/>
      <c r="UNF179" s="2"/>
      <c r="UNG179" s="2"/>
      <c r="UNH179" s="2"/>
      <c r="UNI179" s="2"/>
      <c r="UNJ179" s="2"/>
      <c r="UNK179" s="2"/>
      <c r="UNL179" s="2"/>
      <c r="UNM179" s="2"/>
      <c r="UNN179" s="2"/>
      <c r="UNO179" s="2"/>
      <c r="UNP179" s="2"/>
      <c r="UNQ179" s="2"/>
      <c r="UNR179" s="2"/>
      <c r="UNS179" s="2"/>
      <c r="UNT179" s="2"/>
      <c r="UNU179" s="2"/>
      <c r="UNV179" s="2"/>
      <c r="UNW179" s="2"/>
      <c r="UNX179" s="2"/>
      <c r="UNY179" s="2"/>
      <c r="UNZ179" s="2"/>
      <c r="UOA179" s="2"/>
      <c r="UOB179" s="2"/>
      <c r="UOC179" s="2"/>
      <c r="UOD179" s="2"/>
      <c r="UOE179" s="2"/>
      <c r="UOF179" s="2"/>
      <c r="UOG179" s="2"/>
      <c r="UOH179" s="2"/>
      <c r="UOI179" s="2"/>
      <c r="UOJ179" s="2"/>
      <c r="UOK179" s="2"/>
      <c r="UOL179" s="2"/>
      <c r="UOM179" s="2"/>
      <c r="UON179" s="2"/>
      <c r="UOO179" s="2"/>
      <c r="UOP179" s="2"/>
      <c r="UOQ179" s="2"/>
      <c r="UOR179" s="2"/>
      <c r="UOS179" s="2"/>
      <c r="UOT179" s="2"/>
      <c r="UOU179" s="2"/>
      <c r="UOV179" s="2"/>
      <c r="UOW179" s="2"/>
      <c r="UOX179" s="2"/>
      <c r="UOY179" s="2"/>
      <c r="UOZ179" s="2"/>
      <c r="UPA179" s="2"/>
      <c r="UPB179" s="2"/>
      <c r="UPC179" s="2"/>
      <c r="UPD179" s="2"/>
      <c r="UPE179" s="2"/>
      <c r="UPF179" s="2"/>
      <c r="UPG179" s="2"/>
      <c r="UPH179" s="2"/>
      <c r="UPI179" s="2"/>
      <c r="UPJ179" s="2"/>
      <c r="UPK179" s="2"/>
      <c r="UPL179" s="2"/>
      <c r="UPM179" s="2"/>
      <c r="UPN179" s="2"/>
      <c r="UPO179" s="2"/>
      <c r="UPP179" s="2"/>
      <c r="UPQ179" s="2"/>
      <c r="UPR179" s="2"/>
      <c r="UPS179" s="2"/>
      <c r="UPT179" s="2"/>
      <c r="UPU179" s="2"/>
      <c r="UPV179" s="2"/>
      <c r="UPW179" s="2"/>
      <c r="UPX179" s="2"/>
      <c r="UPY179" s="2"/>
      <c r="UPZ179" s="2"/>
      <c r="UQA179" s="2"/>
      <c r="UQB179" s="2"/>
      <c r="UQC179" s="2"/>
      <c r="UQD179" s="2"/>
      <c r="UQE179" s="2"/>
      <c r="UQF179" s="2"/>
      <c r="UQG179" s="2"/>
      <c r="UQH179" s="2"/>
      <c r="UQI179" s="2"/>
      <c r="UQJ179" s="2"/>
      <c r="UQK179" s="2"/>
      <c r="UQL179" s="2"/>
      <c r="UQM179" s="2"/>
      <c r="UQN179" s="2"/>
      <c r="UQO179" s="2"/>
      <c r="UQP179" s="2"/>
      <c r="UQQ179" s="2"/>
      <c r="UQR179" s="2"/>
      <c r="UQS179" s="2"/>
      <c r="UQT179" s="2"/>
      <c r="UQU179" s="2"/>
      <c r="UQV179" s="2"/>
      <c r="UQW179" s="2"/>
      <c r="UQX179" s="2"/>
      <c r="UQY179" s="2"/>
      <c r="UQZ179" s="2"/>
      <c r="URA179" s="2"/>
      <c r="URB179" s="2"/>
      <c r="URC179" s="2"/>
      <c r="URD179" s="2"/>
      <c r="URE179" s="2"/>
      <c r="URF179" s="2"/>
      <c r="URG179" s="2"/>
      <c r="URH179" s="2"/>
      <c r="URI179" s="2"/>
      <c r="URJ179" s="2"/>
      <c r="URK179" s="2"/>
      <c r="URL179" s="2"/>
      <c r="URM179" s="2"/>
      <c r="URN179" s="2"/>
      <c r="URO179" s="2"/>
      <c r="URP179" s="2"/>
      <c r="URQ179" s="2"/>
      <c r="URR179" s="2"/>
      <c r="URS179" s="2"/>
      <c r="URT179" s="2"/>
      <c r="URU179" s="2"/>
      <c r="URV179" s="2"/>
      <c r="URW179" s="2"/>
      <c r="URX179" s="2"/>
      <c r="URY179" s="2"/>
      <c r="URZ179" s="2"/>
      <c r="USA179" s="2"/>
      <c r="USB179" s="2"/>
      <c r="USC179" s="2"/>
      <c r="USD179" s="2"/>
      <c r="USE179" s="2"/>
      <c r="USF179" s="2"/>
      <c r="USG179" s="2"/>
      <c r="USH179" s="2"/>
      <c r="USI179" s="2"/>
      <c r="USJ179" s="2"/>
      <c r="USK179" s="2"/>
      <c r="USL179" s="2"/>
      <c r="USM179" s="2"/>
      <c r="USN179" s="2"/>
      <c r="USO179" s="2"/>
      <c r="USP179" s="2"/>
      <c r="USQ179" s="2"/>
      <c r="USR179" s="2"/>
      <c r="USS179" s="2"/>
      <c r="UST179" s="2"/>
      <c r="USU179" s="2"/>
      <c r="USV179" s="2"/>
      <c r="USW179" s="2"/>
      <c r="USX179" s="2"/>
      <c r="USY179" s="2"/>
      <c r="USZ179" s="2"/>
      <c r="UTA179" s="2"/>
      <c r="UTB179" s="2"/>
      <c r="UTC179" s="2"/>
      <c r="UTD179" s="2"/>
      <c r="UTE179" s="2"/>
      <c r="UTF179" s="2"/>
      <c r="UTG179" s="2"/>
      <c r="UTH179" s="2"/>
      <c r="UTI179" s="2"/>
      <c r="UTJ179" s="2"/>
      <c r="UTK179" s="2"/>
      <c r="UTL179" s="2"/>
      <c r="UTM179" s="2"/>
      <c r="UTN179" s="2"/>
      <c r="UTO179" s="2"/>
      <c r="UTP179" s="2"/>
      <c r="UTQ179" s="2"/>
      <c r="UTR179" s="2"/>
      <c r="UTS179" s="2"/>
      <c r="UTT179" s="2"/>
      <c r="UTU179" s="2"/>
      <c r="UTV179" s="2"/>
      <c r="UTW179" s="2"/>
      <c r="UTX179" s="2"/>
      <c r="UTY179" s="2"/>
      <c r="UTZ179" s="2"/>
      <c r="UUA179" s="2"/>
      <c r="UUB179" s="2"/>
      <c r="UUC179" s="2"/>
      <c r="UUD179" s="2"/>
      <c r="UUE179" s="2"/>
      <c r="UUF179" s="2"/>
      <c r="UUG179" s="2"/>
      <c r="UUH179" s="2"/>
      <c r="UUI179" s="2"/>
      <c r="UUJ179" s="2"/>
      <c r="UUK179" s="2"/>
      <c r="UUL179" s="2"/>
      <c r="UUM179" s="2"/>
      <c r="UUN179" s="2"/>
      <c r="UUO179" s="2"/>
      <c r="UUP179" s="2"/>
      <c r="UUQ179" s="2"/>
      <c r="UUR179" s="2"/>
      <c r="UUS179" s="2"/>
      <c r="UUT179" s="2"/>
      <c r="UUU179" s="2"/>
      <c r="UUV179" s="2"/>
      <c r="UUW179" s="2"/>
      <c r="UUX179" s="2"/>
      <c r="UUY179" s="2"/>
      <c r="UUZ179" s="2"/>
      <c r="UVA179" s="2"/>
      <c r="UVB179" s="2"/>
      <c r="UVC179" s="2"/>
      <c r="UVD179" s="2"/>
      <c r="UVE179" s="2"/>
      <c r="UVF179" s="2"/>
      <c r="UVG179" s="2"/>
      <c r="UVH179" s="2"/>
      <c r="UVI179" s="2"/>
      <c r="UVJ179" s="2"/>
      <c r="UVK179" s="2"/>
      <c r="UVL179" s="2"/>
      <c r="UVM179" s="2"/>
      <c r="UVN179" s="2"/>
      <c r="UVO179" s="2"/>
      <c r="UVP179" s="2"/>
      <c r="UVQ179" s="2"/>
      <c r="UVR179" s="2"/>
      <c r="UVS179" s="2"/>
      <c r="UVT179" s="2"/>
      <c r="UVU179" s="2"/>
      <c r="UVV179" s="2"/>
      <c r="UVW179" s="2"/>
      <c r="UVX179" s="2"/>
      <c r="UVY179" s="2"/>
      <c r="UVZ179" s="2"/>
      <c r="UWA179" s="2"/>
      <c r="UWB179" s="2"/>
      <c r="UWC179" s="2"/>
      <c r="UWD179" s="2"/>
      <c r="UWE179" s="2"/>
      <c r="UWF179" s="2"/>
      <c r="UWG179" s="2"/>
      <c r="UWH179" s="2"/>
      <c r="UWI179" s="2"/>
      <c r="UWJ179" s="2"/>
      <c r="UWK179" s="2"/>
      <c r="UWL179" s="2"/>
      <c r="UWM179" s="2"/>
      <c r="UWN179" s="2"/>
      <c r="UWO179" s="2"/>
      <c r="UWP179" s="2"/>
      <c r="UWQ179" s="2"/>
      <c r="UWR179" s="2"/>
      <c r="UWS179" s="2"/>
      <c r="UWT179" s="2"/>
      <c r="UWU179" s="2"/>
      <c r="UWV179" s="2"/>
      <c r="UWW179" s="2"/>
      <c r="UWX179" s="2"/>
      <c r="UWY179" s="2"/>
      <c r="UWZ179" s="2"/>
      <c r="UXA179" s="2"/>
      <c r="UXB179" s="2"/>
      <c r="UXC179" s="2"/>
      <c r="UXD179" s="2"/>
      <c r="UXE179" s="2"/>
      <c r="UXF179" s="2"/>
      <c r="UXG179" s="2"/>
      <c r="UXH179" s="2"/>
      <c r="UXI179" s="2"/>
      <c r="UXJ179" s="2"/>
      <c r="UXK179" s="2"/>
      <c r="UXL179" s="2"/>
      <c r="UXM179" s="2"/>
      <c r="UXN179" s="2"/>
      <c r="UXO179" s="2"/>
      <c r="UXP179" s="2"/>
      <c r="UXQ179" s="2"/>
      <c r="UXR179" s="2"/>
      <c r="UXS179" s="2"/>
      <c r="UXT179" s="2"/>
      <c r="UXU179" s="2"/>
      <c r="UXV179" s="2"/>
      <c r="UXW179" s="2"/>
      <c r="UXX179" s="2"/>
      <c r="UXY179" s="2"/>
      <c r="UXZ179" s="2"/>
      <c r="UYA179" s="2"/>
      <c r="UYB179" s="2"/>
      <c r="UYC179" s="2"/>
      <c r="UYD179" s="2"/>
      <c r="UYE179" s="2"/>
      <c r="UYF179" s="2"/>
      <c r="UYG179" s="2"/>
      <c r="UYH179" s="2"/>
      <c r="UYI179" s="2"/>
      <c r="UYJ179" s="2"/>
      <c r="UYK179" s="2"/>
      <c r="UYL179" s="2"/>
      <c r="UYM179" s="2"/>
      <c r="UYN179" s="2"/>
      <c r="UYO179" s="2"/>
      <c r="UYP179" s="2"/>
      <c r="UYQ179" s="2"/>
      <c r="UYR179" s="2"/>
      <c r="UYS179" s="2"/>
      <c r="UYT179" s="2"/>
      <c r="UYU179" s="2"/>
      <c r="UYV179" s="2"/>
      <c r="UYW179" s="2"/>
      <c r="UYX179" s="2"/>
      <c r="UYY179" s="2"/>
      <c r="UYZ179" s="2"/>
      <c r="UZA179" s="2"/>
      <c r="UZB179" s="2"/>
      <c r="UZC179" s="2"/>
      <c r="UZD179" s="2"/>
      <c r="UZE179" s="2"/>
      <c r="UZF179" s="2"/>
      <c r="UZG179" s="2"/>
      <c r="UZH179" s="2"/>
      <c r="UZI179" s="2"/>
      <c r="UZJ179" s="2"/>
      <c r="UZK179" s="2"/>
      <c r="UZL179" s="2"/>
      <c r="UZM179" s="2"/>
      <c r="UZN179" s="2"/>
      <c r="UZO179" s="2"/>
      <c r="UZP179" s="2"/>
      <c r="UZQ179" s="2"/>
      <c r="UZR179" s="2"/>
      <c r="UZS179" s="2"/>
      <c r="UZT179" s="2"/>
      <c r="UZU179" s="2"/>
      <c r="UZV179" s="2"/>
      <c r="UZW179" s="2"/>
      <c r="UZX179" s="2"/>
      <c r="UZY179" s="2"/>
      <c r="UZZ179" s="2"/>
      <c r="VAA179" s="2"/>
      <c r="VAB179" s="2"/>
      <c r="VAC179" s="2"/>
      <c r="VAD179" s="2"/>
      <c r="VAE179" s="2"/>
      <c r="VAF179" s="2"/>
      <c r="VAG179" s="2"/>
      <c r="VAH179" s="2"/>
      <c r="VAI179" s="2"/>
      <c r="VAJ179" s="2"/>
      <c r="VAK179" s="2"/>
      <c r="VAL179" s="2"/>
      <c r="VAM179" s="2"/>
      <c r="VAN179" s="2"/>
      <c r="VAO179" s="2"/>
      <c r="VAP179" s="2"/>
      <c r="VAQ179" s="2"/>
      <c r="VAR179" s="2"/>
      <c r="VAS179" s="2"/>
      <c r="VAT179" s="2"/>
      <c r="VAU179" s="2"/>
      <c r="VAV179" s="2"/>
      <c r="VAW179" s="2"/>
      <c r="VAX179" s="2"/>
      <c r="VAY179" s="2"/>
      <c r="VAZ179" s="2"/>
      <c r="VBA179" s="2"/>
      <c r="VBB179" s="2"/>
      <c r="VBC179" s="2"/>
      <c r="VBD179" s="2"/>
      <c r="VBE179" s="2"/>
      <c r="VBF179" s="2"/>
      <c r="VBG179" s="2"/>
      <c r="VBH179" s="2"/>
      <c r="VBI179" s="2"/>
      <c r="VBJ179" s="2"/>
      <c r="VBK179" s="2"/>
      <c r="VBL179" s="2"/>
      <c r="VBM179" s="2"/>
      <c r="VBN179" s="2"/>
      <c r="VBO179" s="2"/>
      <c r="VBP179" s="2"/>
      <c r="VBQ179" s="2"/>
      <c r="VBR179" s="2"/>
      <c r="VBS179" s="2"/>
      <c r="VBT179" s="2"/>
      <c r="VBU179" s="2"/>
      <c r="VBV179" s="2"/>
      <c r="VBW179" s="2"/>
      <c r="VBX179" s="2"/>
      <c r="VBY179" s="2"/>
      <c r="VBZ179" s="2"/>
      <c r="VCA179" s="2"/>
      <c r="VCB179" s="2"/>
      <c r="VCC179" s="2"/>
      <c r="VCD179" s="2"/>
      <c r="VCE179" s="2"/>
      <c r="VCF179" s="2"/>
      <c r="VCG179" s="2"/>
      <c r="VCH179" s="2"/>
      <c r="VCI179" s="2"/>
      <c r="VCJ179" s="2"/>
      <c r="VCK179" s="2"/>
      <c r="VCL179" s="2"/>
      <c r="VCM179" s="2"/>
      <c r="VCN179" s="2"/>
      <c r="VCO179" s="2"/>
      <c r="VCP179" s="2"/>
      <c r="VCQ179" s="2"/>
      <c r="VCR179" s="2"/>
      <c r="VCS179" s="2"/>
      <c r="VCT179" s="2"/>
      <c r="VCU179" s="2"/>
      <c r="VCV179" s="2"/>
      <c r="VCW179" s="2"/>
      <c r="VCX179" s="2"/>
      <c r="VCY179" s="2"/>
      <c r="VCZ179" s="2"/>
      <c r="VDA179" s="2"/>
      <c r="VDB179" s="2"/>
      <c r="VDC179" s="2"/>
      <c r="VDD179" s="2"/>
      <c r="VDE179" s="2"/>
      <c r="VDF179" s="2"/>
      <c r="VDG179" s="2"/>
      <c r="VDH179" s="2"/>
      <c r="VDI179" s="2"/>
      <c r="VDJ179" s="2"/>
      <c r="VDK179" s="2"/>
      <c r="VDL179" s="2"/>
      <c r="VDM179" s="2"/>
      <c r="VDN179" s="2"/>
      <c r="VDO179" s="2"/>
      <c r="VDP179" s="2"/>
      <c r="VDQ179" s="2"/>
      <c r="VDR179" s="2"/>
      <c r="VDS179" s="2"/>
      <c r="VDT179" s="2"/>
      <c r="VDU179" s="2"/>
      <c r="VDV179" s="2"/>
      <c r="VDW179" s="2"/>
      <c r="VDX179" s="2"/>
      <c r="VDY179" s="2"/>
      <c r="VDZ179" s="2"/>
      <c r="VEA179" s="2"/>
      <c r="VEB179" s="2"/>
      <c r="VEC179" s="2"/>
      <c r="VED179" s="2"/>
      <c r="VEE179" s="2"/>
      <c r="VEF179" s="2"/>
      <c r="VEG179" s="2"/>
      <c r="VEH179" s="2"/>
      <c r="VEI179" s="2"/>
      <c r="VEJ179" s="2"/>
      <c r="VEK179" s="2"/>
      <c r="VEL179" s="2"/>
      <c r="VEM179" s="2"/>
      <c r="VEN179" s="2"/>
      <c r="VEO179" s="2"/>
      <c r="VEP179" s="2"/>
      <c r="VEQ179" s="2"/>
      <c r="VER179" s="2"/>
      <c r="VES179" s="2"/>
      <c r="VET179" s="2"/>
      <c r="VEU179" s="2"/>
      <c r="VEV179" s="2"/>
      <c r="VEW179" s="2"/>
      <c r="VEX179" s="2"/>
      <c r="VEY179" s="2"/>
      <c r="VEZ179" s="2"/>
      <c r="VFA179" s="2"/>
      <c r="VFB179" s="2"/>
      <c r="VFC179" s="2"/>
      <c r="VFD179" s="2"/>
      <c r="VFE179" s="2"/>
      <c r="VFF179" s="2"/>
      <c r="VFG179" s="2"/>
      <c r="VFH179" s="2"/>
      <c r="VFI179" s="2"/>
      <c r="VFJ179" s="2"/>
      <c r="VFK179" s="2"/>
      <c r="VFL179" s="2"/>
      <c r="VFM179" s="2"/>
      <c r="VFN179" s="2"/>
      <c r="VFO179" s="2"/>
      <c r="VFP179" s="2"/>
      <c r="VFQ179" s="2"/>
      <c r="VFR179" s="2"/>
      <c r="VFS179" s="2"/>
      <c r="VFT179" s="2"/>
      <c r="VFU179" s="2"/>
      <c r="VFV179" s="2"/>
      <c r="VFW179" s="2"/>
      <c r="VFX179" s="2"/>
      <c r="VFY179" s="2"/>
      <c r="VFZ179" s="2"/>
      <c r="VGA179" s="2"/>
      <c r="VGB179" s="2"/>
      <c r="VGC179" s="2"/>
      <c r="VGD179" s="2"/>
      <c r="VGE179" s="2"/>
      <c r="VGF179" s="2"/>
      <c r="VGG179" s="2"/>
      <c r="VGH179" s="2"/>
      <c r="VGI179" s="2"/>
      <c r="VGJ179" s="2"/>
      <c r="VGK179" s="2"/>
      <c r="VGL179" s="2"/>
      <c r="VGM179" s="2"/>
      <c r="VGN179" s="2"/>
      <c r="VGO179" s="2"/>
      <c r="VGP179" s="2"/>
      <c r="VGQ179" s="2"/>
      <c r="VGR179" s="2"/>
      <c r="VGS179" s="2"/>
      <c r="VGT179" s="2"/>
      <c r="VGU179" s="2"/>
      <c r="VGV179" s="2"/>
      <c r="VGW179" s="2"/>
      <c r="VGX179" s="2"/>
      <c r="VGY179" s="2"/>
      <c r="VGZ179" s="2"/>
      <c r="VHA179" s="2"/>
      <c r="VHB179" s="2"/>
      <c r="VHC179" s="2"/>
      <c r="VHD179" s="2"/>
      <c r="VHE179" s="2"/>
      <c r="VHF179" s="2"/>
      <c r="VHG179" s="2"/>
      <c r="VHH179" s="2"/>
      <c r="VHI179" s="2"/>
      <c r="VHJ179" s="2"/>
      <c r="VHK179" s="2"/>
      <c r="VHL179" s="2"/>
      <c r="VHM179" s="2"/>
      <c r="VHN179" s="2"/>
      <c r="VHO179" s="2"/>
      <c r="VHP179" s="2"/>
      <c r="VHQ179" s="2"/>
      <c r="VHR179" s="2"/>
      <c r="VHS179" s="2"/>
      <c r="VHT179" s="2"/>
      <c r="VHU179" s="2"/>
      <c r="VHV179" s="2"/>
      <c r="VHW179" s="2"/>
      <c r="VHX179" s="2"/>
      <c r="VHY179" s="2"/>
      <c r="VHZ179" s="2"/>
      <c r="VIA179" s="2"/>
      <c r="VIB179" s="2"/>
      <c r="VIC179" s="2"/>
      <c r="VID179" s="2"/>
      <c r="VIE179" s="2"/>
      <c r="VIF179" s="2"/>
      <c r="VIG179" s="2"/>
      <c r="VIH179" s="2"/>
      <c r="VII179" s="2"/>
      <c r="VIJ179" s="2"/>
      <c r="VIK179" s="2"/>
      <c r="VIL179" s="2"/>
      <c r="VIM179" s="2"/>
      <c r="VIN179" s="2"/>
      <c r="VIO179" s="2"/>
      <c r="VIP179" s="2"/>
      <c r="VIQ179" s="2"/>
      <c r="VIR179" s="2"/>
      <c r="VIS179" s="2"/>
      <c r="VIT179" s="2"/>
      <c r="VIU179" s="2"/>
      <c r="VIV179" s="2"/>
      <c r="VIW179" s="2"/>
      <c r="VIX179" s="2"/>
      <c r="VIY179" s="2"/>
      <c r="VIZ179" s="2"/>
      <c r="VJA179" s="2"/>
      <c r="VJB179" s="2"/>
      <c r="VJC179" s="2"/>
      <c r="VJD179" s="2"/>
      <c r="VJE179" s="2"/>
      <c r="VJF179" s="2"/>
      <c r="VJG179" s="2"/>
      <c r="VJH179" s="2"/>
      <c r="VJI179" s="2"/>
      <c r="VJJ179" s="2"/>
      <c r="VJK179" s="2"/>
      <c r="VJL179" s="2"/>
      <c r="VJM179" s="2"/>
      <c r="VJN179" s="2"/>
      <c r="VJO179" s="2"/>
      <c r="VJP179" s="2"/>
      <c r="VJQ179" s="2"/>
      <c r="VJR179" s="2"/>
      <c r="VJS179" s="2"/>
      <c r="VJT179" s="2"/>
      <c r="VJU179" s="2"/>
      <c r="VJV179" s="2"/>
      <c r="VJW179" s="2"/>
      <c r="VJX179" s="2"/>
      <c r="VJY179" s="2"/>
      <c r="VJZ179" s="2"/>
      <c r="VKA179" s="2"/>
      <c r="VKB179" s="2"/>
      <c r="VKC179" s="2"/>
      <c r="VKD179" s="2"/>
      <c r="VKE179" s="2"/>
      <c r="VKF179" s="2"/>
      <c r="VKG179" s="2"/>
      <c r="VKH179" s="2"/>
      <c r="VKI179" s="2"/>
      <c r="VKJ179" s="2"/>
      <c r="VKK179" s="2"/>
      <c r="VKL179" s="2"/>
      <c r="VKM179" s="2"/>
      <c r="VKN179" s="2"/>
      <c r="VKO179" s="2"/>
      <c r="VKP179" s="2"/>
      <c r="VKQ179" s="2"/>
      <c r="VKR179" s="2"/>
      <c r="VKS179" s="2"/>
      <c r="VKT179" s="2"/>
      <c r="VKU179" s="2"/>
      <c r="VKV179" s="2"/>
      <c r="VKW179" s="2"/>
      <c r="VKX179" s="2"/>
      <c r="VKY179" s="2"/>
      <c r="VKZ179" s="2"/>
      <c r="VLA179" s="2"/>
      <c r="VLB179" s="2"/>
      <c r="VLC179" s="2"/>
      <c r="VLD179" s="2"/>
      <c r="VLE179" s="2"/>
      <c r="VLF179" s="2"/>
      <c r="VLG179" s="2"/>
      <c r="VLH179" s="2"/>
      <c r="VLI179" s="2"/>
      <c r="VLJ179" s="2"/>
      <c r="VLK179" s="2"/>
      <c r="VLL179" s="2"/>
      <c r="VLM179" s="2"/>
      <c r="VLN179" s="2"/>
      <c r="VLO179" s="2"/>
      <c r="VLP179" s="2"/>
      <c r="VLQ179" s="2"/>
      <c r="VLR179" s="2"/>
      <c r="VLS179" s="2"/>
      <c r="VLT179" s="2"/>
      <c r="VLU179" s="2"/>
      <c r="VLV179" s="2"/>
      <c r="VLW179" s="2"/>
      <c r="VLX179" s="2"/>
      <c r="VLY179" s="2"/>
      <c r="VLZ179" s="2"/>
      <c r="VMA179" s="2"/>
      <c r="VMB179" s="2"/>
      <c r="VMC179" s="2"/>
      <c r="VMD179" s="2"/>
      <c r="VME179" s="2"/>
      <c r="VMF179" s="2"/>
      <c r="VMG179" s="2"/>
      <c r="VMH179" s="2"/>
      <c r="VMI179" s="2"/>
      <c r="VMJ179" s="2"/>
      <c r="VMK179" s="2"/>
      <c r="VML179" s="2"/>
      <c r="VMM179" s="2"/>
      <c r="VMN179" s="2"/>
      <c r="VMO179" s="2"/>
      <c r="VMP179" s="2"/>
      <c r="VMQ179" s="2"/>
      <c r="VMR179" s="2"/>
      <c r="VMS179" s="2"/>
      <c r="VMT179" s="2"/>
      <c r="VMU179" s="2"/>
      <c r="VMV179" s="2"/>
      <c r="VMW179" s="2"/>
      <c r="VMX179" s="2"/>
      <c r="VMY179" s="2"/>
      <c r="VMZ179" s="2"/>
      <c r="VNA179" s="2"/>
      <c r="VNB179" s="2"/>
      <c r="VNC179" s="2"/>
      <c r="VND179" s="2"/>
      <c r="VNE179" s="2"/>
      <c r="VNF179" s="2"/>
      <c r="VNG179" s="2"/>
      <c r="VNH179" s="2"/>
      <c r="VNI179" s="2"/>
      <c r="VNJ179" s="2"/>
      <c r="VNK179" s="2"/>
      <c r="VNL179" s="2"/>
      <c r="VNM179" s="2"/>
      <c r="VNN179" s="2"/>
      <c r="VNO179" s="2"/>
      <c r="VNP179" s="2"/>
      <c r="VNQ179" s="2"/>
      <c r="VNR179" s="2"/>
      <c r="VNS179" s="2"/>
      <c r="VNT179" s="2"/>
      <c r="VNU179" s="2"/>
      <c r="VNV179" s="2"/>
      <c r="VNW179" s="2"/>
      <c r="VNX179" s="2"/>
      <c r="VNY179" s="2"/>
      <c r="VNZ179" s="2"/>
      <c r="VOA179" s="2"/>
      <c r="VOB179" s="2"/>
      <c r="VOC179" s="2"/>
      <c r="VOD179" s="2"/>
      <c r="VOE179" s="2"/>
      <c r="VOF179" s="2"/>
      <c r="VOG179" s="2"/>
      <c r="VOH179" s="2"/>
      <c r="VOI179" s="2"/>
      <c r="VOJ179" s="2"/>
      <c r="VOK179" s="2"/>
      <c r="VOL179" s="2"/>
      <c r="VOM179" s="2"/>
      <c r="VON179" s="2"/>
      <c r="VOO179" s="2"/>
      <c r="VOP179" s="2"/>
      <c r="VOQ179" s="2"/>
      <c r="VOR179" s="2"/>
      <c r="VOS179" s="2"/>
      <c r="VOT179" s="2"/>
      <c r="VOU179" s="2"/>
      <c r="VOV179" s="2"/>
      <c r="VOW179" s="2"/>
      <c r="VOX179" s="2"/>
      <c r="VOY179" s="2"/>
      <c r="VOZ179" s="2"/>
      <c r="VPA179" s="2"/>
      <c r="VPB179" s="2"/>
      <c r="VPC179" s="2"/>
      <c r="VPD179" s="2"/>
      <c r="VPE179" s="2"/>
      <c r="VPF179" s="2"/>
      <c r="VPG179" s="2"/>
      <c r="VPH179" s="2"/>
      <c r="VPI179" s="2"/>
      <c r="VPJ179" s="2"/>
      <c r="VPK179" s="2"/>
      <c r="VPL179" s="2"/>
      <c r="VPM179" s="2"/>
      <c r="VPN179" s="2"/>
      <c r="VPO179" s="2"/>
      <c r="VPP179" s="2"/>
      <c r="VPQ179" s="2"/>
      <c r="VPR179" s="2"/>
      <c r="VPS179" s="2"/>
      <c r="VPT179" s="2"/>
      <c r="VPU179" s="2"/>
      <c r="VPV179" s="2"/>
      <c r="VPW179" s="2"/>
      <c r="VPX179" s="2"/>
      <c r="VPY179" s="2"/>
      <c r="VPZ179" s="2"/>
      <c r="VQA179" s="2"/>
      <c r="VQB179" s="2"/>
      <c r="VQC179" s="2"/>
      <c r="VQD179" s="2"/>
      <c r="VQE179" s="2"/>
      <c r="VQF179" s="2"/>
      <c r="VQG179" s="2"/>
      <c r="VQH179" s="2"/>
      <c r="VQI179" s="2"/>
      <c r="VQJ179" s="2"/>
      <c r="VQK179" s="2"/>
      <c r="VQL179" s="2"/>
      <c r="VQM179" s="2"/>
      <c r="VQN179" s="2"/>
      <c r="VQO179" s="2"/>
      <c r="VQP179" s="2"/>
      <c r="VQQ179" s="2"/>
      <c r="VQR179" s="2"/>
      <c r="VQS179" s="2"/>
      <c r="VQT179" s="2"/>
      <c r="VQU179" s="2"/>
      <c r="VQV179" s="2"/>
      <c r="VQW179" s="2"/>
      <c r="VQX179" s="2"/>
      <c r="VQY179" s="2"/>
      <c r="VQZ179" s="2"/>
      <c r="VRA179" s="2"/>
      <c r="VRB179" s="2"/>
      <c r="VRC179" s="2"/>
      <c r="VRD179" s="2"/>
      <c r="VRE179" s="2"/>
      <c r="VRF179" s="2"/>
      <c r="VRG179" s="2"/>
      <c r="VRH179" s="2"/>
      <c r="VRI179" s="2"/>
      <c r="VRJ179" s="2"/>
      <c r="VRK179" s="2"/>
      <c r="VRL179" s="2"/>
      <c r="VRM179" s="2"/>
      <c r="VRN179" s="2"/>
      <c r="VRO179" s="2"/>
      <c r="VRP179" s="2"/>
      <c r="VRQ179" s="2"/>
      <c r="VRR179" s="2"/>
      <c r="VRS179" s="2"/>
      <c r="VRT179" s="2"/>
      <c r="VRU179" s="2"/>
      <c r="VRV179" s="2"/>
      <c r="VRW179" s="2"/>
      <c r="VRX179" s="2"/>
      <c r="VRY179" s="2"/>
      <c r="VRZ179" s="2"/>
      <c r="VSA179" s="2"/>
      <c r="VSB179" s="2"/>
      <c r="VSC179" s="2"/>
      <c r="VSD179" s="2"/>
      <c r="VSE179" s="2"/>
      <c r="VSF179" s="2"/>
      <c r="VSG179" s="2"/>
      <c r="VSH179" s="2"/>
      <c r="VSI179" s="2"/>
      <c r="VSJ179" s="2"/>
      <c r="VSK179" s="2"/>
      <c r="VSL179" s="2"/>
      <c r="VSM179" s="2"/>
      <c r="VSN179" s="2"/>
      <c r="VSO179" s="2"/>
      <c r="VSP179" s="2"/>
      <c r="VSQ179" s="2"/>
      <c r="VSR179" s="2"/>
      <c r="VSS179" s="2"/>
      <c r="VST179" s="2"/>
      <c r="VSU179" s="2"/>
      <c r="VSV179" s="2"/>
      <c r="VSW179" s="2"/>
      <c r="VSX179" s="2"/>
      <c r="VSY179" s="2"/>
      <c r="VSZ179" s="2"/>
      <c r="VTA179" s="2"/>
      <c r="VTB179" s="2"/>
      <c r="VTC179" s="2"/>
      <c r="VTD179" s="2"/>
      <c r="VTE179" s="2"/>
      <c r="VTF179" s="2"/>
      <c r="VTG179" s="2"/>
      <c r="VTH179" s="2"/>
      <c r="VTI179" s="2"/>
      <c r="VTJ179" s="2"/>
      <c r="VTK179" s="2"/>
      <c r="VTL179" s="2"/>
      <c r="VTM179" s="2"/>
      <c r="VTN179" s="2"/>
      <c r="VTO179" s="2"/>
      <c r="VTP179" s="2"/>
      <c r="VTQ179" s="2"/>
      <c r="VTR179" s="2"/>
      <c r="VTS179" s="2"/>
      <c r="VTT179" s="2"/>
      <c r="VTU179" s="2"/>
      <c r="VTV179" s="2"/>
      <c r="VTW179" s="2"/>
      <c r="VTX179" s="2"/>
      <c r="VTY179" s="2"/>
      <c r="VTZ179" s="2"/>
      <c r="VUA179" s="2"/>
      <c r="VUB179" s="2"/>
      <c r="VUC179" s="2"/>
      <c r="VUD179" s="2"/>
      <c r="VUE179" s="2"/>
      <c r="VUF179" s="2"/>
      <c r="VUG179" s="2"/>
      <c r="VUH179" s="2"/>
      <c r="VUI179" s="2"/>
      <c r="VUJ179" s="2"/>
      <c r="VUK179" s="2"/>
      <c r="VUL179" s="2"/>
      <c r="VUM179" s="2"/>
      <c r="VUN179" s="2"/>
      <c r="VUO179" s="2"/>
      <c r="VUP179" s="2"/>
      <c r="VUQ179" s="2"/>
      <c r="VUR179" s="2"/>
      <c r="VUS179" s="2"/>
      <c r="VUT179" s="2"/>
      <c r="VUU179" s="2"/>
      <c r="VUV179" s="2"/>
      <c r="VUW179" s="2"/>
      <c r="VUX179" s="2"/>
      <c r="VUY179" s="2"/>
      <c r="VUZ179" s="2"/>
      <c r="VVA179" s="2"/>
      <c r="VVB179" s="2"/>
      <c r="VVC179" s="2"/>
      <c r="VVD179" s="2"/>
      <c r="VVE179" s="2"/>
      <c r="VVF179" s="2"/>
      <c r="VVG179" s="2"/>
      <c r="VVH179" s="2"/>
      <c r="VVI179" s="2"/>
      <c r="VVJ179" s="2"/>
      <c r="VVK179" s="2"/>
      <c r="VVL179" s="2"/>
      <c r="VVM179" s="2"/>
      <c r="VVN179" s="2"/>
      <c r="VVO179" s="2"/>
      <c r="VVP179" s="2"/>
      <c r="VVQ179" s="2"/>
      <c r="VVR179" s="2"/>
      <c r="VVS179" s="2"/>
      <c r="VVT179" s="2"/>
      <c r="VVU179" s="2"/>
      <c r="VVV179" s="2"/>
      <c r="VVW179" s="2"/>
      <c r="VVX179" s="2"/>
      <c r="VVY179" s="2"/>
      <c r="VVZ179" s="2"/>
      <c r="VWA179" s="2"/>
      <c r="VWB179" s="2"/>
      <c r="VWC179" s="2"/>
      <c r="VWD179" s="2"/>
      <c r="VWE179" s="2"/>
      <c r="VWF179" s="2"/>
      <c r="VWG179" s="2"/>
      <c r="VWH179" s="2"/>
      <c r="VWI179" s="2"/>
      <c r="VWJ179" s="2"/>
      <c r="VWK179" s="2"/>
      <c r="VWL179" s="2"/>
      <c r="VWM179" s="2"/>
      <c r="VWN179" s="2"/>
      <c r="VWO179" s="2"/>
      <c r="VWP179" s="2"/>
      <c r="VWQ179" s="2"/>
      <c r="VWR179" s="2"/>
      <c r="VWS179" s="2"/>
      <c r="VWT179" s="2"/>
      <c r="VWU179" s="2"/>
      <c r="VWV179" s="2"/>
      <c r="VWW179" s="2"/>
      <c r="VWX179" s="2"/>
      <c r="VWY179" s="2"/>
      <c r="VWZ179" s="2"/>
      <c r="VXA179" s="2"/>
      <c r="VXB179" s="2"/>
      <c r="VXC179" s="2"/>
      <c r="VXD179" s="2"/>
      <c r="VXE179" s="2"/>
      <c r="VXF179" s="2"/>
      <c r="VXG179" s="2"/>
      <c r="VXH179" s="2"/>
      <c r="VXI179" s="2"/>
      <c r="VXJ179" s="2"/>
      <c r="VXK179" s="2"/>
      <c r="VXL179" s="2"/>
      <c r="VXM179" s="2"/>
      <c r="VXN179" s="2"/>
      <c r="VXO179" s="2"/>
      <c r="VXP179" s="2"/>
      <c r="VXQ179" s="2"/>
      <c r="VXR179" s="2"/>
      <c r="VXS179" s="2"/>
      <c r="VXT179" s="2"/>
      <c r="VXU179" s="2"/>
      <c r="VXV179" s="2"/>
      <c r="VXW179" s="2"/>
      <c r="VXX179" s="2"/>
      <c r="VXY179" s="2"/>
      <c r="VXZ179" s="2"/>
      <c r="VYA179" s="2"/>
      <c r="VYB179" s="2"/>
      <c r="VYC179" s="2"/>
      <c r="VYD179" s="2"/>
      <c r="VYE179" s="2"/>
      <c r="VYF179" s="2"/>
      <c r="VYG179" s="2"/>
      <c r="VYH179" s="2"/>
      <c r="VYI179" s="2"/>
      <c r="VYJ179" s="2"/>
      <c r="VYK179" s="2"/>
      <c r="VYL179" s="2"/>
      <c r="VYM179" s="2"/>
      <c r="VYN179" s="2"/>
      <c r="VYO179" s="2"/>
      <c r="VYP179" s="2"/>
      <c r="VYQ179" s="2"/>
      <c r="VYR179" s="2"/>
      <c r="VYS179" s="2"/>
      <c r="VYT179" s="2"/>
      <c r="VYU179" s="2"/>
      <c r="VYV179" s="2"/>
      <c r="VYW179" s="2"/>
      <c r="VYX179" s="2"/>
      <c r="VYY179" s="2"/>
      <c r="VYZ179" s="2"/>
      <c r="VZA179" s="2"/>
      <c r="VZB179" s="2"/>
      <c r="VZC179" s="2"/>
      <c r="VZD179" s="2"/>
      <c r="VZE179" s="2"/>
      <c r="VZF179" s="2"/>
      <c r="VZG179" s="2"/>
      <c r="VZH179" s="2"/>
      <c r="VZI179" s="2"/>
      <c r="VZJ179" s="2"/>
      <c r="VZK179" s="2"/>
      <c r="VZL179" s="2"/>
      <c r="VZM179" s="2"/>
      <c r="VZN179" s="2"/>
      <c r="VZO179" s="2"/>
      <c r="VZP179" s="2"/>
      <c r="VZQ179" s="2"/>
      <c r="VZR179" s="2"/>
      <c r="VZS179" s="2"/>
      <c r="VZT179" s="2"/>
      <c r="VZU179" s="2"/>
      <c r="VZV179" s="2"/>
      <c r="VZW179" s="2"/>
      <c r="VZX179" s="2"/>
      <c r="VZY179" s="2"/>
      <c r="VZZ179" s="2"/>
      <c r="WAA179" s="2"/>
      <c r="WAB179" s="2"/>
      <c r="WAC179" s="2"/>
      <c r="WAD179" s="2"/>
      <c r="WAE179" s="2"/>
      <c r="WAF179" s="2"/>
      <c r="WAG179" s="2"/>
      <c r="WAH179" s="2"/>
      <c r="WAI179" s="2"/>
      <c r="WAJ179" s="2"/>
      <c r="WAK179" s="2"/>
      <c r="WAL179" s="2"/>
      <c r="WAM179" s="2"/>
      <c r="WAN179" s="2"/>
      <c r="WAO179" s="2"/>
      <c r="WAP179" s="2"/>
      <c r="WAQ179" s="2"/>
      <c r="WAR179" s="2"/>
      <c r="WAS179" s="2"/>
      <c r="WAT179" s="2"/>
      <c r="WAU179" s="2"/>
      <c r="WAV179" s="2"/>
      <c r="WAW179" s="2"/>
      <c r="WAX179" s="2"/>
      <c r="WAY179" s="2"/>
      <c r="WAZ179" s="2"/>
      <c r="WBA179" s="2"/>
      <c r="WBB179" s="2"/>
      <c r="WBC179" s="2"/>
      <c r="WBD179" s="2"/>
      <c r="WBE179" s="2"/>
      <c r="WBF179" s="2"/>
      <c r="WBG179" s="2"/>
      <c r="WBH179" s="2"/>
      <c r="WBI179" s="2"/>
      <c r="WBJ179" s="2"/>
      <c r="WBK179" s="2"/>
      <c r="WBL179" s="2"/>
      <c r="WBM179" s="2"/>
      <c r="WBN179" s="2"/>
      <c r="WBO179" s="2"/>
      <c r="WBP179" s="2"/>
      <c r="WBQ179" s="2"/>
      <c r="WBR179" s="2"/>
      <c r="WBS179" s="2"/>
      <c r="WBT179" s="2"/>
      <c r="WBU179" s="2"/>
      <c r="WBV179" s="2"/>
      <c r="WBW179" s="2"/>
      <c r="WBX179" s="2"/>
      <c r="WBY179" s="2"/>
      <c r="WBZ179" s="2"/>
      <c r="WCA179" s="2"/>
      <c r="WCB179" s="2"/>
      <c r="WCC179" s="2"/>
      <c r="WCD179" s="2"/>
      <c r="WCE179" s="2"/>
      <c r="WCF179" s="2"/>
      <c r="WCG179" s="2"/>
      <c r="WCH179" s="2"/>
      <c r="WCI179" s="2"/>
      <c r="WCJ179" s="2"/>
      <c r="WCK179" s="2"/>
      <c r="WCL179" s="2"/>
      <c r="WCM179" s="2"/>
      <c r="WCN179" s="2"/>
      <c r="WCO179" s="2"/>
      <c r="WCP179" s="2"/>
      <c r="WCQ179" s="2"/>
      <c r="WCR179" s="2"/>
      <c r="WCS179" s="2"/>
      <c r="WCT179" s="2"/>
      <c r="WCU179" s="2"/>
      <c r="WCV179" s="2"/>
      <c r="WCW179" s="2"/>
      <c r="WCX179" s="2"/>
      <c r="WCY179" s="2"/>
      <c r="WCZ179" s="2"/>
      <c r="WDA179" s="2"/>
      <c r="WDB179" s="2"/>
      <c r="WDC179" s="2"/>
      <c r="WDD179" s="2"/>
      <c r="WDE179" s="2"/>
      <c r="WDF179" s="2"/>
      <c r="WDG179" s="2"/>
      <c r="WDH179" s="2"/>
      <c r="WDI179" s="2"/>
      <c r="WDJ179" s="2"/>
      <c r="WDK179" s="2"/>
      <c r="WDL179" s="2"/>
      <c r="WDM179" s="2"/>
      <c r="WDN179" s="2"/>
      <c r="WDO179" s="2"/>
      <c r="WDP179" s="2"/>
      <c r="WDQ179" s="2"/>
      <c r="WDR179" s="2"/>
      <c r="WDS179" s="2"/>
      <c r="WDT179" s="2"/>
      <c r="WDU179" s="2"/>
      <c r="WDV179" s="2"/>
      <c r="WDW179" s="2"/>
      <c r="WDX179" s="2"/>
      <c r="WDY179" s="2"/>
      <c r="WDZ179" s="2"/>
      <c r="WEA179" s="2"/>
      <c r="WEB179" s="2"/>
      <c r="WEC179" s="2"/>
      <c r="WED179" s="2"/>
      <c r="WEE179" s="2"/>
      <c r="WEF179" s="2"/>
      <c r="WEG179" s="2"/>
      <c r="WEH179" s="2"/>
      <c r="WEI179" s="2"/>
      <c r="WEJ179" s="2"/>
      <c r="WEK179" s="2"/>
      <c r="WEL179" s="2"/>
      <c r="WEM179" s="2"/>
      <c r="WEN179" s="2"/>
      <c r="WEO179" s="2"/>
      <c r="WEP179" s="2"/>
      <c r="WEQ179" s="2"/>
      <c r="WER179" s="2"/>
      <c r="WES179" s="2"/>
      <c r="WET179" s="2"/>
      <c r="WEU179" s="2"/>
      <c r="WEV179" s="2"/>
      <c r="WEW179" s="2"/>
      <c r="WEX179" s="2"/>
      <c r="WEY179" s="2"/>
      <c r="WEZ179" s="2"/>
      <c r="WFA179" s="2"/>
      <c r="WFB179" s="2"/>
      <c r="WFC179" s="2"/>
      <c r="WFD179" s="2"/>
      <c r="WFE179" s="2"/>
      <c r="WFF179" s="2"/>
      <c r="WFG179" s="2"/>
      <c r="WFH179" s="2"/>
      <c r="WFI179" s="2"/>
      <c r="WFJ179" s="2"/>
      <c r="WFK179" s="2"/>
      <c r="WFL179" s="2"/>
      <c r="WFM179" s="2"/>
      <c r="WFN179" s="2"/>
      <c r="WFO179" s="2"/>
      <c r="WFP179" s="2"/>
      <c r="WFQ179" s="2"/>
      <c r="WFR179" s="2"/>
      <c r="WFS179" s="2"/>
      <c r="WFT179" s="2"/>
      <c r="WFU179" s="2"/>
      <c r="WFV179" s="2"/>
      <c r="WFW179" s="2"/>
      <c r="WFX179" s="2"/>
      <c r="WFY179" s="2"/>
      <c r="WFZ179" s="2"/>
      <c r="WGA179" s="2"/>
      <c r="WGB179" s="2"/>
      <c r="WGC179" s="2"/>
      <c r="WGD179" s="2"/>
      <c r="WGE179" s="2"/>
      <c r="WGF179" s="2"/>
      <c r="WGG179" s="2"/>
      <c r="WGH179" s="2"/>
      <c r="WGI179" s="2"/>
      <c r="WGJ179" s="2"/>
      <c r="WGK179" s="2"/>
      <c r="WGL179" s="2"/>
      <c r="WGM179" s="2"/>
      <c r="WGN179" s="2"/>
      <c r="WGO179" s="2"/>
      <c r="WGP179" s="2"/>
      <c r="WGQ179" s="2"/>
      <c r="WGR179" s="2"/>
      <c r="WGS179" s="2"/>
      <c r="WGT179" s="2"/>
      <c r="WGU179" s="2"/>
      <c r="WGV179" s="2"/>
      <c r="WGW179" s="2"/>
      <c r="WGX179" s="2"/>
      <c r="WGY179" s="2"/>
      <c r="WGZ179" s="2"/>
      <c r="WHA179" s="2"/>
      <c r="WHB179" s="2"/>
      <c r="WHC179" s="2"/>
      <c r="WHD179" s="2"/>
      <c r="WHE179" s="2"/>
      <c r="WHF179" s="2"/>
      <c r="WHG179" s="2"/>
      <c r="WHH179" s="2"/>
      <c r="WHI179" s="2"/>
      <c r="WHJ179" s="2"/>
      <c r="WHK179" s="2"/>
      <c r="WHL179" s="2"/>
      <c r="WHM179" s="2"/>
      <c r="WHN179" s="2"/>
      <c r="WHO179" s="2"/>
      <c r="WHP179" s="2"/>
      <c r="WHQ179" s="2"/>
      <c r="WHR179" s="2"/>
      <c r="WHS179" s="2"/>
      <c r="WHT179" s="2"/>
      <c r="WHU179" s="2"/>
      <c r="WHV179" s="2"/>
      <c r="WHW179" s="2"/>
      <c r="WHX179" s="2"/>
      <c r="WHY179" s="2"/>
      <c r="WHZ179" s="2"/>
      <c r="WIA179" s="2"/>
      <c r="WIB179" s="2"/>
      <c r="WIC179" s="2"/>
      <c r="WID179" s="2"/>
      <c r="WIE179" s="2"/>
      <c r="WIF179" s="2"/>
      <c r="WIG179" s="2"/>
      <c r="WIH179" s="2"/>
      <c r="WII179" s="2"/>
      <c r="WIJ179" s="2"/>
      <c r="WIK179" s="2"/>
      <c r="WIL179" s="2"/>
      <c r="WIM179" s="2"/>
      <c r="WIN179" s="2"/>
      <c r="WIO179" s="2"/>
      <c r="WIP179" s="2"/>
      <c r="WIQ179" s="2"/>
      <c r="WIR179" s="2"/>
      <c r="WIS179" s="2"/>
      <c r="WIT179" s="2"/>
      <c r="WIU179" s="2"/>
      <c r="WIV179" s="2"/>
      <c r="WIW179" s="2"/>
      <c r="WIX179" s="2"/>
      <c r="WIY179" s="2"/>
      <c r="WIZ179" s="2"/>
      <c r="WJA179" s="2"/>
      <c r="WJB179" s="2"/>
      <c r="WJC179" s="2"/>
      <c r="WJD179" s="2"/>
      <c r="WJE179" s="2"/>
      <c r="WJF179" s="2"/>
      <c r="WJG179" s="2"/>
      <c r="WJH179" s="2"/>
      <c r="WJI179" s="2"/>
      <c r="WJJ179" s="2"/>
      <c r="WJK179" s="2"/>
      <c r="WJL179" s="2"/>
      <c r="WJM179" s="2"/>
      <c r="WJN179" s="2"/>
      <c r="WJO179" s="2"/>
      <c r="WJP179" s="2"/>
      <c r="WJQ179" s="2"/>
      <c r="WJR179" s="2"/>
      <c r="WJS179" s="2"/>
      <c r="WJT179" s="2"/>
      <c r="WJU179" s="2"/>
      <c r="WJV179" s="2"/>
      <c r="WJW179" s="2"/>
      <c r="WJX179" s="2"/>
      <c r="WJY179" s="2"/>
      <c r="WJZ179" s="2"/>
      <c r="WKA179" s="2"/>
      <c r="WKB179" s="2"/>
      <c r="WKC179" s="2"/>
      <c r="WKD179" s="2"/>
      <c r="WKE179" s="2"/>
      <c r="WKF179" s="2"/>
      <c r="WKG179" s="2"/>
      <c r="WKH179" s="2"/>
      <c r="WKI179" s="2"/>
      <c r="WKJ179" s="2"/>
      <c r="WKK179" s="2"/>
      <c r="WKL179" s="2"/>
      <c r="WKM179" s="2"/>
      <c r="WKN179" s="2"/>
      <c r="WKO179" s="2"/>
      <c r="WKP179" s="2"/>
      <c r="WKQ179" s="2"/>
      <c r="WKR179" s="2"/>
      <c r="WKS179" s="2"/>
      <c r="WKT179" s="2"/>
      <c r="WKU179" s="2"/>
      <c r="WKV179" s="2"/>
      <c r="WKW179" s="2"/>
      <c r="WKX179" s="2"/>
      <c r="WKY179" s="2"/>
      <c r="WKZ179" s="2"/>
      <c r="WLA179" s="2"/>
      <c r="WLB179" s="2"/>
      <c r="WLC179" s="2"/>
      <c r="WLD179" s="2"/>
      <c r="WLE179" s="2"/>
      <c r="WLF179" s="2"/>
      <c r="WLG179" s="2"/>
      <c r="WLH179" s="2"/>
      <c r="WLI179" s="2"/>
      <c r="WLJ179" s="2"/>
      <c r="WLK179" s="2"/>
      <c r="WLL179" s="2"/>
      <c r="WLM179" s="2"/>
      <c r="WLN179" s="2"/>
      <c r="WLO179" s="2"/>
      <c r="WLP179" s="2"/>
      <c r="WLQ179" s="2"/>
      <c r="WLR179" s="2"/>
      <c r="WLS179" s="2"/>
      <c r="WLT179" s="2"/>
      <c r="WLU179" s="2"/>
      <c r="WLV179" s="2"/>
      <c r="WLW179" s="2"/>
      <c r="WLX179" s="2"/>
      <c r="WLY179" s="2"/>
      <c r="WLZ179" s="2"/>
      <c r="WMA179" s="2"/>
      <c r="WMB179" s="2"/>
      <c r="WMC179" s="2"/>
      <c r="WMD179" s="2"/>
      <c r="WME179" s="2"/>
      <c r="WMF179" s="2"/>
      <c r="WMG179" s="2"/>
      <c r="WMH179" s="2"/>
      <c r="WMI179" s="2"/>
      <c r="WMJ179" s="2"/>
      <c r="WMK179" s="2"/>
      <c r="WML179" s="2"/>
      <c r="WMM179" s="2"/>
      <c r="WMN179" s="2"/>
      <c r="WMO179" s="2"/>
      <c r="WMP179" s="2"/>
      <c r="WMQ179" s="2"/>
      <c r="WMR179" s="2"/>
      <c r="WMS179" s="2"/>
      <c r="WMT179" s="2"/>
      <c r="WMU179" s="2"/>
      <c r="WMV179" s="2"/>
      <c r="WMW179" s="2"/>
      <c r="WMX179" s="2"/>
      <c r="WMY179" s="2"/>
      <c r="WMZ179" s="2"/>
      <c r="WNA179" s="2"/>
      <c r="WNB179" s="2"/>
      <c r="WNC179" s="2"/>
      <c r="WND179" s="2"/>
      <c r="WNE179" s="2"/>
      <c r="WNF179" s="2"/>
      <c r="WNG179" s="2"/>
      <c r="WNH179" s="2"/>
      <c r="WNI179" s="2"/>
      <c r="WNJ179" s="2"/>
      <c r="WNK179" s="2"/>
      <c r="WNL179" s="2"/>
      <c r="WNM179" s="2"/>
      <c r="WNN179" s="2"/>
      <c r="WNO179" s="2"/>
      <c r="WNP179" s="2"/>
      <c r="WNQ179" s="2"/>
      <c r="WNR179" s="2"/>
      <c r="WNS179" s="2"/>
      <c r="WNT179" s="2"/>
      <c r="WNU179" s="2"/>
      <c r="WNV179" s="2"/>
      <c r="WNW179" s="2"/>
      <c r="WNX179" s="2"/>
      <c r="WNY179" s="2"/>
      <c r="WNZ179" s="2"/>
      <c r="WOA179" s="2"/>
      <c r="WOB179" s="2"/>
      <c r="WOC179" s="2"/>
      <c r="WOD179" s="2"/>
      <c r="WOE179" s="2"/>
      <c r="WOF179" s="2"/>
      <c r="WOG179" s="2"/>
      <c r="WOH179" s="2"/>
      <c r="WOI179" s="2"/>
      <c r="WOJ179" s="2"/>
      <c r="WOK179" s="2"/>
      <c r="WOL179" s="2"/>
      <c r="WOM179" s="2"/>
      <c r="WON179" s="2"/>
      <c r="WOO179" s="2"/>
      <c r="WOP179" s="2"/>
      <c r="WOQ179" s="2"/>
      <c r="WOR179" s="2"/>
      <c r="WOS179" s="2"/>
      <c r="WOT179" s="2"/>
      <c r="WOU179" s="2"/>
      <c r="WOV179" s="2"/>
      <c r="WOW179" s="2"/>
      <c r="WOX179" s="2"/>
      <c r="WOY179" s="2"/>
      <c r="WOZ179" s="2"/>
      <c r="WPA179" s="2"/>
      <c r="WPB179" s="2"/>
      <c r="WPC179" s="2"/>
      <c r="WPD179" s="2"/>
      <c r="WPE179" s="2"/>
      <c r="WPF179" s="2"/>
      <c r="WPG179" s="2"/>
      <c r="WPH179" s="2"/>
      <c r="WPI179" s="2"/>
      <c r="WPJ179" s="2"/>
      <c r="WPK179" s="2"/>
      <c r="WPL179" s="2"/>
      <c r="WPM179" s="2"/>
      <c r="WPN179" s="2"/>
      <c r="WPO179" s="2"/>
      <c r="WPP179" s="2"/>
      <c r="WPQ179" s="2"/>
      <c r="WPR179" s="2"/>
      <c r="WPS179" s="2"/>
      <c r="WPT179" s="2"/>
      <c r="WPU179" s="2"/>
      <c r="WPV179" s="2"/>
      <c r="WPW179" s="2"/>
      <c r="WPX179" s="2"/>
      <c r="WPY179" s="2"/>
      <c r="WPZ179" s="2"/>
      <c r="WQA179" s="2"/>
      <c r="WQB179" s="2"/>
      <c r="WQC179" s="2"/>
      <c r="WQD179" s="2"/>
      <c r="WQE179" s="2"/>
      <c r="WQF179" s="2"/>
      <c r="WQG179" s="2"/>
      <c r="WQH179" s="2"/>
      <c r="WQI179" s="2"/>
      <c r="WQJ179" s="2"/>
      <c r="WQK179" s="2"/>
      <c r="WQL179" s="2"/>
      <c r="WQM179" s="2"/>
      <c r="WQN179" s="2"/>
      <c r="WQO179" s="2"/>
      <c r="WQP179" s="2"/>
      <c r="WQQ179" s="2"/>
      <c r="WQR179" s="2"/>
      <c r="WQS179" s="2"/>
      <c r="WQT179" s="2"/>
      <c r="WQU179" s="2"/>
      <c r="WQV179" s="2"/>
      <c r="WQW179" s="2"/>
      <c r="WQX179" s="2"/>
      <c r="WQY179" s="2"/>
      <c r="WQZ179" s="2"/>
      <c r="WRA179" s="2"/>
      <c r="WRB179" s="2"/>
      <c r="WRC179" s="2"/>
      <c r="WRD179" s="2"/>
      <c r="WRE179" s="2"/>
      <c r="WRF179" s="2"/>
      <c r="WRG179" s="2"/>
      <c r="WRH179" s="2"/>
      <c r="WRI179" s="2"/>
      <c r="WRJ179" s="2"/>
      <c r="WRK179" s="2"/>
      <c r="WRL179" s="2"/>
      <c r="WRM179" s="2"/>
      <c r="WRN179" s="2"/>
      <c r="WRO179" s="2"/>
      <c r="WRP179" s="2"/>
      <c r="WRQ179" s="2"/>
      <c r="WRR179" s="2"/>
      <c r="WRS179" s="2"/>
      <c r="WRT179" s="2"/>
      <c r="WRU179" s="2"/>
      <c r="WRV179" s="2"/>
      <c r="WRW179" s="2"/>
      <c r="WRX179" s="2"/>
      <c r="WRY179" s="2"/>
      <c r="WRZ179" s="2"/>
      <c r="WSA179" s="2"/>
      <c r="WSB179" s="2"/>
      <c r="WSC179" s="2"/>
      <c r="WSD179" s="2"/>
      <c r="WSE179" s="2"/>
      <c r="WSF179" s="2"/>
      <c r="WSG179" s="2"/>
      <c r="WSH179" s="2"/>
      <c r="WSI179" s="2"/>
      <c r="WSJ179" s="2"/>
      <c r="WSK179" s="2"/>
      <c r="WSL179" s="2"/>
      <c r="WSM179" s="2"/>
      <c r="WSN179" s="2"/>
      <c r="WSO179" s="2"/>
      <c r="WSP179" s="2"/>
      <c r="WSQ179" s="2"/>
      <c r="WSR179" s="2"/>
      <c r="WSS179" s="2"/>
      <c r="WST179" s="2"/>
      <c r="WSU179" s="2"/>
      <c r="WSV179" s="2"/>
      <c r="WSW179" s="2"/>
      <c r="WSX179" s="2"/>
      <c r="WSY179" s="2"/>
      <c r="WSZ179" s="2"/>
      <c r="WTA179" s="2"/>
      <c r="WTB179" s="2"/>
      <c r="WTC179" s="2"/>
      <c r="WTD179" s="2"/>
      <c r="WTE179" s="2"/>
      <c r="WTF179" s="2"/>
      <c r="WTG179" s="2"/>
      <c r="WTH179" s="2"/>
      <c r="WTI179" s="2"/>
      <c r="WTJ179" s="2"/>
      <c r="WTK179" s="2"/>
      <c r="WTL179" s="2"/>
      <c r="WTM179" s="2"/>
      <c r="WTN179" s="2"/>
      <c r="WTO179" s="2"/>
      <c r="WTP179" s="2"/>
      <c r="WTQ179" s="2"/>
      <c r="WTR179" s="2"/>
      <c r="WTS179" s="2"/>
      <c r="WTT179" s="2"/>
      <c r="WTU179" s="2"/>
      <c r="WTV179" s="2"/>
      <c r="WTW179" s="2"/>
      <c r="WTX179" s="2"/>
      <c r="WTY179" s="2"/>
      <c r="WTZ179" s="2"/>
      <c r="WUA179" s="2"/>
      <c r="WUB179" s="2"/>
      <c r="WUC179" s="2"/>
      <c r="WUD179" s="2"/>
      <c r="WUE179" s="2"/>
      <c r="WUF179" s="2"/>
      <c r="WUG179" s="2"/>
      <c r="WUH179" s="2"/>
      <c r="WUI179" s="2"/>
      <c r="WUJ179" s="2"/>
      <c r="WUK179" s="2"/>
      <c r="WUL179" s="2"/>
      <c r="WUM179" s="2"/>
      <c r="WUN179" s="2"/>
      <c r="WUO179" s="2"/>
      <c r="WUP179" s="2"/>
      <c r="WUQ179" s="2"/>
      <c r="WUR179" s="2"/>
      <c r="WUS179" s="2"/>
      <c r="WUT179" s="2"/>
      <c r="WUU179" s="2"/>
      <c r="WUV179" s="2"/>
      <c r="WUW179" s="2"/>
      <c r="WUX179" s="2"/>
      <c r="WUY179" s="2"/>
      <c r="WUZ179" s="2"/>
      <c r="WVA179" s="2"/>
      <c r="WVB179" s="2"/>
      <c r="WVC179" s="2"/>
      <c r="WVD179" s="2"/>
      <c r="WVE179" s="2"/>
      <c r="WVF179" s="2"/>
      <c r="WVG179" s="2"/>
      <c r="WVH179" s="2"/>
      <c r="WVI179" s="2"/>
      <c r="WVJ179" s="2"/>
      <c r="WVK179" s="2"/>
      <c r="WVL179" s="2"/>
      <c r="WVM179" s="2"/>
      <c r="WVN179" s="2"/>
      <c r="WVO179" s="2"/>
      <c r="WVP179" s="2"/>
      <c r="WVQ179" s="2"/>
      <c r="WVR179" s="2"/>
      <c r="WVS179" s="2"/>
      <c r="WVT179" s="2"/>
      <c r="WVU179" s="2"/>
      <c r="WVV179" s="2"/>
      <c r="WVW179" s="2"/>
      <c r="WVX179" s="2"/>
      <c r="WVY179" s="2"/>
      <c r="WVZ179" s="2"/>
      <c r="WWA179" s="2"/>
      <c r="WWB179" s="2"/>
      <c r="WWC179" s="2"/>
      <c r="WWD179" s="2"/>
      <c r="WWE179" s="2"/>
      <c r="WWF179" s="2"/>
      <c r="WWG179" s="2"/>
      <c r="WWH179" s="2"/>
      <c r="WWI179" s="2"/>
      <c r="WWJ179" s="2"/>
      <c r="WWK179" s="2"/>
      <c r="WWL179" s="2"/>
      <c r="WWM179" s="2"/>
      <c r="WWN179" s="2"/>
      <c r="WWO179" s="2"/>
      <c r="WWP179" s="2"/>
      <c r="WWQ179" s="2"/>
      <c r="WWR179" s="2"/>
      <c r="WWS179" s="2"/>
      <c r="WWT179" s="2"/>
      <c r="WWU179" s="2"/>
      <c r="WWV179" s="2"/>
      <c r="WWW179" s="2"/>
      <c r="WWX179" s="2"/>
      <c r="WWY179" s="2"/>
      <c r="WWZ179" s="2"/>
      <c r="WXA179" s="2"/>
      <c r="WXB179" s="2"/>
      <c r="WXC179" s="2"/>
      <c r="WXD179" s="2"/>
      <c r="WXE179" s="2"/>
      <c r="WXF179" s="2"/>
      <c r="WXG179" s="2"/>
      <c r="WXH179" s="2"/>
      <c r="WXI179" s="2"/>
      <c r="WXJ179" s="2"/>
      <c r="WXK179" s="2"/>
      <c r="WXL179" s="2"/>
      <c r="WXM179" s="2"/>
      <c r="WXN179" s="2"/>
      <c r="WXO179" s="2"/>
      <c r="WXP179" s="2"/>
      <c r="WXQ179" s="2"/>
      <c r="WXR179" s="2"/>
      <c r="WXS179" s="2"/>
      <c r="WXT179" s="2"/>
      <c r="WXU179" s="2"/>
      <c r="WXV179" s="2"/>
      <c r="WXW179" s="2"/>
      <c r="WXX179" s="2"/>
      <c r="WXY179" s="2"/>
      <c r="WXZ179" s="2"/>
      <c r="WYA179" s="2"/>
      <c r="WYB179" s="2"/>
      <c r="WYC179" s="2"/>
      <c r="WYD179" s="2"/>
      <c r="WYE179" s="2"/>
      <c r="WYF179" s="2"/>
      <c r="WYG179" s="2"/>
      <c r="WYH179" s="2"/>
      <c r="WYI179" s="2"/>
      <c r="WYJ179" s="2"/>
      <c r="WYK179" s="2"/>
      <c r="WYL179" s="2"/>
      <c r="WYM179" s="2"/>
      <c r="WYN179" s="2"/>
      <c r="WYO179" s="2"/>
      <c r="WYP179" s="2"/>
      <c r="WYQ179" s="2"/>
      <c r="WYR179" s="2"/>
      <c r="WYS179" s="2"/>
      <c r="WYT179" s="2"/>
      <c r="WYU179" s="2"/>
      <c r="WYV179" s="2"/>
      <c r="WYW179" s="2"/>
      <c r="WYX179" s="2"/>
      <c r="WYY179" s="2"/>
      <c r="WYZ179" s="2"/>
      <c r="WZA179" s="2"/>
      <c r="WZB179" s="2"/>
      <c r="WZC179" s="2"/>
      <c r="WZD179" s="2"/>
      <c r="WZE179" s="2"/>
      <c r="WZF179" s="2"/>
      <c r="WZG179" s="2"/>
      <c r="WZH179" s="2"/>
      <c r="WZI179" s="2"/>
      <c r="WZJ179" s="2"/>
      <c r="WZK179" s="2"/>
      <c r="WZL179" s="2"/>
      <c r="WZM179" s="2"/>
      <c r="WZN179" s="2"/>
      <c r="WZO179" s="2"/>
      <c r="WZP179" s="2"/>
      <c r="WZQ179" s="2"/>
      <c r="WZR179" s="2"/>
      <c r="WZS179" s="2"/>
      <c r="WZT179" s="2"/>
      <c r="WZU179" s="2"/>
      <c r="WZV179" s="2"/>
      <c r="WZW179" s="2"/>
      <c r="WZX179" s="2"/>
      <c r="WZY179" s="2"/>
      <c r="WZZ179" s="2"/>
      <c r="XAA179" s="2"/>
      <c r="XAB179" s="2"/>
      <c r="XAC179" s="2"/>
      <c r="XAD179" s="2"/>
      <c r="XAE179" s="2"/>
      <c r="XAF179" s="2"/>
      <c r="XAG179" s="2"/>
      <c r="XAH179" s="2"/>
      <c r="XAI179" s="2"/>
      <c r="XAJ179" s="2"/>
      <c r="XAK179" s="2"/>
      <c r="XAL179" s="2"/>
      <c r="XAM179" s="2"/>
      <c r="XAN179" s="2"/>
      <c r="XAO179" s="2"/>
      <c r="XAP179" s="2"/>
      <c r="XAQ179" s="2"/>
      <c r="XAR179" s="2"/>
      <c r="XAS179" s="2"/>
      <c r="XAT179" s="2"/>
      <c r="XAU179" s="2"/>
      <c r="XAV179" s="2"/>
      <c r="XAW179" s="2"/>
      <c r="XAX179" s="2"/>
      <c r="XAY179" s="2"/>
      <c r="XAZ179" s="2"/>
      <c r="XBA179" s="2"/>
      <c r="XBB179" s="2"/>
      <c r="XBC179" s="2"/>
      <c r="XBD179" s="2"/>
      <c r="XBE179" s="2"/>
      <c r="XBF179" s="2"/>
      <c r="XBG179" s="2"/>
      <c r="XBH179" s="2"/>
      <c r="XBI179" s="2"/>
      <c r="XBJ179" s="2"/>
      <c r="XBK179" s="2"/>
      <c r="XBL179" s="2"/>
      <c r="XBM179" s="2"/>
      <c r="XBN179" s="2"/>
      <c r="XBO179" s="2"/>
      <c r="XBP179" s="2"/>
      <c r="XBQ179" s="2"/>
      <c r="XBR179" s="2"/>
      <c r="XBS179" s="2"/>
      <c r="XBT179" s="2"/>
      <c r="XBU179" s="2"/>
      <c r="XBV179" s="2"/>
      <c r="XBW179" s="2"/>
      <c r="XBX179" s="2"/>
      <c r="XBY179" s="2"/>
      <c r="XBZ179" s="2"/>
      <c r="XCA179" s="2"/>
      <c r="XCB179" s="2"/>
      <c r="XCC179" s="2"/>
      <c r="XCD179" s="2"/>
      <c r="XCE179" s="2"/>
      <c r="XCF179" s="2"/>
      <c r="XCG179" s="2"/>
      <c r="XCH179" s="2"/>
      <c r="XCI179" s="2"/>
      <c r="XCJ179" s="2"/>
      <c r="XCK179" s="2"/>
      <c r="XCL179" s="2"/>
      <c r="XCM179" s="2"/>
      <c r="XCN179" s="2"/>
      <c r="XCO179" s="2"/>
      <c r="XCP179" s="2"/>
      <c r="XCQ179" s="2"/>
      <c r="XCR179" s="2"/>
      <c r="XCS179" s="2"/>
      <c r="XCT179" s="2"/>
      <c r="XCU179" s="2"/>
      <c r="XCV179" s="2"/>
      <c r="XCW179" s="2"/>
      <c r="XCX179" s="2"/>
      <c r="XCY179" s="2"/>
      <c r="XCZ179" s="2"/>
      <c r="XDA179" s="2"/>
      <c r="XDB179" s="2"/>
      <c r="XDC179" s="2"/>
      <c r="XDD179" s="2"/>
      <c r="XDE179" s="2"/>
      <c r="XDF179" s="2"/>
      <c r="XDG179" s="2"/>
      <c r="XDH179" s="2"/>
      <c r="XDI179" s="2"/>
      <c r="XDJ179" s="2"/>
      <c r="XDK179" s="2"/>
      <c r="XDL179" s="2"/>
      <c r="XDM179" s="2"/>
      <c r="XDN179" s="2"/>
      <c r="XDO179" s="2"/>
      <c r="XDP179" s="2"/>
      <c r="XDQ179" s="2"/>
      <c r="XDR179" s="2"/>
      <c r="XDS179" s="2"/>
      <c r="XDT179" s="2"/>
      <c r="XDU179" s="2"/>
      <c r="XDV179" s="2"/>
      <c r="XDW179" s="2"/>
      <c r="XDX179" s="2"/>
      <c r="XDY179" s="2"/>
      <c r="XDZ179" s="2"/>
      <c r="XEA179" s="2"/>
      <c r="XEB179" s="2"/>
      <c r="XEC179" s="2"/>
      <c r="XED179" s="2"/>
      <c r="XEE179" s="2"/>
    </row>
    <row r="180" spans="1:16359" s="2" customFormat="1" ht="15" customHeight="1">
      <c r="A180" s="113" t="s">
        <v>264</v>
      </c>
      <c r="B180" s="114" t="s">
        <v>1120</v>
      </c>
      <c r="C180" s="114" t="s">
        <v>1121</v>
      </c>
      <c r="D180" s="114" t="s">
        <v>212</v>
      </c>
      <c r="E180" s="114" t="s">
        <v>1153</v>
      </c>
      <c r="F180" s="115" t="s">
        <v>1154</v>
      </c>
      <c r="G180" s="116" t="s">
        <v>35</v>
      </c>
      <c r="H180" s="8" t="s">
        <v>1155</v>
      </c>
      <c r="I180" s="8" t="e">
        <f>VLOOKUP(H180,新返回合同!$A$2:$Y$45,25,FALSE)</f>
        <v>#N/A</v>
      </c>
      <c r="J180" s="115" t="s">
        <v>37</v>
      </c>
      <c r="K180" s="115" t="s">
        <v>1131</v>
      </c>
      <c r="L180" s="128" t="s">
        <v>1154</v>
      </c>
      <c r="M180" s="129" t="s">
        <v>1156</v>
      </c>
      <c r="N180" s="115" t="s">
        <v>1157</v>
      </c>
      <c r="O180" s="130" t="s">
        <v>1158</v>
      </c>
      <c r="P180" s="131">
        <v>6740</v>
      </c>
      <c r="Q180" s="144"/>
      <c r="R180" s="145">
        <f t="shared" si="9"/>
        <v>0</v>
      </c>
      <c r="S180" s="26">
        <v>202305</v>
      </c>
      <c r="T180" s="146" t="s">
        <v>1159</v>
      </c>
      <c r="U180" s="147"/>
      <c r="V180" s="90">
        <v>0</v>
      </c>
      <c r="W180" s="148"/>
      <c r="X180" s="16"/>
      <c r="Y180" s="16"/>
      <c r="Z180" s="158" t="s">
        <v>1160</v>
      </c>
      <c r="AA180" s="159">
        <v>0.4</v>
      </c>
      <c r="AB180" s="160">
        <v>0</v>
      </c>
      <c r="AC180" s="161">
        <v>0</v>
      </c>
      <c r="AD180" s="38"/>
    </row>
    <row r="181" spans="1:16359" s="2" customFormat="1" ht="15" customHeight="1">
      <c r="A181" s="113" t="s">
        <v>264</v>
      </c>
      <c r="B181" s="114" t="s">
        <v>1120</v>
      </c>
      <c r="C181" s="114" t="s">
        <v>1121</v>
      </c>
      <c r="D181" s="114" t="s">
        <v>212</v>
      </c>
      <c r="E181" s="114" t="s">
        <v>1153</v>
      </c>
      <c r="F181" s="115" t="s">
        <v>1154</v>
      </c>
      <c r="G181" s="116" t="s">
        <v>35</v>
      </c>
      <c r="H181" s="8" t="s">
        <v>1155</v>
      </c>
      <c r="I181" s="8" t="e">
        <f>VLOOKUP(H181,新返回合同!$A$2:$Y$45,25,FALSE)</f>
        <v>#N/A</v>
      </c>
      <c r="J181" s="115" t="s">
        <v>37</v>
      </c>
      <c r="K181" s="115" t="s">
        <v>1161</v>
      </c>
      <c r="L181" s="128" t="s">
        <v>1162</v>
      </c>
      <c r="M181" s="129" t="s">
        <v>1163</v>
      </c>
      <c r="N181" s="115" t="s">
        <v>1164</v>
      </c>
      <c r="O181" s="130" t="s">
        <v>1165</v>
      </c>
      <c r="P181" s="131">
        <v>6740</v>
      </c>
      <c r="Q181" s="144">
        <v>8.25</v>
      </c>
      <c r="R181" s="145">
        <f t="shared" si="9"/>
        <v>55605</v>
      </c>
      <c r="S181" s="26">
        <v>202305</v>
      </c>
      <c r="T181" s="146" t="s">
        <v>1166</v>
      </c>
      <c r="U181" s="147"/>
      <c r="V181" s="90">
        <v>8.2517204280000005</v>
      </c>
      <c r="W181" s="148"/>
      <c r="X181" s="16"/>
      <c r="Y181" s="16"/>
      <c r="Z181" s="158" t="s">
        <v>1167</v>
      </c>
      <c r="AA181" s="159">
        <v>0.4</v>
      </c>
      <c r="AB181" s="160">
        <v>20</v>
      </c>
      <c r="AC181" s="161">
        <v>8</v>
      </c>
      <c r="AD181" s="38"/>
    </row>
    <row r="182" spans="1:16359" s="2" customFormat="1" ht="15" customHeight="1">
      <c r="A182" s="113" t="s">
        <v>264</v>
      </c>
      <c r="B182" s="114" t="s">
        <v>1120</v>
      </c>
      <c r="C182" s="114" t="s">
        <v>1121</v>
      </c>
      <c r="D182" s="114" t="s">
        <v>212</v>
      </c>
      <c r="E182" s="114" t="s">
        <v>1153</v>
      </c>
      <c r="F182" s="115" t="s">
        <v>1154</v>
      </c>
      <c r="G182" s="116" t="s">
        <v>35</v>
      </c>
      <c r="H182" s="8" t="s">
        <v>1155</v>
      </c>
      <c r="I182" s="8" t="e">
        <f>VLOOKUP(H182,新返回合同!$A$2:$Y$45,25,FALSE)</f>
        <v>#N/A</v>
      </c>
      <c r="J182" s="115" t="s">
        <v>37</v>
      </c>
      <c r="K182" s="115" t="s">
        <v>1168</v>
      </c>
      <c r="L182" s="128" t="s">
        <v>1169</v>
      </c>
      <c r="M182" s="129" t="s">
        <v>1163</v>
      </c>
      <c r="N182" s="115" t="s">
        <v>1170</v>
      </c>
      <c r="O182" s="130" t="s">
        <v>1171</v>
      </c>
      <c r="P182" s="131">
        <v>6740</v>
      </c>
      <c r="Q182" s="144"/>
      <c r="R182" s="145">
        <f t="shared" si="9"/>
        <v>0</v>
      </c>
      <c r="S182" s="26">
        <v>202305</v>
      </c>
      <c r="T182" s="146" t="s">
        <v>1172</v>
      </c>
      <c r="U182" s="147"/>
      <c r="V182" s="90">
        <v>0</v>
      </c>
      <c r="W182" s="148"/>
      <c r="X182" s="16"/>
      <c r="Y182" s="16"/>
      <c r="Z182" s="158" t="s">
        <v>1173</v>
      </c>
      <c r="AA182" s="159">
        <v>0.4</v>
      </c>
      <c r="AB182" s="160">
        <v>0</v>
      </c>
      <c r="AC182" s="161">
        <v>0</v>
      </c>
      <c r="AD182" s="38"/>
    </row>
    <row r="183" spans="1:16359" s="2" customFormat="1" ht="15" customHeight="1">
      <c r="A183" s="113" t="s">
        <v>264</v>
      </c>
      <c r="B183" s="114" t="s">
        <v>1120</v>
      </c>
      <c r="C183" s="114" t="s">
        <v>1121</v>
      </c>
      <c r="D183" s="114" t="s">
        <v>212</v>
      </c>
      <c r="E183" s="114" t="s">
        <v>1174</v>
      </c>
      <c r="F183" s="115" t="s">
        <v>1175</v>
      </c>
      <c r="G183" s="116" t="s">
        <v>35</v>
      </c>
      <c r="H183" s="114" t="s">
        <v>1176</v>
      </c>
      <c r="I183" s="8" t="e">
        <f>VLOOKUP(H183,新返回合同!$A$2:$Y$45,25,FALSE)</f>
        <v>#N/A</v>
      </c>
      <c r="J183" s="115" t="s">
        <v>37</v>
      </c>
      <c r="K183" s="115" t="s">
        <v>1177</v>
      </c>
      <c r="L183" s="128" t="s">
        <v>1178</v>
      </c>
      <c r="M183" s="129" t="s">
        <v>1179</v>
      </c>
      <c r="N183" s="72">
        <v>44927</v>
      </c>
      <c r="O183" s="130" t="s">
        <v>832</v>
      </c>
      <c r="P183" s="132">
        <v>6740</v>
      </c>
      <c r="Q183" s="144">
        <v>345</v>
      </c>
      <c r="R183" s="145">
        <f t="shared" si="9"/>
        <v>2325300</v>
      </c>
      <c r="S183" s="26">
        <v>202305</v>
      </c>
      <c r="T183" s="146" t="s">
        <v>1180</v>
      </c>
      <c r="U183" s="147"/>
      <c r="V183" s="90">
        <v>344.99981689499998</v>
      </c>
      <c r="W183" s="148"/>
      <c r="X183" s="16"/>
      <c r="Y183" s="16"/>
      <c r="Z183" s="158" t="s">
        <v>1181</v>
      </c>
      <c r="AA183" s="159">
        <v>0.4</v>
      </c>
      <c r="AB183" s="160">
        <v>600</v>
      </c>
      <c r="AC183" s="161">
        <v>240</v>
      </c>
      <c r="AD183" s="38"/>
    </row>
    <row r="184" spans="1:16359" s="2" customFormat="1" ht="15" customHeight="1">
      <c r="A184" s="61" t="s">
        <v>264</v>
      </c>
      <c r="B184" s="62" t="s">
        <v>210</v>
      </c>
      <c r="C184" s="61" t="s">
        <v>211</v>
      </c>
      <c r="D184" s="63" t="s">
        <v>212</v>
      </c>
      <c r="E184" s="61" t="s">
        <v>719</v>
      </c>
      <c r="F184" s="61" t="s">
        <v>720</v>
      </c>
      <c r="G184" s="64" t="s">
        <v>35</v>
      </c>
      <c r="H184" s="8" t="s">
        <v>1182</v>
      </c>
      <c r="I184" s="8" t="e">
        <f>VLOOKUP(H184,新返回合同!$A$2:$Y$45,25,FALSE)</f>
        <v>#N/A</v>
      </c>
      <c r="J184" s="65" t="s">
        <v>37</v>
      </c>
      <c r="K184" s="64" t="s">
        <v>722</v>
      </c>
      <c r="L184" s="8" t="s">
        <v>1183</v>
      </c>
      <c r="M184" s="15" t="s">
        <v>724</v>
      </c>
      <c r="N184" s="118">
        <v>45047</v>
      </c>
      <c r="O184" s="64" t="s">
        <v>431</v>
      </c>
      <c r="P184" s="73">
        <v>6740</v>
      </c>
      <c r="Q184" s="73">
        <v>80</v>
      </c>
      <c r="R184" s="91">
        <f t="shared" si="9"/>
        <v>539200</v>
      </c>
      <c r="S184" s="150">
        <v>202305</v>
      </c>
      <c r="T184" s="106" t="s">
        <v>1184</v>
      </c>
      <c r="U184" s="84"/>
      <c r="V184" s="90">
        <v>79.366950989000003</v>
      </c>
      <c r="W184" s="94">
        <v>80</v>
      </c>
      <c r="X184" s="87"/>
      <c r="Y184" s="87"/>
      <c r="Z184" s="98" t="s">
        <v>1185</v>
      </c>
      <c r="AA184" s="99">
        <v>0.4</v>
      </c>
      <c r="AB184" s="99">
        <v>200</v>
      </c>
      <c r="AC184" s="99">
        <f>AB184*AA184</f>
        <v>80</v>
      </c>
    </row>
    <row r="185" spans="1:16359" s="2" customFormat="1" ht="15" customHeight="1">
      <c r="A185" s="113" t="s">
        <v>264</v>
      </c>
      <c r="B185" s="114" t="s">
        <v>1120</v>
      </c>
      <c r="C185" s="114" t="s">
        <v>1121</v>
      </c>
      <c r="D185" s="114" t="s">
        <v>212</v>
      </c>
      <c r="E185" s="114" t="s">
        <v>1153</v>
      </c>
      <c r="F185" s="115" t="s">
        <v>1154</v>
      </c>
      <c r="G185" s="116" t="s">
        <v>35</v>
      </c>
      <c r="H185" s="114" t="s">
        <v>1186</v>
      </c>
      <c r="I185" s="8" t="e">
        <f>VLOOKUP(H185,新返回合同!$A$2:$Y$45,25,FALSE)</f>
        <v>#N/A</v>
      </c>
      <c r="J185" s="115" t="s">
        <v>37</v>
      </c>
      <c r="K185" s="128" t="s">
        <v>1187</v>
      </c>
      <c r="L185" s="128" t="s">
        <v>1187</v>
      </c>
      <c r="M185" s="129" t="s">
        <v>1188</v>
      </c>
      <c r="N185" s="72">
        <v>45054</v>
      </c>
      <c r="O185" s="130" t="s">
        <v>468</v>
      </c>
      <c r="P185" s="132">
        <v>6740</v>
      </c>
      <c r="Q185" s="144">
        <v>234.89</v>
      </c>
      <c r="R185" s="145">
        <f t="shared" si="9"/>
        <v>1583158.6</v>
      </c>
      <c r="S185" s="26">
        <v>202305</v>
      </c>
      <c r="T185" s="146" t="s">
        <v>1189</v>
      </c>
      <c r="U185" s="147"/>
      <c r="V185" s="90">
        <v>234.88636779800001</v>
      </c>
      <c r="W185" s="148"/>
      <c r="X185" s="16"/>
      <c r="Y185" s="16"/>
      <c r="Z185" s="158" t="s">
        <v>1190</v>
      </c>
      <c r="AA185" s="159">
        <v>0.4</v>
      </c>
      <c r="AB185" s="99">
        <v>400</v>
      </c>
      <c r="AC185" s="99">
        <f>AA185*AB185</f>
        <v>160</v>
      </c>
      <c r="AD185" s="38"/>
    </row>
    <row r="186" spans="1:16359" s="2" customFormat="1" ht="15" customHeight="1">
      <c r="A186" s="61" t="s">
        <v>264</v>
      </c>
      <c r="B186" s="62" t="s">
        <v>210</v>
      </c>
      <c r="C186" s="63" t="s">
        <v>414</v>
      </c>
      <c r="D186" s="62" t="s">
        <v>415</v>
      </c>
      <c r="E186" s="61" t="s">
        <v>826</v>
      </c>
      <c r="F186" s="61" t="s">
        <v>827</v>
      </c>
      <c r="G186" s="61" t="s">
        <v>35</v>
      </c>
      <c r="H186" s="8" t="s">
        <v>1191</v>
      </c>
      <c r="I186" s="8" t="e">
        <f>VLOOKUP(H186,新返回合同!$A$2:$Y$45,25,FALSE)</f>
        <v>#N/A</v>
      </c>
      <c r="J186" s="65" t="s">
        <v>37</v>
      </c>
      <c r="K186" s="61" t="s">
        <v>829</v>
      </c>
      <c r="L186" s="8" t="s">
        <v>1192</v>
      </c>
      <c r="M186" s="61" t="s">
        <v>831</v>
      </c>
      <c r="N186" s="69">
        <v>45057</v>
      </c>
      <c r="O186" s="61" t="s">
        <v>431</v>
      </c>
      <c r="P186" s="70">
        <v>6740</v>
      </c>
      <c r="Q186" s="89">
        <v>57.63</v>
      </c>
      <c r="R186" s="18">
        <f t="shared" si="9"/>
        <v>388426.2</v>
      </c>
      <c r="S186" s="26">
        <v>202305</v>
      </c>
      <c r="T186" s="84" t="s">
        <v>1193</v>
      </c>
      <c r="U186" s="84"/>
      <c r="V186" s="90">
        <v>57.630226135000001</v>
      </c>
      <c r="W186" s="86"/>
      <c r="X186" s="87"/>
      <c r="Y186" s="87"/>
      <c r="Z186" s="98" t="s">
        <v>1194</v>
      </c>
      <c r="AA186" s="99">
        <v>0.4</v>
      </c>
      <c r="AB186" s="99">
        <v>200</v>
      </c>
      <c r="AC186" s="99">
        <f>AA186*AB186</f>
        <v>80</v>
      </c>
    </row>
    <row r="187" spans="1:16359" s="2" customFormat="1" ht="15" customHeight="1">
      <c r="A187" s="7" t="s">
        <v>264</v>
      </c>
      <c r="B187" s="6" t="s">
        <v>1120</v>
      </c>
      <c r="C187" s="6" t="s">
        <v>1121</v>
      </c>
      <c r="D187" s="6" t="s">
        <v>212</v>
      </c>
      <c r="E187" s="61" t="s">
        <v>1174</v>
      </c>
      <c r="F187" s="64" t="s">
        <v>1175</v>
      </c>
      <c r="G187" s="8" t="s">
        <v>35</v>
      </c>
      <c r="H187" s="61" t="s">
        <v>1176</v>
      </c>
      <c r="I187" s="8" t="e">
        <f>VLOOKUP(H187,新返回合同!$A$2:$Y$45,25,FALSE)</f>
        <v>#N/A</v>
      </c>
      <c r="J187" s="64" t="s">
        <v>37</v>
      </c>
      <c r="K187" s="64" t="s">
        <v>1177</v>
      </c>
      <c r="L187" s="15" t="s">
        <v>1178</v>
      </c>
      <c r="M187" s="87" t="s">
        <v>1179</v>
      </c>
      <c r="N187" s="16">
        <v>44927</v>
      </c>
      <c r="O187" s="133" t="s">
        <v>832</v>
      </c>
      <c r="P187" s="134">
        <v>6740</v>
      </c>
      <c r="Q187" s="89">
        <f>281.253-280.88</f>
        <v>0.37299999999999045</v>
      </c>
      <c r="R187" s="151">
        <f t="shared" si="9"/>
        <v>2514.02</v>
      </c>
      <c r="S187" s="150">
        <v>202303</v>
      </c>
      <c r="T187" s="152" t="s">
        <v>1195</v>
      </c>
      <c r="U187" s="153"/>
      <c r="V187" s="154">
        <v>280.88177490200002</v>
      </c>
      <c r="W187" s="155">
        <v>285.42</v>
      </c>
      <c r="X187" s="156"/>
      <c r="Y187" s="156"/>
      <c r="Z187" s="98"/>
      <c r="AA187" s="99"/>
      <c r="AB187" s="162"/>
      <c r="AC187" s="99"/>
      <c r="AD187" s="38"/>
    </row>
    <row r="188" spans="1:16359" s="2" customFormat="1" ht="15" customHeight="1">
      <c r="A188" s="61" t="s">
        <v>257</v>
      </c>
      <c r="B188" s="62" t="s">
        <v>210</v>
      </c>
      <c r="C188" s="63" t="s">
        <v>211</v>
      </c>
      <c r="D188" s="63" t="s">
        <v>212</v>
      </c>
      <c r="E188" s="61" t="s">
        <v>503</v>
      </c>
      <c r="F188" s="61" t="s">
        <v>504</v>
      </c>
      <c r="G188" s="61" t="s">
        <v>35</v>
      </c>
      <c r="H188" s="8" t="s">
        <v>505</v>
      </c>
      <c r="I188" s="8" t="e">
        <f>VLOOKUP(H188,新返回合同!$A$2:$Y$45,25,FALSE)</f>
        <v>#N/A</v>
      </c>
      <c r="J188" s="65" t="s">
        <v>37</v>
      </c>
      <c r="K188" s="61" t="s">
        <v>506</v>
      </c>
      <c r="L188" s="8" t="s">
        <v>507</v>
      </c>
      <c r="M188" s="61" t="s">
        <v>508</v>
      </c>
      <c r="N188" s="69">
        <v>44971</v>
      </c>
      <c r="O188" s="61" t="s">
        <v>509</v>
      </c>
      <c r="P188" s="70">
        <v>9500</v>
      </c>
      <c r="Q188" s="89">
        <f>28.76-27.8</f>
        <v>0.96000000000000085</v>
      </c>
      <c r="R188" s="18">
        <f t="shared" si="9"/>
        <v>9120</v>
      </c>
      <c r="S188" s="26">
        <v>202304</v>
      </c>
      <c r="T188" s="84" t="s">
        <v>1196</v>
      </c>
      <c r="U188" s="84"/>
      <c r="V188" s="90">
        <v>27.712583542000001</v>
      </c>
      <c r="W188" s="86">
        <v>29.8</v>
      </c>
      <c r="X188" s="156"/>
      <c r="Y188" s="156"/>
      <c r="Z188" s="98"/>
      <c r="AA188" s="99"/>
      <c r="AB188" s="162"/>
      <c r="AC188" s="99"/>
      <c r="AD188" s="38"/>
    </row>
    <row r="189" spans="1:16359" s="43" customFormat="1" ht="15" customHeight="1">
      <c r="A189" s="57" t="s">
        <v>257</v>
      </c>
      <c r="B189" s="58" t="s">
        <v>210</v>
      </c>
      <c r="C189" s="59" t="s">
        <v>543</v>
      </c>
      <c r="D189" s="59" t="s">
        <v>212</v>
      </c>
      <c r="E189" s="57" t="s">
        <v>544</v>
      </c>
      <c r="F189" s="57" t="s">
        <v>545</v>
      </c>
      <c r="G189" s="57" t="s">
        <v>35</v>
      </c>
      <c r="H189" s="60" t="s">
        <v>546</v>
      </c>
      <c r="I189" s="60" t="e">
        <f>VLOOKUP(H189,新返回合同!$A$2:$Y$45,25,FALSE)</f>
        <v>#N/A</v>
      </c>
      <c r="J189" s="66" t="s">
        <v>37</v>
      </c>
      <c r="K189" s="57" t="s">
        <v>553</v>
      </c>
      <c r="L189" s="60" t="s">
        <v>554</v>
      </c>
      <c r="M189" s="57"/>
      <c r="N189" s="67" t="s">
        <v>555</v>
      </c>
      <c r="O189" s="57" t="s">
        <v>556</v>
      </c>
      <c r="P189" s="68">
        <v>11500</v>
      </c>
      <c r="Q189" s="82">
        <f>25.4-24.9</f>
        <v>0.5</v>
      </c>
      <c r="R189" s="76">
        <f t="shared" si="9"/>
        <v>5750</v>
      </c>
      <c r="S189" s="77">
        <v>202304</v>
      </c>
      <c r="T189" s="78" t="s">
        <v>1197</v>
      </c>
      <c r="U189" s="78"/>
      <c r="V189" s="88">
        <v>24.812197799</v>
      </c>
      <c r="W189" s="80">
        <v>25.4</v>
      </c>
      <c r="X189" s="108">
        <v>44774</v>
      </c>
      <c r="Y189" s="108">
        <v>45077</v>
      </c>
      <c r="Z189" s="96"/>
      <c r="AA189" s="97"/>
      <c r="AB189" s="163"/>
      <c r="AC189" s="97"/>
      <c r="AD189" s="44"/>
    </row>
    <row r="190" spans="1:16359" s="2" customFormat="1" ht="15" customHeight="1">
      <c r="A190" s="61" t="s">
        <v>264</v>
      </c>
      <c r="B190" s="62" t="s">
        <v>210</v>
      </c>
      <c r="C190" s="63" t="s">
        <v>211</v>
      </c>
      <c r="D190" s="62" t="s">
        <v>212</v>
      </c>
      <c r="E190" s="61" t="s">
        <v>695</v>
      </c>
      <c r="F190" s="61" t="s">
        <v>696</v>
      </c>
      <c r="G190" s="61" t="s">
        <v>35</v>
      </c>
      <c r="H190" s="8" t="s">
        <v>697</v>
      </c>
      <c r="I190" s="8" t="e">
        <f>VLOOKUP(H190,新返回合同!$A$2:$Y$45,25,FALSE)</f>
        <v>#N/A</v>
      </c>
      <c r="J190" s="65" t="s">
        <v>72</v>
      </c>
      <c r="K190" s="61" t="s">
        <v>698</v>
      </c>
      <c r="L190" s="8" t="s">
        <v>699</v>
      </c>
      <c r="M190" s="61"/>
      <c r="N190" s="69" t="s">
        <v>700</v>
      </c>
      <c r="O190" s="61" t="s">
        <v>701</v>
      </c>
      <c r="P190" s="70">
        <v>120000</v>
      </c>
      <c r="Q190" s="89">
        <f>4.32-4.3</f>
        <v>2.0000000000000462E-2</v>
      </c>
      <c r="R190" s="18">
        <f t="shared" si="9"/>
        <v>2400</v>
      </c>
      <c r="S190" s="26">
        <v>202304</v>
      </c>
      <c r="T190" s="84" t="s">
        <v>1198</v>
      </c>
      <c r="U190" s="84"/>
      <c r="V190" s="90">
        <v>4.2963728960000003</v>
      </c>
      <c r="W190" s="86">
        <v>4.3490000000000002</v>
      </c>
      <c r="X190" s="156"/>
      <c r="Y190" s="156"/>
      <c r="Z190" s="98"/>
      <c r="AA190" s="99"/>
      <c r="AB190" s="162"/>
      <c r="AC190" s="99"/>
      <c r="AD190" s="38"/>
    </row>
    <row r="191" spans="1:16359" s="43" customFormat="1" ht="15" customHeight="1">
      <c r="A191" s="57" t="s">
        <v>264</v>
      </c>
      <c r="B191" s="58" t="s">
        <v>210</v>
      </c>
      <c r="C191" s="59" t="s">
        <v>211</v>
      </c>
      <c r="D191" s="58" t="s">
        <v>212</v>
      </c>
      <c r="E191" s="57" t="s">
        <v>710</v>
      </c>
      <c r="F191" s="57" t="s">
        <v>711</v>
      </c>
      <c r="G191" s="57" t="s">
        <v>35</v>
      </c>
      <c r="H191" s="60" t="s">
        <v>1199</v>
      </c>
      <c r="I191" s="60" t="str">
        <f>VLOOKUP(H191,新返回合同!$A$2:$Y$45,25,FALSE)</f>
        <v>2023-05-10</v>
      </c>
      <c r="J191" s="66" t="s">
        <v>230</v>
      </c>
      <c r="K191" s="57" t="s">
        <v>713</v>
      </c>
      <c r="L191" s="60" t="s">
        <v>1200</v>
      </c>
      <c r="M191" s="57"/>
      <c r="N191" s="135" t="s">
        <v>715</v>
      </c>
      <c r="O191" s="103" t="s">
        <v>716</v>
      </c>
      <c r="P191" s="68">
        <v>6740</v>
      </c>
      <c r="Q191" s="82">
        <f>162.47-160</f>
        <v>2.4699999999999989</v>
      </c>
      <c r="R191" s="76">
        <f t="shared" si="9"/>
        <v>16647.8</v>
      </c>
      <c r="S191" s="77">
        <v>202304</v>
      </c>
      <c r="T191" s="78" t="s">
        <v>1201</v>
      </c>
      <c r="U191" s="78"/>
      <c r="V191" s="88">
        <v>159.25314726867001</v>
      </c>
      <c r="W191" s="80">
        <v>165.68600000000001</v>
      </c>
      <c r="X191" s="108">
        <v>44927</v>
      </c>
      <c r="Y191" s="108">
        <v>45107</v>
      </c>
      <c r="Z191" s="96"/>
      <c r="AA191" s="97"/>
      <c r="AB191" s="163"/>
      <c r="AC191" s="97"/>
      <c r="AD191" s="44"/>
    </row>
    <row r="192" spans="1:16359" s="43" customFormat="1" ht="15" customHeight="1">
      <c r="A192" s="57" t="s">
        <v>264</v>
      </c>
      <c r="B192" s="58" t="s">
        <v>210</v>
      </c>
      <c r="C192" s="59" t="s">
        <v>211</v>
      </c>
      <c r="D192" s="59" t="s">
        <v>212</v>
      </c>
      <c r="E192" s="57" t="s">
        <v>763</v>
      </c>
      <c r="F192" s="57" t="s">
        <v>764</v>
      </c>
      <c r="G192" s="57" t="s">
        <v>35</v>
      </c>
      <c r="H192" s="60" t="s">
        <v>765</v>
      </c>
      <c r="I192" s="60" t="e">
        <f>VLOOKUP(H192,新返回合同!$A$2:$Y$45,25,FALSE)</f>
        <v>#N/A</v>
      </c>
      <c r="J192" s="66" t="s">
        <v>37</v>
      </c>
      <c r="K192" s="57" t="s">
        <v>766</v>
      </c>
      <c r="L192" s="60" t="s">
        <v>764</v>
      </c>
      <c r="M192" s="57"/>
      <c r="N192" s="67" t="s">
        <v>767</v>
      </c>
      <c r="O192" s="103" t="s">
        <v>768</v>
      </c>
      <c r="P192" s="68">
        <v>6740</v>
      </c>
      <c r="Q192" s="82">
        <f>137.08-135.96</f>
        <v>1.1200000000000045</v>
      </c>
      <c r="R192" s="76">
        <f t="shared" si="9"/>
        <v>7548.8</v>
      </c>
      <c r="S192" s="77">
        <v>202304</v>
      </c>
      <c r="T192" s="78" t="s">
        <v>1202</v>
      </c>
      <c r="U192" s="78"/>
      <c r="V192" s="88">
        <v>135.95565795900001</v>
      </c>
      <c r="W192" s="80">
        <v>138.19999999999999</v>
      </c>
      <c r="X192" s="108">
        <v>44927</v>
      </c>
      <c r="Y192" s="108">
        <v>45077</v>
      </c>
      <c r="Z192" s="96"/>
      <c r="AA192" s="97"/>
      <c r="AB192" s="163"/>
      <c r="AC192" s="97"/>
      <c r="AD192" s="44"/>
    </row>
    <row r="193" spans="1:30" s="43" customFormat="1" ht="15" customHeight="1">
      <c r="A193" s="57" t="s">
        <v>264</v>
      </c>
      <c r="B193" s="58" t="s">
        <v>210</v>
      </c>
      <c r="C193" s="59" t="s">
        <v>211</v>
      </c>
      <c r="D193" s="59" t="s">
        <v>212</v>
      </c>
      <c r="E193" s="57" t="s">
        <v>763</v>
      </c>
      <c r="F193" s="57" t="s">
        <v>764</v>
      </c>
      <c r="G193" s="57" t="s">
        <v>35</v>
      </c>
      <c r="H193" s="60" t="s">
        <v>771</v>
      </c>
      <c r="I193" s="60" t="e">
        <f>VLOOKUP(H193,新返回合同!$A$2:$Y$45,25,FALSE)</f>
        <v>#N/A</v>
      </c>
      <c r="J193" s="66" t="s">
        <v>37</v>
      </c>
      <c r="K193" s="57" t="s">
        <v>766</v>
      </c>
      <c r="L193" s="60" t="s">
        <v>772</v>
      </c>
      <c r="M193" s="57" t="s">
        <v>773</v>
      </c>
      <c r="N193" s="67">
        <v>44835</v>
      </c>
      <c r="O193" s="57" t="s">
        <v>581</v>
      </c>
      <c r="P193" s="68">
        <v>6740</v>
      </c>
      <c r="Q193" s="82">
        <f>80+49.31-127.67</f>
        <v>1.6400000000000006</v>
      </c>
      <c r="R193" s="76">
        <f t="shared" si="9"/>
        <v>11053.6</v>
      </c>
      <c r="S193" s="77">
        <v>202304</v>
      </c>
      <c r="T193" s="78" t="s">
        <v>1203</v>
      </c>
      <c r="U193" s="78"/>
      <c r="V193" s="88">
        <v>127.674504395</v>
      </c>
      <c r="W193" s="80">
        <v>129.31</v>
      </c>
      <c r="X193" s="108">
        <v>44927</v>
      </c>
      <c r="Y193" s="108">
        <v>45107</v>
      </c>
      <c r="Z193" s="96"/>
      <c r="AA193" s="97"/>
      <c r="AB193" s="163"/>
      <c r="AC193" s="97"/>
      <c r="AD193" s="44"/>
    </row>
    <row r="194" spans="1:30" s="43" customFormat="1" ht="15" customHeight="1">
      <c r="A194" s="57" t="s">
        <v>264</v>
      </c>
      <c r="B194" s="58" t="s">
        <v>210</v>
      </c>
      <c r="C194" s="59" t="s">
        <v>414</v>
      </c>
      <c r="D194" s="58" t="s">
        <v>415</v>
      </c>
      <c r="E194" s="57" t="s">
        <v>814</v>
      </c>
      <c r="F194" s="57" t="s">
        <v>815</v>
      </c>
      <c r="G194" s="57" t="s">
        <v>35</v>
      </c>
      <c r="H194" s="60" t="s">
        <v>816</v>
      </c>
      <c r="I194" s="60" t="e">
        <f>VLOOKUP(H194,新返回合同!$A$2:$Y$45,25,FALSE)</f>
        <v>#N/A</v>
      </c>
      <c r="J194" s="66" t="s">
        <v>37</v>
      </c>
      <c r="K194" s="57" t="s">
        <v>815</v>
      </c>
      <c r="L194" s="60" t="s">
        <v>817</v>
      </c>
      <c r="M194" s="57"/>
      <c r="N194" s="67" t="s">
        <v>818</v>
      </c>
      <c r="O194" s="103" t="s">
        <v>819</v>
      </c>
      <c r="P194" s="68">
        <v>6740</v>
      </c>
      <c r="Q194" s="82">
        <f>125.2-120.71</f>
        <v>4.4900000000000091</v>
      </c>
      <c r="R194" s="76">
        <f t="shared" si="9"/>
        <v>30262.6</v>
      </c>
      <c r="S194" s="77">
        <v>202304</v>
      </c>
      <c r="T194" s="78" t="s">
        <v>1204</v>
      </c>
      <c r="U194" s="78"/>
      <c r="V194" s="88">
        <v>120.71405792199999</v>
      </c>
      <c r="W194" s="80">
        <v>129.69</v>
      </c>
      <c r="X194" s="108">
        <v>44927</v>
      </c>
      <c r="Y194" s="108">
        <v>45107</v>
      </c>
      <c r="Z194" s="96"/>
      <c r="AA194" s="97"/>
      <c r="AB194" s="163"/>
      <c r="AC194" s="97"/>
      <c r="AD194" s="44"/>
    </row>
    <row r="195" spans="1:30" s="43" customFormat="1" ht="15" customHeight="1">
      <c r="A195" s="57" t="s">
        <v>264</v>
      </c>
      <c r="B195" s="58" t="s">
        <v>210</v>
      </c>
      <c r="C195" s="59" t="s">
        <v>414</v>
      </c>
      <c r="D195" s="58" t="s">
        <v>415</v>
      </c>
      <c r="E195" s="57" t="s">
        <v>814</v>
      </c>
      <c r="F195" s="57" t="s">
        <v>815</v>
      </c>
      <c r="G195" s="57" t="s">
        <v>35</v>
      </c>
      <c r="H195" s="60" t="s">
        <v>816</v>
      </c>
      <c r="I195" s="60" t="e">
        <f>VLOOKUP(H195,新返回合同!$A$2:$Y$45,25,FALSE)</f>
        <v>#N/A</v>
      </c>
      <c r="J195" s="66" t="s">
        <v>37</v>
      </c>
      <c r="K195" s="57" t="s">
        <v>822</v>
      </c>
      <c r="L195" s="60" t="s">
        <v>823</v>
      </c>
      <c r="M195" s="57"/>
      <c r="N195" s="67">
        <v>44228</v>
      </c>
      <c r="O195" s="57" t="s">
        <v>431</v>
      </c>
      <c r="P195" s="68">
        <v>6740</v>
      </c>
      <c r="Q195" s="82">
        <f>84.77-82.34</f>
        <v>2.4299999999999926</v>
      </c>
      <c r="R195" s="76">
        <f t="shared" si="9"/>
        <v>16378.2</v>
      </c>
      <c r="S195" s="77">
        <v>202304</v>
      </c>
      <c r="T195" s="78" t="s">
        <v>1205</v>
      </c>
      <c r="U195" s="78"/>
      <c r="V195" s="88">
        <v>82.344703674000002</v>
      </c>
      <c r="W195" s="80">
        <v>87.19</v>
      </c>
      <c r="X195" s="108">
        <v>44927</v>
      </c>
      <c r="Y195" s="108">
        <v>45107</v>
      </c>
      <c r="Z195" s="96"/>
      <c r="AA195" s="97"/>
      <c r="AB195" s="163"/>
      <c r="AC195" s="97"/>
      <c r="AD195" s="44"/>
    </row>
    <row r="196" spans="1:30" s="2" customFormat="1" ht="15" customHeight="1">
      <c r="A196" s="61" t="s">
        <v>209</v>
      </c>
      <c r="B196" s="61" t="s">
        <v>210</v>
      </c>
      <c r="C196" s="61" t="s">
        <v>859</v>
      </c>
      <c r="D196" s="61" t="s">
        <v>212</v>
      </c>
      <c r="E196" s="61" t="s">
        <v>1000</v>
      </c>
      <c r="F196" s="61" t="s">
        <v>1001</v>
      </c>
      <c r="G196" s="61" t="s">
        <v>35</v>
      </c>
      <c r="H196" s="61" t="s">
        <v>1002</v>
      </c>
      <c r="I196" s="8" t="e">
        <f>VLOOKUP(H196,新返回合同!$A$2:$Y$45,25,FALSE)</f>
        <v>#N/A</v>
      </c>
      <c r="J196" s="61" t="s">
        <v>37</v>
      </c>
      <c r="K196" s="61" t="s">
        <v>1001</v>
      </c>
      <c r="L196" s="185" t="s">
        <v>1001</v>
      </c>
      <c r="M196" s="61" t="s">
        <v>1003</v>
      </c>
      <c r="N196" s="87" t="s">
        <v>1004</v>
      </c>
      <c r="O196" s="61" t="s">
        <v>1005</v>
      </c>
      <c r="P196" s="186">
        <v>9000</v>
      </c>
      <c r="Q196" s="216">
        <f>299-294.6</f>
        <v>4.3999999999999773</v>
      </c>
      <c r="R196" s="186">
        <f t="shared" si="9"/>
        <v>39600</v>
      </c>
      <c r="S196" s="26">
        <v>202304</v>
      </c>
      <c r="T196" s="217" t="s">
        <v>1206</v>
      </c>
      <c r="U196" s="217"/>
      <c r="V196" s="218">
        <v>294.51</v>
      </c>
      <c r="W196" s="219">
        <v>299</v>
      </c>
      <c r="X196" s="156"/>
      <c r="Y196" s="156"/>
      <c r="Z196" s="98"/>
      <c r="AA196" s="99"/>
      <c r="AB196" s="162"/>
      <c r="AC196" s="99"/>
      <c r="AD196" s="38"/>
    </row>
    <row r="197" spans="1:30" s="43" customFormat="1" ht="15" customHeight="1">
      <c r="A197" s="57" t="s">
        <v>264</v>
      </c>
      <c r="B197" s="58" t="s">
        <v>210</v>
      </c>
      <c r="C197" s="57" t="s">
        <v>859</v>
      </c>
      <c r="D197" s="57" t="s">
        <v>212</v>
      </c>
      <c r="E197" s="57" t="s">
        <v>1035</v>
      </c>
      <c r="F197" s="57" t="s">
        <v>1036</v>
      </c>
      <c r="G197" s="57" t="s">
        <v>35</v>
      </c>
      <c r="H197" s="57" t="s">
        <v>1037</v>
      </c>
      <c r="I197" s="60" t="e">
        <f>VLOOKUP(H197,新返回合同!$A$2:$Y$45,25,FALSE)</f>
        <v>#N/A</v>
      </c>
      <c r="J197" s="57" t="s">
        <v>37</v>
      </c>
      <c r="K197" s="57" t="s">
        <v>1042</v>
      </c>
      <c r="L197" s="187" t="s">
        <v>1042</v>
      </c>
      <c r="M197" s="57" t="s">
        <v>1043</v>
      </c>
      <c r="N197" s="81" t="s">
        <v>1044</v>
      </c>
      <c r="O197" s="57" t="s">
        <v>1045</v>
      </c>
      <c r="P197" s="188">
        <v>6740</v>
      </c>
      <c r="Q197" s="220">
        <f>33.01-32.83</f>
        <v>0.17999999999999972</v>
      </c>
      <c r="R197" s="188">
        <f t="shared" si="9"/>
        <v>1213.2</v>
      </c>
      <c r="S197" s="77">
        <v>202304</v>
      </c>
      <c r="T197" s="221" t="s">
        <v>1207</v>
      </c>
      <c r="U197" s="221"/>
      <c r="V197" s="222">
        <v>32.831668854</v>
      </c>
      <c r="W197" s="223">
        <v>33.19</v>
      </c>
      <c r="X197" s="108">
        <v>44927</v>
      </c>
      <c r="Y197" s="108">
        <v>45107</v>
      </c>
      <c r="Z197" s="96"/>
      <c r="AA197" s="97"/>
      <c r="AB197" s="163"/>
      <c r="AC197" s="97"/>
      <c r="AD197" s="44"/>
    </row>
    <row r="198" spans="1:30" s="2" customFormat="1" ht="15" customHeight="1">
      <c r="A198" s="61" t="s">
        <v>264</v>
      </c>
      <c r="B198" s="62" t="s">
        <v>210</v>
      </c>
      <c r="C198" s="61" t="s">
        <v>859</v>
      </c>
      <c r="D198" s="61" t="s">
        <v>212</v>
      </c>
      <c r="E198" s="61" t="s">
        <v>1073</v>
      </c>
      <c r="F198" s="61" t="s">
        <v>1074</v>
      </c>
      <c r="G198" s="61" t="s">
        <v>35</v>
      </c>
      <c r="H198" s="61" t="s">
        <v>1075</v>
      </c>
      <c r="I198" s="8" t="e">
        <f>VLOOKUP(H198,新返回合同!$A$2:$Y$45,25,FALSE)</f>
        <v>#N/A</v>
      </c>
      <c r="J198" s="61" t="s">
        <v>37</v>
      </c>
      <c r="K198" s="61" t="s">
        <v>1076</v>
      </c>
      <c r="L198" s="185" t="s">
        <v>1074</v>
      </c>
      <c r="M198" s="61" t="s">
        <v>1077</v>
      </c>
      <c r="N198" s="87">
        <v>45017</v>
      </c>
      <c r="O198" s="61" t="s">
        <v>431</v>
      </c>
      <c r="P198" s="186">
        <v>6740</v>
      </c>
      <c r="Q198" s="216">
        <f>130.69-126.66</f>
        <v>4.0300000000000011</v>
      </c>
      <c r="R198" s="186">
        <f t="shared" si="9"/>
        <v>27162.2</v>
      </c>
      <c r="S198" s="26">
        <v>202304</v>
      </c>
      <c r="T198" s="217" t="s">
        <v>1208</v>
      </c>
      <c r="U198" s="217"/>
      <c r="V198" s="218">
        <v>126.65629416</v>
      </c>
      <c r="W198" s="219">
        <v>134.72</v>
      </c>
      <c r="X198" s="156"/>
      <c r="Y198" s="156"/>
      <c r="Z198" s="98"/>
      <c r="AA198" s="99"/>
      <c r="AB198" s="162"/>
      <c r="AC198" s="99"/>
      <c r="AD198" s="38"/>
    </row>
    <row r="199" spans="1:30" s="43" customFormat="1" ht="15" customHeight="1">
      <c r="A199" s="57" t="s">
        <v>264</v>
      </c>
      <c r="B199" s="58" t="s">
        <v>210</v>
      </c>
      <c r="C199" s="57" t="s">
        <v>859</v>
      </c>
      <c r="D199" s="57" t="s">
        <v>212</v>
      </c>
      <c r="E199" s="57" t="s">
        <v>1080</v>
      </c>
      <c r="F199" s="57" t="s">
        <v>1081</v>
      </c>
      <c r="G199" s="57" t="s">
        <v>35</v>
      </c>
      <c r="H199" s="57" t="s">
        <v>1082</v>
      </c>
      <c r="I199" s="60" t="e">
        <f>VLOOKUP(H199,新返回合同!$A$2:$Y$45,25,FALSE)</f>
        <v>#N/A</v>
      </c>
      <c r="J199" s="57" t="s">
        <v>37</v>
      </c>
      <c r="K199" s="57" t="s">
        <v>1083</v>
      </c>
      <c r="L199" s="187" t="s">
        <v>1084</v>
      </c>
      <c r="M199" s="57" t="s">
        <v>1085</v>
      </c>
      <c r="N199" s="81">
        <v>44816</v>
      </c>
      <c r="O199" s="57" t="s">
        <v>431</v>
      </c>
      <c r="P199" s="188">
        <v>6740</v>
      </c>
      <c r="Q199" s="220">
        <f>129.79-112.56</f>
        <v>17.22999999999999</v>
      </c>
      <c r="R199" s="188">
        <f t="shared" si="9"/>
        <v>116130.2</v>
      </c>
      <c r="S199" s="77">
        <v>202304</v>
      </c>
      <c r="T199" s="221" t="s">
        <v>1209</v>
      </c>
      <c r="U199" s="221"/>
      <c r="V199" s="222">
        <v>133.03299999999999</v>
      </c>
      <c r="W199" s="223">
        <v>135.19999999999999</v>
      </c>
      <c r="X199" s="108">
        <v>44805</v>
      </c>
      <c r="Y199" s="108">
        <v>45170</v>
      </c>
      <c r="Z199" s="96"/>
      <c r="AA199" s="97"/>
      <c r="AB199" s="163"/>
      <c r="AC199" s="97"/>
      <c r="AD199" s="44"/>
    </row>
    <row r="200" spans="1:30" s="43" customFormat="1" ht="15" customHeight="1">
      <c r="A200" s="57" t="s">
        <v>264</v>
      </c>
      <c r="B200" s="58" t="s">
        <v>210</v>
      </c>
      <c r="C200" s="57" t="s">
        <v>859</v>
      </c>
      <c r="D200" s="57" t="s">
        <v>212</v>
      </c>
      <c r="E200" s="57" t="s">
        <v>1088</v>
      </c>
      <c r="F200" s="57" t="s">
        <v>1089</v>
      </c>
      <c r="G200" s="57" t="s">
        <v>35</v>
      </c>
      <c r="H200" s="57" t="s">
        <v>1090</v>
      </c>
      <c r="I200" s="60" t="e">
        <f>VLOOKUP(H200,新返回合同!$A$2:$Y$45,25,FALSE)</f>
        <v>#N/A</v>
      </c>
      <c r="J200" s="57" t="s">
        <v>37</v>
      </c>
      <c r="K200" s="57" t="s">
        <v>1091</v>
      </c>
      <c r="L200" s="187" t="s">
        <v>1091</v>
      </c>
      <c r="M200" s="57" t="s">
        <v>1092</v>
      </c>
      <c r="N200" s="81" t="s">
        <v>1093</v>
      </c>
      <c r="O200" s="57" t="s">
        <v>1094</v>
      </c>
      <c r="P200" s="188">
        <v>6740</v>
      </c>
      <c r="Q200" s="220">
        <f>49.18-48.71</f>
        <v>0.46999999999999886</v>
      </c>
      <c r="R200" s="188">
        <f t="shared" si="9"/>
        <v>3167.8</v>
      </c>
      <c r="S200" s="77">
        <v>202304</v>
      </c>
      <c r="T200" s="221" t="s">
        <v>1210</v>
      </c>
      <c r="U200" s="221"/>
      <c r="V200" s="222">
        <v>48.712104797000002</v>
      </c>
      <c r="W200" s="223">
        <v>49.66</v>
      </c>
      <c r="X200" s="108">
        <v>44927</v>
      </c>
      <c r="Y200" s="108">
        <v>45107</v>
      </c>
      <c r="Z200" s="96"/>
      <c r="AA200" s="97"/>
      <c r="AB200" s="163"/>
      <c r="AC200" s="97"/>
      <c r="AD200" s="44"/>
    </row>
    <row r="201" spans="1:30" s="43" customFormat="1" ht="15" customHeight="1">
      <c r="A201" s="57" t="s">
        <v>264</v>
      </c>
      <c r="B201" s="58" t="s">
        <v>210</v>
      </c>
      <c r="C201" s="57" t="s">
        <v>859</v>
      </c>
      <c r="D201" s="57" t="s">
        <v>212</v>
      </c>
      <c r="E201" s="57" t="s">
        <v>1102</v>
      </c>
      <c r="F201" s="57" t="s">
        <v>1103</v>
      </c>
      <c r="G201" s="57" t="s">
        <v>35</v>
      </c>
      <c r="H201" s="57" t="s">
        <v>1104</v>
      </c>
      <c r="I201" s="60" t="e">
        <f>VLOOKUP(H201,新返回合同!$A$2:$Y$45,25,FALSE)</f>
        <v>#N/A</v>
      </c>
      <c r="J201" s="57" t="s">
        <v>37</v>
      </c>
      <c r="K201" s="57" t="s">
        <v>1105</v>
      </c>
      <c r="L201" s="187" t="s">
        <v>1105</v>
      </c>
      <c r="M201" s="57" t="s">
        <v>1106</v>
      </c>
      <c r="N201" s="81" t="s">
        <v>1107</v>
      </c>
      <c r="O201" s="57" t="s">
        <v>1108</v>
      </c>
      <c r="P201" s="188">
        <v>6740</v>
      </c>
      <c r="Q201" s="220">
        <f>33.99-33.69</f>
        <v>0.30000000000000426</v>
      </c>
      <c r="R201" s="188">
        <f t="shared" si="9"/>
        <v>2022</v>
      </c>
      <c r="S201" s="77">
        <v>202304</v>
      </c>
      <c r="T201" s="221" t="s">
        <v>1211</v>
      </c>
      <c r="U201" s="221"/>
      <c r="V201" s="222">
        <v>33.688495635999999</v>
      </c>
      <c r="W201" s="223">
        <v>34.29</v>
      </c>
      <c r="X201" s="108">
        <v>44927</v>
      </c>
      <c r="Y201" s="108">
        <v>45107</v>
      </c>
      <c r="Z201" s="96"/>
      <c r="AA201" s="97"/>
      <c r="AB201" s="163"/>
      <c r="AC201" s="97"/>
      <c r="AD201" s="44"/>
    </row>
    <row r="202" spans="1:30" s="43" customFormat="1" ht="15" customHeight="1">
      <c r="A202" s="57" t="s">
        <v>264</v>
      </c>
      <c r="B202" s="58" t="s">
        <v>210</v>
      </c>
      <c r="C202" s="57" t="s">
        <v>859</v>
      </c>
      <c r="D202" s="57" t="s">
        <v>212</v>
      </c>
      <c r="E202" s="57" t="s">
        <v>1111</v>
      </c>
      <c r="F202" s="57" t="s">
        <v>1112</v>
      </c>
      <c r="G202" s="57" t="s">
        <v>35</v>
      </c>
      <c r="H202" s="57" t="s">
        <v>1113</v>
      </c>
      <c r="I202" s="60" t="e">
        <f>VLOOKUP(H202,新返回合同!$A$2:$Y$45,25,FALSE)</f>
        <v>#N/A</v>
      </c>
      <c r="J202" s="57" t="s">
        <v>37</v>
      </c>
      <c r="K202" s="57" t="s">
        <v>1114</v>
      </c>
      <c r="L202" s="187" t="s">
        <v>1112</v>
      </c>
      <c r="M202" s="57" t="s">
        <v>1115</v>
      </c>
      <c r="N202" s="81" t="s">
        <v>1116</v>
      </c>
      <c r="O202" s="57" t="s">
        <v>1117</v>
      </c>
      <c r="P202" s="188">
        <v>6740</v>
      </c>
      <c r="Q202" s="220">
        <f>156.46-153.72</f>
        <v>2.7400000000000091</v>
      </c>
      <c r="R202" s="188">
        <f t="shared" si="9"/>
        <v>18467.599999999999</v>
      </c>
      <c r="S202" s="77">
        <v>202304</v>
      </c>
      <c r="T202" s="221" t="s">
        <v>1212</v>
      </c>
      <c r="U202" s="221"/>
      <c r="V202" s="222">
        <v>153.71730041500001</v>
      </c>
      <c r="W202" s="223">
        <v>159.19</v>
      </c>
      <c r="X202" s="108">
        <v>44728</v>
      </c>
      <c r="Y202" s="108">
        <v>45092</v>
      </c>
      <c r="Z202" s="96"/>
      <c r="AA202" s="97"/>
      <c r="AB202" s="163"/>
      <c r="AC202" s="97"/>
      <c r="AD202" s="44"/>
    </row>
    <row r="203" spans="1:30" s="2" customFormat="1" ht="15" customHeight="1">
      <c r="A203" s="62" t="s">
        <v>209</v>
      </c>
      <c r="B203" s="63" t="s">
        <v>210</v>
      </c>
      <c r="C203" s="62" t="s">
        <v>414</v>
      </c>
      <c r="D203" s="62" t="s">
        <v>415</v>
      </c>
      <c r="E203" s="62" t="s">
        <v>680</v>
      </c>
      <c r="F203" s="62" t="s">
        <v>681</v>
      </c>
      <c r="G203" s="110" t="s">
        <v>35</v>
      </c>
      <c r="H203" s="8" t="s">
        <v>682</v>
      </c>
      <c r="I203" s="8" t="e">
        <f>VLOOKUP(H203,新返回合同!$A$2:$Y$45,25,FALSE)</f>
        <v>#N/A</v>
      </c>
      <c r="J203" s="117" t="s">
        <v>37</v>
      </c>
      <c r="K203" s="117" t="s">
        <v>683</v>
      </c>
      <c r="L203" s="189" t="s">
        <v>681</v>
      </c>
      <c r="M203" s="15"/>
      <c r="N203" s="190" t="s">
        <v>684</v>
      </c>
      <c r="O203" s="191" t="s">
        <v>685</v>
      </c>
      <c r="P203" s="120">
        <v>9000</v>
      </c>
      <c r="Q203" s="224">
        <f>21-20.7</f>
        <v>0.30000000000000071</v>
      </c>
      <c r="R203" s="91">
        <f t="shared" si="9"/>
        <v>2700</v>
      </c>
      <c r="S203" s="26">
        <v>202301</v>
      </c>
      <c r="T203" s="136" t="s">
        <v>1213</v>
      </c>
      <c r="U203" s="136"/>
      <c r="V203" s="225">
        <v>20.645780943999998</v>
      </c>
      <c r="W203" s="226">
        <v>21</v>
      </c>
      <c r="X203" s="227"/>
      <c r="Y203" s="279"/>
      <c r="Z203" s="227"/>
      <c r="AA203" s="279"/>
      <c r="AB203" s="279"/>
      <c r="AC203" s="280"/>
    </row>
    <row r="204" spans="1:30" s="2" customFormat="1" ht="15" customHeight="1">
      <c r="A204" s="61" t="s">
        <v>29</v>
      </c>
      <c r="B204" s="62" t="s">
        <v>30</v>
      </c>
      <c r="C204" s="63" t="s">
        <v>31</v>
      </c>
      <c r="D204" s="63" t="s">
        <v>32</v>
      </c>
      <c r="E204" s="61" t="s">
        <v>326</v>
      </c>
      <c r="F204" s="61" t="s">
        <v>327</v>
      </c>
      <c r="G204" s="61" t="s">
        <v>35</v>
      </c>
      <c r="H204" s="8" t="s">
        <v>1214</v>
      </c>
      <c r="I204" s="8" t="e">
        <f>VLOOKUP(H204,新返回合同!$A$2:$Y$45,25,FALSE)</f>
        <v>#N/A</v>
      </c>
      <c r="J204" s="65" t="s">
        <v>37</v>
      </c>
      <c r="K204" s="8" t="s">
        <v>1215</v>
      </c>
      <c r="L204" s="8" t="s">
        <v>1215</v>
      </c>
      <c r="M204" s="61"/>
      <c r="N204" s="69">
        <v>45047</v>
      </c>
      <c r="O204" s="61"/>
      <c r="P204" s="70">
        <v>4800</v>
      </c>
      <c r="Q204" s="89">
        <v>34.691000000000003</v>
      </c>
      <c r="R204" s="18">
        <f t="shared" si="9"/>
        <v>166516.79999999999</v>
      </c>
      <c r="S204" s="26">
        <v>202305</v>
      </c>
      <c r="T204" s="84" t="s">
        <v>1216</v>
      </c>
      <c r="U204" s="84"/>
      <c r="V204" s="85">
        <v>34.690277100000003</v>
      </c>
      <c r="W204" s="86"/>
      <c r="X204" s="87"/>
      <c r="Y204" s="87"/>
      <c r="Z204" s="98" t="s">
        <v>1217</v>
      </c>
      <c r="AA204" s="99">
        <v>0</v>
      </c>
      <c r="AB204" s="99"/>
      <c r="AC204" s="99">
        <v>0</v>
      </c>
    </row>
    <row r="205" spans="1:30" s="2" customFormat="1" ht="15" customHeight="1">
      <c r="A205" s="61" t="s">
        <v>29</v>
      </c>
      <c r="B205" s="62" t="s">
        <v>30</v>
      </c>
      <c r="C205" s="63" t="s">
        <v>31</v>
      </c>
      <c r="D205" s="63" t="s">
        <v>32</v>
      </c>
      <c r="E205" s="61" t="s">
        <v>377</v>
      </c>
      <c r="F205" s="61" t="s">
        <v>378</v>
      </c>
      <c r="G205" s="61" t="s">
        <v>35</v>
      </c>
      <c r="H205" s="8" t="s">
        <v>1218</v>
      </c>
      <c r="I205" s="8" t="e">
        <f>VLOOKUP(H205,新返回合同!$A$2:$Y$45,25,FALSE)</f>
        <v>#N/A</v>
      </c>
      <c r="J205" s="65" t="s">
        <v>37</v>
      </c>
      <c r="K205" s="8" t="s">
        <v>1219</v>
      </c>
      <c r="L205" s="8" t="s">
        <v>1219</v>
      </c>
      <c r="M205" s="61"/>
      <c r="N205" s="69">
        <v>45047</v>
      </c>
      <c r="O205" s="61"/>
      <c r="P205" s="70">
        <v>5500</v>
      </c>
      <c r="Q205" s="89">
        <v>1290.232</v>
      </c>
      <c r="R205" s="18">
        <f t="shared" si="9"/>
        <v>7096276</v>
      </c>
      <c r="S205" s="26">
        <v>202305</v>
      </c>
      <c r="T205" s="84" t="s">
        <v>1216</v>
      </c>
      <c r="U205" s="84"/>
      <c r="V205" s="85">
        <v>1290.2312011720001</v>
      </c>
      <c r="W205" s="86"/>
      <c r="X205" s="87"/>
      <c r="Y205" s="87"/>
      <c r="Z205" s="98" t="s">
        <v>1220</v>
      </c>
      <c r="AA205" s="99">
        <v>0</v>
      </c>
      <c r="AB205" s="99"/>
      <c r="AC205" s="99">
        <v>0</v>
      </c>
    </row>
    <row r="206" spans="1:30" s="2" customFormat="1" ht="15" customHeight="1">
      <c r="A206" s="61" t="s">
        <v>29</v>
      </c>
      <c r="B206" s="62" t="s">
        <v>30</v>
      </c>
      <c r="C206" s="63" t="s">
        <v>31</v>
      </c>
      <c r="D206" s="63" t="s">
        <v>32</v>
      </c>
      <c r="E206" s="61" t="s">
        <v>1221</v>
      </c>
      <c r="F206" s="61" t="s">
        <v>1222</v>
      </c>
      <c r="G206" s="61" t="s">
        <v>35</v>
      </c>
      <c r="H206" s="8" t="s">
        <v>1223</v>
      </c>
      <c r="I206" s="8" t="e">
        <f>VLOOKUP(H206,新返回合同!$A$2:$Y$45,25,FALSE)</f>
        <v>#N/A</v>
      </c>
      <c r="J206" s="65" t="s">
        <v>37</v>
      </c>
      <c r="K206" s="8" t="s">
        <v>1224</v>
      </c>
      <c r="L206" s="8" t="s">
        <v>1224</v>
      </c>
      <c r="M206" s="61"/>
      <c r="N206" s="69">
        <v>45047</v>
      </c>
      <c r="O206" s="61"/>
      <c r="P206" s="70">
        <v>5200</v>
      </c>
      <c r="Q206" s="89">
        <v>126.64100000000001</v>
      </c>
      <c r="R206" s="18">
        <f t="shared" si="9"/>
        <v>658533.19999999995</v>
      </c>
      <c r="S206" s="26">
        <v>202305</v>
      </c>
      <c r="T206" s="84" t="s">
        <v>1216</v>
      </c>
      <c r="U206" s="84"/>
      <c r="V206" s="85">
        <v>126.640350342</v>
      </c>
      <c r="W206" s="86"/>
      <c r="X206" s="87"/>
      <c r="Y206" s="87"/>
      <c r="Z206" s="98" t="s">
        <v>1225</v>
      </c>
      <c r="AA206" s="99">
        <v>0</v>
      </c>
      <c r="AB206" s="99"/>
      <c r="AC206" s="99">
        <v>0</v>
      </c>
    </row>
    <row r="207" spans="1:30" s="2" customFormat="1" ht="15" customHeight="1">
      <c r="A207" s="61" t="s">
        <v>29</v>
      </c>
      <c r="B207" s="62" t="s">
        <v>30</v>
      </c>
      <c r="C207" s="63" t="s">
        <v>31</v>
      </c>
      <c r="D207" s="63" t="s">
        <v>32</v>
      </c>
      <c r="E207" s="61" t="s">
        <v>180</v>
      </c>
      <c r="F207" s="61" t="s">
        <v>181</v>
      </c>
      <c r="G207" s="61" t="s">
        <v>35</v>
      </c>
      <c r="H207" s="8" t="s">
        <v>1226</v>
      </c>
      <c r="I207" s="8" t="e">
        <f>VLOOKUP(H207,新返回合同!$A$2:$Y$45,25,FALSE)</f>
        <v>#N/A</v>
      </c>
      <c r="J207" s="65" t="s">
        <v>37</v>
      </c>
      <c r="K207" s="8" t="s">
        <v>1227</v>
      </c>
      <c r="L207" s="8" t="s">
        <v>1227</v>
      </c>
      <c r="M207" s="61"/>
      <c r="N207" s="69">
        <v>45047</v>
      </c>
      <c r="O207" s="61"/>
      <c r="P207" s="70">
        <v>5200</v>
      </c>
      <c r="Q207" s="89">
        <v>119.538</v>
      </c>
      <c r="R207" s="18">
        <f t="shared" ref="R207:R208" si="12">ROUND(P207*Q207,2)</f>
        <v>621597.6</v>
      </c>
      <c r="S207" s="26">
        <v>202305</v>
      </c>
      <c r="T207" s="84" t="s">
        <v>1216</v>
      </c>
      <c r="U207" s="84"/>
      <c r="V207" s="85">
        <v>119.537017822</v>
      </c>
      <c r="W207" s="86"/>
      <c r="X207" s="87"/>
      <c r="Y207" s="87"/>
      <c r="Z207" s="98" t="s">
        <v>1228</v>
      </c>
      <c r="AA207" s="99">
        <v>0</v>
      </c>
      <c r="AB207" s="99"/>
      <c r="AC207" s="99">
        <v>0</v>
      </c>
    </row>
    <row r="208" spans="1:30" s="2" customFormat="1" ht="15" customHeight="1">
      <c r="A208" s="61" t="s">
        <v>209</v>
      </c>
      <c r="B208" s="62" t="s">
        <v>210</v>
      </c>
      <c r="C208" s="63" t="s">
        <v>211</v>
      </c>
      <c r="D208" s="63" t="s">
        <v>212</v>
      </c>
      <c r="E208" s="61" t="s">
        <v>213</v>
      </c>
      <c r="F208" s="61" t="s">
        <v>214</v>
      </c>
      <c r="G208" s="64" t="s">
        <v>35</v>
      </c>
      <c r="H208" s="65" t="s">
        <v>277</v>
      </c>
      <c r="I208" s="8" t="e">
        <f>VLOOKUP(H208,新返回合同!$A$2:$Y$45,25,FALSE)</f>
        <v>#N/A</v>
      </c>
      <c r="J208" s="65" t="s">
        <v>278</v>
      </c>
      <c r="K208" s="64" t="s">
        <v>279</v>
      </c>
      <c r="L208" s="8" t="s">
        <v>280</v>
      </c>
      <c r="M208" s="15" t="s">
        <v>281</v>
      </c>
      <c r="N208" s="72" t="s">
        <v>282</v>
      </c>
      <c r="O208" s="72" t="s">
        <v>283</v>
      </c>
      <c r="P208" s="73">
        <v>9000</v>
      </c>
      <c r="Q208" s="91">
        <v>0.56000000000000005</v>
      </c>
      <c r="R208" s="91">
        <f t="shared" si="12"/>
        <v>5040</v>
      </c>
      <c r="S208" s="26">
        <v>202304</v>
      </c>
      <c r="T208" s="92" t="s">
        <v>1229</v>
      </c>
      <c r="U208" s="93"/>
      <c r="V208" s="228">
        <f>0.1729450726*21/30</f>
        <v>0.12106155081999999</v>
      </c>
      <c r="W208" s="94"/>
      <c r="X208" s="87"/>
      <c r="Y208" s="87"/>
      <c r="Z208" s="98" t="s">
        <v>285</v>
      </c>
      <c r="AA208" s="99">
        <v>3</v>
      </c>
      <c r="AB208" s="100">
        <v>10</v>
      </c>
      <c r="AC208" s="99"/>
    </row>
    <row r="209" spans="1:29" s="43" customFormat="1" ht="15" customHeight="1">
      <c r="A209" s="164" t="s">
        <v>257</v>
      </c>
      <c r="B209" s="164" t="s">
        <v>1230</v>
      </c>
      <c r="C209" s="164" t="s">
        <v>67</v>
      </c>
      <c r="D209" s="164" t="s">
        <v>1231</v>
      </c>
      <c r="E209" s="103" t="s">
        <v>1232</v>
      </c>
      <c r="F209" s="164" t="s">
        <v>1233</v>
      </c>
      <c r="G209" s="165" t="s">
        <v>35</v>
      </c>
      <c r="H209" s="166" t="s">
        <v>1234</v>
      </c>
      <c r="I209" s="60" t="e">
        <f>VLOOKUP(H209,新返回合同!$A$2:$Y$45,25,FALSE)</f>
        <v>#N/A</v>
      </c>
      <c r="J209" s="166" t="s">
        <v>1235</v>
      </c>
      <c r="K209" s="165" t="s">
        <v>1236</v>
      </c>
      <c r="L209" s="192" t="s">
        <v>1237</v>
      </c>
      <c r="M209" s="193"/>
      <c r="N209" s="194" t="s">
        <v>1238</v>
      </c>
      <c r="O209" s="194" t="s">
        <v>1239</v>
      </c>
      <c r="P209" s="195">
        <v>21000</v>
      </c>
      <c r="Q209" s="229">
        <v>100</v>
      </c>
      <c r="R209" s="230">
        <f t="shared" ref="R209:R223" si="13">ROUND(P209*Q209,2)</f>
        <v>2100000</v>
      </c>
      <c r="S209" s="231">
        <v>202305</v>
      </c>
      <c r="T209" s="232" t="s">
        <v>1240</v>
      </c>
      <c r="U209" s="233"/>
      <c r="V209" s="234">
        <v>96.933200811999995</v>
      </c>
      <c r="W209" s="235"/>
      <c r="X209" s="236">
        <v>44013</v>
      </c>
      <c r="Y209" s="236">
        <v>45107</v>
      </c>
      <c r="Z209" s="236" t="s">
        <v>1241</v>
      </c>
      <c r="AA209" s="281">
        <f>AC209/AB209</f>
        <v>0.38461538461538464</v>
      </c>
      <c r="AB209" s="282">
        <v>260</v>
      </c>
      <c r="AC209" s="282">
        <v>100</v>
      </c>
    </row>
    <row r="210" spans="1:29" s="43" customFormat="1" ht="15" customHeight="1">
      <c r="A210" s="164" t="s">
        <v>257</v>
      </c>
      <c r="B210" s="164" t="s">
        <v>1230</v>
      </c>
      <c r="C210" s="164" t="s">
        <v>67</v>
      </c>
      <c r="D210" s="164" t="s">
        <v>1231</v>
      </c>
      <c r="E210" s="103" t="s">
        <v>1232</v>
      </c>
      <c r="F210" s="164" t="s">
        <v>1233</v>
      </c>
      <c r="G210" s="165" t="s">
        <v>35</v>
      </c>
      <c r="H210" s="166" t="s">
        <v>1234</v>
      </c>
      <c r="I210" s="60" t="e">
        <f>VLOOKUP(H210,新返回合同!$A$2:$Y$45,25,FALSE)</f>
        <v>#N/A</v>
      </c>
      <c r="J210" s="166" t="s">
        <v>1235</v>
      </c>
      <c r="K210" s="165" t="s">
        <v>1242</v>
      </c>
      <c r="L210" s="192" t="s">
        <v>1243</v>
      </c>
      <c r="M210" s="193"/>
      <c r="N210" s="196">
        <v>39326</v>
      </c>
      <c r="O210" s="196" t="s">
        <v>1244</v>
      </c>
      <c r="P210" s="195">
        <v>21000</v>
      </c>
      <c r="Q210" s="229">
        <v>0</v>
      </c>
      <c r="R210" s="230">
        <f t="shared" si="13"/>
        <v>0</v>
      </c>
      <c r="S210" s="231">
        <v>202305</v>
      </c>
      <c r="T210" s="232" t="s">
        <v>1245</v>
      </c>
      <c r="U210" s="233"/>
      <c r="V210" s="234">
        <v>0</v>
      </c>
      <c r="W210" s="235"/>
      <c r="X210" s="236">
        <v>44013</v>
      </c>
      <c r="Y210" s="236">
        <v>45107</v>
      </c>
      <c r="Z210" s="236" t="s">
        <v>1246</v>
      </c>
      <c r="AA210" s="281">
        <v>0</v>
      </c>
      <c r="AB210" s="282">
        <v>0</v>
      </c>
      <c r="AC210" s="282">
        <v>0</v>
      </c>
    </row>
    <row r="211" spans="1:29" s="43" customFormat="1" ht="15" customHeight="1">
      <c r="A211" s="167" t="s">
        <v>257</v>
      </c>
      <c r="B211" s="167" t="s">
        <v>1230</v>
      </c>
      <c r="C211" s="167" t="s">
        <v>67</v>
      </c>
      <c r="D211" s="167" t="s">
        <v>1231</v>
      </c>
      <c r="E211" s="103" t="s">
        <v>1232</v>
      </c>
      <c r="F211" s="167" t="s">
        <v>1233</v>
      </c>
      <c r="G211" s="168" t="s">
        <v>35</v>
      </c>
      <c r="H211" s="169" t="s">
        <v>1234</v>
      </c>
      <c r="I211" s="60" t="e">
        <f>VLOOKUP(H211,新返回合同!$A$2:$Y$45,25,FALSE)</f>
        <v>#N/A</v>
      </c>
      <c r="J211" s="169" t="s">
        <v>1235</v>
      </c>
      <c r="K211" s="168" t="s">
        <v>1247</v>
      </c>
      <c r="L211" s="197" t="s">
        <v>1248</v>
      </c>
      <c r="M211" s="198"/>
      <c r="N211" s="194">
        <v>43435</v>
      </c>
      <c r="O211" s="168" t="s">
        <v>1249</v>
      </c>
      <c r="P211" s="199">
        <v>15000</v>
      </c>
      <c r="Q211" s="229">
        <v>0</v>
      </c>
      <c r="R211" s="237">
        <f t="shared" si="13"/>
        <v>0</v>
      </c>
      <c r="S211" s="231">
        <v>202305</v>
      </c>
      <c r="T211" s="232" t="s">
        <v>1250</v>
      </c>
      <c r="U211" s="238"/>
      <c r="V211" s="235">
        <v>0</v>
      </c>
      <c r="W211" s="235"/>
      <c r="X211" s="239">
        <v>44013</v>
      </c>
      <c r="Y211" s="239">
        <v>45107</v>
      </c>
      <c r="Z211" s="239" t="s">
        <v>1251</v>
      </c>
      <c r="AA211" s="57" t="s">
        <v>1252</v>
      </c>
      <c r="AB211" s="57">
        <v>0</v>
      </c>
      <c r="AC211" s="57">
        <v>0</v>
      </c>
    </row>
    <row r="212" spans="1:29" s="43" customFormat="1" ht="15" customHeight="1">
      <c r="A212" s="167" t="s">
        <v>257</v>
      </c>
      <c r="B212" s="167" t="s">
        <v>1230</v>
      </c>
      <c r="C212" s="167" t="s">
        <v>67</v>
      </c>
      <c r="D212" s="167" t="s">
        <v>1231</v>
      </c>
      <c r="E212" s="103" t="s">
        <v>1232</v>
      </c>
      <c r="F212" s="167" t="s">
        <v>1233</v>
      </c>
      <c r="G212" s="168" t="s">
        <v>35</v>
      </c>
      <c r="H212" s="169" t="s">
        <v>1234</v>
      </c>
      <c r="I212" s="60" t="e">
        <f>VLOOKUP(H212,新返回合同!$A$2:$Y$45,25,FALSE)</f>
        <v>#N/A</v>
      </c>
      <c r="J212" s="169" t="s">
        <v>37</v>
      </c>
      <c r="K212" s="168" t="s">
        <v>1253</v>
      </c>
      <c r="L212" s="197" t="s">
        <v>1233</v>
      </c>
      <c r="M212" s="198"/>
      <c r="N212" s="194" t="s">
        <v>1254</v>
      </c>
      <c r="O212" s="168" t="s">
        <v>1255</v>
      </c>
      <c r="P212" s="199">
        <v>6000</v>
      </c>
      <c r="Q212" s="229">
        <v>42</v>
      </c>
      <c r="R212" s="237">
        <f t="shared" si="13"/>
        <v>252000</v>
      </c>
      <c r="S212" s="231">
        <v>202305</v>
      </c>
      <c r="T212" s="232" t="s">
        <v>1256</v>
      </c>
      <c r="U212" s="238"/>
      <c r="V212" s="235">
        <v>41.083964614000003</v>
      </c>
      <c r="W212" s="235"/>
      <c r="X212" s="239">
        <v>44013</v>
      </c>
      <c r="Y212" s="239">
        <v>45107</v>
      </c>
      <c r="Z212" s="239" t="s">
        <v>1257</v>
      </c>
      <c r="AA212" s="283">
        <v>0.3</v>
      </c>
      <c r="AB212" s="57">
        <v>140</v>
      </c>
      <c r="AC212" s="57">
        <v>42</v>
      </c>
    </row>
    <row r="213" spans="1:29" s="43" customFormat="1" ht="15" customHeight="1">
      <c r="A213" s="167" t="s">
        <v>257</v>
      </c>
      <c r="B213" s="167" t="s">
        <v>1230</v>
      </c>
      <c r="C213" s="167" t="s">
        <v>67</v>
      </c>
      <c r="D213" s="167" t="s">
        <v>1231</v>
      </c>
      <c r="E213" s="103" t="s">
        <v>1232</v>
      </c>
      <c r="F213" s="167" t="s">
        <v>1233</v>
      </c>
      <c r="G213" s="168" t="s">
        <v>35</v>
      </c>
      <c r="H213" s="169" t="s">
        <v>1234</v>
      </c>
      <c r="I213" s="60" t="e">
        <f>VLOOKUP(H213,新返回合同!$A$2:$Y$45,25,FALSE)</f>
        <v>#N/A</v>
      </c>
      <c r="J213" s="169" t="s">
        <v>1235</v>
      </c>
      <c r="K213" s="168" t="s">
        <v>1258</v>
      </c>
      <c r="L213" s="200" t="s">
        <v>1259</v>
      </c>
      <c r="M213" s="198"/>
      <c r="N213" s="194" t="s">
        <v>1260</v>
      </c>
      <c r="O213" s="194" t="s">
        <v>1261</v>
      </c>
      <c r="P213" s="199">
        <v>15000</v>
      </c>
      <c r="Q213" s="229">
        <v>0</v>
      </c>
      <c r="R213" s="237">
        <f t="shared" si="13"/>
        <v>0</v>
      </c>
      <c r="S213" s="231">
        <v>202305</v>
      </c>
      <c r="T213" s="232" t="s">
        <v>1262</v>
      </c>
      <c r="U213" s="238"/>
      <c r="V213" s="235">
        <v>0</v>
      </c>
      <c r="W213" s="235"/>
      <c r="X213" s="239">
        <v>44013</v>
      </c>
      <c r="Y213" s="239">
        <v>45107</v>
      </c>
      <c r="Z213" s="239" t="s">
        <v>1263</v>
      </c>
      <c r="AA213" s="283">
        <v>0.3</v>
      </c>
      <c r="AB213" s="57">
        <v>0</v>
      </c>
      <c r="AC213" s="57">
        <v>0</v>
      </c>
    </row>
    <row r="214" spans="1:29" s="43" customFormat="1" ht="15" customHeight="1">
      <c r="A214" s="167" t="s">
        <v>257</v>
      </c>
      <c r="B214" s="167" t="s">
        <v>1230</v>
      </c>
      <c r="C214" s="167" t="s">
        <v>67</v>
      </c>
      <c r="D214" s="167" t="s">
        <v>1231</v>
      </c>
      <c r="E214" s="103" t="s">
        <v>1232</v>
      </c>
      <c r="F214" s="167" t="s">
        <v>1233</v>
      </c>
      <c r="G214" s="168" t="s">
        <v>35</v>
      </c>
      <c r="H214" s="169" t="s">
        <v>1234</v>
      </c>
      <c r="I214" s="60" t="e">
        <f>VLOOKUP(H214,新返回合同!$A$2:$Y$45,25,FALSE)</f>
        <v>#N/A</v>
      </c>
      <c r="J214" s="169" t="s">
        <v>1235</v>
      </c>
      <c r="K214" s="168" t="s">
        <v>1264</v>
      </c>
      <c r="L214" s="200" t="s">
        <v>1265</v>
      </c>
      <c r="M214" s="198" t="s">
        <v>1266</v>
      </c>
      <c r="N214" s="194">
        <v>44682</v>
      </c>
      <c r="O214" s="194" t="s">
        <v>832</v>
      </c>
      <c r="P214" s="199">
        <v>6000</v>
      </c>
      <c r="Q214" s="229">
        <v>228</v>
      </c>
      <c r="R214" s="237">
        <f t="shared" si="13"/>
        <v>1368000</v>
      </c>
      <c r="S214" s="231">
        <v>202305</v>
      </c>
      <c r="T214" s="232" t="s">
        <v>1267</v>
      </c>
      <c r="U214" s="238"/>
      <c r="V214" s="235">
        <v>227.991781629</v>
      </c>
      <c r="W214" s="235"/>
      <c r="X214" s="239">
        <v>44013</v>
      </c>
      <c r="Y214" s="239">
        <v>45107</v>
      </c>
      <c r="Z214" s="239" t="s">
        <v>1268</v>
      </c>
      <c r="AA214" s="283">
        <v>0.2</v>
      </c>
      <c r="AB214" s="57">
        <v>600</v>
      </c>
      <c r="AC214" s="57">
        <v>120</v>
      </c>
    </row>
    <row r="215" spans="1:29" s="43" customFormat="1" ht="15" customHeight="1">
      <c r="A215" s="167" t="s">
        <v>257</v>
      </c>
      <c r="B215" s="167" t="s">
        <v>1230</v>
      </c>
      <c r="C215" s="167" t="s">
        <v>67</v>
      </c>
      <c r="D215" s="167" t="s">
        <v>1231</v>
      </c>
      <c r="E215" s="103" t="s">
        <v>1232</v>
      </c>
      <c r="F215" s="167" t="s">
        <v>1233</v>
      </c>
      <c r="G215" s="168" t="s">
        <v>35</v>
      </c>
      <c r="H215" s="169" t="s">
        <v>1234</v>
      </c>
      <c r="I215" s="60" t="e">
        <f>VLOOKUP(H215,新返回合同!$A$2:$Y$45,25,FALSE)</f>
        <v>#N/A</v>
      </c>
      <c r="J215" s="169" t="s">
        <v>72</v>
      </c>
      <c r="K215" s="168" t="s">
        <v>1269</v>
      </c>
      <c r="L215" s="197" t="s">
        <v>1270</v>
      </c>
      <c r="M215" s="198"/>
      <c r="N215" s="194" t="s">
        <v>1271</v>
      </c>
      <c r="O215" s="194" t="s">
        <v>1272</v>
      </c>
      <c r="P215" s="199">
        <v>120000</v>
      </c>
      <c r="Q215" s="229">
        <v>20</v>
      </c>
      <c r="R215" s="76">
        <f t="shared" si="13"/>
        <v>2400000</v>
      </c>
      <c r="S215" s="231">
        <v>202305</v>
      </c>
      <c r="T215" s="232" t="s">
        <v>1273</v>
      </c>
      <c r="U215" s="238"/>
      <c r="V215" s="235">
        <v>11.099227967999999</v>
      </c>
      <c r="W215" s="235"/>
      <c r="X215" s="239">
        <v>44013</v>
      </c>
      <c r="Y215" s="239">
        <v>45107</v>
      </c>
      <c r="Z215" s="239" t="s">
        <v>1274</v>
      </c>
      <c r="AA215" s="283">
        <v>0.25</v>
      </c>
      <c r="AB215" s="57">
        <v>80</v>
      </c>
      <c r="AC215" s="57">
        <v>20</v>
      </c>
    </row>
    <row r="216" spans="1:29" s="43" customFormat="1" ht="15" customHeight="1">
      <c r="A216" s="167" t="s">
        <v>257</v>
      </c>
      <c r="B216" s="167" t="s">
        <v>1230</v>
      </c>
      <c r="C216" s="167" t="s">
        <v>1275</v>
      </c>
      <c r="D216" s="167" t="s">
        <v>1231</v>
      </c>
      <c r="E216" s="103" t="s">
        <v>1276</v>
      </c>
      <c r="F216" s="59" t="s">
        <v>1277</v>
      </c>
      <c r="G216" s="59" t="s">
        <v>35</v>
      </c>
      <c r="H216" s="169" t="s">
        <v>1278</v>
      </c>
      <c r="I216" s="60" t="e">
        <f>VLOOKUP(H216,新返回合同!$A$2:$Y$45,25,FALSE)</f>
        <v>#N/A</v>
      </c>
      <c r="J216" s="59" t="s">
        <v>37</v>
      </c>
      <c r="K216" s="59" t="s">
        <v>1279</v>
      </c>
      <c r="L216" s="201" t="s">
        <v>1277</v>
      </c>
      <c r="M216" s="198"/>
      <c r="N216" s="194">
        <v>43095</v>
      </c>
      <c r="O216" s="59" t="s">
        <v>1280</v>
      </c>
      <c r="P216" s="202">
        <v>9500</v>
      </c>
      <c r="Q216" s="229">
        <v>0</v>
      </c>
      <c r="R216" s="76">
        <f t="shared" si="13"/>
        <v>0</v>
      </c>
      <c r="S216" s="231">
        <v>202305</v>
      </c>
      <c r="T216" s="232" t="s">
        <v>1281</v>
      </c>
      <c r="U216" s="238"/>
      <c r="V216" s="235">
        <v>0</v>
      </c>
      <c r="W216" s="235"/>
      <c r="X216" s="239">
        <v>44774</v>
      </c>
      <c r="Y216" s="123">
        <v>45138</v>
      </c>
      <c r="Z216" s="239" t="s">
        <v>1282</v>
      </c>
      <c r="AA216" s="57" t="s">
        <v>1283</v>
      </c>
      <c r="AB216" s="57">
        <v>0</v>
      </c>
      <c r="AC216" s="57">
        <v>0</v>
      </c>
    </row>
    <row r="217" spans="1:29" s="43" customFormat="1" ht="15" customHeight="1">
      <c r="A217" s="167" t="s">
        <v>257</v>
      </c>
      <c r="B217" s="167" t="s">
        <v>1230</v>
      </c>
      <c r="C217" s="167" t="s">
        <v>1275</v>
      </c>
      <c r="D217" s="167" t="s">
        <v>1231</v>
      </c>
      <c r="E217" s="103" t="s">
        <v>1276</v>
      </c>
      <c r="F217" s="59" t="s">
        <v>1277</v>
      </c>
      <c r="G217" s="59" t="s">
        <v>35</v>
      </c>
      <c r="H217" s="169" t="s">
        <v>1278</v>
      </c>
      <c r="I217" s="60" t="e">
        <f>VLOOKUP(H217,新返回合同!$A$2:$Y$45,25,FALSE)</f>
        <v>#N/A</v>
      </c>
      <c r="J217" s="59" t="s">
        <v>37</v>
      </c>
      <c r="K217" s="59" t="s">
        <v>1284</v>
      </c>
      <c r="L217" s="201" t="s">
        <v>1285</v>
      </c>
      <c r="M217" s="198"/>
      <c r="N217" s="194">
        <v>43205</v>
      </c>
      <c r="O217" s="167" t="s">
        <v>1066</v>
      </c>
      <c r="P217" s="202">
        <v>9500</v>
      </c>
      <c r="Q217" s="229">
        <v>0</v>
      </c>
      <c r="R217" s="76">
        <f t="shared" si="13"/>
        <v>0</v>
      </c>
      <c r="S217" s="231">
        <v>202305</v>
      </c>
      <c r="T217" s="232" t="s">
        <v>1286</v>
      </c>
      <c r="U217" s="238"/>
      <c r="V217" s="235">
        <v>0</v>
      </c>
      <c r="W217" s="235"/>
      <c r="X217" s="239">
        <v>44774</v>
      </c>
      <c r="Y217" s="123">
        <v>45138</v>
      </c>
      <c r="Z217" s="239" t="s">
        <v>1287</v>
      </c>
      <c r="AA217" s="57" t="s">
        <v>1283</v>
      </c>
      <c r="AB217" s="57">
        <v>0</v>
      </c>
      <c r="AC217" s="57">
        <v>0</v>
      </c>
    </row>
    <row r="218" spans="1:29" s="43" customFormat="1" ht="15" customHeight="1">
      <c r="A218" s="167" t="s">
        <v>257</v>
      </c>
      <c r="B218" s="167" t="s">
        <v>1230</v>
      </c>
      <c r="C218" s="167" t="s">
        <v>1275</v>
      </c>
      <c r="D218" s="167" t="s">
        <v>1231</v>
      </c>
      <c r="E218" s="103" t="s">
        <v>1276</v>
      </c>
      <c r="F218" s="59" t="s">
        <v>1277</v>
      </c>
      <c r="G218" s="59" t="s">
        <v>35</v>
      </c>
      <c r="H218" s="169" t="s">
        <v>1278</v>
      </c>
      <c r="I218" s="60" t="e">
        <f>VLOOKUP(H218,新返回合同!$A$2:$Y$45,25,FALSE)</f>
        <v>#N/A</v>
      </c>
      <c r="J218" s="59" t="s">
        <v>37</v>
      </c>
      <c r="K218" s="167" t="s">
        <v>1288</v>
      </c>
      <c r="L218" s="201" t="s">
        <v>1289</v>
      </c>
      <c r="M218" s="198"/>
      <c r="N218" s="194" t="s">
        <v>1290</v>
      </c>
      <c r="O218" s="167" t="s">
        <v>1291</v>
      </c>
      <c r="P218" s="202">
        <v>9500</v>
      </c>
      <c r="Q218" s="229">
        <v>24</v>
      </c>
      <c r="R218" s="76">
        <f t="shared" si="13"/>
        <v>228000</v>
      </c>
      <c r="S218" s="231">
        <v>202305</v>
      </c>
      <c r="T218" s="232" t="s">
        <v>1292</v>
      </c>
      <c r="U218" s="238"/>
      <c r="V218" s="235">
        <v>23.958820342999999</v>
      </c>
      <c r="W218" s="240"/>
      <c r="X218" s="239">
        <v>44774</v>
      </c>
      <c r="Y218" s="123">
        <v>45138</v>
      </c>
      <c r="Z218" s="239" t="s">
        <v>1293</v>
      </c>
      <c r="AA218" s="283">
        <v>0.3</v>
      </c>
      <c r="AB218" s="57">
        <v>80</v>
      </c>
      <c r="AC218" s="57">
        <v>24</v>
      </c>
    </row>
    <row r="219" spans="1:29" s="43" customFormat="1" ht="15" customHeight="1">
      <c r="A219" s="167" t="s">
        <v>257</v>
      </c>
      <c r="B219" s="167" t="s">
        <v>1230</v>
      </c>
      <c r="C219" s="167" t="s">
        <v>1275</v>
      </c>
      <c r="D219" s="167" t="s">
        <v>1231</v>
      </c>
      <c r="E219" s="103" t="s">
        <v>1276</v>
      </c>
      <c r="F219" s="59" t="s">
        <v>1277</v>
      </c>
      <c r="G219" s="59" t="s">
        <v>35</v>
      </c>
      <c r="H219" s="169" t="s">
        <v>1278</v>
      </c>
      <c r="I219" s="60" t="e">
        <f>VLOOKUP(H219,新返回合同!$A$2:$Y$45,25,FALSE)</f>
        <v>#N/A</v>
      </c>
      <c r="J219" s="59" t="s">
        <v>37</v>
      </c>
      <c r="K219" s="167" t="s">
        <v>1294</v>
      </c>
      <c r="L219" s="201" t="s">
        <v>1295</v>
      </c>
      <c r="M219" s="198"/>
      <c r="N219" s="194" t="s">
        <v>1296</v>
      </c>
      <c r="O219" s="167" t="s">
        <v>1297</v>
      </c>
      <c r="P219" s="202">
        <v>9500</v>
      </c>
      <c r="Q219" s="229">
        <v>0</v>
      </c>
      <c r="R219" s="76">
        <f t="shared" si="13"/>
        <v>0</v>
      </c>
      <c r="S219" s="231">
        <v>202305</v>
      </c>
      <c r="T219" s="232" t="s">
        <v>1298</v>
      </c>
      <c r="U219" s="238"/>
      <c r="V219" s="235">
        <v>0</v>
      </c>
      <c r="W219" s="235"/>
      <c r="X219" s="239">
        <v>44774</v>
      </c>
      <c r="Y219" s="123">
        <v>45138</v>
      </c>
      <c r="Z219" s="239" t="s">
        <v>1299</v>
      </c>
      <c r="AA219" s="57" t="s">
        <v>1283</v>
      </c>
      <c r="AB219" s="57">
        <v>0</v>
      </c>
      <c r="AC219" s="57">
        <v>0</v>
      </c>
    </row>
    <row r="220" spans="1:29" s="43" customFormat="1" ht="15" customHeight="1">
      <c r="A220" s="167" t="s">
        <v>257</v>
      </c>
      <c r="B220" s="167" t="s">
        <v>1230</v>
      </c>
      <c r="C220" s="167" t="s">
        <v>1275</v>
      </c>
      <c r="D220" s="167" t="s">
        <v>1231</v>
      </c>
      <c r="E220" s="103" t="s">
        <v>1276</v>
      </c>
      <c r="F220" s="59" t="s">
        <v>1300</v>
      </c>
      <c r="G220" s="59" t="s">
        <v>35</v>
      </c>
      <c r="H220" s="169" t="s">
        <v>1278</v>
      </c>
      <c r="I220" s="60" t="e">
        <f>VLOOKUP(H220,新返回合同!$A$2:$Y$45,25,FALSE)</f>
        <v>#N/A</v>
      </c>
      <c r="J220" s="59" t="s">
        <v>37</v>
      </c>
      <c r="K220" s="167" t="s">
        <v>1301</v>
      </c>
      <c r="L220" s="59" t="s">
        <v>1302</v>
      </c>
      <c r="M220" s="198"/>
      <c r="N220" s="194" t="s">
        <v>1303</v>
      </c>
      <c r="O220" s="167" t="s">
        <v>1297</v>
      </c>
      <c r="P220" s="202">
        <v>9500</v>
      </c>
      <c r="Q220" s="229">
        <v>0</v>
      </c>
      <c r="R220" s="76">
        <f t="shared" si="13"/>
        <v>0</v>
      </c>
      <c r="S220" s="231">
        <v>202305</v>
      </c>
      <c r="T220" s="232" t="s">
        <v>1304</v>
      </c>
      <c r="U220" s="238"/>
      <c r="V220" s="235">
        <v>0</v>
      </c>
      <c r="W220" s="235"/>
      <c r="X220" s="239">
        <v>44774</v>
      </c>
      <c r="Y220" s="123">
        <v>45138</v>
      </c>
      <c r="Z220" s="239" t="s">
        <v>1305</v>
      </c>
      <c r="AA220" s="283">
        <v>0.3</v>
      </c>
      <c r="AB220" s="57">
        <v>0</v>
      </c>
      <c r="AC220" s="57">
        <v>0</v>
      </c>
    </row>
    <row r="221" spans="1:29" s="43" customFormat="1" ht="15" customHeight="1">
      <c r="A221" s="167" t="s">
        <v>257</v>
      </c>
      <c r="B221" s="167" t="s">
        <v>1230</v>
      </c>
      <c r="C221" s="167" t="s">
        <v>1275</v>
      </c>
      <c r="D221" s="167" t="s">
        <v>1231</v>
      </c>
      <c r="E221" s="103" t="s">
        <v>1276</v>
      </c>
      <c r="F221" s="59" t="s">
        <v>1300</v>
      </c>
      <c r="G221" s="59" t="s">
        <v>35</v>
      </c>
      <c r="H221" s="169" t="s">
        <v>1278</v>
      </c>
      <c r="I221" s="60" t="e">
        <f>VLOOKUP(H221,新返回合同!$A$2:$Y$45,25,FALSE)</f>
        <v>#N/A</v>
      </c>
      <c r="J221" s="59" t="s">
        <v>37</v>
      </c>
      <c r="K221" s="167" t="s">
        <v>1306</v>
      </c>
      <c r="L221" s="59" t="s">
        <v>1307</v>
      </c>
      <c r="M221" s="198"/>
      <c r="N221" s="194" t="s">
        <v>1308</v>
      </c>
      <c r="O221" s="167" t="s">
        <v>1309</v>
      </c>
      <c r="P221" s="202">
        <v>9500</v>
      </c>
      <c r="Q221" s="229">
        <v>12.1</v>
      </c>
      <c r="R221" s="76">
        <f t="shared" si="13"/>
        <v>114950</v>
      </c>
      <c r="S221" s="231">
        <v>202305</v>
      </c>
      <c r="T221" s="232" t="s">
        <v>1310</v>
      </c>
      <c r="U221" s="238"/>
      <c r="V221" s="235">
        <v>12.095718384</v>
      </c>
      <c r="W221" s="235"/>
      <c r="X221" s="239">
        <v>44774</v>
      </c>
      <c r="Y221" s="123">
        <v>45138</v>
      </c>
      <c r="Z221" s="239" t="s">
        <v>1311</v>
      </c>
      <c r="AA221" s="283">
        <v>0.3</v>
      </c>
      <c r="AB221" s="181">
        <v>40</v>
      </c>
      <c r="AC221" s="181">
        <v>12</v>
      </c>
    </row>
    <row r="222" spans="1:29" s="43" customFormat="1" ht="15" customHeight="1">
      <c r="A222" s="167" t="s">
        <v>257</v>
      </c>
      <c r="B222" s="167" t="s">
        <v>1230</v>
      </c>
      <c r="C222" s="167" t="s">
        <v>1275</v>
      </c>
      <c r="D222" s="167" t="s">
        <v>1231</v>
      </c>
      <c r="E222" s="103" t="s">
        <v>1276</v>
      </c>
      <c r="F222" s="59" t="s">
        <v>1300</v>
      </c>
      <c r="G222" s="59" t="s">
        <v>35</v>
      </c>
      <c r="H222" s="169" t="s">
        <v>1278</v>
      </c>
      <c r="I222" s="60" t="e">
        <f>VLOOKUP(H222,新返回合同!$A$2:$Y$45,25,FALSE)</f>
        <v>#N/A</v>
      </c>
      <c r="J222" s="59" t="s">
        <v>37</v>
      </c>
      <c r="K222" s="59" t="s">
        <v>1312</v>
      </c>
      <c r="L222" s="59" t="s">
        <v>1313</v>
      </c>
      <c r="M222" s="198"/>
      <c r="N222" s="194" t="s">
        <v>1314</v>
      </c>
      <c r="O222" s="167" t="s">
        <v>1315</v>
      </c>
      <c r="P222" s="202">
        <v>9500</v>
      </c>
      <c r="Q222" s="229">
        <v>0</v>
      </c>
      <c r="R222" s="76">
        <f t="shared" si="13"/>
        <v>0</v>
      </c>
      <c r="S222" s="231">
        <v>202305</v>
      </c>
      <c r="T222" s="241" t="s">
        <v>1316</v>
      </c>
      <c r="U222" s="238"/>
      <c r="V222" s="235">
        <v>0</v>
      </c>
      <c r="W222" s="235"/>
      <c r="X222" s="239">
        <v>44774</v>
      </c>
      <c r="Y222" s="123">
        <v>45138</v>
      </c>
      <c r="Z222" s="239" t="s">
        <v>1317</v>
      </c>
      <c r="AA222" s="57" t="s">
        <v>1318</v>
      </c>
      <c r="AB222" s="57">
        <v>0</v>
      </c>
      <c r="AC222" s="57">
        <v>0</v>
      </c>
    </row>
    <row r="223" spans="1:29" s="43" customFormat="1" ht="15" customHeight="1">
      <c r="A223" s="167" t="s">
        <v>257</v>
      </c>
      <c r="B223" s="167" t="s">
        <v>1230</v>
      </c>
      <c r="C223" s="167" t="s">
        <v>1275</v>
      </c>
      <c r="D223" s="167" t="s">
        <v>1231</v>
      </c>
      <c r="E223" s="103" t="s">
        <v>1276</v>
      </c>
      <c r="F223" s="59" t="s">
        <v>1300</v>
      </c>
      <c r="G223" s="59" t="s">
        <v>35</v>
      </c>
      <c r="H223" s="169" t="s">
        <v>1278</v>
      </c>
      <c r="I223" s="60" t="e">
        <f>VLOOKUP(H223,新返回合同!$A$2:$Y$45,25,FALSE)</f>
        <v>#N/A</v>
      </c>
      <c r="J223" s="59" t="s">
        <v>37</v>
      </c>
      <c r="K223" s="167" t="s">
        <v>1319</v>
      </c>
      <c r="L223" s="59" t="s">
        <v>1320</v>
      </c>
      <c r="M223" s="198"/>
      <c r="N223" s="194" t="s">
        <v>1321</v>
      </c>
      <c r="O223" s="167" t="s">
        <v>1315</v>
      </c>
      <c r="P223" s="202">
        <v>9500</v>
      </c>
      <c r="Q223" s="229">
        <v>0</v>
      </c>
      <c r="R223" s="76">
        <f t="shared" si="13"/>
        <v>0</v>
      </c>
      <c r="S223" s="231">
        <v>202305</v>
      </c>
      <c r="T223" s="241" t="s">
        <v>1322</v>
      </c>
      <c r="U223" s="238"/>
      <c r="V223" s="235">
        <v>0</v>
      </c>
      <c r="W223" s="235"/>
      <c r="X223" s="239">
        <v>44774</v>
      </c>
      <c r="Y223" s="123">
        <v>45138</v>
      </c>
      <c r="Z223" s="239" t="s">
        <v>1323</v>
      </c>
      <c r="AA223" s="283">
        <v>0.3</v>
      </c>
      <c r="AB223" s="57">
        <v>0</v>
      </c>
      <c r="AC223" s="57">
        <v>0</v>
      </c>
    </row>
    <row r="224" spans="1:29" s="43" customFormat="1" ht="15" customHeight="1">
      <c r="A224" s="59" t="s">
        <v>257</v>
      </c>
      <c r="B224" s="167" t="s">
        <v>1230</v>
      </c>
      <c r="C224" s="59" t="s">
        <v>1275</v>
      </c>
      <c r="D224" s="167" t="s">
        <v>1231</v>
      </c>
      <c r="E224" s="103" t="s">
        <v>1276</v>
      </c>
      <c r="F224" s="59" t="s">
        <v>1324</v>
      </c>
      <c r="G224" s="59" t="s">
        <v>35</v>
      </c>
      <c r="H224" s="169" t="s">
        <v>1278</v>
      </c>
      <c r="I224" s="60" t="e">
        <f>VLOOKUP(H224,新返回合同!$A$2:$Y$45,25,FALSE)</f>
        <v>#N/A</v>
      </c>
      <c r="J224" s="59" t="s">
        <v>37</v>
      </c>
      <c r="K224" s="167" t="s">
        <v>1325</v>
      </c>
      <c r="L224" s="59" t="s">
        <v>1324</v>
      </c>
      <c r="M224" s="198"/>
      <c r="N224" s="203">
        <v>43405</v>
      </c>
      <c r="O224" s="204" t="s">
        <v>1326</v>
      </c>
      <c r="P224" s="202">
        <v>9500</v>
      </c>
      <c r="Q224" s="229">
        <v>0</v>
      </c>
      <c r="R224" s="237">
        <f t="shared" ref="R224:R249" si="14">ROUND(P224*Q224,2)</f>
        <v>0</v>
      </c>
      <c r="S224" s="231">
        <v>202305</v>
      </c>
      <c r="T224" s="242" t="s">
        <v>1327</v>
      </c>
      <c r="U224" s="243"/>
      <c r="V224" s="235">
        <v>0</v>
      </c>
      <c r="W224" s="235"/>
      <c r="X224" s="239">
        <v>44774</v>
      </c>
      <c r="Y224" s="123">
        <v>45138</v>
      </c>
      <c r="Z224" s="284" t="s">
        <v>1328</v>
      </c>
      <c r="AA224" s="57" t="s">
        <v>1283</v>
      </c>
      <c r="AB224" s="57">
        <v>0</v>
      </c>
      <c r="AC224" s="57">
        <v>0</v>
      </c>
    </row>
    <row r="225" spans="1:29" s="43" customFormat="1" ht="15" customHeight="1">
      <c r="A225" s="59" t="s">
        <v>257</v>
      </c>
      <c r="B225" s="167" t="s">
        <v>1230</v>
      </c>
      <c r="C225" s="59" t="s">
        <v>1275</v>
      </c>
      <c r="D225" s="167" t="s">
        <v>1231</v>
      </c>
      <c r="E225" s="103" t="s">
        <v>1276</v>
      </c>
      <c r="F225" s="59" t="s">
        <v>1324</v>
      </c>
      <c r="G225" s="59" t="s">
        <v>35</v>
      </c>
      <c r="H225" s="169" t="s">
        <v>1278</v>
      </c>
      <c r="I225" s="60" t="e">
        <f>VLOOKUP(H225,新返回合同!$A$2:$Y$45,25,FALSE)</f>
        <v>#N/A</v>
      </c>
      <c r="J225" s="59" t="s">
        <v>37</v>
      </c>
      <c r="K225" s="167" t="s">
        <v>1329</v>
      </c>
      <c r="L225" s="59" t="s">
        <v>1330</v>
      </c>
      <c r="M225" s="198"/>
      <c r="N225" s="203" t="s">
        <v>1331</v>
      </c>
      <c r="O225" s="204" t="s">
        <v>1332</v>
      </c>
      <c r="P225" s="202">
        <v>9500</v>
      </c>
      <c r="Q225" s="229">
        <v>12</v>
      </c>
      <c r="R225" s="237">
        <f t="shared" si="14"/>
        <v>114000</v>
      </c>
      <c r="S225" s="231">
        <v>202305</v>
      </c>
      <c r="T225" s="242" t="s">
        <v>1333</v>
      </c>
      <c r="U225" s="243"/>
      <c r="V225" s="235">
        <v>11.882802010000001</v>
      </c>
      <c r="W225" s="235"/>
      <c r="X225" s="239">
        <v>44774</v>
      </c>
      <c r="Y225" s="123">
        <v>45138</v>
      </c>
      <c r="Z225" s="284" t="s">
        <v>1334</v>
      </c>
      <c r="AA225" s="283">
        <v>0.3</v>
      </c>
      <c r="AB225" s="181">
        <v>40</v>
      </c>
      <c r="AC225" s="181">
        <v>12</v>
      </c>
    </row>
    <row r="226" spans="1:29" s="2" customFormat="1" ht="15" customHeight="1">
      <c r="A226" s="102" t="s">
        <v>209</v>
      </c>
      <c r="B226" s="170" t="s">
        <v>1230</v>
      </c>
      <c r="C226" s="102" t="s">
        <v>1275</v>
      </c>
      <c r="D226" s="170" t="s">
        <v>1231</v>
      </c>
      <c r="E226" s="102" t="s">
        <v>1335</v>
      </c>
      <c r="F226" s="102" t="s">
        <v>1336</v>
      </c>
      <c r="G226" s="115" t="s">
        <v>35</v>
      </c>
      <c r="H226" s="171" t="s">
        <v>1337</v>
      </c>
      <c r="I226" s="8" t="e">
        <f>VLOOKUP(H226,新返回合同!$A$2:$Y$45,25,FALSE)</f>
        <v>#N/A</v>
      </c>
      <c r="J226" s="171" t="s">
        <v>438</v>
      </c>
      <c r="K226" s="115" t="s">
        <v>1338</v>
      </c>
      <c r="L226" s="115" t="s">
        <v>1339</v>
      </c>
      <c r="M226" s="128"/>
      <c r="N226" s="72" t="s">
        <v>1340</v>
      </c>
      <c r="O226" s="72" t="s">
        <v>644</v>
      </c>
      <c r="P226" s="205">
        <v>9000</v>
      </c>
      <c r="Q226" s="131">
        <v>0</v>
      </c>
      <c r="R226" s="244">
        <f t="shared" si="14"/>
        <v>0</v>
      </c>
      <c r="S226" s="245">
        <v>202305</v>
      </c>
      <c r="T226" s="246" t="s">
        <v>1341</v>
      </c>
      <c r="U226" s="247"/>
      <c r="V226" s="248">
        <v>0</v>
      </c>
      <c r="W226" s="248"/>
      <c r="X226" s="149">
        <v>44927</v>
      </c>
      <c r="Y226" s="285"/>
      <c r="Z226" s="101" t="s">
        <v>1342</v>
      </c>
      <c r="AA226" s="286">
        <v>0</v>
      </c>
      <c r="AB226" s="61">
        <v>0</v>
      </c>
      <c r="AC226" s="61">
        <v>0</v>
      </c>
    </row>
    <row r="227" spans="1:29" s="2" customFormat="1" ht="15" customHeight="1">
      <c r="A227" s="102" t="s">
        <v>209</v>
      </c>
      <c r="B227" s="170" t="s">
        <v>1230</v>
      </c>
      <c r="C227" s="102" t="s">
        <v>1275</v>
      </c>
      <c r="D227" s="170" t="s">
        <v>1231</v>
      </c>
      <c r="E227" s="102" t="s">
        <v>1335</v>
      </c>
      <c r="F227" s="102" t="s">
        <v>1336</v>
      </c>
      <c r="G227" s="115" t="s">
        <v>35</v>
      </c>
      <c r="H227" s="171" t="s">
        <v>1337</v>
      </c>
      <c r="I227" s="8" t="e">
        <f>VLOOKUP(H227,新返回合同!$A$2:$Y$45,25,FALSE)</f>
        <v>#N/A</v>
      </c>
      <c r="J227" s="171" t="s">
        <v>438</v>
      </c>
      <c r="K227" s="115" t="s">
        <v>1343</v>
      </c>
      <c r="L227" s="115" t="s">
        <v>1344</v>
      </c>
      <c r="M227" s="128"/>
      <c r="N227" s="72" t="s">
        <v>1345</v>
      </c>
      <c r="O227" s="72" t="s">
        <v>1346</v>
      </c>
      <c r="P227" s="205">
        <v>9000</v>
      </c>
      <c r="Q227" s="131">
        <v>0</v>
      </c>
      <c r="R227" s="244">
        <f t="shared" si="14"/>
        <v>0</v>
      </c>
      <c r="S227" s="245">
        <v>202305</v>
      </c>
      <c r="T227" s="246" t="s">
        <v>1347</v>
      </c>
      <c r="U227" s="247"/>
      <c r="V227" s="248">
        <v>0</v>
      </c>
      <c r="W227" s="248"/>
      <c r="X227" s="149">
        <v>44927</v>
      </c>
      <c r="Y227" s="285"/>
      <c r="Z227" s="101" t="s">
        <v>1348</v>
      </c>
      <c r="AA227" s="286" t="s">
        <v>1349</v>
      </c>
      <c r="AB227" s="61">
        <v>0</v>
      </c>
      <c r="AC227" s="61">
        <v>0</v>
      </c>
    </row>
    <row r="228" spans="1:29" s="2" customFormat="1" ht="15" customHeight="1">
      <c r="A228" s="102" t="s">
        <v>209</v>
      </c>
      <c r="B228" s="170" t="s">
        <v>1230</v>
      </c>
      <c r="C228" s="102" t="s">
        <v>1275</v>
      </c>
      <c r="D228" s="170" t="s">
        <v>1231</v>
      </c>
      <c r="E228" s="102" t="s">
        <v>1335</v>
      </c>
      <c r="F228" s="102" t="s">
        <v>1336</v>
      </c>
      <c r="G228" s="115" t="s">
        <v>35</v>
      </c>
      <c r="H228" s="171" t="s">
        <v>1337</v>
      </c>
      <c r="I228" s="8" t="e">
        <f>VLOOKUP(H228,新返回合同!$A$2:$Y$45,25,FALSE)</f>
        <v>#N/A</v>
      </c>
      <c r="J228" s="171" t="s">
        <v>37</v>
      </c>
      <c r="K228" s="115" t="s">
        <v>1350</v>
      </c>
      <c r="L228" s="115" t="s">
        <v>1351</v>
      </c>
      <c r="M228" s="128"/>
      <c r="N228" s="72"/>
      <c r="O228" s="72" t="s">
        <v>1352</v>
      </c>
      <c r="P228" s="205">
        <v>9000</v>
      </c>
      <c r="Q228" s="131">
        <v>49.3</v>
      </c>
      <c r="R228" s="244">
        <f t="shared" si="14"/>
        <v>443700</v>
      </c>
      <c r="S228" s="245">
        <v>202305</v>
      </c>
      <c r="T228" s="246" t="s">
        <v>1353</v>
      </c>
      <c r="U228" s="247"/>
      <c r="V228" s="248">
        <v>49.289939345999997</v>
      </c>
      <c r="W228" s="248"/>
      <c r="X228" s="149">
        <v>44927</v>
      </c>
      <c r="Y228" s="285"/>
      <c r="Z228" s="101" t="s">
        <v>1354</v>
      </c>
      <c r="AA228" s="286">
        <v>0.3</v>
      </c>
      <c r="AB228" s="61">
        <v>160</v>
      </c>
      <c r="AC228" s="61">
        <v>48</v>
      </c>
    </row>
    <row r="229" spans="1:29" s="2" customFormat="1" ht="15" customHeight="1">
      <c r="A229" s="102" t="s">
        <v>209</v>
      </c>
      <c r="B229" s="170" t="s">
        <v>1230</v>
      </c>
      <c r="C229" s="102" t="s">
        <v>1275</v>
      </c>
      <c r="D229" s="170" t="s">
        <v>1231</v>
      </c>
      <c r="E229" s="102" t="s">
        <v>1335</v>
      </c>
      <c r="F229" s="102" t="s">
        <v>1336</v>
      </c>
      <c r="G229" s="115" t="s">
        <v>35</v>
      </c>
      <c r="H229" s="171" t="s">
        <v>1337</v>
      </c>
      <c r="I229" s="8" t="e">
        <f>VLOOKUP(H229,新返回合同!$A$2:$Y$45,25,FALSE)</f>
        <v>#N/A</v>
      </c>
      <c r="J229" s="171" t="s">
        <v>37</v>
      </c>
      <c r="K229" s="115" t="s">
        <v>1355</v>
      </c>
      <c r="L229" s="115" t="s">
        <v>1356</v>
      </c>
      <c r="M229" s="128"/>
      <c r="N229" s="72" t="s">
        <v>1357</v>
      </c>
      <c r="O229" s="72" t="s">
        <v>1358</v>
      </c>
      <c r="P229" s="205">
        <v>9000</v>
      </c>
      <c r="Q229" s="131">
        <v>92.8</v>
      </c>
      <c r="R229" s="244">
        <f t="shared" si="14"/>
        <v>835200</v>
      </c>
      <c r="S229" s="245">
        <v>202305</v>
      </c>
      <c r="T229" s="246" t="s">
        <v>1359</v>
      </c>
      <c r="U229" s="247"/>
      <c r="V229" s="248">
        <v>92.776231842000001</v>
      </c>
      <c r="W229" s="248"/>
      <c r="X229" s="149">
        <v>44927</v>
      </c>
      <c r="Y229" s="285"/>
      <c r="Z229" s="101" t="s">
        <v>1360</v>
      </c>
      <c r="AA229" s="286">
        <v>0.3</v>
      </c>
      <c r="AB229" s="61">
        <v>300</v>
      </c>
      <c r="AC229" s="61">
        <v>90</v>
      </c>
    </row>
    <row r="230" spans="1:29" s="2" customFormat="1" ht="15" customHeight="1">
      <c r="A230" s="102" t="s">
        <v>209</v>
      </c>
      <c r="B230" s="170" t="s">
        <v>1230</v>
      </c>
      <c r="C230" s="102" t="s">
        <v>1275</v>
      </c>
      <c r="D230" s="170" t="s">
        <v>1231</v>
      </c>
      <c r="E230" s="102" t="s">
        <v>1335</v>
      </c>
      <c r="F230" s="102" t="s">
        <v>1336</v>
      </c>
      <c r="G230" s="115" t="s">
        <v>35</v>
      </c>
      <c r="H230" s="171" t="s">
        <v>1337</v>
      </c>
      <c r="I230" s="8" t="e">
        <f>VLOOKUP(H230,新返回合同!$A$2:$Y$45,25,FALSE)</f>
        <v>#N/A</v>
      </c>
      <c r="J230" s="171" t="s">
        <v>37</v>
      </c>
      <c r="K230" s="115" t="s">
        <v>1361</v>
      </c>
      <c r="L230" s="115" t="s">
        <v>1362</v>
      </c>
      <c r="M230" s="128"/>
      <c r="N230" s="72">
        <v>43008</v>
      </c>
      <c r="O230" s="72" t="s">
        <v>1363</v>
      </c>
      <c r="P230" s="205">
        <v>9000</v>
      </c>
      <c r="Q230" s="131">
        <v>24.9</v>
      </c>
      <c r="R230" s="244">
        <f t="shared" si="14"/>
        <v>224100</v>
      </c>
      <c r="S230" s="245">
        <v>202305</v>
      </c>
      <c r="T230" s="246" t="s">
        <v>1364</v>
      </c>
      <c r="U230" s="247"/>
      <c r="V230" s="248">
        <v>24.875236624999999</v>
      </c>
      <c r="W230" s="248"/>
      <c r="X230" s="149">
        <v>44927</v>
      </c>
      <c r="Y230" s="285"/>
      <c r="Z230" s="101" t="s">
        <v>1365</v>
      </c>
      <c r="AA230" s="286">
        <v>0.3</v>
      </c>
      <c r="AB230" s="61">
        <v>80</v>
      </c>
      <c r="AC230" s="61">
        <v>24</v>
      </c>
    </row>
    <row r="231" spans="1:29" s="2" customFormat="1" ht="15" customHeight="1">
      <c r="A231" s="172" t="s">
        <v>209</v>
      </c>
      <c r="B231" s="173" t="s">
        <v>1230</v>
      </c>
      <c r="C231" s="172" t="s">
        <v>1275</v>
      </c>
      <c r="D231" s="173" t="s">
        <v>1231</v>
      </c>
      <c r="E231" s="172" t="s">
        <v>1335</v>
      </c>
      <c r="F231" s="172" t="s">
        <v>1336</v>
      </c>
      <c r="G231" s="174" t="s">
        <v>35</v>
      </c>
      <c r="H231" s="175" t="s">
        <v>1337</v>
      </c>
      <c r="I231" s="8" t="e">
        <f>VLOOKUP(H231,新返回合同!$A$2:$Y$45,25,FALSE)</f>
        <v>#N/A</v>
      </c>
      <c r="J231" s="175" t="s">
        <v>37</v>
      </c>
      <c r="K231" s="174" t="s">
        <v>1361</v>
      </c>
      <c r="L231" s="174" t="s">
        <v>1362</v>
      </c>
      <c r="M231" s="206"/>
      <c r="N231" s="207">
        <v>43008</v>
      </c>
      <c r="O231" s="207" t="s">
        <v>1363</v>
      </c>
      <c r="P231" s="208">
        <v>9000</v>
      </c>
      <c r="Q231" s="249">
        <f>24.6-24.2</f>
        <v>0.40000000000000213</v>
      </c>
      <c r="R231" s="250">
        <f t="shared" si="14"/>
        <v>3600</v>
      </c>
      <c r="S231" s="251">
        <v>202302</v>
      </c>
      <c r="T231" s="252" t="s">
        <v>1366</v>
      </c>
      <c r="U231" s="253"/>
      <c r="V231" s="254">
        <v>24.19</v>
      </c>
      <c r="W231" s="254">
        <v>24.6</v>
      </c>
      <c r="X231" s="255">
        <v>44927</v>
      </c>
      <c r="Y231" s="287"/>
      <c r="Z231" s="288" t="s">
        <v>1365</v>
      </c>
      <c r="AA231" s="289">
        <v>0.3</v>
      </c>
      <c r="AB231" s="176">
        <v>80</v>
      </c>
      <c r="AC231" s="176">
        <v>24</v>
      </c>
    </row>
    <row r="232" spans="1:29" s="2" customFormat="1" ht="15" customHeight="1">
      <c r="A232" s="102" t="s">
        <v>209</v>
      </c>
      <c r="B232" s="170" t="s">
        <v>1230</v>
      </c>
      <c r="C232" s="102" t="s">
        <v>1275</v>
      </c>
      <c r="D232" s="170" t="s">
        <v>1231</v>
      </c>
      <c r="E232" s="102" t="s">
        <v>1335</v>
      </c>
      <c r="F232" s="102" t="s">
        <v>1336</v>
      </c>
      <c r="G232" s="115" t="s">
        <v>35</v>
      </c>
      <c r="H232" s="171" t="s">
        <v>1337</v>
      </c>
      <c r="I232" s="8" t="e">
        <f>VLOOKUP(H232,新返回合同!$A$2:$Y$45,25,FALSE)</f>
        <v>#N/A</v>
      </c>
      <c r="J232" s="171" t="s">
        <v>37</v>
      </c>
      <c r="K232" s="115" t="s">
        <v>1367</v>
      </c>
      <c r="L232" s="115" t="s">
        <v>1368</v>
      </c>
      <c r="M232" s="128"/>
      <c r="N232" s="72">
        <v>43008</v>
      </c>
      <c r="O232" s="72" t="s">
        <v>1352</v>
      </c>
      <c r="P232" s="205">
        <v>9000</v>
      </c>
      <c r="Q232" s="131">
        <v>49.6</v>
      </c>
      <c r="R232" s="244">
        <f t="shared" si="14"/>
        <v>446400</v>
      </c>
      <c r="S232" s="245">
        <v>202305</v>
      </c>
      <c r="T232" s="246" t="s">
        <v>1369</v>
      </c>
      <c r="U232" s="247"/>
      <c r="V232" s="248">
        <v>49.580884322000003</v>
      </c>
      <c r="W232" s="248"/>
      <c r="X232" s="149">
        <v>44927</v>
      </c>
      <c r="Y232" s="285"/>
      <c r="Z232" s="101" t="s">
        <v>1370</v>
      </c>
      <c r="AA232" s="286">
        <v>0.3</v>
      </c>
      <c r="AB232" s="61">
        <v>160</v>
      </c>
      <c r="AC232" s="61">
        <v>48</v>
      </c>
    </row>
    <row r="233" spans="1:29" s="2" customFormat="1" ht="15" customHeight="1">
      <c r="A233" s="102" t="s">
        <v>209</v>
      </c>
      <c r="B233" s="170" t="s">
        <v>1230</v>
      </c>
      <c r="C233" s="102" t="s">
        <v>1275</v>
      </c>
      <c r="D233" s="170" t="s">
        <v>1231</v>
      </c>
      <c r="E233" s="102" t="s">
        <v>1335</v>
      </c>
      <c r="F233" s="102" t="s">
        <v>1336</v>
      </c>
      <c r="G233" s="115" t="s">
        <v>35</v>
      </c>
      <c r="H233" s="171" t="s">
        <v>1337</v>
      </c>
      <c r="I233" s="8" t="e">
        <f>VLOOKUP(H233,新返回合同!$A$2:$Y$45,25,FALSE)</f>
        <v>#N/A</v>
      </c>
      <c r="J233" s="171" t="s">
        <v>37</v>
      </c>
      <c r="K233" s="115" t="s">
        <v>1371</v>
      </c>
      <c r="L233" s="115" t="s">
        <v>1372</v>
      </c>
      <c r="M233" s="128" t="s">
        <v>1373</v>
      </c>
      <c r="N233" s="72" t="s">
        <v>1374</v>
      </c>
      <c r="O233" s="72" t="s">
        <v>1375</v>
      </c>
      <c r="P233" s="205">
        <v>9000</v>
      </c>
      <c r="Q233" s="131">
        <v>63.6</v>
      </c>
      <c r="R233" s="244">
        <f t="shared" si="14"/>
        <v>572400</v>
      </c>
      <c r="S233" s="245">
        <v>202305</v>
      </c>
      <c r="T233" s="246" t="s">
        <v>1376</v>
      </c>
      <c r="U233" s="247"/>
      <c r="V233" s="248">
        <v>63.533491515999998</v>
      </c>
      <c r="W233" s="248"/>
      <c r="X233" s="149">
        <v>44927</v>
      </c>
      <c r="Y233" s="285"/>
      <c r="Z233" s="101" t="s">
        <v>1377</v>
      </c>
      <c r="AA233" s="286">
        <v>0.3</v>
      </c>
      <c r="AB233" s="176">
        <v>200</v>
      </c>
      <c r="AC233" s="176">
        <v>60</v>
      </c>
    </row>
    <row r="234" spans="1:29" s="2" customFormat="1" ht="15" customHeight="1">
      <c r="A234" s="102" t="s">
        <v>209</v>
      </c>
      <c r="B234" s="170" t="s">
        <v>1230</v>
      </c>
      <c r="C234" s="102" t="s">
        <v>1275</v>
      </c>
      <c r="D234" s="170" t="s">
        <v>1231</v>
      </c>
      <c r="E234" s="102" t="s">
        <v>1335</v>
      </c>
      <c r="F234" s="102" t="s">
        <v>1336</v>
      </c>
      <c r="G234" s="115" t="s">
        <v>35</v>
      </c>
      <c r="H234" s="102" t="s">
        <v>1337</v>
      </c>
      <c r="I234" s="8" t="e">
        <f>VLOOKUP(H234,新返回合同!$A$2:$Y$45,25,FALSE)</f>
        <v>#N/A</v>
      </c>
      <c r="J234" s="171" t="s">
        <v>37</v>
      </c>
      <c r="K234" s="115" t="s">
        <v>1378</v>
      </c>
      <c r="L234" s="115" t="s">
        <v>1379</v>
      </c>
      <c r="M234" s="128" t="s">
        <v>1380</v>
      </c>
      <c r="N234" s="72">
        <v>44927</v>
      </c>
      <c r="O234" s="72" t="s">
        <v>431</v>
      </c>
      <c r="P234" s="205">
        <v>9000</v>
      </c>
      <c r="Q234" s="131">
        <v>63.1</v>
      </c>
      <c r="R234" s="244">
        <f t="shared" ref="R234" si="15">ROUND(P234*Q234,2)</f>
        <v>567900</v>
      </c>
      <c r="S234" s="245">
        <v>202305</v>
      </c>
      <c r="T234" s="246" t="s">
        <v>1381</v>
      </c>
      <c r="U234" s="247"/>
      <c r="V234" s="248">
        <v>63.075604400000003</v>
      </c>
      <c r="W234" s="248"/>
      <c r="X234" s="149">
        <v>44927</v>
      </c>
      <c r="Y234" s="16"/>
      <c r="Z234" s="101" t="s">
        <v>1382</v>
      </c>
      <c r="AA234" s="286">
        <v>0.3</v>
      </c>
      <c r="AB234" s="61">
        <v>200</v>
      </c>
      <c r="AC234" s="61">
        <v>60</v>
      </c>
    </row>
    <row r="235" spans="1:29" s="2" customFormat="1" ht="15" customHeight="1">
      <c r="A235" s="102" t="s">
        <v>209</v>
      </c>
      <c r="B235" s="170" t="s">
        <v>1230</v>
      </c>
      <c r="C235" s="102" t="s">
        <v>1275</v>
      </c>
      <c r="D235" s="170" t="s">
        <v>1231</v>
      </c>
      <c r="E235" s="102" t="s">
        <v>1335</v>
      </c>
      <c r="F235" s="102" t="s">
        <v>1336</v>
      </c>
      <c r="G235" s="115" t="s">
        <v>35</v>
      </c>
      <c r="H235" s="102" t="s">
        <v>1383</v>
      </c>
      <c r="I235" s="8" t="e">
        <f>VLOOKUP(H235,新返回合同!$A$2:$Y$45,25,FALSE)</f>
        <v>#N/A</v>
      </c>
      <c r="J235" s="171" t="s">
        <v>37</v>
      </c>
      <c r="K235" s="115" t="s">
        <v>1384</v>
      </c>
      <c r="L235" s="115" t="s">
        <v>1385</v>
      </c>
      <c r="M235" s="128" t="s">
        <v>1386</v>
      </c>
      <c r="N235" s="72" t="s">
        <v>1387</v>
      </c>
      <c r="O235" s="72" t="s">
        <v>1388</v>
      </c>
      <c r="P235" s="205">
        <v>9000</v>
      </c>
      <c r="Q235" s="131">
        <v>0</v>
      </c>
      <c r="R235" s="244">
        <f t="shared" si="14"/>
        <v>0</v>
      </c>
      <c r="S235" s="245">
        <v>202305</v>
      </c>
      <c r="T235" s="246" t="s">
        <v>1389</v>
      </c>
      <c r="U235" s="247"/>
      <c r="V235" s="248">
        <v>0</v>
      </c>
      <c r="W235" s="248"/>
      <c r="X235" s="101">
        <v>44041</v>
      </c>
      <c r="Y235" s="16"/>
      <c r="Z235" s="101" t="s">
        <v>1386</v>
      </c>
      <c r="AA235" s="286">
        <v>0</v>
      </c>
      <c r="AB235" s="176">
        <v>200</v>
      </c>
      <c r="AC235" s="61">
        <v>0</v>
      </c>
    </row>
    <row r="236" spans="1:29" s="2" customFormat="1" ht="15" customHeight="1">
      <c r="A236" s="102" t="s">
        <v>209</v>
      </c>
      <c r="B236" s="170" t="s">
        <v>1230</v>
      </c>
      <c r="C236" s="102" t="s">
        <v>1275</v>
      </c>
      <c r="D236" s="170" t="s">
        <v>1231</v>
      </c>
      <c r="E236" s="102" t="s">
        <v>1335</v>
      </c>
      <c r="F236" s="102" t="s">
        <v>1336</v>
      </c>
      <c r="G236" s="115" t="s">
        <v>35</v>
      </c>
      <c r="H236" s="171" t="s">
        <v>1337</v>
      </c>
      <c r="I236" s="8" t="e">
        <f>VLOOKUP(H236,新返回合同!$A$2:$Y$45,25,FALSE)</f>
        <v>#N/A</v>
      </c>
      <c r="J236" s="171" t="s">
        <v>37</v>
      </c>
      <c r="K236" s="115" t="s">
        <v>1390</v>
      </c>
      <c r="L236" s="115" t="s">
        <v>1391</v>
      </c>
      <c r="M236" s="128"/>
      <c r="N236" s="72" t="s">
        <v>1392</v>
      </c>
      <c r="O236" s="72" t="s">
        <v>726</v>
      </c>
      <c r="P236" s="205">
        <v>9000</v>
      </c>
      <c r="Q236" s="131">
        <v>0</v>
      </c>
      <c r="R236" s="244">
        <f t="shared" si="14"/>
        <v>0</v>
      </c>
      <c r="S236" s="245">
        <v>202305</v>
      </c>
      <c r="T236" s="246" t="s">
        <v>1393</v>
      </c>
      <c r="U236" s="247"/>
      <c r="V236" s="248">
        <v>0</v>
      </c>
      <c r="W236" s="248"/>
      <c r="X236" s="149">
        <v>44927</v>
      </c>
      <c r="Y236" s="285"/>
      <c r="Z236" s="101" t="s">
        <v>1394</v>
      </c>
      <c r="AA236" s="286">
        <v>0.3</v>
      </c>
      <c r="AB236" s="176">
        <v>0</v>
      </c>
      <c r="AC236" s="176">
        <v>0</v>
      </c>
    </row>
    <row r="237" spans="1:29" s="2" customFormat="1" ht="15" customHeight="1">
      <c r="A237" s="61" t="s">
        <v>209</v>
      </c>
      <c r="B237" s="170" t="s">
        <v>1230</v>
      </c>
      <c r="C237" s="61" t="s">
        <v>1275</v>
      </c>
      <c r="D237" s="170" t="s">
        <v>1231</v>
      </c>
      <c r="E237" s="102" t="s">
        <v>1335</v>
      </c>
      <c r="F237" s="61" t="s">
        <v>1336</v>
      </c>
      <c r="G237" s="61" t="s">
        <v>35</v>
      </c>
      <c r="H237" s="171" t="s">
        <v>1337</v>
      </c>
      <c r="I237" s="8" t="e">
        <f>VLOOKUP(H237,新返回合同!$A$2:$Y$45,25,FALSE)</f>
        <v>#N/A</v>
      </c>
      <c r="J237" s="102" t="s">
        <v>1235</v>
      </c>
      <c r="K237" s="102" t="s">
        <v>1395</v>
      </c>
      <c r="L237" s="102" t="s">
        <v>1396</v>
      </c>
      <c r="M237" s="61"/>
      <c r="N237" s="209">
        <v>44470</v>
      </c>
      <c r="O237" s="209" t="s">
        <v>431</v>
      </c>
      <c r="P237" s="205">
        <v>9000</v>
      </c>
      <c r="Q237" s="131">
        <v>116.9</v>
      </c>
      <c r="R237" s="89">
        <f t="shared" si="14"/>
        <v>1052100</v>
      </c>
      <c r="S237" s="245">
        <v>202305</v>
      </c>
      <c r="T237" s="256" t="s">
        <v>1397</v>
      </c>
      <c r="U237" s="257"/>
      <c r="V237" s="248">
        <v>116.856625763</v>
      </c>
      <c r="W237" s="248"/>
      <c r="X237" s="149">
        <v>44927</v>
      </c>
      <c r="Y237" s="285"/>
      <c r="Z237" s="61" t="s">
        <v>1398</v>
      </c>
      <c r="AA237" s="286">
        <v>0.3</v>
      </c>
      <c r="AB237" s="61">
        <v>200</v>
      </c>
      <c r="AC237" s="61">
        <v>60</v>
      </c>
    </row>
    <row r="238" spans="1:29" s="2" customFormat="1" ht="15" customHeight="1">
      <c r="A238" s="176" t="s">
        <v>209</v>
      </c>
      <c r="B238" s="173" t="s">
        <v>1230</v>
      </c>
      <c r="C238" s="176" t="s">
        <v>1275</v>
      </c>
      <c r="D238" s="173" t="s">
        <v>1231</v>
      </c>
      <c r="E238" s="172" t="s">
        <v>1335</v>
      </c>
      <c r="F238" s="176" t="s">
        <v>1336</v>
      </c>
      <c r="G238" s="176" t="s">
        <v>35</v>
      </c>
      <c r="H238" s="175" t="s">
        <v>1337</v>
      </c>
      <c r="I238" s="8" t="e">
        <f>VLOOKUP(H238,新返回合同!$A$2:$Y$45,25,FALSE)</f>
        <v>#N/A</v>
      </c>
      <c r="J238" s="172" t="s">
        <v>1235</v>
      </c>
      <c r="K238" s="172" t="s">
        <v>1395</v>
      </c>
      <c r="L238" s="172" t="s">
        <v>1396</v>
      </c>
      <c r="M238" s="176"/>
      <c r="N238" s="210">
        <v>44470</v>
      </c>
      <c r="O238" s="210" t="s">
        <v>431</v>
      </c>
      <c r="P238" s="208">
        <v>9000</v>
      </c>
      <c r="Q238" s="249">
        <f>105.2-103.9</f>
        <v>1.2999999999999972</v>
      </c>
      <c r="R238" s="258">
        <f t="shared" si="14"/>
        <v>11700</v>
      </c>
      <c r="S238" s="251">
        <v>202302</v>
      </c>
      <c r="T238" s="259" t="s">
        <v>1399</v>
      </c>
      <c r="U238" s="260"/>
      <c r="V238" s="254">
        <v>103.87</v>
      </c>
      <c r="W238" s="254">
        <v>105.2</v>
      </c>
      <c r="X238" s="255">
        <v>44927</v>
      </c>
      <c r="Y238" s="287"/>
      <c r="Z238" s="176" t="s">
        <v>1398</v>
      </c>
      <c r="AA238" s="289">
        <v>0.3</v>
      </c>
      <c r="AB238" s="176">
        <v>200</v>
      </c>
      <c r="AC238" s="176">
        <v>60</v>
      </c>
    </row>
    <row r="239" spans="1:29" s="43" customFormat="1" ht="15" customHeight="1">
      <c r="A239" s="57" t="s">
        <v>209</v>
      </c>
      <c r="B239" s="167" t="s">
        <v>1230</v>
      </c>
      <c r="C239" s="57" t="s">
        <v>1275</v>
      </c>
      <c r="D239" s="167" t="s">
        <v>1231</v>
      </c>
      <c r="E239" s="103" t="s">
        <v>1335</v>
      </c>
      <c r="F239" s="57" t="s">
        <v>1336</v>
      </c>
      <c r="G239" s="57" t="s">
        <v>35</v>
      </c>
      <c r="H239" s="177" t="s">
        <v>1400</v>
      </c>
      <c r="I239" s="60" t="e">
        <f>VLOOKUP(H239,新返回合同!$A$2:$Y$45,25,FALSE)</f>
        <v>#N/A</v>
      </c>
      <c r="J239" s="103" t="s">
        <v>1235</v>
      </c>
      <c r="K239" s="103" t="s">
        <v>1401</v>
      </c>
      <c r="L239" s="103" t="s">
        <v>1402</v>
      </c>
      <c r="M239" s="57"/>
      <c r="N239" s="211" t="s">
        <v>1403</v>
      </c>
      <c r="O239" s="211" t="s">
        <v>1404</v>
      </c>
      <c r="P239" s="212">
        <v>10000</v>
      </c>
      <c r="Q239" s="229">
        <v>103.6</v>
      </c>
      <c r="R239" s="82">
        <f t="shared" si="14"/>
        <v>1036000</v>
      </c>
      <c r="S239" s="231">
        <v>202305</v>
      </c>
      <c r="T239" s="261" t="s">
        <v>1405</v>
      </c>
      <c r="U239" s="262"/>
      <c r="V239" s="235">
        <v>103.55028356299999</v>
      </c>
      <c r="W239" s="235"/>
      <c r="X239" s="211">
        <v>44136</v>
      </c>
      <c r="Y239" s="123">
        <v>45230</v>
      </c>
      <c r="Z239" s="57" t="s">
        <v>1406</v>
      </c>
      <c r="AA239" s="283">
        <v>0.2</v>
      </c>
      <c r="AB239" s="57">
        <v>400</v>
      </c>
      <c r="AC239" s="57">
        <v>80</v>
      </c>
    </row>
    <row r="240" spans="1:29" s="43" customFormat="1" ht="15" customHeight="1">
      <c r="A240" s="57" t="s">
        <v>209</v>
      </c>
      <c r="B240" s="167" t="s">
        <v>1230</v>
      </c>
      <c r="C240" s="57" t="s">
        <v>1275</v>
      </c>
      <c r="D240" s="167" t="s">
        <v>1231</v>
      </c>
      <c r="E240" s="103" t="s">
        <v>1335</v>
      </c>
      <c r="F240" s="57" t="s">
        <v>1336</v>
      </c>
      <c r="G240" s="57" t="s">
        <v>35</v>
      </c>
      <c r="H240" s="177" t="s">
        <v>1407</v>
      </c>
      <c r="I240" s="60" t="e">
        <f>VLOOKUP(H240,新返回合同!$A$2:$Y$45,25,FALSE)</f>
        <v>#N/A</v>
      </c>
      <c r="J240" s="103" t="s">
        <v>72</v>
      </c>
      <c r="K240" s="103" t="s">
        <v>1408</v>
      </c>
      <c r="L240" s="103" t="s">
        <v>1409</v>
      </c>
      <c r="M240" s="57"/>
      <c r="N240" s="211">
        <v>44233</v>
      </c>
      <c r="O240" s="211" t="s">
        <v>219</v>
      </c>
      <c r="P240" s="212">
        <v>210000</v>
      </c>
      <c r="Q240" s="229">
        <v>1</v>
      </c>
      <c r="R240" s="82">
        <f t="shared" si="14"/>
        <v>210000</v>
      </c>
      <c r="S240" s="231">
        <v>202305</v>
      </c>
      <c r="T240" s="261" t="s">
        <v>1410</v>
      </c>
      <c r="U240" s="262"/>
      <c r="V240" s="235">
        <v>1.1739000000000001E-5</v>
      </c>
      <c r="W240" s="235"/>
      <c r="X240" s="211">
        <v>44233</v>
      </c>
      <c r="Y240" s="123">
        <v>45230</v>
      </c>
      <c r="Z240" s="57" t="s">
        <v>1411</v>
      </c>
      <c r="AA240" s="283">
        <f>AC240/AB240</f>
        <v>0.05</v>
      </c>
      <c r="AB240" s="57">
        <v>20</v>
      </c>
      <c r="AC240" s="57">
        <v>1</v>
      </c>
    </row>
    <row r="241" spans="1:29" s="2" customFormat="1" ht="15" customHeight="1">
      <c r="A241" s="176" t="s">
        <v>209</v>
      </c>
      <c r="B241" s="173" t="s">
        <v>1230</v>
      </c>
      <c r="C241" s="176" t="s">
        <v>1275</v>
      </c>
      <c r="D241" s="173" t="s">
        <v>1231</v>
      </c>
      <c r="E241" s="172" t="s">
        <v>1335</v>
      </c>
      <c r="F241" s="176" t="s">
        <v>1336</v>
      </c>
      <c r="G241" s="176" t="s">
        <v>35</v>
      </c>
      <c r="H241" s="175" t="s">
        <v>1412</v>
      </c>
      <c r="I241" s="8" t="e">
        <f>VLOOKUP(H241,新返回合同!$A$2:$Y$45,25,FALSE)</f>
        <v>#N/A</v>
      </c>
      <c r="J241" s="175" t="s">
        <v>37</v>
      </c>
      <c r="K241" s="172" t="s">
        <v>1413</v>
      </c>
      <c r="L241" s="174" t="s">
        <v>1414</v>
      </c>
      <c r="M241" s="206" t="s">
        <v>1415</v>
      </c>
      <c r="N241" s="207">
        <v>45047</v>
      </c>
      <c r="O241" s="210" t="s">
        <v>1416</v>
      </c>
      <c r="P241" s="208">
        <v>9000</v>
      </c>
      <c r="Q241" s="263">
        <v>169.2</v>
      </c>
      <c r="R241" s="258">
        <f t="shared" ref="R241:R243" si="16">ROUND(P241*Q241,2)</f>
        <v>1522800</v>
      </c>
      <c r="S241" s="251">
        <v>202305</v>
      </c>
      <c r="T241" s="259" t="s">
        <v>1417</v>
      </c>
      <c r="U241" s="260"/>
      <c r="V241" s="254">
        <v>169.139617004</v>
      </c>
      <c r="W241" s="254"/>
      <c r="X241" s="255">
        <v>45047</v>
      </c>
      <c r="Y241" s="287"/>
      <c r="Z241" s="176" t="s">
        <v>1418</v>
      </c>
      <c r="AA241" s="289">
        <f t="shared" ref="AA241:AA243" si="17">AC241/AB241</f>
        <v>0.3</v>
      </c>
      <c r="AB241" s="176">
        <v>450</v>
      </c>
      <c r="AC241" s="176">
        <v>135</v>
      </c>
    </row>
    <row r="242" spans="1:29" s="2" customFormat="1" ht="15" customHeight="1">
      <c r="A242" s="176" t="s">
        <v>209</v>
      </c>
      <c r="B242" s="173" t="s">
        <v>1230</v>
      </c>
      <c r="C242" s="176" t="s">
        <v>1275</v>
      </c>
      <c r="D242" s="173" t="s">
        <v>1231</v>
      </c>
      <c r="E242" s="172" t="s">
        <v>1335</v>
      </c>
      <c r="F242" s="176" t="s">
        <v>1336</v>
      </c>
      <c r="G242" s="176" t="s">
        <v>35</v>
      </c>
      <c r="H242" s="175" t="s">
        <v>1412</v>
      </c>
      <c r="I242" s="8" t="e">
        <f>VLOOKUP(H242,新返回合同!$A$2:$Y$45,25,FALSE)</f>
        <v>#N/A</v>
      </c>
      <c r="J242" s="175" t="s">
        <v>37</v>
      </c>
      <c r="K242" s="172" t="s">
        <v>1419</v>
      </c>
      <c r="L242" s="174" t="s">
        <v>1420</v>
      </c>
      <c r="M242" s="206" t="s">
        <v>1421</v>
      </c>
      <c r="N242" s="207">
        <v>45047</v>
      </c>
      <c r="O242" s="210" t="s">
        <v>1422</v>
      </c>
      <c r="P242" s="208">
        <v>9000</v>
      </c>
      <c r="Q242" s="263">
        <v>76.7</v>
      </c>
      <c r="R242" s="258">
        <f t="shared" si="16"/>
        <v>690300</v>
      </c>
      <c r="S242" s="251">
        <v>202305</v>
      </c>
      <c r="T242" s="259" t="s">
        <v>1423</v>
      </c>
      <c r="U242" s="260"/>
      <c r="V242" s="254">
        <v>76.679751280999994</v>
      </c>
      <c r="W242" s="254"/>
      <c r="X242" s="255">
        <v>45047</v>
      </c>
      <c r="Y242" s="287"/>
      <c r="Z242" s="176" t="s">
        <v>1424</v>
      </c>
      <c r="AA242" s="289">
        <f t="shared" si="17"/>
        <v>0.3</v>
      </c>
      <c r="AB242" s="176">
        <v>250</v>
      </c>
      <c r="AC242" s="176">
        <v>75</v>
      </c>
    </row>
    <row r="243" spans="1:29" s="2" customFormat="1" ht="15" customHeight="1">
      <c r="A243" s="176" t="s">
        <v>209</v>
      </c>
      <c r="B243" s="173" t="s">
        <v>1230</v>
      </c>
      <c r="C243" s="176" t="s">
        <v>1275</v>
      </c>
      <c r="D243" s="173" t="s">
        <v>1231</v>
      </c>
      <c r="E243" s="172" t="s">
        <v>1335</v>
      </c>
      <c r="F243" s="176" t="s">
        <v>1336</v>
      </c>
      <c r="G243" s="176" t="s">
        <v>35</v>
      </c>
      <c r="H243" s="175" t="s">
        <v>1412</v>
      </c>
      <c r="I243" s="8" t="e">
        <f>VLOOKUP(H243,新返回合同!$A$2:$Y$45,25,FALSE)</f>
        <v>#N/A</v>
      </c>
      <c r="J243" s="175" t="s">
        <v>37</v>
      </c>
      <c r="K243" s="172" t="s">
        <v>1425</v>
      </c>
      <c r="L243" s="174" t="s">
        <v>1426</v>
      </c>
      <c r="M243" s="206" t="s">
        <v>1427</v>
      </c>
      <c r="N243" s="207">
        <v>45047</v>
      </c>
      <c r="O243" s="210" t="s">
        <v>431</v>
      </c>
      <c r="P243" s="208">
        <v>9000</v>
      </c>
      <c r="Q243" s="263">
        <v>60.7</v>
      </c>
      <c r="R243" s="258">
        <f t="shared" si="16"/>
        <v>546300</v>
      </c>
      <c r="S243" s="251">
        <v>202305</v>
      </c>
      <c r="T243" s="259" t="s">
        <v>1428</v>
      </c>
      <c r="U243" s="260"/>
      <c r="V243" s="254">
        <v>60.605226364000004</v>
      </c>
      <c r="W243" s="254"/>
      <c r="X243" s="255">
        <v>45047</v>
      </c>
      <c r="Y243" s="287"/>
      <c r="Z243" s="176" t="s">
        <v>1429</v>
      </c>
      <c r="AA243" s="289">
        <f t="shared" si="17"/>
        <v>0.3</v>
      </c>
      <c r="AB243" s="176">
        <v>200</v>
      </c>
      <c r="AC243" s="176">
        <v>60</v>
      </c>
    </row>
    <row r="244" spans="1:29" s="2" customFormat="1" ht="15" customHeight="1">
      <c r="A244" s="102" t="s">
        <v>264</v>
      </c>
      <c r="B244" s="170" t="s">
        <v>1230</v>
      </c>
      <c r="C244" s="102" t="s">
        <v>1275</v>
      </c>
      <c r="D244" s="170" t="s">
        <v>1231</v>
      </c>
      <c r="E244" s="102" t="s">
        <v>1430</v>
      </c>
      <c r="F244" s="102" t="s">
        <v>1431</v>
      </c>
      <c r="G244" s="115" t="s">
        <v>1432</v>
      </c>
      <c r="H244" s="171" t="s">
        <v>1433</v>
      </c>
      <c r="I244" s="8" t="e">
        <f>VLOOKUP(H244,新返回合同!$A$2:$Y$45,25,FALSE)</f>
        <v>#N/A</v>
      </c>
      <c r="J244" s="171" t="s">
        <v>37</v>
      </c>
      <c r="K244" s="115" t="s">
        <v>1434</v>
      </c>
      <c r="L244" s="115" t="s">
        <v>1435</v>
      </c>
      <c r="M244" s="128"/>
      <c r="N244" s="72" t="s">
        <v>1436</v>
      </c>
      <c r="O244" s="115" t="s">
        <v>1437</v>
      </c>
      <c r="P244" s="205">
        <v>6740</v>
      </c>
      <c r="Q244" s="131">
        <v>144</v>
      </c>
      <c r="R244" s="244">
        <f t="shared" si="14"/>
        <v>970560</v>
      </c>
      <c r="S244" s="245">
        <v>202305</v>
      </c>
      <c r="T244" s="146" t="s">
        <v>1438</v>
      </c>
      <c r="U244" s="106"/>
      <c r="V244" s="248">
        <v>141.050857544</v>
      </c>
      <c r="W244" s="264"/>
      <c r="X244" s="209">
        <v>44958</v>
      </c>
      <c r="Y244" s="209"/>
      <c r="Z244" s="16" t="s">
        <v>1439</v>
      </c>
      <c r="AA244" s="286">
        <v>0.4</v>
      </c>
      <c r="AB244" s="61">
        <v>360</v>
      </c>
      <c r="AC244" s="61">
        <v>144</v>
      </c>
    </row>
    <row r="245" spans="1:29" s="2" customFormat="1" ht="15" customHeight="1">
      <c r="A245" s="172" t="s">
        <v>264</v>
      </c>
      <c r="B245" s="173" t="s">
        <v>1230</v>
      </c>
      <c r="C245" s="172" t="s">
        <v>1275</v>
      </c>
      <c r="D245" s="173" t="s">
        <v>1231</v>
      </c>
      <c r="E245" s="172" t="s">
        <v>1430</v>
      </c>
      <c r="F245" s="172" t="s">
        <v>1431</v>
      </c>
      <c r="G245" s="174" t="s">
        <v>1432</v>
      </c>
      <c r="H245" s="175" t="s">
        <v>1433</v>
      </c>
      <c r="I245" s="8" t="e">
        <f>VLOOKUP(H245,新返回合同!$A$2:$Y$45,25,FALSE)</f>
        <v>#N/A</v>
      </c>
      <c r="J245" s="175" t="s">
        <v>37</v>
      </c>
      <c r="K245" s="174" t="s">
        <v>1434</v>
      </c>
      <c r="L245" s="174" t="s">
        <v>1435</v>
      </c>
      <c r="M245" s="206"/>
      <c r="N245" s="207" t="s">
        <v>1436</v>
      </c>
      <c r="O245" s="174" t="s">
        <v>1437</v>
      </c>
      <c r="P245" s="208">
        <v>6740</v>
      </c>
      <c r="Q245" s="249">
        <f>171.65-171.34</f>
        <v>0.31000000000000227</v>
      </c>
      <c r="R245" s="250">
        <f t="shared" si="14"/>
        <v>2089.4</v>
      </c>
      <c r="S245" s="251">
        <v>202304</v>
      </c>
      <c r="T245" s="265" t="s">
        <v>1440</v>
      </c>
      <c r="U245" s="266"/>
      <c r="V245" s="254">
        <v>171.342849731</v>
      </c>
      <c r="W245" s="267">
        <v>171.95</v>
      </c>
      <c r="X245" s="210">
        <v>44958</v>
      </c>
      <c r="Y245" s="210"/>
      <c r="Z245" s="290" t="s">
        <v>1439</v>
      </c>
      <c r="AA245" s="289">
        <v>0.4</v>
      </c>
      <c r="AB245" s="176">
        <v>360</v>
      </c>
      <c r="AC245" s="176">
        <v>144</v>
      </c>
    </row>
    <row r="246" spans="1:29" s="2" customFormat="1" ht="15" customHeight="1">
      <c r="A246" s="61" t="s">
        <v>264</v>
      </c>
      <c r="B246" s="170" t="s">
        <v>1230</v>
      </c>
      <c r="C246" s="61" t="s">
        <v>1275</v>
      </c>
      <c r="D246" s="170" t="s">
        <v>1231</v>
      </c>
      <c r="E246" s="102" t="s">
        <v>1430</v>
      </c>
      <c r="F246" s="102" t="s">
        <v>1431</v>
      </c>
      <c r="G246" s="61" t="s">
        <v>35</v>
      </c>
      <c r="H246" s="178" t="s">
        <v>1433</v>
      </c>
      <c r="I246" s="8" t="e">
        <f>VLOOKUP(H246,新返回合同!$A$2:$Y$45,25,FALSE)</f>
        <v>#N/A</v>
      </c>
      <c r="J246" s="61" t="s">
        <v>419</v>
      </c>
      <c r="K246" s="102" t="s">
        <v>1441</v>
      </c>
      <c r="L246" s="61" t="s">
        <v>1442</v>
      </c>
      <c r="M246" s="61"/>
      <c r="N246" s="209">
        <v>44958</v>
      </c>
      <c r="O246" s="209" t="s">
        <v>1443</v>
      </c>
      <c r="P246" s="205">
        <v>6740</v>
      </c>
      <c r="Q246" s="131">
        <v>0</v>
      </c>
      <c r="R246" s="89">
        <f t="shared" si="14"/>
        <v>0</v>
      </c>
      <c r="S246" s="245">
        <v>202305</v>
      </c>
      <c r="T246" s="256" t="s">
        <v>1444</v>
      </c>
      <c r="U246" s="257"/>
      <c r="V246" s="248">
        <v>0</v>
      </c>
      <c r="W246" s="248"/>
      <c r="X246" s="209">
        <v>44958</v>
      </c>
      <c r="Y246" s="285"/>
      <c r="Z246" s="291" t="s">
        <v>1445</v>
      </c>
      <c r="AA246" s="286">
        <v>0.4</v>
      </c>
      <c r="AB246" s="61">
        <v>0</v>
      </c>
      <c r="AC246" s="61">
        <v>0</v>
      </c>
    </row>
    <row r="247" spans="1:29" s="43" customFormat="1" ht="15" customHeight="1">
      <c r="A247" s="103" t="s">
        <v>264</v>
      </c>
      <c r="B247" s="167" t="s">
        <v>1230</v>
      </c>
      <c r="C247" s="103" t="s">
        <v>1275</v>
      </c>
      <c r="D247" s="167" t="s">
        <v>1231</v>
      </c>
      <c r="E247" s="103" t="s">
        <v>1430</v>
      </c>
      <c r="F247" s="103" t="s">
        <v>1431</v>
      </c>
      <c r="G247" s="179" t="s">
        <v>35</v>
      </c>
      <c r="H247" s="177" t="s">
        <v>1446</v>
      </c>
      <c r="I247" s="60" t="e">
        <f>VLOOKUP(H247,新返回合同!$A$2:$Y$45,25,FALSE)</f>
        <v>#N/A</v>
      </c>
      <c r="J247" s="177" t="s">
        <v>1235</v>
      </c>
      <c r="K247" s="179" t="s">
        <v>1447</v>
      </c>
      <c r="L247" s="179" t="s">
        <v>1448</v>
      </c>
      <c r="M247" s="198"/>
      <c r="N247" s="125">
        <v>43439</v>
      </c>
      <c r="O247" s="179" t="s">
        <v>1249</v>
      </c>
      <c r="P247" s="212">
        <v>6000</v>
      </c>
      <c r="Q247" s="229">
        <v>0</v>
      </c>
      <c r="R247" s="268">
        <f t="shared" si="14"/>
        <v>0</v>
      </c>
      <c r="S247" s="231">
        <v>202305</v>
      </c>
      <c r="T247" s="269" t="s">
        <v>1449</v>
      </c>
      <c r="U247" s="104"/>
      <c r="V247" s="235">
        <v>0</v>
      </c>
      <c r="W247" s="235"/>
      <c r="X247" s="211">
        <v>44866</v>
      </c>
      <c r="Y247" s="211">
        <v>45230</v>
      </c>
      <c r="Z247" s="123" t="s">
        <v>1450</v>
      </c>
      <c r="AA247" s="57" t="s">
        <v>1283</v>
      </c>
      <c r="AB247" s="57">
        <v>0</v>
      </c>
      <c r="AC247" s="57">
        <v>0</v>
      </c>
    </row>
    <row r="248" spans="1:29" s="43" customFormat="1" ht="15" customHeight="1">
      <c r="A248" s="103" t="s">
        <v>264</v>
      </c>
      <c r="B248" s="167" t="s">
        <v>1230</v>
      </c>
      <c r="C248" s="103" t="s">
        <v>1275</v>
      </c>
      <c r="D248" s="167" t="s">
        <v>1231</v>
      </c>
      <c r="E248" s="103" t="s">
        <v>1430</v>
      </c>
      <c r="F248" s="103" t="s">
        <v>1431</v>
      </c>
      <c r="G248" s="179" t="s">
        <v>35</v>
      </c>
      <c r="H248" s="177" t="s">
        <v>1446</v>
      </c>
      <c r="I248" s="60" t="e">
        <f>VLOOKUP(H248,新返回合同!$A$2:$Y$45,25,FALSE)</f>
        <v>#N/A</v>
      </c>
      <c r="J248" s="177" t="s">
        <v>72</v>
      </c>
      <c r="K248" s="179" t="s">
        <v>1451</v>
      </c>
      <c r="L248" s="179" t="s">
        <v>1452</v>
      </c>
      <c r="M248" s="198"/>
      <c r="N248" s="125">
        <v>43398</v>
      </c>
      <c r="O248" s="179" t="s">
        <v>219</v>
      </c>
      <c r="P248" s="212">
        <v>110000</v>
      </c>
      <c r="Q248" s="229">
        <v>2</v>
      </c>
      <c r="R248" s="268">
        <f t="shared" si="14"/>
        <v>220000</v>
      </c>
      <c r="S248" s="231">
        <v>202305</v>
      </c>
      <c r="T248" s="269" t="s">
        <v>1453</v>
      </c>
      <c r="U248" s="104"/>
      <c r="V248" s="235">
        <v>0.77915777799999997</v>
      </c>
      <c r="W248" s="235"/>
      <c r="X248" s="211">
        <v>44866</v>
      </c>
      <c r="Y248" s="211">
        <v>45230</v>
      </c>
      <c r="Z248" s="123" t="s">
        <v>1454</v>
      </c>
      <c r="AA248" s="283">
        <v>0.1</v>
      </c>
      <c r="AB248" s="57">
        <v>20</v>
      </c>
      <c r="AC248" s="57">
        <v>2</v>
      </c>
    </row>
    <row r="249" spans="1:29" s="2" customFormat="1" ht="15" customHeight="1">
      <c r="A249" s="102" t="s">
        <v>264</v>
      </c>
      <c r="B249" s="170" t="s">
        <v>1230</v>
      </c>
      <c r="C249" s="102" t="s">
        <v>1275</v>
      </c>
      <c r="D249" s="170" t="s">
        <v>1231</v>
      </c>
      <c r="E249" s="102" t="s">
        <v>1455</v>
      </c>
      <c r="F249" s="102" t="s">
        <v>1456</v>
      </c>
      <c r="G249" s="115" t="s">
        <v>35</v>
      </c>
      <c r="H249" s="171" t="s">
        <v>1457</v>
      </c>
      <c r="I249" s="8" t="e">
        <f>VLOOKUP(H249,新返回合同!$A$2:$Y$45,25,FALSE)</f>
        <v>#N/A</v>
      </c>
      <c r="J249" s="171" t="s">
        <v>1458</v>
      </c>
      <c r="K249" s="115" t="s">
        <v>1459</v>
      </c>
      <c r="L249" s="213" t="s">
        <v>1460</v>
      </c>
      <c r="M249" s="128" t="s">
        <v>1461</v>
      </c>
      <c r="N249" s="72">
        <v>44935</v>
      </c>
      <c r="O249" s="115" t="s">
        <v>431</v>
      </c>
      <c r="P249" s="205">
        <v>6740</v>
      </c>
      <c r="Q249" s="131">
        <v>105.16</v>
      </c>
      <c r="R249" s="244">
        <f t="shared" si="14"/>
        <v>708778.4</v>
      </c>
      <c r="S249" s="245">
        <v>202305</v>
      </c>
      <c r="T249" s="256" t="s">
        <v>1462</v>
      </c>
      <c r="U249" s="106"/>
      <c r="V249" s="248">
        <v>105.160606384</v>
      </c>
      <c r="W249" s="248"/>
      <c r="X249" s="72">
        <v>44935</v>
      </c>
      <c r="Y249" s="149"/>
      <c r="Z249" s="16" t="s">
        <v>1463</v>
      </c>
      <c r="AA249" s="286">
        <v>0.4</v>
      </c>
      <c r="AB249" s="61">
        <v>200</v>
      </c>
      <c r="AC249" s="61">
        <v>80</v>
      </c>
    </row>
    <row r="250" spans="1:29" s="43" customFormat="1" ht="15" customHeight="1">
      <c r="A250" s="57" t="s">
        <v>264</v>
      </c>
      <c r="B250" s="167" t="s">
        <v>1230</v>
      </c>
      <c r="C250" s="57" t="s">
        <v>1275</v>
      </c>
      <c r="D250" s="167" t="s">
        <v>1231</v>
      </c>
      <c r="E250" s="103" t="s">
        <v>1464</v>
      </c>
      <c r="F250" s="57" t="s">
        <v>1465</v>
      </c>
      <c r="G250" s="57" t="s">
        <v>35</v>
      </c>
      <c r="H250" s="180" t="s">
        <v>1466</v>
      </c>
      <c r="I250" s="60" t="str">
        <f>VLOOKUP(H250,新返回合同!$A$2:$Y$45,25,FALSE)</f>
        <v>2023-05-17</v>
      </c>
      <c r="J250" s="57" t="s">
        <v>1235</v>
      </c>
      <c r="K250" s="103" t="s">
        <v>1467</v>
      </c>
      <c r="L250" s="57" t="s">
        <v>1468</v>
      </c>
      <c r="M250" s="57"/>
      <c r="N250" s="211" t="s">
        <v>1469</v>
      </c>
      <c r="O250" s="211" t="s">
        <v>1470</v>
      </c>
      <c r="P250" s="212">
        <v>6740</v>
      </c>
      <c r="Q250" s="229">
        <v>378.44</v>
      </c>
      <c r="R250" s="82">
        <f t="shared" ref="R250:R282" si="18">ROUND(P250*Q250,2)</f>
        <v>2550685.6</v>
      </c>
      <c r="S250" s="231">
        <v>202305</v>
      </c>
      <c r="T250" s="261" t="s">
        <v>1471</v>
      </c>
      <c r="U250" s="262"/>
      <c r="V250" s="235">
        <v>371.89495995734001</v>
      </c>
      <c r="W250" s="270">
        <v>384.99</v>
      </c>
      <c r="X250" s="239">
        <v>44927</v>
      </c>
      <c r="Y250" s="292">
        <v>45107</v>
      </c>
      <c r="Z250" s="168" t="s">
        <v>1472</v>
      </c>
      <c r="AA250" s="283">
        <v>0.4</v>
      </c>
      <c r="AB250" s="57">
        <v>860</v>
      </c>
      <c r="AC250" s="57">
        <v>344</v>
      </c>
    </row>
    <row r="251" spans="1:29" s="43" customFormat="1" ht="15" customHeight="1">
      <c r="A251" s="181" t="s">
        <v>264</v>
      </c>
      <c r="B251" s="182" t="s">
        <v>1230</v>
      </c>
      <c r="C251" s="181" t="s">
        <v>1275</v>
      </c>
      <c r="D251" s="182" t="s">
        <v>1231</v>
      </c>
      <c r="E251" s="183" t="s">
        <v>1464</v>
      </c>
      <c r="F251" s="181" t="s">
        <v>1465</v>
      </c>
      <c r="G251" s="181" t="s">
        <v>35</v>
      </c>
      <c r="H251" s="184" t="s">
        <v>1466</v>
      </c>
      <c r="I251" s="60" t="str">
        <f>VLOOKUP(H251,新返回合同!$A$2:$Y$45,25,FALSE)</f>
        <v>2023-05-17</v>
      </c>
      <c r="J251" s="181" t="s">
        <v>1235</v>
      </c>
      <c r="K251" s="183" t="s">
        <v>1467</v>
      </c>
      <c r="L251" s="181" t="s">
        <v>1468</v>
      </c>
      <c r="M251" s="181"/>
      <c r="N251" s="214" t="s">
        <v>1469</v>
      </c>
      <c r="O251" s="214" t="s">
        <v>1470</v>
      </c>
      <c r="P251" s="215">
        <v>6740</v>
      </c>
      <c r="Q251" s="271">
        <f>385.55-379.78</f>
        <v>5.7700000000000387</v>
      </c>
      <c r="R251" s="272">
        <f t="shared" si="18"/>
        <v>38889.800000000003</v>
      </c>
      <c r="S251" s="273">
        <v>202304</v>
      </c>
      <c r="T251" s="274" t="s">
        <v>1473</v>
      </c>
      <c r="U251" s="275"/>
      <c r="V251" s="276">
        <v>379.78096697386002</v>
      </c>
      <c r="W251" s="277">
        <v>391.32</v>
      </c>
      <c r="X251" s="278">
        <v>44927</v>
      </c>
      <c r="Y251" s="293">
        <v>45107</v>
      </c>
      <c r="Z251" s="294" t="s">
        <v>1472</v>
      </c>
      <c r="AA251" s="295">
        <v>0.4</v>
      </c>
      <c r="AB251" s="181">
        <v>860</v>
      </c>
      <c r="AC251" s="181">
        <v>344</v>
      </c>
    </row>
    <row r="252" spans="1:29" s="43" customFormat="1" ht="15" customHeight="1">
      <c r="A252" s="57" t="s">
        <v>264</v>
      </c>
      <c r="B252" s="167" t="s">
        <v>1230</v>
      </c>
      <c r="C252" s="57" t="s">
        <v>1275</v>
      </c>
      <c r="D252" s="167" t="s">
        <v>1231</v>
      </c>
      <c r="E252" s="103" t="s">
        <v>1464</v>
      </c>
      <c r="F252" s="57" t="s">
        <v>1465</v>
      </c>
      <c r="G252" s="57" t="s">
        <v>35</v>
      </c>
      <c r="H252" s="180" t="s">
        <v>1466</v>
      </c>
      <c r="I252" s="60" t="str">
        <f>VLOOKUP(H252,新返回合同!$A$2:$Y$45,25,FALSE)</f>
        <v>2023-05-17</v>
      </c>
      <c r="J252" s="57" t="s">
        <v>37</v>
      </c>
      <c r="K252" s="103" t="s">
        <v>1474</v>
      </c>
      <c r="L252" s="57" t="s">
        <v>1475</v>
      </c>
      <c r="M252" s="57"/>
      <c r="N252" s="211" t="s">
        <v>1476</v>
      </c>
      <c r="O252" s="211" t="s">
        <v>1477</v>
      </c>
      <c r="P252" s="212">
        <v>6740</v>
      </c>
      <c r="Q252" s="229">
        <v>0</v>
      </c>
      <c r="R252" s="82">
        <f t="shared" si="18"/>
        <v>0</v>
      </c>
      <c r="S252" s="231">
        <v>202305</v>
      </c>
      <c r="T252" s="261" t="s">
        <v>1478</v>
      </c>
      <c r="U252" s="262"/>
      <c r="V252" s="235">
        <v>0</v>
      </c>
      <c r="W252" s="235"/>
      <c r="X252" s="239">
        <v>44927</v>
      </c>
      <c r="Y252" s="292">
        <v>45107</v>
      </c>
      <c r="Z252" s="168" t="s">
        <v>1479</v>
      </c>
      <c r="AA252" s="283">
        <v>0.4</v>
      </c>
      <c r="AB252" s="57">
        <v>0</v>
      </c>
      <c r="AC252" s="57">
        <v>0</v>
      </c>
    </row>
    <row r="253" spans="1:29" s="43" customFormat="1" ht="15" customHeight="1">
      <c r="A253" s="57" t="s">
        <v>264</v>
      </c>
      <c r="B253" s="167" t="s">
        <v>1230</v>
      </c>
      <c r="C253" s="57" t="s">
        <v>1275</v>
      </c>
      <c r="D253" s="167" t="s">
        <v>1231</v>
      </c>
      <c r="E253" s="103" t="s">
        <v>1464</v>
      </c>
      <c r="F253" s="57" t="s">
        <v>1465</v>
      </c>
      <c r="G253" s="57" t="s">
        <v>35</v>
      </c>
      <c r="H253" s="180" t="s">
        <v>1466</v>
      </c>
      <c r="I253" s="60" t="str">
        <f>VLOOKUP(H253,新返回合同!$A$2:$Y$45,25,FALSE)</f>
        <v>2023-05-17</v>
      </c>
      <c r="J253" s="57" t="s">
        <v>419</v>
      </c>
      <c r="K253" s="103" t="s">
        <v>1441</v>
      </c>
      <c r="L253" s="57" t="s">
        <v>1442</v>
      </c>
      <c r="M253" s="57"/>
      <c r="N253" s="211" t="s">
        <v>1480</v>
      </c>
      <c r="O253" s="211" t="s">
        <v>1481</v>
      </c>
      <c r="P253" s="212">
        <v>6740</v>
      </c>
      <c r="Q253" s="229">
        <v>0</v>
      </c>
      <c r="R253" s="82">
        <f t="shared" si="18"/>
        <v>0</v>
      </c>
      <c r="S253" s="231">
        <v>202305</v>
      </c>
      <c r="T253" s="261" t="s">
        <v>1444</v>
      </c>
      <c r="U253" s="262"/>
      <c r="V253" s="235">
        <v>0</v>
      </c>
      <c r="W253" s="235"/>
      <c r="X253" s="239">
        <v>44927</v>
      </c>
      <c r="Y253" s="292">
        <v>45107</v>
      </c>
      <c r="Z253" s="168" t="s">
        <v>1445</v>
      </c>
      <c r="AA253" s="283">
        <v>0.4</v>
      </c>
      <c r="AB253" s="57">
        <v>0</v>
      </c>
      <c r="AC253" s="57">
        <v>0</v>
      </c>
    </row>
    <row r="254" spans="1:29" s="43" customFormat="1" ht="15" customHeight="1">
      <c r="A254" s="103" t="s">
        <v>264</v>
      </c>
      <c r="B254" s="167" t="s">
        <v>1230</v>
      </c>
      <c r="C254" s="103" t="s">
        <v>1275</v>
      </c>
      <c r="D254" s="167" t="s">
        <v>1231</v>
      </c>
      <c r="E254" s="103" t="s">
        <v>1464</v>
      </c>
      <c r="F254" s="57" t="s">
        <v>1465</v>
      </c>
      <c r="G254" s="179" t="s">
        <v>35</v>
      </c>
      <c r="H254" s="180" t="s">
        <v>1466</v>
      </c>
      <c r="I254" s="60" t="str">
        <f>VLOOKUP(H254,新返回合同!$A$2:$Y$45,25,FALSE)</f>
        <v>2023-05-17</v>
      </c>
      <c r="J254" s="57" t="s">
        <v>37</v>
      </c>
      <c r="K254" s="179" t="s">
        <v>1482</v>
      </c>
      <c r="L254" s="179" t="s">
        <v>1483</v>
      </c>
      <c r="M254" s="198"/>
      <c r="N254" s="211" t="s">
        <v>1484</v>
      </c>
      <c r="O254" s="179" t="s">
        <v>1485</v>
      </c>
      <c r="P254" s="212">
        <v>6740</v>
      </c>
      <c r="Q254" s="229">
        <v>0</v>
      </c>
      <c r="R254" s="82">
        <f t="shared" si="18"/>
        <v>0</v>
      </c>
      <c r="S254" s="231">
        <v>202305</v>
      </c>
      <c r="T254" s="269" t="s">
        <v>1486</v>
      </c>
      <c r="U254" s="104"/>
      <c r="V254" s="235">
        <v>0</v>
      </c>
      <c r="W254" s="235"/>
      <c r="X254" s="239">
        <v>44927</v>
      </c>
      <c r="Y254" s="292">
        <v>45107</v>
      </c>
      <c r="Z254" s="123" t="s">
        <v>1487</v>
      </c>
      <c r="AA254" s="283">
        <v>0.4</v>
      </c>
      <c r="AB254" s="57">
        <v>0</v>
      </c>
      <c r="AC254" s="57">
        <v>0</v>
      </c>
    </row>
    <row r="255" spans="1:29" s="43" customFormat="1" ht="15" customHeight="1">
      <c r="A255" s="57" t="s">
        <v>257</v>
      </c>
      <c r="B255" s="167" t="s">
        <v>1230</v>
      </c>
      <c r="C255" s="57" t="s">
        <v>1275</v>
      </c>
      <c r="D255" s="167" t="s">
        <v>1231</v>
      </c>
      <c r="E255" s="103" t="s">
        <v>1488</v>
      </c>
      <c r="F255" s="57" t="s">
        <v>1489</v>
      </c>
      <c r="G255" s="57" t="s">
        <v>35</v>
      </c>
      <c r="H255" s="103" t="s">
        <v>1490</v>
      </c>
      <c r="I255" s="60" t="e">
        <f>VLOOKUP(H255,新返回合同!$A$2:$Y$45,25,FALSE)</f>
        <v>#N/A</v>
      </c>
      <c r="J255" s="103" t="s">
        <v>1235</v>
      </c>
      <c r="K255" s="103" t="s">
        <v>1491</v>
      </c>
      <c r="L255" s="103" t="s">
        <v>1492</v>
      </c>
      <c r="M255" s="57"/>
      <c r="N255" s="211">
        <v>44131</v>
      </c>
      <c r="O255" s="211" t="s">
        <v>431</v>
      </c>
      <c r="P255" s="212">
        <v>20000</v>
      </c>
      <c r="Q255" s="229">
        <v>64.3</v>
      </c>
      <c r="R255" s="82">
        <f t="shared" si="18"/>
        <v>1286000</v>
      </c>
      <c r="S255" s="231">
        <v>202305</v>
      </c>
      <c r="T255" s="261" t="s">
        <v>1493</v>
      </c>
      <c r="U255" s="262"/>
      <c r="V255" s="235">
        <v>64.241112903000001</v>
      </c>
      <c r="W255" s="235"/>
      <c r="X255" s="211">
        <v>44166</v>
      </c>
      <c r="Y255" s="123">
        <v>45260</v>
      </c>
      <c r="Z255" s="57" t="s">
        <v>1494</v>
      </c>
      <c r="AA255" s="283">
        <v>0.1</v>
      </c>
      <c r="AB255" s="57">
        <v>200</v>
      </c>
      <c r="AC255" s="57">
        <v>20</v>
      </c>
    </row>
    <row r="256" spans="1:29" s="43" customFormat="1" ht="15" customHeight="1">
      <c r="A256" s="103" t="s">
        <v>257</v>
      </c>
      <c r="B256" s="167" t="s">
        <v>1230</v>
      </c>
      <c r="C256" s="103" t="s">
        <v>1275</v>
      </c>
      <c r="D256" s="167" t="s">
        <v>1231</v>
      </c>
      <c r="E256" s="103" t="s">
        <v>1276</v>
      </c>
      <c r="F256" s="57" t="s">
        <v>1489</v>
      </c>
      <c r="G256" s="179" t="s">
        <v>35</v>
      </c>
      <c r="H256" s="169" t="s">
        <v>1278</v>
      </c>
      <c r="I256" s="60" t="e">
        <f>VLOOKUP(H256,新返回合同!$A$2:$Y$45,25,FALSE)</f>
        <v>#N/A</v>
      </c>
      <c r="J256" s="177" t="s">
        <v>1235</v>
      </c>
      <c r="K256" s="179" t="s">
        <v>1495</v>
      </c>
      <c r="L256" s="179" t="s">
        <v>1496</v>
      </c>
      <c r="M256" s="179" t="s">
        <v>1497</v>
      </c>
      <c r="N256" s="125" t="s">
        <v>1498</v>
      </c>
      <c r="O256" s="179" t="s">
        <v>1499</v>
      </c>
      <c r="P256" s="202">
        <v>9500</v>
      </c>
      <c r="Q256" s="229">
        <v>117.1</v>
      </c>
      <c r="R256" s="268">
        <f t="shared" si="18"/>
        <v>1112450</v>
      </c>
      <c r="S256" s="231">
        <v>202305</v>
      </c>
      <c r="T256" s="242" t="s">
        <v>1500</v>
      </c>
      <c r="U256" s="243"/>
      <c r="V256" s="235">
        <v>117.06268154271</v>
      </c>
      <c r="W256" s="235"/>
      <c r="X256" s="239">
        <v>44774</v>
      </c>
      <c r="Y256" s="123">
        <v>45138</v>
      </c>
      <c r="Z256" s="57" t="s">
        <v>1501</v>
      </c>
      <c r="AA256" s="283">
        <v>0.3</v>
      </c>
      <c r="AB256" s="57">
        <v>400</v>
      </c>
      <c r="AC256" s="57">
        <v>108</v>
      </c>
    </row>
    <row r="257" spans="1:29" s="43" customFormat="1" ht="15" customHeight="1">
      <c r="A257" s="103" t="s">
        <v>257</v>
      </c>
      <c r="B257" s="167" t="s">
        <v>1230</v>
      </c>
      <c r="C257" s="103" t="s">
        <v>1275</v>
      </c>
      <c r="D257" s="167" t="s">
        <v>1231</v>
      </c>
      <c r="E257" s="103" t="s">
        <v>1276</v>
      </c>
      <c r="F257" s="57" t="s">
        <v>1489</v>
      </c>
      <c r="G257" s="179" t="s">
        <v>35</v>
      </c>
      <c r="H257" s="169" t="s">
        <v>1278</v>
      </c>
      <c r="I257" s="60" t="e">
        <f>VLOOKUP(H257,新返回合同!$A$2:$Y$45,25,FALSE)</f>
        <v>#N/A</v>
      </c>
      <c r="J257" s="177" t="s">
        <v>1235</v>
      </c>
      <c r="K257" s="179" t="s">
        <v>1502</v>
      </c>
      <c r="L257" s="179" t="s">
        <v>1503</v>
      </c>
      <c r="M257" s="179" t="s">
        <v>1497</v>
      </c>
      <c r="N257" s="125">
        <v>44501</v>
      </c>
      <c r="O257" s="179" t="s">
        <v>468</v>
      </c>
      <c r="P257" s="202">
        <v>9500</v>
      </c>
      <c r="Q257" s="229">
        <v>122.6</v>
      </c>
      <c r="R257" s="268">
        <f t="shared" si="18"/>
        <v>1164700</v>
      </c>
      <c r="S257" s="231">
        <v>202305</v>
      </c>
      <c r="T257" s="242" t="s">
        <v>1504</v>
      </c>
      <c r="U257" s="243"/>
      <c r="V257" s="235">
        <v>122.51747249719</v>
      </c>
      <c r="W257" s="235"/>
      <c r="X257" s="239">
        <v>44774</v>
      </c>
      <c r="Y257" s="123">
        <v>45138</v>
      </c>
      <c r="Z257" s="57" t="s">
        <v>1505</v>
      </c>
      <c r="AA257" s="283">
        <v>0.3</v>
      </c>
      <c r="AB257" s="57">
        <v>400</v>
      </c>
      <c r="AC257" s="57">
        <v>120</v>
      </c>
    </row>
    <row r="258" spans="1:29" s="43" customFormat="1" ht="15" customHeight="1">
      <c r="A258" s="57" t="s">
        <v>257</v>
      </c>
      <c r="B258" s="167" t="s">
        <v>1230</v>
      </c>
      <c r="C258" s="57" t="s">
        <v>1275</v>
      </c>
      <c r="D258" s="167" t="s">
        <v>1231</v>
      </c>
      <c r="E258" s="103" t="s">
        <v>1488</v>
      </c>
      <c r="F258" s="57" t="s">
        <v>1489</v>
      </c>
      <c r="G258" s="57" t="s">
        <v>35</v>
      </c>
      <c r="H258" s="103" t="s">
        <v>1490</v>
      </c>
      <c r="I258" s="60" t="e">
        <f>VLOOKUP(H258,新返回合同!$A$2:$Y$45,25,FALSE)</f>
        <v>#N/A</v>
      </c>
      <c r="J258" s="103" t="s">
        <v>72</v>
      </c>
      <c r="K258" s="103" t="s">
        <v>1506</v>
      </c>
      <c r="L258" s="103" t="s">
        <v>1507</v>
      </c>
      <c r="M258" s="57"/>
      <c r="N258" s="211">
        <v>44228</v>
      </c>
      <c r="O258" s="211" t="s">
        <v>219</v>
      </c>
      <c r="P258" s="212">
        <v>200000</v>
      </c>
      <c r="Q258" s="229">
        <v>1</v>
      </c>
      <c r="R258" s="82">
        <f t="shared" si="18"/>
        <v>200000</v>
      </c>
      <c r="S258" s="231">
        <v>202305</v>
      </c>
      <c r="T258" s="261" t="s">
        <v>1508</v>
      </c>
      <c r="U258" s="262"/>
      <c r="V258" s="235">
        <v>5.9710000000000001E-6</v>
      </c>
      <c r="W258" s="235"/>
      <c r="X258" s="211">
        <v>44166</v>
      </c>
      <c r="Y258" s="123">
        <v>45260</v>
      </c>
      <c r="Z258" s="57" t="s">
        <v>1509</v>
      </c>
      <c r="AA258" s="283">
        <f>AC258/AB258</f>
        <v>0.05</v>
      </c>
      <c r="AB258" s="57">
        <v>20</v>
      </c>
      <c r="AC258" s="57">
        <v>1</v>
      </c>
    </row>
    <row r="259" spans="1:29" s="43" customFormat="1" ht="15" customHeight="1">
      <c r="A259" s="58" t="s">
        <v>209</v>
      </c>
      <c r="B259" s="167" t="s">
        <v>1510</v>
      </c>
      <c r="C259" s="296" t="s">
        <v>1511</v>
      </c>
      <c r="D259" s="57" t="s">
        <v>415</v>
      </c>
      <c r="E259" s="103" t="s">
        <v>1512</v>
      </c>
      <c r="F259" s="58" t="s">
        <v>1513</v>
      </c>
      <c r="G259" s="169" t="s">
        <v>35</v>
      </c>
      <c r="H259" s="169" t="s">
        <v>1514</v>
      </c>
      <c r="I259" s="60" t="e">
        <f>VLOOKUP(H259,新返回合同!$A$2:$Y$45,25,FALSE)</f>
        <v>#N/A</v>
      </c>
      <c r="J259" s="169" t="s">
        <v>72</v>
      </c>
      <c r="K259" s="307" t="s">
        <v>1515</v>
      </c>
      <c r="L259" s="308" t="s">
        <v>1516</v>
      </c>
      <c r="M259" s="198"/>
      <c r="N259" s="125" t="s">
        <v>1517</v>
      </c>
      <c r="O259" s="125" t="s">
        <v>540</v>
      </c>
      <c r="P259" s="309">
        <v>210000</v>
      </c>
      <c r="Q259" s="229">
        <v>1</v>
      </c>
      <c r="R259" s="76">
        <f t="shared" si="18"/>
        <v>210000</v>
      </c>
      <c r="S259" s="231">
        <v>202305</v>
      </c>
      <c r="T259" s="323" t="s">
        <v>1518</v>
      </c>
      <c r="U259" s="243"/>
      <c r="V259" s="235">
        <v>3.1757549000000003E-2</v>
      </c>
      <c r="W259" s="235">
        <v>1</v>
      </c>
      <c r="X259" s="239">
        <v>43617</v>
      </c>
      <c r="Y259" s="292">
        <v>45443</v>
      </c>
      <c r="Z259" s="57" t="s">
        <v>1519</v>
      </c>
      <c r="AA259" s="283">
        <v>0.1</v>
      </c>
      <c r="AB259" s="57">
        <v>10</v>
      </c>
      <c r="AC259" s="57">
        <v>1</v>
      </c>
    </row>
    <row r="260" spans="1:29" s="2" customFormat="1" ht="15" customHeight="1">
      <c r="A260" s="62" t="s">
        <v>257</v>
      </c>
      <c r="B260" s="170" t="s">
        <v>1510</v>
      </c>
      <c r="C260" s="117" t="s">
        <v>1511</v>
      </c>
      <c r="D260" s="63" t="s">
        <v>415</v>
      </c>
      <c r="E260" s="102" t="s">
        <v>1520</v>
      </c>
      <c r="F260" s="62" t="s">
        <v>1521</v>
      </c>
      <c r="G260" s="116" t="s">
        <v>35</v>
      </c>
      <c r="H260" s="116" t="s">
        <v>1522</v>
      </c>
      <c r="I260" s="8" t="e">
        <f>VLOOKUP(H260,新返回合同!$A$2:$Y$45,25,FALSE)</f>
        <v>#N/A</v>
      </c>
      <c r="J260" s="116" t="s">
        <v>37</v>
      </c>
      <c r="K260" s="305" t="s">
        <v>1523</v>
      </c>
      <c r="L260" s="310" t="s">
        <v>1521</v>
      </c>
      <c r="M260" s="128"/>
      <c r="N260" s="72" t="s">
        <v>1524</v>
      </c>
      <c r="O260" s="72" t="s">
        <v>1525</v>
      </c>
      <c r="P260" s="205">
        <v>9500</v>
      </c>
      <c r="Q260" s="131">
        <v>55.7</v>
      </c>
      <c r="R260" s="18">
        <f t="shared" si="18"/>
        <v>529150</v>
      </c>
      <c r="S260" s="245">
        <v>202305</v>
      </c>
      <c r="T260" s="324" t="s">
        <v>1526</v>
      </c>
      <c r="U260" s="247"/>
      <c r="V260" s="248">
        <v>55.641292571999998</v>
      </c>
      <c r="W260" s="248"/>
      <c r="X260" s="209">
        <v>45017</v>
      </c>
      <c r="Y260" s="285"/>
      <c r="Z260" s="286" t="s">
        <v>1527</v>
      </c>
      <c r="AA260" s="286">
        <v>0.25</v>
      </c>
      <c r="AB260" s="61">
        <v>200</v>
      </c>
      <c r="AC260" s="61">
        <v>50</v>
      </c>
    </row>
    <row r="261" spans="1:29" s="2" customFormat="1" ht="15" customHeight="1">
      <c r="A261" s="62" t="s">
        <v>257</v>
      </c>
      <c r="B261" s="170" t="s">
        <v>1510</v>
      </c>
      <c r="C261" s="117" t="s">
        <v>1511</v>
      </c>
      <c r="D261" s="63" t="s">
        <v>415</v>
      </c>
      <c r="E261" s="102" t="s">
        <v>1520</v>
      </c>
      <c r="F261" s="62" t="s">
        <v>1521</v>
      </c>
      <c r="G261" s="116" t="s">
        <v>35</v>
      </c>
      <c r="H261" s="116" t="s">
        <v>1522</v>
      </c>
      <c r="I261" s="8" t="e">
        <f>VLOOKUP(H261,新返回合同!$A$2:$Y$45,25,FALSE)</f>
        <v>#N/A</v>
      </c>
      <c r="J261" s="116" t="s">
        <v>438</v>
      </c>
      <c r="K261" s="305" t="s">
        <v>1528</v>
      </c>
      <c r="L261" s="310" t="s">
        <v>1529</v>
      </c>
      <c r="M261" s="128"/>
      <c r="N261" s="72" t="s">
        <v>1530</v>
      </c>
      <c r="O261" s="72" t="s">
        <v>1531</v>
      </c>
      <c r="P261" s="205">
        <v>9500</v>
      </c>
      <c r="Q261" s="131">
        <v>2.4</v>
      </c>
      <c r="R261" s="18">
        <f t="shared" si="18"/>
        <v>22800</v>
      </c>
      <c r="S261" s="245">
        <v>202305</v>
      </c>
      <c r="T261" s="324" t="s">
        <v>1532</v>
      </c>
      <c r="U261" s="247"/>
      <c r="V261" s="248">
        <v>2.38</v>
      </c>
      <c r="W261" s="248"/>
      <c r="X261" s="209">
        <v>45017</v>
      </c>
      <c r="Y261" s="285"/>
      <c r="Z261" s="286" t="s">
        <v>1533</v>
      </c>
      <c r="AA261" s="286">
        <v>0.3</v>
      </c>
      <c r="AB261" s="61">
        <v>10</v>
      </c>
      <c r="AC261" s="61">
        <v>3</v>
      </c>
    </row>
    <row r="262" spans="1:29" s="2" customFormat="1" ht="15" customHeight="1">
      <c r="A262" s="62" t="s">
        <v>257</v>
      </c>
      <c r="B262" s="170" t="s">
        <v>1510</v>
      </c>
      <c r="C262" s="117" t="s">
        <v>1511</v>
      </c>
      <c r="D262" s="63" t="s">
        <v>415</v>
      </c>
      <c r="E262" s="102" t="s">
        <v>1520</v>
      </c>
      <c r="F262" s="62" t="s">
        <v>1521</v>
      </c>
      <c r="G262" s="116" t="s">
        <v>35</v>
      </c>
      <c r="H262" s="116" t="s">
        <v>1522</v>
      </c>
      <c r="I262" s="8" t="e">
        <f>VLOOKUP(H262,新返回合同!$A$2:$Y$45,25,FALSE)</f>
        <v>#N/A</v>
      </c>
      <c r="J262" s="116" t="s">
        <v>37</v>
      </c>
      <c r="K262" s="305" t="s">
        <v>1534</v>
      </c>
      <c r="L262" s="310" t="s">
        <v>1535</v>
      </c>
      <c r="M262" s="128"/>
      <c r="N262" s="72">
        <v>43368</v>
      </c>
      <c r="O262" s="72" t="s">
        <v>1363</v>
      </c>
      <c r="P262" s="205">
        <v>9500</v>
      </c>
      <c r="Q262" s="131">
        <v>21.6</v>
      </c>
      <c r="R262" s="18">
        <f t="shared" si="18"/>
        <v>205200</v>
      </c>
      <c r="S262" s="245">
        <v>202305</v>
      </c>
      <c r="T262" s="324" t="s">
        <v>1536</v>
      </c>
      <c r="U262" s="247"/>
      <c r="V262" s="248">
        <v>21.546045303</v>
      </c>
      <c r="W262" s="248"/>
      <c r="X262" s="209">
        <v>45017</v>
      </c>
      <c r="Y262" s="285"/>
      <c r="Z262" s="286" t="s">
        <v>1537</v>
      </c>
      <c r="AA262" s="286">
        <v>0.25</v>
      </c>
      <c r="AB262" s="61">
        <v>80</v>
      </c>
      <c r="AC262" s="61">
        <v>20</v>
      </c>
    </row>
    <row r="263" spans="1:29" s="2" customFormat="1" ht="15" customHeight="1">
      <c r="A263" s="62" t="s">
        <v>257</v>
      </c>
      <c r="B263" s="170" t="s">
        <v>1510</v>
      </c>
      <c r="C263" s="117" t="s">
        <v>1511</v>
      </c>
      <c r="D263" s="63" t="s">
        <v>415</v>
      </c>
      <c r="E263" s="102" t="s">
        <v>1520</v>
      </c>
      <c r="F263" s="62" t="s">
        <v>1521</v>
      </c>
      <c r="G263" s="116" t="s">
        <v>35</v>
      </c>
      <c r="H263" s="116" t="s">
        <v>1522</v>
      </c>
      <c r="I263" s="8" t="e">
        <f>VLOOKUP(H263,新返回合同!$A$2:$Y$45,25,FALSE)</f>
        <v>#N/A</v>
      </c>
      <c r="J263" s="116" t="s">
        <v>37</v>
      </c>
      <c r="K263" s="305" t="s">
        <v>1538</v>
      </c>
      <c r="L263" s="310" t="s">
        <v>1539</v>
      </c>
      <c r="M263" s="128"/>
      <c r="N263" s="72">
        <v>43449</v>
      </c>
      <c r="O263" s="72" t="s">
        <v>274</v>
      </c>
      <c r="P263" s="205">
        <v>9500</v>
      </c>
      <c r="Q263" s="131">
        <v>28.4</v>
      </c>
      <c r="R263" s="18">
        <f t="shared" si="18"/>
        <v>269800</v>
      </c>
      <c r="S263" s="245">
        <v>202305</v>
      </c>
      <c r="T263" s="324" t="s">
        <v>1540</v>
      </c>
      <c r="U263" s="247"/>
      <c r="V263" s="248">
        <v>28.358495712</v>
      </c>
      <c r="W263" s="248"/>
      <c r="X263" s="209">
        <v>45017</v>
      </c>
      <c r="Y263" s="285"/>
      <c r="Z263" s="286" t="s">
        <v>1541</v>
      </c>
      <c r="AA263" s="286">
        <v>0.25</v>
      </c>
      <c r="AB263" s="61">
        <v>100</v>
      </c>
      <c r="AC263" s="61">
        <v>25</v>
      </c>
    </row>
    <row r="264" spans="1:29" s="2" customFormat="1" ht="15" customHeight="1">
      <c r="A264" s="62" t="s">
        <v>257</v>
      </c>
      <c r="B264" s="170" t="s">
        <v>1510</v>
      </c>
      <c r="C264" s="117" t="s">
        <v>1511</v>
      </c>
      <c r="D264" s="63" t="s">
        <v>415</v>
      </c>
      <c r="E264" s="102" t="s">
        <v>1520</v>
      </c>
      <c r="F264" s="62" t="s">
        <v>1542</v>
      </c>
      <c r="G264" s="116" t="s">
        <v>35</v>
      </c>
      <c r="H264" s="116" t="s">
        <v>1522</v>
      </c>
      <c r="I264" s="8" t="e">
        <f>VLOOKUP(H264,新返回合同!$A$2:$Y$45,25,FALSE)</f>
        <v>#N/A</v>
      </c>
      <c r="J264" s="116" t="s">
        <v>37</v>
      </c>
      <c r="K264" s="305" t="s">
        <v>1543</v>
      </c>
      <c r="L264" s="310" t="s">
        <v>1544</v>
      </c>
      <c r="M264" s="128"/>
      <c r="N264" s="72" t="s">
        <v>1545</v>
      </c>
      <c r="O264" s="72" t="s">
        <v>1546</v>
      </c>
      <c r="P264" s="205">
        <v>9500</v>
      </c>
      <c r="Q264" s="131">
        <v>98.1</v>
      </c>
      <c r="R264" s="18">
        <f t="shared" si="18"/>
        <v>931950</v>
      </c>
      <c r="S264" s="245">
        <v>202305</v>
      </c>
      <c r="T264" s="324" t="s">
        <v>1547</v>
      </c>
      <c r="U264" s="247"/>
      <c r="V264" s="248">
        <v>98.083755492999998</v>
      </c>
      <c r="W264" s="248"/>
      <c r="X264" s="209">
        <v>45017</v>
      </c>
      <c r="Y264" s="285"/>
      <c r="Z264" s="286" t="s">
        <v>1548</v>
      </c>
      <c r="AA264" s="286">
        <v>0.25</v>
      </c>
      <c r="AB264" s="61">
        <v>360</v>
      </c>
      <c r="AC264" s="61">
        <v>90</v>
      </c>
    </row>
    <row r="265" spans="1:29" s="2" customFormat="1" ht="15" customHeight="1">
      <c r="A265" s="62" t="s">
        <v>257</v>
      </c>
      <c r="B265" s="170" t="s">
        <v>1510</v>
      </c>
      <c r="C265" s="117" t="s">
        <v>1511</v>
      </c>
      <c r="D265" s="63" t="s">
        <v>415</v>
      </c>
      <c r="E265" s="102" t="s">
        <v>1520</v>
      </c>
      <c r="F265" s="62" t="s">
        <v>1542</v>
      </c>
      <c r="G265" s="116" t="s">
        <v>35</v>
      </c>
      <c r="H265" s="116" t="s">
        <v>1522</v>
      </c>
      <c r="I265" s="8" t="e">
        <f>VLOOKUP(H265,新返回合同!$A$2:$Y$45,25,FALSE)</f>
        <v>#N/A</v>
      </c>
      <c r="J265" s="116" t="s">
        <v>37</v>
      </c>
      <c r="K265" s="305" t="s">
        <v>1549</v>
      </c>
      <c r="L265" s="310" t="s">
        <v>1550</v>
      </c>
      <c r="M265" s="128"/>
      <c r="N265" s="72">
        <v>43245</v>
      </c>
      <c r="O265" s="72" t="s">
        <v>1352</v>
      </c>
      <c r="P265" s="205">
        <v>9500</v>
      </c>
      <c r="Q265" s="131">
        <v>42.2</v>
      </c>
      <c r="R265" s="18">
        <f t="shared" si="18"/>
        <v>400900</v>
      </c>
      <c r="S265" s="245">
        <v>202305</v>
      </c>
      <c r="T265" s="324" t="s">
        <v>1551</v>
      </c>
      <c r="U265" s="247"/>
      <c r="V265" s="248">
        <v>42.124015808000003</v>
      </c>
      <c r="W265" s="248"/>
      <c r="X265" s="209">
        <v>45017</v>
      </c>
      <c r="Y265" s="285"/>
      <c r="Z265" s="286" t="s">
        <v>1552</v>
      </c>
      <c r="AA265" s="286">
        <v>0.25</v>
      </c>
      <c r="AB265" s="61">
        <v>160</v>
      </c>
      <c r="AC265" s="61">
        <v>40</v>
      </c>
    </row>
    <row r="266" spans="1:29" s="2" customFormat="1" ht="15" customHeight="1">
      <c r="A266" s="62" t="s">
        <v>257</v>
      </c>
      <c r="B266" s="170" t="s">
        <v>1510</v>
      </c>
      <c r="C266" s="117" t="s">
        <v>1511</v>
      </c>
      <c r="D266" s="63" t="s">
        <v>415</v>
      </c>
      <c r="E266" s="102" t="s">
        <v>1520</v>
      </c>
      <c r="F266" s="62" t="s">
        <v>1542</v>
      </c>
      <c r="G266" s="116" t="s">
        <v>35</v>
      </c>
      <c r="H266" s="116" t="s">
        <v>1522</v>
      </c>
      <c r="I266" s="8" t="e">
        <f>VLOOKUP(H266,新返回合同!$A$2:$Y$45,25,FALSE)</f>
        <v>#N/A</v>
      </c>
      <c r="J266" s="116" t="s">
        <v>37</v>
      </c>
      <c r="K266" s="305" t="s">
        <v>1553</v>
      </c>
      <c r="L266" s="310" t="s">
        <v>1554</v>
      </c>
      <c r="M266" s="128"/>
      <c r="N266" s="72">
        <v>43671</v>
      </c>
      <c r="O266" s="72" t="s">
        <v>1352</v>
      </c>
      <c r="P266" s="205">
        <v>9500</v>
      </c>
      <c r="Q266" s="131">
        <v>65.099999999999994</v>
      </c>
      <c r="R266" s="18">
        <f t="shared" si="18"/>
        <v>618450</v>
      </c>
      <c r="S266" s="245">
        <v>202305</v>
      </c>
      <c r="T266" s="324" t="s">
        <v>1555</v>
      </c>
      <c r="U266" s="247"/>
      <c r="V266" s="325">
        <v>65.061000000000007</v>
      </c>
      <c r="W266" s="248"/>
      <c r="X266" s="209">
        <v>45017</v>
      </c>
      <c r="Y266" s="285"/>
      <c r="Z266" s="286" t="s">
        <v>1556</v>
      </c>
      <c r="AA266" s="286">
        <v>0.25</v>
      </c>
      <c r="AB266" s="61">
        <v>120</v>
      </c>
      <c r="AC266" s="61">
        <v>30</v>
      </c>
    </row>
    <row r="267" spans="1:29" s="2" customFormat="1" ht="15" customHeight="1">
      <c r="A267" s="62" t="s">
        <v>257</v>
      </c>
      <c r="B267" s="170" t="s">
        <v>1510</v>
      </c>
      <c r="C267" s="117" t="s">
        <v>1511</v>
      </c>
      <c r="D267" s="63" t="s">
        <v>415</v>
      </c>
      <c r="E267" s="102" t="s">
        <v>1520</v>
      </c>
      <c r="F267" s="62" t="s">
        <v>1542</v>
      </c>
      <c r="G267" s="116" t="s">
        <v>35</v>
      </c>
      <c r="H267" s="116" t="s">
        <v>1522</v>
      </c>
      <c r="I267" s="8" t="e">
        <f>VLOOKUP(H267,新返回合同!$A$2:$Y$45,25,FALSE)</f>
        <v>#N/A</v>
      </c>
      <c r="J267" s="116" t="s">
        <v>37</v>
      </c>
      <c r="K267" s="305" t="s">
        <v>1553</v>
      </c>
      <c r="L267" s="310" t="s">
        <v>1557</v>
      </c>
      <c r="M267" s="128"/>
      <c r="N267" s="72">
        <v>44812</v>
      </c>
      <c r="O267" s="72" t="s">
        <v>669</v>
      </c>
      <c r="P267" s="205">
        <v>9500</v>
      </c>
      <c r="Q267" s="131">
        <v>48.7</v>
      </c>
      <c r="R267" s="18">
        <f t="shared" si="18"/>
        <v>462650</v>
      </c>
      <c r="S267" s="245">
        <v>202305</v>
      </c>
      <c r="T267" s="324" t="s">
        <v>1558</v>
      </c>
      <c r="U267" s="247"/>
      <c r="V267" s="325">
        <v>48.688000000000002</v>
      </c>
      <c r="W267" s="248"/>
      <c r="X267" s="209">
        <v>45017</v>
      </c>
      <c r="Y267" s="285"/>
      <c r="Z267" s="286" t="s">
        <v>1556</v>
      </c>
      <c r="AA267" s="286">
        <v>0.3</v>
      </c>
      <c r="AB267" s="61">
        <v>120</v>
      </c>
      <c r="AC267" s="61">
        <v>36</v>
      </c>
    </row>
    <row r="268" spans="1:29" s="43" customFormat="1" ht="15" customHeight="1">
      <c r="A268" s="58" t="s">
        <v>209</v>
      </c>
      <c r="B268" s="167" t="s">
        <v>1510</v>
      </c>
      <c r="C268" s="296" t="s">
        <v>1511</v>
      </c>
      <c r="D268" s="59" t="s">
        <v>415</v>
      </c>
      <c r="E268" s="103" t="s">
        <v>1559</v>
      </c>
      <c r="F268" s="58" t="s">
        <v>1560</v>
      </c>
      <c r="G268" s="169" t="s">
        <v>35</v>
      </c>
      <c r="H268" s="169" t="s">
        <v>1561</v>
      </c>
      <c r="I268" s="60" t="e">
        <f>VLOOKUP(H268,新返回合同!$A$2:$Y$45,25,FALSE)</f>
        <v>#N/A</v>
      </c>
      <c r="J268" s="169" t="s">
        <v>37</v>
      </c>
      <c r="K268" s="307" t="s">
        <v>1560</v>
      </c>
      <c r="L268" s="308" t="s">
        <v>1560</v>
      </c>
      <c r="M268" s="198"/>
      <c r="N268" s="125">
        <v>44835</v>
      </c>
      <c r="O268" s="125" t="s">
        <v>274</v>
      </c>
      <c r="P268" s="212">
        <v>9000</v>
      </c>
      <c r="Q268" s="229">
        <v>67.95</v>
      </c>
      <c r="R268" s="76">
        <f t="shared" si="18"/>
        <v>611550</v>
      </c>
      <c r="S268" s="231">
        <v>202305</v>
      </c>
      <c r="T268" s="323" t="s">
        <v>1562</v>
      </c>
      <c r="U268" s="243"/>
      <c r="V268" s="326">
        <v>67.95</v>
      </c>
      <c r="W268" s="235"/>
      <c r="X268" s="125">
        <v>44835</v>
      </c>
      <c r="Y268" s="292">
        <v>45199</v>
      </c>
      <c r="Z268" s="283" t="s">
        <v>1563</v>
      </c>
      <c r="AA268" s="283">
        <v>0.3</v>
      </c>
      <c r="AB268" s="57">
        <v>100</v>
      </c>
      <c r="AC268" s="57">
        <v>30</v>
      </c>
    </row>
    <row r="269" spans="1:29" s="43" customFormat="1" ht="15" customHeight="1">
      <c r="A269" s="58" t="s">
        <v>209</v>
      </c>
      <c r="B269" s="167" t="s">
        <v>1510</v>
      </c>
      <c r="C269" s="296" t="s">
        <v>1511</v>
      </c>
      <c r="D269" s="59" t="s">
        <v>415</v>
      </c>
      <c r="E269" s="103" t="s">
        <v>1512</v>
      </c>
      <c r="F269" s="58" t="s">
        <v>1513</v>
      </c>
      <c r="G269" s="169" t="s">
        <v>35</v>
      </c>
      <c r="H269" s="169" t="s">
        <v>1564</v>
      </c>
      <c r="I269" s="60" t="e">
        <f>VLOOKUP(H269,新返回合同!$A$2:$Y$45,25,FALSE)</f>
        <v>#N/A</v>
      </c>
      <c r="J269" s="169" t="s">
        <v>438</v>
      </c>
      <c r="K269" s="307" t="s">
        <v>1565</v>
      </c>
      <c r="L269" s="308" t="s">
        <v>1565</v>
      </c>
      <c r="M269" s="198"/>
      <c r="N269" s="125" t="s">
        <v>1566</v>
      </c>
      <c r="O269" s="125" t="s">
        <v>1567</v>
      </c>
      <c r="P269" s="212">
        <v>9000</v>
      </c>
      <c r="Q269" s="229">
        <v>0</v>
      </c>
      <c r="R269" s="76">
        <f t="shared" si="18"/>
        <v>0</v>
      </c>
      <c r="S269" s="231">
        <v>202305</v>
      </c>
      <c r="T269" s="323" t="s">
        <v>1568</v>
      </c>
      <c r="U269" s="243"/>
      <c r="V269" s="235">
        <v>0</v>
      </c>
      <c r="W269" s="235"/>
      <c r="X269" s="239"/>
      <c r="Y269" s="292"/>
      <c r="Z269" s="283" t="s">
        <v>1569</v>
      </c>
      <c r="AA269" s="283">
        <v>0</v>
      </c>
      <c r="AB269" s="57">
        <v>0</v>
      </c>
      <c r="AC269" s="57">
        <v>0</v>
      </c>
    </row>
    <row r="270" spans="1:29" s="2" customFormat="1" ht="15" customHeight="1">
      <c r="A270" s="62" t="s">
        <v>209</v>
      </c>
      <c r="B270" s="170" t="s">
        <v>1510</v>
      </c>
      <c r="C270" s="117" t="s">
        <v>1511</v>
      </c>
      <c r="D270" s="63" t="s">
        <v>415</v>
      </c>
      <c r="E270" s="102" t="s">
        <v>1512</v>
      </c>
      <c r="F270" s="62" t="s">
        <v>1513</v>
      </c>
      <c r="G270" s="116" t="s">
        <v>35</v>
      </c>
      <c r="H270" s="116" t="s">
        <v>1570</v>
      </c>
      <c r="I270" s="8" t="e">
        <f>VLOOKUP(H270,新返回合同!$A$2:$Y$45,25,FALSE)</f>
        <v>#N/A</v>
      </c>
      <c r="J270" s="116" t="s">
        <v>37</v>
      </c>
      <c r="K270" s="305" t="s">
        <v>1571</v>
      </c>
      <c r="L270" s="310" t="s">
        <v>1572</v>
      </c>
      <c r="M270" s="128" t="s">
        <v>1573</v>
      </c>
      <c r="N270" s="72">
        <v>44805</v>
      </c>
      <c r="O270" s="72" t="s">
        <v>1443</v>
      </c>
      <c r="P270" s="205">
        <v>9000</v>
      </c>
      <c r="Q270" s="131">
        <v>12.9</v>
      </c>
      <c r="R270" s="18">
        <f t="shared" si="18"/>
        <v>116100</v>
      </c>
      <c r="S270" s="245">
        <v>202305</v>
      </c>
      <c r="T270" s="324" t="s">
        <v>1574</v>
      </c>
      <c r="U270" s="247"/>
      <c r="V270" s="248">
        <v>12.546971281999999</v>
      </c>
      <c r="W270" s="248">
        <v>13.1</v>
      </c>
      <c r="X270" s="149">
        <v>44927</v>
      </c>
      <c r="Y270" s="285"/>
      <c r="Z270" s="286" t="s">
        <v>1575</v>
      </c>
      <c r="AA270" s="286">
        <v>0.3</v>
      </c>
      <c r="AB270" s="61">
        <v>40</v>
      </c>
      <c r="AC270" s="61">
        <v>12</v>
      </c>
    </row>
    <row r="271" spans="1:29" s="2" customFormat="1" ht="15" customHeight="1">
      <c r="A271" s="297" t="s">
        <v>209</v>
      </c>
      <c r="B271" s="173" t="s">
        <v>1510</v>
      </c>
      <c r="C271" s="298" t="s">
        <v>1511</v>
      </c>
      <c r="D271" s="299" t="s">
        <v>415</v>
      </c>
      <c r="E271" s="172" t="s">
        <v>1512</v>
      </c>
      <c r="F271" s="297" t="s">
        <v>1513</v>
      </c>
      <c r="G271" s="300" t="s">
        <v>35</v>
      </c>
      <c r="H271" s="300" t="s">
        <v>1570</v>
      </c>
      <c r="I271" s="8" t="e">
        <f>VLOOKUP(H271,新返回合同!$A$2:$Y$45,25,FALSE)</f>
        <v>#N/A</v>
      </c>
      <c r="J271" s="300" t="s">
        <v>37</v>
      </c>
      <c r="K271" s="306" t="s">
        <v>1571</v>
      </c>
      <c r="L271" s="311" t="s">
        <v>1572</v>
      </c>
      <c r="M271" s="206" t="s">
        <v>1573</v>
      </c>
      <c r="N271" s="207">
        <v>44805</v>
      </c>
      <c r="O271" s="207" t="s">
        <v>1443</v>
      </c>
      <c r="P271" s="208">
        <v>9000</v>
      </c>
      <c r="Q271" s="249">
        <f>15.5-15.2</f>
        <v>0.30000000000000071</v>
      </c>
      <c r="R271" s="327">
        <f t="shared" si="18"/>
        <v>2700</v>
      </c>
      <c r="S271" s="251">
        <v>202304</v>
      </c>
      <c r="T271" s="328" t="s">
        <v>1576</v>
      </c>
      <c r="U271" s="253"/>
      <c r="V271" s="254">
        <v>15.200650711</v>
      </c>
      <c r="W271" s="254">
        <v>15.8</v>
      </c>
      <c r="X271" s="255">
        <v>44927</v>
      </c>
      <c r="Y271" s="287"/>
      <c r="Z271" s="289" t="s">
        <v>1575</v>
      </c>
      <c r="AA271" s="289">
        <v>0.3</v>
      </c>
      <c r="AB271" s="176">
        <v>40</v>
      </c>
      <c r="AC271" s="176">
        <v>12</v>
      </c>
    </row>
    <row r="272" spans="1:29" s="2" customFormat="1" ht="15" customHeight="1">
      <c r="A272" s="62" t="s">
        <v>209</v>
      </c>
      <c r="B272" s="170" t="s">
        <v>1510</v>
      </c>
      <c r="C272" s="117" t="s">
        <v>1511</v>
      </c>
      <c r="D272" s="63" t="s">
        <v>415</v>
      </c>
      <c r="E272" s="102" t="s">
        <v>1512</v>
      </c>
      <c r="F272" s="62" t="s">
        <v>1513</v>
      </c>
      <c r="G272" s="116" t="s">
        <v>35</v>
      </c>
      <c r="H272" s="116" t="s">
        <v>1570</v>
      </c>
      <c r="I272" s="8" t="e">
        <f>VLOOKUP(H272,新返回合同!$A$2:$Y$45,25,FALSE)</f>
        <v>#N/A</v>
      </c>
      <c r="J272" s="116" t="s">
        <v>37</v>
      </c>
      <c r="K272" s="305" t="s">
        <v>1571</v>
      </c>
      <c r="L272" s="310" t="s">
        <v>1577</v>
      </c>
      <c r="M272" s="128" t="s">
        <v>1578</v>
      </c>
      <c r="N272" s="72" t="s">
        <v>1579</v>
      </c>
      <c r="O272" s="72" t="s">
        <v>1580</v>
      </c>
      <c r="P272" s="205">
        <v>9000</v>
      </c>
      <c r="Q272" s="131">
        <v>0</v>
      </c>
      <c r="R272" s="18">
        <f t="shared" si="18"/>
        <v>0</v>
      </c>
      <c r="S272" s="245">
        <v>202305</v>
      </c>
      <c r="T272" s="324" t="s">
        <v>1581</v>
      </c>
      <c r="U272" s="247"/>
      <c r="V272" s="248">
        <v>0</v>
      </c>
      <c r="W272" s="248"/>
      <c r="X272" s="149">
        <v>44927</v>
      </c>
      <c r="Y272" s="285"/>
      <c r="Z272" s="286" t="s">
        <v>1582</v>
      </c>
      <c r="AA272" s="286">
        <v>0</v>
      </c>
      <c r="AB272" s="61">
        <v>140</v>
      </c>
      <c r="AC272" s="61">
        <v>0</v>
      </c>
    </row>
    <row r="273" spans="1:29" s="2" customFormat="1" ht="15" customHeight="1">
      <c r="A273" s="62" t="s">
        <v>209</v>
      </c>
      <c r="B273" s="170" t="s">
        <v>1510</v>
      </c>
      <c r="C273" s="117" t="s">
        <v>1511</v>
      </c>
      <c r="D273" s="63" t="s">
        <v>415</v>
      </c>
      <c r="E273" s="102" t="s">
        <v>1583</v>
      </c>
      <c r="F273" s="62" t="s">
        <v>1584</v>
      </c>
      <c r="G273" s="116" t="s">
        <v>35</v>
      </c>
      <c r="H273" s="116" t="s">
        <v>1585</v>
      </c>
      <c r="I273" s="8" t="e">
        <f>VLOOKUP(H273,新返回合同!$A$2:$Y$45,25,FALSE)</f>
        <v>#N/A</v>
      </c>
      <c r="J273" s="116" t="s">
        <v>37</v>
      </c>
      <c r="K273" s="305" t="s">
        <v>1586</v>
      </c>
      <c r="L273" s="310" t="s">
        <v>1587</v>
      </c>
      <c r="M273" s="128" t="s">
        <v>1588</v>
      </c>
      <c r="N273" s="72" t="s">
        <v>1589</v>
      </c>
      <c r="O273" s="72" t="s">
        <v>1590</v>
      </c>
      <c r="P273" s="205">
        <v>9000</v>
      </c>
      <c r="Q273" s="131">
        <v>38.805</v>
      </c>
      <c r="R273" s="18">
        <f t="shared" si="18"/>
        <v>349245</v>
      </c>
      <c r="S273" s="245">
        <v>202305</v>
      </c>
      <c r="T273" s="324" t="s">
        <v>1591</v>
      </c>
      <c r="U273" s="247"/>
      <c r="V273" s="325">
        <v>38.118000000000002</v>
      </c>
      <c r="W273" s="325">
        <v>39.491</v>
      </c>
      <c r="X273" s="149">
        <v>45047</v>
      </c>
      <c r="Y273" s="149"/>
      <c r="Z273" s="286" t="s">
        <v>1588</v>
      </c>
      <c r="AA273" s="286">
        <v>0.3</v>
      </c>
      <c r="AB273" s="61">
        <v>100</v>
      </c>
      <c r="AC273" s="61">
        <v>30</v>
      </c>
    </row>
    <row r="274" spans="1:29" s="2" customFormat="1" ht="15" customHeight="1">
      <c r="A274" s="62" t="s">
        <v>870</v>
      </c>
      <c r="B274" s="170" t="s">
        <v>1510</v>
      </c>
      <c r="C274" s="117" t="s">
        <v>1511</v>
      </c>
      <c r="D274" s="63" t="s">
        <v>415</v>
      </c>
      <c r="E274" s="102" t="s">
        <v>1592</v>
      </c>
      <c r="F274" s="62" t="s">
        <v>1593</v>
      </c>
      <c r="G274" s="116" t="s">
        <v>35</v>
      </c>
      <c r="H274" s="116" t="s">
        <v>1594</v>
      </c>
      <c r="I274" s="8" t="e">
        <f>VLOOKUP(H274,新返回合同!$A$2:$Y$45,25,FALSE)</f>
        <v>#N/A</v>
      </c>
      <c r="J274" s="116" t="s">
        <v>37</v>
      </c>
      <c r="K274" s="305" t="s">
        <v>1586</v>
      </c>
      <c r="L274" s="310" t="s">
        <v>1595</v>
      </c>
      <c r="M274" s="128" t="s">
        <v>1588</v>
      </c>
      <c r="N274" s="72">
        <v>44682</v>
      </c>
      <c r="O274" s="72" t="s">
        <v>1363</v>
      </c>
      <c r="P274" s="205">
        <v>7500</v>
      </c>
      <c r="Q274" s="131">
        <v>31.1</v>
      </c>
      <c r="R274" s="18">
        <f t="shared" si="18"/>
        <v>233250</v>
      </c>
      <c r="S274" s="245">
        <v>202305</v>
      </c>
      <c r="T274" s="324" t="s">
        <v>1596</v>
      </c>
      <c r="U274" s="247"/>
      <c r="V274" s="325">
        <v>30.501999999999999</v>
      </c>
      <c r="W274" s="325">
        <v>31.614000000000001</v>
      </c>
      <c r="X274" s="149">
        <v>45047</v>
      </c>
      <c r="Y274" s="149"/>
      <c r="Z274" s="286" t="s">
        <v>1597</v>
      </c>
      <c r="AA274" s="286">
        <v>0.3</v>
      </c>
      <c r="AB274" s="61">
        <v>80</v>
      </c>
      <c r="AC274" s="61">
        <v>24</v>
      </c>
    </row>
    <row r="275" spans="1:29" s="43" customFormat="1" ht="15" customHeight="1">
      <c r="A275" s="58" t="s">
        <v>264</v>
      </c>
      <c r="B275" s="167" t="s">
        <v>1510</v>
      </c>
      <c r="C275" s="296" t="s">
        <v>1511</v>
      </c>
      <c r="D275" s="59" t="s">
        <v>415</v>
      </c>
      <c r="E275" s="103" t="s">
        <v>1598</v>
      </c>
      <c r="F275" s="58" t="s">
        <v>1599</v>
      </c>
      <c r="G275" s="169" t="s">
        <v>35</v>
      </c>
      <c r="H275" s="169" t="s">
        <v>1600</v>
      </c>
      <c r="I275" s="60" t="str">
        <f>VLOOKUP(H275,新返回合同!$A$2:$Y$45,25,FALSE)</f>
        <v>2023-05-19</v>
      </c>
      <c r="J275" s="169" t="s">
        <v>37</v>
      </c>
      <c r="K275" s="307" t="s">
        <v>1601</v>
      </c>
      <c r="L275" s="308" t="s">
        <v>1602</v>
      </c>
      <c r="M275" s="198"/>
      <c r="N275" s="125" t="s">
        <v>1603</v>
      </c>
      <c r="O275" s="125" t="s">
        <v>1604</v>
      </c>
      <c r="P275" s="212">
        <v>6740</v>
      </c>
      <c r="Q275" s="240">
        <v>55.3</v>
      </c>
      <c r="R275" s="76">
        <f t="shared" si="18"/>
        <v>372722</v>
      </c>
      <c r="S275" s="231">
        <v>202305</v>
      </c>
      <c r="T275" s="323" t="s">
        <v>1605</v>
      </c>
      <c r="U275" s="243"/>
      <c r="V275" s="235">
        <v>54.805614470999998</v>
      </c>
      <c r="W275" s="235">
        <v>55.79</v>
      </c>
      <c r="X275" s="239">
        <v>44927</v>
      </c>
      <c r="Y275" s="292">
        <v>45107</v>
      </c>
      <c r="Z275" s="283" t="s">
        <v>1606</v>
      </c>
      <c r="AA275" s="283">
        <v>0.4</v>
      </c>
      <c r="AB275" s="57">
        <v>120</v>
      </c>
      <c r="AC275" s="57">
        <v>48</v>
      </c>
    </row>
    <row r="276" spans="1:29" s="43" customFormat="1" ht="15" customHeight="1">
      <c r="A276" s="301" t="s">
        <v>264</v>
      </c>
      <c r="B276" s="182" t="s">
        <v>1510</v>
      </c>
      <c r="C276" s="302" t="s">
        <v>1511</v>
      </c>
      <c r="D276" s="303" t="s">
        <v>415</v>
      </c>
      <c r="E276" s="183" t="s">
        <v>1598</v>
      </c>
      <c r="F276" s="301" t="s">
        <v>1599</v>
      </c>
      <c r="G276" s="304" t="s">
        <v>35</v>
      </c>
      <c r="H276" s="304" t="s">
        <v>1600</v>
      </c>
      <c r="I276" s="60" t="str">
        <f>VLOOKUP(H276,新返回合同!$A$2:$Y$45,25,FALSE)</f>
        <v>2023-05-19</v>
      </c>
      <c r="J276" s="304" t="s">
        <v>37</v>
      </c>
      <c r="K276" s="312" t="s">
        <v>1601</v>
      </c>
      <c r="L276" s="313" t="s">
        <v>1602</v>
      </c>
      <c r="M276" s="314"/>
      <c r="N276" s="315" t="s">
        <v>1603</v>
      </c>
      <c r="O276" s="315" t="s">
        <v>1604</v>
      </c>
      <c r="P276" s="215">
        <v>6740</v>
      </c>
      <c r="Q276" s="271">
        <f>113.26-112.29</f>
        <v>0.96999999999999886</v>
      </c>
      <c r="R276" s="329">
        <f t="shared" si="18"/>
        <v>6537.8</v>
      </c>
      <c r="S276" s="273">
        <v>202304</v>
      </c>
      <c r="T276" s="330" t="s">
        <v>1607</v>
      </c>
      <c r="U276" s="331"/>
      <c r="V276" s="276">
        <v>112.29238891599999</v>
      </c>
      <c r="W276" s="276">
        <v>114.31</v>
      </c>
      <c r="X276" s="278">
        <v>44927</v>
      </c>
      <c r="Y276" s="293">
        <v>45107</v>
      </c>
      <c r="Z276" s="295" t="s">
        <v>1606</v>
      </c>
      <c r="AA276" s="295">
        <v>0.4</v>
      </c>
      <c r="AB276" s="181">
        <v>120</v>
      </c>
      <c r="AC276" s="181">
        <v>48</v>
      </c>
    </row>
    <row r="277" spans="1:29" s="43" customFormat="1" ht="15" customHeight="1">
      <c r="A277" s="58" t="s">
        <v>264</v>
      </c>
      <c r="B277" s="167" t="s">
        <v>1510</v>
      </c>
      <c r="C277" s="296" t="s">
        <v>1511</v>
      </c>
      <c r="D277" s="59" t="s">
        <v>415</v>
      </c>
      <c r="E277" s="103" t="s">
        <v>1598</v>
      </c>
      <c r="F277" s="58" t="s">
        <v>1599</v>
      </c>
      <c r="G277" s="169" t="s">
        <v>35</v>
      </c>
      <c r="H277" s="169" t="s">
        <v>1600</v>
      </c>
      <c r="I277" s="60" t="str">
        <f>VLOOKUP(H277,新返回合同!$A$2:$Y$45,25,FALSE)</f>
        <v>2023-05-19</v>
      </c>
      <c r="J277" s="169" t="s">
        <v>37</v>
      </c>
      <c r="K277" s="307" t="s">
        <v>1608</v>
      </c>
      <c r="L277" s="308" t="s">
        <v>1609</v>
      </c>
      <c r="M277" s="198"/>
      <c r="N277" s="125">
        <v>44470</v>
      </c>
      <c r="O277" s="125" t="s">
        <v>1610</v>
      </c>
      <c r="P277" s="212">
        <v>6740</v>
      </c>
      <c r="Q277" s="229">
        <v>0</v>
      </c>
      <c r="R277" s="76">
        <f t="shared" si="18"/>
        <v>0</v>
      </c>
      <c r="S277" s="231">
        <v>202305</v>
      </c>
      <c r="T277" s="323" t="s">
        <v>1611</v>
      </c>
      <c r="U277" s="243"/>
      <c r="V277" s="235">
        <v>0</v>
      </c>
      <c r="W277" s="235"/>
      <c r="X277" s="239">
        <v>44927</v>
      </c>
      <c r="Y277" s="292">
        <v>45107</v>
      </c>
      <c r="Z277" s="283" t="s">
        <v>1612</v>
      </c>
      <c r="AA277" s="283">
        <v>0.4</v>
      </c>
      <c r="AB277" s="57">
        <v>0</v>
      </c>
      <c r="AC277" s="57">
        <v>0</v>
      </c>
    </row>
    <row r="278" spans="1:29" s="43" customFormat="1" ht="15" customHeight="1">
      <c r="A278" s="58" t="s">
        <v>264</v>
      </c>
      <c r="B278" s="167" t="s">
        <v>1510</v>
      </c>
      <c r="C278" s="296" t="s">
        <v>1511</v>
      </c>
      <c r="D278" s="59" t="s">
        <v>415</v>
      </c>
      <c r="E278" s="103" t="s">
        <v>1598</v>
      </c>
      <c r="F278" s="58" t="s">
        <v>1599</v>
      </c>
      <c r="G278" s="169" t="s">
        <v>35</v>
      </c>
      <c r="H278" s="169" t="s">
        <v>1600</v>
      </c>
      <c r="I278" s="60" t="str">
        <f>VLOOKUP(H278,新返回合同!$A$2:$Y$45,25,FALSE)</f>
        <v>2023-05-19</v>
      </c>
      <c r="J278" s="169" t="s">
        <v>37</v>
      </c>
      <c r="K278" s="307" t="s">
        <v>1613</v>
      </c>
      <c r="L278" s="308" t="s">
        <v>1614</v>
      </c>
      <c r="M278" s="198"/>
      <c r="N278" s="125" t="s">
        <v>1615</v>
      </c>
      <c r="O278" s="125" t="s">
        <v>1616</v>
      </c>
      <c r="P278" s="212">
        <v>6740</v>
      </c>
      <c r="Q278" s="240">
        <v>133.44</v>
      </c>
      <c r="R278" s="76">
        <f t="shared" si="18"/>
        <v>899385.6</v>
      </c>
      <c r="S278" s="231">
        <v>202305</v>
      </c>
      <c r="T278" s="323" t="s">
        <v>1617</v>
      </c>
      <c r="U278" s="243"/>
      <c r="V278" s="235">
        <v>132.467697144</v>
      </c>
      <c r="W278" s="235">
        <v>134.4</v>
      </c>
      <c r="X278" s="239">
        <v>44927</v>
      </c>
      <c r="Y278" s="292">
        <v>45107</v>
      </c>
      <c r="Z278" s="283" t="s">
        <v>1618</v>
      </c>
      <c r="AA278" s="283">
        <v>0.4</v>
      </c>
      <c r="AB278" s="57">
        <v>260</v>
      </c>
      <c r="AC278" s="57">
        <v>104</v>
      </c>
    </row>
    <row r="279" spans="1:29" s="43" customFormat="1" ht="15" customHeight="1">
      <c r="A279" s="301" t="s">
        <v>264</v>
      </c>
      <c r="B279" s="182" t="s">
        <v>1510</v>
      </c>
      <c r="C279" s="302" t="s">
        <v>1511</v>
      </c>
      <c r="D279" s="303" t="s">
        <v>415</v>
      </c>
      <c r="E279" s="183" t="s">
        <v>1598</v>
      </c>
      <c r="F279" s="301" t="s">
        <v>1599</v>
      </c>
      <c r="G279" s="304" t="s">
        <v>35</v>
      </c>
      <c r="H279" s="304" t="s">
        <v>1600</v>
      </c>
      <c r="I279" s="60" t="str">
        <f>VLOOKUP(H279,新返回合同!$A$2:$Y$45,25,FALSE)</f>
        <v>2023-05-19</v>
      </c>
      <c r="J279" s="304" t="s">
        <v>37</v>
      </c>
      <c r="K279" s="312" t="s">
        <v>1613</v>
      </c>
      <c r="L279" s="313" t="s">
        <v>1614</v>
      </c>
      <c r="M279" s="314"/>
      <c r="N279" s="315" t="s">
        <v>1615</v>
      </c>
      <c r="O279" s="315" t="s">
        <v>1616</v>
      </c>
      <c r="P279" s="215">
        <v>6740</v>
      </c>
      <c r="Q279" s="271">
        <f>159.04-157.81</f>
        <v>1.2299999999999898</v>
      </c>
      <c r="R279" s="329">
        <f t="shared" si="18"/>
        <v>8290.2000000000007</v>
      </c>
      <c r="S279" s="273">
        <v>202304</v>
      </c>
      <c r="T279" s="330" t="s">
        <v>1619</v>
      </c>
      <c r="U279" s="331"/>
      <c r="V279" s="276">
        <v>157.81166076700001</v>
      </c>
      <c r="W279" s="276">
        <v>160.27000000000001</v>
      </c>
      <c r="X279" s="278">
        <v>44927</v>
      </c>
      <c r="Y279" s="293">
        <v>45107</v>
      </c>
      <c r="Z279" s="295" t="s">
        <v>1618</v>
      </c>
      <c r="AA279" s="295">
        <v>0.4</v>
      </c>
      <c r="AB279" s="181">
        <v>260</v>
      </c>
      <c r="AC279" s="181">
        <v>104</v>
      </c>
    </row>
    <row r="280" spans="1:29" s="2" customFormat="1" ht="15" customHeight="1">
      <c r="A280" s="62" t="s">
        <v>209</v>
      </c>
      <c r="B280" s="170" t="s">
        <v>1510</v>
      </c>
      <c r="C280" s="117" t="s">
        <v>1511</v>
      </c>
      <c r="D280" s="63" t="s">
        <v>415</v>
      </c>
      <c r="E280" s="305" t="s">
        <v>1620</v>
      </c>
      <c r="F280" s="62" t="s">
        <v>1621</v>
      </c>
      <c r="G280" s="116" t="s">
        <v>35</v>
      </c>
      <c r="H280" s="116" t="s">
        <v>1622</v>
      </c>
      <c r="I280" s="8" t="e">
        <f>VLOOKUP(H280,新返回合同!$A$2:$Y$45,25,FALSE)</f>
        <v>#N/A</v>
      </c>
      <c r="J280" s="116" t="s">
        <v>37</v>
      </c>
      <c r="K280" s="305" t="s">
        <v>1623</v>
      </c>
      <c r="L280" s="310" t="s">
        <v>1621</v>
      </c>
      <c r="M280" s="128"/>
      <c r="N280" s="72">
        <v>45017</v>
      </c>
      <c r="O280" s="72" t="s">
        <v>431</v>
      </c>
      <c r="P280" s="205">
        <v>9000</v>
      </c>
      <c r="Q280" s="131">
        <v>112.657</v>
      </c>
      <c r="R280" s="18">
        <f t="shared" si="18"/>
        <v>1013913</v>
      </c>
      <c r="S280" s="245">
        <v>202305</v>
      </c>
      <c r="T280" s="324" t="s">
        <v>1624</v>
      </c>
      <c r="U280" s="247"/>
      <c r="V280" s="325">
        <v>110.023594817</v>
      </c>
      <c r="W280" s="325">
        <v>112.657</v>
      </c>
      <c r="X280" s="149">
        <v>44986</v>
      </c>
      <c r="Y280" s="285"/>
      <c r="Z280" s="286" t="s">
        <v>1625</v>
      </c>
      <c r="AA280" s="286">
        <v>0.3</v>
      </c>
      <c r="AB280" s="61">
        <v>200</v>
      </c>
      <c r="AC280" s="61">
        <v>60</v>
      </c>
    </row>
    <row r="281" spans="1:29" s="2" customFormat="1" ht="15" customHeight="1">
      <c r="A281" s="297" t="s">
        <v>209</v>
      </c>
      <c r="B281" s="173" t="s">
        <v>1510</v>
      </c>
      <c r="C281" s="298" t="s">
        <v>1511</v>
      </c>
      <c r="D281" s="299" t="s">
        <v>415</v>
      </c>
      <c r="E281" s="306" t="s">
        <v>1620</v>
      </c>
      <c r="F281" s="297" t="s">
        <v>1621</v>
      </c>
      <c r="G281" s="300" t="s">
        <v>35</v>
      </c>
      <c r="H281" s="300" t="s">
        <v>1622</v>
      </c>
      <c r="I281" s="8" t="e">
        <f>VLOOKUP(H281,新返回合同!$A$2:$Y$45,25,FALSE)</f>
        <v>#N/A</v>
      </c>
      <c r="J281" s="300" t="s">
        <v>37</v>
      </c>
      <c r="K281" s="306" t="s">
        <v>1623</v>
      </c>
      <c r="L281" s="311" t="s">
        <v>1621</v>
      </c>
      <c r="M281" s="206"/>
      <c r="N281" s="207">
        <v>45017</v>
      </c>
      <c r="O281" s="207" t="s">
        <v>431</v>
      </c>
      <c r="P281" s="208">
        <v>9000</v>
      </c>
      <c r="Q281" s="249">
        <f>106.33-103.932</f>
        <v>2.3979999999999961</v>
      </c>
      <c r="R281" s="327">
        <f t="shared" si="18"/>
        <v>21582</v>
      </c>
      <c r="S281" s="251">
        <v>202304</v>
      </c>
      <c r="T281" s="328" t="s">
        <v>1626</v>
      </c>
      <c r="U281" s="253"/>
      <c r="V281" s="332">
        <v>103.93169464100001</v>
      </c>
      <c r="W281" s="254">
        <v>106.33</v>
      </c>
      <c r="X281" s="255">
        <v>44986</v>
      </c>
      <c r="Y281" s="287"/>
      <c r="Z281" s="289" t="s">
        <v>1625</v>
      </c>
      <c r="AA281" s="289">
        <v>0.3</v>
      </c>
      <c r="AB281" s="176">
        <v>200</v>
      </c>
      <c r="AC281" s="176">
        <v>60</v>
      </c>
    </row>
    <row r="282" spans="1:29" s="2" customFormat="1" ht="15" customHeight="1">
      <c r="A282" s="62" t="s">
        <v>257</v>
      </c>
      <c r="B282" s="170" t="s">
        <v>1510</v>
      </c>
      <c r="C282" s="117" t="s">
        <v>1511</v>
      </c>
      <c r="D282" s="63" t="s">
        <v>415</v>
      </c>
      <c r="E282" s="305" t="s">
        <v>1627</v>
      </c>
      <c r="F282" s="62" t="s">
        <v>1628</v>
      </c>
      <c r="G282" s="116" t="s">
        <v>35</v>
      </c>
      <c r="H282" s="116" t="s">
        <v>1629</v>
      </c>
      <c r="I282" s="8" t="e">
        <f>VLOOKUP(H282,新返回合同!$A$2:$Y$45,25,FALSE)</f>
        <v>#N/A</v>
      </c>
      <c r="J282" s="116" t="s">
        <v>1235</v>
      </c>
      <c r="K282" s="305" t="s">
        <v>1630</v>
      </c>
      <c r="L282" s="310" t="s">
        <v>1631</v>
      </c>
      <c r="M282" s="128" t="s">
        <v>1632</v>
      </c>
      <c r="N282" s="72">
        <v>45039</v>
      </c>
      <c r="O282" s="72" t="s">
        <v>1443</v>
      </c>
      <c r="P282" s="205">
        <v>9500</v>
      </c>
      <c r="Q282" s="131">
        <v>12</v>
      </c>
      <c r="R282" s="18">
        <f t="shared" si="18"/>
        <v>114000</v>
      </c>
      <c r="S282" s="245">
        <v>202305</v>
      </c>
      <c r="T282" s="324" t="s">
        <v>1633</v>
      </c>
      <c r="U282" s="247"/>
      <c r="V282" s="248">
        <v>10.021977619268</v>
      </c>
      <c r="W282" s="248"/>
      <c r="X282" s="149">
        <v>45039</v>
      </c>
      <c r="Y282" s="285"/>
      <c r="Z282" s="286" t="s">
        <v>1634</v>
      </c>
      <c r="AA282" s="286">
        <v>0.3</v>
      </c>
      <c r="AB282" s="61">
        <v>40</v>
      </c>
      <c r="AC282" s="61">
        <v>12</v>
      </c>
    </row>
    <row r="283" spans="1:29" s="2" customFormat="1" ht="15" customHeight="1">
      <c r="A283" s="62" t="s">
        <v>257</v>
      </c>
      <c r="B283" s="170" t="s">
        <v>1635</v>
      </c>
      <c r="C283" s="117" t="s">
        <v>1636</v>
      </c>
      <c r="D283" s="63" t="s">
        <v>415</v>
      </c>
      <c r="E283" s="102" t="s">
        <v>1637</v>
      </c>
      <c r="F283" s="62" t="s">
        <v>1638</v>
      </c>
      <c r="G283" s="116" t="s">
        <v>35</v>
      </c>
      <c r="H283" s="116" t="s">
        <v>1639</v>
      </c>
      <c r="I283" s="8" t="e">
        <f>VLOOKUP(H283,新返回合同!$A$2:$Y$45,25,FALSE)</f>
        <v>#N/A</v>
      </c>
      <c r="J283" s="116" t="s">
        <v>438</v>
      </c>
      <c r="K283" s="305" t="s">
        <v>1640</v>
      </c>
      <c r="L283" s="310" t="s">
        <v>1640</v>
      </c>
      <c r="M283" s="128" t="s">
        <v>1641</v>
      </c>
      <c r="N283" s="72" t="s">
        <v>1642</v>
      </c>
      <c r="O283" s="72" t="s">
        <v>644</v>
      </c>
      <c r="P283" s="205">
        <v>9500</v>
      </c>
      <c r="Q283" s="131">
        <v>0</v>
      </c>
      <c r="R283" s="18">
        <f t="shared" ref="R283" si="19">ROUND(Q283*P283,2)</f>
        <v>0</v>
      </c>
      <c r="S283" s="245">
        <v>202305</v>
      </c>
      <c r="T283" s="324" t="s">
        <v>1643</v>
      </c>
      <c r="U283" s="247"/>
      <c r="V283" s="248">
        <v>0</v>
      </c>
      <c r="W283" s="248"/>
      <c r="X283" s="149">
        <v>45047</v>
      </c>
      <c r="Y283" s="149"/>
      <c r="Z283" s="286" t="s">
        <v>1644</v>
      </c>
      <c r="AA283" s="286">
        <v>0.3</v>
      </c>
      <c r="AB283" s="61">
        <v>10</v>
      </c>
      <c r="AC283" s="61">
        <f>AA283*AB283</f>
        <v>3</v>
      </c>
    </row>
    <row r="284" spans="1:29" s="2" customFormat="1" ht="15" customHeight="1">
      <c r="A284" s="62" t="s">
        <v>257</v>
      </c>
      <c r="B284" s="170" t="s">
        <v>1635</v>
      </c>
      <c r="C284" s="117" t="s">
        <v>1636</v>
      </c>
      <c r="D284" s="63" t="s">
        <v>415</v>
      </c>
      <c r="E284" s="102" t="s">
        <v>1637</v>
      </c>
      <c r="F284" s="62" t="s">
        <v>1638</v>
      </c>
      <c r="G284" s="116" t="s">
        <v>35</v>
      </c>
      <c r="H284" s="116" t="s">
        <v>1639</v>
      </c>
      <c r="I284" s="8" t="e">
        <f>VLOOKUP(H284,新返回合同!$A$2:$Y$45,25,FALSE)</f>
        <v>#N/A</v>
      </c>
      <c r="J284" s="116" t="s">
        <v>37</v>
      </c>
      <c r="K284" s="305" t="s">
        <v>1645</v>
      </c>
      <c r="L284" s="310" t="s">
        <v>1646</v>
      </c>
      <c r="M284" s="128" t="s">
        <v>1641</v>
      </c>
      <c r="N284" s="72" t="s">
        <v>1647</v>
      </c>
      <c r="O284" s="72" t="s">
        <v>1648</v>
      </c>
      <c r="P284" s="205">
        <v>9500</v>
      </c>
      <c r="Q284" s="131">
        <v>17.600000000000001</v>
      </c>
      <c r="R284" s="18">
        <f t="shared" ref="R284:R313" si="20">ROUND(P284*Q284,2)</f>
        <v>167200</v>
      </c>
      <c r="S284" s="245">
        <v>202305</v>
      </c>
      <c r="T284" s="324" t="s">
        <v>1649</v>
      </c>
      <c r="U284" s="247"/>
      <c r="V284" s="248">
        <v>17.547962189</v>
      </c>
      <c r="W284" s="248"/>
      <c r="X284" s="149">
        <v>45047</v>
      </c>
      <c r="Y284" s="149"/>
      <c r="Z284" s="286" t="s">
        <v>1650</v>
      </c>
      <c r="AA284" s="286">
        <v>0.3</v>
      </c>
      <c r="AB284" s="61">
        <v>40</v>
      </c>
      <c r="AC284" s="61">
        <f>AA284*AB284</f>
        <v>12</v>
      </c>
    </row>
    <row r="285" spans="1:29" s="2" customFormat="1" ht="15" customHeight="1">
      <c r="A285" s="62" t="s">
        <v>257</v>
      </c>
      <c r="B285" s="170" t="s">
        <v>1635</v>
      </c>
      <c r="C285" s="117" t="s">
        <v>1636</v>
      </c>
      <c r="D285" s="63" t="s">
        <v>415</v>
      </c>
      <c r="E285" s="102" t="s">
        <v>1637</v>
      </c>
      <c r="F285" s="62" t="s">
        <v>1638</v>
      </c>
      <c r="G285" s="116" t="s">
        <v>35</v>
      </c>
      <c r="H285" s="116" t="s">
        <v>1639</v>
      </c>
      <c r="I285" s="8" t="e">
        <f>VLOOKUP(H285,新返回合同!$A$2:$Y$45,25,FALSE)</f>
        <v>#N/A</v>
      </c>
      <c r="J285" s="116" t="s">
        <v>37</v>
      </c>
      <c r="K285" s="305" t="s">
        <v>1651</v>
      </c>
      <c r="L285" s="310" t="s">
        <v>1651</v>
      </c>
      <c r="M285" s="128" t="s">
        <v>1652</v>
      </c>
      <c r="N285" s="72" t="s">
        <v>1653</v>
      </c>
      <c r="O285" s="72" t="s">
        <v>1654</v>
      </c>
      <c r="P285" s="205">
        <v>9500</v>
      </c>
      <c r="Q285" s="131">
        <v>0</v>
      </c>
      <c r="R285" s="18">
        <f t="shared" si="20"/>
        <v>0</v>
      </c>
      <c r="S285" s="245">
        <v>202305</v>
      </c>
      <c r="T285" s="324" t="s">
        <v>1655</v>
      </c>
      <c r="U285" s="247"/>
      <c r="V285" s="248">
        <v>0</v>
      </c>
      <c r="W285" s="248"/>
      <c r="X285" s="149">
        <v>45047</v>
      </c>
      <c r="Y285" s="149"/>
      <c r="Z285" s="286" t="s">
        <v>1656</v>
      </c>
      <c r="AA285" s="286">
        <v>0.3</v>
      </c>
      <c r="AB285" s="61">
        <v>0</v>
      </c>
      <c r="AC285" s="61">
        <f>AA285*AB285</f>
        <v>0</v>
      </c>
    </row>
    <row r="286" spans="1:29" s="2" customFormat="1" ht="15" customHeight="1">
      <c r="A286" s="62" t="s">
        <v>209</v>
      </c>
      <c r="B286" s="170" t="s">
        <v>1635</v>
      </c>
      <c r="C286" s="117" t="s">
        <v>1636</v>
      </c>
      <c r="D286" s="63" t="s">
        <v>415</v>
      </c>
      <c r="E286" s="102" t="s">
        <v>1657</v>
      </c>
      <c r="F286" s="62" t="s">
        <v>1658</v>
      </c>
      <c r="G286" s="116" t="s">
        <v>35</v>
      </c>
      <c r="H286" s="116" t="s">
        <v>1659</v>
      </c>
      <c r="I286" s="8" t="e">
        <f>VLOOKUP(H286,新返回合同!$A$2:$Y$45,25,FALSE)</f>
        <v>#N/A</v>
      </c>
      <c r="J286" s="116" t="s">
        <v>37</v>
      </c>
      <c r="K286" s="305" t="s">
        <v>1660</v>
      </c>
      <c r="L286" s="310" t="s">
        <v>1661</v>
      </c>
      <c r="M286" s="128" t="s">
        <v>1662</v>
      </c>
      <c r="N286" s="72" t="s">
        <v>1663</v>
      </c>
      <c r="O286" s="72" t="s">
        <v>1664</v>
      </c>
      <c r="P286" s="205">
        <v>9000</v>
      </c>
      <c r="Q286" s="131">
        <v>32.6</v>
      </c>
      <c r="R286" s="18">
        <f t="shared" si="20"/>
        <v>293400</v>
      </c>
      <c r="S286" s="245">
        <v>202305</v>
      </c>
      <c r="T286" s="324" t="s">
        <v>1665</v>
      </c>
      <c r="U286" s="247"/>
      <c r="V286" s="248">
        <v>32.123479156000002</v>
      </c>
      <c r="W286" s="248">
        <v>32.9</v>
      </c>
      <c r="X286" s="149"/>
      <c r="Y286" s="285"/>
      <c r="Z286" s="286" t="s">
        <v>1666</v>
      </c>
      <c r="AA286" s="286">
        <v>0.3</v>
      </c>
      <c r="AB286" s="61">
        <v>100</v>
      </c>
      <c r="AC286" s="61">
        <f>AB286*AA286</f>
        <v>30</v>
      </c>
    </row>
    <row r="287" spans="1:29" s="2" customFormat="1" ht="15" customHeight="1">
      <c r="A287" s="62" t="s">
        <v>264</v>
      </c>
      <c r="B287" s="170" t="s">
        <v>1635</v>
      </c>
      <c r="C287" s="117" t="s">
        <v>1636</v>
      </c>
      <c r="D287" s="63" t="s">
        <v>415</v>
      </c>
      <c r="E287" s="102" t="s">
        <v>1667</v>
      </c>
      <c r="F287" s="62" t="s">
        <v>1668</v>
      </c>
      <c r="G287" s="116" t="s">
        <v>35</v>
      </c>
      <c r="H287" s="116" t="s">
        <v>1669</v>
      </c>
      <c r="I287" s="8" t="e">
        <f>VLOOKUP(H287,新返回合同!$A$2:$Y$45,25,FALSE)</f>
        <v>#N/A</v>
      </c>
      <c r="J287" s="116" t="s">
        <v>37</v>
      </c>
      <c r="K287" s="305" t="s">
        <v>1670</v>
      </c>
      <c r="L287" s="310" t="s">
        <v>1668</v>
      </c>
      <c r="M287" s="128" t="s">
        <v>1671</v>
      </c>
      <c r="N287" s="72" t="s">
        <v>1672</v>
      </c>
      <c r="O287" s="72" t="s">
        <v>1673</v>
      </c>
      <c r="P287" s="205">
        <v>6740</v>
      </c>
      <c r="Q287" s="131">
        <v>0</v>
      </c>
      <c r="R287" s="18">
        <f t="shared" si="20"/>
        <v>0</v>
      </c>
      <c r="S287" s="245">
        <v>202305</v>
      </c>
      <c r="T287" s="324" t="s">
        <v>1674</v>
      </c>
      <c r="U287" s="247"/>
      <c r="V287" s="248">
        <v>0</v>
      </c>
      <c r="W287" s="248"/>
      <c r="X287" s="149"/>
      <c r="Y287" s="285"/>
      <c r="Z287" s="286" t="s">
        <v>1675</v>
      </c>
      <c r="AA287" s="286">
        <v>0.4</v>
      </c>
      <c r="AB287" s="61">
        <v>0</v>
      </c>
      <c r="AC287" s="61">
        <f>AB287*AA287</f>
        <v>0</v>
      </c>
    </row>
    <row r="288" spans="1:29" s="2" customFormat="1" ht="15" customHeight="1">
      <c r="A288" s="62" t="s">
        <v>264</v>
      </c>
      <c r="B288" s="170" t="s">
        <v>1635</v>
      </c>
      <c r="C288" s="117" t="s">
        <v>1636</v>
      </c>
      <c r="D288" s="63" t="s">
        <v>415</v>
      </c>
      <c r="E288" s="102" t="s">
        <v>1667</v>
      </c>
      <c r="F288" s="62" t="s">
        <v>1668</v>
      </c>
      <c r="G288" s="116" t="s">
        <v>35</v>
      </c>
      <c r="H288" s="116" t="s">
        <v>1669</v>
      </c>
      <c r="I288" s="8" t="e">
        <f>VLOOKUP(H288,新返回合同!$A$2:$Y$45,25,FALSE)</f>
        <v>#N/A</v>
      </c>
      <c r="J288" s="116" t="s">
        <v>37</v>
      </c>
      <c r="K288" s="305" t="s">
        <v>1670</v>
      </c>
      <c r="L288" s="310" t="s">
        <v>1676</v>
      </c>
      <c r="M288" s="128" t="s">
        <v>1677</v>
      </c>
      <c r="N288" s="72" t="s">
        <v>1678</v>
      </c>
      <c r="O288" s="72" t="s">
        <v>1679</v>
      </c>
      <c r="P288" s="205">
        <v>6740</v>
      </c>
      <c r="Q288" s="131">
        <v>9.06</v>
      </c>
      <c r="R288" s="18">
        <f t="shared" si="20"/>
        <v>61064.4</v>
      </c>
      <c r="S288" s="245">
        <v>202305</v>
      </c>
      <c r="T288" s="324" t="s">
        <v>1680</v>
      </c>
      <c r="U288" s="247"/>
      <c r="V288" s="248">
        <v>9.0600585939999991</v>
      </c>
      <c r="W288" s="248"/>
      <c r="X288" s="149"/>
      <c r="Y288" s="285"/>
      <c r="Z288" s="286" t="s">
        <v>1681</v>
      </c>
      <c r="AA288" s="286">
        <v>0.4</v>
      </c>
      <c r="AB288" s="61">
        <v>20</v>
      </c>
      <c r="AC288" s="61">
        <f>AB288*AA288</f>
        <v>8</v>
      </c>
    </row>
    <row r="289" spans="1:29" s="2" customFormat="1" ht="15" customHeight="1">
      <c r="A289" s="297" t="s">
        <v>264</v>
      </c>
      <c r="B289" s="173" t="s">
        <v>1635</v>
      </c>
      <c r="C289" s="298" t="s">
        <v>1636</v>
      </c>
      <c r="D289" s="299" t="s">
        <v>415</v>
      </c>
      <c r="E289" s="172" t="s">
        <v>1667</v>
      </c>
      <c r="F289" s="297" t="s">
        <v>1668</v>
      </c>
      <c r="G289" s="300" t="s">
        <v>35</v>
      </c>
      <c r="H289" s="300" t="s">
        <v>1669</v>
      </c>
      <c r="I289" s="8" t="e">
        <f>VLOOKUP(H289,新返回合同!$A$2:$Y$45,25,FALSE)</f>
        <v>#N/A</v>
      </c>
      <c r="J289" s="300" t="s">
        <v>37</v>
      </c>
      <c r="K289" s="306" t="s">
        <v>1670</v>
      </c>
      <c r="L289" s="311" t="s">
        <v>1682</v>
      </c>
      <c r="M289" s="206" t="s">
        <v>1677</v>
      </c>
      <c r="N289" s="207">
        <v>45051</v>
      </c>
      <c r="O289" s="207" t="s">
        <v>609</v>
      </c>
      <c r="P289" s="208">
        <v>6740</v>
      </c>
      <c r="Q289" s="249">
        <v>201.11</v>
      </c>
      <c r="R289" s="327">
        <f t="shared" si="20"/>
        <v>1355481.4</v>
      </c>
      <c r="S289" s="251">
        <v>202305</v>
      </c>
      <c r="T289" s="328" t="s">
        <v>1683</v>
      </c>
      <c r="U289" s="253"/>
      <c r="V289" s="254">
        <v>201.11231994600001</v>
      </c>
      <c r="W289" s="254"/>
      <c r="X289" s="255"/>
      <c r="Y289" s="287"/>
      <c r="Z289" s="289" t="s">
        <v>1684</v>
      </c>
      <c r="AA289" s="289">
        <v>0.4</v>
      </c>
      <c r="AB289" s="176">
        <v>500</v>
      </c>
      <c r="AC289" s="176">
        <f>AB289*AA289</f>
        <v>200</v>
      </c>
    </row>
    <row r="290" spans="1:29" s="2" customFormat="1" ht="15" customHeight="1">
      <c r="A290" s="62" t="s">
        <v>257</v>
      </c>
      <c r="B290" s="170" t="s">
        <v>1685</v>
      </c>
      <c r="C290" s="117" t="s">
        <v>1686</v>
      </c>
      <c r="D290" s="63" t="s">
        <v>415</v>
      </c>
      <c r="E290" s="102" t="s">
        <v>1687</v>
      </c>
      <c r="F290" s="62" t="s">
        <v>1688</v>
      </c>
      <c r="G290" s="116" t="s">
        <v>35</v>
      </c>
      <c r="H290" s="116" t="s">
        <v>1689</v>
      </c>
      <c r="I290" s="8" t="e">
        <f>VLOOKUP(H290,新返回合同!$A$2:$Y$45,25,FALSE)</f>
        <v>#N/A</v>
      </c>
      <c r="J290" s="116" t="s">
        <v>37</v>
      </c>
      <c r="K290" s="305" t="s">
        <v>1690</v>
      </c>
      <c r="L290" s="310" t="s">
        <v>1691</v>
      </c>
      <c r="M290" s="128" t="s">
        <v>1692</v>
      </c>
      <c r="N290" s="72">
        <v>43830</v>
      </c>
      <c r="O290" s="72" t="s">
        <v>1693</v>
      </c>
      <c r="P290" s="205">
        <v>0</v>
      </c>
      <c r="Q290" s="131">
        <v>0</v>
      </c>
      <c r="R290" s="18">
        <f t="shared" si="20"/>
        <v>0</v>
      </c>
      <c r="S290" s="245">
        <v>202305</v>
      </c>
      <c r="T290" s="324" t="s">
        <v>1694</v>
      </c>
      <c r="U290" s="247"/>
      <c r="V290" s="248">
        <v>0</v>
      </c>
      <c r="W290" s="248"/>
      <c r="X290" s="149">
        <v>45047</v>
      </c>
      <c r="Y290" s="149"/>
      <c r="Z290" s="286" t="s">
        <v>1695</v>
      </c>
      <c r="AA290" s="286"/>
      <c r="AB290" s="61">
        <v>0</v>
      </c>
      <c r="AC290" s="61">
        <v>0</v>
      </c>
    </row>
    <row r="291" spans="1:29" s="2" customFormat="1" ht="15" customHeight="1">
      <c r="A291" s="62" t="s">
        <v>257</v>
      </c>
      <c r="B291" s="170" t="s">
        <v>1685</v>
      </c>
      <c r="C291" s="117" t="s">
        <v>1686</v>
      </c>
      <c r="D291" s="63" t="s">
        <v>415</v>
      </c>
      <c r="E291" s="102" t="s">
        <v>1687</v>
      </c>
      <c r="F291" s="62" t="s">
        <v>1688</v>
      </c>
      <c r="G291" s="116" t="s">
        <v>35</v>
      </c>
      <c r="H291" s="116" t="s">
        <v>1689</v>
      </c>
      <c r="I291" s="8" t="e">
        <f>VLOOKUP(H291,新返回合同!$A$2:$Y$45,25,FALSE)</f>
        <v>#N/A</v>
      </c>
      <c r="J291" s="116" t="s">
        <v>37</v>
      </c>
      <c r="K291" s="305" t="s">
        <v>1696</v>
      </c>
      <c r="L291" s="310" t="s">
        <v>1697</v>
      </c>
      <c r="M291" s="128" t="s">
        <v>1698</v>
      </c>
      <c r="N291" s="72">
        <v>43830</v>
      </c>
      <c r="O291" s="72" t="s">
        <v>1693</v>
      </c>
      <c r="P291" s="205">
        <v>0</v>
      </c>
      <c r="Q291" s="131">
        <v>0</v>
      </c>
      <c r="R291" s="18">
        <f t="shared" si="20"/>
        <v>0</v>
      </c>
      <c r="S291" s="245">
        <v>202305</v>
      </c>
      <c r="T291" s="324" t="s">
        <v>1694</v>
      </c>
      <c r="U291" s="247"/>
      <c r="V291" s="248">
        <v>0</v>
      </c>
      <c r="W291" s="248"/>
      <c r="X291" s="149">
        <v>45047</v>
      </c>
      <c r="Y291" s="149"/>
      <c r="Z291" s="286" t="s">
        <v>1699</v>
      </c>
      <c r="AA291" s="286"/>
      <c r="AB291" s="61">
        <v>0</v>
      </c>
      <c r="AC291" s="61">
        <v>0</v>
      </c>
    </row>
    <row r="292" spans="1:29" s="2" customFormat="1" ht="15" customHeight="1">
      <c r="A292" s="62" t="s">
        <v>257</v>
      </c>
      <c r="B292" s="170" t="s">
        <v>1685</v>
      </c>
      <c r="C292" s="117" t="s">
        <v>1686</v>
      </c>
      <c r="D292" s="63" t="s">
        <v>415</v>
      </c>
      <c r="E292" s="102" t="s">
        <v>1687</v>
      </c>
      <c r="F292" s="62" t="s">
        <v>1688</v>
      </c>
      <c r="G292" s="116" t="s">
        <v>35</v>
      </c>
      <c r="H292" s="116" t="s">
        <v>1689</v>
      </c>
      <c r="I292" s="8" t="e">
        <f>VLOOKUP(H292,新返回合同!$A$2:$Y$45,25,FALSE)</f>
        <v>#N/A</v>
      </c>
      <c r="J292" s="116" t="s">
        <v>37</v>
      </c>
      <c r="K292" s="305" t="s">
        <v>1700</v>
      </c>
      <c r="L292" s="310" t="s">
        <v>1701</v>
      </c>
      <c r="M292" s="128" t="s">
        <v>1692</v>
      </c>
      <c r="N292" s="72" t="s">
        <v>1702</v>
      </c>
      <c r="O292" s="72" t="s">
        <v>1703</v>
      </c>
      <c r="P292" s="205">
        <v>7499.3</v>
      </c>
      <c r="Q292" s="131">
        <v>12.9</v>
      </c>
      <c r="R292" s="18">
        <f t="shared" si="20"/>
        <v>96740.97</v>
      </c>
      <c r="S292" s="245">
        <v>202305</v>
      </c>
      <c r="T292" s="324" t="s">
        <v>1704</v>
      </c>
      <c r="U292" s="247"/>
      <c r="V292" s="248">
        <v>12.899433136000001</v>
      </c>
      <c r="W292" s="248"/>
      <c r="X292" s="149">
        <v>45047</v>
      </c>
      <c r="Y292" s="149"/>
      <c r="Z292" s="286" t="s">
        <v>1705</v>
      </c>
      <c r="AA292" s="286">
        <v>0.3</v>
      </c>
      <c r="AB292" s="61">
        <v>40</v>
      </c>
      <c r="AC292" s="61">
        <f t="shared" ref="AC292:AC301" si="21">AB292*AA292</f>
        <v>12</v>
      </c>
    </row>
    <row r="293" spans="1:29" s="2" customFormat="1" ht="15" customHeight="1">
      <c r="A293" s="62" t="s">
        <v>257</v>
      </c>
      <c r="B293" s="170" t="s">
        <v>1685</v>
      </c>
      <c r="C293" s="117" t="s">
        <v>1686</v>
      </c>
      <c r="D293" s="63" t="s">
        <v>415</v>
      </c>
      <c r="E293" s="102" t="s">
        <v>1687</v>
      </c>
      <c r="F293" s="62" t="s">
        <v>1688</v>
      </c>
      <c r="G293" s="116" t="s">
        <v>35</v>
      </c>
      <c r="H293" s="116" t="s">
        <v>1689</v>
      </c>
      <c r="I293" s="8" t="e">
        <f>VLOOKUP(H293,新返回合同!$A$2:$Y$45,25,FALSE)</f>
        <v>#N/A</v>
      </c>
      <c r="J293" s="116" t="s">
        <v>37</v>
      </c>
      <c r="K293" s="305" t="s">
        <v>1706</v>
      </c>
      <c r="L293" s="310" t="s">
        <v>1707</v>
      </c>
      <c r="M293" s="128" t="s">
        <v>1698</v>
      </c>
      <c r="N293" s="72" t="s">
        <v>1708</v>
      </c>
      <c r="O293" s="72" t="s">
        <v>1709</v>
      </c>
      <c r="P293" s="205">
        <v>7499.3</v>
      </c>
      <c r="Q293" s="131">
        <v>0</v>
      </c>
      <c r="R293" s="18">
        <f t="shared" si="20"/>
        <v>0</v>
      </c>
      <c r="S293" s="245">
        <v>202305</v>
      </c>
      <c r="T293" s="324" t="s">
        <v>1710</v>
      </c>
      <c r="U293" s="247"/>
      <c r="V293" s="248">
        <v>0</v>
      </c>
      <c r="W293" s="248"/>
      <c r="X293" s="149">
        <v>45047</v>
      </c>
      <c r="Y293" s="149"/>
      <c r="Z293" s="286" t="s">
        <v>1711</v>
      </c>
      <c r="AA293" s="286">
        <v>0.3</v>
      </c>
      <c r="AB293" s="61">
        <v>0</v>
      </c>
      <c r="AC293" s="61">
        <f t="shared" si="21"/>
        <v>0</v>
      </c>
    </row>
    <row r="294" spans="1:29" s="43" customFormat="1" ht="15" customHeight="1">
      <c r="A294" s="58" t="s">
        <v>209</v>
      </c>
      <c r="B294" s="167" t="s">
        <v>1685</v>
      </c>
      <c r="C294" s="296" t="s">
        <v>1686</v>
      </c>
      <c r="D294" s="59" t="s">
        <v>415</v>
      </c>
      <c r="E294" s="103" t="s">
        <v>1712</v>
      </c>
      <c r="F294" s="58" t="s">
        <v>1713</v>
      </c>
      <c r="G294" s="169" t="s">
        <v>35</v>
      </c>
      <c r="H294" s="169" t="s">
        <v>1714</v>
      </c>
      <c r="I294" s="60" t="e">
        <f>VLOOKUP(H294,新返回合同!$A$2:$Y$45,25,FALSE)</f>
        <v>#N/A</v>
      </c>
      <c r="J294" s="169" t="s">
        <v>37</v>
      </c>
      <c r="K294" s="307" t="s">
        <v>1715</v>
      </c>
      <c r="L294" s="308" t="s">
        <v>1716</v>
      </c>
      <c r="M294" s="198" t="s">
        <v>1717</v>
      </c>
      <c r="N294" s="125">
        <v>42919</v>
      </c>
      <c r="O294" s="125" t="s">
        <v>1443</v>
      </c>
      <c r="P294" s="212">
        <v>5333.33</v>
      </c>
      <c r="Q294" s="229">
        <v>16.832000000000001</v>
      </c>
      <c r="R294" s="76">
        <f t="shared" si="20"/>
        <v>89770.61</v>
      </c>
      <c r="S294" s="231">
        <v>202305</v>
      </c>
      <c r="T294" s="323" t="s">
        <v>1718</v>
      </c>
      <c r="U294" s="243"/>
      <c r="V294" s="235">
        <v>16.662543981999999</v>
      </c>
      <c r="W294" s="326">
        <v>17.003</v>
      </c>
      <c r="X294" s="239">
        <v>44378</v>
      </c>
      <c r="Y294" s="292">
        <v>45107</v>
      </c>
      <c r="Z294" s="283" t="s">
        <v>1719</v>
      </c>
      <c r="AA294" s="283">
        <v>0.1</v>
      </c>
      <c r="AB294" s="57">
        <v>40</v>
      </c>
      <c r="AC294" s="57">
        <f t="shared" si="21"/>
        <v>4</v>
      </c>
    </row>
    <row r="295" spans="1:29" s="43" customFormat="1" ht="15" customHeight="1">
      <c r="A295" s="301" t="s">
        <v>209</v>
      </c>
      <c r="B295" s="182" t="s">
        <v>1685</v>
      </c>
      <c r="C295" s="302" t="s">
        <v>1686</v>
      </c>
      <c r="D295" s="303" t="s">
        <v>415</v>
      </c>
      <c r="E295" s="183" t="s">
        <v>1712</v>
      </c>
      <c r="F295" s="301" t="s">
        <v>1713</v>
      </c>
      <c r="G295" s="304" t="s">
        <v>35</v>
      </c>
      <c r="H295" s="304" t="s">
        <v>1714</v>
      </c>
      <c r="I295" s="60" t="e">
        <f>VLOOKUP(H295,新返回合同!$A$2:$Y$45,25,FALSE)</f>
        <v>#N/A</v>
      </c>
      <c r="J295" s="304" t="s">
        <v>37</v>
      </c>
      <c r="K295" s="312" t="s">
        <v>1715</v>
      </c>
      <c r="L295" s="313" t="s">
        <v>1716</v>
      </c>
      <c r="M295" s="314" t="s">
        <v>1717</v>
      </c>
      <c r="N295" s="315">
        <v>42919</v>
      </c>
      <c r="O295" s="315" t="s">
        <v>1443</v>
      </c>
      <c r="P295" s="215">
        <v>5333.33</v>
      </c>
      <c r="Q295" s="271">
        <f>14.963-14.817</f>
        <v>0.14599999999999902</v>
      </c>
      <c r="R295" s="329">
        <f t="shared" si="20"/>
        <v>778.67</v>
      </c>
      <c r="S295" s="273">
        <v>202304</v>
      </c>
      <c r="T295" s="330" t="s">
        <v>1720</v>
      </c>
      <c r="U295" s="331"/>
      <c r="V295" s="276">
        <v>14.817018566</v>
      </c>
      <c r="W295" s="276">
        <v>15.109</v>
      </c>
      <c r="X295" s="278">
        <v>44378</v>
      </c>
      <c r="Y295" s="293">
        <v>45107</v>
      </c>
      <c r="Z295" s="295" t="s">
        <v>1719</v>
      </c>
      <c r="AA295" s="295">
        <v>0.1</v>
      </c>
      <c r="AB295" s="181">
        <v>40</v>
      </c>
      <c r="AC295" s="181">
        <f t="shared" si="21"/>
        <v>4</v>
      </c>
    </row>
    <row r="296" spans="1:29" s="2" customFormat="1" ht="15" customHeight="1">
      <c r="A296" s="62" t="s">
        <v>209</v>
      </c>
      <c r="B296" s="170" t="s">
        <v>1685</v>
      </c>
      <c r="C296" s="117" t="s">
        <v>1686</v>
      </c>
      <c r="D296" s="63" t="s">
        <v>415</v>
      </c>
      <c r="E296" s="102" t="s">
        <v>1712</v>
      </c>
      <c r="F296" s="62" t="s">
        <v>1713</v>
      </c>
      <c r="G296" s="116" t="s">
        <v>35</v>
      </c>
      <c r="H296" s="116" t="s">
        <v>1721</v>
      </c>
      <c r="I296" s="8" t="e">
        <f>VLOOKUP(H296,新返回合同!$A$2:$Y$45,25,FALSE)</f>
        <v>#N/A</v>
      </c>
      <c r="J296" s="116" t="s">
        <v>37</v>
      </c>
      <c r="K296" s="305" t="s">
        <v>1715</v>
      </c>
      <c r="L296" s="310" t="s">
        <v>1722</v>
      </c>
      <c r="M296" s="128" t="s">
        <v>1723</v>
      </c>
      <c r="N296" s="72">
        <v>44317</v>
      </c>
      <c r="O296" s="72" t="s">
        <v>1363</v>
      </c>
      <c r="P296" s="205">
        <v>9000</v>
      </c>
      <c r="Q296" s="131">
        <v>37</v>
      </c>
      <c r="R296" s="18">
        <f t="shared" si="20"/>
        <v>333000</v>
      </c>
      <c r="S296" s="245">
        <v>202305</v>
      </c>
      <c r="T296" s="324" t="s">
        <v>1724</v>
      </c>
      <c r="U296" s="247"/>
      <c r="V296" s="248">
        <v>36.976031341000002</v>
      </c>
      <c r="W296" s="248"/>
      <c r="X296" s="149">
        <v>45047</v>
      </c>
      <c r="Y296" s="149"/>
      <c r="Z296" s="286" t="s">
        <v>1725</v>
      </c>
      <c r="AA296" s="286">
        <v>0.3</v>
      </c>
      <c r="AB296" s="61">
        <v>80</v>
      </c>
      <c r="AC296" s="61">
        <f t="shared" si="21"/>
        <v>24</v>
      </c>
    </row>
    <row r="297" spans="1:29" s="43" customFormat="1" ht="15" customHeight="1">
      <c r="A297" s="58" t="s">
        <v>209</v>
      </c>
      <c r="B297" s="167" t="s">
        <v>1685</v>
      </c>
      <c r="C297" s="296" t="s">
        <v>1686</v>
      </c>
      <c r="D297" s="59" t="s">
        <v>415</v>
      </c>
      <c r="E297" s="103" t="s">
        <v>1712</v>
      </c>
      <c r="F297" s="58" t="s">
        <v>1713</v>
      </c>
      <c r="G297" s="169" t="s">
        <v>35</v>
      </c>
      <c r="H297" s="169" t="s">
        <v>1714</v>
      </c>
      <c r="I297" s="60" t="e">
        <f>VLOOKUP(H297,新返回合同!$A$2:$Y$45,25,FALSE)</f>
        <v>#N/A</v>
      </c>
      <c r="J297" s="169" t="s">
        <v>37</v>
      </c>
      <c r="K297" s="307" t="s">
        <v>1715</v>
      </c>
      <c r="L297" s="308" t="s">
        <v>1726</v>
      </c>
      <c r="M297" s="198" t="s">
        <v>1727</v>
      </c>
      <c r="N297" s="125" t="s">
        <v>1728</v>
      </c>
      <c r="O297" s="125" t="s">
        <v>1729</v>
      </c>
      <c r="P297" s="212">
        <v>5333.33</v>
      </c>
      <c r="Q297" s="229">
        <v>0</v>
      </c>
      <c r="R297" s="76">
        <f t="shared" si="20"/>
        <v>0</v>
      </c>
      <c r="S297" s="231">
        <v>202305</v>
      </c>
      <c r="T297" s="323" t="s">
        <v>1730</v>
      </c>
      <c r="U297" s="243"/>
      <c r="V297" s="235">
        <v>0</v>
      </c>
      <c r="W297" s="235"/>
      <c r="X297" s="239">
        <v>44378</v>
      </c>
      <c r="Y297" s="292">
        <v>45107</v>
      </c>
      <c r="Z297" s="283" t="s">
        <v>1731</v>
      </c>
      <c r="AA297" s="283">
        <v>0.3</v>
      </c>
      <c r="AB297" s="57">
        <v>0</v>
      </c>
      <c r="AC297" s="57">
        <f t="shared" si="21"/>
        <v>0</v>
      </c>
    </row>
    <row r="298" spans="1:29" s="2" customFormat="1" ht="15" customHeight="1">
      <c r="A298" s="62" t="s">
        <v>209</v>
      </c>
      <c r="B298" s="170" t="s">
        <v>1685</v>
      </c>
      <c r="C298" s="117" t="s">
        <v>1686</v>
      </c>
      <c r="D298" s="63" t="s">
        <v>415</v>
      </c>
      <c r="E298" s="102" t="s">
        <v>1712</v>
      </c>
      <c r="F298" s="62" t="s">
        <v>1713</v>
      </c>
      <c r="G298" s="116" t="s">
        <v>35</v>
      </c>
      <c r="H298" s="116" t="s">
        <v>1732</v>
      </c>
      <c r="I298" s="8" t="e">
        <f>VLOOKUP(H298,新返回合同!$A$2:$Y$45,25,FALSE)</f>
        <v>#N/A</v>
      </c>
      <c r="J298" s="116" t="s">
        <v>37</v>
      </c>
      <c r="K298" s="305" t="s">
        <v>1715</v>
      </c>
      <c r="L298" s="310" t="s">
        <v>1733</v>
      </c>
      <c r="M298" s="128" t="s">
        <v>1727</v>
      </c>
      <c r="N298" s="72">
        <v>45017</v>
      </c>
      <c r="O298" s="72" t="s">
        <v>1734</v>
      </c>
      <c r="P298" s="205">
        <v>5333.33</v>
      </c>
      <c r="Q298" s="131">
        <v>24.134</v>
      </c>
      <c r="R298" s="18">
        <f t="shared" si="20"/>
        <v>128714.59</v>
      </c>
      <c r="S298" s="245">
        <v>202305</v>
      </c>
      <c r="T298" s="324" t="s">
        <v>1735</v>
      </c>
      <c r="U298" s="247"/>
      <c r="V298" s="325">
        <v>23.874647369000002</v>
      </c>
      <c r="W298" s="325">
        <v>24.391999999999999</v>
      </c>
      <c r="X298" s="149"/>
      <c r="Y298" s="285"/>
      <c r="Z298" s="286" t="s">
        <v>1736</v>
      </c>
      <c r="AA298" s="286">
        <v>0.3</v>
      </c>
      <c r="AB298" s="61">
        <v>60</v>
      </c>
      <c r="AC298" s="61">
        <f t="shared" si="21"/>
        <v>18</v>
      </c>
    </row>
    <row r="299" spans="1:29" s="2" customFormat="1" ht="15" customHeight="1">
      <c r="A299" s="297" t="s">
        <v>209</v>
      </c>
      <c r="B299" s="173" t="s">
        <v>1685</v>
      </c>
      <c r="C299" s="298" t="s">
        <v>1686</v>
      </c>
      <c r="D299" s="299" t="s">
        <v>415</v>
      </c>
      <c r="E299" s="172" t="s">
        <v>1712</v>
      </c>
      <c r="F299" s="297" t="s">
        <v>1713</v>
      </c>
      <c r="G299" s="300" t="s">
        <v>35</v>
      </c>
      <c r="H299" s="300" t="s">
        <v>1732</v>
      </c>
      <c r="I299" s="8" t="e">
        <f>VLOOKUP(H299,新返回合同!$A$2:$Y$45,25,FALSE)</f>
        <v>#N/A</v>
      </c>
      <c r="J299" s="300" t="s">
        <v>37</v>
      </c>
      <c r="K299" s="306" t="s">
        <v>1715</v>
      </c>
      <c r="L299" s="311" t="s">
        <v>1733</v>
      </c>
      <c r="M299" s="206" t="s">
        <v>1727</v>
      </c>
      <c r="N299" s="207">
        <v>45017</v>
      </c>
      <c r="O299" s="207" t="s">
        <v>1734</v>
      </c>
      <c r="P299" s="208">
        <v>5333.33</v>
      </c>
      <c r="Q299" s="249">
        <f>40.55-40.102</f>
        <v>0.4480000000000004</v>
      </c>
      <c r="R299" s="327">
        <f t="shared" si="20"/>
        <v>2389.33</v>
      </c>
      <c r="S299" s="251">
        <v>202304</v>
      </c>
      <c r="T299" s="328" t="s">
        <v>1737</v>
      </c>
      <c r="U299" s="253"/>
      <c r="V299" s="254">
        <v>40.101594466000002</v>
      </c>
      <c r="W299" s="254">
        <v>40.997999999999998</v>
      </c>
      <c r="X299" s="255"/>
      <c r="Y299" s="287"/>
      <c r="Z299" s="289" t="s">
        <v>1736</v>
      </c>
      <c r="AA299" s="289">
        <v>0.3</v>
      </c>
      <c r="AB299" s="176">
        <v>60</v>
      </c>
      <c r="AC299" s="176">
        <f t="shared" si="21"/>
        <v>18</v>
      </c>
    </row>
    <row r="300" spans="1:29" s="2" customFormat="1" ht="15" customHeight="1">
      <c r="A300" s="62" t="s">
        <v>264</v>
      </c>
      <c r="B300" s="170" t="s">
        <v>1685</v>
      </c>
      <c r="C300" s="117" t="s">
        <v>1686</v>
      </c>
      <c r="D300" s="63" t="s">
        <v>415</v>
      </c>
      <c r="E300" s="102" t="s">
        <v>1738</v>
      </c>
      <c r="F300" s="62" t="s">
        <v>1739</v>
      </c>
      <c r="G300" s="116" t="s">
        <v>35</v>
      </c>
      <c r="H300" s="116" t="s">
        <v>1740</v>
      </c>
      <c r="I300" s="8" t="e">
        <f>VLOOKUP(H300,新返回合同!$A$2:$Y$45,25,FALSE)</f>
        <v>#N/A</v>
      </c>
      <c r="J300" s="116" t="s">
        <v>37</v>
      </c>
      <c r="K300" s="305" t="s">
        <v>1715</v>
      </c>
      <c r="L300" s="310" t="s">
        <v>1741</v>
      </c>
      <c r="M300" s="128" t="s">
        <v>1742</v>
      </c>
      <c r="N300" s="72" t="s">
        <v>1743</v>
      </c>
      <c r="O300" s="72" t="s">
        <v>1744</v>
      </c>
      <c r="P300" s="205">
        <v>6740</v>
      </c>
      <c r="Q300" s="131">
        <v>0</v>
      </c>
      <c r="R300" s="18">
        <f t="shared" si="20"/>
        <v>0</v>
      </c>
      <c r="S300" s="245">
        <v>202305</v>
      </c>
      <c r="T300" s="324" t="s">
        <v>1745</v>
      </c>
      <c r="U300" s="247"/>
      <c r="V300" s="248">
        <v>0</v>
      </c>
      <c r="W300" s="248"/>
      <c r="X300" s="149"/>
      <c r="Y300" s="285"/>
      <c r="Z300" s="286" t="s">
        <v>1746</v>
      </c>
      <c r="AA300" s="286">
        <v>0.4</v>
      </c>
      <c r="AB300" s="61">
        <v>0</v>
      </c>
      <c r="AC300" s="61">
        <f t="shared" si="21"/>
        <v>0</v>
      </c>
    </row>
    <row r="301" spans="1:29" s="2" customFormat="1" ht="15" customHeight="1">
      <c r="A301" s="62" t="s">
        <v>264</v>
      </c>
      <c r="B301" s="170" t="s">
        <v>1685</v>
      </c>
      <c r="C301" s="117" t="s">
        <v>1686</v>
      </c>
      <c r="D301" s="63" t="s">
        <v>415</v>
      </c>
      <c r="E301" s="102" t="s">
        <v>1738</v>
      </c>
      <c r="F301" s="62" t="s">
        <v>1739</v>
      </c>
      <c r="G301" s="116" t="s">
        <v>35</v>
      </c>
      <c r="H301" s="116" t="s">
        <v>1740</v>
      </c>
      <c r="I301" s="8" t="e">
        <f>VLOOKUP(H301,新返回合同!$A$2:$Y$45,25,FALSE)</f>
        <v>#N/A</v>
      </c>
      <c r="J301" s="116" t="s">
        <v>37</v>
      </c>
      <c r="K301" s="305" t="s">
        <v>1715</v>
      </c>
      <c r="L301" s="310" t="s">
        <v>1747</v>
      </c>
      <c r="M301" s="128" t="s">
        <v>1748</v>
      </c>
      <c r="N301" s="72" t="s">
        <v>1749</v>
      </c>
      <c r="O301" s="72" t="s">
        <v>1750</v>
      </c>
      <c r="P301" s="205">
        <v>6740</v>
      </c>
      <c r="Q301" s="131">
        <v>101.72</v>
      </c>
      <c r="R301" s="18">
        <f t="shared" si="20"/>
        <v>685592.8</v>
      </c>
      <c r="S301" s="245">
        <v>202305</v>
      </c>
      <c r="T301" s="324" t="s">
        <v>1751</v>
      </c>
      <c r="U301" s="247"/>
      <c r="V301" s="248">
        <v>101.718223572</v>
      </c>
      <c r="W301" s="248"/>
      <c r="X301" s="149"/>
      <c r="Y301" s="285"/>
      <c r="Z301" s="286" t="s">
        <v>1752</v>
      </c>
      <c r="AA301" s="286">
        <v>0.4</v>
      </c>
      <c r="AB301" s="61">
        <v>220</v>
      </c>
      <c r="AC301" s="61">
        <f t="shared" si="21"/>
        <v>88</v>
      </c>
    </row>
    <row r="302" spans="1:29" s="2" customFormat="1" ht="15" customHeight="1">
      <c r="A302" s="62" t="s">
        <v>257</v>
      </c>
      <c r="B302" s="170" t="s">
        <v>1635</v>
      </c>
      <c r="C302" s="117" t="s">
        <v>1753</v>
      </c>
      <c r="D302" s="63" t="s">
        <v>415</v>
      </c>
      <c r="E302" s="102" t="s">
        <v>1754</v>
      </c>
      <c r="F302" s="62" t="s">
        <v>1755</v>
      </c>
      <c r="G302" s="116" t="s">
        <v>35</v>
      </c>
      <c r="H302" s="116" t="s">
        <v>1756</v>
      </c>
      <c r="I302" s="8" t="e">
        <f>VLOOKUP(H302,新返回合同!$A$2:$Y$45,25,FALSE)</f>
        <v>#N/A</v>
      </c>
      <c r="J302" s="116" t="s">
        <v>37</v>
      </c>
      <c r="K302" s="305" t="s">
        <v>1757</v>
      </c>
      <c r="L302" s="310" t="s">
        <v>1758</v>
      </c>
      <c r="M302" s="128" t="s">
        <v>1759</v>
      </c>
      <c r="N302" s="72" t="s">
        <v>1760</v>
      </c>
      <c r="O302" s="72">
        <v>0</v>
      </c>
      <c r="P302" s="205">
        <v>8333.33</v>
      </c>
      <c r="Q302" s="131">
        <v>0</v>
      </c>
      <c r="R302" s="18">
        <f t="shared" si="20"/>
        <v>0</v>
      </c>
      <c r="S302" s="245">
        <v>202305</v>
      </c>
      <c r="T302" s="324" t="s">
        <v>1761</v>
      </c>
      <c r="U302" s="247"/>
      <c r="V302" s="248">
        <v>0</v>
      </c>
      <c r="W302" s="248"/>
      <c r="X302" s="149">
        <v>45047</v>
      </c>
      <c r="Y302" s="149"/>
      <c r="Z302" s="286" t="s">
        <v>1762</v>
      </c>
      <c r="AA302" s="286"/>
      <c r="AB302" s="61">
        <v>0</v>
      </c>
      <c r="AC302" s="61">
        <v>0</v>
      </c>
    </row>
    <row r="303" spans="1:29" s="2" customFormat="1" ht="15" customHeight="1">
      <c r="A303" s="62" t="s">
        <v>257</v>
      </c>
      <c r="B303" s="170" t="s">
        <v>1635</v>
      </c>
      <c r="C303" s="117" t="s">
        <v>1753</v>
      </c>
      <c r="D303" s="63" t="s">
        <v>415</v>
      </c>
      <c r="E303" s="102" t="s">
        <v>1754</v>
      </c>
      <c r="F303" s="62" t="s">
        <v>1755</v>
      </c>
      <c r="G303" s="116" t="s">
        <v>35</v>
      </c>
      <c r="H303" s="116" t="s">
        <v>1756</v>
      </c>
      <c r="I303" s="8" t="e">
        <f>VLOOKUP(H303,新返回合同!$A$2:$Y$45,25,FALSE)</f>
        <v>#N/A</v>
      </c>
      <c r="J303" s="116" t="s">
        <v>37</v>
      </c>
      <c r="K303" s="305" t="s">
        <v>1763</v>
      </c>
      <c r="L303" s="310" t="s">
        <v>1764</v>
      </c>
      <c r="M303" s="128" t="s">
        <v>1765</v>
      </c>
      <c r="N303" s="72" t="s">
        <v>1766</v>
      </c>
      <c r="O303" s="72" t="s">
        <v>1767</v>
      </c>
      <c r="P303" s="205">
        <v>8333.33</v>
      </c>
      <c r="Q303" s="131">
        <v>26.8</v>
      </c>
      <c r="R303" s="18">
        <f t="shared" si="20"/>
        <v>223333.24</v>
      </c>
      <c r="S303" s="245">
        <v>202305</v>
      </c>
      <c r="T303" s="324" t="s">
        <v>1768</v>
      </c>
      <c r="U303" s="247"/>
      <c r="V303" s="248">
        <v>26.758766174000002</v>
      </c>
      <c r="W303" s="248"/>
      <c r="X303" s="149">
        <v>45047</v>
      </c>
      <c r="Y303" s="149"/>
      <c r="Z303" s="286" t="s">
        <v>1769</v>
      </c>
      <c r="AA303" s="286">
        <v>0.3</v>
      </c>
      <c r="AB303" s="61">
        <v>80</v>
      </c>
      <c r="AC303" s="61">
        <f>AB303*AA303</f>
        <v>24</v>
      </c>
    </row>
    <row r="304" spans="1:29" s="43" customFormat="1" ht="15" customHeight="1">
      <c r="A304" s="58" t="s">
        <v>209</v>
      </c>
      <c r="B304" s="167" t="s">
        <v>1635</v>
      </c>
      <c r="C304" s="296" t="s">
        <v>1753</v>
      </c>
      <c r="D304" s="59" t="s">
        <v>415</v>
      </c>
      <c r="E304" s="103" t="s">
        <v>1770</v>
      </c>
      <c r="F304" s="58" t="s">
        <v>1771</v>
      </c>
      <c r="G304" s="169" t="s">
        <v>35</v>
      </c>
      <c r="H304" s="169" t="s">
        <v>1772</v>
      </c>
      <c r="I304" s="60" t="e">
        <f>VLOOKUP(H304,新返回合同!$A$2:$Y$45,25,FALSE)</f>
        <v>#N/A</v>
      </c>
      <c r="J304" s="169" t="s">
        <v>37</v>
      </c>
      <c r="K304" s="307" t="s">
        <v>1773</v>
      </c>
      <c r="L304" s="308" t="s">
        <v>1774</v>
      </c>
      <c r="M304" s="198" t="s">
        <v>1775</v>
      </c>
      <c r="N304" s="125" t="s">
        <v>1776</v>
      </c>
      <c r="O304" s="125" t="s">
        <v>1777</v>
      </c>
      <c r="P304" s="212">
        <v>9000</v>
      </c>
      <c r="Q304" s="229">
        <v>12.83</v>
      </c>
      <c r="R304" s="76">
        <f t="shared" si="20"/>
        <v>115470</v>
      </c>
      <c r="S304" s="231">
        <v>202305</v>
      </c>
      <c r="T304" s="323" t="s">
        <v>1778</v>
      </c>
      <c r="U304" s="243"/>
      <c r="V304" s="235">
        <v>12.708589</v>
      </c>
      <c r="W304" s="235">
        <v>12.94</v>
      </c>
      <c r="X304" s="239">
        <v>44409</v>
      </c>
      <c r="Y304" s="292">
        <v>45138</v>
      </c>
      <c r="Z304" s="283" t="s">
        <v>1779</v>
      </c>
      <c r="AA304" s="283">
        <v>0.3</v>
      </c>
      <c r="AB304" s="57">
        <v>40</v>
      </c>
      <c r="AC304" s="57">
        <f>AB304*AA304</f>
        <v>12</v>
      </c>
    </row>
    <row r="305" spans="1:30" s="2" customFormat="1" ht="15" customHeight="1">
      <c r="A305" s="62" t="s">
        <v>264</v>
      </c>
      <c r="B305" s="170" t="s">
        <v>1635</v>
      </c>
      <c r="C305" s="117" t="s">
        <v>1753</v>
      </c>
      <c r="D305" s="63" t="s">
        <v>415</v>
      </c>
      <c r="E305" s="102" t="s">
        <v>1780</v>
      </c>
      <c r="F305" s="62" t="s">
        <v>1781</v>
      </c>
      <c r="G305" s="116" t="s">
        <v>35</v>
      </c>
      <c r="H305" s="116" t="s">
        <v>1782</v>
      </c>
      <c r="I305" s="8" t="e">
        <f>VLOOKUP(H305,新返回合同!$A$2:$Y$45,25,FALSE)</f>
        <v>#N/A</v>
      </c>
      <c r="J305" s="116" t="s">
        <v>37</v>
      </c>
      <c r="K305" s="305" t="s">
        <v>1783</v>
      </c>
      <c r="L305" s="310" t="s">
        <v>1784</v>
      </c>
      <c r="M305" s="128" t="s">
        <v>1785</v>
      </c>
      <c r="N305" s="72" t="s">
        <v>1786</v>
      </c>
      <c r="O305" s="72" t="s">
        <v>1729</v>
      </c>
      <c r="P305" s="205">
        <v>6740</v>
      </c>
      <c r="Q305" s="131"/>
      <c r="R305" s="18">
        <f t="shared" si="20"/>
        <v>0</v>
      </c>
      <c r="S305" s="245">
        <v>202305</v>
      </c>
      <c r="T305" s="324" t="s">
        <v>1787</v>
      </c>
      <c r="U305" s="247"/>
      <c r="V305" s="248">
        <v>0</v>
      </c>
      <c r="W305" s="248"/>
      <c r="X305" s="149"/>
      <c r="Y305" s="285"/>
      <c r="Z305" s="286" t="s">
        <v>1788</v>
      </c>
      <c r="AA305" s="286">
        <v>0.4</v>
      </c>
      <c r="AB305" s="61">
        <v>0</v>
      </c>
      <c r="AC305" s="61">
        <f>AB305*AA305</f>
        <v>0</v>
      </c>
    </row>
    <row r="306" spans="1:30" s="2" customFormat="1" ht="15" customHeight="1">
      <c r="A306" s="62" t="s">
        <v>264</v>
      </c>
      <c r="B306" s="170" t="s">
        <v>1635</v>
      </c>
      <c r="C306" s="117" t="s">
        <v>1753</v>
      </c>
      <c r="D306" s="63" t="s">
        <v>415</v>
      </c>
      <c r="E306" s="102" t="s">
        <v>1780</v>
      </c>
      <c r="F306" s="62" t="s">
        <v>1781</v>
      </c>
      <c r="G306" s="116" t="s">
        <v>35</v>
      </c>
      <c r="H306" s="116" t="s">
        <v>1782</v>
      </c>
      <c r="I306" s="8" t="e">
        <f>VLOOKUP(H306,新返回合同!$A$2:$Y$45,25,FALSE)</f>
        <v>#N/A</v>
      </c>
      <c r="J306" s="116" t="s">
        <v>37</v>
      </c>
      <c r="K306" s="305" t="s">
        <v>1783</v>
      </c>
      <c r="L306" s="310" t="s">
        <v>1789</v>
      </c>
      <c r="M306" s="128" t="s">
        <v>1785</v>
      </c>
      <c r="N306" s="72" t="s">
        <v>1790</v>
      </c>
      <c r="O306" s="72" t="s">
        <v>1791</v>
      </c>
      <c r="P306" s="205">
        <v>6740</v>
      </c>
      <c r="Q306" s="131">
        <v>10.07</v>
      </c>
      <c r="R306" s="18">
        <f t="shared" si="20"/>
        <v>67871.8</v>
      </c>
      <c r="S306" s="245">
        <v>202305</v>
      </c>
      <c r="T306" s="324" t="s">
        <v>1792</v>
      </c>
      <c r="U306" s="247"/>
      <c r="V306" s="248">
        <v>10.072022437999999</v>
      </c>
      <c r="W306" s="248"/>
      <c r="X306" s="149"/>
      <c r="Y306" s="285"/>
      <c r="Z306" s="286" t="s">
        <v>1793</v>
      </c>
      <c r="AA306" s="286">
        <v>0.4</v>
      </c>
      <c r="AB306" s="61">
        <v>20</v>
      </c>
      <c r="AC306" s="61">
        <f>AB306*AA306</f>
        <v>8</v>
      </c>
    </row>
    <row r="307" spans="1:30" s="2" customFormat="1" ht="15" customHeight="1">
      <c r="A307" s="62" t="s">
        <v>257</v>
      </c>
      <c r="B307" s="170" t="s">
        <v>1794</v>
      </c>
      <c r="C307" s="117" t="s">
        <v>1795</v>
      </c>
      <c r="D307" s="63" t="s">
        <v>415</v>
      </c>
      <c r="E307" s="102" t="s">
        <v>1796</v>
      </c>
      <c r="F307" s="62" t="s">
        <v>1797</v>
      </c>
      <c r="G307" s="116" t="s">
        <v>35</v>
      </c>
      <c r="H307" s="116" t="s">
        <v>1798</v>
      </c>
      <c r="I307" s="8" t="e">
        <f>VLOOKUP(H307,新返回合同!$A$2:$Y$45,25,FALSE)</f>
        <v>#N/A</v>
      </c>
      <c r="J307" s="116" t="s">
        <v>37</v>
      </c>
      <c r="K307" s="305" t="s">
        <v>1799</v>
      </c>
      <c r="L307" s="310" t="s">
        <v>1799</v>
      </c>
      <c r="M307" s="128" t="s">
        <v>1800</v>
      </c>
      <c r="N307" s="72" t="s">
        <v>1801</v>
      </c>
      <c r="O307" s="72" t="s">
        <v>1802</v>
      </c>
      <c r="P307" s="205">
        <v>9500</v>
      </c>
      <c r="Q307" s="131">
        <v>0</v>
      </c>
      <c r="R307" s="18">
        <f t="shared" si="20"/>
        <v>0</v>
      </c>
      <c r="S307" s="245">
        <v>202305</v>
      </c>
      <c r="T307" s="324" t="s">
        <v>1803</v>
      </c>
      <c r="U307" s="247"/>
      <c r="V307" s="248">
        <v>0</v>
      </c>
      <c r="W307" s="248"/>
      <c r="X307" s="149"/>
      <c r="Y307" s="285"/>
      <c r="Z307" s="286">
        <v>0</v>
      </c>
      <c r="AA307" s="286">
        <v>0</v>
      </c>
      <c r="AB307" s="61">
        <v>0</v>
      </c>
      <c r="AC307" s="61">
        <f t="shared" ref="AC307:AC312" si="22">AA307*AB307</f>
        <v>0</v>
      </c>
    </row>
    <row r="308" spans="1:30" s="2" customFormat="1" ht="15" customHeight="1">
      <c r="A308" s="62" t="s">
        <v>257</v>
      </c>
      <c r="B308" s="170" t="s">
        <v>1794</v>
      </c>
      <c r="C308" s="117" t="s">
        <v>1795</v>
      </c>
      <c r="D308" s="63" t="s">
        <v>415</v>
      </c>
      <c r="E308" s="102" t="s">
        <v>1796</v>
      </c>
      <c r="F308" s="62" t="s">
        <v>1797</v>
      </c>
      <c r="G308" s="116" t="s">
        <v>35</v>
      </c>
      <c r="H308" s="116" t="s">
        <v>1798</v>
      </c>
      <c r="I308" s="8" t="e">
        <f>VLOOKUP(H308,新返回合同!$A$2:$Y$45,25,FALSE)</f>
        <v>#N/A</v>
      </c>
      <c r="J308" s="116" t="s">
        <v>37</v>
      </c>
      <c r="K308" s="305" t="s">
        <v>1804</v>
      </c>
      <c r="L308" s="310" t="s">
        <v>1805</v>
      </c>
      <c r="M308" s="128" t="s">
        <v>1800</v>
      </c>
      <c r="N308" s="72" t="s">
        <v>1806</v>
      </c>
      <c r="O308" s="72" t="s">
        <v>1807</v>
      </c>
      <c r="P308" s="205">
        <v>9500</v>
      </c>
      <c r="Q308" s="131">
        <v>70</v>
      </c>
      <c r="R308" s="18">
        <f t="shared" si="20"/>
        <v>665000</v>
      </c>
      <c r="S308" s="245">
        <v>202305</v>
      </c>
      <c r="T308" s="324" t="s">
        <v>1808</v>
      </c>
      <c r="U308" s="247"/>
      <c r="V308" s="248">
        <v>69.945678710999999</v>
      </c>
      <c r="W308" s="248"/>
      <c r="X308" s="149"/>
      <c r="Y308" s="285"/>
      <c r="Z308" s="286" t="s">
        <v>1809</v>
      </c>
      <c r="AA308" s="286">
        <v>0.3</v>
      </c>
      <c r="AB308" s="61">
        <v>220</v>
      </c>
      <c r="AC308" s="61">
        <f t="shared" si="22"/>
        <v>66</v>
      </c>
    </row>
    <row r="309" spans="1:30" s="2" customFormat="1" ht="15" customHeight="1">
      <c r="A309" s="62" t="s">
        <v>257</v>
      </c>
      <c r="B309" s="170" t="s">
        <v>1794</v>
      </c>
      <c r="C309" s="117" t="s">
        <v>1795</v>
      </c>
      <c r="D309" s="63" t="s">
        <v>415</v>
      </c>
      <c r="E309" s="102" t="s">
        <v>1796</v>
      </c>
      <c r="F309" s="62" t="s">
        <v>1797</v>
      </c>
      <c r="G309" s="116" t="s">
        <v>35</v>
      </c>
      <c r="H309" s="116" t="s">
        <v>1798</v>
      </c>
      <c r="I309" s="8" t="e">
        <f>VLOOKUP(H309,新返回合同!$A$2:$Y$45,25,FALSE)</f>
        <v>#N/A</v>
      </c>
      <c r="J309" s="116" t="s">
        <v>37</v>
      </c>
      <c r="K309" s="305" t="s">
        <v>1810</v>
      </c>
      <c r="L309" s="310" t="s">
        <v>1811</v>
      </c>
      <c r="M309" s="128" t="s">
        <v>1800</v>
      </c>
      <c r="N309" s="72" t="s">
        <v>1812</v>
      </c>
      <c r="O309" s="72" t="s">
        <v>1813</v>
      </c>
      <c r="P309" s="205">
        <v>9500</v>
      </c>
      <c r="Q309" s="131">
        <v>0</v>
      </c>
      <c r="R309" s="18">
        <f t="shared" si="20"/>
        <v>0</v>
      </c>
      <c r="S309" s="245">
        <v>202305</v>
      </c>
      <c r="T309" s="324" t="s">
        <v>1814</v>
      </c>
      <c r="U309" s="247"/>
      <c r="V309" s="248">
        <v>0</v>
      </c>
      <c r="W309" s="248"/>
      <c r="X309" s="149"/>
      <c r="Y309" s="285"/>
      <c r="Z309" s="286">
        <v>0</v>
      </c>
      <c r="AA309" s="286">
        <v>0</v>
      </c>
      <c r="AB309" s="61">
        <v>0</v>
      </c>
      <c r="AC309" s="61">
        <f t="shared" si="22"/>
        <v>0</v>
      </c>
    </row>
    <row r="310" spans="1:30" s="2" customFormat="1" ht="15" customHeight="1">
      <c r="A310" s="62" t="s">
        <v>257</v>
      </c>
      <c r="B310" s="170" t="s">
        <v>1794</v>
      </c>
      <c r="C310" s="117" t="s">
        <v>1795</v>
      </c>
      <c r="D310" s="63" t="s">
        <v>415</v>
      </c>
      <c r="E310" s="102" t="s">
        <v>1796</v>
      </c>
      <c r="F310" s="62" t="s">
        <v>1797</v>
      </c>
      <c r="G310" s="116" t="s">
        <v>35</v>
      </c>
      <c r="H310" s="116" t="s">
        <v>1815</v>
      </c>
      <c r="I310" s="8" t="e">
        <f>VLOOKUP(H310,新返回合同!$A$2:$Y$45,25,FALSE)</f>
        <v>#N/A</v>
      </c>
      <c r="J310" s="116" t="s">
        <v>37</v>
      </c>
      <c r="K310" s="305" t="s">
        <v>1816</v>
      </c>
      <c r="L310" s="310" t="s">
        <v>1817</v>
      </c>
      <c r="M310" s="128" t="s">
        <v>1818</v>
      </c>
      <c r="N310" s="72" t="s">
        <v>1819</v>
      </c>
      <c r="O310" s="72" t="s">
        <v>1820</v>
      </c>
      <c r="P310" s="205">
        <v>9500</v>
      </c>
      <c r="Q310" s="131">
        <v>0</v>
      </c>
      <c r="R310" s="18">
        <f t="shared" si="20"/>
        <v>0</v>
      </c>
      <c r="S310" s="245">
        <v>202305</v>
      </c>
      <c r="T310" s="324" t="s">
        <v>1821</v>
      </c>
      <c r="U310" s="247"/>
      <c r="V310" s="248">
        <v>0</v>
      </c>
      <c r="W310" s="248"/>
      <c r="X310" s="149"/>
      <c r="Y310" s="285"/>
      <c r="Z310" s="286">
        <v>0</v>
      </c>
      <c r="AA310" s="286">
        <v>0</v>
      </c>
      <c r="AB310" s="61">
        <v>0</v>
      </c>
      <c r="AC310" s="61">
        <f t="shared" si="22"/>
        <v>0</v>
      </c>
    </row>
    <row r="311" spans="1:30" s="43" customFormat="1" ht="15" customHeight="1">
      <c r="A311" s="58" t="s">
        <v>209</v>
      </c>
      <c r="B311" s="167" t="s">
        <v>1794</v>
      </c>
      <c r="C311" s="296" t="s">
        <v>1795</v>
      </c>
      <c r="D311" s="59" t="s">
        <v>415</v>
      </c>
      <c r="E311" s="103" t="s">
        <v>1822</v>
      </c>
      <c r="F311" s="58" t="s">
        <v>1823</v>
      </c>
      <c r="G311" s="169" t="s">
        <v>35</v>
      </c>
      <c r="H311" s="169" t="s">
        <v>1824</v>
      </c>
      <c r="I311" s="60" t="e">
        <f>VLOOKUP(H311,新返回合同!$A$2:$Y$45,25,FALSE)</f>
        <v>#N/A</v>
      </c>
      <c r="J311" s="169" t="s">
        <v>37</v>
      </c>
      <c r="K311" s="307" t="s">
        <v>1825</v>
      </c>
      <c r="L311" s="308" t="s">
        <v>1826</v>
      </c>
      <c r="M311" s="198" t="s">
        <v>1827</v>
      </c>
      <c r="N311" s="125" t="s">
        <v>1828</v>
      </c>
      <c r="O311" s="125" t="s">
        <v>1829</v>
      </c>
      <c r="P311" s="212">
        <v>8333.33</v>
      </c>
      <c r="Q311" s="229">
        <v>6.1</v>
      </c>
      <c r="R311" s="76">
        <f t="shared" si="20"/>
        <v>50833.31</v>
      </c>
      <c r="S311" s="231">
        <v>202305</v>
      </c>
      <c r="T311" s="323" t="s">
        <v>1830</v>
      </c>
      <c r="U311" s="243"/>
      <c r="V311" s="235">
        <v>6.1039462469999997</v>
      </c>
      <c r="W311" s="235"/>
      <c r="X311" s="239">
        <v>44713</v>
      </c>
      <c r="Y311" s="292">
        <v>45077</v>
      </c>
      <c r="Z311" s="283" t="s">
        <v>1831</v>
      </c>
      <c r="AA311" s="283">
        <v>0.25</v>
      </c>
      <c r="AB311" s="57">
        <v>20</v>
      </c>
      <c r="AC311" s="57">
        <f t="shared" si="22"/>
        <v>5</v>
      </c>
    </row>
    <row r="312" spans="1:30" s="43" customFormat="1" ht="15" customHeight="1">
      <c r="A312" s="58" t="s">
        <v>264</v>
      </c>
      <c r="B312" s="167" t="s">
        <v>1794</v>
      </c>
      <c r="C312" s="296" t="s">
        <v>1795</v>
      </c>
      <c r="D312" s="59" t="s">
        <v>415</v>
      </c>
      <c r="E312" s="103" t="s">
        <v>1832</v>
      </c>
      <c r="F312" s="58" t="s">
        <v>1833</v>
      </c>
      <c r="G312" s="169" t="s">
        <v>35</v>
      </c>
      <c r="H312" s="169" t="s">
        <v>1834</v>
      </c>
      <c r="I312" s="60" t="e">
        <f>VLOOKUP(H312,新返回合同!$A$2:$Y$45,25,FALSE)</f>
        <v>#N/A</v>
      </c>
      <c r="J312" s="169" t="s">
        <v>37</v>
      </c>
      <c r="K312" s="307" t="s">
        <v>1835</v>
      </c>
      <c r="L312" s="308" t="s">
        <v>1836</v>
      </c>
      <c r="M312" s="198" t="s">
        <v>1837</v>
      </c>
      <c r="N312" s="125" t="s">
        <v>1838</v>
      </c>
      <c r="O312" s="125" t="s">
        <v>1839</v>
      </c>
      <c r="P312" s="212">
        <v>6740</v>
      </c>
      <c r="Q312" s="229">
        <v>9.58</v>
      </c>
      <c r="R312" s="76">
        <f t="shared" si="20"/>
        <v>64569.2</v>
      </c>
      <c r="S312" s="231">
        <v>202305</v>
      </c>
      <c r="T312" s="323" t="s">
        <v>1840</v>
      </c>
      <c r="U312" s="243"/>
      <c r="V312" s="235">
        <v>9.5830135349999992</v>
      </c>
      <c r="W312" s="235"/>
      <c r="X312" s="239">
        <v>44927</v>
      </c>
      <c r="Y312" s="292">
        <v>45107</v>
      </c>
      <c r="Z312" s="283" t="s">
        <v>1841</v>
      </c>
      <c r="AA312" s="283">
        <v>0.4</v>
      </c>
      <c r="AB312" s="57">
        <v>20</v>
      </c>
      <c r="AC312" s="57">
        <f t="shared" si="22"/>
        <v>8</v>
      </c>
    </row>
    <row r="313" spans="1:30" s="2" customFormat="1" ht="15" customHeight="1">
      <c r="A313" s="297" t="s">
        <v>264</v>
      </c>
      <c r="B313" s="173" t="s">
        <v>1794</v>
      </c>
      <c r="C313" s="298" t="s">
        <v>1795</v>
      </c>
      <c r="D313" s="299" t="s">
        <v>415</v>
      </c>
      <c r="E313" s="172" t="s">
        <v>1832</v>
      </c>
      <c r="F313" s="297" t="s">
        <v>1833</v>
      </c>
      <c r="G313" s="300" t="s">
        <v>35</v>
      </c>
      <c r="H313" s="300" t="s">
        <v>1842</v>
      </c>
      <c r="I313" s="8" t="e">
        <f>VLOOKUP(H313,新返回合同!$A$2:$Y$45,25,FALSE)</f>
        <v>#N/A</v>
      </c>
      <c r="J313" s="300" t="s">
        <v>37</v>
      </c>
      <c r="K313" s="306" t="s">
        <v>1843</v>
      </c>
      <c r="L313" s="311" t="s">
        <v>1844</v>
      </c>
      <c r="M313" s="206" t="s">
        <v>1845</v>
      </c>
      <c r="N313" s="207">
        <v>45051</v>
      </c>
      <c r="O313" s="207" t="s">
        <v>832</v>
      </c>
      <c r="P313" s="208">
        <v>6740</v>
      </c>
      <c r="Q313" s="249">
        <v>263.23</v>
      </c>
      <c r="R313" s="327">
        <f t="shared" si="20"/>
        <v>1774170.2</v>
      </c>
      <c r="S313" s="251">
        <v>202305</v>
      </c>
      <c r="T313" s="328" t="s">
        <v>1846</v>
      </c>
      <c r="U313" s="253"/>
      <c r="V313" s="254">
        <v>263.23040066200002</v>
      </c>
      <c r="W313" s="254"/>
      <c r="X313" s="255"/>
      <c r="Y313" s="287"/>
      <c r="Z313" s="289" t="s">
        <v>1847</v>
      </c>
      <c r="AA313" s="289">
        <v>0.4</v>
      </c>
      <c r="AB313" s="176">
        <v>600</v>
      </c>
      <c r="AC313" s="176">
        <v>240</v>
      </c>
    </row>
    <row r="314" spans="1:30" s="43" customFormat="1" ht="15" customHeight="1">
      <c r="A314" s="59" t="s">
        <v>209</v>
      </c>
      <c r="B314" s="112" t="s">
        <v>1848</v>
      </c>
      <c r="C314" s="57" t="s">
        <v>67</v>
      </c>
      <c r="D314" s="112" t="s">
        <v>1231</v>
      </c>
      <c r="E314" s="59" t="s">
        <v>1849</v>
      </c>
      <c r="F314" s="59" t="s">
        <v>1850</v>
      </c>
      <c r="G314" s="59" t="s">
        <v>35</v>
      </c>
      <c r="H314" s="60" t="s">
        <v>1851</v>
      </c>
      <c r="I314" s="60" t="e">
        <f>VLOOKUP(H314,新返回合同!$A$2:$Y$45,25,FALSE)</f>
        <v>#N/A</v>
      </c>
      <c r="J314" s="316" t="s">
        <v>37</v>
      </c>
      <c r="K314" s="59" t="s">
        <v>1852</v>
      </c>
      <c r="L314" s="201" t="s">
        <v>1853</v>
      </c>
      <c r="M314" s="122"/>
      <c r="N314" s="123" t="s">
        <v>1854</v>
      </c>
      <c r="O314" s="123" t="s">
        <v>1855</v>
      </c>
      <c r="P314" s="317">
        <v>10000</v>
      </c>
      <c r="Q314" s="333">
        <v>0</v>
      </c>
      <c r="R314" s="334">
        <f t="shared" ref="R314:R377" si="23">ROUND(P314*Q314,2)</f>
        <v>0</v>
      </c>
      <c r="S314" s="77">
        <v>202305</v>
      </c>
      <c r="T314" s="78" t="s">
        <v>1856</v>
      </c>
      <c r="U314" s="335"/>
      <c r="V314" s="336">
        <v>0</v>
      </c>
      <c r="W314" s="337"/>
      <c r="X314" s="338">
        <v>44593</v>
      </c>
      <c r="Y314" s="341">
        <v>44834</v>
      </c>
      <c r="Z314" s="112" t="s">
        <v>1857</v>
      </c>
      <c r="AA314" s="342">
        <v>0</v>
      </c>
      <c r="AB314" s="343">
        <v>0</v>
      </c>
      <c r="AC314" s="343">
        <f t="shared" ref="AC314:AC323" si="24">AA314*AB314</f>
        <v>0</v>
      </c>
      <c r="AD314" s="44"/>
    </row>
    <row r="315" spans="1:30" s="43" customFormat="1" ht="15" customHeight="1">
      <c r="A315" s="59" t="s">
        <v>209</v>
      </c>
      <c r="B315" s="112" t="s">
        <v>1848</v>
      </c>
      <c r="C315" s="57" t="s">
        <v>67</v>
      </c>
      <c r="D315" s="112" t="s">
        <v>1231</v>
      </c>
      <c r="E315" s="59" t="s">
        <v>1849</v>
      </c>
      <c r="F315" s="59" t="s">
        <v>1850</v>
      </c>
      <c r="G315" s="59" t="s">
        <v>35</v>
      </c>
      <c r="H315" s="60" t="s">
        <v>1858</v>
      </c>
      <c r="I315" s="60" t="e">
        <f>VLOOKUP(H315,新返回合同!$A$2:$Y$45,25,FALSE)</f>
        <v>#N/A</v>
      </c>
      <c r="J315" s="316" t="s">
        <v>72</v>
      </c>
      <c r="K315" s="59" t="s">
        <v>1852</v>
      </c>
      <c r="L315" s="201" t="s">
        <v>1859</v>
      </c>
      <c r="M315" s="122"/>
      <c r="N315" s="123"/>
      <c r="O315" s="123" t="s">
        <v>1734</v>
      </c>
      <c r="P315" s="318">
        <v>189000</v>
      </c>
      <c r="Q315" s="333">
        <v>0</v>
      </c>
      <c r="R315" s="339">
        <f t="shared" si="23"/>
        <v>0</v>
      </c>
      <c r="S315" s="77">
        <v>202305</v>
      </c>
      <c r="T315" s="78" t="s">
        <v>1860</v>
      </c>
      <c r="U315" s="335"/>
      <c r="V315" s="336"/>
      <c r="W315" s="336"/>
      <c r="X315" s="338">
        <v>44197</v>
      </c>
      <c r="Y315" s="341">
        <v>44561</v>
      </c>
      <c r="Z315" s="112" t="s">
        <v>1861</v>
      </c>
      <c r="AA315" s="342"/>
      <c r="AB315" s="343">
        <v>0</v>
      </c>
      <c r="AC315" s="343">
        <f t="shared" si="24"/>
        <v>0</v>
      </c>
      <c r="AD315" s="44"/>
    </row>
    <row r="316" spans="1:30" s="43" customFormat="1" ht="15" customHeight="1">
      <c r="A316" s="59" t="s">
        <v>209</v>
      </c>
      <c r="B316" s="112" t="s">
        <v>1848</v>
      </c>
      <c r="C316" s="57" t="s">
        <v>67</v>
      </c>
      <c r="D316" s="112" t="s">
        <v>1231</v>
      </c>
      <c r="E316" s="59" t="s">
        <v>1849</v>
      </c>
      <c r="F316" s="59" t="s">
        <v>1850</v>
      </c>
      <c r="G316" s="59" t="s">
        <v>35</v>
      </c>
      <c r="H316" s="60" t="s">
        <v>1858</v>
      </c>
      <c r="I316" s="60" t="e">
        <f>VLOOKUP(H316,新返回合同!$A$2:$Y$45,25,FALSE)</f>
        <v>#N/A</v>
      </c>
      <c r="J316" s="316" t="s">
        <v>72</v>
      </c>
      <c r="K316" s="59" t="s">
        <v>1852</v>
      </c>
      <c r="L316" s="201" t="s">
        <v>1859</v>
      </c>
      <c r="M316" s="122"/>
      <c r="N316" s="123">
        <v>44232</v>
      </c>
      <c r="O316" s="319">
        <v>-60</v>
      </c>
      <c r="P316" s="318">
        <v>189000</v>
      </c>
      <c r="Q316" s="333">
        <v>0</v>
      </c>
      <c r="R316" s="339">
        <f t="shared" si="23"/>
        <v>0</v>
      </c>
      <c r="S316" s="77">
        <v>202305</v>
      </c>
      <c r="T316" s="78" t="s">
        <v>1862</v>
      </c>
      <c r="U316" s="335"/>
      <c r="V316" s="336"/>
      <c r="W316" s="336"/>
      <c r="X316" s="338">
        <v>44197</v>
      </c>
      <c r="Y316" s="341">
        <v>44561</v>
      </c>
      <c r="Z316" s="112" t="s">
        <v>1861</v>
      </c>
      <c r="AA316" s="342"/>
      <c r="AB316" s="343">
        <v>0</v>
      </c>
      <c r="AC316" s="343">
        <f t="shared" si="24"/>
        <v>0</v>
      </c>
      <c r="AD316" s="44"/>
    </row>
    <row r="317" spans="1:30" s="2" customFormat="1" ht="15" customHeight="1">
      <c r="A317" s="63" t="s">
        <v>209</v>
      </c>
      <c r="B317" s="6" t="s">
        <v>1848</v>
      </c>
      <c r="C317" s="61" t="s">
        <v>67</v>
      </c>
      <c r="D317" s="6" t="s">
        <v>1231</v>
      </c>
      <c r="E317" s="63" t="s">
        <v>1849</v>
      </c>
      <c r="F317" s="63" t="s">
        <v>1850</v>
      </c>
      <c r="G317" s="63" t="s">
        <v>35</v>
      </c>
      <c r="H317" s="8" t="s">
        <v>1863</v>
      </c>
      <c r="I317" s="8" t="e">
        <f>VLOOKUP(H317,新返回合同!$A$2:$Y$45,25,FALSE)</f>
        <v>#N/A</v>
      </c>
      <c r="J317" s="9" t="s">
        <v>72</v>
      </c>
      <c r="K317" s="63" t="s">
        <v>1864</v>
      </c>
      <c r="L317" s="320" t="s">
        <v>1859</v>
      </c>
      <c r="M317" s="15"/>
      <c r="N317" s="16">
        <v>44232</v>
      </c>
      <c r="O317" s="16" t="s">
        <v>1443</v>
      </c>
      <c r="P317" s="321">
        <v>189000</v>
      </c>
      <c r="Q317" s="17">
        <v>4.5999999999999996</v>
      </c>
      <c r="R317" s="145">
        <f t="shared" si="23"/>
        <v>869400</v>
      </c>
      <c r="S317" s="26">
        <v>202305</v>
      </c>
      <c r="T317" s="84" t="s">
        <v>1865</v>
      </c>
      <c r="U317" s="27"/>
      <c r="V317" s="29">
        <v>4.3859310020000004</v>
      </c>
      <c r="W317" s="29">
        <v>4.7</v>
      </c>
      <c r="X317" s="340"/>
      <c r="Y317" s="344"/>
      <c r="Z317" s="6" t="s">
        <v>1866</v>
      </c>
      <c r="AA317" s="345">
        <v>0.1</v>
      </c>
      <c r="AB317" s="346">
        <v>40</v>
      </c>
      <c r="AC317" s="346">
        <f t="shared" si="24"/>
        <v>4</v>
      </c>
      <c r="AD317" s="38"/>
    </row>
    <row r="318" spans="1:30" s="2" customFormat="1" ht="15" customHeight="1">
      <c r="A318" s="7" t="s">
        <v>209</v>
      </c>
      <c r="B318" s="6" t="s">
        <v>1848</v>
      </c>
      <c r="C318" s="6" t="s">
        <v>67</v>
      </c>
      <c r="D318" s="6" t="s">
        <v>1231</v>
      </c>
      <c r="E318" s="7" t="s">
        <v>1849</v>
      </c>
      <c r="F318" s="7" t="s">
        <v>1850</v>
      </c>
      <c r="G318" s="7" t="s">
        <v>35</v>
      </c>
      <c r="H318" s="8" t="s">
        <v>1867</v>
      </c>
      <c r="I318" s="8" t="e">
        <f>VLOOKUP(H318,新返回合同!$A$2:$Y$45,25,FALSE)</f>
        <v>#N/A</v>
      </c>
      <c r="J318" s="9" t="s">
        <v>1235</v>
      </c>
      <c r="K318" s="7" t="s">
        <v>1868</v>
      </c>
      <c r="L318" s="14" t="s">
        <v>1869</v>
      </c>
      <c r="M318" s="15"/>
      <c r="N318" s="16" t="s">
        <v>1870</v>
      </c>
      <c r="O318" s="16" t="s">
        <v>1871</v>
      </c>
      <c r="P318" s="321">
        <v>30000</v>
      </c>
      <c r="Q318" s="17">
        <v>59.6</v>
      </c>
      <c r="R318" s="145">
        <f t="shared" si="23"/>
        <v>1788000</v>
      </c>
      <c r="S318" s="26">
        <v>202305</v>
      </c>
      <c r="T318" s="92" t="s">
        <v>1872</v>
      </c>
      <c r="U318" s="27"/>
      <c r="V318" s="29">
        <v>59.513082832999999</v>
      </c>
      <c r="W318" s="29"/>
      <c r="X318" s="340"/>
      <c r="Y318" s="344"/>
      <c r="Z318" s="6" t="s">
        <v>1873</v>
      </c>
      <c r="AA318" s="345">
        <v>0.16666666666666699</v>
      </c>
      <c r="AB318" s="346">
        <v>300</v>
      </c>
      <c r="AC318" s="346">
        <f t="shared" si="24"/>
        <v>50.000000000000099</v>
      </c>
      <c r="AD318" s="38"/>
    </row>
    <row r="319" spans="1:30" s="2" customFormat="1" ht="15" customHeight="1">
      <c r="A319" s="63" t="s">
        <v>264</v>
      </c>
      <c r="B319" s="6" t="s">
        <v>1848</v>
      </c>
      <c r="C319" s="61" t="s">
        <v>67</v>
      </c>
      <c r="D319" s="6" t="s">
        <v>1231</v>
      </c>
      <c r="E319" s="63" t="s">
        <v>1874</v>
      </c>
      <c r="F319" s="63" t="s">
        <v>1875</v>
      </c>
      <c r="G319" s="63" t="s">
        <v>35</v>
      </c>
      <c r="H319" s="8" t="s">
        <v>1876</v>
      </c>
      <c r="I319" s="8" t="e">
        <f>VLOOKUP(H319,新返回合同!$A$2:$Y$45,25,FALSE)</f>
        <v>#N/A</v>
      </c>
      <c r="J319" s="9" t="s">
        <v>37</v>
      </c>
      <c r="K319" s="63" t="s">
        <v>1877</v>
      </c>
      <c r="L319" s="320" t="s">
        <v>1878</v>
      </c>
      <c r="M319" s="322" t="s">
        <v>1879</v>
      </c>
      <c r="N319" s="16" t="s">
        <v>1880</v>
      </c>
      <c r="O319" s="16" t="s">
        <v>1881</v>
      </c>
      <c r="P319" s="321">
        <v>15000</v>
      </c>
      <c r="Q319" s="17">
        <v>8</v>
      </c>
      <c r="R319" s="145">
        <f t="shared" si="23"/>
        <v>120000</v>
      </c>
      <c r="S319" s="26">
        <v>202305</v>
      </c>
      <c r="T319" s="84" t="s">
        <v>1882</v>
      </c>
      <c r="U319" s="27"/>
      <c r="V319" s="29">
        <v>7.9450135230000001</v>
      </c>
      <c r="W319" s="29"/>
      <c r="X319" s="340"/>
      <c r="Y319" s="340"/>
      <c r="Z319" s="6" t="s">
        <v>1883</v>
      </c>
      <c r="AA319" s="345">
        <v>0.4</v>
      </c>
      <c r="AB319" s="346">
        <v>20</v>
      </c>
      <c r="AC319" s="346">
        <f t="shared" si="24"/>
        <v>8</v>
      </c>
      <c r="AD319" s="38"/>
    </row>
    <row r="320" spans="1:30" s="43" customFormat="1" ht="15" customHeight="1">
      <c r="A320" s="59" t="s">
        <v>264</v>
      </c>
      <c r="B320" s="112" t="s">
        <v>1848</v>
      </c>
      <c r="C320" s="57" t="s">
        <v>67</v>
      </c>
      <c r="D320" s="112" t="s">
        <v>1231</v>
      </c>
      <c r="E320" s="59" t="s">
        <v>1874</v>
      </c>
      <c r="F320" s="59" t="s">
        <v>1875</v>
      </c>
      <c r="G320" s="59" t="s">
        <v>35</v>
      </c>
      <c r="H320" s="60" t="s">
        <v>1884</v>
      </c>
      <c r="I320" s="60" t="e">
        <f>VLOOKUP(H320,新返回合同!$A$2:$Y$45,25,FALSE)</f>
        <v>#N/A</v>
      </c>
      <c r="J320" s="316" t="s">
        <v>1235</v>
      </c>
      <c r="K320" s="59" t="s">
        <v>1885</v>
      </c>
      <c r="L320" s="201" t="s">
        <v>1886</v>
      </c>
      <c r="M320" s="122"/>
      <c r="N320" s="123" t="s">
        <v>1887</v>
      </c>
      <c r="O320" s="123" t="s">
        <v>234</v>
      </c>
      <c r="P320" s="318">
        <v>35000</v>
      </c>
      <c r="Q320" s="333">
        <v>80</v>
      </c>
      <c r="R320" s="339">
        <f t="shared" si="23"/>
        <v>2800000</v>
      </c>
      <c r="S320" s="77">
        <v>202305</v>
      </c>
      <c r="T320" s="78" t="s">
        <v>1888</v>
      </c>
      <c r="U320" s="335"/>
      <c r="V320" s="336">
        <v>79.342293272725996</v>
      </c>
      <c r="W320" s="336"/>
      <c r="X320" s="338">
        <v>43466</v>
      </c>
      <c r="Y320" s="341">
        <v>45657</v>
      </c>
      <c r="Z320" s="112" t="s">
        <v>1889</v>
      </c>
      <c r="AA320" s="342">
        <v>0.3</v>
      </c>
      <c r="AB320" s="343">
        <v>240</v>
      </c>
      <c r="AC320" s="343">
        <f t="shared" si="24"/>
        <v>72</v>
      </c>
      <c r="AD320" s="44"/>
    </row>
    <row r="321" spans="1:30" s="2" customFormat="1" ht="15" customHeight="1">
      <c r="A321" s="63" t="s">
        <v>264</v>
      </c>
      <c r="B321" s="6" t="s">
        <v>1848</v>
      </c>
      <c r="C321" s="61" t="s">
        <v>67</v>
      </c>
      <c r="D321" s="6" t="s">
        <v>1231</v>
      </c>
      <c r="E321" s="63" t="s">
        <v>1874</v>
      </c>
      <c r="F321" s="63" t="s">
        <v>1875</v>
      </c>
      <c r="G321" s="63" t="s">
        <v>35</v>
      </c>
      <c r="H321" s="8" t="s">
        <v>1890</v>
      </c>
      <c r="I321" s="8" t="e">
        <f>VLOOKUP(H321,新返回合同!$A$2:$Y$45,25,FALSE)</f>
        <v>#N/A</v>
      </c>
      <c r="J321" s="9" t="s">
        <v>72</v>
      </c>
      <c r="K321" s="63" t="s">
        <v>1891</v>
      </c>
      <c r="L321" s="320" t="s">
        <v>1892</v>
      </c>
      <c r="M321" s="15"/>
      <c r="N321" s="16">
        <v>40330</v>
      </c>
      <c r="O321" s="16" t="s">
        <v>1443</v>
      </c>
      <c r="P321" s="321">
        <v>120000</v>
      </c>
      <c r="Q321" s="17">
        <v>8</v>
      </c>
      <c r="R321" s="145">
        <f t="shared" si="23"/>
        <v>960000</v>
      </c>
      <c r="S321" s="26">
        <v>202305</v>
      </c>
      <c r="T321" s="84" t="s">
        <v>1893</v>
      </c>
      <c r="U321" s="27"/>
      <c r="V321" s="29">
        <v>5.3010104739999999</v>
      </c>
      <c r="W321" s="29"/>
      <c r="X321" s="340"/>
      <c r="Y321" s="344"/>
      <c r="Z321" s="6" t="s">
        <v>1894</v>
      </c>
      <c r="AA321" s="345">
        <v>0.2</v>
      </c>
      <c r="AB321" s="346">
        <v>40</v>
      </c>
      <c r="AC321" s="346">
        <f t="shared" si="24"/>
        <v>8</v>
      </c>
      <c r="AD321" s="38"/>
    </row>
    <row r="322" spans="1:30" s="43" customFormat="1" ht="15" customHeight="1">
      <c r="A322" s="59" t="s">
        <v>264</v>
      </c>
      <c r="B322" s="112" t="s">
        <v>1848</v>
      </c>
      <c r="C322" s="57" t="s">
        <v>67</v>
      </c>
      <c r="D322" s="112" t="s">
        <v>1231</v>
      </c>
      <c r="E322" s="111" t="s">
        <v>1874</v>
      </c>
      <c r="F322" s="59" t="s">
        <v>1895</v>
      </c>
      <c r="G322" s="59" t="s">
        <v>35</v>
      </c>
      <c r="H322" s="60" t="s">
        <v>1896</v>
      </c>
      <c r="I322" s="60" t="e">
        <f>VLOOKUP(H322,新返回合同!$A$2:$Y$45,25,FALSE)</f>
        <v>#N/A</v>
      </c>
      <c r="J322" s="316" t="s">
        <v>1235</v>
      </c>
      <c r="K322" s="59" t="s">
        <v>1897</v>
      </c>
      <c r="L322" s="201" t="s">
        <v>1895</v>
      </c>
      <c r="M322" s="122"/>
      <c r="N322" s="123">
        <v>42735</v>
      </c>
      <c r="O322" s="123" t="s">
        <v>1352</v>
      </c>
      <c r="P322" s="318">
        <v>50000</v>
      </c>
      <c r="Q322" s="333">
        <v>50</v>
      </c>
      <c r="R322" s="339">
        <f t="shared" si="23"/>
        <v>2500000</v>
      </c>
      <c r="S322" s="77">
        <v>202305</v>
      </c>
      <c r="T322" s="78" t="s">
        <v>1898</v>
      </c>
      <c r="U322" s="335"/>
      <c r="V322" s="336">
        <v>47.468070006928997</v>
      </c>
      <c r="W322" s="112"/>
      <c r="X322" s="338">
        <v>44470</v>
      </c>
      <c r="Y322" s="341">
        <v>46234</v>
      </c>
      <c r="Z322" s="112" t="s">
        <v>1899</v>
      </c>
      <c r="AA322" s="342">
        <v>0.3125</v>
      </c>
      <c r="AB322" s="343">
        <v>160</v>
      </c>
      <c r="AC322" s="343">
        <f t="shared" si="24"/>
        <v>50</v>
      </c>
      <c r="AD322" s="44"/>
    </row>
    <row r="323" spans="1:30" s="43" customFormat="1" ht="15" customHeight="1">
      <c r="A323" s="59" t="s">
        <v>264</v>
      </c>
      <c r="B323" s="112" t="s">
        <v>1848</v>
      </c>
      <c r="C323" s="57" t="s">
        <v>67</v>
      </c>
      <c r="D323" s="112" t="s">
        <v>1231</v>
      </c>
      <c r="E323" s="111" t="s">
        <v>1874</v>
      </c>
      <c r="F323" s="59" t="s">
        <v>1895</v>
      </c>
      <c r="G323" s="59" t="s">
        <v>35</v>
      </c>
      <c r="H323" s="60" t="s">
        <v>1896</v>
      </c>
      <c r="I323" s="60" t="e">
        <f>VLOOKUP(H323,新返回合同!$A$2:$Y$45,25,FALSE)</f>
        <v>#N/A</v>
      </c>
      <c r="J323" s="316" t="s">
        <v>1235</v>
      </c>
      <c r="K323" s="59" t="s">
        <v>1897</v>
      </c>
      <c r="L323" s="201" t="s">
        <v>1895</v>
      </c>
      <c r="M323" s="122"/>
      <c r="N323" s="123">
        <v>42735</v>
      </c>
      <c r="O323" s="123" t="s">
        <v>1352</v>
      </c>
      <c r="P323" s="318">
        <v>30000</v>
      </c>
      <c r="Q323" s="333">
        <v>0</v>
      </c>
      <c r="R323" s="339">
        <f t="shared" si="23"/>
        <v>0</v>
      </c>
      <c r="S323" s="77">
        <v>202305</v>
      </c>
      <c r="T323" s="78" t="s">
        <v>1900</v>
      </c>
      <c r="U323" s="335"/>
      <c r="V323" s="336"/>
      <c r="W323" s="112"/>
      <c r="X323" s="338">
        <v>44470</v>
      </c>
      <c r="Y323" s="341">
        <v>46234</v>
      </c>
      <c r="Z323" s="112" t="s">
        <v>1899</v>
      </c>
      <c r="AA323" s="342">
        <v>0.3125</v>
      </c>
      <c r="AB323" s="343">
        <v>160</v>
      </c>
      <c r="AC323" s="343">
        <f t="shared" si="24"/>
        <v>50</v>
      </c>
      <c r="AD323" s="44"/>
    </row>
    <row r="324" spans="1:30" s="43" customFormat="1" ht="15" customHeight="1">
      <c r="A324" s="59" t="s">
        <v>264</v>
      </c>
      <c r="B324" s="112" t="s">
        <v>1848</v>
      </c>
      <c r="C324" s="57" t="s">
        <v>67</v>
      </c>
      <c r="D324" s="112" t="s">
        <v>1231</v>
      </c>
      <c r="E324" s="59" t="s">
        <v>1901</v>
      </c>
      <c r="F324" s="59" t="s">
        <v>1902</v>
      </c>
      <c r="G324" s="59" t="s">
        <v>35</v>
      </c>
      <c r="H324" s="60" t="s">
        <v>1903</v>
      </c>
      <c r="I324" s="60" t="e">
        <f>VLOOKUP(H324,新返回合同!$A$2:$Y$45,25,FALSE)</f>
        <v>#N/A</v>
      </c>
      <c r="J324" s="316" t="s">
        <v>72</v>
      </c>
      <c r="K324" s="59" t="s">
        <v>1904</v>
      </c>
      <c r="L324" s="201" t="s">
        <v>1905</v>
      </c>
      <c r="M324" s="122"/>
      <c r="N324" s="123">
        <v>43343</v>
      </c>
      <c r="O324" s="123" t="s">
        <v>1906</v>
      </c>
      <c r="P324" s="318">
        <v>3500</v>
      </c>
      <c r="Q324" s="333">
        <v>20</v>
      </c>
      <c r="R324" s="339">
        <f t="shared" si="23"/>
        <v>70000</v>
      </c>
      <c r="S324" s="77">
        <v>202305</v>
      </c>
      <c r="T324" s="78" t="s">
        <v>1907</v>
      </c>
      <c r="U324" s="335"/>
      <c r="V324" s="336">
        <v>2.1952672309999999</v>
      </c>
      <c r="W324" s="112"/>
      <c r="X324" s="338">
        <v>44550</v>
      </c>
      <c r="Y324" s="341">
        <v>45279</v>
      </c>
      <c r="Z324" s="112" t="s">
        <v>1908</v>
      </c>
      <c r="AA324" s="342">
        <v>1</v>
      </c>
      <c r="AB324" s="343">
        <v>20</v>
      </c>
      <c r="AC324" s="343">
        <v>20</v>
      </c>
      <c r="AD324" s="44"/>
    </row>
    <row r="325" spans="1:30" s="43" customFormat="1" ht="15" customHeight="1">
      <c r="A325" s="59" t="s">
        <v>264</v>
      </c>
      <c r="B325" s="112" t="s">
        <v>1848</v>
      </c>
      <c r="C325" s="57" t="s">
        <v>67</v>
      </c>
      <c r="D325" s="112" t="s">
        <v>1231</v>
      </c>
      <c r="E325" s="59" t="s">
        <v>1901</v>
      </c>
      <c r="F325" s="59" t="s">
        <v>1902</v>
      </c>
      <c r="G325" s="59" t="s">
        <v>35</v>
      </c>
      <c r="H325" s="60" t="s">
        <v>1903</v>
      </c>
      <c r="I325" s="60" t="e">
        <f>VLOOKUP(H325,新返回合同!$A$2:$Y$45,25,FALSE)</f>
        <v>#N/A</v>
      </c>
      <c r="J325" s="316" t="s">
        <v>37</v>
      </c>
      <c r="K325" s="59" t="s">
        <v>1902</v>
      </c>
      <c r="L325" s="201" t="s">
        <v>1909</v>
      </c>
      <c r="M325" s="122"/>
      <c r="N325" s="123">
        <v>43343</v>
      </c>
      <c r="O325" s="123" t="s">
        <v>1352</v>
      </c>
      <c r="P325" s="318">
        <v>4500</v>
      </c>
      <c r="Q325" s="333">
        <v>64.2</v>
      </c>
      <c r="R325" s="339">
        <f t="shared" si="23"/>
        <v>288900</v>
      </c>
      <c r="S325" s="77">
        <v>202305</v>
      </c>
      <c r="T325" s="78" t="s">
        <v>1910</v>
      </c>
      <c r="U325" s="335"/>
      <c r="V325" s="336">
        <v>64.153030396000005</v>
      </c>
      <c r="W325" s="336"/>
      <c r="X325" s="338">
        <v>44550</v>
      </c>
      <c r="Y325" s="341">
        <v>45279</v>
      </c>
      <c r="Z325" s="112" t="s">
        <v>1911</v>
      </c>
      <c r="AA325" s="342">
        <v>0.4</v>
      </c>
      <c r="AB325" s="343">
        <f>VLOOKUP(Z:Z,[1]总表!$G:$H,2,0)</f>
        <v>160</v>
      </c>
      <c r="AC325" s="343">
        <f t="shared" ref="AC325:AC335" si="25">AA325*AB325</f>
        <v>64</v>
      </c>
      <c r="AD325" s="44"/>
    </row>
    <row r="326" spans="1:30" s="2" customFormat="1" ht="15" customHeight="1">
      <c r="A326" s="7" t="s">
        <v>257</v>
      </c>
      <c r="B326" s="6" t="s">
        <v>1848</v>
      </c>
      <c r="C326" s="6" t="s">
        <v>1912</v>
      </c>
      <c r="D326" s="6" t="s">
        <v>1913</v>
      </c>
      <c r="E326" s="7" t="s">
        <v>1914</v>
      </c>
      <c r="F326" s="7" t="s">
        <v>1915</v>
      </c>
      <c r="G326" s="7" t="s">
        <v>35</v>
      </c>
      <c r="H326" s="8" t="s">
        <v>1916</v>
      </c>
      <c r="I326" s="8" t="e">
        <f>VLOOKUP(H326,新返回合同!$A$2:$Y$45,25,FALSE)</f>
        <v>#N/A</v>
      </c>
      <c r="J326" s="9" t="s">
        <v>37</v>
      </c>
      <c r="K326" s="7" t="s">
        <v>1917</v>
      </c>
      <c r="L326" s="14" t="s">
        <v>1918</v>
      </c>
      <c r="M326" s="15"/>
      <c r="N326" s="16" t="s">
        <v>1919</v>
      </c>
      <c r="O326" s="16" t="s">
        <v>1443</v>
      </c>
      <c r="P326" s="134">
        <v>9500</v>
      </c>
      <c r="Q326" s="19">
        <v>8</v>
      </c>
      <c r="R326" s="25">
        <f t="shared" si="23"/>
        <v>76000</v>
      </c>
      <c r="S326" s="26">
        <v>202305</v>
      </c>
      <c r="T326" s="92" t="s">
        <v>1920</v>
      </c>
      <c r="U326" s="27"/>
      <c r="V326" s="29">
        <v>7.7999067310000001</v>
      </c>
      <c r="W326" s="30"/>
      <c r="X326" s="16"/>
      <c r="Y326" s="16"/>
      <c r="Z326" s="30" t="s">
        <v>1921</v>
      </c>
      <c r="AA326" s="36">
        <v>0.2</v>
      </c>
      <c r="AB326" s="37">
        <v>40</v>
      </c>
      <c r="AC326" s="37">
        <f t="shared" si="25"/>
        <v>8</v>
      </c>
      <c r="AD326" s="38"/>
    </row>
    <row r="327" spans="1:30" s="2" customFormat="1" ht="15" customHeight="1">
      <c r="A327" s="7" t="s">
        <v>257</v>
      </c>
      <c r="B327" s="6" t="s">
        <v>1848</v>
      </c>
      <c r="C327" s="6" t="s">
        <v>1912</v>
      </c>
      <c r="D327" s="6" t="s">
        <v>1913</v>
      </c>
      <c r="E327" s="7" t="s">
        <v>1914</v>
      </c>
      <c r="F327" s="7" t="s">
        <v>1915</v>
      </c>
      <c r="G327" s="7" t="s">
        <v>35</v>
      </c>
      <c r="H327" s="8" t="s">
        <v>1916</v>
      </c>
      <c r="I327" s="8" t="e">
        <f>VLOOKUP(H327,新返回合同!$A$2:$Y$45,25,FALSE)</f>
        <v>#N/A</v>
      </c>
      <c r="J327" s="9" t="s">
        <v>37</v>
      </c>
      <c r="K327" s="7" t="s">
        <v>1917</v>
      </c>
      <c r="L327" s="14" t="s">
        <v>1922</v>
      </c>
      <c r="M327" s="15"/>
      <c r="N327" s="72" t="s">
        <v>1923</v>
      </c>
      <c r="O327" s="16" t="s">
        <v>1924</v>
      </c>
      <c r="P327" s="134">
        <v>9500</v>
      </c>
      <c r="Q327" s="19">
        <v>48.2</v>
      </c>
      <c r="R327" s="25">
        <f t="shared" si="23"/>
        <v>457900</v>
      </c>
      <c r="S327" s="26">
        <v>202305</v>
      </c>
      <c r="T327" s="351" t="s">
        <v>1925</v>
      </c>
      <c r="U327" s="27"/>
      <c r="V327" s="29">
        <v>48.160327911000003</v>
      </c>
      <c r="W327" s="30"/>
      <c r="X327" s="16"/>
      <c r="Y327" s="16"/>
      <c r="Z327" s="30" t="s">
        <v>1926</v>
      </c>
      <c r="AA327" s="36">
        <v>0.2</v>
      </c>
      <c r="AB327" s="37">
        <v>200</v>
      </c>
      <c r="AC327" s="37">
        <f t="shared" si="25"/>
        <v>40</v>
      </c>
      <c r="AD327" s="38"/>
    </row>
    <row r="328" spans="1:30" s="2" customFormat="1" ht="15" customHeight="1">
      <c r="A328" s="7" t="s">
        <v>257</v>
      </c>
      <c r="B328" s="6" t="s">
        <v>1848</v>
      </c>
      <c r="C328" s="6" t="s">
        <v>1912</v>
      </c>
      <c r="D328" s="6" t="s">
        <v>1913</v>
      </c>
      <c r="E328" s="7" t="s">
        <v>1914</v>
      </c>
      <c r="F328" s="7" t="s">
        <v>1915</v>
      </c>
      <c r="G328" s="7" t="s">
        <v>35</v>
      </c>
      <c r="H328" s="8" t="s">
        <v>1916</v>
      </c>
      <c r="I328" s="8" t="e">
        <f>VLOOKUP(H328,新返回合同!$A$2:$Y$45,25,FALSE)</f>
        <v>#N/A</v>
      </c>
      <c r="J328" s="9" t="s">
        <v>37</v>
      </c>
      <c r="K328" s="7" t="s">
        <v>1917</v>
      </c>
      <c r="L328" s="14" t="s">
        <v>1927</v>
      </c>
      <c r="M328" s="15"/>
      <c r="N328" s="16" t="s">
        <v>1928</v>
      </c>
      <c r="O328" s="16" t="s">
        <v>1352</v>
      </c>
      <c r="P328" s="134">
        <v>9500</v>
      </c>
      <c r="Q328" s="19">
        <v>39.799999999999997</v>
      </c>
      <c r="R328" s="25">
        <f t="shared" si="23"/>
        <v>378100</v>
      </c>
      <c r="S328" s="26">
        <v>202305</v>
      </c>
      <c r="T328" s="351" t="s">
        <v>1929</v>
      </c>
      <c r="U328" s="27"/>
      <c r="V328" s="29">
        <v>39.797603606999999</v>
      </c>
      <c r="W328" s="30"/>
      <c r="X328" s="16"/>
      <c r="Y328" s="16"/>
      <c r="Z328" s="30" t="s">
        <v>1930</v>
      </c>
      <c r="AA328" s="36">
        <v>0.2</v>
      </c>
      <c r="AB328" s="37">
        <v>160</v>
      </c>
      <c r="AC328" s="37">
        <f t="shared" si="25"/>
        <v>32</v>
      </c>
      <c r="AD328" s="38"/>
    </row>
    <row r="329" spans="1:30" s="2" customFormat="1" ht="15" customHeight="1">
      <c r="A329" s="7" t="s">
        <v>257</v>
      </c>
      <c r="B329" s="6" t="s">
        <v>1848</v>
      </c>
      <c r="C329" s="6" t="s">
        <v>1912</v>
      </c>
      <c r="D329" s="6" t="s">
        <v>1913</v>
      </c>
      <c r="E329" s="7" t="s">
        <v>1914</v>
      </c>
      <c r="F329" s="7" t="s">
        <v>1915</v>
      </c>
      <c r="G329" s="7" t="s">
        <v>35</v>
      </c>
      <c r="H329" s="8" t="s">
        <v>1916</v>
      </c>
      <c r="I329" s="8" t="e">
        <f>VLOOKUP(H329,新返回合同!$A$2:$Y$45,25,FALSE)</f>
        <v>#N/A</v>
      </c>
      <c r="J329" s="9" t="s">
        <v>37</v>
      </c>
      <c r="K329" s="7" t="s">
        <v>1917</v>
      </c>
      <c r="L329" s="14" t="s">
        <v>1931</v>
      </c>
      <c r="M329" s="15"/>
      <c r="N329" s="16" t="s">
        <v>1928</v>
      </c>
      <c r="O329" s="16" t="s">
        <v>1352</v>
      </c>
      <c r="P329" s="134">
        <v>9500</v>
      </c>
      <c r="Q329" s="19">
        <v>39.4</v>
      </c>
      <c r="R329" s="25">
        <f t="shared" si="23"/>
        <v>374300</v>
      </c>
      <c r="S329" s="26">
        <v>202305</v>
      </c>
      <c r="T329" s="351" t="s">
        <v>1932</v>
      </c>
      <c r="U329" s="27"/>
      <c r="V329" s="29">
        <v>39.379062652999998</v>
      </c>
      <c r="W329" s="30"/>
      <c r="X329" s="16"/>
      <c r="Y329" s="16"/>
      <c r="Z329" s="30" t="s">
        <v>1933</v>
      </c>
      <c r="AA329" s="36">
        <v>0.2</v>
      </c>
      <c r="AB329" s="37">
        <v>160</v>
      </c>
      <c r="AC329" s="37">
        <f t="shared" si="25"/>
        <v>32</v>
      </c>
      <c r="AD329" s="38"/>
    </row>
    <row r="330" spans="1:30" s="2" customFormat="1" ht="15" customHeight="1">
      <c r="A330" s="7" t="s">
        <v>257</v>
      </c>
      <c r="B330" s="6" t="s">
        <v>1848</v>
      </c>
      <c r="C330" s="6" t="s">
        <v>1912</v>
      </c>
      <c r="D330" s="6" t="s">
        <v>1913</v>
      </c>
      <c r="E330" s="7" t="s">
        <v>1914</v>
      </c>
      <c r="F330" s="7" t="s">
        <v>1915</v>
      </c>
      <c r="G330" s="7" t="s">
        <v>35</v>
      </c>
      <c r="H330" s="8" t="s">
        <v>1916</v>
      </c>
      <c r="I330" s="8" t="e">
        <f>VLOOKUP(H330,新返回合同!$A$2:$Y$45,25,FALSE)</f>
        <v>#N/A</v>
      </c>
      <c r="J330" s="9" t="s">
        <v>37</v>
      </c>
      <c r="K330" s="7" t="s">
        <v>1934</v>
      </c>
      <c r="L330" s="14" t="s">
        <v>1935</v>
      </c>
      <c r="M330" s="15"/>
      <c r="N330" s="16">
        <v>43217</v>
      </c>
      <c r="O330" s="16" t="s">
        <v>1352</v>
      </c>
      <c r="P330" s="134">
        <v>9500</v>
      </c>
      <c r="Q330" s="19">
        <v>40.700000000000003</v>
      </c>
      <c r="R330" s="25">
        <f t="shared" si="23"/>
        <v>386650</v>
      </c>
      <c r="S330" s="26">
        <v>202305</v>
      </c>
      <c r="T330" s="92" t="s">
        <v>1936</v>
      </c>
      <c r="U330" s="27"/>
      <c r="V330" s="29">
        <v>40.617733002000001</v>
      </c>
      <c r="W330" s="30"/>
      <c r="X330" s="16"/>
      <c r="Y330" s="16"/>
      <c r="Z330" s="30" t="s">
        <v>1937</v>
      </c>
      <c r="AA330" s="36">
        <v>0.2</v>
      </c>
      <c r="AB330" s="37">
        <v>160</v>
      </c>
      <c r="AC330" s="37">
        <f t="shared" si="25"/>
        <v>32</v>
      </c>
      <c r="AD330" s="38"/>
    </row>
    <row r="331" spans="1:30" s="2" customFormat="1" ht="15" customHeight="1">
      <c r="A331" s="61" t="s">
        <v>257</v>
      </c>
      <c r="B331" s="6" t="s">
        <v>1938</v>
      </c>
      <c r="C331" s="63" t="s">
        <v>1939</v>
      </c>
      <c r="D331" s="63" t="s">
        <v>1913</v>
      </c>
      <c r="E331" s="61" t="s">
        <v>1940</v>
      </c>
      <c r="F331" s="61" t="s">
        <v>1941</v>
      </c>
      <c r="G331" s="64" t="s">
        <v>35</v>
      </c>
      <c r="H331" s="65" t="s">
        <v>1942</v>
      </c>
      <c r="I331" s="8" t="e">
        <f>VLOOKUP(H331,新返回合同!$A$2:$Y$45,25,FALSE)</f>
        <v>#N/A</v>
      </c>
      <c r="J331" s="65" t="s">
        <v>37</v>
      </c>
      <c r="K331" s="61" t="s">
        <v>1943</v>
      </c>
      <c r="L331" s="64" t="s">
        <v>1944</v>
      </c>
      <c r="M331" s="15"/>
      <c r="N331" s="16" t="s">
        <v>1945</v>
      </c>
      <c r="O331" s="64" t="s">
        <v>1791</v>
      </c>
      <c r="P331" s="134">
        <v>9500</v>
      </c>
      <c r="Q331" s="19">
        <v>9.6999999999999993</v>
      </c>
      <c r="R331" s="25">
        <f t="shared" si="23"/>
        <v>92150</v>
      </c>
      <c r="S331" s="26">
        <v>202305</v>
      </c>
      <c r="T331" s="84" t="s">
        <v>1946</v>
      </c>
      <c r="U331" s="84"/>
      <c r="V331" s="29">
        <v>9.6291390789999998</v>
      </c>
      <c r="W331" s="94"/>
      <c r="X331" s="16"/>
      <c r="Y331" s="16"/>
      <c r="Z331" s="30" t="s">
        <v>1947</v>
      </c>
      <c r="AA331" s="36">
        <v>0.3</v>
      </c>
      <c r="AB331" s="37">
        <v>20</v>
      </c>
      <c r="AC331" s="37">
        <f t="shared" si="25"/>
        <v>6</v>
      </c>
      <c r="AD331" s="38"/>
    </row>
    <row r="332" spans="1:30" s="2" customFormat="1" ht="15" customHeight="1">
      <c r="A332" s="7" t="s">
        <v>257</v>
      </c>
      <c r="B332" s="6" t="s">
        <v>1848</v>
      </c>
      <c r="C332" s="6" t="s">
        <v>1948</v>
      </c>
      <c r="D332" s="6" t="s">
        <v>1913</v>
      </c>
      <c r="E332" s="7" t="s">
        <v>1949</v>
      </c>
      <c r="F332" s="7" t="s">
        <v>1950</v>
      </c>
      <c r="G332" s="7" t="s">
        <v>35</v>
      </c>
      <c r="H332" s="8" t="s">
        <v>1951</v>
      </c>
      <c r="I332" s="8" t="e">
        <f>VLOOKUP(H332,新返回合同!$A$2:$Y$45,25,FALSE)</f>
        <v>#N/A</v>
      </c>
      <c r="J332" s="9" t="s">
        <v>37</v>
      </c>
      <c r="K332" s="7" t="s">
        <v>1952</v>
      </c>
      <c r="L332" s="14" t="s">
        <v>1953</v>
      </c>
      <c r="M332" s="15"/>
      <c r="N332" s="16" t="s">
        <v>1954</v>
      </c>
      <c r="O332" s="16" t="s">
        <v>1729</v>
      </c>
      <c r="P332" s="134">
        <v>9500</v>
      </c>
      <c r="Q332" s="19"/>
      <c r="R332" s="25">
        <f t="shared" si="23"/>
        <v>0</v>
      </c>
      <c r="S332" s="26">
        <v>202305</v>
      </c>
      <c r="T332" s="92" t="s">
        <v>1955</v>
      </c>
      <c r="U332" s="27"/>
      <c r="V332" s="29">
        <v>0</v>
      </c>
      <c r="W332" s="30"/>
      <c r="X332" s="16"/>
      <c r="Y332" s="16"/>
      <c r="Z332" s="30" t="s">
        <v>1956</v>
      </c>
      <c r="AA332" s="36"/>
      <c r="AB332" s="37">
        <v>0</v>
      </c>
      <c r="AC332" s="37">
        <f t="shared" si="25"/>
        <v>0</v>
      </c>
      <c r="AD332" s="38"/>
    </row>
    <row r="333" spans="1:30" s="2" customFormat="1" ht="15" customHeight="1">
      <c r="A333" s="7" t="s">
        <v>257</v>
      </c>
      <c r="B333" s="6" t="s">
        <v>1848</v>
      </c>
      <c r="C333" s="6" t="s">
        <v>1948</v>
      </c>
      <c r="D333" s="6" t="s">
        <v>1913</v>
      </c>
      <c r="E333" s="7" t="s">
        <v>1949</v>
      </c>
      <c r="F333" s="7" t="s">
        <v>1950</v>
      </c>
      <c r="G333" s="7" t="s">
        <v>35</v>
      </c>
      <c r="H333" s="8" t="s">
        <v>1951</v>
      </c>
      <c r="I333" s="8" t="e">
        <f>VLOOKUP(H333,新返回合同!$A$2:$Y$45,25,FALSE)</f>
        <v>#N/A</v>
      </c>
      <c r="J333" s="9" t="s">
        <v>37</v>
      </c>
      <c r="K333" s="7" t="s">
        <v>1957</v>
      </c>
      <c r="L333" s="14" t="s">
        <v>1958</v>
      </c>
      <c r="M333" s="15"/>
      <c r="N333" s="16" t="s">
        <v>1954</v>
      </c>
      <c r="O333" s="16" t="s">
        <v>1959</v>
      </c>
      <c r="P333" s="134">
        <v>9500</v>
      </c>
      <c r="Q333" s="19">
        <v>10.5</v>
      </c>
      <c r="R333" s="25">
        <f t="shared" si="23"/>
        <v>99750</v>
      </c>
      <c r="S333" s="26">
        <v>202305</v>
      </c>
      <c r="T333" s="92" t="s">
        <v>1960</v>
      </c>
      <c r="U333" s="27"/>
      <c r="V333" s="29">
        <v>10.419897079</v>
      </c>
      <c r="W333" s="30"/>
      <c r="X333" s="16"/>
      <c r="Y333" s="16"/>
      <c r="Z333" s="30" t="s">
        <v>1961</v>
      </c>
      <c r="AA333" s="36">
        <v>0.3</v>
      </c>
      <c r="AB333" s="37">
        <v>30</v>
      </c>
      <c r="AC333" s="37">
        <f t="shared" si="25"/>
        <v>9</v>
      </c>
      <c r="AD333" s="38"/>
    </row>
    <row r="334" spans="1:30" s="2" customFormat="1" ht="15" customHeight="1">
      <c r="A334" s="7" t="s">
        <v>257</v>
      </c>
      <c r="B334" s="6" t="s">
        <v>1848</v>
      </c>
      <c r="C334" s="6" t="s">
        <v>1948</v>
      </c>
      <c r="D334" s="6" t="s">
        <v>1913</v>
      </c>
      <c r="E334" s="7" t="s">
        <v>1949</v>
      </c>
      <c r="F334" s="7" t="s">
        <v>1950</v>
      </c>
      <c r="G334" s="7" t="s">
        <v>35</v>
      </c>
      <c r="H334" s="8" t="s">
        <v>1951</v>
      </c>
      <c r="I334" s="8" t="e">
        <f>VLOOKUP(H334,新返回合同!$A$2:$Y$45,25,FALSE)</f>
        <v>#N/A</v>
      </c>
      <c r="J334" s="9" t="s">
        <v>37</v>
      </c>
      <c r="K334" s="7" t="s">
        <v>1962</v>
      </c>
      <c r="L334" s="14" t="s">
        <v>1963</v>
      </c>
      <c r="M334" s="15"/>
      <c r="N334" s="16" t="s">
        <v>1964</v>
      </c>
      <c r="O334" s="16" t="s">
        <v>1965</v>
      </c>
      <c r="P334" s="134">
        <v>9500</v>
      </c>
      <c r="Q334" s="19"/>
      <c r="R334" s="25">
        <f t="shared" si="23"/>
        <v>0</v>
      </c>
      <c r="S334" s="26">
        <v>202305</v>
      </c>
      <c r="T334" s="92" t="s">
        <v>1966</v>
      </c>
      <c r="U334" s="27"/>
      <c r="V334" s="29">
        <v>0</v>
      </c>
      <c r="W334" s="30"/>
      <c r="X334" s="16"/>
      <c r="Y334" s="16"/>
      <c r="Z334" s="30" t="s">
        <v>1967</v>
      </c>
      <c r="AA334" s="36">
        <v>0</v>
      </c>
      <c r="AB334" s="37">
        <v>0</v>
      </c>
      <c r="AC334" s="37">
        <f t="shared" si="25"/>
        <v>0</v>
      </c>
      <c r="AD334" s="38"/>
    </row>
    <row r="335" spans="1:30" s="2" customFormat="1" ht="15" customHeight="1">
      <c r="A335" s="63" t="s">
        <v>257</v>
      </c>
      <c r="B335" s="7" t="s">
        <v>1968</v>
      </c>
      <c r="C335" s="63" t="s">
        <v>1969</v>
      </c>
      <c r="D335" s="61" t="s">
        <v>1913</v>
      </c>
      <c r="E335" s="63" t="s">
        <v>1970</v>
      </c>
      <c r="F335" s="63" t="s">
        <v>1971</v>
      </c>
      <c r="G335" s="63" t="s">
        <v>35</v>
      </c>
      <c r="H335" s="8" t="s">
        <v>1972</v>
      </c>
      <c r="I335" s="8" t="e">
        <f>VLOOKUP(H335,新返回合同!$A$2:$Y$45,25,FALSE)</f>
        <v>#N/A</v>
      </c>
      <c r="J335" s="9" t="s">
        <v>37</v>
      </c>
      <c r="K335" s="63" t="s">
        <v>1973</v>
      </c>
      <c r="L335" s="320" t="s">
        <v>1971</v>
      </c>
      <c r="M335" s="15" t="s">
        <v>1974</v>
      </c>
      <c r="N335" s="149">
        <v>43344</v>
      </c>
      <c r="O335" s="30">
        <v>0</v>
      </c>
      <c r="P335" s="134">
        <v>9500</v>
      </c>
      <c r="Q335" s="19"/>
      <c r="R335" s="25">
        <f t="shared" si="23"/>
        <v>0</v>
      </c>
      <c r="S335" s="26">
        <v>202305</v>
      </c>
      <c r="T335" s="352" t="s">
        <v>1975</v>
      </c>
      <c r="U335" s="352"/>
      <c r="V335" s="29">
        <v>0</v>
      </c>
      <c r="W335" s="353"/>
      <c r="X335" s="16"/>
      <c r="Y335" s="16"/>
      <c r="Z335" s="30" t="s">
        <v>1976</v>
      </c>
      <c r="AA335" s="36"/>
      <c r="AB335" s="37">
        <v>0</v>
      </c>
      <c r="AC335" s="37">
        <f t="shared" si="25"/>
        <v>0</v>
      </c>
      <c r="AD335" s="38"/>
    </row>
    <row r="336" spans="1:30" s="2" customFormat="1" ht="15" customHeight="1">
      <c r="A336" s="63" t="s">
        <v>257</v>
      </c>
      <c r="B336" s="7" t="s">
        <v>1968</v>
      </c>
      <c r="C336" s="63" t="s">
        <v>1969</v>
      </c>
      <c r="D336" s="61" t="s">
        <v>1913</v>
      </c>
      <c r="E336" s="63" t="s">
        <v>1970</v>
      </c>
      <c r="F336" s="63" t="s">
        <v>1971</v>
      </c>
      <c r="G336" s="63" t="s">
        <v>35</v>
      </c>
      <c r="H336" s="8" t="s">
        <v>1972</v>
      </c>
      <c r="I336" s="8" t="e">
        <f>VLOOKUP(H336,新返回合同!$A$2:$Y$45,25,FALSE)</f>
        <v>#N/A</v>
      </c>
      <c r="J336" s="9" t="s">
        <v>37</v>
      </c>
      <c r="K336" s="63" t="s">
        <v>1977</v>
      </c>
      <c r="L336" s="320" t="s">
        <v>1977</v>
      </c>
      <c r="M336" s="15" t="s">
        <v>1974</v>
      </c>
      <c r="N336" s="149" t="s">
        <v>1978</v>
      </c>
      <c r="O336" s="63" t="s">
        <v>1979</v>
      </c>
      <c r="P336" s="134">
        <v>9500</v>
      </c>
      <c r="Q336" s="19">
        <v>0.6</v>
      </c>
      <c r="R336" s="25">
        <f t="shared" si="23"/>
        <v>5700</v>
      </c>
      <c r="S336" s="26">
        <v>202301</v>
      </c>
      <c r="T336" s="352" t="s">
        <v>1980</v>
      </c>
      <c r="U336" s="352"/>
      <c r="V336" s="29"/>
      <c r="W336" s="353"/>
      <c r="X336" s="16"/>
      <c r="Y336" s="16"/>
      <c r="Z336" s="30"/>
      <c r="AA336" s="36"/>
      <c r="AB336" s="37"/>
      <c r="AC336" s="37"/>
      <c r="AD336" s="38"/>
    </row>
    <row r="337" spans="1:30" s="2" customFormat="1" ht="15" customHeight="1">
      <c r="A337" s="63" t="s">
        <v>257</v>
      </c>
      <c r="B337" s="7" t="s">
        <v>1968</v>
      </c>
      <c r="C337" s="63" t="s">
        <v>1969</v>
      </c>
      <c r="D337" s="61" t="s">
        <v>1913</v>
      </c>
      <c r="E337" s="63" t="s">
        <v>1970</v>
      </c>
      <c r="F337" s="63" t="s">
        <v>1971</v>
      </c>
      <c r="G337" s="63" t="s">
        <v>35</v>
      </c>
      <c r="H337" s="8" t="s">
        <v>1972</v>
      </c>
      <c r="I337" s="8" t="e">
        <f>VLOOKUP(H337,新返回合同!$A$2:$Y$45,25,FALSE)</f>
        <v>#N/A</v>
      </c>
      <c r="J337" s="9" t="s">
        <v>37</v>
      </c>
      <c r="K337" s="63" t="s">
        <v>1977</v>
      </c>
      <c r="L337" s="320" t="s">
        <v>1977</v>
      </c>
      <c r="M337" s="15" t="s">
        <v>1974</v>
      </c>
      <c r="N337" s="149" t="s">
        <v>1978</v>
      </c>
      <c r="O337" s="63" t="s">
        <v>1979</v>
      </c>
      <c r="P337" s="134">
        <v>9500</v>
      </c>
      <c r="Q337" s="19">
        <v>0.5</v>
      </c>
      <c r="R337" s="25">
        <f t="shared" si="23"/>
        <v>4750</v>
      </c>
      <c r="S337" s="26">
        <v>202302</v>
      </c>
      <c r="T337" s="352" t="s">
        <v>1981</v>
      </c>
      <c r="U337" s="352"/>
      <c r="V337" s="29"/>
      <c r="W337" s="353"/>
      <c r="X337" s="16"/>
      <c r="Y337" s="16"/>
      <c r="Z337" s="30"/>
      <c r="AA337" s="36"/>
      <c r="AB337" s="37"/>
      <c r="AC337" s="37"/>
      <c r="AD337" s="38"/>
    </row>
    <row r="338" spans="1:30" s="2" customFormat="1" ht="15" customHeight="1">
      <c r="A338" s="63" t="s">
        <v>257</v>
      </c>
      <c r="B338" s="7" t="s">
        <v>1968</v>
      </c>
      <c r="C338" s="63" t="s">
        <v>1969</v>
      </c>
      <c r="D338" s="61" t="s">
        <v>1913</v>
      </c>
      <c r="E338" s="63" t="s">
        <v>1970</v>
      </c>
      <c r="F338" s="63" t="s">
        <v>1971</v>
      </c>
      <c r="G338" s="63" t="s">
        <v>35</v>
      </c>
      <c r="H338" s="8" t="s">
        <v>1972</v>
      </c>
      <c r="I338" s="8" t="e">
        <f>VLOOKUP(H338,新返回合同!$A$2:$Y$45,25,FALSE)</f>
        <v>#N/A</v>
      </c>
      <c r="J338" s="9" t="s">
        <v>37</v>
      </c>
      <c r="K338" s="63" t="s">
        <v>1977</v>
      </c>
      <c r="L338" s="320" t="s">
        <v>1977</v>
      </c>
      <c r="M338" s="15" t="s">
        <v>1974</v>
      </c>
      <c r="N338" s="149" t="s">
        <v>1978</v>
      </c>
      <c r="O338" s="63" t="s">
        <v>1979</v>
      </c>
      <c r="P338" s="134">
        <v>9500</v>
      </c>
      <c r="Q338" s="19">
        <v>0.2</v>
      </c>
      <c r="R338" s="25">
        <f t="shared" si="23"/>
        <v>1900</v>
      </c>
      <c r="S338" s="26">
        <v>202303</v>
      </c>
      <c r="T338" s="352" t="s">
        <v>1982</v>
      </c>
      <c r="U338" s="352"/>
      <c r="V338" s="29"/>
      <c r="W338" s="353"/>
      <c r="X338" s="16"/>
      <c r="Y338" s="16"/>
      <c r="Z338" s="30"/>
      <c r="AA338" s="36"/>
      <c r="AB338" s="37"/>
      <c r="AC338" s="37"/>
      <c r="AD338" s="38"/>
    </row>
    <row r="339" spans="1:30" s="2" customFormat="1" ht="15" customHeight="1">
      <c r="A339" s="63" t="s">
        <v>257</v>
      </c>
      <c r="B339" s="7" t="s">
        <v>1968</v>
      </c>
      <c r="C339" s="63" t="s">
        <v>1969</v>
      </c>
      <c r="D339" s="61" t="s">
        <v>1913</v>
      </c>
      <c r="E339" s="63" t="s">
        <v>1970</v>
      </c>
      <c r="F339" s="63" t="s">
        <v>1971</v>
      </c>
      <c r="G339" s="63" t="s">
        <v>35</v>
      </c>
      <c r="H339" s="8" t="s">
        <v>1972</v>
      </c>
      <c r="I339" s="8" t="e">
        <f>VLOOKUP(H339,新返回合同!$A$2:$Y$45,25,FALSE)</f>
        <v>#N/A</v>
      </c>
      <c r="J339" s="9" t="s">
        <v>37</v>
      </c>
      <c r="K339" s="63" t="s">
        <v>1977</v>
      </c>
      <c r="L339" s="320" t="s">
        <v>1977</v>
      </c>
      <c r="M339" s="15" t="s">
        <v>1974</v>
      </c>
      <c r="N339" s="149" t="s">
        <v>1978</v>
      </c>
      <c r="O339" s="63" t="s">
        <v>1979</v>
      </c>
      <c r="P339" s="134">
        <v>9500</v>
      </c>
      <c r="Q339" s="19">
        <v>0.5</v>
      </c>
      <c r="R339" s="25">
        <f t="shared" si="23"/>
        <v>4750</v>
      </c>
      <c r="S339" s="26">
        <v>202304</v>
      </c>
      <c r="T339" s="352" t="s">
        <v>1983</v>
      </c>
      <c r="U339" s="352"/>
      <c r="V339" s="29"/>
      <c r="W339" s="353"/>
      <c r="X339" s="16"/>
      <c r="Y339" s="16"/>
      <c r="Z339" s="30"/>
      <c r="AA339" s="36"/>
      <c r="AB339" s="37"/>
      <c r="AC339" s="37"/>
      <c r="AD339" s="38"/>
    </row>
    <row r="340" spans="1:30" s="2" customFormat="1" ht="15" customHeight="1">
      <c r="A340" s="63" t="s">
        <v>257</v>
      </c>
      <c r="B340" s="7" t="s">
        <v>1968</v>
      </c>
      <c r="C340" s="63" t="s">
        <v>1969</v>
      </c>
      <c r="D340" s="61" t="s">
        <v>1913</v>
      </c>
      <c r="E340" s="63" t="s">
        <v>1970</v>
      </c>
      <c r="F340" s="63" t="s">
        <v>1971</v>
      </c>
      <c r="G340" s="63" t="s">
        <v>35</v>
      </c>
      <c r="H340" s="8" t="s">
        <v>1972</v>
      </c>
      <c r="I340" s="8" t="e">
        <f>VLOOKUP(H340,新返回合同!$A$2:$Y$45,25,FALSE)</f>
        <v>#N/A</v>
      </c>
      <c r="J340" s="9" t="s">
        <v>37</v>
      </c>
      <c r="K340" s="63" t="s">
        <v>1977</v>
      </c>
      <c r="L340" s="320" t="s">
        <v>1977</v>
      </c>
      <c r="M340" s="15" t="s">
        <v>1974</v>
      </c>
      <c r="N340" s="149" t="s">
        <v>1978</v>
      </c>
      <c r="O340" s="63" t="s">
        <v>1979</v>
      </c>
      <c r="P340" s="134">
        <v>9500</v>
      </c>
      <c r="Q340" s="19">
        <v>8</v>
      </c>
      <c r="R340" s="25">
        <f t="shared" si="23"/>
        <v>76000</v>
      </c>
      <c r="S340" s="26">
        <v>202305</v>
      </c>
      <c r="T340" s="352" t="s">
        <v>1984</v>
      </c>
      <c r="U340" s="352"/>
      <c r="V340" s="29">
        <v>7.9559922219999999</v>
      </c>
      <c r="W340" s="353"/>
      <c r="X340" s="16"/>
      <c r="Y340" s="16"/>
      <c r="Z340" s="30" t="s">
        <v>1985</v>
      </c>
      <c r="AA340" s="36">
        <v>0.3</v>
      </c>
      <c r="AB340" s="37">
        <v>20</v>
      </c>
      <c r="AC340" s="37">
        <f t="shared" ref="AC340:AC350" si="26">AA340*AB340</f>
        <v>6</v>
      </c>
      <c r="AD340" s="38"/>
    </row>
    <row r="341" spans="1:30" s="2" customFormat="1" ht="15" customHeight="1">
      <c r="A341" s="61" t="s">
        <v>257</v>
      </c>
      <c r="B341" s="6" t="s">
        <v>1938</v>
      </c>
      <c r="C341" s="63" t="s">
        <v>1986</v>
      </c>
      <c r="D341" s="63" t="s">
        <v>1913</v>
      </c>
      <c r="E341" s="61" t="s">
        <v>1987</v>
      </c>
      <c r="F341" s="61" t="s">
        <v>1988</v>
      </c>
      <c r="G341" s="64" t="s">
        <v>35</v>
      </c>
      <c r="H341" s="7" t="s">
        <v>1989</v>
      </c>
      <c r="I341" s="8" t="e">
        <f>VLOOKUP(H341,新返回合同!$A$2:$Y$45,25,FALSE)</f>
        <v>#N/A</v>
      </c>
      <c r="J341" s="65" t="s">
        <v>37</v>
      </c>
      <c r="K341" s="61" t="s">
        <v>1990</v>
      </c>
      <c r="L341" s="64" t="s">
        <v>1988</v>
      </c>
      <c r="M341" s="15"/>
      <c r="N341" s="16" t="s">
        <v>1991</v>
      </c>
      <c r="O341" s="64" t="s">
        <v>1992</v>
      </c>
      <c r="P341" s="134">
        <v>9500</v>
      </c>
      <c r="Q341" s="19"/>
      <c r="R341" s="25">
        <f t="shared" si="23"/>
        <v>0</v>
      </c>
      <c r="S341" s="26">
        <v>202305</v>
      </c>
      <c r="T341" s="84" t="s">
        <v>1993</v>
      </c>
      <c r="U341" s="84"/>
      <c r="V341" s="29">
        <v>0</v>
      </c>
      <c r="W341" s="354"/>
      <c r="X341" s="16"/>
      <c r="Y341" s="16"/>
      <c r="Z341" s="30" t="s">
        <v>1994</v>
      </c>
      <c r="AA341" s="36">
        <v>0.3</v>
      </c>
      <c r="AB341" s="37">
        <v>0</v>
      </c>
      <c r="AC341" s="37">
        <f t="shared" si="26"/>
        <v>0</v>
      </c>
      <c r="AD341" s="38"/>
    </row>
    <row r="342" spans="1:30" s="2" customFormat="1" ht="15" customHeight="1">
      <c r="A342" s="61" t="s">
        <v>257</v>
      </c>
      <c r="B342" s="6" t="s">
        <v>1938</v>
      </c>
      <c r="C342" s="63" t="s">
        <v>1986</v>
      </c>
      <c r="D342" s="63" t="s">
        <v>1913</v>
      </c>
      <c r="E342" s="61" t="s">
        <v>1987</v>
      </c>
      <c r="F342" s="61" t="s">
        <v>1988</v>
      </c>
      <c r="G342" s="64" t="s">
        <v>35</v>
      </c>
      <c r="H342" s="7" t="s">
        <v>1989</v>
      </c>
      <c r="I342" s="8" t="e">
        <f>VLOOKUP(H342,新返回合同!$A$2:$Y$45,25,FALSE)</f>
        <v>#N/A</v>
      </c>
      <c r="J342" s="65" t="s">
        <v>37</v>
      </c>
      <c r="K342" s="61" t="s">
        <v>1995</v>
      </c>
      <c r="L342" s="64" t="s">
        <v>1996</v>
      </c>
      <c r="M342" s="15"/>
      <c r="N342" s="16" t="s">
        <v>1997</v>
      </c>
      <c r="O342" s="64" t="s">
        <v>1610</v>
      </c>
      <c r="P342" s="134">
        <v>9500</v>
      </c>
      <c r="Q342" s="19"/>
      <c r="R342" s="25">
        <f t="shared" si="23"/>
        <v>0</v>
      </c>
      <c r="S342" s="26">
        <v>202305</v>
      </c>
      <c r="T342" s="84" t="s">
        <v>1998</v>
      </c>
      <c r="U342" s="84"/>
      <c r="V342" s="29">
        <v>0</v>
      </c>
      <c r="W342" s="94"/>
      <c r="X342" s="16"/>
      <c r="Y342" s="16"/>
      <c r="Z342" s="30" t="s">
        <v>1999</v>
      </c>
      <c r="AA342" s="36"/>
      <c r="AB342" s="37">
        <v>0</v>
      </c>
      <c r="AC342" s="37">
        <f t="shared" si="26"/>
        <v>0</v>
      </c>
      <c r="AD342" s="38"/>
    </row>
    <row r="343" spans="1:30" s="2" customFormat="1" ht="15" customHeight="1">
      <c r="A343" s="61" t="s">
        <v>257</v>
      </c>
      <c r="B343" s="6" t="s">
        <v>1938</v>
      </c>
      <c r="C343" s="63" t="s">
        <v>1986</v>
      </c>
      <c r="D343" s="63" t="s">
        <v>1913</v>
      </c>
      <c r="E343" s="61" t="s">
        <v>1987</v>
      </c>
      <c r="F343" s="61" t="s">
        <v>2000</v>
      </c>
      <c r="G343" s="64" t="s">
        <v>35</v>
      </c>
      <c r="H343" s="65" t="s">
        <v>2001</v>
      </c>
      <c r="I343" s="8" t="e">
        <f>VLOOKUP(H343,新返回合同!$A$2:$Y$45,25,FALSE)</f>
        <v>#N/A</v>
      </c>
      <c r="J343" s="65" t="s">
        <v>37</v>
      </c>
      <c r="K343" s="61" t="s">
        <v>2002</v>
      </c>
      <c r="L343" s="64" t="s">
        <v>2003</v>
      </c>
      <c r="M343" s="15"/>
      <c r="N343" s="16">
        <v>44352</v>
      </c>
      <c r="O343" s="64" t="s">
        <v>274</v>
      </c>
      <c r="P343" s="134">
        <v>9833.33</v>
      </c>
      <c r="Q343" s="19">
        <v>30.9</v>
      </c>
      <c r="R343" s="25">
        <f t="shared" si="23"/>
        <v>303849.90000000002</v>
      </c>
      <c r="S343" s="26">
        <v>202305</v>
      </c>
      <c r="T343" s="84" t="s">
        <v>2004</v>
      </c>
      <c r="U343" s="84"/>
      <c r="V343" s="29">
        <v>30.878444672000001</v>
      </c>
      <c r="W343" s="354"/>
      <c r="X343" s="16"/>
      <c r="Y343" s="16"/>
      <c r="Z343" s="30" t="s">
        <v>2005</v>
      </c>
      <c r="AA343" s="36">
        <v>0.3</v>
      </c>
      <c r="AB343" s="37">
        <v>100</v>
      </c>
      <c r="AC343" s="37">
        <f t="shared" si="26"/>
        <v>30</v>
      </c>
      <c r="AD343" s="38"/>
    </row>
    <row r="344" spans="1:30" s="2" customFormat="1" ht="15" customHeight="1">
      <c r="A344" s="61" t="s">
        <v>257</v>
      </c>
      <c r="B344" s="6" t="s">
        <v>1938</v>
      </c>
      <c r="C344" s="63" t="s">
        <v>1986</v>
      </c>
      <c r="D344" s="63" t="s">
        <v>1913</v>
      </c>
      <c r="E344" s="61" t="s">
        <v>1987</v>
      </c>
      <c r="F344" s="61" t="s">
        <v>2000</v>
      </c>
      <c r="G344" s="64" t="s">
        <v>35</v>
      </c>
      <c r="H344" s="65" t="s">
        <v>2006</v>
      </c>
      <c r="I344" s="8" t="e">
        <f>VLOOKUP(H344,新返回合同!$A$2:$Y$45,25,FALSE)</f>
        <v>#N/A</v>
      </c>
      <c r="J344" s="65" t="s">
        <v>37</v>
      </c>
      <c r="K344" s="61" t="s">
        <v>2002</v>
      </c>
      <c r="L344" s="64" t="s">
        <v>2007</v>
      </c>
      <c r="M344" s="15"/>
      <c r="N344" s="16" t="s">
        <v>2008</v>
      </c>
      <c r="O344" s="64" t="s">
        <v>2009</v>
      </c>
      <c r="P344" s="134">
        <v>0</v>
      </c>
      <c r="Q344" s="19"/>
      <c r="R344" s="25">
        <f t="shared" si="23"/>
        <v>0</v>
      </c>
      <c r="S344" s="26">
        <v>202305</v>
      </c>
      <c r="T344" s="84" t="s">
        <v>2010</v>
      </c>
      <c r="U344" s="84"/>
      <c r="V344" s="29">
        <v>0</v>
      </c>
      <c r="W344" s="94"/>
      <c r="X344" s="16"/>
      <c r="Y344" s="16"/>
      <c r="Z344" s="30" t="s">
        <v>2011</v>
      </c>
      <c r="AA344" s="36"/>
      <c r="AB344" s="37">
        <v>0</v>
      </c>
      <c r="AC344" s="37">
        <f t="shared" si="26"/>
        <v>0</v>
      </c>
      <c r="AD344" s="38"/>
    </row>
    <row r="345" spans="1:30" s="43" customFormat="1" ht="15" customHeight="1">
      <c r="A345" s="111" t="s">
        <v>257</v>
      </c>
      <c r="B345" s="112" t="s">
        <v>1848</v>
      </c>
      <c r="C345" s="112" t="s">
        <v>2012</v>
      </c>
      <c r="D345" s="112" t="s">
        <v>1913</v>
      </c>
      <c r="E345" s="111" t="s">
        <v>2013</v>
      </c>
      <c r="F345" s="111" t="s">
        <v>2014</v>
      </c>
      <c r="G345" s="111" t="s">
        <v>35</v>
      </c>
      <c r="H345" s="60" t="s">
        <v>2015</v>
      </c>
      <c r="I345" s="60" t="e">
        <f>VLOOKUP(H345,新返回合同!$A$2:$Y$45,25,FALSE)</f>
        <v>#N/A</v>
      </c>
      <c r="J345" s="316" t="s">
        <v>37</v>
      </c>
      <c r="K345" s="111" t="s">
        <v>2016</v>
      </c>
      <c r="L345" s="121" t="s">
        <v>2017</v>
      </c>
      <c r="M345" s="122"/>
      <c r="N345" s="123"/>
      <c r="O345" s="123" t="s">
        <v>1729</v>
      </c>
      <c r="P345" s="317">
        <v>9500</v>
      </c>
      <c r="Q345" s="137"/>
      <c r="R345" s="334">
        <f t="shared" si="23"/>
        <v>0</v>
      </c>
      <c r="S345" s="77">
        <v>202305</v>
      </c>
      <c r="T345" s="355" t="s">
        <v>2018</v>
      </c>
      <c r="U345" s="335"/>
      <c r="V345" s="336">
        <v>0</v>
      </c>
      <c r="W345" s="356"/>
      <c r="X345" s="123">
        <v>44713</v>
      </c>
      <c r="Y345" s="123">
        <v>45077</v>
      </c>
      <c r="Z345" s="356" t="s">
        <v>2019</v>
      </c>
      <c r="AA345" s="365"/>
      <c r="AB345" s="366">
        <v>0</v>
      </c>
      <c r="AC345" s="366">
        <f t="shared" si="26"/>
        <v>0</v>
      </c>
      <c r="AD345" s="44"/>
    </row>
    <row r="346" spans="1:30" s="43" customFormat="1" ht="15" customHeight="1">
      <c r="A346" s="111" t="s">
        <v>257</v>
      </c>
      <c r="B346" s="112" t="s">
        <v>1848</v>
      </c>
      <c r="C346" s="112" t="s">
        <v>2012</v>
      </c>
      <c r="D346" s="112" t="s">
        <v>1913</v>
      </c>
      <c r="E346" s="111" t="s">
        <v>2013</v>
      </c>
      <c r="F346" s="111" t="s">
        <v>2014</v>
      </c>
      <c r="G346" s="111" t="s">
        <v>35</v>
      </c>
      <c r="H346" s="60" t="s">
        <v>2015</v>
      </c>
      <c r="I346" s="60" t="e">
        <f>VLOOKUP(H346,新返回合同!$A$2:$Y$45,25,FALSE)</f>
        <v>#N/A</v>
      </c>
      <c r="J346" s="316" t="s">
        <v>37</v>
      </c>
      <c r="K346" s="111" t="s">
        <v>2020</v>
      </c>
      <c r="L346" s="121" t="s">
        <v>2021</v>
      </c>
      <c r="M346" s="122"/>
      <c r="N346" s="123" t="s">
        <v>2022</v>
      </c>
      <c r="O346" s="123" t="s">
        <v>2023</v>
      </c>
      <c r="P346" s="317">
        <v>9500</v>
      </c>
      <c r="Q346" s="137">
        <v>18.899999999999999</v>
      </c>
      <c r="R346" s="334">
        <f t="shared" si="23"/>
        <v>179550</v>
      </c>
      <c r="S346" s="77">
        <v>202305</v>
      </c>
      <c r="T346" s="355" t="s">
        <v>2024</v>
      </c>
      <c r="U346" s="335"/>
      <c r="V346" s="336">
        <v>18.874494553000002</v>
      </c>
      <c r="W346" s="356"/>
      <c r="X346" s="123">
        <v>44713</v>
      </c>
      <c r="Y346" s="123">
        <v>45077</v>
      </c>
      <c r="Z346" s="356" t="s">
        <v>2025</v>
      </c>
      <c r="AA346" s="365">
        <v>0.3</v>
      </c>
      <c r="AB346" s="366">
        <v>60</v>
      </c>
      <c r="AC346" s="366">
        <f t="shared" si="26"/>
        <v>18</v>
      </c>
      <c r="AD346" s="44"/>
    </row>
    <row r="347" spans="1:30" s="43" customFormat="1" ht="15" customHeight="1">
      <c r="A347" s="111" t="s">
        <v>257</v>
      </c>
      <c r="B347" s="112" t="s">
        <v>1848</v>
      </c>
      <c r="C347" s="112" t="s">
        <v>2012</v>
      </c>
      <c r="D347" s="112" t="s">
        <v>1913</v>
      </c>
      <c r="E347" s="111" t="s">
        <v>2013</v>
      </c>
      <c r="F347" s="111" t="s">
        <v>2026</v>
      </c>
      <c r="G347" s="111" t="s">
        <v>35</v>
      </c>
      <c r="H347" s="60" t="s">
        <v>2027</v>
      </c>
      <c r="I347" s="60" t="str">
        <f>VLOOKUP(H347,新返回合同!$A$2:$Y$45,25,FALSE)</f>
        <v>2023-05-16</v>
      </c>
      <c r="J347" s="112" t="s">
        <v>230</v>
      </c>
      <c r="K347" s="111" t="s">
        <v>2028</v>
      </c>
      <c r="L347" s="121" t="s">
        <v>2029</v>
      </c>
      <c r="M347" s="122"/>
      <c r="N347" s="123">
        <v>43770</v>
      </c>
      <c r="O347" s="123" t="s">
        <v>274</v>
      </c>
      <c r="P347" s="317">
        <v>20000</v>
      </c>
      <c r="Q347" s="137">
        <v>31.8</v>
      </c>
      <c r="R347" s="334">
        <f t="shared" si="23"/>
        <v>636000</v>
      </c>
      <c r="S347" s="77">
        <v>202305</v>
      </c>
      <c r="T347" s="355" t="s">
        <v>2030</v>
      </c>
      <c r="U347" s="335"/>
      <c r="V347" s="336">
        <v>31.772692368000001</v>
      </c>
      <c r="W347" s="356"/>
      <c r="X347" s="123">
        <v>44866</v>
      </c>
      <c r="Y347" s="123">
        <v>45230</v>
      </c>
      <c r="Z347" s="356" t="s">
        <v>2031</v>
      </c>
      <c r="AA347" s="365">
        <v>0.3</v>
      </c>
      <c r="AB347" s="366">
        <v>100</v>
      </c>
      <c r="AC347" s="366">
        <f t="shared" si="26"/>
        <v>30</v>
      </c>
      <c r="AD347" s="44"/>
    </row>
    <row r="348" spans="1:30" s="2" customFormat="1" ht="15" customHeight="1">
      <c r="A348" s="63" t="s">
        <v>257</v>
      </c>
      <c r="B348" s="7" t="s">
        <v>1968</v>
      </c>
      <c r="C348" s="63" t="s">
        <v>2032</v>
      </c>
      <c r="D348" s="61" t="s">
        <v>1913</v>
      </c>
      <c r="E348" s="63" t="s">
        <v>2033</v>
      </c>
      <c r="F348" s="63" t="s">
        <v>2034</v>
      </c>
      <c r="G348" s="63" t="s">
        <v>35</v>
      </c>
      <c r="H348" s="8" t="s">
        <v>2035</v>
      </c>
      <c r="I348" s="8" t="e">
        <f>VLOOKUP(H348,新返回合同!$A$2:$Y$45,25,FALSE)</f>
        <v>#N/A</v>
      </c>
      <c r="J348" s="9" t="s">
        <v>37</v>
      </c>
      <c r="K348" s="63" t="s">
        <v>2036</v>
      </c>
      <c r="L348" s="320" t="s">
        <v>2034</v>
      </c>
      <c r="M348" s="15" t="s">
        <v>2037</v>
      </c>
      <c r="N348" s="118" t="s">
        <v>2038</v>
      </c>
      <c r="O348" s="118" t="s">
        <v>2039</v>
      </c>
      <c r="P348" s="134">
        <v>15042</v>
      </c>
      <c r="Q348" s="19">
        <v>10.4</v>
      </c>
      <c r="R348" s="25">
        <f t="shared" si="23"/>
        <v>156436.79999999999</v>
      </c>
      <c r="S348" s="26">
        <v>202305</v>
      </c>
      <c r="T348" s="352" t="s">
        <v>2040</v>
      </c>
      <c r="U348" s="28"/>
      <c r="V348" s="29">
        <v>10.39312479</v>
      </c>
      <c r="W348" s="353"/>
      <c r="X348" s="16"/>
      <c r="Y348" s="16"/>
      <c r="Z348" s="30" t="s">
        <v>2041</v>
      </c>
      <c r="AA348" s="36">
        <v>0.5</v>
      </c>
      <c r="AB348" s="37">
        <v>20</v>
      </c>
      <c r="AC348" s="37">
        <f t="shared" si="26"/>
        <v>10</v>
      </c>
      <c r="AD348" s="38"/>
    </row>
    <row r="349" spans="1:30" s="2" customFormat="1" ht="15" customHeight="1">
      <c r="A349" s="7" t="s">
        <v>209</v>
      </c>
      <c r="B349" s="6" t="s">
        <v>1848</v>
      </c>
      <c r="C349" s="6" t="s">
        <v>2012</v>
      </c>
      <c r="D349" s="6" t="s">
        <v>1913</v>
      </c>
      <c r="E349" s="7" t="s">
        <v>2042</v>
      </c>
      <c r="F349" s="7" t="s">
        <v>2043</v>
      </c>
      <c r="G349" s="7" t="s">
        <v>35</v>
      </c>
      <c r="H349" s="8" t="s">
        <v>2044</v>
      </c>
      <c r="I349" s="8" t="e">
        <f>VLOOKUP(H349,新返回合同!$A$2:$Y$45,25,FALSE)</f>
        <v>#N/A</v>
      </c>
      <c r="J349" s="9" t="s">
        <v>37</v>
      </c>
      <c r="K349" s="7" t="s">
        <v>2045</v>
      </c>
      <c r="L349" s="14" t="s">
        <v>2043</v>
      </c>
      <c r="M349" s="15"/>
      <c r="N349" s="16" t="s">
        <v>2046</v>
      </c>
      <c r="O349" s="16" t="s">
        <v>2047</v>
      </c>
      <c r="P349" s="134">
        <v>9000</v>
      </c>
      <c r="Q349" s="19"/>
      <c r="R349" s="25">
        <f t="shared" si="23"/>
        <v>0</v>
      </c>
      <c r="S349" s="26">
        <v>202305</v>
      </c>
      <c r="T349" s="92" t="s">
        <v>2048</v>
      </c>
      <c r="U349" s="27"/>
      <c r="V349" s="29">
        <v>0</v>
      </c>
      <c r="W349" s="357"/>
      <c r="X349" s="16"/>
      <c r="Y349" s="16"/>
      <c r="Z349" s="30" t="s">
        <v>2049</v>
      </c>
      <c r="AA349" s="36"/>
      <c r="AB349" s="37">
        <v>0</v>
      </c>
      <c r="AC349" s="37">
        <f t="shared" si="26"/>
        <v>0</v>
      </c>
      <c r="AD349" s="38"/>
    </row>
    <row r="350" spans="1:30" s="2" customFormat="1" ht="15" customHeight="1">
      <c r="A350" s="7" t="s">
        <v>209</v>
      </c>
      <c r="B350" s="6" t="s">
        <v>1848</v>
      </c>
      <c r="C350" s="6" t="s">
        <v>2012</v>
      </c>
      <c r="D350" s="6" t="s">
        <v>1913</v>
      </c>
      <c r="E350" s="7" t="s">
        <v>2042</v>
      </c>
      <c r="F350" s="7" t="s">
        <v>2043</v>
      </c>
      <c r="G350" s="7" t="s">
        <v>35</v>
      </c>
      <c r="H350" s="8" t="s">
        <v>2044</v>
      </c>
      <c r="I350" s="8" t="e">
        <f>VLOOKUP(H350,新返回合同!$A$2:$Y$45,25,FALSE)</f>
        <v>#N/A</v>
      </c>
      <c r="J350" s="9" t="s">
        <v>37</v>
      </c>
      <c r="K350" s="7" t="s">
        <v>2050</v>
      </c>
      <c r="L350" s="14" t="s">
        <v>2051</v>
      </c>
      <c r="M350" s="15"/>
      <c r="N350" s="16">
        <v>43497</v>
      </c>
      <c r="O350" s="16" t="s">
        <v>2047</v>
      </c>
      <c r="P350" s="134">
        <v>9000</v>
      </c>
      <c r="Q350" s="19"/>
      <c r="R350" s="25">
        <f t="shared" si="23"/>
        <v>0</v>
      </c>
      <c r="S350" s="26">
        <v>202305</v>
      </c>
      <c r="T350" s="92" t="s">
        <v>2052</v>
      </c>
      <c r="U350" s="27"/>
      <c r="V350" s="29">
        <v>0</v>
      </c>
      <c r="W350" s="358"/>
      <c r="X350" s="16"/>
      <c r="Y350" s="16"/>
      <c r="Z350" s="30" t="s">
        <v>2053</v>
      </c>
      <c r="AA350" s="36"/>
      <c r="AB350" s="37">
        <v>0</v>
      </c>
      <c r="AC350" s="37">
        <f t="shared" si="26"/>
        <v>0</v>
      </c>
      <c r="AD350" s="38"/>
    </row>
    <row r="351" spans="1:30" s="43" customFormat="1" ht="15" customHeight="1">
      <c r="A351" s="111" t="s">
        <v>209</v>
      </c>
      <c r="B351" s="112" t="s">
        <v>1848</v>
      </c>
      <c r="C351" s="112" t="s">
        <v>1912</v>
      </c>
      <c r="D351" s="112" t="s">
        <v>1913</v>
      </c>
      <c r="E351" s="111" t="s">
        <v>2054</v>
      </c>
      <c r="F351" s="111" t="s">
        <v>2055</v>
      </c>
      <c r="G351" s="111" t="s">
        <v>35</v>
      </c>
      <c r="H351" s="60" t="s">
        <v>2056</v>
      </c>
      <c r="I351" s="60" t="e">
        <f>VLOOKUP(H351,新返回合同!$A$2:$Y$45,25,FALSE)</f>
        <v>#N/A</v>
      </c>
      <c r="J351" s="316" t="s">
        <v>37</v>
      </c>
      <c r="K351" s="111" t="s">
        <v>2057</v>
      </c>
      <c r="L351" s="121" t="s">
        <v>2058</v>
      </c>
      <c r="M351" s="122"/>
      <c r="N351" s="123" t="s">
        <v>2059</v>
      </c>
      <c r="O351" s="123" t="s">
        <v>2060</v>
      </c>
      <c r="P351" s="317">
        <v>9000</v>
      </c>
      <c r="Q351" s="137">
        <v>0.1</v>
      </c>
      <c r="R351" s="334">
        <f t="shared" si="23"/>
        <v>900</v>
      </c>
      <c r="S351" s="77">
        <v>202304</v>
      </c>
      <c r="T351" s="355" t="s">
        <v>2061</v>
      </c>
      <c r="U351" s="335"/>
      <c r="V351" s="359"/>
      <c r="W351" s="360"/>
      <c r="X351" s="123">
        <v>44896</v>
      </c>
      <c r="Y351" s="123">
        <v>45260</v>
      </c>
      <c r="Z351" s="356"/>
      <c r="AA351" s="356"/>
      <c r="AB351" s="356"/>
      <c r="AC351" s="356"/>
      <c r="AD351" s="44"/>
    </row>
    <row r="352" spans="1:30" s="43" customFormat="1" ht="15" customHeight="1">
      <c r="A352" s="111" t="s">
        <v>209</v>
      </c>
      <c r="B352" s="112" t="s">
        <v>1848</v>
      </c>
      <c r="C352" s="112" t="s">
        <v>1912</v>
      </c>
      <c r="D352" s="112" t="s">
        <v>1913</v>
      </c>
      <c r="E352" s="111" t="s">
        <v>2054</v>
      </c>
      <c r="F352" s="111" t="s">
        <v>2055</v>
      </c>
      <c r="G352" s="111" t="s">
        <v>35</v>
      </c>
      <c r="H352" s="60" t="s">
        <v>2056</v>
      </c>
      <c r="I352" s="60" t="e">
        <f>VLOOKUP(H352,新返回合同!$A$2:$Y$45,25,FALSE)</f>
        <v>#N/A</v>
      </c>
      <c r="J352" s="316" t="s">
        <v>37</v>
      </c>
      <c r="K352" s="111" t="s">
        <v>2057</v>
      </c>
      <c r="L352" s="121" t="s">
        <v>2058</v>
      </c>
      <c r="M352" s="122"/>
      <c r="N352" s="123" t="s">
        <v>2059</v>
      </c>
      <c r="O352" s="123" t="s">
        <v>2060</v>
      </c>
      <c r="P352" s="317">
        <v>9000</v>
      </c>
      <c r="Q352" s="137">
        <v>12.7</v>
      </c>
      <c r="R352" s="334">
        <f t="shared" si="23"/>
        <v>114300</v>
      </c>
      <c r="S352" s="77">
        <v>202305</v>
      </c>
      <c r="T352" s="355" t="s">
        <v>2062</v>
      </c>
      <c r="U352" s="335"/>
      <c r="V352" s="336">
        <v>12.697161636000001</v>
      </c>
      <c r="W352" s="360"/>
      <c r="X352" s="123">
        <v>44896</v>
      </c>
      <c r="Y352" s="123">
        <v>45260</v>
      </c>
      <c r="Z352" s="356" t="s">
        <v>2063</v>
      </c>
      <c r="AA352" s="365">
        <v>0.3</v>
      </c>
      <c r="AB352" s="366">
        <v>40</v>
      </c>
      <c r="AC352" s="366">
        <f t="shared" ref="AC352:AC369" si="27">AA352*AB352</f>
        <v>12</v>
      </c>
      <c r="AD352" s="44"/>
    </row>
    <row r="353" spans="1:30" s="43" customFormat="1" ht="15" customHeight="1">
      <c r="A353" s="111" t="s">
        <v>209</v>
      </c>
      <c r="B353" s="112" t="s">
        <v>1848</v>
      </c>
      <c r="C353" s="112" t="s">
        <v>1912</v>
      </c>
      <c r="D353" s="112" t="s">
        <v>1913</v>
      </c>
      <c r="E353" s="111" t="s">
        <v>2054</v>
      </c>
      <c r="F353" s="111" t="s">
        <v>2055</v>
      </c>
      <c r="G353" s="111" t="s">
        <v>35</v>
      </c>
      <c r="H353" s="60" t="s">
        <v>2056</v>
      </c>
      <c r="I353" s="60" t="e">
        <f>VLOOKUP(H353,新返回合同!$A$2:$Y$45,25,FALSE)</f>
        <v>#N/A</v>
      </c>
      <c r="J353" s="316" t="s">
        <v>37</v>
      </c>
      <c r="K353" s="111" t="s">
        <v>2064</v>
      </c>
      <c r="L353" s="121" t="s">
        <v>2065</v>
      </c>
      <c r="M353" s="122"/>
      <c r="N353" s="123" t="s">
        <v>2066</v>
      </c>
      <c r="O353" s="123" t="s">
        <v>219</v>
      </c>
      <c r="P353" s="317">
        <v>9000</v>
      </c>
      <c r="Q353" s="137"/>
      <c r="R353" s="334">
        <f t="shared" si="23"/>
        <v>0</v>
      </c>
      <c r="S353" s="77">
        <v>202305</v>
      </c>
      <c r="T353" s="355" t="s">
        <v>2067</v>
      </c>
      <c r="U353" s="335"/>
      <c r="V353" s="336">
        <v>0</v>
      </c>
      <c r="W353" s="356"/>
      <c r="X353" s="123">
        <v>44896</v>
      </c>
      <c r="Y353" s="123">
        <v>45260</v>
      </c>
      <c r="Z353" s="356" t="s">
        <v>2064</v>
      </c>
      <c r="AA353" s="365">
        <v>0.3</v>
      </c>
      <c r="AB353" s="366">
        <v>0</v>
      </c>
      <c r="AC353" s="366">
        <f t="shared" si="27"/>
        <v>0</v>
      </c>
      <c r="AD353" s="44"/>
    </row>
    <row r="354" spans="1:30" s="43" customFormat="1" ht="15" customHeight="1">
      <c r="A354" s="57" t="s">
        <v>209</v>
      </c>
      <c r="B354" s="112" t="s">
        <v>1938</v>
      </c>
      <c r="C354" s="59" t="s">
        <v>1939</v>
      </c>
      <c r="D354" s="59" t="s">
        <v>1913</v>
      </c>
      <c r="E354" s="57" t="s">
        <v>2068</v>
      </c>
      <c r="F354" s="57" t="s">
        <v>2069</v>
      </c>
      <c r="G354" s="347" t="s">
        <v>35</v>
      </c>
      <c r="H354" s="66" t="s">
        <v>2070</v>
      </c>
      <c r="I354" s="60" t="e">
        <f>VLOOKUP(H354,新返回合同!$A$2:$Y$45,25,FALSE)</f>
        <v>#N/A</v>
      </c>
      <c r="J354" s="66" t="s">
        <v>37</v>
      </c>
      <c r="K354" s="57" t="s">
        <v>2071</v>
      </c>
      <c r="L354" s="347" t="s">
        <v>2072</v>
      </c>
      <c r="M354" s="122"/>
      <c r="N354" s="123" t="s">
        <v>2073</v>
      </c>
      <c r="O354" s="347" t="s">
        <v>985</v>
      </c>
      <c r="P354" s="317">
        <v>9000</v>
      </c>
      <c r="Q354" s="137">
        <v>12.8</v>
      </c>
      <c r="R354" s="334">
        <f t="shared" si="23"/>
        <v>115200</v>
      </c>
      <c r="S354" s="77">
        <v>202305</v>
      </c>
      <c r="T354" s="104" t="s">
        <v>2074</v>
      </c>
      <c r="U354" s="78"/>
      <c r="V354" s="336">
        <v>12.472327518</v>
      </c>
      <c r="W354" s="96">
        <v>13</v>
      </c>
      <c r="X354" s="123">
        <v>44531</v>
      </c>
      <c r="Y354" s="123">
        <v>45260</v>
      </c>
      <c r="Z354" s="356" t="s">
        <v>2075</v>
      </c>
      <c r="AA354" s="365">
        <v>0.3</v>
      </c>
      <c r="AB354" s="366">
        <v>40</v>
      </c>
      <c r="AC354" s="366">
        <f t="shared" si="27"/>
        <v>12</v>
      </c>
      <c r="AD354" s="44"/>
    </row>
    <row r="355" spans="1:30" s="2" customFormat="1" ht="15" customHeight="1">
      <c r="A355" s="348" t="s">
        <v>209</v>
      </c>
      <c r="B355" s="348" t="s">
        <v>1938</v>
      </c>
      <c r="C355" s="349" t="s">
        <v>1939</v>
      </c>
      <c r="D355" s="349" t="s">
        <v>1913</v>
      </c>
      <c r="E355" s="348" t="s">
        <v>2068</v>
      </c>
      <c r="F355" s="348" t="s">
        <v>2069</v>
      </c>
      <c r="G355" s="64" t="s">
        <v>35</v>
      </c>
      <c r="H355" s="65" t="s">
        <v>2076</v>
      </c>
      <c r="I355" s="8" t="e">
        <f>VLOOKUP(H355,新返回合同!$A$2:$Y$45,25,FALSE)</f>
        <v>#N/A</v>
      </c>
      <c r="J355" s="65" t="s">
        <v>37</v>
      </c>
      <c r="K355" s="348" t="s">
        <v>2077</v>
      </c>
      <c r="L355" s="64" t="s">
        <v>2078</v>
      </c>
      <c r="M355" s="15" t="s">
        <v>2079</v>
      </c>
      <c r="N355" s="72" t="s">
        <v>2080</v>
      </c>
      <c r="O355" s="64" t="s">
        <v>2081</v>
      </c>
      <c r="P355" s="350">
        <v>9000</v>
      </c>
      <c r="Q355" s="361">
        <v>23.2</v>
      </c>
      <c r="R355" s="362">
        <f t="shared" si="23"/>
        <v>208800</v>
      </c>
      <c r="S355" s="26">
        <v>202305</v>
      </c>
      <c r="T355" s="106" t="s">
        <v>2082</v>
      </c>
      <c r="U355" s="84"/>
      <c r="V355" s="29">
        <v>23.2</v>
      </c>
      <c r="W355" s="363"/>
      <c r="X355" s="16"/>
      <c r="Y355" s="16"/>
      <c r="Z355" s="367" t="s">
        <v>2083</v>
      </c>
      <c r="AA355" s="368">
        <v>0.3</v>
      </c>
      <c r="AB355" s="369">
        <v>51</v>
      </c>
      <c r="AC355" s="369">
        <f t="shared" si="27"/>
        <v>15.299999999999999</v>
      </c>
      <c r="AD355" s="38"/>
    </row>
    <row r="356" spans="1:30" s="2" customFormat="1" ht="15" customHeight="1">
      <c r="A356" s="348" t="s">
        <v>209</v>
      </c>
      <c r="B356" s="348" t="s">
        <v>1938</v>
      </c>
      <c r="C356" s="349" t="s">
        <v>1939</v>
      </c>
      <c r="D356" s="349" t="s">
        <v>1913</v>
      </c>
      <c r="E356" s="348" t="s">
        <v>2084</v>
      </c>
      <c r="F356" s="348" t="s">
        <v>2085</v>
      </c>
      <c r="G356" s="64" t="s">
        <v>35</v>
      </c>
      <c r="H356" s="65" t="s">
        <v>2086</v>
      </c>
      <c r="I356" s="8" t="e">
        <f>VLOOKUP(H356,新返回合同!$A$2:$Y$45,25,FALSE)</f>
        <v>#N/A</v>
      </c>
      <c r="J356" s="65" t="s">
        <v>37</v>
      </c>
      <c r="K356" s="348" t="s">
        <v>2087</v>
      </c>
      <c r="L356" s="64" t="s">
        <v>2085</v>
      </c>
      <c r="M356" s="15" t="s">
        <v>2088</v>
      </c>
      <c r="N356" s="16">
        <v>45047</v>
      </c>
      <c r="O356" s="64" t="s">
        <v>234</v>
      </c>
      <c r="P356" s="350">
        <v>9000</v>
      </c>
      <c r="Q356" s="361">
        <v>223.4</v>
      </c>
      <c r="R356" s="145">
        <f t="shared" si="23"/>
        <v>2010600</v>
      </c>
      <c r="S356" s="26">
        <v>202305</v>
      </c>
      <c r="T356" s="106" t="s">
        <v>2089</v>
      </c>
      <c r="U356" s="84"/>
      <c r="V356" s="29">
        <v>223.309873657</v>
      </c>
      <c r="W356" s="363"/>
      <c r="X356" s="16"/>
      <c r="Y356" s="16"/>
      <c r="Z356" s="367" t="s">
        <v>2090</v>
      </c>
      <c r="AA356" s="368">
        <v>0.3</v>
      </c>
      <c r="AB356" s="369">
        <v>240</v>
      </c>
      <c r="AC356" s="369">
        <f t="shared" si="27"/>
        <v>72</v>
      </c>
      <c r="AD356" s="38"/>
    </row>
    <row r="357" spans="1:30" s="2" customFormat="1" ht="15" customHeight="1">
      <c r="A357" s="61" t="s">
        <v>209</v>
      </c>
      <c r="B357" s="6" t="s">
        <v>1938</v>
      </c>
      <c r="C357" s="63" t="s">
        <v>1986</v>
      </c>
      <c r="D357" s="63" t="s">
        <v>1913</v>
      </c>
      <c r="E357" s="61" t="s">
        <v>2091</v>
      </c>
      <c r="F357" s="61" t="s">
        <v>2092</v>
      </c>
      <c r="G357" s="64" t="s">
        <v>35</v>
      </c>
      <c r="H357" s="8" t="s">
        <v>2093</v>
      </c>
      <c r="I357" s="8" t="e">
        <f>VLOOKUP(H357,新返回合同!$A$2:$Y$45,25,FALSE)</f>
        <v>#N/A</v>
      </c>
      <c r="J357" s="65" t="s">
        <v>438</v>
      </c>
      <c r="K357" s="61" t="s">
        <v>2094</v>
      </c>
      <c r="L357" s="64" t="s">
        <v>2095</v>
      </c>
      <c r="M357" s="15"/>
      <c r="N357" s="16" t="s">
        <v>2096</v>
      </c>
      <c r="O357" s="115" t="s">
        <v>2097</v>
      </c>
      <c r="P357" s="134">
        <v>9000</v>
      </c>
      <c r="Q357" s="19">
        <v>0</v>
      </c>
      <c r="R357" s="25">
        <f t="shared" si="23"/>
        <v>0</v>
      </c>
      <c r="S357" s="26">
        <v>202305</v>
      </c>
      <c r="T357" s="84" t="s">
        <v>2098</v>
      </c>
      <c r="U357" s="84"/>
      <c r="V357" s="29">
        <v>0</v>
      </c>
      <c r="W357" s="94"/>
      <c r="X357" s="16"/>
      <c r="Y357" s="16"/>
      <c r="Z357" s="30" t="s">
        <v>2099</v>
      </c>
      <c r="AA357" s="36">
        <v>0.3</v>
      </c>
      <c r="AB357" s="37">
        <v>0</v>
      </c>
      <c r="AC357" s="37">
        <f t="shared" si="27"/>
        <v>0</v>
      </c>
      <c r="AD357" s="38"/>
    </row>
    <row r="358" spans="1:30" s="2" customFormat="1" ht="15" customHeight="1">
      <c r="A358" s="61" t="s">
        <v>209</v>
      </c>
      <c r="B358" s="6" t="s">
        <v>1938</v>
      </c>
      <c r="C358" s="63" t="s">
        <v>1986</v>
      </c>
      <c r="D358" s="63" t="s">
        <v>1913</v>
      </c>
      <c r="E358" s="61" t="s">
        <v>2091</v>
      </c>
      <c r="F358" s="61" t="s">
        <v>2092</v>
      </c>
      <c r="G358" s="64" t="s">
        <v>35</v>
      </c>
      <c r="H358" s="8" t="s">
        <v>2093</v>
      </c>
      <c r="I358" s="8" t="e">
        <f>VLOOKUP(H358,新返回合同!$A$2:$Y$45,25,FALSE)</f>
        <v>#N/A</v>
      </c>
      <c r="J358" s="65" t="s">
        <v>37</v>
      </c>
      <c r="K358" s="61" t="s">
        <v>2100</v>
      </c>
      <c r="L358" s="64" t="s">
        <v>2101</v>
      </c>
      <c r="M358" s="15"/>
      <c r="N358" s="16" t="s">
        <v>2102</v>
      </c>
      <c r="O358" s="64" t="s">
        <v>2103</v>
      </c>
      <c r="P358" s="134">
        <v>9000</v>
      </c>
      <c r="Q358" s="19"/>
      <c r="R358" s="25">
        <f t="shared" si="23"/>
        <v>0</v>
      </c>
      <c r="S358" s="26">
        <v>202305</v>
      </c>
      <c r="T358" s="84" t="s">
        <v>2104</v>
      </c>
      <c r="U358" s="84"/>
      <c r="V358" s="29">
        <v>0</v>
      </c>
      <c r="W358" s="353"/>
      <c r="X358" s="16"/>
      <c r="Y358" s="16"/>
      <c r="Z358" s="30" t="s">
        <v>2105</v>
      </c>
      <c r="AA358" s="36">
        <v>0.3</v>
      </c>
      <c r="AB358" s="37">
        <v>0</v>
      </c>
      <c r="AC358" s="37">
        <f t="shared" si="27"/>
        <v>0</v>
      </c>
      <c r="AD358" s="38"/>
    </row>
    <row r="359" spans="1:30" s="2" customFormat="1" ht="15" customHeight="1">
      <c r="A359" s="61" t="s">
        <v>209</v>
      </c>
      <c r="B359" s="6" t="s">
        <v>1938</v>
      </c>
      <c r="C359" s="63" t="s">
        <v>1986</v>
      </c>
      <c r="D359" s="63" t="s">
        <v>1913</v>
      </c>
      <c r="E359" s="61" t="s">
        <v>2091</v>
      </c>
      <c r="F359" s="61" t="s">
        <v>2092</v>
      </c>
      <c r="G359" s="64" t="s">
        <v>35</v>
      </c>
      <c r="H359" s="8" t="s">
        <v>2093</v>
      </c>
      <c r="I359" s="8" t="e">
        <f>VLOOKUP(H359,新返回合同!$A$2:$Y$45,25,FALSE)</f>
        <v>#N/A</v>
      </c>
      <c r="J359" s="65" t="s">
        <v>37</v>
      </c>
      <c r="K359" s="61" t="s">
        <v>2106</v>
      </c>
      <c r="L359" s="64" t="s">
        <v>2107</v>
      </c>
      <c r="M359" s="15"/>
      <c r="N359" s="16" t="s">
        <v>2108</v>
      </c>
      <c r="O359" s="64" t="s">
        <v>1297</v>
      </c>
      <c r="P359" s="134">
        <v>9000</v>
      </c>
      <c r="Q359" s="19"/>
      <c r="R359" s="25">
        <f t="shared" si="23"/>
        <v>0</v>
      </c>
      <c r="S359" s="26">
        <v>202305</v>
      </c>
      <c r="T359" s="84" t="s">
        <v>2109</v>
      </c>
      <c r="U359" s="84"/>
      <c r="V359" s="29">
        <v>0</v>
      </c>
      <c r="W359" s="353"/>
      <c r="X359" s="16"/>
      <c r="Y359" s="16"/>
      <c r="Z359" s="30" t="s">
        <v>2110</v>
      </c>
      <c r="AA359" s="36"/>
      <c r="AB359" s="37"/>
      <c r="AC359" s="37">
        <f t="shared" si="27"/>
        <v>0</v>
      </c>
      <c r="AD359" s="38"/>
    </row>
    <row r="360" spans="1:30" s="2" customFormat="1" ht="15" customHeight="1">
      <c r="A360" s="61" t="s">
        <v>209</v>
      </c>
      <c r="B360" s="6" t="s">
        <v>1938</v>
      </c>
      <c r="C360" s="63" t="s">
        <v>1986</v>
      </c>
      <c r="D360" s="63" t="s">
        <v>1913</v>
      </c>
      <c r="E360" s="61" t="s">
        <v>2091</v>
      </c>
      <c r="F360" s="61" t="s">
        <v>2092</v>
      </c>
      <c r="G360" s="64" t="s">
        <v>35</v>
      </c>
      <c r="H360" s="8" t="s">
        <v>2093</v>
      </c>
      <c r="I360" s="8" t="e">
        <f>VLOOKUP(H360,新返回合同!$A$2:$Y$45,25,FALSE)</f>
        <v>#N/A</v>
      </c>
      <c r="J360" s="65" t="s">
        <v>37</v>
      </c>
      <c r="K360" s="61" t="s">
        <v>2111</v>
      </c>
      <c r="L360" s="64" t="s">
        <v>2112</v>
      </c>
      <c r="M360" s="15"/>
      <c r="N360" s="16" t="s">
        <v>2113</v>
      </c>
      <c r="O360" s="64" t="s">
        <v>2047</v>
      </c>
      <c r="P360" s="134">
        <v>9000</v>
      </c>
      <c r="Q360" s="19"/>
      <c r="R360" s="25">
        <f t="shared" si="23"/>
        <v>0</v>
      </c>
      <c r="S360" s="26">
        <v>202305</v>
      </c>
      <c r="T360" s="84" t="s">
        <v>2114</v>
      </c>
      <c r="U360" s="84"/>
      <c r="V360" s="29">
        <v>0</v>
      </c>
      <c r="W360" s="353"/>
      <c r="X360" s="16"/>
      <c r="Y360" s="16"/>
      <c r="Z360" s="30" t="s">
        <v>2115</v>
      </c>
      <c r="AA360" s="36"/>
      <c r="AB360" s="37">
        <v>0</v>
      </c>
      <c r="AC360" s="37">
        <f t="shared" si="27"/>
        <v>0</v>
      </c>
      <c r="AD360" s="38"/>
    </row>
    <row r="361" spans="1:30" s="2" customFormat="1" ht="15" customHeight="1">
      <c r="A361" s="61" t="s">
        <v>209</v>
      </c>
      <c r="B361" s="6" t="s">
        <v>1938</v>
      </c>
      <c r="C361" s="63" t="s">
        <v>1986</v>
      </c>
      <c r="D361" s="63" t="s">
        <v>1913</v>
      </c>
      <c r="E361" s="61" t="s">
        <v>2091</v>
      </c>
      <c r="F361" s="61" t="s">
        <v>2092</v>
      </c>
      <c r="G361" s="64" t="s">
        <v>35</v>
      </c>
      <c r="H361" s="8" t="s">
        <v>2093</v>
      </c>
      <c r="I361" s="8" t="e">
        <f>VLOOKUP(H361,新返回合同!$A$2:$Y$45,25,FALSE)</f>
        <v>#N/A</v>
      </c>
      <c r="J361" s="65" t="s">
        <v>37</v>
      </c>
      <c r="K361" s="61" t="s">
        <v>2116</v>
      </c>
      <c r="L361" s="64" t="s">
        <v>2117</v>
      </c>
      <c r="M361" s="15"/>
      <c r="N361" s="16" t="s">
        <v>2118</v>
      </c>
      <c r="O361" s="64" t="s">
        <v>1297</v>
      </c>
      <c r="P361" s="134">
        <v>9000</v>
      </c>
      <c r="Q361" s="19"/>
      <c r="R361" s="25">
        <f t="shared" si="23"/>
        <v>0</v>
      </c>
      <c r="S361" s="26">
        <v>202305</v>
      </c>
      <c r="T361" s="84" t="s">
        <v>2119</v>
      </c>
      <c r="U361" s="84"/>
      <c r="V361" s="29">
        <v>0</v>
      </c>
      <c r="W361" s="353"/>
      <c r="X361" s="16"/>
      <c r="Y361" s="16"/>
      <c r="Z361" s="30" t="s">
        <v>2120</v>
      </c>
      <c r="AA361" s="36"/>
      <c r="AB361" s="37">
        <v>0</v>
      </c>
      <c r="AC361" s="37">
        <f t="shared" si="27"/>
        <v>0</v>
      </c>
      <c r="AD361" s="38"/>
    </row>
    <row r="362" spans="1:30" s="2" customFormat="1" ht="15" customHeight="1">
      <c r="A362" s="61" t="s">
        <v>209</v>
      </c>
      <c r="B362" s="6" t="s">
        <v>1938</v>
      </c>
      <c r="C362" s="63" t="s">
        <v>1986</v>
      </c>
      <c r="D362" s="63" t="s">
        <v>1913</v>
      </c>
      <c r="E362" s="61" t="s">
        <v>2091</v>
      </c>
      <c r="F362" s="61" t="s">
        <v>2092</v>
      </c>
      <c r="G362" s="64" t="s">
        <v>35</v>
      </c>
      <c r="H362" s="8" t="s">
        <v>2093</v>
      </c>
      <c r="I362" s="8" t="e">
        <f>VLOOKUP(H362,新返回合同!$A$2:$Y$45,25,FALSE)</f>
        <v>#N/A</v>
      </c>
      <c r="J362" s="65" t="s">
        <v>37</v>
      </c>
      <c r="K362" s="61" t="s">
        <v>2121</v>
      </c>
      <c r="L362" s="64" t="s">
        <v>2122</v>
      </c>
      <c r="M362" s="15"/>
      <c r="N362" s="16" t="s">
        <v>2123</v>
      </c>
      <c r="O362" s="64" t="s">
        <v>2047</v>
      </c>
      <c r="P362" s="134">
        <v>9000</v>
      </c>
      <c r="Q362" s="19"/>
      <c r="R362" s="25">
        <f t="shared" si="23"/>
        <v>0</v>
      </c>
      <c r="S362" s="26">
        <v>202305</v>
      </c>
      <c r="T362" s="84" t="s">
        <v>2124</v>
      </c>
      <c r="U362" s="84"/>
      <c r="V362" s="29">
        <v>0</v>
      </c>
      <c r="W362" s="353"/>
      <c r="X362" s="16"/>
      <c r="Y362" s="16"/>
      <c r="Z362" s="30" t="s">
        <v>2125</v>
      </c>
      <c r="AA362" s="36"/>
      <c r="AB362" s="37">
        <v>0</v>
      </c>
      <c r="AC362" s="37">
        <f t="shared" si="27"/>
        <v>0</v>
      </c>
      <c r="AD362" s="38"/>
    </row>
    <row r="363" spans="1:30" s="2" customFormat="1" ht="15" customHeight="1">
      <c r="A363" s="61" t="s">
        <v>209</v>
      </c>
      <c r="B363" s="6" t="s">
        <v>1938</v>
      </c>
      <c r="C363" s="63" t="s">
        <v>1986</v>
      </c>
      <c r="D363" s="63" t="s">
        <v>1913</v>
      </c>
      <c r="E363" s="61" t="s">
        <v>2091</v>
      </c>
      <c r="F363" s="61" t="s">
        <v>2092</v>
      </c>
      <c r="G363" s="64" t="s">
        <v>35</v>
      </c>
      <c r="H363" s="8" t="s">
        <v>2093</v>
      </c>
      <c r="I363" s="8" t="e">
        <f>VLOOKUP(H363,新返回合同!$A$2:$Y$45,25,FALSE)</f>
        <v>#N/A</v>
      </c>
      <c r="J363" s="65" t="s">
        <v>37</v>
      </c>
      <c r="K363" s="61" t="s">
        <v>2126</v>
      </c>
      <c r="L363" s="64" t="s">
        <v>2127</v>
      </c>
      <c r="M363" s="15"/>
      <c r="N363" s="16" t="s">
        <v>2128</v>
      </c>
      <c r="O363" s="64" t="s">
        <v>2129</v>
      </c>
      <c r="P363" s="134">
        <v>9000</v>
      </c>
      <c r="Q363" s="19">
        <v>31.9</v>
      </c>
      <c r="R363" s="25">
        <f t="shared" si="23"/>
        <v>287100</v>
      </c>
      <c r="S363" s="26">
        <v>202305</v>
      </c>
      <c r="T363" s="84" t="s">
        <v>2130</v>
      </c>
      <c r="U363" s="84"/>
      <c r="V363" s="29">
        <v>31.902487183000002</v>
      </c>
      <c r="W363" s="94"/>
      <c r="X363" s="16"/>
      <c r="Y363" s="16"/>
      <c r="Z363" s="30" t="s">
        <v>2131</v>
      </c>
      <c r="AA363" s="36">
        <v>0.3</v>
      </c>
      <c r="AB363" s="37">
        <v>100</v>
      </c>
      <c r="AC363" s="37">
        <f t="shared" si="27"/>
        <v>30</v>
      </c>
      <c r="AD363" s="38"/>
    </row>
    <row r="364" spans="1:30" s="2" customFormat="1" ht="15" customHeight="1">
      <c r="A364" s="61" t="s">
        <v>209</v>
      </c>
      <c r="B364" s="6" t="s">
        <v>1938</v>
      </c>
      <c r="C364" s="63" t="s">
        <v>1986</v>
      </c>
      <c r="D364" s="63" t="s">
        <v>1913</v>
      </c>
      <c r="E364" s="61" t="s">
        <v>2091</v>
      </c>
      <c r="F364" s="61" t="s">
        <v>2132</v>
      </c>
      <c r="G364" s="64" t="s">
        <v>35</v>
      </c>
      <c r="H364" s="8" t="s">
        <v>2093</v>
      </c>
      <c r="I364" s="8" t="e">
        <f>VLOOKUP(H364,新返回合同!$A$2:$Y$45,25,FALSE)</f>
        <v>#N/A</v>
      </c>
      <c r="J364" s="65" t="s">
        <v>37</v>
      </c>
      <c r="K364" s="61" t="s">
        <v>2133</v>
      </c>
      <c r="L364" s="64" t="s">
        <v>2134</v>
      </c>
      <c r="M364" s="15"/>
      <c r="N364" s="16" t="s">
        <v>2135</v>
      </c>
      <c r="O364" s="64" t="s">
        <v>2136</v>
      </c>
      <c r="P364" s="134">
        <v>9000</v>
      </c>
      <c r="Q364" s="19"/>
      <c r="R364" s="25">
        <f t="shared" si="23"/>
        <v>0</v>
      </c>
      <c r="S364" s="26">
        <v>202305</v>
      </c>
      <c r="T364" s="84" t="s">
        <v>2137</v>
      </c>
      <c r="U364" s="84"/>
      <c r="V364" s="29">
        <v>0</v>
      </c>
      <c r="W364" s="353"/>
      <c r="X364" s="16"/>
      <c r="Y364" s="16"/>
      <c r="Z364" s="30" t="s">
        <v>2138</v>
      </c>
      <c r="AA364" s="36">
        <v>0.3</v>
      </c>
      <c r="AB364" s="37"/>
      <c r="AC364" s="37">
        <f t="shared" si="27"/>
        <v>0</v>
      </c>
      <c r="AD364" s="38"/>
    </row>
    <row r="365" spans="1:30" s="2" customFormat="1" ht="15" customHeight="1">
      <c r="A365" s="61" t="s">
        <v>209</v>
      </c>
      <c r="B365" s="6" t="s">
        <v>1938</v>
      </c>
      <c r="C365" s="63" t="s">
        <v>1986</v>
      </c>
      <c r="D365" s="63" t="s">
        <v>1913</v>
      </c>
      <c r="E365" s="61" t="s">
        <v>2091</v>
      </c>
      <c r="F365" s="61" t="s">
        <v>2139</v>
      </c>
      <c r="G365" s="64" t="s">
        <v>35</v>
      </c>
      <c r="H365" s="8" t="s">
        <v>2093</v>
      </c>
      <c r="I365" s="8" t="e">
        <f>VLOOKUP(H365,新返回合同!$A$2:$Y$45,25,FALSE)</f>
        <v>#N/A</v>
      </c>
      <c r="J365" s="65" t="s">
        <v>37</v>
      </c>
      <c r="K365" s="61" t="s">
        <v>2140</v>
      </c>
      <c r="L365" s="64" t="s">
        <v>2141</v>
      </c>
      <c r="M365" s="15"/>
      <c r="N365" s="16" t="s">
        <v>2142</v>
      </c>
      <c r="O365" s="64" t="s">
        <v>1297</v>
      </c>
      <c r="P365" s="134">
        <v>9000</v>
      </c>
      <c r="Q365" s="19"/>
      <c r="R365" s="25">
        <f t="shared" si="23"/>
        <v>0</v>
      </c>
      <c r="S365" s="26">
        <v>202305</v>
      </c>
      <c r="T365" s="84" t="s">
        <v>2143</v>
      </c>
      <c r="U365" s="84"/>
      <c r="V365" s="29">
        <v>0</v>
      </c>
      <c r="W365" s="353"/>
      <c r="X365" s="16"/>
      <c r="Y365" s="16"/>
      <c r="Z365" s="30" t="s">
        <v>2144</v>
      </c>
      <c r="AA365" s="36">
        <v>0.3</v>
      </c>
      <c r="AB365" s="37"/>
      <c r="AC365" s="37">
        <f t="shared" si="27"/>
        <v>0</v>
      </c>
      <c r="AD365" s="38"/>
    </row>
    <row r="366" spans="1:30" s="2" customFormat="1" ht="15" customHeight="1">
      <c r="A366" s="63" t="s">
        <v>209</v>
      </c>
      <c r="B366" s="7" t="s">
        <v>1968</v>
      </c>
      <c r="C366" s="63" t="s">
        <v>2032</v>
      </c>
      <c r="D366" s="61" t="s">
        <v>1913</v>
      </c>
      <c r="E366" s="63" t="s">
        <v>2145</v>
      </c>
      <c r="F366" s="63" t="s">
        <v>2146</v>
      </c>
      <c r="G366" s="63" t="s">
        <v>35</v>
      </c>
      <c r="H366" s="8" t="s">
        <v>2147</v>
      </c>
      <c r="I366" s="8" t="e">
        <f>VLOOKUP(H366,新返回合同!$A$2:$Y$45,25,FALSE)</f>
        <v>#N/A</v>
      </c>
      <c r="J366" s="9" t="s">
        <v>37</v>
      </c>
      <c r="K366" s="63" t="s">
        <v>2036</v>
      </c>
      <c r="L366" s="320" t="s">
        <v>2148</v>
      </c>
      <c r="M366" s="15" t="s">
        <v>2149</v>
      </c>
      <c r="N366" s="16">
        <v>43466</v>
      </c>
      <c r="O366" s="64" t="s">
        <v>540</v>
      </c>
      <c r="P366" s="134">
        <v>11500</v>
      </c>
      <c r="Q366" s="19">
        <v>1</v>
      </c>
      <c r="R366" s="25">
        <f t="shared" si="23"/>
        <v>11500</v>
      </c>
      <c r="S366" s="26">
        <v>202305</v>
      </c>
      <c r="T366" s="352" t="s">
        <v>2150</v>
      </c>
      <c r="U366" s="28"/>
      <c r="V366" s="29">
        <v>0.53608890499999995</v>
      </c>
      <c r="W366" s="353"/>
      <c r="X366" s="16"/>
      <c r="Y366" s="16"/>
      <c r="Z366" s="30" t="s">
        <v>2151</v>
      </c>
      <c r="AA366" s="36">
        <v>0.1</v>
      </c>
      <c r="AB366" s="37">
        <v>10</v>
      </c>
      <c r="AC366" s="37">
        <f t="shared" si="27"/>
        <v>1</v>
      </c>
      <c r="AD366" s="38"/>
    </row>
    <row r="367" spans="1:30" s="43" customFormat="1" ht="15" customHeight="1">
      <c r="A367" s="111" t="s">
        <v>209</v>
      </c>
      <c r="B367" s="112" t="s">
        <v>1848</v>
      </c>
      <c r="C367" s="112" t="s">
        <v>2012</v>
      </c>
      <c r="D367" s="112" t="s">
        <v>1913</v>
      </c>
      <c r="E367" s="111" t="s">
        <v>2152</v>
      </c>
      <c r="F367" s="111" t="s">
        <v>2153</v>
      </c>
      <c r="G367" s="111" t="s">
        <v>35</v>
      </c>
      <c r="H367" s="60" t="s">
        <v>2154</v>
      </c>
      <c r="I367" s="60" t="e">
        <f>VLOOKUP(H367,新返回合同!$A$2:$Y$45,25,FALSE)</f>
        <v>#N/A</v>
      </c>
      <c r="J367" s="316" t="s">
        <v>37</v>
      </c>
      <c r="K367" s="111" t="s">
        <v>2155</v>
      </c>
      <c r="L367" s="121" t="s">
        <v>2153</v>
      </c>
      <c r="M367" s="122"/>
      <c r="N367" s="123" t="s">
        <v>2156</v>
      </c>
      <c r="O367" s="123" t="s">
        <v>2157</v>
      </c>
      <c r="P367" s="317">
        <v>9000</v>
      </c>
      <c r="Q367" s="137">
        <v>69.5</v>
      </c>
      <c r="R367" s="334">
        <f t="shared" si="23"/>
        <v>625500</v>
      </c>
      <c r="S367" s="77">
        <v>202305</v>
      </c>
      <c r="T367" s="355" t="s">
        <v>2158</v>
      </c>
      <c r="U367" s="335"/>
      <c r="V367" s="336">
        <v>68.082971344000001</v>
      </c>
      <c r="W367" s="356">
        <v>70.8</v>
      </c>
      <c r="X367" s="123" t="s">
        <v>2159</v>
      </c>
      <c r="Y367" s="123" t="s">
        <v>2160</v>
      </c>
      <c r="Z367" s="356" t="s">
        <v>2161</v>
      </c>
      <c r="AA367" s="365">
        <v>0.3</v>
      </c>
      <c r="AB367" s="366">
        <v>220</v>
      </c>
      <c r="AC367" s="366">
        <f t="shared" si="27"/>
        <v>66</v>
      </c>
      <c r="AD367" s="44"/>
    </row>
    <row r="368" spans="1:30" s="43" customFormat="1" ht="15" customHeight="1">
      <c r="A368" s="111" t="s">
        <v>209</v>
      </c>
      <c r="B368" s="112" t="s">
        <v>1848</v>
      </c>
      <c r="C368" s="112" t="s">
        <v>2012</v>
      </c>
      <c r="D368" s="112" t="s">
        <v>1913</v>
      </c>
      <c r="E368" s="111" t="s">
        <v>2152</v>
      </c>
      <c r="F368" s="111" t="s">
        <v>2153</v>
      </c>
      <c r="G368" s="111" t="s">
        <v>35</v>
      </c>
      <c r="H368" s="60" t="s">
        <v>2154</v>
      </c>
      <c r="I368" s="60" t="e">
        <f>VLOOKUP(H368,新返回合同!$A$2:$Y$45,25,FALSE)</f>
        <v>#N/A</v>
      </c>
      <c r="J368" s="316" t="s">
        <v>37</v>
      </c>
      <c r="K368" s="111" t="s">
        <v>2162</v>
      </c>
      <c r="L368" s="121" t="s">
        <v>2163</v>
      </c>
      <c r="M368" s="122"/>
      <c r="N368" s="123" t="s">
        <v>2164</v>
      </c>
      <c r="O368" s="123" t="s">
        <v>2165</v>
      </c>
      <c r="P368" s="317">
        <v>9000</v>
      </c>
      <c r="Q368" s="137"/>
      <c r="R368" s="334">
        <f t="shared" si="23"/>
        <v>0</v>
      </c>
      <c r="S368" s="77">
        <v>202305</v>
      </c>
      <c r="T368" s="355" t="s">
        <v>2166</v>
      </c>
      <c r="U368" s="335"/>
      <c r="V368" s="336">
        <v>0</v>
      </c>
      <c r="W368" s="356"/>
      <c r="X368" s="123" t="s">
        <v>2159</v>
      </c>
      <c r="Y368" s="123" t="s">
        <v>2160</v>
      </c>
      <c r="Z368" s="356" t="s">
        <v>2167</v>
      </c>
      <c r="AA368" s="365">
        <v>0.3</v>
      </c>
      <c r="AB368" s="366">
        <v>0</v>
      </c>
      <c r="AC368" s="366">
        <f t="shared" si="27"/>
        <v>0</v>
      </c>
      <c r="AD368" s="44"/>
    </row>
    <row r="369" spans="1:30" s="2" customFormat="1" ht="15" customHeight="1">
      <c r="A369" s="7" t="s">
        <v>209</v>
      </c>
      <c r="B369" s="6" t="s">
        <v>1848</v>
      </c>
      <c r="C369" s="6" t="s">
        <v>2012</v>
      </c>
      <c r="D369" s="6" t="s">
        <v>1913</v>
      </c>
      <c r="E369" s="7" t="s">
        <v>2152</v>
      </c>
      <c r="F369" s="7" t="s">
        <v>2153</v>
      </c>
      <c r="G369" s="7" t="s">
        <v>35</v>
      </c>
      <c r="H369" s="8" t="s">
        <v>2168</v>
      </c>
      <c r="I369" s="8" t="e">
        <f>VLOOKUP(H369,新返回合同!$A$2:$Y$45,25,FALSE)</f>
        <v>#N/A</v>
      </c>
      <c r="J369" s="9" t="s">
        <v>37</v>
      </c>
      <c r="K369" s="7" t="s">
        <v>2155</v>
      </c>
      <c r="L369" s="14" t="s">
        <v>2169</v>
      </c>
      <c r="M369" s="15"/>
      <c r="N369" s="16" t="s">
        <v>2170</v>
      </c>
      <c r="O369" s="16" t="s">
        <v>240</v>
      </c>
      <c r="P369" s="134">
        <v>0</v>
      </c>
      <c r="Q369" s="19"/>
      <c r="R369" s="25">
        <f t="shared" si="23"/>
        <v>0</v>
      </c>
      <c r="S369" s="26">
        <v>202305</v>
      </c>
      <c r="T369" s="92" t="s">
        <v>2171</v>
      </c>
      <c r="U369" s="27"/>
      <c r="V369" s="29">
        <v>0</v>
      </c>
      <c r="W369" s="30"/>
      <c r="X369" s="16"/>
      <c r="Y369" s="16"/>
      <c r="Z369" s="30" t="s">
        <v>2172</v>
      </c>
      <c r="AA369" s="36">
        <v>0.3</v>
      </c>
      <c r="AB369" s="37">
        <v>40</v>
      </c>
      <c r="AC369" s="37">
        <f t="shared" si="27"/>
        <v>12</v>
      </c>
      <c r="AD369" s="38"/>
    </row>
    <row r="370" spans="1:30" s="2" customFormat="1" ht="15" customHeight="1">
      <c r="A370" s="7" t="s">
        <v>209</v>
      </c>
      <c r="B370" s="6" t="s">
        <v>1848</v>
      </c>
      <c r="C370" s="6" t="s">
        <v>2012</v>
      </c>
      <c r="D370" s="6" t="s">
        <v>1913</v>
      </c>
      <c r="E370" s="7" t="s">
        <v>2152</v>
      </c>
      <c r="F370" s="7" t="s">
        <v>2153</v>
      </c>
      <c r="G370" s="7" t="s">
        <v>35</v>
      </c>
      <c r="H370" s="8" t="s">
        <v>2173</v>
      </c>
      <c r="I370" s="8" t="e">
        <f>VLOOKUP(H370,新返回合同!$A$2:$Y$45,25,FALSE)</f>
        <v>#N/A</v>
      </c>
      <c r="J370" s="9" t="s">
        <v>37</v>
      </c>
      <c r="K370" s="7" t="s">
        <v>2155</v>
      </c>
      <c r="L370" s="14" t="s">
        <v>2174</v>
      </c>
      <c r="M370" s="15" t="s">
        <v>2175</v>
      </c>
      <c r="N370" s="16">
        <v>45047</v>
      </c>
      <c r="O370" s="16" t="s">
        <v>431</v>
      </c>
      <c r="P370" s="134">
        <v>9000</v>
      </c>
      <c r="Q370" s="19">
        <v>165.5</v>
      </c>
      <c r="R370" s="25">
        <f t="shared" si="23"/>
        <v>1489500</v>
      </c>
      <c r="S370" s="26">
        <v>202305</v>
      </c>
      <c r="T370" s="92" t="s">
        <v>2176</v>
      </c>
      <c r="U370" s="27"/>
      <c r="V370" s="29">
        <v>163.69457275299999</v>
      </c>
      <c r="W370" s="30">
        <v>167.3</v>
      </c>
      <c r="X370" s="16"/>
      <c r="Y370" s="16"/>
      <c r="Z370" s="30" t="s">
        <v>2177</v>
      </c>
      <c r="AA370" s="36">
        <v>0.3</v>
      </c>
      <c r="AB370" s="37">
        <v>200</v>
      </c>
      <c r="AC370" s="37"/>
      <c r="AD370" s="38"/>
    </row>
    <row r="371" spans="1:30" s="2" customFormat="1" ht="15" customHeight="1">
      <c r="A371" s="7" t="s">
        <v>209</v>
      </c>
      <c r="B371" s="6" t="s">
        <v>1848</v>
      </c>
      <c r="C371" s="6" t="s">
        <v>2012</v>
      </c>
      <c r="D371" s="6" t="s">
        <v>1913</v>
      </c>
      <c r="E371" s="7" t="s">
        <v>2178</v>
      </c>
      <c r="F371" s="7" t="s">
        <v>2179</v>
      </c>
      <c r="G371" s="7" t="s">
        <v>35</v>
      </c>
      <c r="H371" s="8" t="s">
        <v>2180</v>
      </c>
      <c r="I371" s="8" t="e">
        <f>VLOOKUP(H371,新返回合同!$A$2:$Y$45,25,FALSE)</f>
        <v>#N/A</v>
      </c>
      <c r="J371" s="9" t="s">
        <v>37</v>
      </c>
      <c r="K371" s="7" t="s">
        <v>2181</v>
      </c>
      <c r="L371" s="14" t="s">
        <v>2182</v>
      </c>
      <c r="M371" s="15"/>
      <c r="N371" s="16" t="s">
        <v>2183</v>
      </c>
      <c r="O371" s="16" t="s">
        <v>2184</v>
      </c>
      <c r="P371" s="134">
        <v>9000</v>
      </c>
      <c r="Q371" s="19">
        <v>0</v>
      </c>
      <c r="R371" s="25">
        <f t="shared" si="23"/>
        <v>0</v>
      </c>
      <c r="S371" s="26">
        <v>202305</v>
      </c>
      <c r="T371" s="92" t="s">
        <v>2185</v>
      </c>
      <c r="U371" s="27"/>
      <c r="V371" s="29">
        <v>0</v>
      </c>
      <c r="W371" s="30"/>
      <c r="X371" s="16"/>
      <c r="Y371" s="16"/>
      <c r="Z371" s="30" t="s">
        <v>2186</v>
      </c>
      <c r="AA371" s="36">
        <v>0.3</v>
      </c>
      <c r="AB371" s="37">
        <v>80</v>
      </c>
      <c r="AC371" s="37">
        <f>AA371*AB371</f>
        <v>24</v>
      </c>
      <c r="AD371" s="38"/>
    </row>
    <row r="372" spans="1:30" s="2" customFormat="1" ht="15" customHeight="1">
      <c r="A372" s="7" t="s">
        <v>209</v>
      </c>
      <c r="B372" s="7" t="s">
        <v>1968</v>
      </c>
      <c r="C372" s="7" t="s">
        <v>1969</v>
      </c>
      <c r="D372" s="6" t="s">
        <v>1913</v>
      </c>
      <c r="E372" s="7" t="s">
        <v>2187</v>
      </c>
      <c r="F372" s="7" t="s">
        <v>2188</v>
      </c>
      <c r="G372" s="7" t="s">
        <v>35</v>
      </c>
      <c r="H372" s="8" t="s">
        <v>2189</v>
      </c>
      <c r="I372" s="8" t="e">
        <f>VLOOKUP(H372,新返回合同!$A$2:$Y$45,25,FALSE)</f>
        <v>#N/A</v>
      </c>
      <c r="J372" s="9" t="s">
        <v>37</v>
      </c>
      <c r="K372" s="7" t="s">
        <v>2190</v>
      </c>
      <c r="L372" s="14" t="s">
        <v>2188</v>
      </c>
      <c r="M372" s="15" t="s">
        <v>2191</v>
      </c>
      <c r="N372" s="16" t="s">
        <v>2192</v>
      </c>
      <c r="O372" s="7" t="s">
        <v>2193</v>
      </c>
      <c r="P372" s="134">
        <v>9000</v>
      </c>
      <c r="Q372" s="19">
        <v>6.5</v>
      </c>
      <c r="R372" s="25">
        <f t="shared" si="23"/>
        <v>58500</v>
      </c>
      <c r="S372" s="26">
        <v>202305</v>
      </c>
      <c r="T372" s="27" t="s">
        <v>2194</v>
      </c>
      <c r="U372" s="28"/>
      <c r="V372" s="29">
        <v>6.4935299300000002</v>
      </c>
      <c r="W372" s="30"/>
      <c r="X372" s="16"/>
      <c r="Y372" s="16"/>
      <c r="Z372" s="30" t="s">
        <v>2195</v>
      </c>
      <c r="AA372" s="36">
        <v>0.3</v>
      </c>
      <c r="AB372" s="37">
        <v>20</v>
      </c>
      <c r="AC372" s="37">
        <f>AA372*AB372</f>
        <v>6</v>
      </c>
      <c r="AD372" s="38"/>
    </row>
    <row r="373" spans="1:30" s="43" customFormat="1" ht="15" customHeight="1">
      <c r="A373" s="111" t="s">
        <v>209</v>
      </c>
      <c r="B373" s="112" t="s">
        <v>1848</v>
      </c>
      <c r="C373" s="112" t="s">
        <v>2012</v>
      </c>
      <c r="D373" s="112" t="s">
        <v>1913</v>
      </c>
      <c r="E373" s="111" t="s">
        <v>2196</v>
      </c>
      <c r="F373" s="111" t="s">
        <v>2197</v>
      </c>
      <c r="G373" s="111" t="s">
        <v>35</v>
      </c>
      <c r="H373" s="60" t="s">
        <v>2198</v>
      </c>
      <c r="I373" s="60" t="e">
        <f>VLOOKUP(H373,新返回合同!$A$2:$Y$45,25,FALSE)</f>
        <v>#N/A</v>
      </c>
      <c r="J373" s="112" t="s">
        <v>230</v>
      </c>
      <c r="K373" s="111" t="s">
        <v>2199</v>
      </c>
      <c r="L373" s="121" t="s">
        <v>2200</v>
      </c>
      <c r="M373" s="122"/>
      <c r="N373" s="123" t="s">
        <v>2201</v>
      </c>
      <c r="O373" s="123" t="s">
        <v>2202</v>
      </c>
      <c r="P373" s="317">
        <v>15416.66</v>
      </c>
      <c r="Q373" s="137">
        <v>81.7</v>
      </c>
      <c r="R373" s="334">
        <f t="shared" si="23"/>
        <v>1259541.1200000001</v>
      </c>
      <c r="S373" s="77">
        <v>202305</v>
      </c>
      <c r="T373" s="355" t="s">
        <v>2203</v>
      </c>
      <c r="U373" s="335"/>
      <c r="V373" s="336">
        <v>79.765090848</v>
      </c>
      <c r="W373" s="356">
        <v>83.6</v>
      </c>
      <c r="X373" s="123">
        <v>44531</v>
      </c>
      <c r="Y373" s="123">
        <v>45260</v>
      </c>
      <c r="Z373" s="356" t="s">
        <v>2204</v>
      </c>
      <c r="AA373" s="365">
        <v>0.2</v>
      </c>
      <c r="AB373" s="366">
        <v>300</v>
      </c>
      <c r="AC373" s="366">
        <f>AA373*AB373</f>
        <v>60</v>
      </c>
      <c r="AD373" s="44"/>
    </row>
    <row r="374" spans="1:30" s="2" customFormat="1" ht="15" customHeight="1">
      <c r="A374" s="7" t="s">
        <v>209</v>
      </c>
      <c r="B374" s="6" t="s">
        <v>1848</v>
      </c>
      <c r="C374" s="6" t="s">
        <v>1948</v>
      </c>
      <c r="D374" s="6" t="s">
        <v>1913</v>
      </c>
      <c r="E374" s="7" t="s">
        <v>2205</v>
      </c>
      <c r="F374" s="7" t="s">
        <v>2206</v>
      </c>
      <c r="G374" s="7" t="s">
        <v>35</v>
      </c>
      <c r="H374" s="8" t="s">
        <v>2207</v>
      </c>
      <c r="I374" s="8" t="e">
        <f>VLOOKUP(H374,新返回合同!$A$2:$Y$45,25,FALSE)</f>
        <v>#N/A</v>
      </c>
      <c r="J374" s="9" t="s">
        <v>37</v>
      </c>
      <c r="K374" s="7" t="s">
        <v>2208</v>
      </c>
      <c r="L374" s="14" t="s">
        <v>2209</v>
      </c>
      <c r="M374" s="15"/>
      <c r="N374" s="16">
        <v>43105</v>
      </c>
      <c r="O374" s="16" t="s">
        <v>1443</v>
      </c>
      <c r="P374" s="134">
        <v>9000</v>
      </c>
      <c r="Q374" s="19">
        <v>13</v>
      </c>
      <c r="R374" s="25">
        <f t="shared" si="23"/>
        <v>117000</v>
      </c>
      <c r="S374" s="26">
        <v>202305</v>
      </c>
      <c r="T374" s="92" t="s">
        <v>2210</v>
      </c>
      <c r="U374" s="27"/>
      <c r="V374" s="29">
        <v>12.807887535000001</v>
      </c>
      <c r="W374" s="30">
        <v>13.05</v>
      </c>
      <c r="X374" s="16"/>
      <c r="Y374" s="16"/>
      <c r="Z374" s="30" t="s">
        <v>2211</v>
      </c>
      <c r="AA374" s="36">
        <v>0.3</v>
      </c>
      <c r="AB374" s="37">
        <v>40</v>
      </c>
      <c r="AC374" s="37">
        <f>AA374*AB374</f>
        <v>12</v>
      </c>
      <c r="AD374" s="38"/>
    </row>
    <row r="375" spans="1:30" s="43" customFormat="1" ht="15" customHeight="1">
      <c r="A375" s="57" t="s">
        <v>264</v>
      </c>
      <c r="B375" s="112" t="s">
        <v>1938</v>
      </c>
      <c r="C375" s="59" t="s">
        <v>1939</v>
      </c>
      <c r="D375" s="59" t="s">
        <v>1913</v>
      </c>
      <c r="E375" s="57" t="s">
        <v>2212</v>
      </c>
      <c r="F375" s="57" t="s">
        <v>2213</v>
      </c>
      <c r="G375" s="347" t="s">
        <v>35</v>
      </c>
      <c r="H375" s="112" t="s">
        <v>2214</v>
      </c>
      <c r="I375" s="60" t="e">
        <f>VLOOKUP(H375,新返回合同!$A$2:$Y$45,25,FALSE)</f>
        <v>#N/A</v>
      </c>
      <c r="J375" s="66" t="s">
        <v>37</v>
      </c>
      <c r="K375" s="57" t="s">
        <v>2215</v>
      </c>
      <c r="L375" s="347" t="s">
        <v>2216</v>
      </c>
      <c r="M375" s="122" t="s">
        <v>2217</v>
      </c>
      <c r="N375" s="123" t="s">
        <v>848</v>
      </c>
      <c r="O375" s="347" t="s">
        <v>2218</v>
      </c>
      <c r="P375" s="317">
        <v>6740</v>
      </c>
      <c r="Q375" s="137"/>
      <c r="R375" s="334">
        <f t="shared" si="23"/>
        <v>0</v>
      </c>
      <c r="S375" s="77">
        <v>202305</v>
      </c>
      <c r="T375" s="78" t="s">
        <v>2219</v>
      </c>
      <c r="U375" s="78"/>
      <c r="V375" s="336">
        <v>0</v>
      </c>
      <c r="W375" s="337"/>
      <c r="X375" s="123">
        <v>44927</v>
      </c>
      <c r="Y375" s="123">
        <v>45107</v>
      </c>
      <c r="Z375" s="356" t="s">
        <v>2220</v>
      </c>
      <c r="AA375" s="365"/>
      <c r="AB375" s="366"/>
      <c r="AC375" s="366">
        <f>AB375*AA375</f>
        <v>0</v>
      </c>
      <c r="AD375" s="44"/>
    </row>
    <row r="376" spans="1:30" s="43" customFormat="1" ht="15" customHeight="1">
      <c r="A376" s="57" t="s">
        <v>264</v>
      </c>
      <c r="B376" s="112" t="s">
        <v>1938</v>
      </c>
      <c r="C376" s="59" t="s">
        <v>1939</v>
      </c>
      <c r="D376" s="59" t="s">
        <v>1913</v>
      </c>
      <c r="E376" s="57" t="s">
        <v>2212</v>
      </c>
      <c r="F376" s="57" t="s">
        <v>2213</v>
      </c>
      <c r="G376" s="347" t="s">
        <v>35</v>
      </c>
      <c r="H376" s="112" t="s">
        <v>2214</v>
      </c>
      <c r="I376" s="60" t="e">
        <f>VLOOKUP(H376,新返回合同!$A$2:$Y$45,25,FALSE)</f>
        <v>#N/A</v>
      </c>
      <c r="J376" s="66" t="s">
        <v>37</v>
      </c>
      <c r="K376" s="57" t="s">
        <v>2215</v>
      </c>
      <c r="L376" s="347" t="s">
        <v>2221</v>
      </c>
      <c r="M376" s="122"/>
      <c r="N376" s="123" t="s">
        <v>2222</v>
      </c>
      <c r="O376" s="347" t="s">
        <v>1610</v>
      </c>
      <c r="P376" s="317">
        <v>6740</v>
      </c>
      <c r="Q376" s="137"/>
      <c r="R376" s="334">
        <f t="shared" si="23"/>
        <v>0</v>
      </c>
      <c r="S376" s="77">
        <v>202305</v>
      </c>
      <c r="T376" s="78" t="s">
        <v>2223</v>
      </c>
      <c r="U376" s="78"/>
      <c r="V376" s="336">
        <v>0</v>
      </c>
      <c r="W376" s="337"/>
      <c r="X376" s="123">
        <v>44927</v>
      </c>
      <c r="Y376" s="123">
        <v>45107</v>
      </c>
      <c r="Z376" s="356" t="s">
        <v>2224</v>
      </c>
      <c r="AA376" s="365">
        <v>0</v>
      </c>
      <c r="AB376" s="366">
        <v>0</v>
      </c>
      <c r="AC376" s="366">
        <f>AA376*AB376</f>
        <v>0</v>
      </c>
      <c r="AD376" s="44"/>
    </row>
    <row r="377" spans="1:30" s="43" customFormat="1" ht="15" customHeight="1">
      <c r="A377" s="57" t="s">
        <v>264</v>
      </c>
      <c r="B377" s="112" t="s">
        <v>1938</v>
      </c>
      <c r="C377" s="59" t="s">
        <v>1939</v>
      </c>
      <c r="D377" s="59" t="s">
        <v>1913</v>
      </c>
      <c r="E377" s="57" t="s">
        <v>2212</v>
      </c>
      <c r="F377" s="57" t="s">
        <v>2213</v>
      </c>
      <c r="G377" s="347" t="s">
        <v>35</v>
      </c>
      <c r="H377" s="112" t="s">
        <v>2214</v>
      </c>
      <c r="I377" s="60" t="e">
        <f>VLOOKUP(H377,新返回合同!$A$2:$Y$45,25,FALSE)</f>
        <v>#N/A</v>
      </c>
      <c r="J377" s="66" t="s">
        <v>438</v>
      </c>
      <c r="K377" s="57" t="s">
        <v>2225</v>
      </c>
      <c r="L377" s="347" t="s">
        <v>2226</v>
      </c>
      <c r="M377" s="122"/>
      <c r="N377" s="123">
        <v>42236</v>
      </c>
      <c r="O377" s="347" t="s">
        <v>219</v>
      </c>
      <c r="P377" s="317">
        <v>6740</v>
      </c>
      <c r="Q377" s="137">
        <v>1.78</v>
      </c>
      <c r="R377" s="334">
        <f t="shared" si="23"/>
        <v>11997.2</v>
      </c>
      <c r="S377" s="77">
        <v>202305</v>
      </c>
      <c r="T377" s="78" t="s">
        <v>2227</v>
      </c>
      <c r="U377" s="78"/>
      <c r="V377" s="336">
        <v>1.6</v>
      </c>
      <c r="W377" s="337"/>
      <c r="X377" s="123">
        <v>44927</v>
      </c>
      <c r="Y377" s="123">
        <v>45107</v>
      </c>
      <c r="Z377" s="356" t="s">
        <v>2228</v>
      </c>
      <c r="AA377" s="365">
        <v>0.4</v>
      </c>
      <c r="AB377" s="366">
        <v>20</v>
      </c>
      <c r="AC377" s="366">
        <f>AA377*AB377</f>
        <v>8</v>
      </c>
      <c r="AD377" s="44"/>
    </row>
    <row r="378" spans="1:30" s="43" customFormat="1" ht="15" customHeight="1">
      <c r="A378" s="57" t="s">
        <v>264</v>
      </c>
      <c r="B378" s="112" t="s">
        <v>1938</v>
      </c>
      <c r="C378" s="59" t="s">
        <v>1939</v>
      </c>
      <c r="D378" s="59" t="s">
        <v>1913</v>
      </c>
      <c r="E378" s="57" t="s">
        <v>2212</v>
      </c>
      <c r="F378" s="57" t="s">
        <v>2213</v>
      </c>
      <c r="G378" s="347" t="s">
        <v>35</v>
      </c>
      <c r="H378" s="112" t="s">
        <v>2214</v>
      </c>
      <c r="I378" s="60" t="e">
        <f>VLOOKUP(H378,新返回合同!$A$2:$Y$45,25,FALSE)</f>
        <v>#N/A</v>
      </c>
      <c r="J378" s="66" t="s">
        <v>37</v>
      </c>
      <c r="K378" s="57" t="s">
        <v>2229</v>
      </c>
      <c r="L378" s="347" t="s">
        <v>2213</v>
      </c>
      <c r="M378" s="122"/>
      <c r="N378" s="123" t="s">
        <v>2230</v>
      </c>
      <c r="O378" s="347" t="s">
        <v>2231</v>
      </c>
      <c r="P378" s="317">
        <v>6740</v>
      </c>
      <c r="Q378" s="137"/>
      <c r="R378" s="334">
        <f t="shared" ref="R378:R411" si="28">ROUND(P378*Q378,2)</f>
        <v>0</v>
      </c>
      <c r="S378" s="77">
        <v>202305</v>
      </c>
      <c r="T378" s="78" t="s">
        <v>2232</v>
      </c>
      <c r="U378" s="78"/>
      <c r="V378" s="336">
        <v>0</v>
      </c>
      <c r="W378" s="364"/>
      <c r="X378" s="123">
        <v>44927</v>
      </c>
      <c r="Y378" s="123">
        <v>45107</v>
      </c>
      <c r="Z378" s="356" t="s">
        <v>2233</v>
      </c>
      <c r="AA378" s="365"/>
      <c r="AB378" s="366">
        <v>0</v>
      </c>
      <c r="AC378" s="366">
        <f>AA378*AB378</f>
        <v>0</v>
      </c>
      <c r="AD378" s="44"/>
    </row>
    <row r="379" spans="1:30" s="43" customFormat="1" ht="15" customHeight="1">
      <c r="A379" s="57" t="s">
        <v>264</v>
      </c>
      <c r="B379" s="112" t="s">
        <v>1938</v>
      </c>
      <c r="C379" s="59" t="s">
        <v>1939</v>
      </c>
      <c r="D379" s="59" t="s">
        <v>1913</v>
      </c>
      <c r="E379" s="57" t="s">
        <v>2212</v>
      </c>
      <c r="F379" s="57" t="s">
        <v>2213</v>
      </c>
      <c r="G379" s="347" t="s">
        <v>35</v>
      </c>
      <c r="H379" s="112" t="s">
        <v>2214</v>
      </c>
      <c r="I379" s="60" t="e">
        <f>VLOOKUP(H379,新返回合同!$A$2:$Y$45,25,FALSE)</f>
        <v>#N/A</v>
      </c>
      <c r="J379" s="66" t="s">
        <v>37</v>
      </c>
      <c r="K379" s="57" t="s">
        <v>2234</v>
      </c>
      <c r="L379" s="347" t="s">
        <v>2235</v>
      </c>
      <c r="M379" s="122"/>
      <c r="N379" s="125" t="s">
        <v>2236</v>
      </c>
      <c r="O379" s="347" t="s">
        <v>2237</v>
      </c>
      <c r="P379" s="317">
        <v>6740</v>
      </c>
      <c r="Q379" s="137">
        <v>22.22</v>
      </c>
      <c r="R379" s="334">
        <f t="shared" si="28"/>
        <v>149762.79999999999</v>
      </c>
      <c r="S379" s="77">
        <v>202305</v>
      </c>
      <c r="T379" s="104" t="s">
        <v>2238</v>
      </c>
      <c r="U379" s="78"/>
      <c r="V379" s="336">
        <v>22.219017029</v>
      </c>
      <c r="W379" s="337"/>
      <c r="X379" s="123">
        <v>44927</v>
      </c>
      <c r="Y379" s="123">
        <v>45107</v>
      </c>
      <c r="Z379" s="356" t="s">
        <v>2239</v>
      </c>
      <c r="AA379" s="365">
        <v>0.4</v>
      </c>
      <c r="AB379" s="366">
        <v>40</v>
      </c>
      <c r="AC379" s="366">
        <f>AA379*AB379</f>
        <v>16</v>
      </c>
      <c r="AD379" s="44"/>
    </row>
    <row r="380" spans="1:30" s="43" customFormat="1" ht="15" customHeight="1">
      <c r="A380" s="57" t="s">
        <v>264</v>
      </c>
      <c r="B380" s="112" t="s">
        <v>1938</v>
      </c>
      <c r="C380" s="59" t="s">
        <v>1939</v>
      </c>
      <c r="D380" s="59" t="s">
        <v>1913</v>
      </c>
      <c r="E380" s="57" t="s">
        <v>2212</v>
      </c>
      <c r="F380" s="57" t="s">
        <v>2213</v>
      </c>
      <c r="G380" s="347" t="s">
        <v>35</v>
      </c>
      <c r="H380" s="112" t="s">
        <v>2214</v>
      </c>
      <c r="I380" s="60" t="e">
        <f>VLOOKUP(H380,新返回合同!$A$2:$Y$45,25,FALSE)</f>
        <v>#N/A</v>
      </c>
      <c r="J380" s="66" t="s">
        <v>37</v>
      </c>
      <c r="K380" s="57" t="s">
        <v>2215</v>
      </c>
      <c r="L380" s="347" t="s">
        <v>2240</v>
      </c>
      <c r="M380" s="122" t="s">
        <v>2241</v>
      </c>
      <c r="N380" s="123">
        <v>44873</v>
      </c>
      <c r="O380" s="347" t="s">
        <v>431</v>
      </c>
      <c r="P380" s="317">
        <v>6740</v>
      </c>
      <c r="Q380" s="137">
        <v>0.95</v>
      </c>
      <c r="R380" s="334">
        <f t="shared" si="28"/>
        <v>6403</v>
      </c>
      <c r="S380" s="77">
        <v>202304</v>
      </c>
      <c r="T380" s="355" t="s">
        <v>2242</v>
      </c>
      <c r="U380" s="78"/>
      <c r="V380" s="336"/>
      <c r="W380" s="337"/>
      <c r="X380" s="123">
        <v>44927</v>
      </c>
      <c r="Y380" s="123">
        <v>45107</v>
      </c>
      <c r="Z380" s="356"/>
      <c r="AA380" s="365"/>
      <c r="AB380" s="366"/>
      <c r="AC380" s="366"/>
      <c r="AD380" s="44"/>
    </row>
    <row r="381" spans="1:30" s="43" customFormat="1" ht="15" customHeight="1">
      <c r="A381" s="57" t="s">
        <v>264</v>
      </c>
      <c r="B381" s="112" t="s">
        <v>1938</v>
      </c>
      <c r="C381" s="59" t="s">
        <v>1939</v>
      </c>
      <c r="D381" s="59" t="s">
        <v>1913</v>
      </c>
      <c r="E381" s="57" t="s">
        <v>2212</v>
      </c>
      <c r="F381" s="57" t="s">
        <v>2213</v>
      </c>
      <c r="G381" s="347" t="s">
        <v>35</v>
      </c>
      <c r="H381" s="112" t="s">
        <v>2214</v>
      </c>
      <c r="I381" s="60" t="e">
        <f>VLOOKUP(H381,新返回合同!$A$2:$Y$45,25,FALSE)</f>
        <v>#N/A</v>
      </c>
      <c r="J381" s="66" t="s">
        <v>37</v>
      </c>
      <c r="K381" s="57" t="s">
        <v>2215</v>
      </c>
      <c r="L381" s="347" t="s">
        <v>2243</v>
      </c>
      <c r="M381" s="122" t="s">
        <v>2241</v>
      </c>
      <c r="N381" s="123">
        <v>44873</v>
      </c>
      <c r="O381" s="347" t="s">
        <v>431</v>
      </c>
      <c r="P381" s="317">
        <v>6740</v>
      </c>
      <c r="Q381" s="137">
        <v>80</v>
      </c>
      <c r="R381" s="334">
        <f t="shared" si="28"/>
        <v>539200</v>
      </c>
      <c r="S381" s="77">
        <v>202305</v>
      </c>
      <c r="T381" s="355" t="s">
        <v>2244</v>
      </c>
      <c r="U381" s="78"/>
      <c r="V381" s="336">
        <v>76.451202393000003</v>
      </c>
      <c r="W381" s="337"/>
      <c r="X381" s="123">
        <v>44927</v>
      </c>
      <c r="Y381" s="123">
        <v>45107</v>
      </c>
      <c r="Z381" s="356" t="s">
        <v>2240</v>
      </c>
      <c r="AA381" s="365">
        <v>0.4</v>
      </c>
      <c r="AB381" s="366">
        <v>200</v>
      </c>
      <c r="AC381" s="366">
        <f t="shared" ref="AC381:AC388" si="29">AA381*AB381</f>
        <v>80</v>
      </c>
      <c r="AD381" s="44"/>
    </row>
    <row r="382" spans="1:30" s="43" customFormat="1" ht="15" customHeight="1">
      <c r="A382" s="57" t="s">
        <v>264</v>
      </c>
      <c r="B382" s="112" t="s">
        <v>1938</v>
      </c>
      <c r="C382" s="59" t="s">
        <v>1939</v>
      </c>
      <c r="D382" s="59" t="s">
        <v>1913</v>
      </c>
      <c r="E382" s="57" t="s">
        <v>2212</v>
      </c>
      <c r="F382" s="57" t="s">
        <v>2213</v>
      </c>
      <c r="G382" s="347" t="s">
        <v>35</v>
      </c>
      <c r="H382" s="112" t="s">
        <v>2214</v>
      </c>
      <c r="I382" s="60" t="e">
        <f>VLOOKUP(H382,新返回合同!$A$2:$Y$45,25,FALSE)</f>
        <v>#N/A</v>
      </c>
      <c r="J382" s="66" t="s">
        <v>37</v>
      </c>
      <c r="K382" s="57" t="s">
        <v>2215</v>
      </c>
      <c r="L382" s="347" t="s">
        <v>2245</v>
      </c>
      <c r="M382" s="122" t="s">
        <v>2241</v>
      </c>
      <c r="N382" s="123">
        <v>44866</v>
      </c>
      <c r="O382" s="347" t="s">
        <v>431</v>
      </c>
      <c r="P382" s="317">
        <v>6740</v>
      </c>
      <c r="Q382" s="137">
        <v>80</v>
      </c>
      <c r="R382" s="334">
        <f t="shared" si="28"/>
        <v>539200</v>
      </c>
      <c r="S382" s="77">
        <v>202305</v>
      </c>
      <c r="T382" s="355" t="s">
        <v>2246</v>
      </c>
      <c r="U382" s="78"/>
      <c r="V382" s="336">
        <v>75.565551757999998</v>
      </c>
      <c r="W382" s="337"/>
      <c r="X382" s="123">
        <v>44927</v>
      </c>
      <c r="Y382" s="123">
        <v>45107</v>
      </c>
      <c r="Z382" s="356" t="s">
        <v>2247</v>
      </c>
      <c r="AA382" s="365">
        <v>0.4</v>
      </c>
      <c r="AB382" s="366">
        <v>200</v>
      </c>
      <c r="AC382" s="366">
        <f t="shared" si="29"/>
        <v>80</v>
      </c>
      <c r="AD382" s="44"/>
    </row>
    <row r="383" spans="1:30" s="43" customFormat="1" ht="15" customHeight="1">
      <c r="A383" s="111" t="s">
        <v>264</v>
      </c>
      <c r="B383" s="112" t="s">
        <v>1848</v>
      </c>
      <c r="C383" s="112" t="s">
        <v>1912</v>
      </c>
      <c r="D383" s="112" t="s">
        <v>1913</v>
      </c>
      <c r="E383" s="111" t="s">
        <v>2248</v>
      </c>
      <c r="F383" s="111" t="s">
        <v>2249</v>
      </c>
      <c r="G383" s="111" t="s">
        <v>35</v>
      </c>
      <c r="H383" s="60" t="s">
        <v>2250</v>
      </c>
      <c r="I383" s="60" t="e">
        <f>VLOOKUP(H383,新返回合同!$A$2:$Y$45,25,FALSE)</f>
        <v>#N/A</v>
      </c>
      <c r="J383" s="316" t="s">
        <v>37</v>
      </c>
      <c r="K383" s="111" t="s">
        <v>2251</v>
      </c>
      <c r="L383" s="121" t="s">
        <v>2252</v>
      </c>
      <c r="M383" s="122" t="s">
        <v>2253</v>
      </c>
      <c r="N383" s="125" t="s">
        <v>2254</v>
      </c>
      <c r="O383" s="123" t="s">
        <v>2255</v>
      </c>
      <c r="P383" s="317">
        <v>6740</v>
      </c>
      <c r="Q383" s="137">
        <v>28.83</v>
      </c>
      <c r="R383" s="334">
        <f t="shared" si="28"/>
        <v>194314.2</v>
      </c>
      <c r="S383" s="77">
        <v>202305</v>
      </c>
      <c r="T383" s="355" t="s">
        <v>2256</v>
      </c>
      <c r="U383" s="335"/>
      <c r="V383" s="336">
        <v>28.834281920999999</v>
      </c>
      <c r="W383" s="356"/>
      <c r="X383" s="123">
        <v>44927</v>
      </c>
      <c r="Y383" s="123">
        <v>45107</v>
      </c>
      <c r="Z383" s="356" t="s">
        <v>2257</v>
      </c>
      <c r="AA383" s="365">
        <v>0.4</v>
      </c>
      <c r="AB383" s="366">
        <v>60</v>
      </c>
      <c r="AC383" s="366">
        <f t="shared" si="29"/>
        <v>24</v>
      </c>
      <c r="AD383" s="44"/>
    </row>
    <row r="384" spans="1:30" s="43" customFormat="1" ht="15" customHeight="1">
      <c r="A384" s="57" t="s">
        <v>264</v>
      </c>
      <c r="B384" s="112" t="s">
        <v>1938</v>
      </c>
      <c r="C384" s="59" t="s">
        <v>1986</v>
      </c>
      <c r="D384" s="59" t="s">
        <v>1913</v>
      </c>
      <c r="E384" s="57" t="s">
        <v>2258</v>
      </c>
      <c r="F384" s="57" t="s">
        <v>2259</v>
      </c>
      <c r="G384" s="347" t="s">
        <v>35</v>
      </c>
      <c r="H384" s="112" t="s">
        <v>2260</v>
      </c>
      <c r="I384" s="60" t="e">
        <f>VLOOKUP(H384,新返回合同!$A$2:$Y$45,25,FALSE)</f>
        <v>#N/A</v>
      </c>
      <c r="J384" s="66" t="s">
        <v>37</v>
      </c>
      <c r="K384" s="57" t="s">
        <v>2261</v>
      </c>
      <c r="L384" s="347" t="s">
        <v>2262</v>
      </c>
      <c r="M384" s="122"/>
      <c r="N384" s="123" t="s">
        <v>2263</v>
      </c>
      <c r="O384" s="347" t="s">
        <v>2264</v>
      </c>
      <c r="P384" s="317">
        <v>6740</v>
      </c>
      <c r="Q384" s="137"/>
      <c r="R384" s="334">
        <f t="shared" si="28"/>
        <v>0</v>
      </c>
      <c r="S384" s="77">
        <v>202305</v>
      </c>
      <c r="T384" s="355" t="s">
        <v>2265</v>
      </c>
      <c r="U384" s="78"/>
      <c r="V384" s="336">
        <v>0</v>
      </c>
      <c r="W384" s="96"/>
      <c r="X384" s="123" t="s">
        <v>2266</v>
      </c>
      <c r="Y384" s="123" t="s">
        <v>2267</v>
      </c>
      <c r="Z384" s="356" t="s">
        <v>2268</v>
      </c>
      <c r="AA384" s="365">
        <v>0.4</v>
      </c>
      <c r="AB384" s="366">
        <v>0</v>
      </c>
      <c r="AC384" s="366">
        <f t="shared" si="29"/>
        <v>0</v>
      </c>
      <c r="AD384" s="44"/>
    </row>
    <row r="385" spans="1:30" s="43" customFormat="1" ht="15" customHeight="1">
      <c r="A385" s="57" t="s">
        <v>264</v>
      </c>
      <c r="B385" s="112" t="s">
        <v>1938</v>
      </c>
      <c r="C385" s="59" t="s">
        <v>1986</v>
      </c>
      <c r="D385" s="59" t="s">
        <v>1913</v>
      </c>
      <c r="E385" s="57" t="s">
        <v>2258</v>
      </c>
      <c r="F385" s="57" t="s">
        <v>2259</v>
      </c>
      <c r="G385" s="347" t="s">
        <v>35</v>
      </c>
      <c r="H385" s="112" t="s">
        <v>2260</v>
      </c>
      <c r="I385" s="60" t="e">
        <f>VLOOKUP(H385,新返回合同!$A$2:$Y$45,25,FALSE)</f>
        <v>#N/A</v>
      </c>
      <c r="J385" s="66" t="s">
        <v>37</v>
      </c>
      <c r="K385" s="57" t="s">
        <v>2269</v>
      </c>
      <c r="L385" s="347" t="s">
        <v>2259</v>
      </c>
      <c r="M385" s="122"/>
      <c r="N385" s="123">
        <v>43922</v>
      </c>
      <c r="O385" s="347" t="s">
        <v>2270</v>
      </c>
      <c r="P385" s="317">
        <v>6740</v>
      </c>
      <c r="Q385" s="137"/>
      <c r="R385" s="334">
        <f t="shared" si="28"/>
        <v>0</v>
      </c>
      <c r="S385" s="77">
        <v>202305</v>
      </c>
      <c r="T385" s="355" t="s">
        <v>2271</v>
      </c>
      <c r="U385" s="78"/>
      <c r="V385" s="336">
        <v>0</v>
      </c>
      <c r="W385" s="364"/>
      <c r="X385" s="123" t="s">
        <v>2266</v>
      </c>
      <c r="Y385" s="123" t="s">
        <v>2267</v>
      </c>
      <c r="Z385" s="356" t="s">
        <v>2272</v>
      </c>
      <c r="AA385" s="365"/>
      <c r="AB385" s="366">
        <v>0</v>
      </c>
      <c r="AC385" s="366">
        <f t="shared" si="29"/>
        <v>0</v>
      </c>
      <c r="AD385" s="44"/>
    </row>
    <row r="386" spans="1:30" s="43" customFormat="1" ht="15" customHeight="1">
      <c r="A386" s="57" t="s">
        <v>264</v>
      </c>
      <c r="B386" s="112" t="s">
        <v>1938</v>
      </c>
      <c r="C386" s="59" t="s">
        <v>1986</v>
      </c>
      <c r="D386" s="59" t="s">
        <v>1913</v>
      </c>
      <c r="E386" s="57" t="s">
        <v>2273</v>
      </c>
      <c r="F386" s="57" t="s">
        <v>2274</v>
      </c>
      <c r="G386" s="347" t="s">
        <v>35</v>
      </c>
      <c r="H386" s="112" t="s">
        <v>2275</v>
      </c>
      <c r="I386" s="60" t="e">
        <f>VLOOKUP(H386,新返回合同!$A$2:$Y$45,25,FALSE)</f>
        <v>#N/A</v>
      </c>
      <c r="J386" s="66" t="s">
        <v>37</v>
      </c>
      <c r="K386" s="57" t="s">
        <v>2276</v>
      </c>
      <c r="L386" s="347" t="s">
        <v>2274</v>
      </c>
      <c r="M386" s="122"/>
      <c r="N386" s="123" t="s">
        <v>2277</v>
      </c>
      <c r="O386" s="347" t="s">
        <v>2278</v>
      </c>
      <c r="P386" s="317">
        <v>6740</v>
      </c>
      <c r="Q386" s="137"/>
      <c r="R386" s="334">
        <f t="shared" si="28"/>
        <v>0</v>
      </c>
      <c r="S386" s="77">
        <v>202305</v>
      </c>
      <c r="T386" s="355" t="s">
        <v>2279</v>
      </c>
      <c r="U386" s="78"/>
      <c r="V386" s="336">
        <v>0</v>
      </c>
      <c r="W386" s="371"/>
      <c r="X386" s="123" t="s">
        <v>2266</v>
      </c>
      <c r="Y386" s="123" t="s">
        <v>2267</v>
      </c>
      <c r="Z386" s="356" t="s">
        <v>2280</v>
      </c>
      <c r="AA386" s="365">
        <v>0.4</v>
      </c>
      <c r="AB386" s="366">
        <v>0</v>
      </c>
      <c r="AC386" s="366">
        <f t="shared" si="29"/>
        <v>0</v>
      </c>
      <c r="AD386" s="44"/>
    </row>
    <row r="387" spans="1:30" s="43" customFormat="1" ht="15" customHeight="1">
      <c r="A387" s="57" t="s">
        <v>264</v>
      </c>
      <c r="B387" s="112" t="s">
        <v>1938</v>
      </c>
      <c r="C387" s="59" t="s">
        <v>1986</v>
      </c>
      <c r="D387" s="57" t="s">
        <v>1913</v>
      </c>
      <c r="E387" s="57" t="s">
        <v>2281</v>
      </c>
      <c r="F387" s="57" t="s">
        <v>2282</v>
      </c>
      <c r="G387" s="57" t="s">
        <v>35</v>
      </c>
      <c r="H387" s="112" t="s">
        <v>2283</v>
      </c>
      <c r="I387" s="60" t="str">
        <f>VLOOKUP(H387,新返回合同!$A$2:$Y$45,25,FALSE)</f>
        <v>2023-05-16</v>
      </c>
      <c r="J387" s="66" t="s">
        <v>37</v>
      </c>
      <c r="K387" s="57" t="s">
        <v>2284</v>
      </c>
      <c r="L387" s="57" t="s">
        <v>2282</v>
      </c>
      <c r="M387" s="122"/>
      <c r="N387" s="81" t="s">
        <v>2285</v>
      </c>
      <c r="O387" s="57" t="s">
        <v>2286</v>
      </c>
      <c r="P387" s="317">
        <v>6740</v>
      </c>
      <c r="Q387" s="137"/>
      <c r="R387" s="68">
        <f t="shared" si="28"/>
        <v>0</v>
      </c>
      <c r="S387" s="77">
        <v>202305</v>
      </c>
      <c r="T387" s="355" t="s">
        <v>2287</v>
      </c>
      <c r="U387" s="372"/>
      <c r="V387" s="336">
        <v>0</v>
      </c>
      <c r="W387" s="337"/>
      <c r="X387" s="123">
        <v>44927</v>
      </c>
      <c r="Y387" s="123">
        <v>45107</v>
      </c>
      <c r="Z387" s="75" t="s">
        <v>2288</v>
      </c>
      <c r="AA387" s="342"/>
      <c r="AB387" s="381"/>
      <c r="AC387" s="366">
        <f t="shared" si="29"/>
        <v>0</v>
      </c>
      <c r="AD387" s="44"/>
    </row>
    <row r="388" spans="1:30" s="43" customFormat="1" ht="15" customHeight="1">
      <c r="A388" s="57" t="s">
        <v>264</v>
      </c>
      <c r="B388" s="112" t="s">
        <v>1938</v>
      </c>
      <c r="C388" s="59" t="s">
        <v>1986</v>
      </c>
      <c r="D388" s="59" t="s">
        <v>1913</v>
      </c>
      <c r="E388" s="57" t="s">
        <v>2281</v>
      </c>
      <c r="F388" s="57" t="s">
        <v>2282</v>
      </c>
      <c r="G388" s="347" t="s">
        <v>35</v>
      </c>
      <c r="H388" s="112" t="s">
        <v>2283</v>
      </c>
      <c r="I388" s="60" t="str">
        <f>VLOOKUP(H388,新返回合同!$A$2:$Y$45,25,FALSE)</f>
        <v>2023-05-16</v>
      </c>
      <c r="J388" s="66" t="s">
        <v>37</v>
      </c>
      <c r="K388" s="57" t="s">
        <v>2289</v>
      </c>
      <c r="L388" s="347" t="s">
        <v>2290</v>
      </c>
      <c r="M388" s="122"/>
      <c r="N388" s="123">
        <v>42236</v>
      </c>
      <c r="O388" s="347" t="s">
        <v>2291</v>
      </c>
      <c r="P388" s="317">
        <v>6740</v>
      </c>
      <c r="Q388" s="137">
        <v>51.73</v>
      </c>
      <c r="R388" s="68">
        <f t="shared" si="28"/>
        <v>348660.2</v>
      </c>
      <c r="S388" s="77">
        <v>202305</v>
      </c>
      <c r="T388" s="355" t="s">
        <v>2292</v>
      </c>
      <c r="U388" s="78"/>
      <c r="V388" s="336">
        <v>51.666343689000001</v>
      </c>
      <c r="W388" s="337">
        <v>51.79</v>
      </c>
      <c r="X388" s="123">
        <v>44927</v>
      </c>
      <c r="Y388" s="123">
        <v>45107</v>
      </c>
      <c r="Z388" s="356" t="s">
        <v>2293</v>
      </c>
      <c r="AA388" s="365">
        <v>0.4</v>
      </c>
      <c r="AB388" s="366">
        <v>120</v>
      </c>
      <c r="AC388" s="366">
        <f t="shared" si="29"/>
        <v>48</v>
      </c>
      <c r="AD388" s="44"/>
    </row>
    <row r="389" spans="1:30" s="43" customFormat="1" ht="15" customHeight="1">
      <c r="A389" s="57" t="s">
        <v>264</v>
      </c>
      <c r="B389" s="112" t="s">
        <v>1938</v>
      </c>
      <c r="C389" s="59" t="s">
        <v>1986</v>
      </c>
      <c r="D389" s="59" t="s">
        <v>1913</v>
      </c>
      <c r="E389" s="57" t="s">
        <v>2281</v>
      </c>
      <c r="F389" s="57" t="s">
        <v>2282</v>
      </c>
      <c r="G389" s="347" t="s">
        <v>35</v>
      </c>
      <c r="H389" s="112" t="s">
        <v>2283</v>
      </c>
      <c r="I389" s="60" t="str">
        <f>VLOOKUP(H389,新返回合同!$A$2:$Y$45,25,FALSE)</f>
        <v>2023-05-16</v>
      </c>
      <c r="J389" s="66" t="s">
        <v>37</v>
      </c>
      <c r="K389" s="57" t="s">
        <v>2294</v>
      </c>
      <c r="L389" s="347" t="s">
        <v>2295</v>
      </c>
      <c r="M389" s="122"/>
      <c r="N389" s="123" t="s">
        <v>2296</v>
      </c>
      <c r="O389" s="347" t="s">
        <v>2297</v>
      </c>
      <c r="P389" s="317">
        <v>6740</v>
      </c>
      <c r="Q389" s="137">
        <v>1.4</v>
      </c>
      <c r="R389" s="68">
        <f t="shared" si="28"/>
        <v>9436</v>
      </c>
      <c r="S389" s="77">
        <v>202304</v>
      </c>
      <c r="T389" s="355" t="s">
        <v>2298</v>
      </c>
      <c r="U389" s="78"/>
      <c r="V389" s="336"/>
      <c r="W389" s="337"/>
      <c r="X389" s="123">
        <v>44927</v>
      </c>
      <c r="Y389" s="123">
        <v>45107</v>
      </c>
      <c r="Z389" s="356"/>
      <c r="AA389" s="365"/>
      <c r="AB389" s="366"/>
      <c r="AC389" s="366"/>
      <c r="AD389" s="44"/>
    </row>
    <row r="390" spans="1:30" s="43" customFormat="1" ht="15" customHeight="1">
      <c r="A390" s="57" t="s">
        <v>264</v>
      </c>
      <c r="B390" s="112" t="s">
        <v>1938</v>
      </c>
      <c r="C390" s="59" t="s">
        <v>1986</v>
      </c>
      <c r="D390" s="59" t="s">
        <v>1913</v>
      </c>
      <c r="E390" s="57" t="s">
        <v>2281</v>
      </c>
      <c r="F390" s="57" t="s">
        <v>2282</v>
      </c>
      <c r="G390" s="347" t="s">
        <v>35</v>
      </c>
      <c r="H390" s="112" t="s">
        <v>2283</v>
      </c>
      <c r="I390" s="60" t="str">
        <f>VLOOKUP(H390,新返回合同!$A$2:$Y$45,25,FALSE)</f>
        <v>2023-05-16</v>
      </c>
      <c r="J390" s="66" t="s">
        <v>37</v>
      </c>
      <c r="K390" s="57" t="s">
        <v>2294</v>
      </c>
      <c r="L390" s="347" t="s">
        <v>2295</v>
      </c>
      <c r="M390" s="122"/>
      <c r="N390" s="123" t="s">
        <v>2296</v>
      </c>
      <c r="O390" s="347" t="s">
        <v>2297</v>
      </c>
      <c r="P390" s="317">
        <v>6740</v>
      </c>
      <c r="Q390" s="137">
        <v>185.34</v>
      </c>
      <c r="R390" s="68">
        <f t="shared" si="28"/>
        <v>1249191.6000000001</v>
      </c>
      <c r="S390" s="77">
        <v>202305</v>
      </c>
      <c r="T390" s="355" t="s">
        <v>2299</v>
      </c>
      <c r="U390" s="78"/>
      <c r="V390" s="336">
        <v>184.01364135700001</v>
      </c>
      <c r="W390" s="337">
        <v>186.67</v>
      </c>
      <c r="X390" s="123">
        <v>44927</v>
      </c>
      <c r="Y390" s="123">
        <v>45107</v>
      </c>
      <c r="Z390" s="356" t="s">
        <v>2300</v>
      </c>
      <c r="AA390" s="365">
        <v>0.4</v>
      </c>
      <c r="AB390" s="366">
        <v>420</v>
      </c>
      <c r="AC390" s="366">
        <f>AA390*AB390</f>
        <v>168</v>
      </c>
      <c r="AD390" s="44"/>
    </row>
    <row r="391" spans="1:30" s="43" customFormat="1" ht="15" customHeight="1">
      <c r="A391" s="57" t="s">
        <v>264</v>
      </c>
      <c r="B391" s="112" t="s">
        <v>1938</v>
      </c>
      <c r="C391" s="59" t="s">
        <v>1986</v>
      </c>
      <c r="D391" s="59" t="s">
        <v>1913</v>
      </c>
      <c r="E391" s="57" t="s">
        <v>2281</v>
      </c>
      <c r="F391" s="57" t="s">
        <v>2282</v>
      </c>
      <c r="G391" s="347" t="s">
        <v>35</v>
      </c>
      <c r="H391" s="112" t="s">
        <v>2283</v>
      </c>
      <c r="I391" s="60" t="str">
        <f>VLOOKUP(H391,新返回合同!$A$2:$Y$45,25,FALSE)</f>
        <v>2023-05-16</v>
      </c>
      <c r="J391" s="66" t="s">
        <v>37</v>
      </c>
      <c r="K391" s="57" t="s">
        <v>2301</v>
      </c>
      <c r="L391" s="347" t="s">
        <v>2301</v>
      </c>
      <c r="M391" s="122"/>
      <c r="N391" s="123">
        <v>44904</v>
      </c>
      <c r="O391" s="347" t="s">
        <v>669</v>
      </c>
      <c r="P391" s="317">
        <v>6740</v>
      </c>
      <c r="Q391" s="137">
        <v>56.98</v>
      </c>
      <c r="R391" s="68">
        <f t="shared" si="28"/>
        <v>384045.2</v>
      </c>
      <c r="S391" s="77">
        <v>202305</v>
      </c>
      <c r="T391" s="355" t="s">
        <v>2302</v>
      </c>
      <c r="U391" s="78"/>
      <c r="V391" s="336">
        <v>57.032863616999997</v>
      </c>
      <c r="W391" s="337">
        <v>56.98</v>
      </c>
      <c r="X391" s="123">
        <v>44927</v>
      </c>
      <c r="Y391" s="123">
        <v>45107</v>
      </c>
      <c r="Z391" s="356" t="s">
        <v>2303</v>
      </c>
      <c r="AA391" s="365">
        <v>0.4</v>
      </c>
      <c r="AB391" s="366">
        <v>120</v>
      </c>
      <c r="AC391" s="366">
        <f>AA391*AB391</f>
        <v>48</v>
      </c>
      <c r="AD391" s="44"/>
    </row>
    <row r="392" spans="1:30" s="43" customFormat="1" ht="15" customHeight="1">
      <c r="A392" s="57" t="s">
        <v>264</v>
      </c>
      <c r="B392" s="112" t="s">
        <v>1938</v>
      </c>
      <c r="C392" s="59" t="s">
        <v>1986</v>
      </c>
      <c r="D392" s="59" t="s">
        <v>1913</v>
      </c>
      <c r="E392" s="57" t="s">
        <v>2281</v>
      </c>
      <c r="F392" s="57" t="s">
        <v>2282</v>
      </c>
      <c r="G392" s="347" t="s">
        <v>35</v>
      </c>
      <c r="H392" s="112" t="s">
        <v>2283</v>
      </c>
      <c r="I392" s="60" t="str">
        <f>VLOOKUP(H392,新返回合同!$A$2:$Y$45,25,FALSE)</f>
        <v>2023-05-16</v>
      </c>
      <c r="J392" s="66" t="s">
        <v>37</v>
      </c>
      <c r="K392" s="57" t="s">
        <v>2304</v>
      </c>
      <c r="L392" s="347" t="s">
        <v>2305</v>
      </c>
      <c r="M392" s="122"/>
      <c r="N392" s="123" t="s">
        <v>2306</v>
      </c>
      <c r="O392" s="347" t="s">
        <v>2307</v>
      </c>
      <c r="P392" s="317">
        <v>6740</v>
      </c>
      <c r="Q392" s="137"/>
      <c r="R392" s="68">
        <f t="shared" si="28"/>
        <v>0</v>
      </c>
      <c r="S392" s="77">
        <v>202305</v>
      </c>
      <c r="T392" s="355" t="s">
        <v>2308</v>
      </c>
      <c r="U392" s="78"/>
      <c r="V392" s="336">
        <v>0</v>
      </c>
      <c r="W392" s="364"/>
      <c r="X392" s="123">
        <v>44927</v>
      </c>
      <c r="Y392" s="123">
        <v>45107</v>
      </c>
      <c r="Z392" s="356" t="s">
        <v>2309</v>
      </c>
      <c r="AA392" s="365">
        <v>0.4</v>
      </c>
      <c r="AB392" s="366">
        <v>0</v>
      </c>
      <c r="AC392" s="366">
        <f>AA392*AB392</f>
        <v>0</v>
      </c>
      <c r="AD392" s="44"/>
    </row>
    <row r="393" spans="1:30" s="43" customFormat="1" ht="15" customHeight="1">
      <c r="A393" s="57" t="s">
        <v>264</v>
      </c>
      <c r="B393" s="112" t="s">
        <v>1938</v>
      </c>
      <c r="C393" s="59" t="s">
        <v>1986</v>
      </c>
      <c r="D393" s="59" t="s">
        <v>1913</v>
      </c>
      <c r="E393" s="57" t="s">
        <v>2281</v>
      </c>
      <c r="F393" s="57" t="s">
        <v>2282</v>
      </c>
      <c r="G393" s="347" t="s">
        <v>35</v>
      </c>
      <c r="H393" s="112" t="s">
        <v>2283</v>
      </c>
      <c r="I393" s="60" t="str">
        <f>VLOOKUP(H393,新返回合同!$A$2:$Y$45,25,FALSE)</f>
        <v>2023-05-16</v>
      </c>
      <c r="J393" s="66" t="s">
        <v>37</v>
      </c>
      <c r="K393" s="57" t="s">
        <v>2310</v>
      </c>
      <c r="L393" s="347" t="s">
        <v>2311</v>
      </c>
      <c r="M393" s="122"/>
      <c r="N393" s="123" t="s">
        <v>2285</v>
      </c>
      <c r="O393" s="347" t="s">
        <v>2312</v>
      </c>
      <c r="P393" s="317">
        <v>6740</v>
      </c>
      <c r="Q393" s="137"/>
      <c r="R393" s="68">
        <f t="shared" si="28"/>
        <v>0</v>
      </c>
      <c r="S393" s="77">
        <v>202305</v>
      </c>
      <c r="T393" s="355" t="s">
        <v>2313</v>
      </c>
      <c r="U393" s="78"/>
      <c r="V393" s="336">
        <v>0</v>
      </c>
      <c r="W393" s="337"/>
      <c r="X393" s="123">
        <v>44927</v>
      </c>
      <c r="Y393" s="123">
        <v>45107</v>
      </c>
      <c r="Z393" s="356" t="s">
        <v>2314</v>
      </c>
      <c r="AA393" s="365"/>
      <c r="AB393" s="366"/>
      <c r="AC393" s="366"/>
      <c r="AD393" s="44"/>
    </row>
    <row r="394" spans="1:30" s="43" customFormat="1" ht="15" customHeight="1">
      <c r="A394" s="57" t="s">
        <v>264</v>
      </c>
      <c r="B394" s="112" t="s">
        <v>1938</v>
      </c>
      <c r="C394" s="59" t="s">
        <v>1986</v>
      </c>
      <c r="D394" s="59" t="s">
        <v>1913</v>
      </c>
      <c r="E394" s="57" t="s">
        <v>2281</v>
      </c>
      <c r="F394" s="57" t="s">
        <v>2282</v>
      </c>
      <c r="G394" s="347" t="s">
        <v>35</v>
      </c>
      <c r="H394" s="112" t="s">
        <v>2283</v>
      </c>
      <c r="I394" s="60" t="str">
        <f>VLOOKUP(H394,新返回合同!$A$2:$Y$45,25,FALSE)</f>
        <v>2023-05-16</v>
      </c>
      <c r="J394" s="66" t="s">
        <v>37</v>
      </c>
      <c r="K394" s="57" t="s">
        <v>2315</v>
      </c>
      <c r="L394" s="347" t="s">
        <v>2316</v>
      </c>
      <c r="M394" s="122"/>
      <c r="N394" s="123" t="s">
        <v>2317</v>
      </c>
      <c r="O394" s="347" t="s">
        <v>726</v>
      </c>
      <c r="P394" s="317">
        <v>6100</v>
      </c>
      <c r="Q394" s="137"/>
      <c r="R394" s="68">
        <f t="shared" si="28"/>
        <v>0</v>
      </c>
      <c r="S394" s="77">
        <v>202305</v>
      </c>
      <c r="T394" s="355" t="s">
        <v>2318</v>
      </c>
      <c r="U394" s="78"/>
      <c r="V394" s="336">
        <v>0</v>
      </c>
      <c r="W394" s="364"/>
      <c r="X394" s="123">
        <v>44927</v>
      </c>
      <c r="Y394" s="123">
        <v>45107</v>
      </c>
      <c r="Z394" s="356" t="s">
        <v>2319</v>
      </c>
      <c r="AA394" s="365"/>
      <c r="AB394" s="366">
        <v>0</v>
      </c>
      <c r="AC394" s="366">
        <f t="shared" ref="AC394:AC405" si="30">AA394*AB394</f>
        <v>0</v>
      </c>
      <c r="AD394" s="44"/>
    </row>
    <row r="395" spans="1:30" s="43" customFormat="1" ht="15" customHeight="1">
      <c r="A395" s="111" t="s">
        <v>264</v>
      </c>
      <c r="B395" s="112" t="s">
        <v>1848</v>
      </c>
      <c r="C395" s="112" t="s">
        <v>1948</v>
      </c>
      <c r="D395" s="112" t="s">
        <v>1913</v>
      </c>
      <c r="E395" s="111" t="s">
        <v>2320</v>
      </c>
      <c r="F395" s="111" t="s">
        <v>2321</v>
      </c>
      <c r="G395" s="111" t="s">
        <v>35</v>
      </c>
      <c r="H395" s="60" t="s">
        <v>2322</v>
      </c>
      <c r="I395" s="60" t="e">
        <f>VLOOKUP(H395,新返回合同!$A$2:$Y$45,25,FALSE)</f>
        <v>#N/A</v>
      </c>
      <c r="J395" s="316" t="s">
        <v>37</v>
      </c>
      <c r="K395" s="111" t="s">
        <v>2323</v>
      </c>
      <c r="L395" s="121" t="s">
        <v>2324</v>
      </c>
      <c r="M395" s="122"/>
      <c r="N395" s="123" t="s">
        <v>2325</v>
      </c>
      <c r="O395" s="123" t="s">
        <v>2326</v>
      </c>
      <c r="P395" s="317">
        <v>6740</v>
      </c>
      <c r="Q395" s="137"/>
      <c r="R395" s="334">
        <f t="shared" si="28"/>
        <v>0</v>
      </c>
      <c r="S395" s="77">
        <v>202305</v>
      </c>
      <c r="T395" s="355" t="s">
        <v>2327</v>
      </c>
      <c r="U395" s="335"/>
      <c r="V395" s="336">
        <v>0</v>
      </c>
      <c r="W395" s="356"/>
      <c r="X395" s="123">
        <v>44927</v>
      </c>
      <c r="Y395" s="123">
        <v>45107</v>
      </c>
      <c r="Z395" s="356" t="s">
        <v>2328</v>
      </c>
      <c r="AA395" s="365"/>
      <c r="AB395" s="366">
        <v>0</v>
      </c>
      <c r="AC395" s="366">
        <f t="shared" si="30"/>
        <v>0</v>
      </c>
      <c r="AD395" s="44"/>
    </row>
    <row r="396" spans="1:30" s="43" customFormat="1" ht="15" customHeight="1">
      <c r="A396" s="111" t="s">
        <v>264</v>
      </c>
      <c r="B396" s="112" t="s">
        <v>1848</v>
      </c>
      <c r="C396" s="112" t="s">
        <v>1948</v>
      </c>
      <c r="D396" s="112" t="s">
        <v>1913</v>
      </c>
      <c r="E396" s="111" t="s">
        <v>2320</v>
      </c>
      <c r="F396" s="111" t="s">
        <v>2321</v>
      </c>
      <c r="G396" s="111" t="s">
        <v>35</v>
      </c>
      <c r="H396" s="60" t="s">
        <v>2322</v>
      </c>
      <c r="I396" s="60" t="e">
        <f>VLOOKUP(H396,新返回合同!$A$2:$Y$45,25,FALSE)</f>
        <v>#N/A</v>
      </c>
      <c r="J396" s="316" t="s">
        <v>37</v>
      </c>
      <c r="K396" s="111" t="s">
        <v>2329</v>
      </c>
      <c r="L396" s="121" t="s">
        <v>2329</v>
      </c>
      <c r="M396" s="122"/>
      <c r="N396" s="123" t="s">
        <v>2330</v>
      </c>
      <c r="O396" s="123" t="s">
        <v>2331</v>
      </c>
      <c r="P396" s="317">
        <v>6740</v>
      </c>
      <c r="Q396" s="137"/>
      <c r="R396" s="334">
        <f t="shared" si="28"/>
        <v>0</v>
      </c>
      <c r="S396" s="77">
        <v>202305</v>
      </c>
      <c r="T396" s="355" t="s">
        <v>2327</v>
      </c>
      <c r="U396" s="335"/>
      <c r="V396" s="336">
        <v>0</v>
      </c>
      <c r="W396" s="356"/>
      <c r="X396" s="123">
        <v>44927</v>
      </c>
      <c r="Y396" s="123">
        <v>45107</v>
      </c>
      <c r="Z396" s="356" t="s">
        <v>2332</v>
      </c>
      <c r="AA396" s="365"/>
      <c r="AB396" s="366">
        <v>0</v>
      </c>
      <c r="AC396" s="366">
        <f t="shared" si="30"/>
        <v>0</v>
      </c>
      <c r="AD396" s="44"/>
    </row>
    <row r="397" spans="1:30" s="43" customFormat="1" ht="15" customHeight="1">
      <c r="A397" s="111" t="s">
        <v>264</v>
      </c>
      <c r="B397" s="112" t="s">
        <v>1848</v>
      </c>
      <c r="C397" s="112" t="s">
        <v>1948</v>
      </c>
      <c r="D397" s="112" t="s">
        <v>1913</v>
      </c>
      <c r="E397" s="111" t="s">
        <v>2320</v>
      </c>
      <c r="F397" s="111" t="s">
        <v>2321</v>
      </c>
      <c r="G397" s="111" t="s">
        <v>35</v>
      </c>
      <c r="H397" s="60" t="s">
        <v>2322</v>
      </c>
      <c r="I397" s="60" t="e">
        <f>VLOOKUP(H397,新返回合同!$A$2:$Y$45,25,FALSE)</f>
        <v>#N/A</v>
      </c>
      <c r="J397" s="316" t="s">
        <v>1458</v>
      </c>
      <c r="K397" s="111" t="s">
        <v>2333</v>
      </c>
      <c r="L397" s="121" t="s">
        <v>2334</v>
      </c>
      <c r="M397" s="122"/>
      <c r="N397" s="123" t="s">
        <v>2335</v>
      </c>
      <c r="O397" s="123" t="s">
        <v>2336</v>
      </c>
      <c r="P397" s="317">
        <v>6740</v>
      </c>
      <c r="Q397" s="137">
        <v>64.52</v>
      </c>
      <c r="R397" s="334">
        <f t="shared" si="28"/>
        <v>434864.8</v>
      </c>
      <c r="S397" s="77">
        <v>202305</v>
      </c>
      <c r="T397" s="355" t="s">
        <v>2337</v>
      </c>
      <c r="U397" s="335"/>
      <c r="V397" s="336">
        <v>64.522575377999999</v>
      </c>
      <c r="W397" s="356"/>
      <c r="X397" s="123">
        <v>44927</v>
      </c>
      <c r="Y397" s="123">
        <v>45107</v>
      </c>
      <c r="Z397" s="356" t="s">
        <v>2338</v>
      </c>
      <c r="AA397" s="365">
        <v>0.4</v>
      </c>
      <c r="AB397" s="366">
        <v>160</v>
      </c>
      <c r="AC397" s="366">
        <f t="shared" si="30"/>
        <v>64</v>
      </c>
      <c r="AD397" s="44"/>
    </row>
    <row r="398" spans="1:30" s="43" customFormat="1" ht="15" customHeight="1">
      <c r="A398" s="111" t="s">
        <v>264</v>
      </c>
      <c r="B398" s="112" t="s">
        <v>1848</v>
      </c>
      <c r="C398" s="112" t="s">
        <v>1948</v>
      </c>
      <c r="D398" s="112" t="s">
        <v>1913</v>
      </c>
      <c r="E398" s="111" t="s">
        <v>2320</v>
      </c>
      <c r="F398" s="111" t="s">
        <v>2321</v>
      </c>
      <c r="G398" s="111" t="s">
        <v>35</v>
      </c>
      <c r="H398" s="60" t="s">
        <v>2322</v>
      </c>
      <c r="I398" s="60" t="e">
        <f>VLOOKUP(H398,新返回合同!$A$2:$Y$45,25,FALSE)</f>
        <v>#N/A</v>
      </c>
      <c r="J398" s="316" t="s">
        <v>37</v>
      </c>
      <c r="K398" s="111" t="s">
        <v>2339</v>
      </c>
      <c r="L398" s="121" t="s">
        <v>2340</v>
      </c>
      <c r="M398" s="122" t="s">
        <v>2341</v>
      </c>
      <c r="N398" s="125" t="s">
        <v>2342</v>
      </c>
      <c r="O398" s="123" t="s">
        <v>1326</v>
      </c>
      <c r="P398" s="317">
        <v>6740</v>
      </c>
      <c r="Q398" s="137"/>
      <c r="R398" s="334">
        <f t="shared" si="28"/>
        <v>0</v>
      </c>
      <c r="S398" s="77">
        <v>202305</v>
      </c>
      <c r="T398" s="355" t="s">
        <v>2343</v>
      </c>
      <c r="U398" s="335"/>
      <c r="V398" s="336">
        <v>0</v>
      </c>
      <c r="W398" s="356"/>
      <c r="X398" s="123">
        <v>44927</v>
      </c>
      <c r="Y398" s="123">
        <v>45107</v>
      </c>
      <c r="Z398" s="356" t="s">
        <v>2344</v>
      </c>
      <c r="AA398" s="365">
        <v>0.4</v>
      </c>
      <c r="AB398" s="366">
        <v>0</v>
      </c>
      <c r="AC398" s="366">
        <f t="shared" si="30"/>
        <v>0</v>
      </c>
      <c r="AD398" s="44"/>
    </row>
    <row r="399" spans="1:30" s="43" customFormat="1" ht="15" customHeight="1">
      <c r="A399" s="111" t="s">
        <v>264</v>
      </c>
      <c r="B399" s="112" t="s">
        <v>1848</v>
      </c>
      <c r="C399" s="112" t="s">
        <v>1948</v>
      </c>
      <c r="D399" s="112" t="s">
        <v>1913</v>
      </c>
      <c r="E399" s="111" t="s">
        <v>2320</v>
      </c>
      <c r="F399" s="111" t="s">
        <v>2321</v>
      </c>
      <c r="G399" s="111" t="s">
        <v>35</v>
      </c>
      <c r="H399" s="60" t="s">
        <v>2322</v>
      </c>
      <c r="I399" s="60" t="e">
        <f>VLOOKUP(H399,新返回合同!$A$2:$Y$45,25,FALSE)</f>
        <v>#N/A</v>
      </c>
      <c r="J399" s="316" t="s">
        <v>37</v>
      </c>
      <c r="K399" s="111" t="s">
        <v>2345</v>
      </c>
      <c r="L399" s="121" t="s">
        <v>2346</v>
      </c>
      <c r="M399" s="122" t="s">
        <v>2341</v>
      </c>
      <c r="N399" s="123">
        <v>44899</v>
      </c>
      <c r="O399" s="123" t="s">
        <v>274</v>
      </c>
      <c r="P399" s="317">
        <v>6740</v>
      </c>
      <c r="Q399" s="137">
        <v>40.17</v>
      </c>
      <c r="R399" s="334">
        <f t="shared" si="28"/>
        <v>270745.8</v>
      </c>
      <c r="S399" s="77">
        <v>202305</v>
      </c>
      <c r="T399" s="355" t="s">
        <v>2347</v>
      </c>
      <c r="U399" s="335"/>
      <c r="V399" s="336">
        <v>40.171039581000002</v>
      </c>
      <c r="W399" s="356"/>
      <c r="X399" s="123">
        <v>44927</v>
      </c>
      <c r="Y399" s="123">
        <v>45107</v>
      </c>
      <c r="Z399" s="356" t="s">
        <v>2348</v>
      </c>
      <c r="AA399" s="365">
        <v>0.4</v>
      </c>
      <c r="AB399" s="366">
        <v>100</v>
      </c>
      <c r="AC399" s="366">
        <f t="shared" si="30"/>
        <v>40</v>
      </c>
      <c r="AD399" s="44"/>
    </row>
    <row r="400" spans="1:30" s="2" customFormat="1" ht="15" customHeight="1">
      <c r="A400" s="7" t="s">
        <v>264</v>
      </c>
      <c r="B400" s="6" t="s">
        <v>1848</v>
      </c>
      <c r="C400" s="6" t="s">
        <v>1948</v>
      </c>
      <c r="D400" s="6" t="s">
        <v>1913</v>
      </c>
      <c r="E400" s="7" t="s">
        <v>2320</v>
      </c>
      <c r="F400" s="7" t="s">
        <v>2321</v>
      </c>
      <c r="G400" s="7" t="s">
        <v>35</v>
      </c>
      <c r="H400" s="8" t="s">
        <v>2349</v>
      </c>
      <c r="I400" s="8" t="e">
        <f>VLOOKUP(H400,新返回合同!$A$2:$Y$45,25,FALSE)</f>
        <v>#N/A</v>
      </c>
      <c r="J400" s="9" t="s">
        <v>37</v>
      </c>
      <c r="K400" s="7" t="s">
        <v>2350</v>
      </c>
      <c r="L400" s="14" t="s">
        <v>2351</v>
      </c>
      <c r="M400" s="15" t="s">
        <v>2341</v>
      </c>
      <c r="N400" s="16">
        <v>44986</v>
      </c>
      <c r="O400" s="16" t="s">
        <v>1363</v>
      </c>
      <c r="P400" s="134">
        <v>0</v>
      </c>
      <c r="Q400" s="19">
        <v>0</v>
      </c>
      <c r="R400" s="25">
        <f t="shared" si="28"/>
        <v>0</v>
      </c>
      <c r="S400" s="26">
        <v>202305</v>
      </c>
      <c r="T400" s="92" t="s">
        <v>2352</v>
      </c>
      <c r="U400" s="27"/>
      <c r="V400" s="29">
        <v>0</v>
      </c>
      <c r="W400" s="30"/>
      <c r="X400" s="16"/>
      <c r="Y400" s="16"/>
      <c r="Z400" s="30" t="s">
        <v>2353</v>
      </c>
      <c r="AA400" s="36">
        <v>0.4</v>
      </c>
      <c r="AB400" s="37">
        <v>80</v>
      </c>
      <c r="AC400" s="37">
        <f t="shared" si="30"/>
        <v>32</v>
      </c>
      <c r="AD400" s="38"/>
    </row>
    <row r="401" spans="1:30" s="43" customFormat="1" ht="15" customHeight="1">
      <c r="A401" s="111" t="s">
        <v>264</v>
      </c>
      <c r="B401" s="112" t="s">
        <v>1848</v>
      </c>
      <c r="C401" s="112" t="s">
        <v>1948</v>
      </c>
      <c r="D401" s="112" t="s">
        <v>1913</v>
      </c>
      <c r="E401" s="111" t="s">
        <v>2320</v>
      </c>
      <c r="F401" s="111" t="s">
        <v>2321</v>
      </c>
      <c r="G401" s="111" t="s">
        <v>35</v>
      </c>
      <c r="H401" s="60" t="s">
        <v>2322</v>
      </c>
      <c r="I401" s="60" t="e">
        <f>VLOOKUP(H401,新返回合同!$A$2:$Y$45,25,FALSE)</f>
        <v>#N/A</v>
      </c>
      <c r="J401" s="316" t="s">
        <v>37</v>
      </c>
      <c r="K401" s="111" t="s">
        <v>2354</v>
      </c>
      <c r="L401" s="121" t="s">
        <v>2355</v>
      </c>
      <c r="M401" s="122" t="s">
        <v>2356</v>
      </c>
      <c r="N401" s="123">
        <v>44993</v>
      </c>
      <c r="O401" s="123" t="s">
        <v>431</v>
      </c>
      <c r="P401" s="317">
        <v>6740</v>
      </c>
      <c r="Q401" s="137">
        <v>81.14</v>
      </c>
      <c r="R401" s="334">
        <f t="shared" si="28"/>
        <v>546883.6</v>
      </c>
      <c r="S401" s="77">
        <v>202305</v>
      </c>
      <c r="T401" s="355" t="s">
        <v>2357</v>
      </c>
      <c r="U401" s="335"/>
      <c r="V401" s="336">
        <v>81.139396667</v>
      </c>
      <c r="W401" s="356"/>
      <c r="X401" s="123">
        <v>44927</v>
      </c>
      <c r="Y401" s="123">
        <v>45107</v>
      </c>
      <c r="Z401" s="356" t="s">
        <v>2358</v>
      </c>
      <c r="AA401" s="365">
        <v>0.4</v>
      </c>
      <c r="AB401" s="366">
        <v>200</v>
      </c>
      <c r="AC401" s="366">
        <f t="shared" si="30"/>
        <v>80</v>
      </c>
      <c r="AD401" s="44"/>
    </row>
    <row r="402" spans="1:30" s="43" customFormat="1" ht="15" customHeight="1">
      <c r="A402" s="59" t="s">
        <v>264</v>
      </c>
      <c r="B402" s="111" t="s">
        <v>1968</v>
      </c>
      <c r="C402" s="59" t="s">
        <v>1969</v>
      </c>
      <c r="D402" s="57" t="s">
        <v>1913</v>
      </c>
      <c r="E402" s="59" t="s">
        <v>2359</v>
      </c>
      <c r="F402" s="59" t="s">
        <v>2360</v>
      </c>
      <c r="G402" s="59" t="s">
        <v>35</v>
      </c>
      <c r="H402" s="60" t="s">
        <v>2361</v>
      </c>
      <c r="I402" s="60" t="str">
        <f>VLOOKUP(H402,新返回合同!$A$2:$Y$45,25,FALSE)</f>
        <v>2023-05-04</v>
      </c>
      <c r="J402" s="316" t="s">
        <v>37</v>
      </c>
      <c r="K402" s="59" t="s">
        <v>2190</v>
      </c>
      <c r="L402" s="201" t="s">
        <v>2360</v>
      </c>
      <c r="M402" s="122"/>
      <c r="N402" s="81" t="s">
        <v>2362</v>
      </c>
      <c r="O402" s="57" t="s">
        <v>2363</v>
      </c>
      <c r="P402" s="317">
        <v>6740</v>
      </c>
      <c r="Q402" s="137">
        <v>29.85</v>
      </c>
      <c r="R402" s="334">
        <f t="shared" si="28"/>
        <v>201189</v>
      </c>
      <c r="S402" s="77">
        <v>202305</v>
      </c>
      <c r="T402" s="355" t="s">
        <v>2364</v>
      </c>
      <c r="U402" s="373"/>
      <c r="V402" s="336">
        <v>29.845642089999998</v>
      </c>
      <c r="W402" s="337"/>
      <c r="X402" s="123"/>
      <c r="Y402" s="123"/>
      <c r="Z402" s="356" t="s">
        <v>2365</v>
      </c>
      <c r="AA402" s="365">
        <v>0.4</v>
      </c>
      <c r="AB402" s="366">
        <v>70</v>
      </c>
      <c r="AC402" s="366">
        <f t="shared" si="30"/>
        <v>28</v>
      </c>
      <c r="AD402" s="44"/>
    </row>
    <row r="403" spans="1:30" s="43" customFormat="1" ht="15" customHeight="1">
      <c r="A403" s="111" t="s">
        <v>264</v>
      </c>
      <c r="B403" s="112" t="s">
        <v>1848</v>
      </c>
      <c r="C403" s="112" t="s">
        <v>2012</v>
      </c>
      <c r="D403" s="112" t="s">
        <v>1913</v>
      </c>
      <c r="E403" s="111" t="s">
        <v>2366</v>
      </c>
      <c r="F403" s="111" t="s">
        <v>2367</v>
      </c>
      <c r="G403" s="111" t="s">
        <v>35</v>
      </c>
      <c r="H403" s="60" t="s">
        <v>2368</v>
      </c>
      <c r="I403" s="60" t="str">
        <f>VLOOKUP(H403,新返回合同!$A$2:$Y$45,25,FALSE)</f>
        <v>2023-05-04</v>
      </c>
      <c r="J403" s="316" t="s">
        <v>37</v>
      </c>
      <c r="K403" s="111" t="s">
        <v>2369</v>
      </c>
      <c r="L403" s="121" t="s">
        <v>2370</v>
      </c>
      <c r="M403" s="122"/>
      <c r="N403" s="123" t="s">
        <v>2371</v>
      </c>
      <c r="O403" s="123" t="s">
        <v>2372</v>
      </c>
      <c r="P403" s="317">
        <v>6740</v>
      </c>
      <c r="Q403" s="137">
        <v>64.19</v>
      </c>
      <c r="R403" s="334">
        <f t="shared" si="28"/>
        <v>432640.6</v>
      </c>
      <c r="S403" s="77">
        <v>202305</v>
      </c>
      <c r="T403" s="355" t="s">
        <v>2373</v>
      </c>
      <c r="U403" s="335"/>
      <c r="V403" s="336">
        <v>64.191719054999993</v>
      </c>
      <c r="W403" s="356"/>
      <c r="X403" s="123"/>
      <c r="Y403" s="123"/>
      <c r="Z403" s="356" t="s">
        <v>2374</v>
      </c>
      <c r="AA403" s="365">
        <v>0.4</v>
      </c>
      <c r="AB403" s="366">
        <v>160</v>
      </c>
      <c r="AC403" s="366">
        <f t="shared" si="30"/>
        <v>64</v>
      </c>
      <c r="AD403" s="44"/>
    </row>
    <row r="404" spans="1:30" s="43" customFormat="1" ht="15" customHeight="1">
      <c r="A404" s="111" t="s">
        <v>264</v>
      </c>
      <c r="B404" s="112" t="s">
        <v>1848</v>
      </c>
      <c r="C404" s="112" t="s">
        <v>2012</v>
      </c>
      <c r="D404" s="112" t="s">
        <v>1913</v>
      </c>
      <c r="E404" s="111" t="s">
        <v>2366</v>
      </c>
      <c r="F404" s="111" t="s">
        <v>2367</v>
      </c>
      <c r="G404" s="111" t="s">
        <v>35</v>
      </c>
      <c r="H404" s="60" t="s">
        <v>2368</v>
      </c>
      <c r="I404" s="60" t="str">
        <f>VLOOKUP(H404,新返回合同!$A$2:$Y$45,25,FALSE)</f>
        <v>2023-05-04</v>
      </c>
      <c r="J404" s="316" t="s">
        <v>37</v>
      </c>
      <c r="K404" s="111" t="s">
        <v>2375</v>
      </c>
      <c r="L404" s="121" t="s">
        <v>2376</v>
      </c>
      <c r="M404" s="122"/>
      <c r="N404" s="123">
        <v>43497</v>
      </c>
      <c r="O404" s="123" t="s">
        <v>2047</v>
      </c>
      <c r="P404" s="317">
        <v>6740</v>
      </c>
      <c r="Q404" s="137"/>
      <c r="R404" s="334">
        <f t="shared" si="28"/>
        <v>0</v>
      </c>
      <c r="S404" s="77">
        <v>202305</v>
      </c>
      <c r="T404" s="355" t="s">
        <v>2377</v>
      </c>
      <c r="U404" s="335"/>
      <c r="V404" s="336">
        <v>0</v>
      </c>
      <c r="W404" s="356"/>
      <c r="X404" s="123"/>
      <c r="Y404" s="123"/>
      <c r="Z404" s="356" t="s">
        <v>2378</v>
      </c>
      <c r="AA404" s="365"/>
      <c r="AB404" s="366">
        <v>0</v>
      </c>
      <c r="AC404" s="366">
        <f t="shared" si="30"/>
        <v>0</v>
      </c>
      <c r="AD404" s="44"/>
    </row>
    <row r="405" spans="1:30" s="43" customFormat="1" ht="15" customHeight="1">
      <c r="A405" s="111" t="s">
        <v>264</v>
      </c>
      <c r="B405" s="112" t="s">
        <v>1848</v>
      </c>
      <c r="C405" s="112" t="s">
        <v>2012</v>
      </c>
      <c r="D405" s="112" t="s">
        <v>1913</v>
      </c>
      <c r="E405" s="111" t="s">
        <v>2366</v>
      </c>
      <c r="F405" s="111" t="s">
        <v>2367</v>
      </c>
      <c r="G405" s="111" t="s">
        <v>35</v>
      </c>
      <c r="H405" s="60" t="s">
        <v>2368</v>
      </c>
      <c r="I405" s="60" t="str">
        <f>VLOOKUP(H405,新返回合同!$A$2:$Y$45,25,FALSE)</f>
        <v>2023-05-04</v>
      </c>
      <c r="J405" s="316" t="s">
        <v>37</v>
      </c>
      <c r="K405" s="111" t="s">
        <v>2375</v>
      </c>
      <c r="L405" s="121" t="s">
        <v>2379</v>
      </c>
      <c r="M405" s="122"/>
      <c r="N405" s="123">
        <v>44933</v>
      </c>
      <c r="O405" s="123" t="s">
        <v>2380</v>
      </c>
      <c r="P405" s="317">
        <v>6740</v>
      </c>
      <c r="Q405" s="137">
        <v>184.23</v>
      </c>
      <c r="R405" s="334">
        <f t="shared" si="28"/>
        <v>1241710.2</v>
      </c>
      <c r="S405" s="77">
        <v>202305</v>
      </c>
      <c r="T405" s="355" t="s">
        <v>2381</v>
      </c>
      <c r="U405" s="335"/>
      <c r="V405" s="336">
        <v>184.22972106899999</v>
      </c>
      <c r="W405" s="356"/>
      <c r="X405" s="123"/>
      <c r="Y405" s="123"/>
      <c r="Z405" s="356" t="s">
        <v>2382</v>
      </c>
      <c r="AA405" s="365">
        <v>0.4</v>
      </c>
      <c r="AB405" s="366">
        <v>360</v>
      </c>
      <c r="AC405" s="366">
        <f t="shared" si="30"/>
        <v>144</v>
      </c>
      <c r="AD405" s="44"/>
    </row>
    <row r="406" spans="1:30" s="2" customFormat="1" ht="15" customHeight="1">
      <c r="A406" s="7" t="s">
        <v>264</v>
      </c>
      <c r="B406" s="6" t="s">
        <v>1848</v>
      </c>
      <c r="C406" s="6" t="s">
        <v>2012</v>
      </c>
      <c r="D406" s="6" t="s">
        <v>1913</v>
      </c>
      <c r="E406" s="7" t="s">
        <v>2366</v>
      </c>
      <c r="F406" s="7" t="s">
        <v>2367</v>
      </c>
      <c r="G406" s="7" t="s">
        <v>35</v>
      </c>
      <c r="H406" s="8" t="s">
        <v>2383</v>
      </c>
      <c r="I406" s="8" t="e">
        <f>VLOOKUP(H406,新返回合同!$A$2:$Y$45,25,FALSE)</f>
        <v>#N/A</v>
      </c>
      <c r="J406" s="9" t="s">
        <v>1235</v>
      </c>
      <c r="K406" s="7" t="s">
        <v>2384</v>
      </c>
      <c r="L406" s="14" t="s">
        <v>2385</v>
      </c>
      <c r="M406" s="15"/>
      <c r="N406" s="16">
        <v>44986</v>
      </c>
      <c r="O406" s="16" t="s">
        <v>1352</v>
      </c>
      <c r="P406" s="134">
        <v>6740</v>
      </c>
      <c r="Q406" s="19">
        <v>1.53</v>
      </c>
      <c r="R406" s="18">
        <f t="shared" si="28"/>
        <v>10312.200000000001</v>
      </c>
      <c r="S406" s="26">
        <v>202304</v>
      </c>
      <c r="T406" s="92" t="s">
        <v>2386</v>
      </c>
      <c r="U406" s="27"/>
      <c r="V406" s="29"/>
      <c r="W406" s="30"/>
      <c r="X406" s="16"/>
      <c r="Y406" s="16"/>
      <c r="Z406" s="30"/>
      <c r="AA406" s="36"/>
      <c r="AB406" s="37"/>
      <c r="AC406" s="37"/>
      <c r="AD406" s="38"/>
    </row>
    <row r="407" spans="1:30" s="43" customFormat="1" ht="15" customHeight="1">
      <c r="A407" s="111" t="s">
        <v>264</v>
      </c>
      <c r="B407" s="112" t="s">
        <v>1848</v>
      </c>
      <c r="C407" s="112" t="s">
        <v>2012</v>
      </c>
      <c r="D407" s="112" t="s">
        <v>1913</v>
      </c>
      <c r="E407" s="111" t="s">
        <v>2366</v>
      </c>
      <c r="F407" s="111" t="s">
        <v>2367</v>
      </c>
      <c r="G407" s="111" t="s">
        <v>35</v>
      </c>
      <c r="H407" s="60" t="s">
        <v>2368</v>
      </c>
      <c r="I407" s="60" t="str">
        <f>VLOOKUP(H407,新返回合同!$A$2:$Y$45,25,FALSE)</f>
        <v>2023-05-04</v>
      </c>
      <c r="J407" s="316" t="s">
        <v>1235</v>
      </c>
      <c r="K407" s="111" t="s">
        <v>2384</v>
      </c>
      <c r="L407" s="121" t="s">
        <v>2385</v>
      </c>
      <c r="M407" s="122"/>
      <c r="N407" s="123">
        <v>44986</v>
      </c>
      <c r="O407" s="123" t="s">
        <v>1352</v>
      </c>
      <c r="P407" s="317">
        <v>6740</v>
      </c>
      <c r="Q407" s="137">
        <v>64.62</v>
      </c>
      <c r="R407" s="76">
        <f t="shared" si="28"/>
        <v>435538.8</v>
      </c>
      <c r="S407" s="77">
        <v>202305</v>
      </c>
      <c r="T407" s="355" t="s">
        <v>2387</v>
      </c>
      <c r="U407" s="335"/>
      <c r="V407" s="336">
        <v>64.616007171570999</v>
      </c>
      <c r="W407" s="356"/>
      <c r="X407" s="123"/>
      <c r="Y407" s="123"/>
      <c r="Z407" s="356" t="s">
        <v>2388</v>
      </c>
      <c r="AA407" s="365">
        <v>0.4</v>
      </c>
      <c r="AB407" s="366">
        <v>160</v>
      </c>
      <c r="AC407" s="366">
        <f>AA407*AB407</f>
        <v>64</v>
      </c>
      <c r="AD407" s="44"/>
    </row>
    <row r="408" spans="1:30" s="43" customFormat="1" ht="15" customHeight="1">
      <c r="A408" s="111" t="s">
        <v>264</v>
      </c>
      <c r="B408" s="112" t="s">
        <v>1848</v>
      </c>
      <c r="C408" s="112" t="s">
        <v>2012</v>
      </c>
      <c r="D408" s="112" t="s">
        <v>1913</v>
      </c>
      <c r="E408" s="111" t="s">
        <v>2366</v>
      </c>
      <c r="F408" s="111" t="s">
        <v>2389</v>
      </c>
      <c r="G408" s="111" t="s">
        <v>35</v>
      </c>
      <c r="H408" s="60" t="s">
        <v>2368</v>
      </c>
      <c r="I408" s="60" t="str">
        <f>VLOOKUP(H408,新返回合同!$A$2:$Y$45,25,FALSE)</f>
        <v>2023-05-04</v>
      </c>
      <c r="J408" s="112" t="s">
        <v>230</v>
      </c>
      <c r="K408" s="111" t="s">
        <v>2390</v>
      </c>
      <c r="L408" s="121" t="s">
        <v>2385</v>
      </c>
      <c r="M408" s="122"/>
      <c r="N408" s="123">
        <v>43831</v>
      </c>
      <c r="O408" s="123" t="s">
        <v>2391</v>
      </c>
      <c r="P408" s="317">
        <v>15000</v>
      </c>
      <c r="Q408" s="137"/>
      <c r="R408" s="334">
        <f t="shared" si="28"/>
        <v>0</v>
      </c>
      <c r="S408" s="77">
        <v>202305</v>
      </c>
      <c r="T408" s="355" t="s">
        <v>2392</v>
      </c>
      <c r="U408" s="335"/>
      <c r="V408" s="336"/>
      <c r="W408" s="356"/>
      <c r="X408" s="123"/>
      <c r="Y408" s="123"/>
      <c r="Z408" s="356" t="s">
        <v>2393</v>
      </c>
      <c r="AA408" s="365"/>
      <c r="AB408" s="366">
        <v>0</v>
      </c>
      <c r="AC408" s="366">
        <f>AA408*AB408</f>
        <v>0</v>
      </c>
      <c r="AD408" s="44"/>
    </row>
    <row r="409" spans="1:30" s="43" customFormat="1" ht="15" customHeight="1">
      <c r="A409" s="59" t="s">
        <v>264</v>
      </c>
      <c r="B409" s="111" t="s">
        <v>1968</v>
      </c>
      <c r="C409" s="59" t="s">
        <v>2032</v>
      </c>
      <c r="D409" s="57" t="s">
        <v>1913</v>
      </c>
      <c r="E409" s="59" t="s">
        <v>2394</v>
      </c>
      <c r="F409" s="59" t="s">
        <v>2395</v>
      </c>
      <c r="G409" s="59" t="s">
        <v>35</v>
      </c>
      <c r="H409" s="60" t="s">
        <v>2396</v>
      </c>
      <c r="I409" s="60" t="str">
        <f>VLOOKUP(H409,新返回合同!$A$2:$Y$45,25,FALSE)</f>
        <v>2023-05-25</v>
      </c>
      <c r="J409" s="316" t="s">
        <v>37</v>
      </c>
      <c r="K409" s="59" t="s">
        <v>2397</v>
      </c>
      <c r="L409" s="201" t="s">
        <v>2395</v>
      </c>
      <c r="M409" s="122" t="s">
        <v>2398</v>
      </c>
      <c r="N409" s="81" t="s">
        <v>2399</v>
      </c>
      <c r="O409" s="57" t="s">
        <v>2400</v>
      </c>
      <c r="P409" s="317">
        <v>6740</v>
      </c>
      <c r="Q409" s="137">
        <v>8.6199999999999992</v>
      </c>
      <c r="R409" s="334">
        <f t="shared" si="28"/>
        <v>58098.8</v>
      </c>
      <c r="S409" s="77">
        <v>202305</v>
      </c>
      <c r="T409" s="355" t="s">
        <v>2401</v>
      </c>
      <c r="U409" s="373"/>
      <c r="V409" s="336">
        <v>8.6187028879999996</v>
      </c>
      <c r="W409" s="337"/>
      <c r="X409" s="123">
        <v>44927</v>
      </c>
      <c r="Y409" s="123">
        <v>45107</v>
      </c>
      <c r="Z409" s="356" t="s">
        <v>2402</v>
      </c>
      <c r="AA409" s="365">
        <v>0.4</v>
      </c>
      <c r="AB409" s="366">
        <v>20</v>
      </c>
      <c r="AC409" s="366">
        <f>AA409*AB409</f>
        <v>8</v>
      </c>
      <c r="AD409" s="44"/>
    </row>
    <row r="410" spans="1:30" s="2" customFormat="1" ht="15" customHeight="1">
      <c r="A410" s="7" t="s">
        <v>264</v>
      </c>
      <c r="B410" s="6" t="s">
        <v>1848</v>
      </c>
      <c r="C410" s="6" t="s">
        <v>1912</v>
      </c>
      <c r="D410" s="6" t="s">
        <v>1913</v>
      </c>
      <c r="E410" s="7" t="s">
        <v>1901</v>
      </c>
      <c r="F410" s="7" t="s">
        <v>2403</v>
      </c>
      <c r="G410" s="7" t="s">
        <v>35</v>
      </c>
      <c r="H410" s="8" t="s">
        <v>2404</v>
      </c>
      <c r="I410" s="8" t="e">
        <f>VLOOKUP(H410,新返回合同!$A$2:$Y$45,25,FALSE)</f>
        <v>#N/A</v>
      </c>
      <c r="J410" s="9" t="s">
        <v>37</v>
      </c>
      <c r="K410" s="7" t="s">
        <v>2405</v>
      </c>
      <c r="L410" s="14" t="s">
        <v>2406</v>
      </c>
      <c r="M410" s="15"/>
      <c r="N410" s="16" t="s">
        <v>2407</v>
      </c>
      <c r="O410" s="16" t="s">
        <v>1654</v>
      </c>
      <c r="P410" s="134">
        <v>4100</v>
      </c>
      <c r="Q410" s="19"/>
      <c r="R410" s="25">
        <f t="shared" si="28"/>
        <v>0</v>
      </c>
      <c r="S410" s="26">
        <v>202305</v>
      </c>
      <c r="T410" s="92" t="s">
        <v>2408</v>
      </c>
      <c r="U410" s="27"/>
      <c r="V410" s="29">
        <v>0</v>
      </c>
      <c r="W410" s="30"/>
      <c r="X410" s="16"/>
      <c r="Y410" s="16"/>
      <c r="Z410" s="30" t="s">
        <v>2409</v>
      </c>
      <c r="AA410" s="36"/>
      <c r="AB410" s="37"/>
      <c r="AC410" s="37"/>
      <c r="AD410" s="38"/>
    </row>
    <row r="411" spans="1:30" s="43" customFormat="1" ht="15" customHeight="1">
      <c r="A411" s="111" t="s">
        <v>257</v>
      </c>
      <c r="B411" s="112" t="s">
        <v>2410</v>
      </c>
      <c r="C411" s="112" t="s">
        <v>2411</v>
      </c>
      <c r="D411" s="112" t="s">
        <v>1913</v>
      </c>
      <c r="E411" s="111" t="s">
        <v>2412</v>
      </c>
      <c r="F411" s="111" t="s">
        <v>2413</v>
      </c>
      <c r="G411" s="111" t="s">
        <v>35</v>
      </c>
      <c r="H411" s="60" t="s">
        <v>2414</v>
      </c>
      <c r="I411" s="60" t="e">
        <f>VLOOKUP(H411,新返回合同!$A$2:$Y$45,25,FALSE)</f>
        <v>#N/A</v>
      </c>
      <c r="J411" s="316" t="s">
        <v>1235</v>
      </c>
      <c r="K411" s="111" t="s">
        <v>2415</v>
      </c>
      <c r="L411" s="121" t="s">
        <v>2416</v>
      </c>
      <c r="M411" s="122"/>
      <c r="N411" s="123" t="s">
        <v>2417</v>
      </c>
      <c r="O411" s="123" t="s">
        <v>274</v>
      </c>
      <c r="P411" s="317">
        <v>21000</v>
      </c>
      <c r="Q411" s="137">
        <v>10.9</v>
      </c>
      <c r="R411" s="334">
        <f t="shared" si="28"/>
        <v>228900</v>
      </c>
      <c r="S411" s="77">
        <v>202305</v>
      </c>
      <c r="T411" s="355" t="s">
        <v>2418</v>
      </c>
      <c r="U411" s="335"/>
      <c r="V411" s="336">
        <v>10.814676963867001</v>
      </c>
      <c r="W411" s="356"/>
      <c r="X411" s="123">
        <v>43692</v>
      </c>
      <c r="Y411" s="123">
        <v>45883</v>
      </c>
      <c r="Z411" s="356" t="s">
        <v>2419</v>
      </c>
      <c r="AA411" s="365">
        <v>0.1</v>
      </c>
      <c r="AB411" s="366">
        <v>100</v>
      </c>
      <c r="AC411" s="366">
        <f t="shared" ref="AC411:AC418" si="31">AB411*AA411</f>
        <v>10</v>
      </c>
      <c r="AD411" s="44"/>
    </row>
    <row r="412" spans="1:30" s="43" customFormat="1" ht="15" customHeight="1">
      <c r="A412" s="111" t="s">
        <v>257</v>
      </c>
      <c r="B412" s="112" t="s">
        <v>2410</v>
      </c>
      <c r="C412" s="112" t="s">
        <v>2411</v>
      </c>
      <c r="D412" s="112" t="s">
        <v>1913</v>
      </c>
      <c r="E412" s="111" t="s">
        <v>2412</v>
      </c>
      <c r="F412" s="111" t="s">
        <v>2413</v>
      </c>
      <c r="G412" s="111" t="s">
        <v>35</v>
      </c>
      <c r="H412" s="60" t="s">
        <v>2420</v>
      </c>
      <c r="I412" s="60" t="e">
        <f>VLOOKUP(H412,新返回合同!$A$2:$Y$45,25,FALSE)</f>
        <v>#N/A</v>
      </c>
      <c r="J412" s="316" t="s">
        <v>1235</v>
      </c>
      <c r="K412" s="111" t="s">
        <v>2421</v>
      </c>
      <c r="L412" s="121" t="s">
        <v>2422</v>
      </c>
      <c r="M412" s="122"/>
      <c r="N412" s="123" t="s">
        <v>2423</v>
      </c>
      <c r="O412" s="123" t="s">
        <v>2424</v>
      </c>
      <c r="P412" s="317" t="s">
        <v>2425</v>
      </c>
      <c r="Q412" s="137">
        <v>314.2</v>
      </c>
      <c r="R412" s="334">
        <f>ROUND(60*9500+(Q412-60)*8691.67,2)</f>
        <v>2779422.51</v>
      </c>
      <c r="S412" s="77">
        <v>202305</v>
      </c>
      <c r="T412" s="355" t="s">
        <v>2426</v>
      </c>
      <c r="U412" s="335"/>
      <c r="V412" s="336">
        <v>310.72195421582001</v>
      </c>
      <c r="W412" s="356">
        <v>317.5</v>
      </c>
      <c r="X412" s="123">
        <v>44805</v>
      </c>
      <c r="Y412" s="123">
        <v>45169</v>
      </c>
      <c r="Z412" s="356" t="s">
        <v>2427</v>
      </c>
      <c r="AA412" s="365">
        <v>0.06</v>
      </c>
      <c r="AB412" s="366">
        <v>1000</v>
      </c>
      <c r="AC412" s="366">
        <f t="shared" si="31"/>
        <v>60</v>
      </c>
      <c r="AD412" s="44"/>
    </row>
    <row r="413" spans="1:30" s="43" customFormat="1" ht="15" customHeight="1">
      <c r="A413" s="111" t="s">
        <v>257</v>
      </c>
      <c r="B413" s="112" t="s">
        <v>2410</v>
      </c>
      <c r="C413" s="112" t="s">
        <v>2411</v>
      </c>
      <c r="D413" s="112" t="s">
        <v>1913</v>
      </c>
      <c r="E413" s="111" t="s">
        <v>2428</v>
      </c>
      <c r="F413" s="111" t="s">
        <v>2413</v>
      </c>
      <c r="G413" s="111" t="s">
        <v>35</v>
      </c>
      <c r="H413" s="60" t="s">
        <v>2429</v>
      </c>
      <c r="I413" s="60" t="e">
        <f>VLOOKUP(H413,新返回合同!$A$2:$Y$45,25,FALSE)</f>
        <v>#N/A</v>
      </c>
      <c r="J413" s="316" t="s">
        <v>37</v>
      </c>
      <c r="K413" s="111" t="s">
        <v>2430</v>
      </c>
      <c r="L413" s="121" t="s">
        <v>2431</v>
      </c>
      <c r="M413" s="122"/>
      <c r="N413" s="123" t="s">
        <v>2432</v>
      </c>
      <c r="O413" s="123" t="s">
        <v>2433</v>
      </c>
      <c r="P413" s="317">
        <v>8291.67</v>
      </c>
      <c r="Q413" s="137">
        <v>7.1</v>
      </c>
      <c r="R413" s="334">
        <f t="shared" ref="R413:R431" si="32">ROUND(P413*Q413,2)</f>
        <v>58870.86</v>
      </c>
      <c r="S413" s="77">
        <v>202305</v>
      </c>
      <c r="T413" s="355" t="s">
        <v>2434</v>
      </c>
      <c r="U413" s="335"/>
      <c r="V413" s="336">
        <v>7.0669131280000004</v>
      </c>
      <c r="W413" s="356"/>
      <c r="X413" s="123">
        <v>44774</v>
      </c>
      <c r="Y413" s="123">
        <v>45138</v>
      </c>
      <c r="Z413" s="356" t="s">
        <v>2435</v>
      </c>
      <c r="AA413" s="365">
        <v>0.25</v>
      </c>
      <c r="AB413" s="366">
        <v>20</v>
      </c>
      <c r="AC413" s="366">
        <f t="shared" si="31"/>
        <v>5</v>
      </c>
      <c r="AD413" s="44"/>
    </row>
    <row r="414" spans="1:30" s="43" customFormat="1" ht="15" customHeight="1">
      <c r="A414" s="111" t="s">
        <v>257</v>
      </c>
      <c r="B414" s="112" t="s">
        <v>2410</v>
      </c>
      <c r="C414" s="112" t="s">
        <v>2411</v>
      </c>
      <c r="D414" s="112" t="s">
        <v>1913</v>
      </c>
      <c r="E414" s="111" t="s">
        <v>2428</v>
      </c>
      <c r="F414" s="111" t="s">
        <v>2413</v>
      </c>
      <c r="G414" s="111" t="s">
        <v>35</v>
      </c>
      <c r="H414" s="60" t="s">
        <v>2429</v>
      </c>
      <c r="I414" s="60" t="e">
        <f>VLOOKUP(H414,新返回合同!$A$2:$Y$45,25,FALSE)</f>
        <v>#N/A</v>
      </c>
      <c r="J414" s="316" t="s">
        <v>438</v>
      </c>
      <c r="K414" s="111" t="s">
        <v>2436</v>
      </c>
      <c r="L414" s="121" t="s">
        <v>2437</v>
      </c>
      <c r="M414" s="122"/>
      <c r="N414" s="123" t="s">
        <v>2438</v>
      </c>
      <c r="O414" s="123" t="s">
        <v>219</v>
      </c>
      <c r="P414" s="317">
        <v>8291.67</v>
      </c>
      <c r="Q414" s="137">
        <v>2.9</v>
      </c>
      <c r="R414" s="334">
        <f t="shared" si="32"/>
        <v>24045.84</v>
      </c>
      <c r="S414" s="77">
        <v>202305</v>
      </c>
      <c r="T414" s="355" t="s">
        <v>2439</v>
      </c>
      <c r="U414" s="335"/>
      <c r="V414" s="336">
        <v>2.69</v>
      </c>
      <c r="W414" s="356"/>
      <c r="X414" s="123">
        <v>44774</v>
      </c>
      <c r="Y414" s="123">
        <v>45138</v>
      </c>
      <c r="Z414" s="356" t="s">
        <v>2436</v>
      </c>
      <c r="AA414" s="365">
        <v>0.25</v>
      </c>
      <c r="AB414" s="366">
        <v>20</v>
      </c>
      <c r="AC414" s="366">
        <f t="shared" si="31"/>
        <v>5</v>
      </c>
      <c r="AD414" s="44"/>
    </row>
    <row r="415" spans="1:30" s="43" customFormat="1" ht="15" customHeight="1">
      <c r="A415" s="111" t="s">
        <v>257</v>
      </c>
      <c r="B415" s="112" t="s">
        <v>2410</v>
      </c>
      <c r="C415" s="112" t="s">
        <v>2411</v>
      </c>
      <c r="D415" s="112" t="s">
        <v>1913</v>
      </c>
      <c r="E415" s="111" t="s">
        <v>2428</v>
      </c>
      <c r="F415" s="111" t="s">
        <v>2440</v>
      </c>
      <c r="G415" s="111" t="s">
        <v>35</v>
      </c>
      <c r="H415" s="60" t="s">
        <v>2429</v>
      </c>
      <c r="I415" s="60" t="e">
        <f>VLOOKUP(H415,新返回合同!$A$2:$Y$45,25,FALSE)</f>
        <v>#N/A</v>
      </c>
      <c r="J415" s="316" t="s">
        <v>37</v>
      </c>
      <c r="K415" s="111" t="s">
        <v>2441</v>
      </c>
      <c r="L415" s="121" t="s">
        <v>2442</v>
      </c>
      <c r="M415" s="122"/>
      <c r="N415" s="123" t="s">
        <v>2443</v>
      </c>
      <c r="O415" s="123" t="s">
        <v>2444</v>
      </c>
      <c r="P415" s="317">
        <v>8291.67</v>
      </c>
      <c r="Q415" s="137">
        <v>135.4</v>
      </c>
      <c r="R415" s="334">
        <f t="shared" si="32"/>
        <v>1122692.1200000001</v>
      </c>
      <c r="S415" s="77">
        <v>202305</v>
      </c>
      <c r="T415" s="355" t="s">
        <v>2445</v>
      </c>
      <c r="U415" s="335"/>
      <c r="V415" s="336">
        <v>133.788452148</v>
      </c>
      <c r="W415" s="356">
        <v>136.88</v>
      </c>
      <c r="X415" s="123">
        <v>44774</v>
      </c>
      <c r="Y415" s="123">
        <v>45138</v>
      </c>
      <c r="Z415" s="356" t="s">
        <v>2446</v>
      </c>
      <c r="AA415" s="365">
        <v>0.25</v>
      </c>
      <c r="AB415" s="366">
        <v>400</v>
      </c>
      <c r="AC415" s="366">
        <f t="shared" si="31"/>
        <v>100</v>
      </c>
      <c r="AD415" s="44"/>
    </row>
    <row r="416" spans="1:30" s="43" customFormat="1" ht="15" customHeight="1">
      <c r="A416" s="111" t="s">
        <v>257</v>
      </c>
      <c r="B416" s="112" t="s">
        <v>2410</v>
      </c>
      <c r="C416" s="112" t="s">
        <v>2411</v>
      </c>
      <c r="D416" s="112" t="s">
        <v>1913</v>
      </c>
      <c r="E416" s="111" t="s">
        <v>2428</v>
      </c>
      <c r="F416" s="111" t="s">
        <v>2440</v>
      </c>
      <c r="G416" s="111" t="s">
        <v>35</v>
      </c>
      <c r="H416" s="60" t="s">
        <v>2429</v>
      </c>
      <c r="I416" s="60" t="e">
        <f>VLOOKUP(H416,新返回合同!$A$2:$Y$45,25,FALSE)</f>
        <v>#N/A</v>
      </c>
      <c r="J416" s="316" t="s">
        <v>37</v>
      </c>
      <c r="K416" s="111" t="s">
        <v>2447</v>
      </c>
      <c r="L416" s="121" t="s">
        <v>2448</v>
      </c>
      <c r="M416" s="122"/>
      <c r="N416" s="123" t="s">
        <v>2449</v>
      </c>
      <c r="O416" s="123" t="s">
        <v>2450</v>
      </c>
      <c r="P416" s="317">
        <v>8291.67</v>
      </c>
      <c r="Q416" s="137">
        <v>0</v>
      </c>
      <c r="R416" s="334">
        <f t="shared" si="32"/>
        <v>0</v>
      </c>
      <c r="S416" s="77">
        <v>202305</v>
      </c>
      <c r="T416" s="355" t="s">
        <v>2451</v>
      </c>
      <c r="U416" s="335"/>
      <c r="V416" s="336">
        <v>0</v>
      </c>
      <c r="W416" s="356"/>
      <c r="X416" s="123">
        <v>44774</v>
      </c>
      <c r="Y416" s="123">
        <v>45138</v>
      </c>
      <c r="Z416" s="356" t="s">
        <v>2452</v>
      </c>
      <c r="AA416" s="365">
        <v>0.3</v>
      </c>
      <c r="AB416" s="366">
        <v>0</v>
      </c>
      <c r="AC416" s="366">
        <f t="shared" si="31"/>
        <v>0</v>
      </c>
      <c r="AD416" s="44"/>
    </row>
    <row r="417" spans="1:30" s="43" customFormat="1" ht="15" customHeight="1">
      <c r="A417" s="111" t="s">
        <v>257</v>
      </c>
      <c r="B417" s="112" t="s">
        <v>2410</v>
      </c>
      <c r="C417" s="112" t="s">
        <v>2411</v>
      </c>
      <c r="D417" s="112" t="s">
        <v>1913</v>
      </c>
      <c r="E417" s="111" t="s">
        <v>2428</v>
      </c>
      <c r="F417" s="111" t="s">
        <v>2413</v>
      </c>
      <c r="G417" s="111" t="s">
        <v>35</v>
      </c>
      <c r="H417" s="60" t="s">
        <v>2429</v>
      </c>
      <c r="I417" s="60" t="e">
        <f>VLOOKUP(H417,新返回合同!$A$2:$Y$45,25,FALSE)</f>
        <v>#N/A</v>
      </c>
      <c r="J417" s="316" t="s">
        <v>37</v>
      </c>
      <c r="K417" s="111" t="s">
        <v>2453</v>
      </c>
      <c r="L417" s="121" t="s">
        <v>2454</v>
      </c>
      <c r="M417" s="122"/>
      <c r="N417" s="123" t="s">
        <v>2455</v>
      </c>
      <c r="O417" s="123" t="s">
        <v>2456</v>
      </c>
      <c r="P417" s="317">
        <v>8291.67</v>
      </c>
      <c r="Q417" s="137">
        <v>0</v>
      </c>
      <c r="R417" s="334">
        <f t="shared" si="32"/>
        <v>0</v>
      </c>
      <c r="S417" s="77">
        <v>202305</v>
      </c>
      <c r="T417" s="355" t="s">
        <v>2457</v>
      </c>
      <c r="U417" s="335"/>
      <c r="V417" s="336">
        <v>0</v>
      </c>
      <c r="W417" s="356"/>
      <c r="X417" s="123">
        <v>44774</v>
      </c>
      <c r="Y417" s="123">
        <v>45138</v>
      </c>
      <c r="Z417" s="356" t="s">
        <v>2458</v>
      </c>
      <c r="AA417" s="365">
        <v>0.3</v>
      </c>
      <c r="AB417" s="366">
        <v>0</v>
      </c>
      <c r="AC417" s="366">
        <f t="shared" si="31"/>
        <v>0</v>
      </c>
      <c r="AD417" s="44"/>
    </row>
    <row r="418" spans="1:30" s="43" customFormat="1" ht="15" customHeight="1">
      <c r="A418" s="111" t="s">
        <v>257</v>
      </c>
      <c r="B418" s="112" t="s">
        <v>2410</v>
      </c>
      <c r="C418" s="112" t="s">
        <v>2411</v>
      </c>
      <c r="D418" s="112" t="s">
        <v>1913</v>
      </c>
      <c r="E418" s="111" t="s">
        <v>2428</v>
      </c>
      <c r="F418" s="111" t="s">
        <v>2413</v>
      </c>
      <c r="G418" s="111" t="s">
        <v>35</v>
      </c>
      <c r="H418" s="60" t="s">
        <v>2429</v>
      </c>
      <c r="I418" s="60" t="e">
        <f>VLOOKUP(H418,新返回合同!$A$2:$Y$45,25,FALSE)</f>
        <v>#N/A</v>
      </c>
      <c r="J418" s="316" t="s">
        <v>37</v>
      </c>
      <c r="K418" s="111" t="s">
        <v>2459</v>
      </c>
      <c r="L418" s="121" t="s">
        <v>2460</v>
      </c>
      <c r="M418" s="122"/>
      <c r="N418" s="123" t="s">
        <v>2461</v>
      </c>
      <c r="O418" s="123" t="s">
        <v>867</v>
      </c>
      <c r="P418" s="317">
        <v>9500</v>
      </c>
      <c r="Q418" s="137">
        <v>125.7</v>
      </c>
      <c r="R418" s="334">
        <f t="shared" si="32"/>
        <v>1194150</v>
      </c>
      <c r="S418" s="77">
        <v>202305</v>
      </c>
      <c r="T418" s="355" t="s">
        <v>2462</v>
      </c>
      <c r="U418" s="335"/>
      <c r="V418" s="336">
        <v>123.18317413299999</v>
      </c>
      <c r="W418" s="356">
        <v>128.06</v>
      </c>
      <c r="X418" s="123">
        <v>44774</v>
      </c>
      <c r="Y418" s="123">
        <v>45138</v>
      </c>
      <c r="Z418" s="356" t="s">
        <v>2459</v>
      </c>
      <c r="AA418" s="365">
        <v>0.35</v>
      </c>
      <c r="AB418" s="366">
        <v>280</v>
      </c>
      <c r="AC418" s="366">
        <f t="shared" si="31"/>
        <v>98</v>
      </c>
      <c r="AD418" s="44"/>
    </row>
    <row r="419" spans="1:30" s="43" customFormat="1" ht="15" customHeight="1">
      <c r="A419" s="111" t="s">
        <v>209</v>
      </c>
      <c r="B419" s="112" t="s">
        <v>2410</v>
      </c>
      <c r="C419" s="112" t="s">
        <v>2411</v>
      </c>
      <c r="D419" s="112" t="s">
        <v>1913</v>
      </c>
      <c r="E419" s="111" t="s">
        <v>2463</v>
      </c>
      <c r="F419" s="111" t="s">
        <v>2464</v>
      </c>
      <c r="G419" s="111" t="s">
        <v>35</v>
      </c>
      <c r="H419" s="60" t="s">
        <v>2465</v>
      </c>
      <c r="I419" s="60" t="e">
        <f>VLOOKUP(H419,新返回合同!$A$2:$Y$45,25,FALSE)</f>
        <v>#N/A</v>
      </c>
      <c r="J419" s="316" t="s">
        <v>37</v>
      </c>
      <c r="K419" s="111" t="s">
        <v>2466</v>
      </c>
      <c r="L419" s="121" t="s">
        <v>2467</v>
      </c>
      <c r="M419" s="122"/>
      <c r="N419" s="123" t="s">
        <v>2468</v>
      </c>
      <c r="O419" s="123" t="s">
        <v>2469</v>
      </c>
      <c r="P419" s="317">
        <v>9000</v>
      </c>
      <c r="Q419" s="137">
        <v>0</v>
      </c>
      <c r="R419" s="334">
        <f t="shared" si="32"/>
        <v>0</v>
      </c>
      <c r="S419" s="77">
        <v>202305</v>
      </c>
      <c r="T419" s="355" t="s">
        <v>2470</v>
      </c>
      <c r="U419" s="335"/>
      <c r="V419" s="336">
        <v>0</v>
      </c>
      <c r="W419" s="356"/>
      <c r="X419" s="123">
        <v>43983</v>
      </c>
      <c r="Y419" s="123">
        <v>45077</v>
      </c>
      <c r="Z419" s="356" t="s">
        <v>2471</v>
      </c>
      <c r="AA419" s="382">
        <v>0.3</v>
      </c>
      <c r="AB419" s="366">
        <v>0</v>
      </c>
      <c r="AC419" s="366">
        <v>0</v>
      </c>
      <c r="AD419" s="44"/>
    </row>
    <row r="420" spans="1:30" s="43" customFormat="1" ht="15" customHeight="1">
      <c r="A420" s="111" t="s">
        <v>209</v>
      </c>
      <c r="B420" s="112" t="s">
        <v>2410</v>
      </c>
      <c r="C420" s="112" t="s">
        <v>2411</v>
      </c>
      <c r="D420" s="112" t="s">
        <v>1913</v>
      </c>
      <c r="E420" s="111" t="s">
        <v>2463</v>
      </c>
      <c r="F420" s="111" t="s">
        <v>2464</v>
      </c>
      <c r="G420" s="111" t="s">
        <v>35</v>
      </c>
      <c r="H420" s="60" t="s">
        <v>2472</v>
      </c>
      <c r="I420" s="60" t="e">
        <f>VLOOKUP(H420,新返回合同!$A$2:$Y$45,25,FALSE)</f>
        <v>#N/A</v>
      </c>
      <c r="J420" s="316" t="s">
        <v>1235</v>
      </c>
      <c r="K420" s="111" t="s">
        <v>2473</v>
      </c>
      <c r="L420" s="121" t="s">
        <v>2474</v>
      </c>
      <c r="M420" s="122"/>
      <c r="N420" s="123" t="s">
        <v>2475</v>
      </c>
      <c r="O420" s="123" t="s">
        <v>2476</v>
      </c>
      <c r="P420" s="317">
        <v>10000</v>
      </c>
      <c r="Q420" s="137">
        <v>67.53</v>
      </c>
      <c r="R420" s="334">
        <f t="shared" si="32"/>
        <v>675300</v>
      </c>
      <c r="S420" s="77">
        <v>202305</v>
      </c>
      <c r="T420" s="355" t="s">
        <v>2477</v>
      </c>
      <c r="U420" s="335"/>
      <c r="V420" s="336">
        <v>65.977918162999998</v>
      </c>
      <c r="W420" s="356">
        <v>69.08</v>
      </c>
      <c r="X420" s="123">
        <v>43800</v>
      </c>
      <c r="Y420" s="123">
        <v>45260</v>
      </c>
      <c r="Z420" s="356" t="s">
        <v>2478</v>
      </c>
      <c r="AA420" s="382">
        <v>0.3</v>
      </c>
      <c r="AB420" s="366">
        <v>200</v>
      </c>
      <c r="AC420" s="366">
        <f>AA420*AB420</f>
        <v>60</v>
      </c>
      <c r="AD420" s="44"/>
    </row>
    <row r="421" spans="1:30" s="43" customFormat="1" ht="15" customHeight="1">
      <c r="A421" s="111" t="s">
        <v>209</v>
      </c>
      <c r="B421" s="112" t="s">
        <v>2410</v>
      </c>
      <c r="C421" s="112" t="s">
        <v>2411</v>
      </c>
      <c r="D421" s="112" t="s">
        <v>1913</v>
      </c>
      <c r="E421" s="111" t="s">
        <v>2463</v>
      </c>
      <c r="F421" s="111" t="s">
        <v>2464</v>
      </c>
      <c r="G421" s="111" t="s">
        <v>35</v>
      </c>
      <c r="H421" s="60" t="s">
        <v>2465</v>
      </c>
      <c r="I421" s="60" t="e">
        <f>VLOOKUP(H421,新返回合同!$A$2:$Y$45,25,FALSE)</f>
        <v>#N/A</v>
      </c>
      <c r="J421" s="316" t="s">
        <v>37</v>
      </c>
      <c r="K421" s="111" t="s">
        <v>2479</v>
      </c>
      <c r="L421" s="121" t="s">
        <v>2480</v>
      </c>
      <c r="M421" s="122"/>
      <c r="N421" s="123" t="s">
        <v>2481</v>
      </c>
      <c r="O421" s="123" t="s">
        <v>2482</v>
      </c>
      <c r="P421" s="317">
        <v>9000</v>
      </c>
      <c r="Q421" s="137">
        <v>0</v>
      </c>
      <c r="R421" s="334">
        <f t="shared" si="32"/>
        <v>0</v>
      </c>
      <c r="S421" s="77">
        <v>202305</v>
      </c>
      <c r="T421" s="355" t="s">
        <v>2483</v>
      </c>
      <c r="U421" s="335"/>
      <c r="V421" s="336">
        <v>0</v>
      </c>
      <c r="W421" s="356"/>
      <c r="X421" s="123">
        <v>43983</v>
      </c>
      <c r="Y421" s="123">
        <v>45077</v>
      </c>
      <c r="Z421" s="356" t="s">
        <v>2479</v>
      </c>
      <c r="AA421" s="382">
        <v>0.3</v>
      </c>
      <c r="AB421" s="366">
        <v>160</v>
      </c>
      <c r="AC421" s="366">
        <f>AA421*AB421</f>
        <v>48</v>
      </c>
      <c r="AD421" s="44"/>
    </row>
    <row r="422" spans="1:30" s="43" customFormat="1" ht="15" customHeight="1">
      <c r="A422" s="111" t="s">
        <v>209</v>
      </c>
      <c r="B422" s="112" t="s">
        <v>2410</v>
      </c>
      <c r="C422" s="112" t="s">
        <v>2411</v>
      </c>
      <c r="D422" s="112" t="s">
        <v>1913</v>
      </c>
      <c r="E422" s="111" t="s">
        <v>2463</v>
      </c>
      <c r="F422" s="111" t="s">
        <v>2464</v>
      </c>
      <c r="G422" s="111" t="s">
        <v>35</v>
      </c>
      <c r="H422" s="60" t="s">
        <v>2465</v>
      </c>
      <c r="I422" s="60" t="e">
        <f>VLOOKUP(H422,新返回合同!$A$2:$Y$45,25,FALSE)</f>
        <v>#N/A</v>
      </c>
      <c r="J422" s="316" t="s">
        <v>1235</v>
      </c>
      <c r="K422" s="111" t="s">
        <v>2484</v>
      </c>
      <c r="L422" s="121" t="s">
        <v>2485</v>
      </c>
      <c r="M422" s="122"/>
      <c r="N422" s="123">
        <v>44317</v>
      </c>
      <c r="O422" s="123" t="s">
        <v>431</v>
      </c>
      <c r="P422" s="317">
        <v>9000</v>
      </c>
      <c r="Q422" s="137">
        <v>212.3</v>
      </c>
      <c r="R422" s="334">
        <f t="shared" si="32"/>
        <v>1910700</v>
      </c>
      <c r="S422" s="77">
        <v>202305</v>
      </c>
      <c r="T422" s="355" t="s">
        <v>2486</v>
      </c>
      <c r="U422" s="335"/>
      <c r="V422" s="336">
        <v>208.31647046699999</v>
      </c>
      <c r="W422" s="356">
        <v>216.26</v>
      </c>
      <c r="X422" s="123">
        <v>43983</v>
      </c>
      <c r="Y422" s="123">
        <v>45077</v>
      </c>
      <c r="Z422" s="356" t="s">
        <v>2487</v>
      </c>
      <c r="AA422" s="382">
        <v>0.3</v>
      </c>
      <c r="AB422" s="366">
        <v>200</v>
      </c>
      <c r="AC422" s="366">
        <f>AA422*AB422</f>
        <v>60</v>
      </c>
      <c r="AD422" s="44"/>
    </row>
    <row r="423" spans="1:30" s="43" customFormat="1" ht="15" customHeight="1">
      <c r="A423" s="111" t="s">
        <v>209</v>
      </c>
      <c r="B423" s="112" t="s">
        <v>2410</v>
      </c>
      <c r="C423" s="112" t="s">
        <v>2411</v>
      </c>
      <c r="D423" s="112" t="s">
        <v>1913</v>
      </c>
      <c r="E423" s="111" t="s">
        <v>2488</v>
      </c>
      <c r="F423" s="111" t="s">
        <v>2489</v>
      </c>
      <c r="G423" s="111" t="s">
        <v>35</v>
      </c>
      <c r="H423" s="60" t="s">
        <v>2490</v>
      </c>
      <c r="I423" s="60" t="e">
        <f>VLOOKUP(H423,新返回合同!$A$2:$Y$45,25,FALSE)</f>
        <v>#N/A</v>
      </c>
      <c r="J423" s="316" t="s">
        <v>37</v>
      </c>
      <c r="K423" s="111" t="s">
        <v>2491</v>
      </c>
      <c r="L423" s="121" t="s">
        <v>2492</v>
      </c>
      <c r="M423" s="122"/>
      <c r="N423" s="123" t="s">
        <v>2493</v>
      </c>
      <c r="O423" s="123" t="s">
        <v>1358</v>
      </c>
      <c r="P423" s="317">
        <v>9000</v>
      </c>
      <c r="Q423" s="137">
        <v>102.2</v>
      </c>
      <c r="R423" s="334">
        <f t="shared" si="32"/>
        <v>919800</v>
      </c>
      <c r="S423" s="77">
        <v>202305</v>
      </c>
      <c r="T423" s="355" t="s">
        <v>2494</v>
      </c>
      <c r="U423" s="335"/>
      <c r="V423" s="336">
        <v>99.651110686999999</v>
      </c>
      <c r="W423" s="356">
        <v>104.57</v>
      </c>
      <c r="X423" s="123">
        <v>44409</v>
      </c>
      <c r="Y423" s="123">
        <v>45138</v>
      </c>
      <c r="Z423" s="356" t="s">
        <v>2495</v>
      </c>
      <c r="AA423" s="382">
        <v>0.3</v>
      </c>
      <c r="AB423" s="366">
        <v>300</v>
      </c>
      <c r="AC423" s="366">
        <f>AA423*AB423</f>
        <v>90</v>
      </c>
      <c r="AD423" s="44"/>
    </row>
    <row r="424" spans="1:30" s="43" customFormat="1" ht="15" customHeight="1">
      <c r="A424" s="111" t="s">
        <v>264</v>
      </c>
      <c r="B424" s="112" t="s">
        <v>2410</v>
      </c>
      <c r="C424" s="112" t="s">
        <v>2411</v>
      </c>
      <c r="D424" s="112" t="s">
        <v>1913</v>
      </c>
      <c r="E424" s="111" t="s">
        <v>2496</v>
      </c>
      <c r="F424" s="111" t="s">
        <v>2497</v>
      </c>
      <c r="G424" s="111" t="s">
        <v>35</v>
      </c>
      <c r="H424" s="60" t="s">
        <v>2498</v>
      </c>
      <c r="I424" s="60" t="e">
        <f>VLOOKUP(H424,新返回合同!$A$2:$Y$45,25,FALSE)</f>
        <v>#N/A</v>
      </c>
      <c r="J424" s="316" t="s">
        <v>37</v>
      </c>
      <c r="K424" s="111" t="s">
        <v>2499</v>
      </c>
      <c r="L424" s="121" t="s">
        <v>2500</v>
      </c>
      <c r="M424" s="122"/>
      <c r="N424" s="123" t="s">
        <v>2501</v>
      </c>
      <c r="O424" s="123" t="s">
        <v>2502</v>
      </c>
      <c r="P424" s="317">
        <v>6740</v>
      </c>
      <c r="Q424" s="137">
        <v>1.1000000000000001</v>
      </c>
      <c r="R424" s="334">
        <f t="shared" si="32"/>
        <v>7414</v>
      </c>
      <c r="S424" s="77">
        <v>202304</v>
      </c>
      <c r="T424" s="355" t="s">
        <v>2503</v>
      </c>
      <c r="U424" s="335"/>
      <c r="V424" s="374"/>
      <c r="W424" s="356"/>
      <c r="X424" s="123">
        <v>44927</v>
      </c>
      <c r="Y424" s="123">
        <v>45107</v>
      </c>
      <c r="Z424" s="356"/>
      <c r="AA424" s="382"/>
      <c r="AB424" s="366"/>
      <c r="AC424" s="366"/>
      <c r="AD424" s="44"/>
    </row>
    <row r="425" spans="1:30" s="43" customFormat="1" ht="15" customHeight="1">
      <c r="A425" s="111" t="s">
        <v>264</v>
      </c>
      <c r="B425" s="112" t="s">
        <v>2410</v>
      </c>
      <c r="C425" s="112" t="s">
        <v>2411</v>
      </c>
      <c r="D425" s="112" t="s">
        <v>1913</v>
      </c>
      <c r="E425" s="111" t="s">
        <v>2496</v>
      </c>
      <c r="F425" s="111" t="s">
        <v>2497</v>
      </c>
      <c r="G425" s="111" t="s">
        <v>35</v>
      </c>
      <c r="H425" s="60" t="s">
        <v>2498</v>
      </c>
      <c r="I425" s="60" t="e">
        <f>VLOOKUP(H425,新返回合同!$A$2:$Y$45,25,FALSE)</f>
        <v>#N/A</v>
      </c>
      <c r="J425" s="316" t="s">
        <v>37</v>
      </c>
      <c r="K425" s="111" t="s">
        <v>2499</v>
      </c>
      <c r="L425" s="121" t="s">
        <v>2500</v>
      </c>
      <c r="M425" s="122"/>
      <c r="N425" s="123" t="s">
        <v>2501</v>
      </c>
      <c r="O425" s="123" t="s">
        <v>2502</v>
      </c>
      <c r="P425" s="317">
        <v>6740</v>
      </c>
      <c r="Q425" s="137">
        <v>110.64</v>
      </c>
      <c r="R425" s="334">
        <f t="shared" si="32"/>
        <v>745713.6</v>
      </c>
      <c r="S425" s="77">
        <v>202305</v>
      </c>
      <c r="T425" s="355" t="s">
        <v>2504</v>
      </c>
      <c r="U425" s="335"/>
      <c r="V425" s="336">
        <v>110.640289307</v>
      </c>
      <c r="W425" s="356"/>
      <c r="X425" s="123">
        <v>44927</v>
      </c>
      <c r="Y425" s="123">
        <v>45107</v>
      </c>
      <c r="Z425" s="356" t="s">
        <v>2499</v>
      </c>
      <c r="AA425" s="382">
        <v>0.4</v>
      </c>
      <c r="AB425" s="366">
        <v>260</v>
      </c>
      <c r="AC425" s="366">
        <f>AA425*AB425</f>
        <v>104</v>
      </c>
      <c r="AD425" s="44"/>
    </row>
    <row r="426" spans="1:30" s="43" customFormat="1" ht="15" customHeight="1">
      <c r="A426" s="111" t="s">
        <v>264</v>
      </c>
      <c r="B426" s="112" t="s">
        <v>2410</v>
      </c>
      <c r="C426" s="112" t="s">
        <v>2411</v>
      </c>
      <c r="D426" s="112" t="s">
        <v>1913</v>
      </c>
      <c r="E426" s="58" t="s">
        <v>2505</v>
      </c>
      <c r="F426" s="58" t="s">
        <v>2506</v>
      </c>
      <c r="G426" s="169" t="s">
        <v>35</v>
      </c>
      <c r="H426" s="60" t="s">
        <v>2507</v>
      </c>
      <c r="I426" s="60" t="e">
        <f>VLOOKUP(H426,新返回合同!$A$2:$Y$45,25,FALSE)</f>
        <v>#N/A</v>
      </c>
      <c r="J426" s="169" t="s">
        <v>37</v>
      </c>
      <c r="K426" s="307" t="s">
        <v>2508</v>
      </c>
      <c r="L426" s="308" t="s">
        <v>2506</v>
      </c>
      <c r="M426" s="198"/>
      <c r="N426" s="125" t="s">
        <v>2509</v>
      </c>
      <c r="O426" s="125" t="s">
        <v>1610</v>
      </c>
      <c r="P426" s="317">
        <v>6740</v>
      </c>
      <c r="Q426" s="137">
        <v>0</v>
      </c>
      <c r="R426" s="76">
        <f t="shared" si="32"/>
        <v>0</v>
      </c>
      <c r="S426" s="231">
        <v>202305</v>
      </c>
      <c r="T426" s="355" t="s">
        <v>2510</v>
      </c>
      <c r="U426" s="243"/>
      <c r="V426" s="336">
        <v>0</v>
      </c>
      <c r="W426" s="235"/>
      <c r="X426" s="123">
        <v>44927</v>
      </c>
      <c r="Y426" s="123">
        <v>45107</v>
      </c>
      <c r="Z426" s="57" t="s">
        <v>2511</v>
      </c>
      <c r="AA426" s="342">
        <v>0.4</v>
      </c>
      <c r="AB426" s="381">
        <v>0</v>
      </c>
      <c r="AC426" s="366">
        <f>AA426*AB426</f>
        <v>0</v>
      </c>
      <c r="AD426" s="44"/>
    </row>
    <row r="427" spans="1:30" s="43" customFormat="1" ht="15" customHeight="1">
      <c r="A427" s="111" t="s">
        <v>264</v>
      </c>
      <c r="B427" s="112" t="s">
        <v>2410</v>
      </c>
      <c r="C427" s="112" t="s">
        <v>2411</v>
      </c>
      <c r="D427" s="112" t="s">
        <v>1913</v>
      </c>
      <c r="E427" s="58" t="s">
        <v>2505</v>
      </c>
      <c r="F427" s="58" t="s">
        <v>2506</v>
      </c>
      <c r="G427" s="169" t="s">
        <v>35</v>
      </c>
      <c r="H427" s="60" t="s">
        <v>2507</v>
      </c>
      <c r="I427" s="60" t="e">
        <f>VLOOKUP(H427,新返回合同!$A$2:$Y$45,25,FALSE)</f>
        <v>#N/A</v>
      </c>
      <c r="J427" s="169" t="s">
        <v>37</v>
      </c>
      <c r="K427" s="307" t="s">
        <v>2512</v>
      </c>
      <c r="L427" s="308" t="s">
        <v>2513</v>
      </c>
      <c r="M427" s="198"/>
      <c r="N427" s="125" t="s">
        <v>2514</v>
      </c>
      <c r="O427" s="125" t="s">
        <v>2515</v>
      </c>
      <c r="P427" s="317">
        <v>6740</v>
      </c>
      <c r="Q427" s="137">
        <v>0</v>
      </c>
      <c r="R427" s="76">
        <f t="shared" si="32"/>
        <v>0</v>
      </c>
      <c r="S427" s="231">
        <v>202305</v>
      </c>
      <c r="T427" s="355" t="s">
        <v>2516</v>
      </c>
      <c r="U427" s="243"/>
      <c r="V427" s="336">
        <v>0</v>
      </c>
      <c r="W427" s="235"/>
      <c r="X427" s="123">
        <v>44927</v>
      </c>
      <c r="Y427" s="123">
        <v>45107</v>
      </c>
      <c r="Z427" s="57" t="s">
        <v>2517</v>
      </c>
      <c r="AA427" s="342">
        <v>0.4</v>
      </c>
      <c r="AB427" s="366">
        <v>120</v>
      </c>
      <c r="AC427" s="366">
        <f>AA427*AB427</f>
        <v>48</v>
      </c>
      <c r="AD427" s="44"/>
    </row>
    <row r="428" spans="1:30" s="43" customFormat="1" ht="15" customHeight="1">
      <c r="A428" s="111" t="s">
        <v>264</v>
      </c>
      <c r="B428" s="112" t="s">
        <v>2410</v>
      </c>
      <c r="C428" s="112" t="s">
        <v>2411</v>
      </c>
      <c r="D428" s="112" t="s">
        <v>1913</v>
      </c>
      <c r="E428" s="58" t="s">
        <v>2505</v>
      </c>
      <c r="F428" s="58" t="s">
        <v>2506</v>
      </c>
      <c r="G428" s="169" t="s">
        <v>35</v>
      </c>
      <c r="H428" s="60" t="s">
        <v>2507</v>
      </c>
      <c r="I428" s="60" t="e">
        <f>VLOOKUP(H428,新返回合同!$A$2:$Y$45,25,FALSE)</f>
        <v>#N/A</v>
      </c>
      <c r="J428" s="169" t="s">
        <v>37</v>
      </c>
      <c r="K428" s="307" t="s">
        <v>2512</v>
      </c>
      <c r="L428" s="308" t="s">
        <v>2518</v>
      </c>
      <c r="M428" s="198"/>
      <c r="N428" s="125" t="s">
        <v>2519</v>
      </c>
      <c r="O428" s="125" t="s">
        <v>2520</v>
      </c>
      <c r="P428" s="317">
        <v>6740</v>
      </c>
      <c r="Q428" s="137">
        <v>0.92</v>
      </c>
      <c r="R428" s="76">
        <f t="shared" si="32"/>
        <v>6200.8</v>
      </c>
      <c r="S428" s="231">
        <v>202304</v>
      </c>
      <c r="T428" s="355" t="s">
        <v>2521</v>
      </c>
      <c r="U428" s="243"/>
      <c r="V428" s="336"/>
      <c r="W428" s="235"/>
      <c r="X428" s="123">
        <v>44927</v>
      </c>
      <c r="Y428" s="123">
        <v>45107</v>
      </c>
      <c r="Z428" s="57"/>
      <c r="AA428" s="342"/>
      <c r="AB428" s="366"/>
      <c r="AC428" s="366"/>
      <c r="AD428" s="44"/>
    </row>
    <row r="429" spans="1:30" s="43" customFormat="1" ht="15" customHeight="1">
      <c r="A429" s="111" t="s">
        <v>264</v>
      </c>
      <c r="B429" s="112" t="s">
        <v>2410</v>
      </c>
      <c r="C429" s="112" t="s">
        <v>2411</v>
      </c>
      <c r="D429" s="112" t="s">
        <v>1913</v>
      </c>
      <c r="E429" s="58" t="s">
        <v>2505</v>
      </c>
      <c r="F429" s="58" t="s">
        <v>2506</v>
      </c>
      <c r="G429" s="169" t="s">
        <v>35</v>
      </c>
      <c r="H429" s="60" t="s">
        <v>2507</v>
      </c>
      <c r="I429" s="60" t="e">
        <f>VLOOKUP(H429,新返回合同!$A$2:$Y$45,25,FALSE)</f>
        <v>#N/A</v>
      </c>
      <c r="J429" s="169" t="s">
        <v>37</v>
      </c>
      <c r="K429" s="307" t="s">
        <v>2512</v>
      </c>
      <c r="L429" s="308" t="s">
        <v>2518</v>
      </c>
      <c r="M429" s="198"/>
      <c r="N429" s="125" t="s">
        <v>2519</v>
      </c>
      <c r="O429" s="125" t="s">
        <v>2520</v>
      </c>
      <c r="P429" s="317">
        <v>6740</v>
      </c>
      <c r="Q429" s="137">
        <v>145.05000000000001</v>
      </c>
      <c r="R429" s="76">
        <f t="shared" si="32"/>
        <v>977637</v>
      </c>
      <c r="S429" s="231">
        <v>202305</v>
      </c>
      <c r="T429" s="355" t="s">
        <v>2522</v>
      </c>
      <c r="U429" s="243"/>
      <c r="V429" s="336">
        <v>145.049194336</v>
      </c>
      <c r="W429" s="235"/>
      <c r="X429" s="123">
        <v>44927</v>
      </c>
      <c r="Y429" s="123">
        <v>45107</v>
      </c>
      <c r="Z429" s="57" t="s">
        <v>2523</v>
      </c>
      <c r="AA429" s="342">
        <v>0.4</v>
      </c>
      <c r="AB429" s="366">
        <v>140</v>
      </c>
      <c r="AC429" s="366">
        <f>AA429*AB429</f>
        <v>56</v>
      </c>
      <c r="AD429" s="44"/>
    </row>
    <row r="430" spans="1:30" s="43" customFormat="1" ht="15" customHeight="1">
      <c r="A430" s="111" t="s">
        <v>264</v>
      </c>
      <c r="B430" s="112" t="s">
        <v>2410</v>
      </c>
      <c r="C430" s="112" t="s">
        <v>2411</v>
      </c>
      <c r="D430" s="112" t="s">
        <v>1913</v>
      </c>
      <c r="E430" s="58" t="s">
        <v>2524</v>
      </c>
      <c r="F430" s="58" t="s">
        <v>2525</v>
      </c>
      <c r="G430" s="169" t="s">
        <v>35</v>
      </c>
      <c r="H430" s="169" t="s">
        <v>2526</v>
      </c>
      <c r="I430" s="60" t="e">
        <f>VLOOKUP(H430,新返回合同!$A$2:$Y$45,25,FALSE)</f>
        <v>#N/A</v>
      </c>
      <c r="J430" s="169" t="s">
        <v>37</v>
      </c>
      <c r="K430" s="307" t="s">
        <v>2508</v>
      </c>
      <c r="L430" s="308" t="s">
        <v>2527</v>
      </c>
      <c r="M430" s="198" t="s">
        <v>2528</v>
      </c>
      <c r="N430" s="125">
        <v>44841</v>
      </c>
      <c r="O430" s="125" t="s">
        <v>2297</v>
      </c>
      <c r="P430" s="317">
        <v>6740</v>
      </c>
      <c r="Q430" s="137">
        <v>0.22</v>
      </c>
      <c r="R430" s="76">
        <f t="shared" si="32"/>
        <v>1482.8</v>
      </c>
      <c r="S430" s="77">
        <v>202304</v>
      </c>
      <c r="T430" s="355" t="s">
        <v>2529</v>
      </c>
      <c r="U430" s="243"/>
      <c r="V430" s="336"/>
      <c r="W430" s="235"/>
      <c r="X430" s="239">
        <v>44927</v>
      </c>
      <c r="Y430" s="239">
        <v>45107</v>
      </c>
      <c r="Z430" s="57"/>
      <c r="AA430" s="342"/>
      <c r="AB430" s="366"/>
      <c r="AC430" s="366"/>
      <c r="AD430" s="44"/>
    </row>
    <row r="431" spans="1:30" s="43" customFormat="1" ht="15" customHeight="1">
      <c r="A431" s="111" t="s">
        <v>264</v>
      </c>
      <c r="B431" s="112" t="s">
        <v>2410</v>
      </c>
      <c r="C431" s="112" t="s">
        <v>2411</v>
      </c>
      <c r="D431" s="112" t="s">
        <v>1913</v>
      </c>
      <c r="E431" s="58" t="s">
        <v>2524</v>
      </c>
      <c r="F431" s="58" t="s">
        <v>2525</v>
      </c>
      <c r="G431" s="169" t="s">
        <v>35</v>
      </c>
      <c r="H431" s="169" t="s">
        <v>2526</v>
      </c>
      <c r="I431" s="60" t="e">
        <f>VLOOKUP(H431,新返回合同!$A$2:$Y$45,25,FALSE)</f>
        <v>#N/A</v>
      </c>
      <c r="J431" s="169" t="s">
        <v>37</v>
      </c>
      <c r="K431" s="307" t="s">
        <v>2508</v>
      </c>
      <c r="L431" s="308" t="s">
        <v>2527</v>
      </c>
      <c r="M431" s="198" t="s">
        <v>2528</v>
      </c>
      <c r="N431" s="125">
        <v>44841</v>
      </c>
      <c r="O431" s="125" t="s">
        <v>2297</v>
      </c>
      <c r="P431" s="317">
        <v>6740</v>
      </c>
      <c r="Q431" s="137">
        <v>174.07</v>
      </c>
      <c r="R431" s="76">
        <f t="shared" si="32"/>
        <v>1173231.8</v>
      </c>
      <c r="S431" s="231">
        <v>202305</v>
      </c>
      <c r="T431" s="355" t="s">
        <v>2530</v>
      </c>
      <c r="U431" s="243"/>
      <c r="V431" s="336">
        <v>174.068481445</v>
      </c>
      <c r="W431" s="235"/>
      <c r="X431" s="239">
        <v>44927</v>
      </c>
      <c r="Y431" s="239">
        <v>45107</v>
      </c>
      <c r="Z431" s="57" t="s">
        <v>2531</v>
      </c>
      <c r="AA431" s="342">
        <v>0.4</v>
      </c>
      <c r="AB431" s="366">
        <v>300</v>
      </c>
      <c r="AC431" s="366">
        <f>AA431*AB431</f>
        <v>120</v>
      </c>
      <c r="AD431" s="44"/>
    </row>
    <row r="432" spans="1:30" s="43" customFormat="1" ht="15" customHeight="1">
      <c r="A432" s="111" t="s">
        <v>264</v>
      </c>
      <c r="B432" s="112" t="s">
        <v>2410</v>
      </c>
      <c r="C432" s="112" t="s">
        <v>2411</v>
      </c>
      <c r="D432" s="112" t="s">
        <v>1913</v>
      </c>
      <c r="E432" s="58" t="s">
        <v>2505</v>
      </c>
      <c r="F432" s="58" t="s">
        <v>2506</v>
      </c>
      <c r="G432" s="169" t="s">
        <v>35</v>
      </c>
      <c r="H432" s="169" t="s">
        <v>2532</v>
      </c>
      <c r="I432" s="60" t="e">
        <f>VLOOKUP(H432,新返回合同!$A$2:$Y$45,25,FALSE)</f>
        <v>#N/A</v>
      </c>
      <c r="J432" s="169" t="s">
        <v>1235</v>
      </c>
      <c r="K432" s="307" t="s">
        <v>2533</v>
      </c>
      <c r="L432" s="308" t="s">
        <v>2534</v>
      </c>
      <c r="M432" s="198"/>
      <c r="N432" s="125">
        <v>43815</v>
      </c>
      <c r="O432" s="125" t="s">
        <v>274</v>
      </c>
      <c r="P432" s="370" t="s">
        <v>2535</v>
      </c>
      <c r="Q432" s="137">
        <v>30</v>
      </c>
      <c r="R432" s="76">
        <f>ROUND(19500*Q432,2)</f>
        <v>585000</v>
      </c>
      <c r="S432" s="231">
        <v>202305</v>
      </c>
      <c r="T432" s="375" t="s">
        <v>2536</v>
      </c>
      <c r="U432" s="243"/>
      <c r="V432" s="336">
        <v>28.822886914015001</v>
      </c>
      <c r="W432" s="235"/>
      <c r="X432" s="239">
        <v>43815</v>
      </c>
      <c r="Y432" s="239">
        <v>46006</v>
      </c>
      <c r="Z432" s="57" t="s">
        <v>2537</v>
      </c>
      <c r="AA432" s="342">
        <v>0.3</v>
      </c>
      <c r="AB432" s="366">
        <v>100</v>
      </c>
      <c r="AC432" s="366">
        <f>AA432*AB432</f>
        <v>30</v>
      </c>
      <c r="AD432" s="44"/>
    </row>
    <row r="433" spans="1:30" s="43" customFormat="1" ht="15" customHeight="1">
      <c r="A433" s="111" t="s">
        <v>264</v>
      </c>
      <c r="B433" s="112" t="s">
        <v>2410</v>
      </c>
      <c r="C433" s="112" t="s">
        <v>2411</v>
      </c>
      <c r="D433" s="112" t="s">
        <v>1913</v>
      </c>
      <c r="E433" s="58" t="s">
        <v>2505</v>
      </c>
      <c r="F433" s="58" t="s">
        <v>2506</v>
      </c>
      <c r="G433" s="169" t="s">
        <v>35</v>
      </c>
      <c r="H433" s="169" t="s">
        <v>2532</v>
      </c>
      <c r="I433" s="60" t="e">
        <f>VLOOKUP(H433,新返回合同!$A$2:$Y$45,25,FALSE)</f>
        <v>#N/A</v>
      </c>
      <c r="J433" s="169" t="s">
        <v>1235</v>
      </c>
      <c r="K433" s="307" t="s">
        <v>2538</v>
      </c>
      <c r="L433" s="308"/>
      <c r="M433" s="198"/>
      <c r="N433" s="125">
        <v>44873</v>
      </c>
      <c r="O433" s="125" t="s">
        <v>2539</v>
      </c>
      <c r="P433" s="370">
        <v>19500</v>
      </c>
      <c r="Q433" s="137">
        <v>1</v>
      </c>
      <c r="R433" s="76">
        <f t="shared" ref="R433:R465" si="33">ROUND(P433*Q433,2)</f>
        <v>19500</v>
      </c>
      <c r="S433" s="231">
        <v>202305</v>
      </c>
      <c r="T433" s="355" t="s">
        <v>2540</v>
      </c>
      <c r="U433" s="243"/>
      <c r="V433" s="336"/>
      <c r="W433" s="235"/>
      <c r="X433" s="239">
        <v>43815</v>
      </c>
      <c r="Y433" s="239">
        <v>46006</v>
      </c>
      <c r="Z433" s="57" t="s">
        <v>2541</v>
      </c>
      <c r="AA433" s="342">
        <v>0.3</v>
      </c>
      <c r="AB433" s="366">
        <v>1</v>
      </c>
      <c r="AC433" s="383">
        <f>AA433*AB433</f>
        <v>0.3</v>
      </c>
      <c r="AD433" s="44"/>
    </row>
    <row r="434" spans="1:30" s="43" customFormat="1" ht="15" customHeight="1">
      <c r="A434" s="111" t="s">
        <v>264</v>
      </c>
      <c r="B434" s="112" t="s">
        <v>2410</v>
      </c>
      <c r="C434" s="112" t="s">
        <v>2411</v>
      </c>
      <c r="D434" s="112" t="s">
        <v>1913</v>
      </c>
      <c r="E434" s="111" t="s">
        <v>2524</v>
      </c>
      <c r="F434" s="111" t="s">
        <v>2525</v>
      </c>
      <c r="G434" s="111" t="s">
        <v>35</v>
      </c>
      <c r="H434" s="169" t="s">
        <v>2526</v>
      </c>
      <c r="I434" s="60" t="e">
        <f>VLOOKUP(H434,新返回合同!$A$2:$Y$45,25,FALSE)</f>
        <v>#N/A</v>
      </c>
      <c r="J434" s="316" t="s">
        <v>37</v>
      </c>
      <c r="K434" s="111" t="s">
        <v>2542</v>
      </c>
      <c r="L434" s="121" t="s">
        <v>2543</v>
      </c>
      <c r="M434" s="122"/>
      <c r="N434" s="123">
        <v>43896</v>
      </c>
      <c r="O434" s="123" t="s">
        <v>274</v>
      </c>
      <c r="P434" s="317">
        <v>6740</v>
      </c>
      <c r="Q434" s="137">
        <v>0</v>
      </c>
      <c r="R434" s="334">
        <f t="shared" si="33"/>
        <v>0</v>
      </c>
      <c r="S434" s="77">
        <v>202305</v>
      </c>
      <c r="T434" s="355" t="s">
        <v>2544</v>
      </c>
      <c r="U434" s="335"/>
      <c r="V434" s="336">
        <v>0</v>
      </c>
      <c r="W434" s="356"/>
      <c r="X434" s="239">
        <v>44927</v>
      </c>
      <c r="Y434" s="239">
        <v>45107</v>
      </c>
      <c r="Z434" s="356" t="s">
        <v>2545</v>
      </c>
      <c r="AA434" s="342">
        <v>0.4</v>
      </c>
      <c r="AB434" s="366">
        <v>100</v>
      </c>
      <c r="AC434" s="366">
        <f>AA434*AB434</f>
        <v>40</v>
      </c>
      <c r="AD434" s="44"/>
    </row>
    <row r="435" spans="1:30" s="43" customFormat="1" ht="15" customHeight="1">
      <c r="A435" s="111" t="s">
        <v>264</v>
      </c>
      <c r="B435" s="112" t="s">
        <v>2410</v>
      </c>
      <c r="C435" s="112" t="s">
        <v>2411</v>
      </c>
      <c r="D435" s="112" t="s">
        <v>1913</v>
      </c>
      <c r="E435" s="111" t="s">
        <v>2524</v>
      </c>
      <c r="F435" s="111" t="s">
        <v>2525</v>
      </c>
      <c r="G435" s="111" t="s">
        <v>35</v>
      </c>
      <c r="H435" s="169" t="s">
        <v>2526</v>
      </c>
      <c r="I435" s="60" t="e">
        <f>VLOOKUP(H435,新返回合同!$A$2:$Y$45,25,FALSE)</f>
        <v>#N/A</v>
      </c>
      <c r="J435" s="316" t="s">
        <v>1235</v>
      </c>
      <c r="K435" s="111" t="s">
        <v>2546</v>
      </c>
      <c r="L435" s="121" t="s">
        <v>2547</v>
      </c>
      <c r="M435" s="122"/>
      <c r="N435" s="123" t="s">
        <v>2548</v>
      </c>
      <c r="O435" s="125" t="s">
        <v>2549</v>
      </c>
      <c r="P435" s="317">
        <v>6740</v>
      </c>
      <c r="Q435" s="137">
        <v>1.52</v>
      </c>
      <c r="R435" s="334">
        <f t="shared" si="33"/>
        <v>10244.799999999999</v>
      </c>
      <c r="S435" s="77">
        <v>202303</v>
      </c>
      <c r="T435" s="355" t="s">
        <v>2550</v>
      </c>
      <c r="U435" s="335"/>
      <c r="V435" s="336"/>
      <c r="W435" s="356"/>
      <c r="X435" s="239">
        <v>44927</v>
      </c>
      <c r="Y435" s="239">
        <v>45107</v>
      </c>
      <c r="Z435" s="356"/>
      <c r="AA435" s="342"/>
      <c r="AB435" s="366"/>
      <c r="AC435" s="366"/>
      <c r="AD435" s="44"/>
    </row>
    <row r="436" spans="1:30" s="43" customFormat="1" ht="15" customHeight="1">
      <c r="A436" s="111" t="s">
        <v>264</v>
      </c>
      <c r="B436" s="112" t="s">
        <v>2410</v>
      </c>
      <c r="C436" s="112" t="s">
        <v>2411</v>
      </c>
      <c r="D436" s="112" t="s">
        <v>1913</v>
      </c>
      <c r="E436" s="111" t="s">
        <v>2524</v>
      </c>
      <c r="F436" s="111" t="s">
        <v>2525</v>
      </c>
      <c r="G436" s="111" t="s">
        <v>35</v>
      </c>
      <c r="H436" s="169" t="s">
        <v>2526</v>
      </c>
      <c r="I436" s="60" t="e">
        <f>VLOOKUP(H436,新返回合同!$A$2:$Y$45,25,FALSE)</f>
        <v>#N/A</v>
      </c>
      <c r="J436" s="316" t="s">
        <v>1235</v>
      </c>
      <c r="K436" s="111" t="s">
        <v>2546</v>
      </c>
      <c r="L436" s="121" t="s">
        <v>2547</v>
      </c>
      <c r="M436" s="122"/>
      <c r="N436" s="123" t="s">
        <v>2548</v>
      </c>
      <c r="O436" s="125" t="s">
        <v>2549</v>
      </c>
      <c r="P436" s="317">
        <v>6740</v>
      </c>
      <c r="Q436" s="137">
        <v>6.57</v>
      </c>
      <c r="R436" s="334">
        <f t="shared" si="33"/>
        <v>44281.8</v>
      </c>
      <c r="S436" s="77">
        <v>202304</v>
      </c>
      <c r="T436" s="355" t="s">
        <v>2551</v>
      </c>
      <c r="U436" s="335"/>
      <c r="V436" s="336"/>
      <c r="W436" s="356"/>
      <c r="X436" s="239">
        <v>44927</v>
      </c>
      <c r="Y436" s="239">
        <v>45107</v>
      </c>
      <c r="Z436" s="356"/>
      <c r="AA436" s="342"/>
      <c r="AB436" s="366"/>
      <c r="AC436" s="366"/>
      <c r="AD436" s="44"/>
    </row>
    <row r="437" spans="1:30" s="43" customFormat="1" ht="15" customHeight="1">
      <c r="A437" s="111" t="s">
        <v>264</v>
      </c>
      <c r="B437" s="112" t="s">
        <v>2410</v>
      </c>
      <c r="C437" s="112" t="s">
        <v>2411</v>
      </c>
      <c r="D437" s="112" t="s">
        <v>1913</v>
      </c>
      <c r="E437" s="111" t="s">
        <v>2524</v>
      </c>
      <c r="F437" s="111" t="s">
        <v>2525</v>
      </c>
      <c r="G437" s="111" t="s">
        <v>35</v>
      </c>
      <c r="H437" s="169" t="s">
        <v>2526</v>
      </c>
      <c r="I437" s="60" t="e">
        <f>VLOOKUP(H437,新返回合同!$A$2:$Y$45,25,FALSE)</f>
        <v>#N/A</v>
      </c>
      <c r="J437" s="316" t="s">
        <v>1235</v>
      </c>
      <c r="K437" s="111" t="s">
        <v>2546</v>
      </c>
      <c r="L437" s="121" t="s">
        <v>2547</v>
      </c>
      <c r="M437" s="122"/>
      <c r="N437" s="123" t="s">
        <v>2548</v>
      </c>
      <c r="O437" s="125" t="s">
        <v>2549</v>
      </c>
      <c r="P437" s="317">
        <v>6740</v>
      </c>
      <c r="Q437" s="137">
        <v>200</v>
      </c>
      <c r="R437" s="334">
        <f t="shared" si="33"/>
        <v>1348000</v>
      </c>
      <c r="S437" s="77">
        <v>202305</v>
      </c>
      <c r="T437" s="355" t="s">
        <v>2552</v>
      </c>
      <c r="U437" s="335"/>
      <c r="V437" s="336">
        <v>192.40188490041001</v>
      </c>
      <c r="W437" s="235"/>
      <c r="X437" s="239">
        <v>44927</v>
      </c>
      <c r="Y437" s="239">
        <v>45107</v>
      </c>
      <c r="Z437" s="356" t="s">
        <v>2553</v>
      </c>
      <c r="AA437" s="342">
        <v>0.4</v>
      </c>
      <c r="AB437" s="366">
        <v>400</v>
      </c>
      <c r="AC437" s="366">
        <f>AA437*AB437</f>
        <v>160</v>
      </c>
      <c r="AD437" s="44"/>
    </row>
    <row r="438" spans="1:30" s="2" customFormat="1" ht="15" customHeight="1">
      <c r="A438" s="6" t="s">
        <v>257</v>
      </c>
      <c r="B438" s="6" t="s">
        <v>1848</v>
      </c>
      <c r="C438" s="6" t="s">
        <v>2554</v>
      </c>
      <c r="D438" s="7" t="s">
        <v>1913</v>
      </c>
      <c r="E438" s="7" t="s">
        <v>2555</v>
      </c>
      <c r="F438" s="7" t="s">
        <v>2556</v>
      </c>
      <c r="G438" s="8" t="s">
        <v>35</v>
      </c>
      <c r="H438" s="9" t="s">
        <v>2557</v>
      </c>
      <c r="I438" s="8" t="e">
        <f>VLOOKUP(H438,新返回合同!$A$2:$Y$45,25,FALSE)</f>
        <v>#N/A</v>
      </c>
      <c r="J438" s="7" t="s">
        <v>37</v>
      </c>
      <c r="K438" s="14" t="s">
        <v>2558</v>
      </c>
      <c r="L438" s="15" t="s">
        <v>2556</v>
      </c>
      <c r="M438" s="16"/>
      <c r="N438" s="16">
        <v>43398</v>
      </c>
      <c r="O438" s="30" t="s">
        <v>219</v>
      </c>
      <c r="P438" s="19">
        <v>9600</v>
      </c>
      <c r="Q438" s="18">
        <v>9.1</v>
      </c>
      <c r="R438" s="25">
        <f t="shared" si="33"/>
        <v>87360</v>
      </c>
      <c r="S438" s="26">
        <v>202305</v>
      </c>
      <c r="T438" s="27" t="s">
        <v>2559</v>
      </c>
      <c r="U438" s="376"/>
      <c r="V438" s="29">
        <v>9.0290374759999992</v>
      </c>
      <c r="W438" s="30"/>
      <c r="X438" s="16">
        <v>44805</v>
      </c>
      <c r="Y438" s="30"/>
      <c r="Z438" s="36" t="s">
        <v>2560</v>
      </c>
      <c r="AA438" s="345">
        <v>0.4</v>
      </c>
      <c r="AB438" s="37">
        <v>20</v>
      </c>
      <c r="AC438" s="37">
        <f t="shared" ref="AC438:AC445" si="34">AA438*AB438</f>
        <v>8</v>
      </c>
      <c r="AD438" s="38"/>
    </row>
    <row r="439" spans="1:30" s="2" customFormat="1" ht="15" customHeight="1">
      <c r="A439" s="6" t="s">
        <v>257</v>
      </c>
      <c r="B439" s="6" t="s">
        <v>1848</v>
      </c>
      <c r="C439" s="6" t="s">
        <v>2554</v>
      </c>
      <c r="D439" s="7" t="s">
        <v>1913</v>
      </c>
      <c r="E439" s="7" t="s">
        <v>2555</v>
      </c>
      <c r="F439" s="7" t="s">
        <v>2556</v>
      </c>
      <c r="G439" s="8" t="s">
        <v>35</v>
      </c>
      <c r="H439" s="9" t="s">
        <v>2557</v>
      </c>
      <c r="I439" s="8" t="e">
        <f>VLOOKUP(H439,新返回合同!$A$2:$Y$45,25,FALSE)</f>
        <v>#N/A</v>
      </c>
      <c r="J439" s="7" t="s">
        <v>37</v>
      </c>
      <c r="K439" s="14" t="s">
        <v>2558</v>
      </c>
      <c r="L439" s="15" t="s">
        <v>2561</v>
      </c>
      <c r="M439" s="16"/>
      <c r="N439" s="16" t="s">
        <v>2562</v>
      </c>
      <c r="O439" s="30" t="s">
        <v>1481</v>
      </c>
      <c r="P439" s="19">
        <v>9833</v>
      </c>
      <c r="Q439" s="18">
        <v>0</v>
      </c>
      <c r="R439" s="25">
        <f t="shared" si="33"/>
        <v>0</v>
      </c>
      <c r="S439" s="26">
        <v>202305</v>
      </c>
      <c r="T439" s="27" t="s">
        <v>2563</v>
      </c>
      <c r="U439" s="376"/>
      <c r="V439" s="29">
        <v>0</v>
      </c>
      <c r="W439" s="30"/>
      <c r="X439" s="16">
        <v>44805</v>
      </c>
      <c r="Y439" s="30"/>
      <c r="Z439" s="36" t="s">
        <v>2564</v>
      </c>
      <c r="AA439" s="345">
        <v>0.4</v>
      </c>
      <c r="AB439" s="37">
        <v>0</v>
      </c>
      <c r="AC439" s="37">
        <f t="shared" si="34"/>
        <v>0</v>
      </c>
      <c r="AD439" s="38"/>
    </row>
    <row r="440" spans="1:30" s="2" customFormat="1" ht="15" customHeight="1">
      <c r="A440" s="6" t="s">
        <v>209</v>
      </c>
      <c r="B440" s="6" t="s">
        <v>1848</v>
      </c>
      <c r="C440" s="6" t="s">
        <v>2565</v>
      </c>
      <c r="D440" s="7" t="s">
        <v>1913</v>
      </c>
      <c r="E440" s="7" t="s">
        <v>2566</v>
      </c>
      <c r="F440" s="7" t="s">
        <v>2567</v>
      </c>
      <c r="G440" s="8" t="s">
        <v>35</v>
      </c>
      <c r="H440" s="9" t="s">
        <v>2568</v>
      </c>
      <c r="I440" s="8" t="e">
        <f>VLOOKUP(H440,新返回合同!$A$2:$Y$45,25,FALSE)</f>
        <v>#N/A</v>
      </c>
      <c r="J440" s="7" t="s">
        <v>37</v>
      </c>
      <c r="K440" s="14" t="s">
        <v>2569</v>
      </c>
      <c r="L440" s="15" t="s">
        <v>2570</v>
      </c>
      <c r="M440" s="16"/>
      <c r="N440" s="16" t="s">
        <v>2571</v>
      </c>
      <c r="O440" s="30" t="s">
        <v>2572</v>
      </c>
      <c r="P440" s="19">
        <v>9000</v>
      </c>
      <c r="Q440" s="18">
        <v>37.5</v>
      </c>
      <c r="R440" s="25">
        <f t="shared" si="33"/>
        <v>337500</v>
      </c>
      <c r="S440" s="26">
        <v>202305</v>
      </c>
      <c r="T440" s="27" t="s">
        <v>2573</v>
      </c>
      <c r="U440" s="376"/>
      <c r="V440" s="29">
        <v>37.490985182999999</v>
      </c>
      <c r="W440" s="30"/>
      <c r="X440" s="16">
        <v>44986</v>
      </c>
      <c r="Y440" s="30"/>
      <c r="Z440" s="36" t="s">
        <v>2574</v>
      </c>
      <c r="AA440" s="345">
        <v>0.3</v>
      </c>
      <c r="AB440" s="37">
        <v>120</v>
      </c>
      <c r="AC440" s="37">
        <f t="shared" si="34"/>
        <v>36</v>
      </c>
      <c r="AD440" s="38"/>
    </row>
    <row r="441" spans="1:30" s="2" customFormat="1" ht="15" customHeight="1">
      <c r="A441" s="6" t="s">
        <v>209</v>
      </c>
      <c r="B441" s="6" t="s">
        <v>1848</v>
      </c>
      <c r="C441" s="6" t="s">
        <v>2565</v>
      </c>
      <c r="D441" s="7" t="s">
        <v>1913</v>
      </c>
      <c r="E441" s="7" t="s">
        <v>2566</v>
      </c>
      <c r="F441" s="7" t="s">
        <v>2567</v>
      </c>
      <c r="G441" s="8" t="s">
        <v>35</v>
      </c>
      <c r="H441" s="9" t="s">
        <v>2575</v>
      </c>
      <c r="I441" s="8" t="e">
        <f>VLOOKUP(H441,新返回合同!$A$2:$Y$45,25,FALSE)</f>
        <v>#N/A</v>
      </c>
      <c r="J441" s="7" t="s">
        <v>37</v>
      </c>
      <c r="K441" s="14" t="s">
        <v>2576</v>
      </c>
      <c r="L441" s="15" t="s">
        <v>2577</v>
      </c>
      <c r="M441" s="16"/>
      <c r="N441" s="16">
        <v>44378</v>
      </c>
      <c r="O441" s="30" t="s">
        <v>1443</v>
      </c>
      <c r="P441" s="19">
        <v>9000</v>
      </c>
      <c r="Q441" s="18">
        <v>0</v>
      </c>
      <c r="R441" s="25">
        <f t="shared" si="33"/>
        <v>0</v>
      </c>
      <c r="S441" s="26">
        <v>202305</v>
      </c>
      <c r="T441" s="27" t="s">
        <v>2578</v>
      </c>
      <c r="U441" s="376"/>
      <c r="V441" s="29">
        <v>0</v>
      </c>
      <c r="W441" s="30"/>
      <c r="X441" s="16">
        <v>44378</v>
      </c>
      <c r="Y441" s="30"/>
      <c r="Z441" s="36" t="s">
        <v>2579</v>
      </c>
      <c r="AA441" s="345">
        <v>0</v>
      </c>
      <c r="AB441" s="37">
        <v>40</v>
      </c>
      <c r="AC441" s="37">
        <f t="shared" si="34"/>
        <v>0</v>
      </c>
      <c r="AD441" s="38"/>
    </row>
    <row r="442" spans="1:30" s="2" customFormat="1" ht="15" customHeight="1">
      <c r="A442" s="6" t="s">
        <v>209</v>
      </c>
      <c r="B442" s="6" t="s">
        <v>1848</v>
      </c>
      <c r="C442" s="6" t="s">
        <v>2565</v>
      </c>
      <c r="D442" s="7" t="s">
        <v>1913</v>
      </c>
      <c r="E442" s="7" t="s">
        <v>2566</v>
      </c>
      <c r="F442" s="7" t="s">
        <v>2567</v>
      </c>
      <c r="G442" s="8" t="s">
        <v>35</v>
      </c>
      <c r="H442" s="9" t="s">
        <v>2568</v>
      </c>
      <c r="I442" s="8" t="e">
        <f>VLOOKUP(H442,新返回合同!$A$2:$Y$45,25,FALSE)</f>
        <v>#N/A</v>
      </c>
      <c r="J442" s="7" t="s">
        <v>37</v>
      </c>
      <c r="K442" s="14" t="s">
        <v>2580</v>
      </c>
      <c r="L442" s="15" t="s">
        <v>2581</v>
      </c>
      <c r="M442" s="16"/>
      <c r="N442" s="16">
        <v>43003</v>
      </c>
      <c r="O442" s="30" t="s">
        <v>1443</v>
      </c>
      <c r="P442" s="19">
        <v>9000</v>
      </c>
      <c r="Q442" s="18">
        <v>12.6</v>
      </c>
      <c r="R442" s="25">
        <f t="shared" si="33"/>
        <v>113400</v>
      </c>
      <c r="S442" s="26">
        <v>202305</v>
      </c>
      <c r="T442" s="27" t="s">
        <v>2582</v>
      </c>
      <c r="U442" s="376"/>
      <c r="V442" s="29">
        <v>12.526585769</v>
      </c>
      <c r="W442" s="30"/>
      <c r="X442" s="16">
        <v>44986</v>
      </c>
      <c r="Y442" s="30"/>
      <c r="Z442" s="36" t="s">
        <v>2583</v>
      </c>
      <c r="AA442" s="345">
        <v>0.3</v>
      </c>
      <c r="AB442" s="37">
        <v>40</v>
      </c>
      <c r="AC442" s="37">
        <f t="shared" si="34"/>
        <v>12</v>
      </c>
      <c r="AD442" s="38"/>
    </row>
    <row r="443" spans="1:30" s="2" customFormat="1" ht="15" customHeight="1">
      <c r="A443" s="6" t="s">
        <v>209</v>
      </c>
      <c r="B443" s="6" t="s">
        <v>1848</v>
      </c>
      <c r="C443" s="6" t="s">
        <v>2565</v>
      </c>
      <c r="D443" s="7" t="s">
        <v>1913</v>
      </c>
      <c r="E443" s="7" t="s">
        <v>2566</v>
      </c>
      <c r="F443" s="7" t="s">
        <v>2567</v>
      </c>
      <c r="G443" s="8" t="s">
        <v>35</v>
      </c>
      <c r="H443" s="9" t="s">
        <v>2568</v>
      </c>
      <c r="I443" s="8" t="e">
        <f>VLOOKUP(H443,新返回合同!$A$2:$Y$45,25,FALSE)</f>
        <v>#N/A</v>
      </c>
      <c r="J443" s="7" t="s">
        <v>37</v>
      </c>
      <c r="K443" s="14" t="s">
        <v>2584</v>
      </c>
      <c r="L443" s="15" t="s">
        <v>2567</v>
      </c>
      <c r="M443" s="16"/>
      <c r="N443" s="16">
        <v>43047</v>
      </c>
      <c r="O443" s="30">
        <v>0</v>
      </c>
      <c r="P443" s="19">
        <v>9000</v>
      </c>
      <c r="Q443" s="18">
        <v>0</v>
      </c>
      <c r="R443" s="25">
        <f t="shared" si="33"/>
        <v>0</v>
      </c>
      <c r="S443" s="26">
        <v>202305</v>
      </c>
      <c r="T443" s="27" t="s">
        <v>2585</v>
      </c>
      <c r="U443" s="376"/>
      <c r="V443" s="29">
        <v>0</v>
      </c>
      <c r="W443" s="30"/>
      <c r="X443" s="16">
        <v>44986</v>
      </c>
      <c r="Y443" s="30"/>
      <c r="Z443" s="36" t="s">
        <v>2586</v>
      </c>
      <c r="AA443" s="345">
        <v>0.3</v>
      </c>
      <c r="AB443" s="37">
        <v>0</v>
      </c>
      <c r="AC443" s="37">
        <f t="shared" si="34"/>
        <v>0</v>
      </c>
      <c r="AD443" s="38"/>
    </row>
    <row r="444" spans="1:30" s="2" customFormat="1" ht="15" customHeight="1">
      <c r="A444" s="6" t="s">
        <v>209</v>
      </c>
      <c r="B444" s="6" t="s">
        <v>1848</v>
      </c>
      <c r="C444" s="6" t="s">
        <v>2554</v>
      </c>
      <c r="D444" s="7" t="s">
        <v>1913</v>
      </c>
      <c r="E444" s="7" t="s">
        <v>2587</v>
      </c>
      <c r="F444" s="7" t="s">
        <v>2588</v>
      </c>
      <c r="G444" s="8" t="s">
        <v>35</v>
      </c>
      <c r="H444" s="9" t="s">
        <v>2589</v>
      </c>
      <c r="I444" s="8" t="e">
        <f>VLOOKUP(H444,新返回合同!$A$2:$Y$45,25,FALSE)</f>
        <v>#N/A</v>
      </c>
      <c r="J444" s="7" t="s">
        <v>37</v>
      </c>
      <c r="K444" s="14" t="s">
        <v>2558</v>
      </c>
      <c r="L444" s="15" t="s">
        <v>2590</v>
      </c>
      <c r="M444" s="16"/>
      <c r="N444" s="16">
        <v>43444</v>
      </c>
      <c r="O444" s="30" t="s">
        <v>1443</v>
      </c>
      <c r="P444" s="19">
        <v>9500</v>
      </c>
      <c r="Q444" s="18">
        <v>12.6</v>
      </c>
      <c r="R444" s="25">
        <f t="shared" si="33"/>
        <v>119700</v>
      </c>
      <c r="S444" s="26">
        <v>202305</v>
      </c>
      <c r="T444" s="27" t="s">
        <v>2591</v>
      </c>
      <c r="U444" s="376"/>
      <c r="V444" s="29">
        <v>12.589476928</v>
      </c>
      <c r="W444" s="30">
        <v>12.9</v>
      </c>
      <c r="X444" s="16">
        <v>44896</v>
      </c>
      <c r="Y444" s="30"/>
      <c r="Z444" s="36" t="s">
        <v>2592</v>
      </c>
      <c r="AA444" s="345">
        <v>0.3</v>
      </c>
      <c r="AB444" s="37">
        <v>40</v>
      </c>
      <c r="AC444" s="37">
        <f t="shared" si="34"/>
        <v>12</v>
      </c>
      <c r="AD444" s="38"/>
    </row>
    <row r="445" spans="1:30" s="43" customFormat="1" ht="15" customHeight="1">
      <c r="A445" s="112" t="s">
        <v>264</v>
      </c>
      <c r="B445" s="112" t="s">
        <v>1848</v>
      </c>
      <c r="C445" s="112" t="s">
        <v>2565</v>
      </c>
      <c r="D445" s="111" t="s">
        <v>1913</v>
      </c>
      <c r="E445" s="111" t="s">
        <v>2593</v>
      </c>
      <c r="F445" s="111" t="s">
        <v>2594</v>
      </c>
      <c r="G445" s="60" t="s">
        <v>35</v>
      </c>
      <c r="H445" s="316" t="s">
        <v>2595</v>
      </c>
      <c r="I445" s="60" t="str">
        <f>VLOOKUP(H445,新返回合同!$A$2:$Y$45,25,FALSE)</f>
        <v>2023-05-12</v>
      </c>
      <c r="J445" s="111" t="s">
        <v>37</v>
      </c>
      <c r="K445" s="121" t="s">
        <v>2596</v>
      </c>
      <c r="L445" s="122" t="s">
        <v>2597</v>
      </c>
      <c r="M445" s="123"/>
      <c r="N445" s="123" t="s">
        <v>2598</v>
      </c>
      <c r="O445" s="356" t="s">
        <v>2599</v>
      </c>
      <c r="P445" s="137">
        <v>6740</v>
      </c>
      <c r="Q445" s="76">
        <v>49.55</v>
      </c>
      <c r="R445" s="334">
        <f t="shared" si="33"/>
        <v>333967</v>
      </c>
      <c r="S445" s="77">
        <v>202305</v>
      </c>
      <c r="T445" s="335" t="s">
        <v>2600</v>
      </c>
      <c r="U445" s="377"/>
      <c r="V445" s="336">
        <v>49.54523468</v>
      </c>
      <c r="W445" s="356"/>
      <c r="X445" s="123">
        <v>44927</v>
      </c>
      <c r="Y445" s="123">
        <v>45107</v>
      </c>
      <c r="Z445" s="365" t="s">
        <v>2601</v>
      </c>
      <c r="AA445" s="342">
        <v>0.4</v>
      </c>
      <c r="AB445" s="366">
        <v>120</v>
      </c>
      <c r="AC445" s="366">
        <f t="shared" si="34"/>
        <v>48</v>
      </c>
      <c r="AD445" s="44"/>
    </row>
    <row r="446" spans="1:30" s="45" customFormat="1" ht="14.5" customHeight="1">
      <c r="A446" s="112" t="s">
        <v>264</v>
      </c>
      <c r="B446" s="112" t="s">
        <v>1848</v>
      </c>
      <c r="C446" s="112" t="s">
        <v>2565</v>
      </c>
      <c r="D446" s="111" t="s">
        <v>1913</v>
      </c>
      <c r="E446" s="139" t="s">
        <v>2593</v>
      </c>
      <c r="F446" s="111" t="s">
        <v>2594</v>
      </c>
      <c r="G446" s="60" t="s">
        <v>35</v>
      </c>
      <c r="H446" s="316" t="s">
        <v>2595</v>
      </c>
      <c r="I446" s="60" t="str">
        <f>VLOOKUP(H446,新返回合同!$A$2:$Y$45,25,FALSE)</f>
        <v>2023-05-12</v>
      </c>
      <c r="J446" s="111" t="s">
        <v>37</v>
      </c>
      <c r="K446" s="121" t="s">
        <v>2596</v>
      </c>
      <c r="L446" s="122" t="s">
        <v>2597</v>
      </c>
      <c r="M446" s="123"/>
      <c r="N446" s="123" t="s">
        <v>2598</v>
      </c>
      <c r="O446" s="356" t="s">
        <v>2599</v>
      </c>
      <c r="P446" s="137">
        <v>6740</v>
      </c>
      <c r="Q446" s="378">
        <v>0.31</v>
      </c>
      <c r="R446" s="379">
        <f t="shared" si="33"/>
        <v>2089.4</v>
      </c>
      <c r="S446" s="77">
        <v>202304</v>
      </c>
      <c r="T446" s="380" t="s">
        <v>2602</v>
      </c>
      <c r="U446" s="374"/>
      <c r="V446" s="356"/>
      <c r="W446" s="356"/>
      <c r="X446" s="123">
        <v>44927</v>
      </c>
      <c r="Y446" s="123">
        <v>45107</v>
      </c>
    </row>
    <row r="447" spans="1:30" s="43" customFormat="1" ht="15" customHeight="1">
      <c r="A447" s="112" t="s">
        <v>264</v>
      </c>
      <c r="B447" s="112" t="s">
        <v>1848</v>
      </c>
      <c r="C447" s="112" t="s">
        <v>2554</v>
      </c>
      <c r="D447" s="111" t="s">
        <v>1913</v>
      </c>
      <c r="E447" s="111" t="s">
        <v>2603</v>
      </c>
      <c r="F447" s="111" t="s">
        <v>2604</v>
      </c>
      <c r="G447" s="60" t="s">
        <v>35</v>
      </c>
      <c r="H447" s="316" t="s">
        <v>2605</v>
      </c>
      <c r="I447" s="60" t="str">
        <f>VLOOKUP(H447,新返回合同!$A$2:$Y$45,25,FALSE)</f>
        <v>2023-05-12</v>
      </c>
      <c r="J447" s="111" t="s">
        <v>37</v>
      </c>
      <c r="K447" s="121" t="s">
        <v>2606</v>
      </c>
      <c r="L447" s="122" t="s">
        <v>2607</v>
      </c>
      <c r="M447" s="123"/>
      <c r="N447" s="123" t="s">
        <v>2608</v>
      </c>
      <c r="O447" s="356" t="s">
        <v>2609</v>
      </c>
      <c r="P447" s="137">
        <v>6740</v>
      </c>
      <c r="Q447" s="76">
        <v>32</v>
      </c>
      <c r="R447" s="334">
        <f t="shared" si="33"/>
        <v>215680</v>
      </c>
      <c r="S447" s="77">
        <v>202305</v>
      </c>
      <c r="T447" s="335" t="s">
        <v>2610</v>
      </c>
      <c r="U447" s="377"/>
      <c r="V447" s="336">
        <v>31.987174988</v>
      </c>
      <c r="W447" s="356"/>
      <c r="X447" s="123">
        <v>44927</v>
      </c>
      <c r="Y447" s="123">
        <v>45107</v>
      </c>
      <c r="Z447" s="365" t="s">
        <v>2611</v>
      </c>
      <c r="AA447" s="342">
        <v>0.4</v>
      </c>
      <c r="AB447" s="366">
        <v>80</v>
      </c>
      <c r="AC447" s="366">
        <f t="shared" ref="AC447:AC452" si="35">AA447*AB447</f>
        <v>32</v>
      </c>
      <c r="AD447" s="44"/>
    </row>
    <row r="448" spans="1:30" s="43" customFormat="1" ht="15" customHeight="1">
      <c r="A448" s="112" t="s">
        <v>257</v>
      </c>
      <c r="B448" s="112" t="s">
        <v>1848</v>
      </c>
      <c r="C448" s="111" t="s">
        <v>2612</v>
      </c>
      <c r="D448" s="111" t="s">
        <v>1231</v>
      </c>
      <c r="E448" s="111" t="s">
        <v>2613</v>
      </c>
      <c r="F448" s="60" t="s">
        <v>2614</v>
      </c>
      <c r="G448" s="316" t="s">
        <v>35</v>
      </c>
      <c r="H448" s="111" t="s">
        <v>2615</v>
      </c>
      <c r="I448" s="60" t="e">
        <f>VLOOKUP(H448,新返回合同!$A$2:$Y$45,25,FALSE)</f>
        <v>#N/A</v>
      </c>
      <c r="J448" s="121" t="s">
        <v>37</v>
      </c>
      <c r="K448" s="122" t="s">
        <v>2614</v>
      </c>
      <c r="L448" s="123" t="s">
        <v>2616</v>
      </c>
      <c r="M448" s="123"/>
      <c r="N448" s="123">
        <v>43688</v>
      </c>
      <c r="O448" s="333" t="s">
        <v>1443</v>
      </c>
      <c r="P448" s="76">
        <v>5000</v>
      </c>
      <c r="Q448" s="334">
        <v>12</v>
      </c>
      <c r="R448" s="76">
        <f t="shared" si="33"/>
        <v>60000</v>
      </c>
      <c r="S448" s="77">
        <v>202305</v>
      </c>
      <c r="T448" s="335" t="s">
        <v>2617</v>
      </c>
      <c r="U448" s="373"/>
      <c r="V448" s="336">
        <v>11.976299286</v>
      </c>
      <c r="W448" s="356"/>
      <c r="X448" s="123">
        <v>43678</v>
      </c>
      <c r="Y448" s="123">
        <v>45138</v>
      </c>
      <c r="Z448" s="365" t="s">
        <v>2618</v>
      </c>
      <c r="AA448" s="342">
        <v>0.3</v>
      </c>
      <c r="AB448" s="366">
        <v>40</v>
      </c>
      <c r="AC448" s="366">
        <f t="shared" si="35"/>
        <v>12</v>
      </c>
      <c r="AD448" s="44"/>
    </row>
    <row r="449" spans="1:30" s="2" customFormat="1" ht="15" customHeight="1">
      <c r="A449" s="6" t="s">
        <v>257</v>
      </c>
      <c r="B449" s="6" t="s">
        <v>1848</v>
      </c>
      <c r="C449" s="7" t="s">
        <v>2612</v>
      </c>
      <c r="D449" s="7" t="s">
        <v>1231</v>
      </c>
      <c r="E449" s="7" t="s">
        <v>2619</v>
      </c>
      <c r="F449" s="8" t="s">
        <v>2620</v>
      </c>
      <c r="G449" s="9" t="s">
        <v>35</v>
      </c>
      <c r="H449" s="7" t="s">
        <v>2621</v>
      </c>
      <c r="I449" s="8" t="e">
        <f>VLOOKUP(H449,新返回合同!$A$2:$Y$45,25,FALSE)</f>
        <v>#N/A</v>
      </c>
      <c r="J449" s="14" t="s">
        <v>37</v>
      </c>
      <c r="K449" s="15" t="s">
        <v>2620</v>
      </c>
      <c r="L449" s="16" t="s">
        <v>2620</v>
      </c>
      <c r="M449" s="16"/>
      <c r="N449" s="16" t="s">
        <v>2622</v>
      </c>
      <c r="O449" s="17" t="s">
        <v>1791</v>
      </c>
      <c r="P449" s="18">
        <v>9500</v>
      </c>
      <c r="Q449" s="25">
        <v>6</v>
      </c>
      <c r="R449" s="18">
        <f t="shared" si="33"/>
        <v>57000</v>
      </c>
      <c r="S449" s="26">
        <v>202305</v>
      </c>
      <c r="T449" s="27" t="s">
        <v>2623</v>
      </c>
      <c r="U449" s="28"/>
      <c r="V449" s="29">
        <v>5.9180550580000002</v>
      </c>
      <c r="W449" s="30">
        <v>6</v>
      </c>
      <c r="X449" s="16">
        <v>44652</v>
      </c>
      <c r="Y449" s="16">
        <v>45016</v>
      </c>
      <c r="Z449" s="36" t="s">
        <v>2624</v>
      </c>
      <c r="AA449" s="345">
        <v>0.3</v>
      </c>
      <c r="AB449" s="37">
        <v>20</v>
      </c>
      <c r="AC449" s="37">
        <f t="shared" si="35"/>
        <v>6</v>
      </c>
      <c r="AD449" s="38"/>
    </row>
    <row r="450" spans="1:30" s="2" customFormat="1" ht="15" customHeight="1">
      <c r="A450" s="6" t="s">
        <v>257</v>
      </c>
      <c r="B450" s="6" t="s">
        <v>1848</v>
      </c>
      <c r="C450" s="7" t="s">
        <v>2612</v>
      </c>
      <c r="D450" s="7" t="s">
        <v>1231</v>
      </c>
      <c r="E450" s="7" t="s">
        <v>2619</v>
      </c>
      <c r="F450" s="8" t="s">
        <v>2620</v>
      </c>
      <c r="G450" s="9" t="s">
        <v>35</v>
      </c>
      <c r="H450" s="7" t="s">
        <v>2625</v>
      </c>
      <c r="I450" s="8" t="e">
        <f>VLOOKUP(H450,新返回合同!$A$2:$Y$45,25,FALSE)</f>
        <v>#N/A</v>
      </c>
      <c r="J450" s="14" t="s">
        <v>37</v>
      </c>
      <c r="K450" s="15" t="s">
        <v>2620</v>
      </c>
      <c r="L450" s="16" t="s">
        <v>2626</v>
      </c>
      <c r="M450" s="16"/>
      <c r="N450" s="16" t="s">
        <v>2627</v>
      </c>
      <c r="O450" s="17" t="s">
        <v>754</v>
      </c>
      <c r="P450" s="18">
        <v>9500</v>
      </c>
      <c r="Q450" s="25">
        <v>0</v>
      </c>
      <c r="R450" s="18">
        <f t="shared" si="33"/>
        <v>0</v>
      </c>
      <c r="S450" s="26">
        <v>202305</v>
      </c>
      <c r="T450" s="27" t="s">
        <v>2628</v>
      </c>
      <c r="U450" s="28"/>
      <c r="V450" s="29">
        <v>0</v>
      </c>
      <c r="W450" s="30"/>
      <c r="X450" s="16">
        <v>44652</v>
      </c>
      <c r="Y450" s="16"/>
      <c r="Z450" s="36" t="s">
        <v>2629</v>
      </c>
      <c r="AA450" s="345">
        <v>0</v>
      </c>
      <c r="AB450" s="37">
        <v>0</v>
      </c>
      <c r="AC450" s="37">
        <f t="shared" si="35"/>
        <v>0</v>
      </c>
      <c r="AD450" s="38"/>
    </row>
    <row r="451" spans="1:30" s="2" customFormat="1" ht="15" customHeight="1">
      <c r="A451" s="6" t="s">
        <v>257</v>
      </c>
      <c r="B451" s="6" t="s">
        <v>1848</v>
      </c>
      <c r="C451" s="7" t="s">
        <v>2612</v>
      </c>
      <c r="D451" s="7" t="s">
        <v>1231</v>
      </c>
      <c r="E451" s="7" t="s">
        <v>2630</v>
      </c>
      <c r="F451" s="8" t="s">
        <v>2631</v>
      </c>
      <c r="G451" s="9" t="s">
        <v>35</v>
      </c>
      <c r="H451" s="7" t="s">
        <v>2632</v>
      </c>
      <c r="I451" s="8" t="e">
        <f>VLOOKUP(H451,新返回合同!$A$2:$Y$45,25,FALSE)</f>
        <v>#N/A</v>
      </c>
      <c r="J451" s="14" t="s">
        <v>37</v>
      </c>
      <c r="K451" s="15" t="s">
        <v>2633</v>
      </c>
      <c r="L451" s="16" t="s">
        <v>2631</v>
      </c>
      <c r="M451" s="16"/>
      <c r="N451" s="16">
        <v>43094</v>
      </c>
      <c r="O451" s="17" t="s">
        <v>1443</v>
      </c>
      <c r="P451" s="18">
        <v>5000</v>
      </c>
      <c r="Q451" s="25">
        <v>12</v>
      </c>
      <c r="R451" s="18">
        <f t="shared" si="33"/>
        <v>60000</v>
      </c>
      <c r="S451" s="26">
        <v>202305</v>
      </c>
      <c r="T451" s="27" t="s">
        <v>2634</v>
      </c>
      <c r="U451" s="28"/>
      <c r="V451" s="29">
        <v>11.845218658</v>
      </c>
      <c r="W451" s="30"/>
      <c r="X451" s="16">
        <v>44927</v>
      </c>
      <c r="Y451" s="16"/>
      <c r="Z451" s="36" t="s">
        <v>2635</v>
      </c>
      <c r="AA451" s="412">
        <v>0.3</v>
      </c>
      <c r="AB451" s="37">
        <v>40</v>
      </c>
      <c r="AC451" s="37">
        <f t="shared" si="35"/>
        <v>12</v>
      </c>
      <c r="AD451" s="38"/>
    </row>
    <row r="452" spans="1:30" s="2" customFormat="1" ht="15" customHeight="1">
      <c r="A452" s="6" t="s">
        <v>257</v>
      </c>
      <c r="B452" s="6" t="s">
        <v>1848</v>
      </c>
      <c r="C452" s="7" t="s">
        <v>2612</v>
      </c>
      <c r="D452" s="7" t="s">
        <v>1231</v>
      </c>
      <c r="E452" s="7" t="s">
        <v>2630</v>
      </c>
      <c r="F452" s="8" t="s">
        <v>2631</v>
      </c>
      <c r="G452" s="9" t="s">
        <v>35</v>
      </c>
      <c r="H452" s="7" t="s">
        <v>2632</v>
      </c>
      <c r="I452" s="8" t="e">
        <f>VLOOKUP(H452,新返回合同!$A$2:$Y$45,25,FALSE)</f>
        <v>#N/A</v>
      </c>
      <c r="J452" s="14" t="s">
        <v>37</v>
      </c>
      <c r="K452" s="15" t="s">
        <v>2633</v>
      </c>
      <c r="L452" s="16" t="s">
        <v>2636</v>
      </c>
      <c r="M452" s="16"/>
      <c r="N452" s="16">
        <v>44287</v>
      </c>
      <c r="O452" s="17" t="s">
        <v>1443</v>
      </c>
      <c r="P452" s="18">
        <v>5000</v>
      </c>
      <c r="Q452" s="25">
        <v>12</v>
      </c>
      <c r="R452" s="18">
        <f t="shared" si="33"/>
        <v>60000</v>
      </c>
      <c r="S452" s="26">
        <v>202305</v>
      </c>
      <c r="T452" s="27" t="s">
        <v>2637</v>
      </c>
      <c r="U452" s="28"/>
      <c r="V452" s="29">
        <v>11.845335006999999</v>
      </c>
      <c r="W452" s="30"/>
      <c r="X452" s="16">
        <v>44927</v>
      </c>
      <c r="Y452" s="16"/>
      <c r="Z452" s="36" t="s">
        <v>2638</v>
      </c>
      <c r="AA452" s="412">
        <v>0.3</v>
      </c>
      <c r="AB452" s="37">
        <v>40</v>
      </c>
      <c r="AC452" s="37">
        <f t="shared" si="35"/>
        <v>12</v>
      </c>
      <c r="AD452" s="38"/>
    </row>
    <row r="453" spans="1:30" s="3" customFormat="1" ht="14.5" customHeight="1">
      <c r="A453" s="6" t="s">
        <v>257</v>
      </c>
      <c r="B453" s="6" t="s">
        <v>1848</v>
      </c>
      <c r="C453" s="7" t="s">
        <v>2612</v>
      </c>
      <c r="D453" s="7" t="s">
        <v>1231</v>
      </c>
      <c r="E453" s="10" t="s">
        <v>2630</v>
      </c>
      <c r="F453" s="8" t="s">
        <v>2631</v>
      </c>
      <c r="G453" s="9" t="s">
        <v>35</v>
      </c>
      <c r="H453" s="7" t="s">
        <v>2632</v>
      </c>
      <c r="I453" s="8" t="e">
        <f>VLOOKUP(H453,新返回合同!$A$2:$Y$45,25,FALSE)</f>
        <v>#N/A</v>
      </c>
      <c r="J453" s="14" t="s">
        <v>37</v>
      </c>
      <c r="K453" s="15" t="s">
        <v>2633</v>
      </c>
      <c r="L453" s="16" t="s">
        <v>2636</v>
      </c>
      <c r="M453" s="16"/>
      <c r="N453" s="16">
        <v>44287</v>
      </c>
      <c r="O453" s="19" t="s">
        <v>1443</v>
      </c>
      <c r="P453" s="20">
        <v>5000</v>
      </c>
      <c r="Q453" s="31">
        <v>0.85</v>
      </c>
      <c r="R453" s="20">
        <f t="shared" si="33"/>
        <v>4250</v>
      </c>
      <c r="S453" s="26">
        <v>202304</v>
      </c>
      <c r="T453" s="32" t="s">
        <v>2639</v>
      </c>
      <c r="U453" s="30"/>
      <c r="V453" s="33"/>
      <c r="W453" s="30"/>
      <c r="X453" s="16"/>
      <c r="Y453" s="16"/>
    </row>
    <row r="454" spans="1:30" s="43" customFormat="1" ht="15" customHeight="1">
      <c r="A454" s="112" t="s">
        <v>257</v>
      </c>
      <c r="B454" s="112" t="s">
        <v>1848</v>
      </c>
      <c r="C454" s="111" t="s">
        <v>2640</v>
      </c>
      <c r="D454" s="111" t="s">
        <v>1231</v>
      </c>
      <c r="E454" s="111" t="s">
        <v>2641</v>
      </c>
      <c r="F454" s="60" t="s">
        <v>2642</v>
      </c>
      <c r="G454" s="316" t="s">
        <v>35</v>
      </c>
      <c r="H454" s="111" t="s">
        <v>2643</v>
      </c>
      <c r="I454" s="60" t="e">
        <f>VLOOKUP(H454,新返回合同!$A$2:$Y$45,25,FALSE)</f>
        <v>#N/A</v>
      </c>
      <c r="J454" s="121" t="s">
        <v>37</v>
      </c>
      <c r="K454" s="122" t="s">
        <v>2644</v>
      </c>
      <c r="L454" s="123" t="s">
        <v>2642</v>
      </c>
      <c r="M454" s="123" t="s">
        <v>2645</v>
      </c>
      <c r="N454" s="123" t="s">
        <v>2646</v>
      </c>
      <c r="O454" s="333" t="s">
        <v>2647</v>
      </c>
      <c r="P454" s="76">
        <v>9500</v>
      </c>
      <c r="Q454" s="334">
        <v>39.200000000000003</v>
      </c>
      <c r="R454" s="76">
        <f t="shared" si="33"/>
        <v>372400</v>
      </c>
      <c r="S454" s="77">
        <v>202305</v>
      </c>
      <c r="T454" s="335" t="s">
        <v>2648</v>
      </c>
      <c r="U454" s="373"/>
      <c r="V454" s="336">
        <v>39.175960539999998</v>
      </c>
      <c r="W454" s="356"/>
      <c r="X454" s="123">
        <v>44440</v>
      </c>
      <c r="Y454" s="123">
        <v>45169</v>
      </c>
      <c r="Z454" s="365" t="s">
        <v>2649</v>
      </c>
      <c r="AA454" s="365">
        <v>0.3</v>
      </c>
      <c r="AB454" s="366">
        <v>190</v>
      </c>
      <c r="AC454" s="366">
        <f>(AB454-60)*AA454</f>
        <v>39</v>
      </c>
      <c r="AD454" s="44"/>
    </row>
    <row r="455" spans="1:30" s="43" customFormat="1" ht="15" customHeight="1">
      <c r="A455" s="112" t="s">
        <v>257</v>
      </c>
      <c r="B455" s="112" t="s">
        <v>1848</v>
      </c>
      <c r="C455" s="111" t="s">
        <v>2640</v>
      </c>
      <c r="D455" s="111" t="s">
        <v>1231</v>
      </c>
      <c r="E455" s="111" t="s">
        <v>2641</v>
      </c>
      <c r="F455" s="60" t="s">
        <v>2642</v>
      </c>
      <c r="G455" s="316" t="s">
        <v>35</v>
      </c>
      <c r="H455" s="111" t="s">
        <v>2643</v>
      </c>
      <c r="I455" s="60" t="e">
        <f>VLOOKUP(H455,新返回合同!$A$2:$Y$45,25,FALSE)</f>
        <v>#N/A</v>
      </c>
      <c r="J455" s="121" t="s">
        <v>37</v>
      </c>
      <c r="K455" s="122" t="s">
        <v>2650</v>
      </c>
      <c r="L455" s="123" t="s">
        <v>2651</v>
      </c>
      <c r="M455" s="123"/>
      <c r="N455" s="123" t="s">
        <v>2652</v>
      </c>
      <c r="O455" s="333" t="s">
        <v>1297</v>
      </c>
      <c r="P455" s="76">
        <v>9500</v>
      </c>
      <c r="Q455" s="334">
        <v>0</v>
      </c>
      <c r="R455" s="76">
        <f t="shared" si="33"/>
        <v>0</v>
      </c>
      <c r="S455" s="77">
        <v>202305</v>
      </c>
      <c r="T455" s="335" t="s">
        <v>2653</v>
      </c>
      <c r="U455" s="373"/>
      <c r="V455" s="336">
        <v>0</v>
      </c>
      <c r="W455" s="356"/>
      <c r="X455" s="123">
        <v>44440</v>
      </c>
      <c r="Y455" s="123">
        <v>45169</v>
      </c>
      <c r="Z455" s="365" t="s">
        <v>2654</v>
      </c>
      <c r="AA455" s="365">
        <v>0.3</v>
      </c>
      <c r="AB455" s="366">
        <v>0</v>
      </c>
      <c r="AC455" s="366">
        <f t="shared" ref="AC455:AC460" si="36">AA455*AB455</f>
        <v>0</v>
      </c>
      <c r="AD455" s="44"/>
    </row>
    <row r="456" spans="1:30" s="43" customFormat="1" ht="15" customHeight="1">
      <c r="A456" s="112" t="s">
        <v>257</v>
      </c>
      <c r="B456" s="112" t="s">
        <v>1848</v>
      </c>
      <c r="C456" s="111" t="s">
        <v>2640</v>
      </c>
      <c r="D456" s="111" t="s">
        <v>1231</v>
      </c>
      <c r="E456" s="111" t="s">
        <v>2641</v>
      </c>
      <c r="F456" s="60" t="s">
        <v>2642</v>
      </c>
      <c r="G456" s="316" t="s">
        <v>35</v>
      </c>
      <c r="H456" s="111" t="s">
        <v>2643</v>
      </c>
      <c r="I456" s="60" t="e">
        <f>VLOOKUP(H456,新返回合同!$A$2:$Y$45,25,FALSE)</f>
        <v>#N/A</v>
      </c>
      <c r="J456" s="121" t="s">
        <v>37</v>
      </c>
      <c r="K456" s="122" t="s">
        <v>2655</v>
      </c>
      <c r="L456" s="123" t="s">
        <v>2656</v>
      </c>
      <c r="M456" s="123"/>
      <c r="N456" s="123" t="s">
        <v>2657</v>
      </c>
      <c r="O456" s="333" t="s">
        <v>2658</v>
      </c>
      <c r="P456" s="76">
        <v>9500</v>
      </c>
      <c r="Q456" s="334">
        <v>0</v>
      </c>
      <c r="R456" s="76">
        <f t="shared" si="33"/>
        <v>0</v>
      </c>
      <c r="S456" s="77">
        <v>202305</v>
      </c>
      <c r="T456" s="335" t="s">
        <v>2659</v>
      </c>
      <c r="U456" s="373"/>
      <c r="V456" s="336">
        <v>0</v>
      </c>
      <c r="W456" s="356"/>
      <c r="X456" s="123">
        <v>44440</v>
      </c>
      <c r="Y456" s="123">
        <v>45169</v>
      </c>
      <c r="Z456" s="365" t="s">
        <v>2660</v>
      </c>
      <c r="AA456" s="365">
        <v>0.3</v>
      </c>
      <c r="AB456" s="366">
        <v>0</v>
      </c>
      <c r="AC456" s="366">
        <f t="shared" si="36"/>
        <v>0</v>
      </c>
      <c r="AD456" s="44"/>
    </row>
    <row r="457" spans="1:30" s="43" customFormat="1" ht="15" customHeight="1">
      <c r="A457" s="112" t="s">
        <v>257</v>
      </c>
      <c r="B457" s="112" t="s">
        <v>1848</v>
      </c>
      <c r="C457" s="111" t="s">
        <v>2640</v>
      </c>
      <c r="D457" s="111" t="s">
        <v>1231</v>
      </c>
      <c r="E457" s="111" t="s">
        <v>2641</v>
      </c>
      <c r="F457" s="60" t="s">
        <v>2642</v>
      </c>
      <c r="G457" s="316" t="s">
        <v>35</v>
      </c>
      <c r="H457" s="111" t="s">
        <v>2643</v>
      </c>
      <c r="I457" s="60" t="e">
        <f>VLOOKUP(H457,新返回合同!$A$2:$Y$45,25,FALSE)</f>
        <v>#N/A</v>
      </c>
      <c r="J457" s="121" t="s">
        <v>438</v>
      </c>
      <c r="K457" s="122" t="s">
        <v>2640</v>
      </c>
      <c r="L457" s="123" t="s">
        <v>2661</v>
      </c>
      <c r="M457" s="123"/>
      <c r="N457" s="123">
        <v>43753</v>
      </c>
      <c r="O457" s="333" t="s">
        <v>540</v>
      </c>
      <c r="P457" s="76">
        <v>9500</v>
      </c>
      <c r="Q457" s="334">
        <v>2.8</v>
      </c>
      <c r="R457" s="76">
        <f t="shared" si="33"/>
        <v>26600</v>
      </c>
      <c r="S457" s="77">
        <v>202305</v>
      </c>
      <c r="T457" s="335" t="s">
        <v>2662</v>
      </c>
      <c r="U457" s="373"/>
      <c r="V457" s="336">
        <v>1.057729728</v>
      </c>
      <c r="W457" s="356"/>
      <c r="X457" s="123">
        <v>44440</v>
      </c>
      <c r="Y457" s="123">
        <v>45169</v>
      </c>
      <c r="Z457" s="365" t="s">
        <v>2663</v>
      </c>
      <c r="AA457" s="365">
        <v>0.3</v>
      </c>
      <c r="AB457" s="366">
        <v>10</v>
      </c>
      <c r="AC457" s="366">
        <f t="shared" si="36"/>
        <v>3</v>
      </c>
      <c r="AD457" s="44"/>
    </row>
    <row r="458" spans="1:30" s="2" customFormat="1" ht="15" customHeight="1">
      <c r="A458" s="6" t="s">
        <v>257</v>
      </c>
      <c r="B458" s="6" t="s">
        <v>1848</v>
      </c>
      <c r="C458" s="7" t="s">
        <v>2664</v>
      </c>
      <c r="D458" s="7" t="s">
        <v>1231</v>
      </c>
      <c r="E458" s="7" t="s">
        <v>2665</v>
      </c>
      <c r="F458" s="8" t="s">
        <v>2666</v>
      </c>
      <c r="G458" s="9" t="s">
        <v>35</v>
      </c>
      <c r="H458" s="7" t="s">
        <v>2667</v>
      </c>
      <c r="I458" s="8" t="e">
        <f>VLOOKUP(H458,新返回合同!$A$2:$Y$45,25,FALSE)</f>
        <v>#N/A</v>
      </c>
      <c r="J458" s="14" t="s">
        <v>37</v>
      </c>
      <c r="K458" s="15" t="s">
        <v>2668</v>
      </c>
      <c r="L458" s="16" t="s">
        <v>2668</v>
      </c>
      <c r="M458" s="16"/>
      <c r="N458" s="16">
        <v>43101</v>
      </c>
      <c r="O458" s="17">
        <v>0</v>
      </c>
      <c r="P458" s="18">
        <v>9500</v>
      </c>
      <c r="Q458" s="25">
        <v>0</v>
      </c>
      <c r="R458" s="18">
        <f t="shared" si="33"/>
        <v>0</v>
      </c>
      <c r="S458" s="26">
        <v>202305</v>
      </c>
      <c r="T458" s="27" t="s">
        <v>2669</v>
      </c>
      <c r="U458" s="28"/>
      <c r="V458" s="29">
        <v>0</v>
      </c>
      <c r="W458" s="30"/>
      <c r="X458" s="16">
        <v>44774</v>
      </c>
      <c r="Y458" s="16"/>
      <c r="Z458" s="36" t="s">
        <v>2670</v>
      </c>
      <c r="AA458" s="36">
        <v>0.3</v>
      </c>
      <c r="AB458" s="37">
        <v>0</v>
      </c>
      <c r="AC458" s="37">
        <f t="shared" si="36"/>
        <v>0</v>
      </c>
      <c r="AD458" s="38"/>
    </row>
    <row r="459" spans="1:30" s="2" customFormat="1" ht="15" customHeight="1">
      <c r="A459" s="6" t="s">
        <v>257</v>
      </c>
      <c r="B459" s="6" t="s">
        <v>1848</v>
      </c>
      <c r="C459" s="7" t="s">
        <v>2664</v>
      </c>
      <c r="D459" s="7" t="s">
        <v>1231</v>
      </c>
      <c r="E459" s="7" t="s">
        <v>2665</v>
      </c>
      <c r="F459" s="8" t="s">
        <v>2666</v>
      </c>
      <c r="G459" s="9" t="s">
        <v>35</v>
      </c>
      <c r="H459" s="7" t="s">
        <v>2667</v>
      </c>
      <c r="I459" s="8" t="e">
        <f>VLOOKUP(H459,新返回合同!$A$2:$Y$45,25,FALSE)</f>
        <v>#N/A</v>
      </c>
      <c r="J459" s="14" t="s">
        <v>37</v>
      </c>
      <c r="K459" s="15" t="s">
        <v>2671</v>
      </c>
      <c r="L459" s="16" t="s">
        <v>2671</v>
      </c>
      <c r="M459" s="16"/>
      <c r="N459" s="16" t="s">
        <v>2672</v>
      </c>
      <c r="O459" s="17" t="s">
        <v>2673</v>
      </c>
      <c r="P459" s="18">
        <v>9500</v>
      </c>
      <c r="Q459" s="25">
        <v>12.4</v>
      </c>
      <c r="R459" s="18">
        <f t="shared" si="33"/>
        <v>117800</v>
      </c>
      <c r="S459" s="26">
        <v>202305</v>
      </c>
      <c r="T459" s="27" t="s">
        <v>2674</v>
      </c>
      <c r="U459" s="28"/>
      <c r="V459" s="29">
        <v>12.308355331</v>
      </c>
      <c r="W459" s="30"/>
      <c r="X459" s="16">
        <v>44774</v>
      </c>
      <c r="Y459" s="16"/>
      <c r="Z459" s="36" t="s">
        <v>2675</v>
      </c>
      <c r="AA459" s="36">
        <v>0.3</v>
      </c>
      <c r="AB459" s="37">
        <v>40</v>
      </c>
      <c r="AC459" s="37">
        <f t="shared" si="36"/>
        <v>12</v>
      </c>
      <c r="AD459" s="38"/>
    </row>
    <row r="460" spans="1:30" s="2" customFormat="1" ht="15" customHeight="1">
      <c r="A460" s="6" t="s">
        <v>257</v>
      </c>
      <c r="B460" s="6" t="s">
        <v>1848</v>
      </c>
      <c r="C460" s="7" t="s">
        <v>2664</v>
      </c>
      <c r="D460" s="7" t="s">
        <v>1231</v>
      </c>
      <c r="E460" s="7" t="s">
        <v>2665</v>
      </c>
      <c r="F460" s="8" t="s">
        <v>2666</v>
      </c>
      <c r="G460" s="9" t="s">
        <v>35</v>
      </c>
      <c r="H460" s="7" t="s">
        <v>2667</v>
      </c>
      <c r="I460" s="8" t="e">
        <f>VLOOKUP(H460,新返回合同!$A$2:$Y$45,25,FALSE)</f>
        <v>#N/A</v>
      </c>
      <c r="J460" s="14" t="s">
        <v>37</v>
      </c>
      <c r="K460" s="15" t="s">
        <v>2676</v>
      </c>
      <c r="L460" s="16" t="s">
        <v>2676</v>
      </c>
      <c r="M460" s="16" t="s">
        <v>2677</v>
      </c>
      <c r="N460" s="16" t="s">
        <v>2678</v>
      </c>
      <c r="O460" s="17" t="s">
        <v>2679</v>
      </c>
      <c r="P460" s="18">
        <v>0</v>
      </c>
      <c r="Q460" s="25">
        <v>0</v>
      </c>
      <c r="R460" s="18">
        <f t="shared" si="33"/>
        <v>0</v>
      </c>
      <c r="S460" s="26">
        <v>202305</v>
      </c>
      <c r="T460" s="27" t="s">
        <v>2680</v>
      </c>
      <c r="U460" s="28"/>
      <c r="V460" s="29">
        <v>0</v>
      </c>
      <c r="W460" s="30"/>
      <c r="X460" s="16">
        <v>44774</v>
      </c>
      <c r="Y460" s="16"/>
      <c r="Z460" s="36" t="s">
        <v>2681</v>
      </c>
      <c r="AA460" s="36">
        <v>0.3</v>
      </c>
      <c r="AB460" s="37">
        <v>0</v>
      </c>
      <c r="AC460" s="37">
        <f t="shared" si="36"/>
        <v>0</v>
      </c>
      <c r="AD460" s="38"/>
    </row>
    <row r="461" spans="1:30" s="3" customFormat="1" ht="14.5" customHeight="1">
      <c r="A461" s="6" t="s">
        <v>257</v>
      </c>
      <c r="B461" s="6" t="s">
        <v>1848</v>
      </c>
      <c r="C461" s="7" t="s">
        <v>2664</v>
      </c>
      <c r="D461" s="7" t="s">
        <v>1231</v>
      </c>
      <c r="E461" s="10" t="s">
        <v>2665</v>
      </c>
      <c r="F461" s="8" t="s">
        <v>2666</v>
      </c>
      <c r="G461" s="9" t="s">
        <v>35</v>
      </c>
      <c r="H461" s="7" t="s">
        <v>2667</v>
      </c>
      <c r="I461" s="8" t="e">
        <f>VLOOKUP(H461,新返回合同!$A$2:$Y$45,25,FALSE)</f>
        <v>#N/A</v>
      </c>
      <c r="J461" s="14" t="s">
        <v>37</v>
      </c>
      <c r="K461" s="15" t="s">
        <v>2671</v>
      </c>
      <c r="L461" s="16" t="s">
        <v>2671</v>
      </c>
      <c r="M461" s="16"/>
      <c r="N461" s="16" t="s">
        <v>2672</v>
      </c>
      <c r="O461" s="19" t="s">
        <v>2673</v>
      </c>
      <c r="P461" s="20">
        <v>9500</v>
      </c>
      <c r="Q461" s="31">
        <v>0.6</v>
      </c>
      <c r="R461" s="20">
        <f t="shared" si="33"/>
        <v>5700</v>
      </c>
      <c r="S461" s="26">
        <v>202210</v>
      </c>
      <c r="T461" s="32" t="s">
        <v>2682</v>
      </c>
      <c r="U461" s="30"/>
      <c r="V461" s="33"/>
      <c r="W461" s="30"/>
      <c r="X461" s="16"/>
      <c r="Y461" s="16"/>
    </row>
    <row r="462" spans="1:30" s="3" customFormat="1" ht="14.5" customHeight="1">
      <c r="A462" s="6" t="s">
        <v>257</v>
      </c>
      <c r="B462" s="6" t="s">
        <v>1848</v>
      </c>
      <c r="C462" s="7" t="s">
        <v>2664</v>
      </c>
      <c r="D462" s="7" t="s">
        <v>1231</v>
      </c>
      <c r="E462" s="10" t="s">
        <v>2665</v>
      </c>
      <c r="F462" s="8" t="s">
        <v>2666</v>
      </c>
      <c r="G462" s="9" t="s">
        <v>35</v>
      </c>
      <c r="H462" s="7" t="s">
        <v>2667</v>
      </c>
      <c r="I462" s="8" t="e">
        <f>VLOOKUP(H462,新返回合同!$A$2:$Y$45,25,FALSE)</f>
        <v>#N/A</v>
      </c>
      <c r="J462" s="14" t="s">
        <v>37</v>
      </c>
      <c r="K462" s="15" t="s">
        <v>2671</v>
      </c>
      <c r="L462" s="16" t="s">
        <v>2671</v>
      </c>
      <c r="M462" s="16"/>
      <c r="N462" s="16" t="s">
        <v>2672</v>
      </c>
      <c r="O462" s="19" t="s">
        <v>2673</v>
      </c>
      <c r="P462" s="20">
        <v>9500</v>
      </c>
      <c r="Q462" s="31">
        <v>0.3</v>
      </c>
      <c r="R462" s="20">
        <f t="shared" si="33"/>
        <v>2850</v>
      </c>
      <c r="S462" s="26">
        <v>202211</v>
      </c>
      <c r="T462" s="32" t="s">
        <v>2683</v>
      </c>
      <c r="U462" s="30"/>
      <c r="V462" s="33"/>
      <c r="W462" s="30"/>
      <c r="X462" s="16"/>
      <c r="Y462" s="16"/>
    </row>
    <row r="463" spans="1:30" s="3" customFormat="1" ht="14.5" customHeight="1">
      <c r="A463" s="6" t="s">
        <v>257</v>
      </c>
      <c r="B463" s="6" t="s">
        <v>1848</v>
      </c>
      <c r="C463" s="7" t="s">
        <v>2664</v>
      </c>
      <c r="D463" s="7" t="s">
        <v>1231</v>
      </c>
      <c r="E463" s="10" t="s">
        <v>2665</v>
      </c>
      <c r="F463" s="8" t="s">
        <v>2666</v>
      </c>
      <c r="G463" s="9" t="s">
        <v>35</v>
      </c>
      <c r="H463" s="7" t="s">
        <v>2667</v>
      </c>
      <c r="I463" s="8" t="e">
        <f>VLOOKUP(H463,新返回合同!$A$2:$Y$45,25,FALSE)</f>
        <v>#N/A</v>
      </c>
      <c r="J463" s="14" t="s">
        <v>37</v>
      </c>
      <c r="K463" s="15" t="s">
        <v>2671</v>
      </c>
      <c r="L463" s="16" t="s">
        <v>2671</v>
      </c>
      <c r="M463" s="16"/>
      <c r="N463" s="16" t="s">
        <v>2672</v>
      </c>
      <c r="O463" s="19" t="s">
        <v>2673</v>
      </c>
      <c r="P463" s="20">
        <v>9500</v>
      </c>
      <c r="Q463" s="31">
        <v>0.1</v>
      </c>
      <c r="R463" s="20">
        <f t="shared" si="33"/>
        <v>950</v>
      </c>
      <c r="S463" s="26">
        <v>202212</v>
      </c>
      <c r="T463" s="32" t="s">
        <v>2684</v>
      </c>
      <c r="U463" s="30"/>
      <c r="V463" s="33"/>
      <c r="W463" s="30"/>
      <c r="X463" s="16"/>
      <c r="Y463" s="16"/>
    </row>
    <row r="464" spans="1:30" s="3" customFormat="1" ht="14.5" customHeight="1">
      <c r="A464" s="6" t="s">
        <v>257</v>
      </c>
      <c r="B464" s="6" t="s">
        <v>1848</v>
      </c>
      <c r="C464" s="7" t="s">
        <v>2664</v>
      </c>
      <c r="D464" s="7" t="s">
        <v>1231</v>
      </c>
      <c r="E464" s="10" t="s">
        <v>2665</v>
      </c>
      <c r="F464" s="8" t="s">
        <v>2666</v>
      </c>
      <c r="G464" s="9" t="s">
        <v>35</v>
      </c>
      <c r="H464" s="7" t="s">
        <v>2667</v>
      </c>
      <c r="I464" s="8" t="e">
        <f>VLOOKUP(H464,新返回合同!$A$2:$Y$45,25,FALSE)</f>
        <v>#N/A</v>
      </c>
      <c r="J464" s="14" t="s">
        <v>37</v>
      </c>
      <c r="K464" s="15" t="s">
        <v>2671</v>
      </c>
      <c r="L464" s="16" t="s">
        <v>2671</v>
      </c>
      <c r="M464" s="16"/>
      <c r="N464" s="16" t="s">
        <v>2672</v>
      </c>
      <c r="O464" s="19" t="s">
        <v>2673</v>
      </c>
      <c r="P464" s="20">
        <v>9500</v>
      </c>
      <c r="Q464" s="31">
        <v>3.1</v>
      </c>
      <c r="R464" s="20">
        <f t="shared" si="33"/>
        <v>29450</v>
      </c>
      <c r="S464" s="26">
        <v>202302</v>
      </c>
      <c r="T464" s="32" t="s">
        <v>2685</v>
      </c>
      <c r="U464" s="30"/>
      <c r="V464" s="33"/>
      <c r="W464" s="30"/>
      <c r="X464" s="16"/>
      <c r="Y464" s="16"/>
    </row>
    <row r="465" spans="1:30" s="3" customFormat="1" ht="14.5" customHeight="1">
      <c r="A465" s="6" t="s">
        <v>257</v>
      </c>
      <c r="B465" s="6" t="s">
        <v>1848</v>
      </c>
      <c r="C465" s="7" t="s">
        <v>2664</v>
      </c>
      <c r="D465" s="7" t="s">
        <v>1231</v>
      </c>
      <c r="E465" s="10" t="s">
        <v>2665</v>
      </c>
      <c r="F465" s="8" t="s">
        <v>2666</v>
      </c>
      <c r="G465" s="9" t="s">
        <v>35</v>
      </c>
      <c r="H465" s="7" t="s">
        <v>2667</v>
      </c>
      <c r="I465" s="8" t="e">
        <f>VLOOKUP(H465,新返回合同!$A$2:$Y$45,25,FALSE)</f>
        <v>#N/A</v>
      </c>
      <c r="J465" s="14" t="s">
        <v>37</v>
      </c>
      <c r="K465" s="15" t="s">
        <v>2671</v>
      </c>
      <c r="L465" s="16" t="s">
        <v>2671</v>
      </c>
      <c r="M465" s="16"/>
      <c r="N465" s="16" t="s">
        <v>2672</v>
      </c>
      <c r="O465" s="19" t="s">
        <v>2673</v>
      </c>
      <c r="P465" s="20">
        <v>9500</v>
      </c>
      <c r="Q465" s="31">
        <v>0.5</v>
      </c>
      <c r="R465" s="20">
        <f t="shared" si="33"/>
        <v>4750</v>
      </c>
      <c r="S465" s="26">
        <v>202303</v>
      </c>
      <c r="T465" s="32" t="s">
        <v>2686</v>
      </c>
      <c r="U465" s="30"/>
      <c r="V465" s="33"/>
      <c r="W465" s="30"/>
      <c r="X465" s="16"/>
      <c r="Y465" s="16"/>
    </row>
    <row r="466" spans="1:30" s="2" customFormat="1" ht="15" customHeight="1">
      <c r="A466" s="6" t="s">
        <v>209</v>
      </c>
      <c r="B466" s="6" t="s">
        <v>1848</v>
      </c>
      <c r="C466" s="7" t="s">
        <v>2687</v>
      </c>
      <c r="D466" s="7" t="s">
        <v>1231</v>
      </c>
      <c r="E466" s="7" t="s">
        <v>2688</v>
      </c>
      <c r="F466" s="8" t="s">
        <v>2689</v>
      </c>
      <c r="G466" s="9" t="s">
        <v>35</v>
      </c>
      <c r="H466" s="7" t="s">
        <v>2690</v>
      </c>
      <c r="I466" s="8" t="e">
        <f>VLOOKUP(H466,新返回合同!$A$2:$Y$45,25,FALSE)</f>
        <v>#N/A</v>
      </c>
      <c r="J466" s="14" t="s">
        <v>37</v>
      </c>
      <c r="K466" s="15" t="s">
        <v>2691</v>
      </c>
      <c r="L466" s="16" t="s">
        <v>2692</v>
      </c>
      <c r="M466" s="16"/>
      <c r="N466" s="16" t="s">
        <v>2693</v>
      </c>
      <c r="O466" s="17" t="s">
        <v>491</v>
      </c>
      <c r="P466" s="18">
        <v>9000</v>
      </c>
      <c r="Q466" s="25">
        <v>36.700000000000003</v>
      </c>
      <c r="R466" s="18">
        <f t="shared" ref="R466:R486" si="37">ROUND(P466*Q466,2)</f>
        <v>330300</v>
      </c>
      <c r="S466" s="26">
        <v>202305</v>
      </c>
      <c r="T466" s="397" t="s">
        <v>2694</v>
      </c>
      <c r="U466" s="28"/>
      <c r="V466" s="29">
        <v>35.999384689000003</v>
      </c>
      <c r="W466" s="30">
        <v>37.299999999999997</v>
      </c>
      <c r="X466" s="16">
        <v>44986</v>
      </c>
      <c r="Y466" s="16"/>
      <c r="Z466" s="36" t="s">
        <v>2695</v>
      </c>
      <c r="AA466" s="36">
        <v>0.3</v>
      </c>
      <c r="AB466" s="37">
        <v>120</v>
      </c>
      <c r="AC466" s="37">
        <f t="shared" ref="AC466:AC479" si="38">AA466*AB466</f>
        <v>36</v>
      </c>
      <c r="AD466" s="38"/>
    </row>
    <row r="467" spans="1:30" s="2" customFormat="1" ht="15" customHeight="1">
      <c r="A467" s="6" t="s">
        <v>209</v>
      </c>
      <c r="B467" s="6" t="s">
        <v>1848</v>
      </c>
      <c r="C467" s="7" t="s">
        <v>2687</v>
      </c>
      <c r="D467" s="7" t="s">
        <v>1231</v>
      </c>
      <c r="E467" s="7" t="s">
        <v>2688</v>
      </c>
      <c r="F467" s="8" t="s">
        <v>2689</v>
      </c>
      <c r="G467" s="9" t="s">
        <v>35</v>
      </c>
      <c r="H467" s="7" t="s">
        <v>2690</v>
      </c>
      <c r="I467" s="8" t="e">
        <f>VLOOKUP(H467,新返回合同!$A$2:$Y$45,25,FALSE)</f>
        <v>#N/A</v>
      </c>
      <c r="J467" s="14" t="s">
        <v>37</v>
      </c>
      <c r="K467" s="15" t="s">
        <v>2691</v>
      </c>
      <c r="L467" s="16" t="s">
        <v>2696</v>
      </c>
      <c r="M467" s="16"/>
      <c r="N467" s="16">
        <v>44197</v>
      </c>
      <c r="O467" s="17" t="s">
        <v>1326</v>
      </c>
      <c r="P467" s="18">
        <v>0</v>
      </c>
      <c r="Q467" s="25">
        <v>0</v>
      </c>
      <c r="R467" s="18">
        <f t="shared" si="37"/>
        <v>0</v>
      </c>
      <c r="S467" s="26">
        <v>202305</v>
      </c>
      <c r="T467" s="27" t="s">
        <v>2697</v>
      </c>
      <c r="U467" s="28"/>
      <c r="V467" s="29">
        <v>0</v>
      </c>
      <c r="W467" s="30"/>
      <c r="X467" s="16">
        <v>44986</v>
      </c>
      <c r="Y467" s="16"/>
      <c r="Z467" s="36" t="s">
        <v>2698</v>
      </c>
      <c r="AA467" s="36">
        <v>0.3</v>
      </c>
      <c r="AB467" s="37">
        <v>0</v>
      </c>
      <c r="AC467" s="37">
        <f t="shared" si="38"/>
        <v>0</v>
      </c>
      <c r="AD467" s="38"/>
    </row>
    <row r="468" spans="1:30" s="2" customFormat="1" ht="15" customHeight="1">
      <c r="A468" s="6" t="s">
        <v>209</v>
      </c>
      <c r="B468" s="6" t="s">
        <v>1848</v>
      </c>
      <c r="C468" s="7" t="s">
        <v>2687</v>
      </c>
      <c r="D468" s="7" t="s">
        <v>1231</v>
      </c>
      <c r="E468" s="7" t="s">
        <v>2688</v>
      </c>
      <c r="F468" s="8" t="s">
        <v>2689</v>
      </c>
      <c r="G468" s="9" t="s">
        <v>35</v>
      </c>
      <c r="H468" s="7" t="s">
        <v>2699</v>
      </c>
      <c r="I468" s="8" t="e">
        <f>VLOOKUP(H468,新返回合同!$A$2:$Y$45,25,FALSE)</f>
        <v>#N/A</v>
      </c>
      <c r="J468" s="14" t="s">
        <v>37</v>
      </c>
      <c r="K468" s="15" t="s">
        <v>2691</v>
      </c>
      <c r="L468" s="16" t="s">
        <v>2700</v>
      </c>
      <c r="M468" s="16"/>
      <c r="N468" s="16" t="s">
        <v>2701</v>
      </c>
      <c r="O468" s="17" t="s">
        <v>1610</v>
      </c>
      <c r="P468" s="18">
        <v>0</v>
      </c>
      <c r="Q468" s="25">
        <v>0</v>
      </c>
      <c r="R468" s="18">
        <f t="shared" si="37"/>
        <v>0</v>
      </c>
      <c r="S468" s="26">
        <v>202305</v>
      </c>
      <c r="T468" s="27" t="s">
        <v>2702</v>
      </c>
      <c r="U468" s="28"/>
      <c r="V468" s="29">
        <v>0</v>
      </c>
      <c r="W468" s="30"/>
      <c r="X468" s="16">
        <v>44593</v>
      </c>
      <c r="Y468" s="16"/>
      <c r="Z468" s="36" t="s">
        <v>2703</v>
      </c>
      <c r="AA468" s="36">
        <v>0</v>
      </c>
      <c r="AB468" s="37">
        <v>0</v>
      </c>
      <c r="AC468" s="37">
        <f t="shared" si="38"/>
        <v>0</v>
      </c>
      <c r="AD468" s="38"/>
    </row>
    <row r="469" spans="1:30" s="2" customFormat="1" ht="15" customHeight="1">
      <c r="A469" s="6" t="s">
        <v>209</v>
      </c>
      <c r="B469" s="6" t="s">
        <v>1848</v>
      </c>
      <c r="C469" s="7" t="s">
        <v>2687</v>
      </c>
      <c r="D469" s="7" t="s">
        <v>1231</v>
      </c>
      <c r="E469" s="7" t="s">
        <v>2704</v>
      </c>
      <c r="F469" s="8" t="s">
        <v>2705</v>
      </c>
      <c r="G469" s="9" t="s">
        <v>35</v>
      </c>
      <c r="H469" s="7" t="s">
        <v>2706</v>
      </c>
      <c r="I469" s="8" t="e">
        <f>VLOOKUP(H469,新返回合同!$A$2:$Y$45,25,FALSE)</f>
        <v>#N/A</v>
      </c>
      <c r="J469" s="14" t="s">
        <v>37</v>
      </c>
      <c r="K469" s="15" t="s">
        <v>2707</v>
      </c>
      <c r="L469" s="16" t="s">
        <v>2705</v>
      </c>
      <c r="M469" s="16"/>
      <c r="N469" s="16" t="s">
        <v>2708</v>
      </c>
      <c r="O469" s="17" t="s">
        <v>2709</v>
      </c>
      <c r="P469" s="18">
        <v>9000</v>
      </c>
      <c r="Q469" s="25">
        <v>12.4</v>
      </c>
      <c r="R469" s="18">
        <f t="shared" si="37"/>
        <v>111600</v>
      </c>
      <c r="S469" s="26">
        <v>202305</v>
      </c>
      <c r="T469" s="27" t="s">
        <v>2710</v>
      </c>
      <c r="U469" s="28"/>
      <c r="V469" s="29">
        <v>12.116253013</v>
      </c>
      <c r="W469" s="30">
        <v>12.6</v>
      </c>
      <c r="X469" s="16">
        <v>44986</v>
      </c>
      <c r="Y469" s="16"/>
      <c r="Z469" s="36" t="s">
        <v>2711</v>
      </c>
      <c r="AA469" s="36">
        <v>0.3</v>
      </c>
      <c r="AB469" s="37">
        <v>40</v>
      </c>
      <c r="AC469" s="37">
        <f t="shared" si="38"/>
        <v>12</v>
      </c>
      <c r="AD469" s="38"/>
    </row>
    <row r="470" spans="1:30" s="2" customFormat="1" ht="15" customHeight="1">
      <c r="A470" s="6" t="s">
        <v>209</v>
      </c>
      <c r="B470" s="6" t="s">
        <v>1848</v>
      </c>
      <c r="C470" s="7" t="s">
        <v>2687</v>
      </c>
      <c r="D470" s="7" t="s">
        <v>1231</v>
      </c>
      <c r="E470" s="7" t="s">
        <v>2704</v>
      </c>
      <c r="F470" s="8" t="s">
        <v>2705</v>
      </c>
      <c r="G470" s="9" t="s">
        <v>35</v>
      </c>
      <c r="H470" s="7" t="s">
        <v>2706</v>
      </c>
      <c r="I470" s="8" t="e">
        <f>VLOOKUP(H470,新返回合同!$A$2:$Y$45,25,FALSE)</f>
        <v>#N/A</v>
      </c>
      <c r="J470" s="14" t="s">
        <v>37</v>
      </c>
      <c r="K470" s="15" t="s">
        <v>2707</v>
      </c>
      <c r="L470" s="16" t="s">
        <v>2712</v>
      </c>
      <c r="M470" s="16"/>
      <c r="N470" s="16">
        <v>44197</v>
      </c>
      <c r="O470" s="17" t="s">
        <v>1249</v>
      </c>
      <c r="P470" s="18">
        <v>0</v>
      </c>
      <c r="Q470" s="25">
        <v>0</v>
      </c>
      <c r="R470" s="18">
        <f t="shared" si="37"/>
        <v>0</v>
      </c>
      <c r="S470" s="26">
        <v>202305</v>
      </c>
      <c r="T470" s="27" t="s">
        <v>2713</v>
      </c>
      <c r="U470" s="28"/>
      <c r="V470" s="29">
        <v>0</v>
      </c>
      <c r="W470" s="30"/>
      <c r="X470" s="16">
        <v>44986</v>
      </c>
      <c r="Y470" s="16"/>
      <c r="Z470" s="36" t="s">
        <v>2714</v>
      </c>
      <c r="AA470" s="36">
        <v>0.3</v>
      </c>
      <c r="AB470" s="37">
        <v>0</v>
      </c>
      <c r="AC470" s="37">
        <f t="shared" si="38"/>
        <v>0</v>
      </c>
      <c r="AD470" s="38"/>
    </row>
    <row r="471" spans="1:30" s="2" customFormat="1" ht="15" customHeight="1">
      <c r="A471" s="6" t="s">
        <v>209</v>
      </c>
      <c r="B471" s="6" t="s">
        <v>1848</v>
      </c>
      <c r="C471" s="7" t="s">
        <v>2687</v>
      </c>
      <c r="D471" s="7" t="s">
        <v>1231</v>
      </c>
      <c r="E471" s="7" t="s">
        <v>2704</v>
      </c>
      <c r="F471" s="8" t="s">
        <v>2705</v>
      </c>
      <c r="G471" s="9" t="s">
        <v>35</v>
      </c>
      <c r="H471" s="7" t="s">
        <v>2715</v>
      </c>
      <c r="I471" s="8" t="e">
        <f>VLOOKUP(H471,新返回合同!$A$2:$Y$45,25,FALSE)</f>
        <v>#N/A</v>
      </c>
      <c r="J471" s="14" t="s">
        <v>37</v>
      </c>
      <c r="K471" s="15" t="s">
        <v>2707</v>
      </c>
      <c r="L471" s="16" t="s">
        <v>2716</v>
      </c>
      <c r="M471" s="16" t="s">
        <v>2717</v>
      </c>
      <c r="N471" s="16" t="s">
        <v>2718</v>
      </c>
      <c r="O471" s="17" t="s">
        <v>2679</v>
      </c>
      <c r="P471" s="18">
        <v>0</v>
      </c>
      <c r="Q471" s="25">
        <v>0</v>
      </c>
      <c r="R471" s="18">
        <f t="shared" si="37"/>
        <v>0</v>
      </c>
      <c r="S471" s="26">
        <v>202305</v>
      </c>
      <c r="T471" s="27" t="s">
        <v>2719</v>
      </c>
      <c r="U471" s="28"/>
      <c r="V471" s="29">
        <v>0</v>
      </c>
      <c r="W471" s="30"/>
      <c r="X471" s="16">
        <v>44562</v>
      </c>
      <c r="Y471" s="16"/>
      <c r="Z471" s="36" t="s">
        <v>2720</v>
      </c>
      <c r="AA471" s="36">
        <v>0</v>
      </c>
      <c r="AB471" s="37">
        <v>0</v>
      </c>
      <c r="AC471" s="37">
        <f t="shared" si="38"/>
        <v>0</v>
      </c>
      <c r="AD471" s="38"/>
    </row>
    <row r="472" spans="1:30" s="2" customFormat="1" ht="15" customHeight="1">
      <c r="A472" s="6" t="s">
        <v>209</v>
      </c>
      <c r="B472" s="6" t="s">
        <v>1848</v>
      </c>
      <c r="C472" s="7" t="s">
        <v>2612</v>
      </c>
      <c r="D472" s="7" t="s">
        <v>1231</v>
      </c>
      <c r="E472" s="7" t="s">
        <v>2721</v>
      </c>
      <c r="F472" s="8" t="s">
        <v>2722</v>
      </c>
      <c r="G472" s="9" t="s">
        <v>35</v>
      </c>
      <c r="H472" s="7" t="s">
        <v>2723</v>
      </c>
      <c r="I472" s="8" t="e">
        <f>VLOOKUP(H472,新返回合同!$A$2:$Y$45,25,FALSE)</f>
        <v>#N/A</v>
      </c>
      <c r="J472" s="14" t="s">
        <v>37</v>
      </c>
      <c r="K472" s="15" t="s">
        <v>2633</v>
      </c>
      <c r="L472" s="16" t="s">
        <v>2724</v>
      </c>
      <c r="M472" s="16"/>
      <c r="N472" s="16" t="s">
        <v>2725</v>
      </c>
      <c r="O472" s="17" t="s">
        <v>2726</v>
      </c>
      <c r="P472" s="18">
        <v>9000</v>
      </c>
      <c r="Q472" s="25">
        <v>0</v>
      </c>
      <c r="R472" s="18">
        <f t="shared" si="37"/>
        <v>0</v>
      </c>
      <c r="S472" s="26">
        <v>202305</v>
      </c>
      <c r="T472" s="27" t="s">
        <v>2727</v>
      </c>
      <c r="U472" s="28"/>
      <c r="V472" s="29">
        <v>0</v>
      </c>
      <c r="W472" s="30"/>
      <c r="X472" s="16">
        <v>44743</v>
      </c>
      <c r="Y472" s="16"/>
      <c r="Z472" s="36" t="s">
        <v>2728</v>
      </c>
      <c r="AA472" s="36">
        <v>0.3</v>
      </c>
      <c r="AB472" s="37">
        <v>0</v>
      </c>
      <c r="AC472" s="37">
        <f t="shared" si="38"/>
        <v>0</v>
      </c>
      <c r="AD472" s="38"/>
    </row>
    <row r="473" spans="1:30" s="2" customFormat="1" ht="15" customHeight="1">
      <c r="A473" s="6" t="s">
        <v>209</v>
      </c>
      <c r="B473" s="6" t="s">
        <v>1848</v>
      </c>
      <c r="C473" s="7" t="s">
        <v>2612</v>
      </c>
      <c r="D473" s="7" t="s">
        <v>1231</v>
      </c>
      <c r="E473" s="7" t="s">
        <v>2721</v>
      </c>
      <c r="F473" s="8" t="s">
        <v>2722</v>
      </c>
      <c r="G473" s="9" t="s">
        <v>35</v>
      </c>
      <c r="H473" s="7" t="s">
        <v>2723</v>
      </c>
      <c r="I473" s="8" t="e">
        <f>VLOOKUP(H473,新返回合同!$A$2:$Y$45,25,FALSE)</f>
        <v>#N/A</v>
      </c>
      <c r="J473" s="14" t="s">
        <v>37</v>
      </c>
      <c r="K473" s="15" t="s">
        <v>2729</v>
      </c>
      <c r="L473" s="16" t="s">
        <v>2730</v>
      </c>
      <c r="M473" s="16"/>
      <c r="N473" s="16" t="s">
        <v>2731</v>
      </c>
      <c r="O473" s="17" t="s">
        <v>1297</v>
      </c>
      <c r="P473" s="18">
        <v>9000</v>
      </c>
      <c r="Q473" s="25">
        <v>0</v>
      </c>
      <c r="R473" s="18">
        <f t="shared" si="37"/>
        <v>0</v>
      </c>
      <c r="S473" s="26">
        <v>202305</v>
      </c>
      <c r="T473" s="27" t="s">
        <v>2732</v>
      </c>
      <c r="U473" s="28"/>
      <c r="V473" s="29">
        <v>0</v>
      </c>
      <c r="W473" s="30"/>
      <c r="X473" s="16">
        <v>44743</v>
      </c>
      <c r="Y473" s="16"/>
      <c r="Z473" s="36" t="s">
        <v>2733</v>
      </c>
      <c r="AA473" s="36">
        <v>0.3</v>
      </c>
      <c r="AB473" s="37">
        <v>0</v>
      </c>
      <c r="AC473" s="37">
        <f t="shared" si="38"/>
        <v>0</v>
      </c>
      <c r="AD473" s="38"/>
    </row>
    <row r="474" spans="1:30" s="2" customFormat="1" ht="15" customHeight="1">
      <c r="A474" s="6" t="s">
        <v>209</v>
      </c>
      <c r="B474" s="6" t="s">
        <v>1848</v>
      </c>
      <c r="C474" s="7" t="s">
        <v>2612</v>
      </c>
      <c r="D474" s="7" t="s">
        <v>1231</v>
      </c>
      <c r="E474" s="7" t="s">
        <v>2721</v>
      </c>
      <c r="F474" s="8" t="s">
        <v>2722</v>
      </c>
      <c r="G474" s="9" t="s">
        <v>35</v>
      </c>
      <c r="H474" s="7" t="s">
        <v>2723</v>
      </c>
      <c r="I474" s="8" t="e">
        <f>VLOOKUP(H474,新返回合同!$A$2:$Y$45,25,FALSE)</f>
        <v>#N/A</v>
      </c>
      <c r="J474" s="14" t="s">
        <v>438</v>
      </c>
      <c r="K474" s="15" t="s">
        <v>2633</v>
      </c>
      <c r="L474" s="16" t="s">
        <v>2734</v>
      </c>
      <c r="M474" s="16"/>
      <c r="N474" s="16" t="s">
        <v>2735</v>
      </c>
      <c r="O474" s="17" t="s">
        <v>2736</v>
      </c>
      <c r="P474" s="18">
        <v>9000</v>
      </c>
      <c r="Q474" s="25">
        <v>3</v>
      </c>
      <c r="R474" s="18">
        <f t="shared" si="37"/>
        <v>27000</v>
      </c>
      <c r="S474" s="26">
        <v>202305</v>
      </c>
      <c r="T474" s="27" t="s">
        <v>2737</v>
      </c>
      <c r="U474" s="28"/>
      <c r="V474" s="29">
        <v>2.31</v>
      </c>
      <c r="W474" s="30"/>
      <c r="X474" s="16">
        <v>44743</v>
      </c>
      <c r="Y474" s="16"/>
      <c r="Z474" s="36" t="s">
        <v>2738</v>
      </c>
      <c r="AA474" s="36">
        <v>0.3</v>
      </c>
      <c r="AB474" s="37">
        <v>10</v>
      </c>
      <c r="AC474" s="37">
        <f t="shared" si="38"/>
        <v>3</v>
      </c>
      <c r="AD474" s="38"/>
    </row>
    <row r="475" spans="1:30" s="2" customFormat="1" ht="15" customHeight="1">
      <c r="A475" s="6" t="s">
        <v>209</v>
      </c>
      <c r="B475" s="6" t="s">
        <v>1848</v>
      </c>
      <c r="C475" s="7" t="s">
        <v>2612</v>
      </c>
      <c r="D475" s="7" t="s">
        <v>1231</v>
      </c>
      <c r="E475" s="7" t="s">
        <v>2721</v>
      </c>
      <c r="F475" s="8" t="s">
        <v>2722</v>
      </c>
      <c r="G475" s="9" t="s">
        <v>35</v>
      </c>
      <c r="H475" s="7" t="s">
        <v>2723</v>
      </c>
      <c r="I475" s="8" t="e">
        <f>VLOOKUP(H475,新返回合同!$A$2:$Y$45,25,FALSE)</f>
        <v>#N/A</v>
      </c>
      <c r="J475" s="14" t="s">
        <v>37</v>
      </c>
      <c r="K475" s="15" t="s">
        <v>2633</v>
      </c>
      <c r="L475" s="16" t="s">
        <v>2739</v>
      </c>
      <c r="M475" s="16" t="s">
        <v>2740</v>
      </c>
      <c r="N475" s="16" t="s">
        <v>2741</v>
      </c>
      <c r="O475" s="17" t="s">
        <v>2742</v>
      </c>
      <c r="P475" s="18">
        <v>9000</v>
      </c>
      <c r="Q475" s="25">
        <v>0</v>
      </c>
      <c r="R475" s="18">
        <f t="shared" si="37"/>
        <v>0</v>
      </c>
      <c r="S475" s="26">
        <v>202305</v>
      </c>
      <c r="T475" s="27" t="s">
        <v>2743</v>
      </c>
      <c r="U475" s="28"/>
      <c r="V475" s="29">
        <v>0</v>
      </c>
      <c r="W475" s="30"/>
      <c r="X475" s="16">
        <v>44743</v>
      </c>
      <c r="Y475" s="16"/>
      <c r="Z475" s="36" t="s">
        <v>2744</v>
      </c>
      <c r="AA475" s="36">
        <v>0.3</v>
      </c>
      <c r="AB475" s="37">
        <v>0</v>
      </c>
      <c r="AC475" s="37">
        <f t="shared" si="38"/>
        <v>0</v>
      </c>
      <c r="AD475" s="38"/>
    </row>
    <row r="476" spans="1:30" s="2" customFormat="1" ht="15" customHeight="1">
      <c r="A476" s="6" t="s">
        <v>209</v>
      </c>
      <c r="B476" s="6" t="s">
        <v>1848</v>
      </c>
      <c r="C476" s="7" t="s">
        <v>2640</v>
      </c>
      <c r="D476" s="7" t="s">
        <v>1231</v>
      </c>
      <c r="E476" s="7" t="s">
        <v>2745</v>
      </c>
      <c r="F476" s="8" t="s">
        <v>2746</v>
      </c>
      <c r="G476" s="9" t="s">
        <v>35</v>
      </c>
      <c r="H476" s="7" t="s">
        <v>2747</v>
      </c>
      <c r="I476" s="8" t="e">
        <f>VLOOKUP(H476,新返回合同!$A$2:$Y$45,25,FALSE)</f>
        <v>#N/A</v>
      </c>
      <c r="J476" s="14" t="s">
        <v>37</v>
      </c>
      <c r="K476" s="15" t="s">
        <v>2748</v>
      </c>
      <c r="L476" s="16" t="s">
        <v>2749</v>
      </c>
      <c r="M476" s="16"/>
      <c r="N476" s="16" t="s">
        <v>2750</v>
      </c>
      <c r="O476" s="17" t="s">
        <v>2751</v>
      </c>
      <c r="P476" s="18">
        <v>9000</v>
      </c>
      <c r="Q476" s="25">
        <v>12.3</v>
      </c>
      <c r="R476" s="18">
        <f t="shared" si="37"/>
        <v>110700</v>
      </c>
      <c r="S476" s="26">
        <v>202305</v>
      </c>
      <c r="T476" s="27" t="s">
        <v>2752</v>
      </c>
      <c r="U476" s="28"/>
      <c r="V476" s="29">
        <v>12.246809272</v>
      </c>
      <c r="W476" s="30"/>
      <c r="X476" s="16">
        <v>44927</v>
      </c>
      <c r="Y476" s="16"/>
      <c r="Z476" s="36" t="s">
        <v>2753</v>
      </c>
      <c r="AA476" s="412">
        <v>0.3</v>
      </c>
      <c r="AB476" s="37">
        <v>40</v>
      </c>
      <c r="AC476" s="37">
        <f t="shared" si="38"/>
        <v>12</v>
      </c>
      <c r="AD476" s="38"/>
    </row>
    <row r="477" spans="1:30" s="2" customFormat="1" ht="15" customHeight="1">
      <c r="A477" s="6" t="s">
        <v>209</v>
      </c>
      <c r="B477" s="6" t="s">
        <v>1848</v>
      </c>
      <c r="C477" s="7" t="s">
        <v>2640</v>
      </c>
      <c r="D477" s="7" t="s">
        <v>1231</v>
      </c>
      <c r="E477" s="7" t="s">
        <v>2745</v>
      </c>
      <c r="F477" s="8" t="s">
        <v>2746</v>
      </c>
      <c r="G477" s="9" t="s">
        <v>35</v>
      </c>
      <c r="H477" s="7" t="s">
        <v>2747</v>
      </c>
      <c r="I477" s="8" t="e">
        <f>VLOOKUP(H477,新返回合同!$A$2:$Y$45,25,FALSE)</f>
        <v>#N/A</v>
      </c>
      <c r="J477" s="14" t="s">
        <v>438</v>
      </c>
      <c r="K477" s="15" t="s">
        <v>2754</v>
      </c>
      <c r="L477" s="16" t="s">
        <v>2755</v>
      </c>
      <c r="M477" s="16"/>
      <c r="N477" s="16">
        <v>44392</v>
      </c>
      <c r="O477" s="17" t="s">
        <v>540</v>
      </c>
      <c r="P477" s="18">
        <v>9000</v>
      </c>
      <c r="Q477" s="25">
        <v>2.7</v>
      </c>
      <c r="R477" s="18">
        <f t="shared" si="37"/>
        <v>24300</v>
      </c>
      <c r="S477" s="26">
        <v>202305</v>
      </c>
      <c r="T477" s="27" t="s">
        <v>2756</v>
      </c>
      <c r="U477" s="28"/>
      <c r="V477" s="29">
        <v>2.65</v>
      </c>
      <c r="W477" s="30"/>
      <c r="X477" s="16">
        <v>44927</v>
      </c>
      <c r="Y477" s="16"/>
      <c r="Z477" s="36" t="s">
        <v>2757</v>
      </c>
      <c r="AA477" s="412">
        <v>0.3</v>
      </c>
      <c r="AB477" s="37">
        <v>10</v>
      </c>
      <c r="AC477" s="37">
        <f t="shared" si="38"/>
        <v>3</v>
      </c>
      <c r="AD477" s="38"/>
    </row>
    <row r="478" spans="1:30" s="2" customFormat="1" ht="15" customHeight="1">
      <c r="A478" s="6" t="s">
        <v>209</v>
      </c>
      <c r="B478" s="6" t="s">
        <v>1848</v>
      </c>
      <c r="C478" s="7" t="s">
        <v>2640</v>
      </c>
      <c r="D478" s="7" t="s">
        <v>1231</v>
      </c>
      <c r="E478" s="7" t="s">
        <v>2745</v>
      </c>
      <c r="F478" s="8" t="s">
        <v>2746</v>
      </c>
      <c r="G478" s="9" t="s">
        <v>35</v>
      </c>
      <c r="H478" s="7" t="s">
        <v>2747</v>
      </c>
      <c r="I478" s="8" t="e">
        <f>VLOOKUP(H478,新返回合同!$A$2:$Y$45,25,FALSE)</f>
        <v>#N/A</v>
      </c>
      <c r="J478" s="14" t="s">
        <v>37</v>
      </c>
      <c r="K478" s="15" t="s">
        <v>2640</v>
      </c>
      <c r="L478" s="16" t="s">
        <v>2758</v>
      </c>
      <c r="M478" s="16" t="s">
        <v>2754</v>
      </c>
      <c r="N478" s="16">
        <v>44228</v>
      </c>
      <c r="O478" s="17" t="s">
        <v>1326</v>
      </c>
      <c r="P478" s="18">
        <v>0</v>
      </c>
      <c r="Q478" s="25">
        <v>0</v>
      </c>
      <c r="R478" s="18">
        <f t="shared" si="37"/>
        <v>0</v>
      </c>
      <c r="S478" s="26">
        <v>202305</v>
      </c>
      <c r="T478" s="27" t="s">
        <v>2759</v>
      </c>
      <c r="U478" s="28"/>
      <c r="V478" s="29">
        <v>0</v>
      </c>
      <c r="W478" s="30"/>
      <c r="X478" s="16">
        <v>44927</v>
      </c>
      <c r="Y478" s="16"/>
      <c r="Z478" s="36" t="s">
        <v>2760</v>
      </c>
      <c r="AA478" s="412">
        <v>0.3</v>
      </c>
      <c r="AB478" s="37">
        <v>0</v>
      </c>
      <c r="AC478" s="37">
        <f t="shared" si="38"/>
        <v>0</v>
      </c>
      <c r="AD478" s="38"/>
    </row>
    <row r="479" spans="1:30" s="43" customFormat="1" ht="15" customHeight="1">
      <c r="A479" s="112" t="s">
        <v>209</v>
      </c>
      <c r="B479" s="112" t="s">
        <v>1848</v>
      </c>
      <c r="C479" s="111" t="s">
        <v>2640</v>
      </c>
      <c r="D479" s="111" t="s">
        <v>1231</v>
      </c>
      <c r="E479" s="111" t="s">
        <v>2745</v>
      </c>
      <c r="F479" s="60" t="s">
        <v>2746</v>
      </c>
      <c r="G479" s="316" t="s">
        <v>35</v>
      </c>
      <c r="H479" s="111" t="s">
        <v>2761</v>
      </c>
      <c r="I479" s="60" t="e">
        <f>VLOOKUP(H479,新返回合同!$A$2:$Y$45,25,FALSE)</f>
        <v>#N/A</v>
      </c>
      <c r="J479" s="121" t="s">
        <v>37</v>
      </c>
      <c r="K479" s="122" t="s">
        <v>2762</v>
      </c>
      <c r="L479" s="123" t="s">
        <v>2763</v>
      </c>
      <c r="M479" s="123" t="s">
        <v>2764</v>
      </c>
      <c r="N479" s="125" t="s">
        <v>2765</v>
      </c>
      <c r="O479" s="333" t="s">
        <v>2766</v>
      </c>
      <c r="P479" s="76">
        <v>9000</v>
      </c>
      <c r="Q479" s="334">
        <v>60</v>
      </c>
      <c r="R479" s="76">
        <f t="shared" si="37"/>
        <v>540000</v>
      </c>
      <c r="S479" s="77">
        <v>202305</v>
      </c>
      <c r="T479" s="335" t="s">
        <v>2767</v>
      </c>
      <c r="U479" s="373"/>
      <c r="V479" s="336">
        <v>34.04879425</v>
      </c>
      <c r="W479" s="356"/>
      <c r="X479" s="123">
        <v>44927</v>
      </c>
      <c r="Y479" s="123">
        <v>45291</v>
      </c>
      <c r="Z479" s="365" t="s">
        <v>2768</v>
      </c>
      <c r="AA479" s="413">
        <v>0.3</v>
      </c>
      <c r="AB479" s="366">
        <v>200</v>
      </c>
      <c r="AC479" s="366">
        <f t="shared" si="38"/>
        <v>60</v>
      </c>
      <c r="AD479" s="44"/>
    </row>
    <row r="480" spans="1:30" s="2" customFormat="1" ht="15" customHeight="1">
      <c r="A480" s="6" t="s">
        <v>209</v>
      </c>
      <c r="B480" s="6" t="s">
        <v>1848</v>
      </c>
      <c r="C480" s="7" t="s">
        <v>2640</v>
      </c>
      <c r="D480" s="7" t="s">
        <v>1231</v>
      </c>
      <c r="E480" s="7" t="s">
        <v>2745</v>
      </c>
      <c r="F480" s="8" t="s">
        <v>2746</v>
      </c>
      <c r="G480" s="9" t="s">
        <v>35</v>
      </c>
      <c r="H480" s="7" t="s">
        <v>2769</v>
      </c>
      <c r="I480" s="8" t="e">
        <f>VLOOKUP(H480,新返回合同!$A$2:$Y$45,25,FALSE)</f>
        <v>#N/A</v>
      </c>
      <c r="J480" s="14" t="s">
        <v>37</v>
      </c>
      <c r="K480" s="128" t="s">
        <v>2770</v>
      </c>
      <c r="L480" s="16" t="s">
        <v>2771</v>
      </c>
      <c r="M480" s="16" t="s">
        <v>2754</v>
      </c>
      <c r="N480" s="72">
        <v>45058</v>
      </c>
      <c r="O480" s="17" t="s">
        <v>2772</v>
      </c>
      <c r="P480" s="18">
        <v>9000</v>
      </c>
      <c r="Q480" s="25">
        <v>79.3</v>
      </c>
      <c r="R480" s="18">
        <f t="shared" si="37"/>
        <v>713700</v>
      </c>
      <c r="S480" s="26">
        <v>202305</v>
      </c>
      <c r="T480" s="27" t="s">
        <v>2773</v>
      </c>
      <c r="U480" s="28"/>
      <c r="V480" s="29">
        <v>79.242494047999998</v>
      </c>
      <c r="W480" s="30"/>
      <c r="X480" s="16"/>
      <c r="Y480" s="16"/>
      <c r="Z480" s="36" t="s">
        <v>2774</v>
      </c>
      <c r="AA480" s="412">
        <v>0.3</v>
      </c>
      <c r="AB480" s="37">
        <v>130</v>
      </c>
      <c r="AC480" s="37">
        <f>AB480*AA480</f>
        <v>39</v>
      </c>
      <c r="AD480" s="38"/>
    </row>
    <row r="481" spans="1:30" s="2" customFormat="1" ht="15" customHeight="1">
      <c r="A481" s="6" t="s">
        <v>209</v>
      </c>
      <c r="B481" s="6" t="s">
        <v>1848</v>
      </c>
      <c r="C481" s="7" t="s">
        <v>2640</v>
      </c>
      <c r="D481" s="7" t="s">
        <v>1231</v>
      </c>
      <c r="E481" s="7" t="s">
        <v>2745</v>
      </c>
      <c r="F481" s="8" t="s">
        <v>2746</v>
      </c>
      <c r="G481" s="9" t="s">
        <v>35</v>
      </c>
      <c r="H481" s="7" t="s">
        <v>2769</v>
      </c>
      <c r="I481" s="8" t="e">
        <f>VLOOKUP(H481,新返回合同!$A$2:$Y$45,25,FALSE)</f>
        <v>#N/A</v>
      </c>
      <c r="J481" s="14" t="s">
        <v>37</v>
      </c>
      <c r="K481" s="128" t="s">
        <v>2775</v>
      </c>
      <c r="L481" s="16" t="s">
        <v>2776</v>
      </c>
      <c r="M481" s="16" t="s">
        <v>2754</v>
      </c>
      <c r="N481" s="72">
        <v>45058</v>
      </c>
      <c r="O481" s="17" t="s">
        <v>247</v>
      </c>
      <c r="P481" s="18">
        <v>9000</v>
      </c>
      <c r="Q481" s="25"/>
      <c r="R481" s="18">
        <f t="shared" si="37"/>
        <v>0</v>
      </c>
      <c r="S481" s="26">
        <v>202305</v>
      </c>
      <c r="T481" s="27" t="s">
        <v>2777</v>
      </c>
      <c r="U481" s="28"/>
      <c r="V481" s="29">
        <v>0</v>
      </c>
      <c r="W481" s="30"/>
      <c r="X481" s="16"/>
      <c r="Y481" s="16"/>
      <c r="Z481" s="36" t="s">
        <v>2778</v>
      </c>
      <c r="AA481" s="412">
        <v>0.3</v>
      </c>
      <c r="AB481" s="37">
        <v>180</v>
      </c>
      <c r="AC481" s="37">
        <f>AB481*AA481</f>
        <v>54</v>
      </c>
      <c r="AD481" s="38"/>
    </row>
    <row r="482" spans="1:30" s="2" customFormat="1" ht="15" customHeight="1">
      <c r="A482" s="6" t="s">
        <v>264</v>
      </c>
      <c r="B482" s="6" t="s">
        <v>1848</v>
      </c>
      <c r="C482" s="7" t="s">
        <v>2687</v>
      </c>
      <c r="D482" s="7" t="s">
        <v>1231</v>
      </c>
      <c r="E482" s="7" t="s">
        <v>2779</v>
      </c>
      <c r="F482" s="8" t="s">
        <v>2780</v>
      </c>
      <c r="G482" s="9" t="s">
        <v>35</v>
      </c>
      <c r="H482" s="7" t="s">
        <v>2781</v>
      </c>
      <c r="I482" s="8" t="e">
        <f>VLOOKUP(H482,新返回合同!$A$2:$Y$45,25,FALSE)</f>
        <v>#N/A</v>
      </c>
      <c r="J482" s="14" t="s">
        <v>37</v>
      </c>
      <c r="K482" s="15" t="s">
        <v>2782</v>
      </c>
      <c r="L482" s="16" t="s">
        <v>2783</v>
      </c>
      <c r="M482" s="16"/>
      <c r="N482" s="16" t="s">
        <v>2784</v>
      </c>
      <c r="O482" s="17" t="s">
        <v>2785</v>
      </c>
      <c r="P482" s="18">
        <v>6740</v>
      </c>
      <c r="Q482" s="25">
        <v>88.66</v>
      </c>
      <c r="R482" s="18">
        <f t="shared" si="37"/>
        <v>597568.4</v>
      </c>
      <c r="S482" s="26">
        <v>202305</v>
      </c>
      <c r="T482" s="27" t="s">
        <v>2786</v>
      </c>
      <c r="U482" s="28"/>
      <c r="V482" s="29">
        <v>88.658706664999997</v>
      </c>
      <c r="W482" s="30"/>
      <c r="X482" s="16">
        <v>44927</v>
      </c>
      <c r="Y482" s="16"/>
      <c r="Z482" s="36" t="s">
        <v>2787</v>
      </c>
      <c r="AA482" s="412">
        <v>0.4</v>
      </c>
      <c r="AB482" s="37">
        <v>220</v>
      </c>
      <c r="AC482" s="37">
        <f>AA482*AB482</f>
        <v>88</v>
      </c>
      <c r="AD482" s="38"/>
    </row>
    <row r="483" spans="1:30" s="43" customFormat="1" ht="15" customHeight="1">
      <c r="A483" s="112" t="s">
        <v>264</v>
      </c>
      <c r="B483" s="112" t="s">
        <v>1848</v>
      </c>
      <c r="C483" s="111" t="s">
        <v>2664</v>
      </c>
      <c r="D483" s="111" t="s">
        <v>1231</v>
      </c>
      <c r="E483" s="111" t="s">
        <v>2788</v>
      </c>
      <c r="F483" s="60" t="s">
        <v>2789</v>
      </c>
      <c r="G483" s="316" t="s">
        <v>35</v>
      </c>
      <c r="H483" s="111" t="s">
        <v>2790</v>
      </c>
      <c r="I483" s="60" t="e">
        <f>VLOOKUP(H483,新返回合同!$A$2:$Y$45,25,FALSE)</f>
        <v>#N/A</v>
      </c>
      <c r="J483" s="121" t="s">
        <v>37</v>
      </c>
      <c r="K483" s="122" t="s">
        <v>2791</v>
      </c>
      <c r="L483" s="123" t="s">
        <v>2792</v>
      </c>
      <c r="M483" s="123"/>
      <c r="N483" s="123" t="s">
        <v>2793</v>
      </c>
      <c r="O483" s="333" t="s">
        <v>1481</v>
      </c>
      <c r="P483" s="76">
        <v>6740</v>
      </c>
      <c r="Q483" s="334">
        <v>0</v>
      </c>
      <c r="R483" s="76">
        <f t="shared" si="37"/>
        <v>0</v>
      </c>
      <c r="S483" s="77">
        <v>202305</v>
      </c>
      <c r="T483" s="335" t="s">
        <v>2794</v>
      </c>
      <c r="U483" s="373"/>
      <c r="V483" s="336">
        <v>0</v>
      </c>
      <c r="W483" s="356"/>
      <c r="X483" s="123"/>
      <c r="Y483" s="123"/>
      <c r="Z483" s="365" t="s">
        <v>2795</v>
      </c>
      <c r="AA483" s="413">
        <v>0.4</v>
      </c>
      <c r="AB483" s="366">
        <v>0</v>
      </c>
      <c r="AC483" s="366">
        <f>AA483*AB483</f>
        <v>0</v>
      </c>
      <c r="AD483" s="44"/>
    </row>
    <row r="484" spans="1:30" s="43" customFormat="1" ht="15" customHeight="1">
      <c r="A484" s="112" t="s">
        <v>264</v>
      </c>
      <c r="B484" s="112" t="s">
        <v>1848</v>
      </c>
      <c r="C484" s="111" t="s">
        <v>2664</v>
      </c>
      <c r="D484" s="111" t="s">
        <v>1231</v>
      </c>
      <c r="E484" s="111" t="s">
        <v>2788</v>
      </c>
      <c r="F484" s="60" t="s">
        <v>2789</v>
      </c>
      <c r="G484" s="316" t="s">
        <v>35</v>
      </c>
      <c r="H484" s="111" t="s">
        <v>2796</v>
      </c>
      <c r="I484" s="60" t="str">
        <f>VLOOKUP(H484,新返回合同!$A$2:$Y$45,25,FALSE)</f>
        <v>2023-05-23</v>
      </c>
      <c r="J484" s="121" t="s">
        <v>37</v>
      </c>
      <c r="K484" s="122" t="s">
        <v>2791</v>
      </c>
      <c r="L484" s="123" t="s">
        <v>2797</v>
      </c>
      <c r="M484" s="123"/>
      <c r="N484" s="125" t="s">
        <v>2798</v>
      </c>
      <c r="O484" s="389" t="s">
        <v>2799</v>
      </c>
      <c r="P484" s="76">
        <v>6740</v>
      </c>
      <c r="Q484" s="334">
        <v>17.75</v>
      </c>
      <c r="R484" s="76">
        <f t="shared" si="37"/>
        <v>119635</v>
      </c>
      <c r="S484" s="77">
        <v>202305</v>
      </c>
      <c r="T484" s="335" t="s">
        <v>2800</v>
      </c>
      <c r="U484" s="373"/>
      <c r="V484" s="336">
        <v>17.748908997000001</v>
      </c>
      <c r="W484" s="356"/>
      <c r="X484" s="123">
        <v>44562</v>
      </c>
      <c r="Y484" s="123">
        <v>45107</v>
      </c>
      <c r="Z484" s="365" t="s">
        <v>2801</v>
      </c>
      <c r="AA484" s="413">
        <v>0.4</v>
      </c>
      <c r="AB484" s="366">
        <v>40</v>
      </c>
      <c r="AC484" s="366">
        <f>AA484*AB484</f>
        <v>16</v>
      </c>
      <c r="AD484" s="44"/>
    </row>
    <row r="485" spans="1:30" s="43" customFormat="1" ht="15" customHeight="1">
      <c r="A485" s="112" t="s">
        <v>264</v>
      </c>
      <c r="B485" s="112" t="s">
        <v>1848</v>
      </c>
      <c r="C485" s="111" t="s">
        <v>2612</v>
      </c>
      <c r="D485" s="111" t="s">
        <v>1231</v>
      </c>
      <c r="E485" s="111" t="s">
        <v>2802</v>
      </c>
      <c r="F485" s="60" t="s">
        <v>2803</v>
      </c>
      <c r="G485" s="316" t="s">
        <v>35</v>
      </c>
      <c r="H485" s="111" t="s">
        <v>2804</v>
      </c>
      <c r="I485" s="60" t="str">
        <f>VLOOKUP(H485,新返回合同!$A$2:$Y$45,25,FALSE)</f>
        <v>2023-05-06</v>
      </c>
      <c r="J485" s="121" t="s">
        <v>37</v>
      </c>
      <c r="K485" s="122" t="s">
        <v>2805</v>
      </c>
      <c r="L485" s="123" t="s">
        <v>2806</v>
      </c>
      <c r="M485" s="123"/>
      <c r="N485" s="123" t="s">
        <v>2807</v>
      </c>
      <c r="O485" s="333" t="s">
        <v>2808</v>
      </c>
      <c r="P485" s="76">
        <v>6740</v>
      </c>
      <c r="Q485" s="334">
        <v>64.7</v>
      </c>
      <c r="R485" s="76">
        <f t="shared" si="37"/>
        <v>436078</v>
      </c>
      <c r="S485" s="77">
        <v>202305</v>
      </c>
      <c r="T485" s="335" t="s">
        <v>2809</v>
      </c>
      <c r="U485" s="373"/>
      <c r="V485" s="336">
        <v>64.700531006000006</v>
      </c>
      <c r="W485" s="356"/>
      <c r="X485" s="123">
        <v>44927</v>
      </c>
      <c r="Y485" s="123">
        <v>45107</v>
      </c>
      <c r="Z485" s="365" t="s">
        <v>2810</v>
      </c>
      <c r="AA485" s="413">
        <v>0.4</v>
      </c>
      <c r="AB485" s="366">
        <v>160</v>
      </c>
      <c r="AC485" s="366">
        <f>AA485*AB485</f>
        <v>64</v>
      </c>
      <c r="AD485" s="44"/>
    </row>
    <row r="486" spans="1:30" s="43" customFormat="1" ht="15" customHeight="1">
      <c r="A486" s="112" t="s">
        <v>264</v>
      </c>
      <c r="B486" s="112" t="s">
        <v>1848</v>
      </c>
      <c r="C486" s="111" t="s">
        <v>2612</v>
      </c>
      <c r="D486" s="111" t="s">
        <v>1231</v>
      </c>
      <c r="E486" s="111" t="s">
        <v>2802</v>
      </c>
      <c r="F486" s="60" t="s">
        <v>2803</v>
      </c>
      <c r="G486" s="316" t="s">
        <v>35</v>
      </c>
      <c r="H486" s="111" t="s">
        <v>2804</v>
      </c>
      <c r="I486" s="60" t="str">
        <f>VLOOKUP(H486,新返回合同!$A$2:$Y$45,25,FALSE)</f>
        <v>2023-05-06</v>
      </c>
      <c r="J486" s="121" t="s">
        <v>37</v>
      </c>
      <c r="K486" s="122"/>
      <c r="L486" s="123" t="s">
        <v>2811</v>
      </c>
      <c r="M486" s="123"/>
      <c r="N486" s="123">
        <v>44958</v>
      </c>
      <c r="O486" s="333" t="s">
        <v>581</v>
      </c>
      <c r="P486" s="76">
        <v>6740</v>
      </c>
      <c r="Q486" s="334">
        <v>136.4</v>
      </c>
      <c r="R486" s="76">
        <f t="shared" si="37"/>
        <v>919336</v>
      </c>
      <c r="S486" s="77">
        <v>202305</v>
      </c>
      <c r="T486" s="335" t="s">
        <v>2812</v>
      </c>
      <c r="U486" s="373"/>
      <c r="V486" s="336">
        <v>136.40456266300001</v>
      </c>
      <c r="W486" s="356"/>
      <c r="X486" s="123">
        <v>44927</v>
      </c>
      <c r="Y486" s="123">
        <v>45107</v>
      </c>
      <c r="Z486" s="365" t="s">
        <v>2813</v>
      </c>
      <c r="AA486" s="413">
        <v>0.4</v>
      </c>
      <c r="AB486" s="366">
        <v>300</v>
      </c>
      <c r="AC486" s="366">
        <f>AA486*AB486</f>
        <v>120</v>
      </c>
      <c r="AD486" s="44"/>
    </row>
    <row r="487" spans="1:30" s="45" customFormat="1" ht="14.5" customHeight="1">
      <c r="A487" s="112" t="s">
        <v>264</v>
      </c>
      <c r="B487" s="112" t="s">
        <v>1848</v>
      </c>
      <c r="C487" s="111" t="s">
        <v>2612</v>
      </c>
      <c r="D487" s="111" t="s">
        <v>1231</v>
      </c>
      <c r="E487" s="139" t="s">
        <v>2802</v>
      </c>
      <c r="F487" s="60" t="s">
        <v>2803</v>
      </c>
      <c r="G487" s="316" t="s">
        <v>35</v>
      </c>
      <c r="H487" s="111" t="s">
        <v>2804</v>
      </c>
      <c r="I487" s="60" t="str">
        <f>VLOOKUP(H487,新返回合同!$A$2:$Y$45,25,FALSE)</f>
        <v>2023-05-06</v>
      </c>
      <c r="J487" s="121" t="s">
        <v>37</v>
      </c>
      <c r="K487" s="122" t="s">
        <v>2805</v>
      </c>
      <c r="L487" s="123" t="s">
        <v>2806</v>
      </c>
      <c r="M487" s="123"/>
      <c r="N487" s="123" t="s">
        <v>2807</v>
      </c>
      <c r="O487" s="137" t="s">
        <v>2808</v>
      </c>
      <c r="P487" s="378">
        <v>6740</v>
      </c>
      <c r="Q487" s="379">
        <v>0.51</v>
      </c>
      <c r="R487" s="378">
        <f t="shared" ref="R487:R504" si="39">ROUND(P487*Q487,2)</f>
        <v>3437.4</v>
      </c>
      <c r="S487" s="77">
        <v>202304</v>
      </c>
      <c r="T487" s="380" t="s">
        <v>2814</v>
      </c>
      <c r="U487" s="356"/>
      <c r="V487" s="356"/>
      <c r="W487" s="356"/>
      <c r="X487" s="123">
        <v>44927</v>
      </c>
      <c r="Y487" s="123">
        <v>45107</v>
      </c>
    </row>
    <row r="488" spans="1:30" s="2" customFormat="1" ht="15" customHeight="1">
      <c r="A488" s="6" t="s">
        <v>264</v>
      </c>
      <c r="B488" s="6" t="s">
        <v>1848</v>
      </c>
      <c r="C488" s="7" t="s">
        <v>2640</v>
      </c>
      <c r="D488" s="7" t="s">
        <v>1231</v>
      </c>
      <c r="E488" s="7" t="s">
        <v>2815</v>
      </c>
      <c r="F488" s="8" t="s">
        <v>2816</v>
      </c>
      <c r="G488" s="9" t="s">
        <v>35</v>
      </c>
      <c r="H488" s="7" t="s">
        <v>2817</v>
      </c>
      <c r="I488" s="8" t="e">
        <f>VLOOKUP(H488,新返回合同!$A$2:$Y$45,25,FALSE)</f>
        <v>#N/A</v>
      </c>
      <c r="J488" s="14" t="s">
        <v>37</v>
      </c>
      <c r="K488" s="15" t="s">
        <v>2640</v>
      </c>
      <c r="L488" s="16" t="s">
        <v>2816</v>
      </c>
      <c r="M488" s="16"/>
      <c r="N488" s="16">
        <v>42659</v>
      </c>
      <c r="O488" s="17" t="s">
        <v>1481</v>
      </c>
      <c r="P488" s="18">
        <v>6740</v>
      </c>
      <c r="Q488" s="25">
        <v>0</v>
      </c>
      <c r="R488" s="18">
        <f t="shared" si="39"/>
        <v>0</v>
      </c>
      <c r="S488" s="26">
        <v>202305</v>
      </c>
      <c r="T488" s="27" t="s">
        <v>2818</v>
      </c>
      <c r="U488" s="28"/>
      <c r="V488" s="29">
        <v>0</v>
      </c>
      <c r="W488" s="30"/>
      <c r="X488" s="16">
        <v>44927</v>
      </c>
      <c r="Y488" s="16"/>
      <c r="Z488" s="36" t="s">
        <v>2819</v>
      </c>
      <c r="AA488" s="412">
        <v>0.4</v>
      </c>
      <c r="AB488" s="37">
        <v>0</v>
      </c>
      <c r="AC488" s="37">
        <f t="shared" ref="AC488:AC510" si="40">AA488*AB488</f>
        <v>0</v>
      </c>
      <c r="AD488" s="38"/>
    </row>
    <row r="489" spans="1:30" s="2" customFormat="1" ht="15" customHeight="1">
      <c r="A489" s="6" t="s">
        <v>264</v>
      </c>
      <c r="B489" s="6" t="s">
        <v>1848</v>
      </c>
      <c r="C489" s="7" t="s">
        <v>2640</v>
      </c>
      <c r="D489" s="7" t="s">
        <v>1231</v>
      </c>
      <c r="E489" s="7" t="s">
        <v>2815</v>
      </c>
      <c r="F489" s="8" t="s">
        <v>2816</v>
      </c>
      <c r="G489" s="9" t="s">
        <v>35</v>
      </c>
      <c r="H489" s="7" t="s">
        <v>2817</v>
      </c>
      <c r="I489" s="8" t="e">
        <f>VLOOKUP(H489,新返回合同!$A$2:$Y$45,25,FALSE)</f>
        <v>#N/A</v>
      </c>
      <c r="J489" s="14" t="s">
        <v>37</v>
      </c>
      <c r="K489" s="15" t="s">
        <v>2820</v>
      </c>
      <c r="L489" s="16" t="s">
        <v>2821</v>
      </c>
      <c r="M489" s="16"/>
      <c r="N489" s="16" t="s">
        <v>2822</v>
      </c>
      <c r="O489" s="17" t="s">
        <v>2823</v>
      </c>
      <c r="P489" s="18">
        <v>6740</v>
      </c>
      <c r="Q489" s="25">
        <v>0</v>
      </c>
      <c r="R489" s="18">
        <f t="shared" si="39"/>
        <v>0</v>
      </c>
      <c r="S489" s="26">
        <v>202305</v>
      </c>
      <c r="T489" s="27" t="s">
        <v>2824</v>
      </c>
      <c r="U489" s="28"/>
      <c r="V489" s="29">
        <v>0</v>
      </c>
      <c r="W489" s="30"/>
      <c r="X489" s="16">
        <v>44927</v>
      </c>
      <c r="Y489" s="16"/>
      <c r="Z489" s="36" t="s">
        <v>2825</v>
      </c>
      <c r="AA489" s="412">
        <v>0.4</v>
      </c>
      <c r="AB489" s="37">
        <v>10</v>
      </c>
      <c r="AC489" s="37">
        <f t="shared" si="40"/>
        <v>4</v>
      </c>
      <c r="AD489" s="38"/>
    </row>
    <row r="490" spans="1:30" s="2" customFormat="1" ht="15" customHeight="1">
      <c r="A490" s="6" t="s">
        <v>264</v>
      </c>
      <c r="B490" s="6" t="s">
        <v>1848</v>
      </c>
      <c r="C490" s="7" t="s">
        <v>2640</v>
      </c>
      <c r="D490" s="7" t="s">
        <v>1231</v>
      </c>
      <c r="E490" s="7" t="s">
        <v>2815</v>
      </c>
      <c r="F490" s="8" t="s">
        <v>2816</v>
      </c>
      <c r="G490" s="9" t="s">
        <v>35</v>
      </c>
      <c r="H490" s="7" t="s">
        <v>2817</v>
      </c>
      <c r="I490" s="8" t="e">
        <f>VLOOKUP(H490,新返回合同!$A$2:$Y$45,25,FALSE)</f>
        <v>#N/A</v>
      </c>
      <c r="J490" s="14" t="s">
        <v>37</v>
      </c>
      <c r="K490" s="15" t="s">
        <v>2826</v>
      </c>
      <c r="L490" s="16" t="s">
        <v>2827</v>
      </c>
      <c r="M490" s="16"/>
      <c r="N490" s="16">
        <v>45017</v>
      </c>
      <c r="O490" s="17" t="s">
        <v>540</v>
      </c>
      <c r="P490" s="18">
        <v>6740</v>
      </c>
      <c r="Q490" s="25">
        <v>4.99</v>
      </c>
      <c r="R490" s="18">
        <f t="shared" si="39"/>
        <v>33632.6</v>
      </c>
      <c r="S490" s="26">
        <v>202305</v>
      </c>
      <c r="T490" s="27" t="s">
        <v>2828</v>
      </c>
      <c r="U490" s="28"/>
      <c r="V490" s="29">
        <v>4.9943299290000001</v>
      </c>
      <c r="W490" s="30"/>
      <c r="X490" s="16">
        <v>44927</v>
      </c>
      <c r="Y490" s="16"/>
      <c r="Z490" s="36" t="s">
        <v>2829</v>
      </c>
      <c r="AA490" s="412">
        <v>0.4</v>
      </c>
      <c r="AB490" s="37">
        <v>10</v>
      </c>
      <c r="AC490" s="37">
        <f t="shared" si="40"/>
        <v>4</v>
      </c>
      <c r="AD490" s="38"/>
    </row>
    <row r="491" spans="1:30" s="2" customFormat="1" ht="15" customHeight="1">
      <c r="A491" s="6" t="s">
        <v>264</v>
      </c>
      <c r="B491" s="6" t="s">
        <v>1848</v>
      </c>
      <c r="C491" s="7" t="s">
        <v>2640</v>
      </c>
      <c r="D491" s="7" t="s">
        <v>1231</v>
      </c>
      <c r="E491" s="7" t="s">
        <v>2815</v>
      </c>
      <c r="F491" s="8" t="s">
        <v>2816</v>
      </c>
      <c r="G491" s="9" t="s">
        <v>35</v>
      </c>
      <c r="H491" s="7" t="s">
        <v>2817</v>
      </c>
      <c r="I491" s="8" t="e">
        <f>VLOOKUP(H491,新返回合同!$A$2:$Y$45,25,FALSE)</f>
        <v>#N/A</v>
      </c>
      <c r="J491" s="14" t="s">
        <v>438</v>
      </c>
      <c r="K491" s="15" t="s">
        <v>2640</v>
      </c>
      <c r="L491" s="16" t="s">
        <v>2830</v>
      </c>
      <c r="M491" s="16" t="s">
        <v>2831</v>
      </c>
      <c r="N491" s="16">
        <v>42733</v>
      </c>
      <c r="O491" s="17" t="s">
        <v>540</v>
      </c>
      <c r="P491" s="18">
        <v>6740</v>
      </c>
      <c r="Q491" s="25">
        <v>3.01</v>
      </c>
      <c r="R491" s="18">
        <f t="shared" si="39"/>
        <v>20287.400000000001</v>
      </c>
      <c r="S491" s="26">
        <v>202305</v>
      </c>
      <c r="T491" s="27" t="s">
        <v>2832</v>
      </c>
      <c r="U491" s="28"/>
      <c r="V491" s="29">
        <v>2.4</v>
      </c>
      <c r="W491" s="30"/>
      <c r="X491" s="16">
        <v>44927</v>
      </c>
      <c r="Y491" s="16"/>
      <c r="Z491" s="36" t="s">
        <v>2833</v>
      </c>
      <c r="AA491" s="412">
        <v>0.4</v>
      </c>
      <c r="AB491" s="37">
        <v>10</v>
      </c>
      <c r="AC491" s="37">
        <f t="shared" si="40"/>
        <v>4</v>
      </c>
      <c r="AD491" s="38"/>
    </row>
    <row r="492" spans="1:30" s="43" customFormat="1" ht="15" customHeight="1">
      <c r="A492" s="112" t="s">
        <v>29</v>
      </c>
      <c r="B492" s="111" t="s">
        <v>1848</v>
      </c>
      <c r="C492" s="111" t="s">
        <v>31</v>
      </c>
      <c r="D492" s="111" t="s">
        <v>68</v>
      </c>
      <c r="E492" s="111" t="s">
        <v>2834</v>
      </c>
      <c r="F492" s="316" t="s">
        <v>2835</v>
      </c>
      <c r="G492" s="111" t="s">
        <v>35</v>
      </c>
      <c r="H492" s="121" t="s">
        <v>2836</v>
      </c>
      <c r="I492" s="60" t="e">
        <f>VLOOKUP(H492,新返回合同!$A$2:$Y$45,25,FALSE)</f>
        <v>#N/A</v>
      </c>
      <c r="J492" s="122" t="s">
        <v>37</v>
      </c>
      <c r="K492" s="123" t="s">
        <v>67</v>
      </c>
      <c r="L492" s="123" t="s">
        <v>2837</v>
      </c>
      <c r="M492" s="123" t="s">
        <v>2838</v>
      </c>
      <c r="N492" s="123" t="s">
        <v>2839</v>
      </c>
      <c r="O492" s="374" t="s">
        <v>2840</v>
      </c>
      <c r="P492" s="334">
        <v>500</v>
      </c>
      <c r="Q492" s="76">
        <v>140</v>
      </c>
      <c r="R492" s="76">
        <f t="shared" si="39"/>
        <v>70000</v>
      </c>
      <c r="S492" s="77">
        <v>202305</v>
      </c>
      <c r="T492" s="398" t="s">
        <v>2841</v>
      </c>
      <c r="U492" s="373"/>
      <c r="V492" s="336">
        <v>42.538603514999998</v>
      </c>
      <c r="W492" s="123"/>
      <c r="X492" s="81">
        <v>44197</v>
      </c>
      <c r="Y492" s="81">
        <v>45291</v>
      </c>
      <c r="Z492" s="57" t="s">
        <v>2842</v>
      </c>
      <c r="AA492" s="414">
        <v>1</v>
      </c>
      <c r="AB492" s="336">
        <v>140</v>
      </c>
      <c r="AC492" s="366">
        <f t="shared" si="40"/>
        <v>140</v>
      </c>
      <c r="AD492" s="44"/>
    </row>
    <row r="493" spans="1:30" s="43" customFormat="1" ht="15" customHeight="1">
      <c r="A493" s="112" t="s">
        <v>29</v>
      </c>
      <c r="B493" s="111" t="s">
        <v>1848</v>
      </c>
      <c r="C493" s="111" t="s">
        <v>31</v>
      </c>
      <c r="D493" s="111" t="s">
        <v>68</v>
      </c>
      <c r="E493" s="111" t="s">
        <v>2834</v>
      </c>
      <c r="F493" s="316" t="s">
        <v>2835</v>
      </c>
      <c r="G493" s="111" t="s">
        <v>35</v>
      </c>
      <c r="H493" s="121" t="s">
        <v>2836</v>
      </c>
      <c r="I493" s="60" t="e">
        <f>VLOOKUP(H493,新返回合同!$A$2:$Y$45,25,FALSE)</f>
        <v>#N/A</v>
      </c>
      <c r="J493" s="122" t="s">
        <v>37</v>
      </c>
      <c r="K493" s="123" t="s">
        <v>2843</v>
      </c>
      <c r="L493" s="123" t="s">
        <v>2844</v>
      </c>
      <c r="M493" s="123" t="s">
        <v>2845</v>
      </c>
      <c r="N493" s="123" t="s">
        <v>2839</v>
      </c>
      <c r="O493" s="374" t="s">
        <v>1297</v>
      </c>
      <c r="P493" s="334">
        <v>500</v>
      </c>
      <c r="Q493" s="76">
        <v>0</v>
      </c>
      <c r="R493" s="76">
        <f t="shared" si="39"/>
        <v>0</v>
      </c>
      <c r="S493" s="77">
        <v>202305</v>
      </c>
      <c r="T493" s="335" t="s">
        <v>2846</v>
      </c>
      <c r="U493" s="373"/>
      <c r="V493" s="336"/>
      <c r="W493" s="123"/>
      <c r="X493" s="81">
        <v>44197</v>
      </c>
      <c r="Y493" s="81">
        <v>45291</v>
      </c>
      <c r="Z493" s="415">
        <v>0</v>
      </c>
      <c r="AA493" s="415">
        <v>0</v>
      </c>
      <c r="AB493" s="415">
        <v>0</v>
      </c>
      <c r="AC493" s="366">
        <f t="shared" si="40"/>
        <v>0</v>
      </c>
      <c r="AD493" s="44"/>
    </row>
    <row r="494" spans="1:30" s="43" customFormat="1" ht="15" customHeight="1">
      <c r="A494" s="112" t="s">
        <v>29</v>
      </c>
      <c r="B494" s="111" t="s">
        <v>1848</v>
      </c>
      <c r="C494" s="111" t="s">
        <v>31</v>
      </c>
      <c r="D494" s="111" t="s">
        <v>68</v>
      </c>
      <c r="E494" s="111" t="s">
        <v>2834</v>
      </c>
      <c r="F494" s="316" t="s">
        <v>2835</v>
      </c>
      <c r="G494" s="111" t="s">
        <v>35</v>
      </c>
      <c r="H494" s="121" t="s">
        <v>2836</v>
      </c>
      <c r="I494" s="60" t="e">
        <f>VLOOKUP(H494,新返回合同!$A$2:$Y$45,25,FALSE)</f>
        <v>#N/A</v>
      </c>
      <c r="J494" s="122" t="s">
        <v>37</v>
      </c>
      <c r="K494" s="123" t="s">
        <v>543</v>
      </c>
      <c r="L494" s="123" t="s">
        <v>2847</v>
      </c>
      <c r="M494" s="123" t="s">
        <v>2848</v>
      </c>
      <c r="N494" s="123">
        <v>44197</v>
      </c>
      <c r="O494" s="374" t="s">
        <v>1363</v>
      </c>
      <c r="P494" s="334">
        <v>500</v>
      </c>
      <c r="Q494" s="76">
        <v>80</v>
      </c>
      <c r="R494" s="76">
        <f t="shared" si="39"/>
        <v>40000</v>
      </c>
      <c r="S494" s="77">
        <v>202305</v>
      </c>
      <c r="T494" s="335" t="s">
        <v>2849</v>
      </c>
      <c r="U494" s="373"/>
      <c r="V494" s="336">
        <v>15.793991394000001</v>
      </c>
      <c r="W494" s="123"/>
      <c r="X494" s="81">
        <v>44197</v>
      </c>
      <c r="Y494" s="81">
        <v>45291</v>
      </c>
      <c r="Z494" s="57" t="s">
        <v>2850</v>
      </c>
      <c r="AA494" s="414">
        <v>1</v>
      </c>
      <c r="AB494" s="336">
        <v>80</v>
      </c>
      <c r="AC494" s="366">
        <f t="shared" si="40"/>
        <v>80</v>
      </c>
      <c r="AD494" s="44"/>
    </row>
    <row r="495" spans="1:30" s="43" customFormat="1" ht="15" customHeight="1">
      <c r="A495" s="112" t="s">
        <v>29</v>
      </c>
      <c r="B495" s="111" t="s">
        <v>1848</v>
      </c>
      <c r="C495" s="111" t="s">
        <v>31</v>
      </c>
      <c r="D495" s="111" t="s">
        <v>68</v>
      </c>
      <c r="E495" s="111" t="s">
        <v>2834</v>
      </c>
      <c r="F495" s="316" t="s">
        <v>2835</v>
      </c>
      <c r="G495" s="111" t="s">
        <v>35</v>
      </c>
      <c r="H495" s="121" t="s">
        <v>2836</v>
      </c>
      <c r="I495" s="60" t="e">
        <f>VLOOKUP(H495,新返回合同!$A$2:$Y$45,25,FALSE)</f>
        <v>#N/A</v>
      </c>
      <c r="J495" s="122" t="s">
        <v>37</v>
      </c>
      <c r="K495" s="123" t="s">
        <v>1630</v>
      </c>
      <c r="L495" s="123" t="s">
        <v>2851</v>
      </c>
      <c r="M495" s="123" t="s">
        <v>2852</v>
      </c>
      <c r="N495" s="123">
        <v>44197</v>
      </c>
      <c r="O495" s="374" t="s">
        <v>1443</v>
      </c>
      <c r="P495" s="334">
        <v>500</v>
      </c>
      <c r="Q495" s="76">
        <v>40</v>
      </c>
      <c r="R495" s="76">
        <f t="shared" si="39"/>
        <v>20000</v>
      </c>
      <c r="S495" s="77">
        <v>202305</v>
      </c>
      <c r="T495" s="335" t="s">
        <v>2849</v>
      </c>
      <c r="U495" s="373"/>
      <c r="V495" s="336">
        <v>15.832311896</v>
      </c>
      <c r="W495" s="123"/>
      <c r="X495" s="81">
        <v>44197</v>
      </c>
      <c r="Y495" s="81">
        <v>45291</v>
      </c>
      <c r="Z495" s="57" t="s">
        <v>2853</v>
      </c>
      <c r="AA495" s="414">
        <v>1</v>
      </c>
      <c r="AB495" s="336">
        <v>40</v>
      </c>
      <c r="AC495" s="366">
        <f t="shared" si="40"/>
        <v>40</v>
      </c>
      <c r="AD495" s="44"/>
    </row>
    <row r="496" spans="1:30" s="43" customFormat="1" ht="15" customHeight="1">
      <c r="A496" s="112" t="s">
        <v>29</v>
      </c>
      <c r="B496" s="111" t="s">
        <v>1848</v>
      </c>
      <c r="C496" s="111" t="s">
        <v>31</v>
      </c>
      <c r="D496" s="111" t="s">
        <v>68</v>
      </c>
      <c r="E496" s="111" t="s">
        <v>2834</v>
      </c>
      <c r="F496" s="316" t="s">
        <v>2835</v>
      </c>
      <c r="G496" s="111" t="s">
        <v>35</v>
      </c>
      <c r="H496" s="121" t="s">
        <v>2836</v>
      </c>
      <c r="I496" s="60" t="e">
        <f>VLOOKUP(H496,新返回合同!$A$2:$Y$45,25,FALSE)</f>
        <v>#N/A</v>
      </c>
      <c r="J496" s="122" t="s">
        <v>37</v>
      </c>
      <c r="K496" s="123" t="s">
        <v>2633</v>
      </c>
      <c r="L496" s="123" t="s">
        <v>2854</v>
      </c>
      <c r="M496" s="123" t="s">
        <v>2855</v>
      </c>
      <c r="N496" s="123" t="s">
        <v>2839</v>
      </c>
      <c r="O496" s="374" t="s">
        <v>2856</v>
      </c>
      <c r="P496" s="334">
        <v>500</v>
      </c>
      <c r="Q496" s="76">
        <v>80</v>
      </c>
      <c r="R496" s="76">
        <f t="shared" si="39"/>
        <v>40000</v>
      </c>
      <c r="S496" s="77">
        <v>202305</v>
      </c>
      <c r="T496" s="398" t="s">
        <v>2857</v>
      </c>
      <c r="U496" s="373"/>
      <c r="V496" s="336">
        <v>25.123079681</v>
      </c>
      <c r="W496" s="123"/>
      <c r="X496" s="81">
        <v>44197</v>
      </c>
      <c r="Y496" s="81">
        <v>45291</v>
      </c>
      <c r="Z496" s="57" t="s">
        <v>2858</v>
      </c>
      <c r="AA496" s="414">
        <v>1</v>
      </c>
      <c r="AB496" s="336">
        <v>80</v>
      </c>
      <c r="AC496" s="366">
        <f t="shared" si="40"/>
        <v>80</v>
      </c>
      <c r="AD496" s="44"/>
    </row>
    <row r="497" spans="1:30" s="43" customFormat="1" ht="15" customHeight="1">
      <c r="A497" s="112" t="s">
        <v>29</v>
      </c>
      <c r="B497" s="111" t="s">
        <v>1848</v>
      </c>
      <c r="C497" s="111" t="s">
        <v>31</v>
      </c>
      <c r="D497" s="111" t="s">
        <v>68</v>
      </c>
      <c r="E497" s="111" t="s">
        <v>2834</v>
      </c>
      <c r="F497" s="316" t="s">
        <v>2835</v>
      </c>
      <c r="G497" s="111" t="s">
        <v>35</v>
      </c>
      <c r="H497" s="121" t="s">
        <v>2836</v>
      </c>
      <c r="I497" s="60" t="e">
        <f>VLOOKUP(H497,新返回合同!$A$2:$Y$45,25,FALSE)</f>
        <v>#N/A</v>
      </c>
      <c r="J497" s="122" t="s">
        <v>37</v>
      </c>
      <c r="K497" s="123" t="s">
        <v>2859</v>
      </c>
      <c r="L497" s="123" t="s">
        <v>2860</v>
      </c>
      <c r="M497" s="123" t="s">
        <v>2861</v>
      </c>
      <c r="N497" s="123" t="s">
        <v>2839</v>
      </c>
      <c r="O497" s="374" t="s">
        <v>2862</v>
      </c>
      <c r="P497" s="334">
        <v>500</v>
      </c>
      <c r="Q497" s="76">
        <v>140</v>
      </c>
      <c r="R497" s="76">
        <f t="shared" si="39"/>
        <v>70000</v>
      </c>
      <c r="S497" s="77">
        <v>202305</v>
      </c>
      <c r="T497" s="398" t="s">
        <v>2863</v>
      </c>
      <c r="U497" s="373"/>
      <c r="V497" s="336">
        <v>28.050161628000001</v>
      </c>
      <c r="W497" s="123"/>
      <c r="X497" s="81">
        <v>44197</v>
      </c>
      <c r="Y497" s="81">
        <v>45291</v>
      </c>
      <c r="Z497" s="57" t="s">
        <v>2864</v>
      </c>
      <c r="AA497" s="414">
        <v>1</v>
      </c>
      <c r="AB497" s="336">
        <v>140</v>
      </c>
      <c r="AC497" s="366">
        <f t="shared" si="40"/>
        <v>140</v>
      </c>
      <c r="AD497" s="44"/>
    </row>
    <row r="498" spans="1:30" s="43" customFormat="1" ht="15" customHeight="1">
      <c r="A498" s="112" t="s">
        <v>29</v>
      </c>
      <c r="B498" s="111" t="s">
        <v>1848</v>
      </c>
      <c r="C498" s="111" t="s">
        <v>31</v>
      </c>
      <c r="D498" s="111" t="s">
        <v>68</v>
      </c>
      <c r="E498" s="111" t="s">
        <v>2834</v>
      </c>
      <c r="F498" s="316" t="s">
        <v>2835</v>
      </c>
      <c r="G498" s="111" t="s">
        <v>35</v>
      </c>
      <c r="H498" s="121" t="s">
        <v>2836</v>
      </c>
      <c r="I498" s="60" t="e">
        <f>VLOOKUP(H498,新返回合同!$A$2:$Y$45,25,FALSE)</f>
        <v>#N/A</v>
      </c>
      <c r="J498" s="122" t="s">
        <v>37</v>
      </c>
      <c r="K498" s="123" t="s">
        <v>2865</v>
      </c>
      <c r="L498" s="123" t="s">
        <v>2866</v>
      </c>
      <c r="M498" s="123" t="s">
        <v>2867</v>
      </c>
      <c r="N498" s="123" t="s">
        <v>2839</v>
      </c>
      <c r="O498" s="374" t="s">
        <v>2868</v>
      </c>
      <c r="P498" s="334">
        <v>500</v>
      </c>
      <c r="Q498" s="76">
        <v>40</v>
      </c>
      <c r="R498" s="76">
        <f t="shared" si="39"/>
        <v>20000</v>
      </c>
      <c r="S498" s="77">
        <v>202305</v>
      </c>
      <c r="T498" s="398" t="s">
        <v>2869</v>
      </c>
      <c r="U498" s="373"/>
      <c r="V498" s="336">
        <v>5.0292384720000003</v>
      </c>
      <c r="W498" s="123"/>
      <c r="X498" s="81">
        <v>44197</v>
      </c>
      <c r="Y498" s="81">
        <v>45291</v>
      </c>
      <c r="Z498" s="57" t="s">
        <v>2870</v>
      </c>
      <c r="AA498" s="414">
        <v>1</v>
      </c>
      <c r="AB498" s="336">
        <v>40</v>
      </c>
      <c r="AC498" s="366">
        <f t="shared" si="40"/>
        <v>40</v>
      </c>
      <c r="AD498" s="44"/>
    </row>
    <row r="499" spans="1:30" s="43" customFormat="1" ht="15" customHeight="1">
      <c r="A499" s="112" t="s">
        <v>29</v>
      </c>
      <c r="B499" s="111" t="s">
        <v>1848</v>
      </c>
      <c r="C499" s="111" t="s">
        <v>31</v>
      </c>
      <c r="D499" s="111" t="s">
        <v>68</v>
      </c>
      <c r="E499" s="111" t="s">
        <v>2834</v>
      </c>
      <c r="F499" s="316" t="s">
        <v>2835</v>
      </c>
      <c r="G499" s="111" t="s">
        <v>35</v>
      </c>
      <c r="H499" s="121" t="s">
        <v>2836</v>
      </c>
      <c r="I499" s="60" t="e">
        <f>VLOOKUP(H499,新返回合同!$A$2:$Y$45,25,FALSE)</f>
        <v>#N/A</v>
      </c>
      <c r="J499" s="122" t="s">
        <v>37</v>
      </c>
      <c r="K499" s="123" t="s">
        <v>2871</v>
      </c>
      <c r="L499" s="123" t="s">
        <v>2872</v>
      </c>
      <c r="M499" s="123" t="s">
        <v>2873</v>
      </c>
      <c r="N499" s="123" t="s">
        <v>2839</v>
      </c>
      <c r="O499" s="374" t="s">
        <v>701</v>
      </c>
      <c r="P499" s="334">
        <v>500</v>
      </c>
      <c r="Q499" s="76">
        <v>20</v>
      </c>
      <c r="R499" s="76">
        <f t="shared" si="39"/>
        <v>10000</v>
      </c>
      <c r="S499" s="77">
        <v>202305</v>
      </c>
      <c r="T499" s="398" t="s">
        <v>2874</v>
      </c>
      <c r="U499" s="373"/>
      <c r="V499" s="336">
        <v>3.7329221189999999</v>
      </c>
      <c r="W499" s="123"/>
      <c r="X499" s="81">
        <v>44197</v>
      </c>
      <c r="Y499" s="81">
        <v>45291</v>
      </c>
      <c r="Z499" s="57" t="s">
        <v>2875</v>
      </c>
      <c r="AA499" s="414">
        <v>1</v>
      </c>
      <c r="AB499" s="336">
        <v>20</v>
      </c>
      <c r="AC499" s="374">
        <f t="shared" si="40"/>
        <v>20</v>
      </c>
      <c r="AD499" s="44"/>
    </row>
    <row r="500" spans="1:30" s="2" customFormat="1" ht="15" customHeight="1">
      <c r="A500" s="6" t="s">
        <v>29</v>
      </c>
      <c r="B500" s="7" t="s">
        <v>1848</v>
      </c>
      <c r="C500" s="7" t="s">
        <v>67</v>
      </c>
      <c r="D500" s="7" t="s">
        <v>68</v>
      </c>
      <c r="E500" s="7" t="s">
        <v>2876</v>
      </c>
      <c r="F500" s="9" t="s">
        <v>2877</v>
      </c>
      <c r="G500" s="7" t="s">
        <v>35</v>
      </c>
      <c r="H500" s="14" t="s">
        <v>2878</v>
      </c>
      <c r="I500" s="8" t="e">
        <f>VLOOKUP(H500,新返回合同!$A$2:$Y$45,25,FALSE)</f>
        <v>#N/A</v>
      </c>
      <c r="J500" s="15" t="s">
        <v>72</v>
      </c>
      <c r="K500" s="16" t="s">
        <v>2879</v>
      </c>
      <c r="L500" s="16" t="s">
        <v>2880</v>
      </c>
      <c r="M500" s="16" t="s">
        <v>2881</v>
      </c>
      <c r="N500" s="16" t="s">
        <v>2882</v>
      </c>
      <c r="O500" s="225" t="s">
        <v>2883</v>
      </c>
      <c r="P500" s="25">
        <v>1000</v>
      </c>
      <c r="Q500" s="18">
        <v>53.9</v>
      </c>
      <c r="R500" s="18">
        <f t="shared" si="39"/>
        <v>53900</v>
      </c>
      <c r="S500" s="26">
        <v>202305</v>
      </c>
      <c r="T500" s="27" t="s">
        <v>2884</v>
      </c>
      <c r="U500" s="28"/>
      <c r="V500" s="29">
        <v>53.892566823000003</v>
      </c>
      <c r="W500" s="16"/>
      <c r="X500" s="87"/>
      <c r="Y500" s="87"/>
      <c r="Z500" s="61" t="s">
        <v>2885</v>
      </c>
      <c r="AA500" s="416">
        <v>0</v>
      </c>
      <c r="AB500" s="29">
        <v>200</v>
      </c>
      <c r="AC500" s="225">
        <f t="shared" si="40"/>
        <v>0</v>
      </c>
      <c r="AD500" s="38"/>
    </row>
    <row r="501" spans="1:30" s="2" customFormat="1" ht="15" customHeight="1">
      <c r="A501" s="6" t="s">
        <v>29</v>
      </c>
      <c r="B501" s="7" t="s">
        <v>1848</v>
      </c>
      <c r="C501" s="7" t="s">
        <v>2843</v>
      </c>
      <c r="D501" s="7" t="s">
        <v>68</v>
      </c>
      <c r="E501" s="7" t="s">
        <v>2876</v>
      </c>
      <c r="F501" s="9" t="s">
        <v>2877</v>
      </c>
      <c r="G501" s="7" t="s">
        <v>35</v>
      </c>
      <c r="H501" s="14" t="s">
        <v>2878</v>
      </c>
      <c r="I501" s="8" t="e">
        <f>VLOOKUP(H501,新返回合同!$A$2:$Y$45,25,FALSE)</f>
        <v>#N/A</v>
      </c>
      <c r="J501" s="15" t="s">
        <v>72</v>
      </c>
      <c r="K501" s="16" t="s">
        <v>2886</v>
      </c>
      <c r="L501" s="16" t="s">
        <v>2887</v>
      </c>
      <c r="M501" s="16" t="s">
        <v>2888</v>
      </c>
      <c r="N501" s="16" t="s">
        <v>2889</v>
      </c>
      <c r="O501" s="225" t="s">
        <v>2890</v>
      </c>
      <c r="P501" s="25">
        <v>1000</v>
      </c>
      <c r="Q501" s="18">
        <v>15.7</v>
      </c>
      <c r="R501" s="18">
        <f t="shared" si="39"/>
        <v>15700</v>
      </c>
      <c r="S501" s="26">
        <v>202305</v>
      </c>
      <c r="T501" s="27" t="s">
        <v>2891</v>
      </c>
      <c r="U501" s="28"/>
      <c r="V501" s="29">
        <v>15.676817890000001</v>
      </c>
      <c r="W501" s="16"/>
      <c r="X501" s="87"/>
      <c r="Y501" s="87"/>
      <c r="Z501" s="61" t="s">
        <v>2892</v>
      </c>
      <c r="AA501" s="416">
        <v>0</v>
      </c>
      <c r="AB501" s="29">
        <v>80</v>
      </c>
      <c r="AC501" s="225">
        <f t="shared" si="40"/>
        <v>0</v>
      </c>
      <c r="AD501" s="38"/>
    </row>
    <row r="502" spans="1:30" s="2" customFormat="1" ht="15" customHeight="1">
      <c r="A502" s="6" t="s">
        <v>29</v>
      </c>
      <c r="B502" s="7" t="s">
        <v>1848</v>
      </c>
      <c r="C502" s="7" t="s">
        <v>31</v>
      </c>
      <c r="D502" s="7" t="s">
        <v>68</v>
      </c>
      <c r="E502" s="7" t="s">
        <v>2893</v>
      </c>
      <c r="F502" s="9" t="s">
        <v>2894</v>
      </c>
      <c r="G502" s="7" t="s">
        <v>35</v>
      </c>
      <c r="H502" s="14" t="s">
        <v>2895</v>
      </c>
      <c r="I502" s="8" t="e">
        <f>VLOOKUP(H502,新返回合同!$A$2:$Y$45,25,FALSE)</f>
        <v>#N/A</v>
      </c>
      <c r="J502" s="15" t="s">
        <v>72</v>
      </c>
      <c r="K502" s="16" t="s">
        <v>2896</v>
      </c>
      <c r="L502" s="16" t="s">
        <v>2897</v>
      </c>
      <c r="M502" s="16" t="s">
        <v>2898</v>
      </c>
      <c r="N502" s="16">
        <v>39630</v>
      </c>
      <c r="O502" s="225" t="s">
        <v>1443</v>
      </c>
      <c r="P502" s="25">
        <v>50000</v>
      </c>
      <c r="Q502" s="18">
        <v>8.5</v>
      </c>
      <c r="R502" s="18">
        <f t="shared" si="39"/>
        <v>425000</v>
      </c>
      <c r="S502" s="26">
        <v>202305</v>
      </c>
      <c r="T502" s="27" t="s">
        <v>2899</v>
      </c>
      <c r="U502" s="28"/>
      <c r="V502" s="29">
        <v>15.09587647</v>
      </c>
      <c r="W502" s="16"/>
      <c r="X502" s="87"/>
      <c r="Y502" s="87"/>
      <c r="Z502" s="61" t="s">
        <v>2900</v>
      </c>
      <c r="AA502" s="417">
        <v>0.21249999999999999</v>
      </c>
      <c r="AB502" s="29">
        <v>40</v>
      </c>
      <c r="AC502" s="225">
        <f t="shared" si="40"/>
        <v>8.5</v>
      </c>
      <c r="AD502" s="38"/>
    </row>
    <row r="503" spans="1:30" s="2" customFormat="1" ht="15" customHeight="1">
      <c r="A503" s="6" t="s">
        <v>29</v>
      </c>
      <c r="B503" s="7" t="s">
        <v>1848</v>
      </c>
      <c r="C503" s="7" t="s">
        <v>31</v>
      </c>
      <c r="D503" s="7" t="s">
        <v>68</v>
      </c>
      <c r="E503" s="7" t="s">
        <v>2893</v>
      </c>
      <c r="F503" s="9" t="s">
        <v>2894</v>
      </c>
      <c r="G503" s="7" t="s">
        <v>35</v>
      </c>
      <c r="H503" s="14" t="s">
        <v>2901</v>
      </c>
      <c r="I503" s="8" t="e">
        <f>VLOOKUP(H503,新返回合同!$A$2:$Y$45,25,FALSE)</f>
        <v>#N/A</v>
      </c>
      <c r="J503" s="15" t="s">
        <v>72</v>
      </c>
      <c r="K503" s="16" t="s">
        <v>2902</v>
      </c>
      <c r="L503" s="16" t="s">
        <v>2903</v>
      </c>
      <c r="M503" s="16" t="s">
        <v>2904</v>
      </c>
      <c r="N503" s="16">
        <v>42347</v>
      </c>
      <c r="O503" s="225" t="s">
        <v>219</v>
      </c>
      <c r="P503" s="25">
        <v>50000</v>
      </c>
      <c r="Q503" s="18">
        <v>0</v>
      </c>
      <c r="R503" s="18">
        <f t="shared" si="39"/>
        <v>0</v>
      </c>
      <c r="S503" s="26">
        <v>202305</v>
      </c>
      <c r="T503" s="27" t="s">
        <v>2905</v>
      </c>
      <c r="U503" s="28"/>
      <c r="V503" s="29">
        <v>1.747295187</v>
      </c>
      <c r="W503" s="16"/>
      <c r="X503" s="87"/>
      <c r="Y503" s="61"/>
      <c r="Z503" s="61" t="s">
        <v>2906</v>
      </c>
      <c r="AA503" s="416">
        <v>0</v>
      </c>
      <c r="AB503" s="29">
        <v>20</v>
      </c>
      <c r="AC503" s="225">
        <f t="shared" si="40"/>
        <v>0</v>
      </c>
      <c r="AD503" s="38"/>
    </row>
    <row r="504" spans="1:30" s="2" customFormat="1" ht="15" customHeight="1">
      <c r="A504" s="6" t="s">
        <v>29</v>
      </c>
      <c r="B504" s="7" t="s">
        <v>1848</v>
      </c>
      <c r="C504" s="7" t="s">
        <v>31</v>
      </c>
      <c r="D504" s="7" t="s">
        <v>68</v>
      </c>
      <c r="E504" s="7" t="s">
        <v>2893</v>
      </c>
      <c r="F504" s="9" t="s">
        <v>2894</v>
      </c>
      <c r="G504" s="7" t="s">
        <v>35</v>
      </c>
      <c r="H504" s="14" t="s">
        <v>2895</v>
      </c>
      <c r="I504" s="8" t="e">
        <f>VLOOKUP(H504,新返回合同!$A$2:$Y$45,25,FALSE)</f>
        <v>#N/A</v>
      </c>
      <c r="J504" s="15" t="s">
        <v>37</v>
      </c>
      <c r="K504" s="16" t="s">
        <v>2907</v>
      </c>
      <c r="L504" s="16" t="s">
        <v>2908</v>
      </c>
      <c r="M504" s="16" t="s">
        <v>2909</v>
      </c>
      <c r="N504" s="16" t="s">
        <v>2910</v>
      </c>
      <c r="O504" s="225" t="s">
        <v>274</v>
      </c>
      <c r="P504" s="25">
        <v>8500</v>
      </c>
      <c r="Q504" s="18">
        <v>27</v>
      </c>
      <c r="R504" s="18">
        <f t="shared" si="39"/>
        <v>229500</v>
      </c>
      <c r="S504" s="26">
        <v>202305</v>
      </c>
      <c r="T504" s="27" t="s">
        <v>2911</v>
      </c>
      <c r="U504" s="28"/>
      <c r="V504" s="29">
        <v>26.930678061999998</v>
      </c>
      <c r="W504" s="16"/>
      <c r="X504" s="87"/>
      <c r="Y504" s="87"/>
      <c r="Z504" s="61" t="s">
        <v>2912</v>
      </c>
      <c r="AA504" s="417">
        <v>0.24</v>
      </c>
      <c r="AB504" s="29">
        <v>100</v>
      </c>
      <c r="AC504" s="225">
        <f t="shared" si="40"/>
        <v>24</v>
      </c>
      <c r="AD504" s="38"/>
    </row>
    <row r="505" spans="1:30" s="2" customFormat="1" ht="15" customHeight="1">
      <c r="A505" s="6" t="s">
        <v>29</v>
      </c>
      <c r="B505" s="7" t="s">
        <v>1848</v>
      </c>
      <c r="C505" s="7" t="s">
        <v>67</v>
      </c>
      <c r="D505" s="7" t="s">
        <v>68</v>
      </c>
      <c r="E505" s="7" t="s">
        <v>2893</v>
      </c>
      <c r="F505" s="9" t="s">
        <v>2894</v>
      </c>
      <c r="G505" s="7" t="s">
        <v>35</v>
      </c>
      <c r="H505" s="14" t="s">
        <v>2913</v>
      </c>
      <c r="I505" s="8" t="e">
        <f>VLOOKUP(H505,新返回合同!$A$2:$Y$45,25,FALSE)</f>
        <v>#N/A</v>
      </c>
      <c r="J505" s="15" t="s">
        <v>37</v>
      </c>
      <c r="K505" s="16"/>
      <c r="L505" s="16" t="s">
        <v>2914</v>
      </c>
      <c r="M505" s="16" t="s">
        <v>2915</v>
      </c>
      <c r="N505" s="16" t="s">
        <v>2916</v>
      </c>
      <c r="O505" s="225" t="s">
        <v>540</v>
      </c>
      <c r="P505" s="25">
        <v>0</v>
      </c>
      <c r="Q505" s="18">
        <v>0</v>
      </c>
      <c r="R505" s="18">
        <f t="shared" ref="R505:R506" si="41">ROUND(P505*Q505,2)</f>
        <v>0</v>
      </c>
      <c r="S505" s="26">
        <v>202305</v>
      </c>
      <c r="T505" s="27" t="s">
        <v>2917</v>
      </c>
      <c r="U505" s="28"/>
      <c r="V505" s="29">
        <v>0</v>
      </c>
      <c r="W505" s="16"/>
      <c r="X505" s="87"/>
      <c r="Y505" s="61"/>
      <c r="Z505" s="61" t="s">
        <v>2918</v>
      </c>
      <c r="AA505" s="417">
        <v>0</v>
      </c>
      <c r="AB505" s="29">
        <v>10</v>
      </c>
      <c r="AC505" s="225">
        <f t="shared" si="40"/>
        <v>0</v>
      </c>
      <c r="AD505" s="38"/>
    </row>
    <row r="506" spans="1:30" s="43" customFormat="1" ht="15" customHeight="1">
      <c r="A506" s="112" t="s">
        <v>29</v>
      </c>
      <c r="B506" s="111" t="s">
        <v>1938</v>
      </c>
      <c r="C506" s="111" t="s">
        <v>859</v>
      </c>
      <c r="D506" s="111" t="s">
        <v>68</v>
      </c>
      <c r="E506" s="111" t="s">
        <v>2919</v>
      </c>
      <c r="F506" s="316" t="s">
        <v>2920</v>
      </c>
      <c r="G506" s="111" t="s">
        <v>35</v>
      </c>
      <c r="H506" s="121" t="s">
        <v>2921</v>
      </c>
      <c r="I506" s="60" t="e">
        <f>VLOOKUP(H506,新返回合同!$A$2:$Y$45,25,FALSE)</f>
        <v>#N/A</v>
      </c>
      <c r="J506" s="122" t="s">
        <v>37</v>
      </c>
      <c r="K506" s="123" t="s">
        <v>2922</v>
      </c>
      <c r="L506" s="123" t="s">
        <v>2923</v>
      </c>
      <c r="M506" s="123" t="s">
        <v>2924</v>
      </c>
      <c r="N506" s="123">
        <v>44819</v>
      </c>
      <c r="O506" s="374" t="s">
        <v>219</v>
      </c>
      <c r="P506" s="334">
        <v>0</v>
      </c>
      <c r="Q506" s="76">
        <v>0</v>
      </c>
      <c r="R506" s="76">
        <f t="shared" si="41"/>
        <v>0</v>
      </c>
      <c r="S506" s="77">
        <v>202305</v>
      </c>
      <c r="T506" s="335" t="s">
        <v>2925</v>
      </c>
      <c r="U506" s="373"/>
      <c r="V506" s="336">
        <v>0</v>
      </c>
      <c r="W506" s="123"/>
      <c r="X506" s="81">
        <v>44774</v>
      </c>
      <c r="Y506" s="81">
        <v>45138</v>
      </c>
      <c r="Z506" s="57" t="s">
        <v>2926</v>
      </c>
      <c r="AA506" s="414">
        <v>0</v>
      </c>
      <c r="AB506" s="336">
        <v>20</v>
      </c>
      <c r="AC506" s="415">
        <f t="shared" si="40"/>
        <v>0</v>
      </c>
      <c r="AD506" s="44"/>
    </row>
    <row r="507" spans="1:30" s="2" customFormat="1" ht="15" customHeight="1">
      <c r="A507" s="384" t="s">
        <v>257</v>
      </c>
      <c r="B507" s="384" t="s">
        <v>2927</v>
      </c>
      <c r="C507" s="384" t="s">
        <v>2928</v>
      </c>
      <c r="D507" s="385" t="s">
        <v>2929</v>
      </c>
      <c r="E507" s="63" t="s">
        <v>2930</v>
      </c>
      <c r="F507" s="63" t="s">
        <v>2931</v>
      </c>
      <c r="G507" s="384" t="s">
        <v>35</v>
      </c>
      <c r="H507" s="386" t="s">
        <v>2932</v>
      </c>
      <c r="I507" s="8" t="e">
        <f>VLOOKUP(H507,新返回合同!$A$2:$Y$45,25,FALSE)</f>
        <v>#N/A</v>
      </c>
      <c r="J507" s="390" t="s">
        <v>438</v>
      </c>
      <c r="K507" s="384" t="s">
        <v>2933</v>
      </c>
      <c r="L507" s="320" t="s">
        <v>2934</v>
      </c>
      <c r="M507" s="391" t="s">
        <v>2935</v>
      </c>
      <c r="N507" s="392" t="s">
        <v>2936</v>
      </c>
      <c r="O507" s="63" t="s">
        <v>955</v>
      </c>
      <c r="P507" s="393">
        <v>7083</v>
      </c>
      <c r="Q507" s="399">
        <v>0</v>
      </c>
      <c r="R507" s="393">
        <f t="shared" ref="R507:R511" si="42">ROUND(P507*Q507,2)</f>
        <v>0</v>
      </c>
      <c r="S507" s="26">
        <v>202305</v>
      </c>
      <c r="T507" s="352" t="s">
        <v>2937</v>
      </c>
      <c r="U507" s="400"/>
      <c r="V507" s="401">
        <v>0</v>
      </c>
      <c r="W507" s="402"/>
      <c r="X507" s="403"/>
      <c r="Y507" s="403"/>
      <c r="Z507" s="225">
        <v>0</v>
      </c>
      <c r="AA507" s="36">
        <v>0</v>
      </c>
      <c r="AB507" s="225">
        <v>0</v>
      </c>
      <c r="AC507" s="225">
        <f t="shared" si="40"/>
        <v>0</v>
      </c>
      <c r="AD507" s="38"/>
    </row>
    <row r="508" spans="1:30" s="2" customFormat="1" ht="15" customHeight="1">
      <c r="A508" s="384" t="s">
        <v>257</v>
      </c>
      <c r="B508" s="384" t="s">
        <v>2927</v>
      </c>
      <c r="C508" s="384" t="s">
        <v>2928</v>
      </c>
      <c r="D508" s="385" t="s">
        <v>2929</v>
      </c>
      <c r="E508" s="63" t="s">
        <v>2930</v>
      </c>
      <c r="F508" s="63" t="s">
        <v>2931</v>
      </c>
      <c r="G508" s="384" t="s">
        <v>35</v>
      </c>
      <c r="H508" s="386" t="s">
        <v>2932</v>
      </c>
      <c r="I508" s="8" t="e">
        <f>VLOOKUP(H508,新返回合同!$A$2:$Y$45,25,FALSE)</f>
        <v>#N/A</v>
      </c>
      <c r="J508" s="390" t="s">
        <v>438</v>
      </c>
      <c r="K508" s="384" t="s">
        <v>2938</v>
      </c>
      <c r="L508" s="320" t="s">
        <v>2939</v>
      </c>
      <c r="M508" s="391" t="s">
        <v>2940</v>
      </c>
      <c r="N508" s="392" t="s">
        <v>2941</v>
      </c>
      <c r="O508" s="63" t="s">
        <v>955</v>
      </c>
      <c r="P508" s="393">
        <v>7083</v>
      </c>
      <c r="Q508" s="399">
        <v>0</v>
      </c>
      <c r="R508" s="393">
        <f t="shared" si="42"/>
        <v>0</v>
      </c>
      <c r="S508" s="26">
        <v>202305</v>
      </c>
      <c r="T508" s="352" t="s">
        <v>2942</v>
      </c>
      <c r="U508" s="404"/>
      <c r="V508" s="401">
        <v>0</v>
      </c>
      <c r="W508" s="402"/>
      <c r="X508" s="403"/>
      <c r="Y508" s="403"/>
      <c r="Z508" s="225">
        <v>0</v>
      </c>
      <c r="AA508" s="36">
        <v>0</v>
      </c>
      <c r="AB508" s="225">
        <v>0</v>
      </c>
      <c r="AC508" s="225">
        <f t="shared" si="40"/>
        <v>0</v>
      </c>
      <c r="AD508" s="38"/>
    </row>
    <row r="509" spans="1:30" s="2" customFormat="1" ht="15" customHeight="1">
      <c r="A509" s="384" t="s">
        <v>257</v>
      </c>
      <c r="B509" s="384" t="s">
        <v>2927</v>
      </c>
      <c r="C509" s="384" t="s">
        <v>2928</v>
      </c>
      <c r="D509" s="385" t="s">
        <v>2929</v>
      </c>
      <c r="E509" s="63" t="s">
        <v>2930</v>
      </c>
      <c r="F509" s="63" t="s">
        <v>2931</v>
      </c>
      <c r="G509" s="384" t="s">
        <v>35</v>
      </c>
      <c r="H509" s="386" t="s">
        <v>2932</v>
      </c>
      <c r="I509" s="8" t="e">
        <f>VLOOKUP(H509,新返回合同!$A$2:$Y$45,25,FALSE)</f>
        <v>#N/A</v>
      </c>
      <c r="J509" s="390" t="s">
        <v>37</v>
      </c>
      <c r="K509" s="384" t="s">
        <v>2943</v>
      </c>
      <c r="L509" s="320" t="s">
        <v>2944</v>
      </c>
      <c r="M509" s="391" t="s">
        <v>2945</v>
      </c>
      <c r="N509" s="392" t="s">
        <v>2946</v>
      </c>
      <c r="O509" s="63" t="s">
        <v>2947</v>
      </c>
      <c r="P509" s="393">
        <v>7083</v>
      </c>
      <c r="Q509" s="399">
        <v>57</v>
      </c>
      <c r="R509" s="393">
        <f t="shared" si="42"/>
        <v>403731</v>
      </c>
      <c r="S509" s="26">
        <v>202305</v>
      </c>
      <c r="T509" s="352" t="s">
        <v>2948</v>
      </c>
      <c r="U509" s="405"/>
      <c r="V509" s="401">
        <v>56.924148559999999</v>
      </c>
      <c r="W509" s="90"/>
      <c r="X509" s="403"/>
      <c r="Y509" s="403"/>
      <c r="Z509" s="322" t="s">
        <v>2949</v>
      </c>
      <c r="AA509" s="418">
        <v>0.3</v>
      </c>
      <c r="AB509" s="90">
        <v>180</v>
      </c>
      <c r="AC509" s="225">
        <f t="shared" si="40"/>
        <v>54</v>
      </c>
      <c r="AD509" s="38"/>
    </row>
    <row r="510" spans="1:30" s="2" customFormat="1" ht="15" customHeight="1">
      <c r="A510" s="384" t="s">
        <v>257</v>
      </c>
      <c r="B510" s="384" t="s">
        <v>2927</v>
      </c>
      <c r="C510" s="384" t="s">
        <v>2928</v>
      </c>
      <c r="D510" s="385" t="s">
        <v>2929</v>
      </c>
      <c r="E510" s="63" t="s">
        <v>2930</v>
      </c>
      <c r="F510" s="63" t="s">
        <v>2931</v>
      </c>
      <c r="G510" s="384" t="s">
        <v>35</v>
      </c>
      <c r="H510" s="386" t="s">
        <v>2932</v>
      </c>
      <c r="I510" s="8" t="e">
        <f>VLOOKUP(H510,新返回合同!$A$2:$Y$45,25,FALSE)</f>
        <v>#N/A</v>
      </c>
      <c r="J510" s="390" t="s">
        <v>37</v>
      </c>
      <c r="K510" s="384" t="s">
        <v>2950</v>
      </c>
      <c r="L510" s="320" t="s">
        <v>2951</v>
      </c>
      <c r="M510" s="391" t="s">
        <v>2952</v>
      </c>
      <c r="N510" s="16" t="s">
        <v>2953</v>
      </c>
      <c r="O510" s="384" t="s">
        <v>2954</v>
      </c>
      <c r="P510" s="394">
        <v>7333</v>
      </c>
      <c r="Q510" s="399">
        <v>96.8</v>
      </c>
      <c r="R510" s="393">
        <f t="shared" si="42"/>
        <v>709834.4</v>
      </c>
      <c r="S510" s="26">
        <v>202305</v>
      </c>
      <c r="T510" s="352" t="s">
        <v>2955</v>
      </c>
      <c r="U510" s="405"/>
      <c r="V510" s="401">
        <v>96.777267456000004</v>
      </c>
      <c r="W510" s="401"/>
      <c r="X510" s="403"/>
      <c r="Y510" s="403"/>
      <c r="Z510" s="322" t="s">
        <v>2956</v>
      </c>
      <c r="AA510" s="418">
        <v>0.3</v>
      </c>
      <c r="AB510" s="419">
        <v>280</v>
      </c>
      <c r="AC510" s="225">
        <f t="shared" si="40"/>
        <v>84</v>
      </c>
      <c r="AD510" s="38"/>
    </row>
    <row r="511" spans="1:30" s="2" customFormat="1" ht="15" customHeight="1">
      <c r="A511" s="384" t="s">
        <v>257</v>
      </c>
      <c r="B511" s="384" t="s">
        <v>2927</v>
      </c>
      <c r="C511" s="384" t="s">
        <v>2928</v>
      </c>
      <c r="D511" s="385" t="s">
        <v>2929</v>
      </c>
      <c r="E511" s="63" t="s">
        <v>2930</v>
      </c>
      <c r="F511" s="63" t="s">
        <v>2931</v>
      </c>
      <c r="G511" s="384" t="s">
        <v>35</v>
      </c>
      <c r="H511" s="386" t="s">
        <v>2932</v>
      </c>
      <c r="I511" s="8" t="e">
        <f>VLOOKUP(H511,新返回合同!$A$2:$Y$45,25,FALSE)</f>
        <v>#N/A</v>
      </c>
      <c r="J511" s="390" t="s">
        <v>37</v>
      </c>
      <c r="K511" s="384" t="s">
        <v>2943</v>
      </c>
      <c r="L511" s="320" t="s">
        <v>2944</v>
      </c>
      <c r="M511" s="391" t="s">
        <v>2945</v>
      </c>
      <c r="N511" s="392" t="s">
        <v>2946</v>
      </c>
      <c r="O511" s="63" t="s">
        <v>2947</v>
      </c>
      <c r="P511" s="393">
        <v>7083</v>
      </c>
      <c r="Q511" s="399">
        <v>0.4</v>
      </c>
      <c r="R511" s="393">
        <f t="shared" si="42"/>
        <v>2833.2</v>
      </c>
      <c r="S511" s="406">
        <v>202304</v>
      </c>
      <c r="T511" s="407" t="s">
        <v>2957</v>
      </c>
      <c r="U511" s="405"/>
      <c r="V511" s="401"/>
      <c r="W511" s="401"/>
      <c r="X511" s="403"/>
      <c r="Y511" s="403"/>
      <c r="Z511" s="322"/>
      <c r="AA511" s="418"/>
      <c r="AB511" s="419"/>
      <c r="AC511" s="419"/>
      <c r="AD511" s="38"/>
    </row>
    <row r="512" spans="1:30" s="43" customFormat="1" ht="15" customHeight="1">
      <c r="A512" s="387" t="s">
        <v>257</v>
      </c>
      <c r="B512" s="387" t="s">
        <v>2927</v>
      </c>
      <c r="C512" s="387" t="s">
        <v>2958</v>
      </c>
      <c r="D512" s="388" t="s">
        <v>2929</v>
      </c>
      <c r="E512" s="59" t="s">
        <v>2959</v>
      </c>
      <c r="F512" s="59" t="s">
        <v>2960</v>
      </c>
      <c r="G512" s="387" t="s">
        <v>35</v>
      </c>
      <c r="H512" s="60" t="s">
        <v>2961</v>
      </c>
      <c r="I512" s="60" t="str">
        <f>VLOOKUP(H512,新返回合同!$A$2:$Y$45,25,FALSE)</f>
        <v>2023-05-17</v>
      </c>
      <c r="J512" s="395" t="s">
        <v>37</v>
      </c>
      <c r="K512" s="59" t="s">
        <v>2962</v>
      </c>
      <c r="L512" s="201" t="s">
        <v>2963</v>
      </c>
      <c r="M512" s="122" t="s">
        <v>2964</v>
      </c>
      <c r="N512" s="239" t="s">
        <v>2965</v>
      </c>
      <c r="O512" s="60" t="s">
        <v>2966</v>
      </c>
      <c r="P512" s="396">
        <v>9500</v>
      </c>
      <c r="Q512" s="408">
        <v>19.82</v>
      </c>
      <c r="R512" s="396">
        <f t="shared" ref="R512:R557" si="43">ROUND(P512*Q512,2)</f>
        <v>188290</v>
      </c>
      <c r="S512" s="77">
        <v>202305</v>
      </c>
      <c r="T512" s="372" t="s">
        <v>2967</v>
      </c>
      <c r="U512" s="409"/>
      <c r="V512" s="410">
        <v>19.821363945000002</v>
      </c>
      <c r="W512" s="88"/>
      <c r="X512" s="411">
        <v>44927</v>
      </c>
      <c r="Y512" s="411">
        <v>45291</v>
      </c>
      <c r="Z512" s="282" t="s">
        <v>2968</v>
      </c>
      <c r="AA512" s="420">
        <v>0.3</v>
      </c>
      <c r="AB512" s="88">
        <v>60</v>
      </c>
      <c r="AC512" s="374">
        <f t="shared" ref="AC512:AC557" si="44">AA512*AB512</f>
        <v>18</v>
      </c>
      <c r="AD512" s="44"/>
    </row>
    <row r="513" spans="1:30" s="43" customFormat="1" ht="15" customHeight="1">
      <c r="A513" s="387" t="s">
        <v>257</v>
      </c>
      <c r="B513" s="387" t="s">
        <v>2927</v>
      </c>
      <c r="C513" s="387" t="s">
        <v>2958</v>
      </c>
      <c r="D513" s="388" t="s">
        <v>2929</v>
      </c>
      <c r="E513" s="59" t="s">
        <v>2959</v>
      </c>
      <c r="F513" s="59" t="s">
        <v>2960</v>
      </c>
      <c r="G513" s="387" t="s">
        <v>35</v>
      </c>
      <c r="H513" s="60" t="s">
        <v>2961</v>
      </c>
      <c r="I513" s="60" t="str">
        <f>VLOOKUP(H513,新返回合同!$A$2:$Y$45,25,FALSE)</f>
        <v>2023-05-17</v>
      </c>
      <c r="J513" s="395" t="s">
        <v>37</v>
      </c>
      <c r="K513" s="59" t="s">
        <v>2969</v>
      </c>
      <c r="L513" s="201" t="s">
        <v>2970</v>
      </c>
      <c r="M513" s="122" t="s">
        <v>2971</v>
      </c>
      <c r="N513" s="239" t="s">
        <v>2972</v>
      </c>
      <c r="O513" s="316" t="s">
        <v>2973</v>
      </c>
      <c r="P513" s="396">
        <v>9500</v>
      </c>
      <c r="Q513" s="408">
        <v>0</v>
      </c>
      <c r="R513" s="396">
        <f t="shared" si="43"/>
        <v>0</v>
      </c>
      <c r="S513" s="77">
        <v>202305</v>
      </c>
      <c r="T513" s="372" t="s">
        <v>2974</v>
      </c>
      <c r="U513" s="409"/>
      <c r="V513" s="410">
        <v>0</v>
      </c>
      <c r="W513" s="88"/>
      <c r="X513" s="411">
        <v>44927</v>
      </c>
      <c r="Y513" s="411">
        <v>45291</v>
      </c>
      <c r="Z513" s="374">
        <v>0</v>
      </c>
      <c r="AA513" s="365">
        <v>0</v>
      </c>
      <c r="AB513" s="374">
        <v>0</v>
      </c>
      <c r="AC513" s="374">
        <f t="shared" si="44"/>
        <v>0</v>
      </c>
      <c r="AD513" s="44"/>
    </row>
    <row r="514" spans="1:30" s="43" customFormat="1" ht="15" customHeight="1">
      <c r="A514" s="387" t="s">
        <v>257</v>
      </c>
      <c r="B514" s="387" t="s">
        <v>2927</v>
      </c>
      <c r="C514" s="387" t="s">
        <v>2958</v>
      </c>
      <c r="D514" s="388" t="s">
        <v>2929</v>
      </c>
      <c r="E514" s="59" t="s">
        <v>2959</v>
      </c>
      <c r="F514" s="59" t="s">
        <v>2960</v>
      </c>
      <c r="G514" s="387" t="s">
        <v>35</v>
      </c>
      <c r="H514" s="60" t="s">
        <v>2961</v>
      </c>
      <c r="I514" s="60" t="str">
        <f>VLOOKUP(H514,新返回合同!$A$2:$Y$45,25,FALSE)</f>
        <v>2023-05-17</v>
      </c>
      <c r="J514" s="395" t="s">
        <v>37</v>
      </c>
      <c r="K514" s="59" t="s">
        <v>2975</v>
      </c>
      <c r="L514" s="201" t="s">
        <v>2976</v>
      </c>
      <c r="M514" s="122" t="s">
        <v>2977</v>
      </c>
      <c r="N514" s="239" t="s">
        <v>2978</v>
      </c>
      <c r="O514" s="423" t="s">
        <v>2979</v>
      </c>
      <c r="P514" s="396">
        <v>9500</v>
      </c>
      <c r="Q514" s="408">
        <v>0</v>
      </c>
      <c r="R514" s="396">
        <f t="shared" si="43"/>
        <v>0</v>
      </c>
      <c r="S514" s="77">
        <v>202305</v>
      </c>
      <c r="T514" s="372" t="s">
        <v>2980</v>
      </c>
      <c r="U514" s="409"/>
      <c r="V514" s="410">
        <v>0</v>
      </c>
      <c r="W514" s="88"/>
      <c r="X514" s="411">
        <v>44927</v>
      </c>
      <c r="Y514" s="411">
        <v>45291</v>
      </c>
      <c r="Z514" s="374">
        <v>0</v>
      </c>
      <c r="AA514" s="365">
        <v>0</v>
      </c>
      <c r="AB514" s="374">
        <v>0</v>
      </c>
      <c r="AC514" s="374">
        <f t="shared" si="44"/>
        <v>0</v>
      </c>
      <c r="AD514" s="44"/>
    </row>
    <row r="515" spans="1:30" s="43" customFormat="1" ht="15" customHeight="1">
      <c r="A515" s="387" t="s">
        <v>257</v>
      </c>
      <c r="B515" s="387" t="s">
        <v>2927</v>
      </c>
      <c r="C515" s="387" t="s">
        <v>2958</v>
      </c>
      <c r="D515" s="388" t="s">
        <v>2929</v>
      </c>
      <c r="E515" s="59" t="s">
        <v>2959</v>
      </c>
      <c r="F515" s="59" t="s">
        <v>2960</v>
      </c>
      <c r="G515" s="387" t="s">
        <v>35</v>
      </c>
      <c r="H515" s="60" t="s">
        <v>2961</v>
      </c>
      <c r="I515" s="60" t="str">
        <f>VLOOKUP(H515,新返回合同!$A$2:$Y$45,25,FALSE)</f>
        <v>2023-05-17</v>
      </c>
      <c r="J515" s="395" t="s">
        <v>37</v>
      </c>
      <c r="K515" s="59" t="s">
        <v>2981</v>
      </c>
      <c r="L515" s="201" t="s">
        <v>2982</v>
      </c>
      <c r="M515" s="122" t="s">
        <v>2983</v>
      </c>
      <c r="N515" s="239" t="s">
        <v>2984</v>
      </c>
      <c r="O515" s="60" t="s">
        <v>2985</v>
      </c>
      <c r="P515" s="396">
        <v>9500</v>
      </c>
      <c r="Q515" s="408">
        <v>0</v>
      </c>
      <c r="R515" s="396">
        <f t="shared" si="43"/>
        <v>0</v>
      </c>
      <c r="S515" s="77">
        <v>202305</v>
      </c>
      <c r="T515" s="372" t="s">
        <v>2986</v>
      </c>
      <c r="U515" s="409"/>
      <c r="V515" s="410">
        <v>0</v>
      </c>
      <c r="W515" s="88"/>
      <c r="X515" s="411">
        <v>44927</v>
      </c>
      <c r="Y515" s="411">
        <v>45291</v>
      </c>
      <c r="Z515" s="374">
        <v>0</v>
      </c>
      <c r="AA515" s="365">
        <v>0</v>
      </c>
      <c r="AB515" s="374">
        <v>0</v>
      </c>
      <c r="AC515" s="374">
        <f t="shared" si="44"/>
        <v>0</v>
      </c>
      <c r="AD515" s="44"/>
    </row>
    <row r="516" spans="1:30" s="43" customFormat="1" ht="15" customHeight="1">
      <c r="A516" s="387" t="s">
        <v>257</v>
      </c>
      <c r="B516" s="387" t="s">
        <v>2927</v>
      </c>
      <c r="C516" s="387" t="s">
        <v>2958</v>
      </c>
      <c r="D516" s="388" t="s">
        <v>2929</v>
      </c>
      <c r="E516" s="59" t="s">
        <v>2959</v>
      </c>
      <c r="F516" s="59" t="s">
        <v>2960</v>
      </c>
      <c r="G516" s="387" t="s">
        <v>35</v>
      </c>
      <c r="H516" s="60" t="s">
        <v>2961</v>
      </c>
      <c r="I516" s="60" t="str">
        <f>VLOOKUP(H516,新返回合同!$A$2:$Y$45,25,FALSE)</f>
        <v>2023-05-17</v>
      </c>
      <c r="J516" s="316" t="s">
        <v>438</v>
      </c>
      <c r="K516" s="59" t="s">
        <v>2987</v>
      </c>
      <c r="L516" s="201" t="s">
        <v>2988</v>
      </c>
      <c r="M516" s="122" t="s">
        <v>2989</v>
      </c>
      <c r="N516" s="239">
        <v>40349</v>
      </c>
      <c r="O516" s="60" t="s">
        <v>219</v>
      </c>
      <c r="P516" s="396">
        <v>9500</v>
      </c>
      <c r="Q516" s="408">
        <v>3.43</v>
      </c>
      <c r="R516" s="396">
        <f t="shared" si="43"/>
        <v>32585</v>
      </c>
      <c r="S516" s="77">
        <v>202305</v>
      </c>
      <c r="T516" s="372" t="s">
        <v>2990</v>
      </c>
      <c r="U516" s="409"/>
      <c r="V516" s="410">
        <v>3.4343441920000002</v>
      </c>
      <c r="W516" s="88"/>
      <c r="X516" s="411">
        <v>44927</v>
      </c>
      <c r="Y516" s="411">
        <v>45291</v>
      </c>
      <c r="Z516" s="282" t="s">
        <v>2991</v>
      </c>
      <c r="AA516" s="420">
        <v>0</v>
      </c>
      <c r="AB516" s="88">
        <v>20</v>
      </c>
      <c r="AC516" s="374">
        <f t="shared" si="44"/>
        <v>0</v>
      </c>
      <c r="AD516" s="44"/>
    </row>
    <row r="517" spans="1:30" s="43" customFormat="1" ht="15" customHeight="1">
      <c r="A517" s="387" t="s">
        <v>257</v>
      </c>
      <c r="B517" s="387" t="s">
        <v>2927</v>
      </c>
      <c r="C517" s="387" t="s">
        <v>2958</v>
      </c>
      <c r="D517" s="388" t="s">
        <v>2929</v>
      </c>
      <c r="E517" s="59" t="s">
        <v>2959</v>
      </c>
      <c r="F517" s="59" t="s">
        <v>2960</v>
      </c>
      <c r="G517" s="387" t="s">
        <v>35</v>
      </c>
      <c r="H517" s="60" t="s">
        <v>2961</v>
      </c>
      <c r="I517" s="60" t="str">
        <f>VLOOKUP(H517,新返回合同!$A$2:$Y$45,25,FALSE)</f>
        <v>2023-05-17</v>
      </c>
      <c r="J517" s="316" t="s">
        <v>438</v>
      </c>
      <c r="K517" s="59" t="s">
        <v>2859</v>
      </c>
      <c r="L517" s="201" t="s">
        <v>2992</v>
      </c>
      <c r="M517" s="122" t="s">
        <v>2993</v>
      </c>
      <c r="N517" s="239" t="s">
        <v>2994</v>
      </c>
      <c r="O517" s="60" t="s">
        <v>955</v>
      </c>
      <c r="P517" s="396">
        <v>9500</v>
      </c>
      <c r="Q517" s="408">
        <v>0</v>
      </c>
      <c r="R517" s="396">
        <f t="shared" si="43"/>
        <v>0</v>
      </c>
      <c r="S517" s="77">
        <v>202305</v>
      </c>
      <c r="T517" s="372" t="s">
        <v>2995</v>
      </c>
      <c r="U517" s="409"/>
      <c r="V517" s="410">
        <v>0</v>
      </c>
      <c r="W517" s="88"/>
      <c r="X517" s="411">
        <v>44927</v>
      </c>
      <c r="Y517" s="411">
        <v>45291</v>
      </c>
      <c r="Z517" s="374">
        <v>0</v>
      </c>
      <c r="AA517" s="365">
        <v>0</v>
      </c>
      <c r="AB517" s="374">
        <v>0</v>
      </c>
      <c r="AC517" s="374">
        <f t="shared" si="44"/>
        <v>0</v>
      </c>
      <c r="AD517" s="44"/>
    </row>
    <row r="518" spans="1:30" s="43" customFormat="1" ht="15" customHeight="1">
      <c r="A518" s="387" t="s">
        <v>257</v>
      </c>
      <c r="B518" s="387" t="s">
        <v>2927</v>
      </c>
      <c r="C518" s="387" t="s">
        <v>2958</v>
      </c>
      <c r="D518" s="388" t="s">
        <v>2929</v>
      </c>
      <c r="E518" s="59" t="s">
        <v>2959</v>
      </c>
      <c r="F518" s="59" t="s">
        <v>2960</v>
      </c>
      <c r="G518" s="387" t="s">
        <v>35</v>
      </c>
      <c r="H518" s="60" t="s">
        <v>2961</v>
      </c>
      <c r="I518" s="60" t="str">
        <f>VLOOKUP(H518,新返回合同!$A$2:$Y$45,25,FALSE)</f>
        <v>2023-05-17</v>
      </c>
      <c r="J518" s="316" t="s">
        <v>438</v>
      </c>
      <c r="K518" s="59" t="s">
        <v>2859</v>
      </c>
      <c r="L518" s="201" t="s">
        <v>2992</v>
      </c>
      <c r="M518" s="122" t="s">
        <v>2996</v>
      </c>
      <c r="N518" s="239" t="s">
        <v>2997</v>
      </c>
      <c r="O518" s="60" t="s">
        <v>955</v>
      </c>
      <c r="P518" s="396">
        <v>9500</v>
      </c>
      <c r="Q518" s="408">
        <v>0</v>
      </c>
      <c r="R518" s="396">
        <f t="shared" si="43"/>
        <v>0</v>
      </c>
      <c r="S518" s="77">
        <v>202305</v>
      </c>
      <c r="T518" s="372" t="s">
        <v>2998</v>
      </c>
      <c r="U518" s="409"/>
      <c r="V518" s="410">
        <v>0</v>
      </c>
      <c r="W518" s="88"/>
      <c r="X518" s="411">
        <v>44927</v>
      </c>
      <c r="Y518" s="411">
        <v>45291</v>
      </c>
      <c r="Z518" s="374">
        <v>0</v>
      </c>
      <c r="AA518" s="365">
        <v>0</v>
      </c>
      <c r="AB518" s="374">
        <v>0</v>
      </c>
      <c r="AC518" s="374">
        <f t="shared" si="44"/>
        <v>0</v>
      </c>
      <c r="AD518" s="44"/>
    </row>
    <row r="519" spans="1:30" s="43" customFormat="1" ht="15" customHeight="1">
      <c r="A519" s="387" t="s">
        <v>257</v>
      </c>
      <c r="B519" s="387" t="s">
        <v>2927</v>
      </c>
      <c r="C519" s="387" t="s">
        <v>2958</v>
      </c>
      <c r="D519" s="388" t="s">
        <v>2929</v>
      </c>
      <c r="E519" s="59" t="s">
        <v>2959</v>
      </c>
      <c r="F519" s="59" t="s">
        <v>2960</v>
      </c>
      <c r="G519" s="387" t="s">
        <v>35</v>
      </c>
      <c r="H519" s="60" t="s">
        <v>2961</v>
      </c>
      <c r="I519" s="60" t="str">
        <f>VLOOKUP(H519,新返回合同!$A$2:$Y$45,25,FALSE)</f>
        <v>2023-05-17</v>
      </c>
      <c r="J519" s="395" t="s">
        <v>37</v>
      </c>
      <c r="K519" s="59" t="s">
        <v>2999</v>
      </c>
      <c r="L519" s="201" t="s">
        <v>2999</v>
      </c>
      <c r="M519" s="424" t="s">
        <v>3000</v>
      </c>
      <c r="N519" s="239"/>
      <c r="O519" s="374">
        <v>0</v>
      </c>
      <c r="P519" s="396">
        <v>9500</v>
      </c>
      <c r="Q519" s="408">
        <v>0</v>
      </c>
      <c r="R519" s="396">
        <f t="shared" si="43"/>
        <v>0</v>
      </c>
      <c r="S519" s="77">
        <v>202305</v>
      </c>
      <c r="T519" s="372" t="s">
        <v>3001</v>
      </c>
      <c r="U519" s="409"/>
      <c r="V519" s="410">
        <v>0</v>
      </c>
      <c r="W519" s="88"/>
      <c r="X519" s="411">
        <v>44927</v>
      </c>
      <c r="Y519" s="411">
        <v>45291</v>
      </c>
      <c r="Z519" s="374">
        <v>0</v>
      </c>
      <c r="AA519" s="365">
        <v>0</v>
      </c>
      <c r="AB519" s="374">
        <v>0</v>
      </c>
      <c r="AC519" s="374">
        <f t="shared" si="44"/>
        <v>0</v>
      </c>
      <c r="AD519" s="44"/>
    </row>
    <row r="520" spans="1:30" s="43" customFormat="1" ht="15" customHeight="1">
      <c r="A520" s="387" t="s">
        <v>257</v>
      </c>
      <c r="B520" s="387" t="s">
        <v>2927</v>
      </c>
      <c r="C520" s="387" t="s">
        <v>2958</v>
      </c>
      <c r="D520" s="388" t="s">
        <v>2929</v>
      </c>
      <c r="E520" s="59" t="s">
        <v>2959</v>
      </c>
      <c r="F520" s="59" t="s">
        <v>2960</v>
      </c>
      <c r="G520" s="387" t="s">
        <v>35</v>
      </c>
      <c r="H520" s="60" t="s">
        <v>2961</v>
      </c>
      <c r="I520" s="60" t="str">
        <f>VLOOKUP(H520,新返回合同!$A$2:$Y$45,25,FALSE)</f>
        <v>2023-05-17</v>
      </c>
      <c r="J520" s="395" t="s">
        <v>37</v>
      </c>
      <c r="K520" s="59" t="s">
        <v>3002</v>
      </c>
      <c r="L520" s="201" t="s">
        <v>3002</v>
      </c>
      <c r="M520" s="122" t="s">
        <v>3003</v>
      </c>
      <c r="N520" s="239" t="s">
        <v>3004</v>
      </c>
      <c r="O520" s="60" t="s">
        <v>3005</v>
      </c>
      <c r="P520" s="396">
        <v>9500</v>
      </c>
      <c r="Q520" s="408">
        <v>13.81</v>
      </c>
      <c r="R520" s="396">
        <f t="shared" si="43"/>
        <v>131195</v>
      </c>
      <c r="S520" s="77">
        <v>202305</v>
      </c>
      <c r="T520" s="372" t="s">
        <v>3006</v>
      </c>
      <c r="U520" s="409"/>
      <c r="V520" s="410">
        <v>13.813672237</v>
      </c>
      <c r="W520" s="88"/>
      <c r="X520" s="411">
        <v>44927</v>
      </c>
      <c r="Y520" s="411">
        <v>45291</v>
      </c>
      <c r="Z520" s="282" t="s">
        <v>3007</v>
      </c>
      <c r="AA520" s="420">
        <v>0.3</v>
      </c>
      <c r="AB520" s="88">
        <v>40</v>
      </c>
      <c r="AC520" s="374">
        <f t="shared" si="44"/>
        <v>12</v>
      </c>
      <c r="AD520" s="44"/>
    </row>
    <row r="521" spans="1:30" s="43" customFormat="1" ht="15" customHeight="1">
      <c r="A521" s="387" t="s">
        <v>257</v>
      </c>
      <c r="B521" s="387" t="s">
        <v>2927</v>
      </c>
      <c r="C521" s="387" t="s">
        <v>2958</v>
      </c>
      <c r="D521" s="388" t="s">
        <v>2929</v>
      </c>
      <c r="E521" s="59" t="s">
        <v>2959</v>
      </c>
      <c r="F521" s="59" t="s">
        <v>2960</v>
      </c>
      <c r="G521" s="387" t="s">
        <v>35</v>
      </c>
      <c r="H521" s="60" t="s">
        <v>2961</v>
      </c>
      <c r="I521" s="60" t="str">
        <f>VLOOKUP(H521,新返回合同!$A$2:$Y$45,25,FALSE)</f>
        <v>2023-05-17</v>
      </c>
      <c r="J521" s="316" t="s">
        <v>1235</v>
      </c>
      <c r="K521" s="201"/>
      <c r="L521" s="201" t="s">
        <v>3008</v>
      </c>
      <c r="M521" s="122" t="s">
        <v>2904</v>
      </c>
      <c r="N521" s="425" t="s">
        <v>3009</v>
      </c>
      <c r="O521" s="316" t="s">
        <v>968</v>
      </c>
      <c r="P521" s="396">
        <v>9500</v>
      </c>
      <c r="Q521" s="408">
        <v>92.64</v>
      </c>
      <c r="R521" s="396">
        <f t="shared" si="43"/>
        <v>880080</v>
      </c>
      <c r="S521" s="77">
        <v>202305</v>
      </c>
      <c r="T521" s="372" t="s">
        <v>3010</v>
      </c>
      <c r="U521" s="409"/>
      <c r="V521" s="410">
        <v>92.636895617999997</v>
      </c>
      <c r="W521" s="410"/>
      <c r="X521" s="411">
        <v>44927</v>
      </c>
      <c r="Y521" s="411">
        <v>45291</v>
      </c>
      <c r="Z521" s="57" t="s">
        <v>3011</v>
      </c>
      <c r="AA521" s="342">
        <v>0.3</v>
      </c>
      <c r="AB521" s="88">
        <v>200</v>
      </c>
      <c r="AC521" s="374">
        <f t="shared" si="44"/>
        <v>60</v>
      </c>
      <c r="AD521" s="44"/>
    </row>
    <row r="522" spans="1:30" s="2" customFormat="1" ht="15" customHeight="1">
      <c r="A522" s="384" t="s">
        <v>257</v>
      </c>
      <c r="B522" s="384" t="s">
        <v>2927</v>
      </c>
      <c r="C522" s="384" t="s">
        <v>2958</v>
      </c>
      <c r="D522" s="385" t="s">
        <v>2929</v>
      </c>
      <c r="E522" s="63" t="s">
        <v>2959</v>
      </c>
      <c r="F522" s="63" t="s">
        <v>2960</v>
      </c>
      <c r="G522" s="384" t="s">
        <v>35</v>
      </c>
      <c r="H522" s="8" t="s">
        <v>3012</v>
      </c>
      <c r="I522" s="8" t="e">
        <f>VLOOKUP(H522,新返回合同!$A$2:$Y$45,25,FALSE)</f>
        <v>#N/A</v>
      </c>
      <c r="J522" s="9" t="s">
        <v>72</v>
      </c>
      <c r="K522" s="63" t="s">
        <v>3013</v>
      </c>
      <c r="L522" s="320" t="s">
        <v>3013</v>
      </c>
      <c r="M522" s="15" t="s">
        <v>2904</v>
      </c>
      <c r="N522" s="149" t="s">
        <v>3014</v>
      </c>
      <c r="O522" s="426" t="s">
        <v>3015</v>
      </c>
      <c r="P522" s="393">
        <v>180000</v>
      </c>
      <c r="Q522" s="399">
        <v>5.5</v>
      </c>
      <c r="R522" s="393">
        <f t="shared" si="43"/>
        <v>990000</v>
      </c>
      <c r="S522" s="26">
        <v>202305</v>
      </c>
      <c r="T522" s="352" t="s">
        <v>3016</v>
      </c>
      <c r="U522" s="405"/>
      <c r="V522" s="401">
        <v>5.4757494339999999</v>
      </c>
      <c r="W522" s="90"/>
      <c r="X522" s="428"/>
      <c r="Y522" s="428"/>
      <c r="Z522" s="322" t="s">
        <v>3017</v>
      </c>
      <c r="AA522" s="418">
        <v>0</v>
      </c>
      <c r="AB522" s="90">
        <v>40</v>
      </c>
      <c r="AC522" s="225">
        <f t="shared" si="44"/>
        <v>0</v>
      </c>
      <c r="AD522" s="38"/>
    </row>
    <row r="523" spans="1:30" s="2" customFormat="1" ht="15" customHeight="1">
      <c r="A523" s="384" t="s">
        <v>257</v>
      </c>
      <c r="B523" s="384" t="s">
        <v>2927</v>
      </c>
      <c r="C523" s="384" t="s">
        <v>2958</v>
      </c>
      <c r="D523" s="385" t="s">
        <v>2929</v>
      </c>
      <c r="E523" s="63" t="s">
        <v>2959</v>
      </c>
      <c r="F523" s="63" t="s">
        <v>2960</v>
      </c>
      <c r="G523" s="384" t="s">
        <v>35</v>
      </c>
      <c r="H523" s="8" t="s">
        <v>3018</v>
      </c>
      <c r="I523" s="8" t="e">
        <f>VLOOKUP(H523,新返回合同!$A$2:$Y$45,25,FALSE)</f>
        <v>#N/A</v>
      </c>
      <c r="J523" s="9" t="s">
        <v>1235</v>
      </c>
      <c r="K523" s="63" t="s">
        <v>3019</v>
      </c>
      <c r="L523" s="320" t="s">
        <v>3019</v>
      </c>
      <c r="M523" s="15" t="s">
        <v>2904</v>
      </c>
      <c r="N523" s="149" t="s">
        <v>3020</v>
      </c>
      <c r="O523" s="119" t="s">
        <v>3021</v>
      </c>
      <c r="P523" s="393">
        <v>30000</v>
      </c>
      <c r="Q523" s="399">
        <v>80</v>
      </c>
      <c r="R523" s="393">
        <f t="shared" si="43"/>
        <v>2400000</v>
      </c>
      <c r="S523" s="26">
        <v>202305</v>
      </c>
      <c r="T523" s="352" t="s">
        <v>3022</v>
      </c>
      <c r="U523" s="405"/>
      <c r="V523" s="401">
        <v>79.825165150999993</v>
      </c>
      <c r="W523" s="432"/>
      <c r="X523" s="69"/>
      <c r="Y523" s="69"/>
      <c r="Z523" s="322" t="s">
        <v>2904</v>
      </c>
      <c r="AA523" s="418">
        <v>0.1</v>
      </c>
      <c r="AB523" s="90">
        <v>300</v>
      </c>
      <c r="AC523" s="225">
        <f t="shared" si="44"/>
        <v>30</v>
      </c>
      <c r="AD523" s="38"/>
    </row>
    <row r="524" spans="1:30" s="2" customFormat="1" ht="15" customHeight="1">
      <c r="A524" s="384" t="s">
        <v>257</v>
      </c>
      <c r="B524" s="384" t="s">
        <v>2927</v>
      </c>
      <c r="C524" s="384" t="s">
        <v>3023</v>
      </c>
      <c r="D524" s="385" t="s">
        <v>2929</v>
      </c>
      <c r="E524" s="63" t="s">
        <v>3024</v>
      </c>
      <c r="F524" s="63" t="s">
        <v>3025</v>
      </c>
      <c r="G524" s="384" t="s">
        <v>35</v>
      </c>
      <c r="H524" s="8" t="s">
        <v>3026</v>
      </c>
      <c r="I524" s="8" t="e">
        <f>VLOOKUP(H524,新返回合同!$A$2:$Y$45,25,FALSE)</f>
        <v>#N/A</v>
      </c>
      <c r="J524" s="390" t="s">
        <v>37</v>
      </c>
      <c r="K524" s="63" t="s">
        <v>3027</v>
      </c>
      <c r="L524" s="320" t="s">
        <v>3028</v>
      </c>
      <c r="M524" s="15" t="s">
        <v>3029</v>
      </c>
      <c r="N524" s="149" t="s">
        <v>3030</v>
      </c>
      <c r="O524" s="426" t="s">
        <v>3031</v>
      </c>
      <c r="P524" s="393">
        <v>9500</v>
      </c>
      <c r="Q524" s="399">
        <v>6.9</v>
      </c>
      <c r="R524" s="393">
        <f t="shared" si="43"/>
        <v>65550</v>
      </c>
      <c r="S524" s="26">
        <v>202305</v>
      </c>
      <c r="T524" s="433" t="s">
        <v>3032</v>
      </c>
      <c r="U524" s="405"/>
      <c r="V524" s="401">
        <v>6.8620877269999996</v>
      </c>
      <c r="W524" s="90"/>
      <c r="X524" s="69"/>
      <c r="Y524" s="69"/>
      <c r="Z524" s="322" t="s">
        <v>3033</v>
      </c>
      <c r="AA524" s="418">
        <v>0.3</v>
      </c>
      <c r="AB524" s="90">
        <v>20</v>
      </c>
      <c r="AC524" s="225">
        <f t="shared" si="44"/>
        <v>6</v>
      </c>
      <c r="AD524" s="38"/>
    </row>
    <row r="525" spans="1:30" s="2" customFormat="1" ht="15" customHeight="1">
      <c r="A525" s="384" t="s">
        <v>257</v>
      </c>
      <c r="B525" s="384" t="s">
        <v>2927</v>
      </c>
      <c r="C525" s="384" t="s">
        <v>3034</v>
      </c>
      <c r="D525" s="385" t="s">
        <v>2929</v>
      </c>
      <c r="E525" s="63" t="s">
        <v>3035</v>
      </c>
      <c r="F525" s="63" t="s">
        <v>3036</v>
      </c>
      <c r="G525" s="384" t="s">
        <v>35</v>
      </c>
      <c r="H525" s="8" t="s">
        <v>3037</v>
      </c>
      <c r="I525" s="8" t="e">
        <f>VLOOKUP(H525,新返回合同!$A$2:$Y$45,25,FALSE)</f>
        <v>#N/A</v>
      </c>
      <c r="J525" s="390" t="s">
        <v>37</v>
      </c>
      <c r="K525" s="63" t="s">
        <v>3038</v>
      </c>
      <c r="L525" s="320" t="s">
        <v>3039</v>
      </c>
      <c r="M525" s="402" t="s">
        <v>3040</v>
      </c>
      <c r="N525" s="149" t="s">
        <v>3041</v>
      </c>
      <c r="O525" s="63" t="s">
        <v>1297</v>
      </c>
      <c r="P525" s="393">
        <v>9500</v>
      </c>
      <c r="Q525" s="399">
        <v>0</v>
      </c>
      <c r="R525" s="393">
        <f t="shared" si="43"/>
        <v>0</v>
      </c>
      <c r="S525" s="26">
        <v>202305</v>
      </c>
      <c r="T525" s="352" t="s">
        <v>3042</v>
      </c>
      <c r="U525" s="434"/>
      <c r="V525" s="401">
        <v>0</v>
      </c>
      <c r="W525" s="401"/>
      <c r="X525" s="428"/>
      <c r="Y525" s="428"/>
      <c r="Z525" s="225">
        <v>0</v>
      </c>
      <c r="AA525" s="36">
        <v>0</v>
      </c>
      <c r="AB525" s="225">
        <v>0</v>
      </c>
      <c r="AC525" s="225">
        <f t="shared" si="44"/>
        <v>0</v>
      </c>
      <c r="AD525" s="38"/>
    </row>
    <row r="526" spans="1:30" s="2" customFormat="1" ht="15" customHeight="1">
      <c r="A526" s="384" t="s">
        <v>257</v>
      </c>
      <c r="B526" s="384" t="s">
        <v>2927</v>
      </c>
      <c r="C526" s="384" t="s">
        <v>3034</v>
      </c>
      <c r="D526" s="385" t="s">
        <v>2929</v>
      </c>
      <c r="E526" s="63" t="s">
        <v>3035</v>
      </c>
      <c r="F526" s="63" t="s">
        <v>3036</v>
      </c>
      <c r="G526" s="384" t="s">
        <v>35</v>
      </c>
      <c r="H526" s="8" t="s">
        <v>3037</v>
      </c>
      <c r="I526" s="8" t="e">
        <f>VLOOKUP(H526,新返回合同!$A$2:$Y$45,25,FALSE)</f>
        <v>#N/A</v>
      </c>
      <c r="J526" s="390" t="s">
        <v>37</v>
      </c>
      <c r="K526" s="63" t="s">
        <v>3043</v>
      </c>
      <c r="L526" s="320" t="s">
        <v>3044</v>
      </c>
      <c r="M526" s="15" t="s">
        <v>3045</v>
      </c>
      <c r="N526" s="149" t="s">
        <v>3046</v>
      </c>
      <c r="O526" s="63" t="s">
        <v>3047</v>
      </c>
      <c r="P526" s="393">
        <v>9500</v>
      </c>
      <c r="Q526" s="399">
        <v>75.099999999999994</v>
      </c>
      <c r="R526" s="393">
        <f t="shared" si="43"/>
        <v>713450</v>
      </c>
      <c r="S526" s="26">
        <v>202305</v>
      </c>
      <c r="T526" s="352" t="s">
        <v>3048</v>
      </c>
      <c r="U526" s="405"/>
      <c r="V526" s="401">
        <v>75.104934692</v>
      </c>
      <c r="W526" s="401"/>
      <c r="X526" s="428"/>
      <c r="Y526" s="428"/>
      <c r="Z526" s="61" t="s">
        <v>3049</v>
      </c>
      <c r="AA526" s="345">
        <v>0.3</v>
      </c>
      <c r="AB526" s="90">
        <v>200</v>
      </c>
      <c r="AC526" s="225">
        <f t="shared" si="44"/>
        <v>60</v>
      </c>
      <c r="AD526" s="38"/>
    </row>
    <row r="527" spans="1:30" s="2" customFormat="1" ht="15" customHeight="1">
      <c r="A527" s="384" t="s">
        <v>257</v>
      </c>
      <c r="B527" s="384" t="s">
        <v>2927</v>
      </c>
      <c r="C527" s="384" t="s">
        <v>3034</v>
      </c>
      <c r="D527" s="385" t="s">
        <v>2929</v>
      </c>
      <c r="E527" s="63" t="s">
        <v>3035</v>
      </c>
      <c r="F527" s="63" t="s">
        <v>3036</v>
      </c>
      <c r="G527" s="384" t="s">
        <v>35</v>
      </c>
      <c r="H527" s="8" t="s">
        <v>3037</v>
      </c>
      <c r="I527" s="8" t="e">
        <f>VLOOKUP(H527,新返回合同!$A$2:$Y$45,25,FALSE)</f>
        <v>#N/A</v>
      </c>
      <c r="J527" s="390" t="s">
        <v>37</v>
      </c>
      <c r="K527" s="63" t="s">
        <v>3050</v>
      </c>
      <c r="L527" s="320" t="s">
        <v>3051</v>
      </c>
      <c r="M527" s="15" t="s">
        <v>3045</v>
      </c>
      <c r="N527" s="149" t="s">
        <v>3052</v>
      </c>
      <c r="O527" s="63" t="s">
        <v>2766</v>
      </c>
      <c r="P527" s="393">
        <v>9500</v>
      </c>
      <c r="Q527" s="399">
        <v>77.5</v>
      </c>
      <c r="R527" s="393">
        <f t="shared" si="43"/>
        <v>736250</v>
      </c>
      <c r="S527" s="26">
        <v>202305</v>
      </c>
      <c r="T527" s="352" t="s">
        <v>3053</v>
      </c>
      <c r="U527" s="405"/>
      <c r="V527" s="401">
        <v>77.490310668999996</v>
      </c>
      <c r="W527" s="401"/>
      <c r="X527" s="428"/>
      <c r="Y527" s="428"/>
      <c r="Z527" s="61" t="s">
        <v>3054</v>
      </c>
      <c r="AA527" s="345">
        <v>0.3</v>
      </c>
      <c r="AB527" s="90">
        <v>200</v>
      </c>
      <c r="AC527" s="225">
        <f t="shared" si="44"/>
        <v>60</v>
      </c>
      <c r="AD527" s="38"/>
    </row>
    <row r="528" spans="1:30" s="2" customFormat="1" ht="15" customHeight="1">
      <c r="A528" s="384" t="s">
        <v>257</v>
      </c>
      <c r="B528" s="384" t="s">
        <v>2927</v>
      </c>
      <c r="C528" s="384" t="s">
        <v>3034</v>
      </c>
      <c r="D528" s="385" t="s">
        <v>2929</v>
      </c>
      <c r="E528" s="63" t="s">
        <v>3035</v>
      </c>
      <c r="F528" s="63" t="s">
        <v>3036</v>
      </c>
      <c r="G528" s="384" t="s">
        <v>35</v>
      </c>
      <c r="H528" s="8" t="s">
        <v>3037</v>
      </c>
      <c r="I528" s="8" t="e">
        <f>VLOOKUP(H528,新返回合同!$A$2:$Y$45,25,FALSE)</f>
        <v>#N/A</v>
      </c>
      <c r="J528" s="390" t="s">
        <v>37</v>
      </c>
      <c r="K528" s="63" t="s">
        <v>3055</v>
      </c>
      <c r="L528" s="320" t="s">
        <v>3056</v>
      </c>
      <c r="M528" s="402" t="s">
        <v>3040</v>
      </c>
      <c r="N528" s="149" t="s">
        <v>3057</v>
      </c>
      <c r="O528" s="63" t="s">
        <v>3058</v>
      </c>
      <c r="P528" s="393">
        <v>9500</v>
      </c>
      <c r="Q528" s="399">
        <v>78.2</v>
      </c>
      <c r="R528" s="393">
        <f t="shared" si="43"/>
        <v>742900</v>
      </c>
      <c r="S528" s="26">
        <v>202305</v>
      </c>
      <c r="T528" s="352" t="s">
        <v>3059</v>
      </c>
      <c r="U528" s="405"/>
      <c r="V528" s="401">
        <v>78.125213622999993</v>
      </c>
      <c r="W528" s="401"/>
      <c r="X528" s="428"/>
      <c r="Y528" s="428"/>
      <c r="Z528" s="225" t="s">
        <v>3060</v>
      </c>
      <c r="AA528" s="36">
        <v>0.3</v>
      </c>
      <c r="AB528" s="225">
        <v>200</v>
      </c>
      <c r="AC528" s="225">
        <f t="shared" si="44"/>
        <v>60</v>
      </c>
      <c r="AD528" s="38"/>
    </row>
    <row r="529" spans="1:30" s="2" customFormat="1" ht="15" customHeight="1">
      <c r="A529" s="384" t="s">
        <v>257</v>
      </c>
      <c r="B529" s="384" t="s">
        <v>2927</v>
      </c>
      <c r="C529" s="384" t="s">
        <v>3034</v>
      </c>
      <c r="D529" s="385" t="s">
        <v>2929</v>
      </c>
      <c r="E529" s="63" t="s">
        <v>3035</v>
      </c>
      <c r="F529" s="63" t="s">
        <v>3036</v>
      </c>
      <c r="G529" s="384" t="s">
        <v>35</v>
      </c>
      <c r="H529" s="8" t="s">
        <v>3037</v>
      </c>
      <c r="I529" s="8" t="e">
        <f>VLOOKUP(H529,新返回合同!$A$2:$Y$45,25,FALSE)</f>
        <v>#N/A</v>
      </c>
      <c r="J529" s="9" t="s">
        <v>37</v>
      </c>
      <c r="K529" s="63" t="s">
        <v>3061</v>
      </c>
      <c r="L529" s="320" t="s">
        <v>3061</v>
      </c>
      <c r="M529" s="402" t="s">
        <v>3062</v>
      </c>
      <c r="N529" s="149" t="s">
        <v>3063</v>
      </c>
      <c r="O529" s="63" t="s">
        <v>889</v>
      </c>
      <c r="P529" s="393">
        <v>9500</v>
      </c>
      <c r="Q529" s="399">
        <v>0</v>
      </c>
      <c r="R529" s="393">
        <f t="shared" si="43"/>
        <v>0</v>
      </c>
      <c r="S529" s="26">
        <v>202305</v>
      </c>
      <c r="T529" s="352" t="s">
        <v>3064</v>
      </c>
      <c r="U529" s="405"/>
      <c r="V529" s="401">
        <v>0</v>
      </c>
      <c r="W529" s="401"/>
      <c r="X529" s="428"/>
      <c r="Y529" s="428"/>
      <c r="Z529" s="225">
        <v>0</v>
      </c>
      <c r="AA529" s="36">
        <v>0</v>
      </c>
      <c r="AB529" s="225">
        <v>0</v>
      </c>
      <c r="AC529" s="225">
        <f t="shared" si="44"/>
        <v>0</v>
      </c>
      <c r="AD529" s="38"/>
    </row>
    <row r="530" spans="1:30" s="2" customFormat="1" ht="15" customHeight="1">
      <c r="A530" s="384" t="s">
        <v>257</v>
      </c>
      <c r="B530" s="384" t="s">
        <v>2927</v>
      </c>
      <c r="C530" s="384" t="s">
        <v>3034</v>
      </c>
      <c r="D530" s="385" t="s">
        <v>2929</v>
      </c>
      <c r="E530" s="63" t="s">
        <v>3035</v>
      </c>
      <c r="F530" s="63" t="s">
        <v>3036</v>
      </c>
      <c r="G530" s="384" t="s">
        <v>35</v>
      </c>
      <c r="H530" s="8" t="s">
        <v>3037</v>
      </c>
      <c r="I530" s="8" t="e">
        <f>VLOOKUP(H530,新返回合同!$A$2:$Y$45,25,FALSE)</f>
        <v>#N/A</v>
      </c>
      <c r="J530" s="9" t="s">
        <v>37</v>
      </c>
      <c r="K530" s="63" t="s">
        <v>3065</v>
      </c>
      <c r="L530" s="320" t="s">
        <v>3065</v>
      </c>
      <c r="M530" s="402" t="s">
        <v>3066</v>
      </c>
      <c r="N530" s="149" t="s">
        <v>3063</v>
      </c>
      <c r="O530" s="63" t="s">
        <v>1481</v>
      </c>
      <c r="P530" s="393">
        <v>9500</v>
      </c>
      <c r="Q530" s="399">
        <v>0</v>
      </c>
      <c r="R530" s="393">
        <f t="shared" si="43"/>
        <v>0</v>
      </c>
      <c r="S530" s="26">
        <v>202305</v>
      </c>
      <c r="T530" s="352" t="s">
        <v>3067</v>
      </c>
      <c r="U530" s="405"/>
      <c r="V530" s="401">
        <v>0</v>
      </c>
      <c r="W530" s="401"/>
      <c r="X530" s="428"/>
      <c r="Y530" s="428"/>
      <c r="Z530" s="225">
        <v>0</v>
      </c>
      <c r="AA530" s="36">
        <v>0</v>
      </c>
      <c r="AB530" s="225">
        <v>0</v>
      </c>
      <c r="AC530" s="225">
        <f t="shared" si="44"/>
        <v>0</v>
      </c>
      <c r="AD530" s="38"/>
    </row>
    <row r="531" spans="1:30" s="2" customFormat="1" ht="15" customHeight="1">
      <c r="A531" s="384" t="s">
        <v>257</v>
      </c>
      <c r="B531" s="384" t="s">
        <v>2927</v>
      </c>
      <c r="C531" s="384" t="s">
        <v>3034</v>
      </c>
      <c r="D531" s="385" t="s">
        <v>2929</v>
      </c>
      <c r="E531" s="63" t="s">
        <v>3035</v>
      </c>
      <c r="F531" s="63" t="s">
        <v>3036</v>
      </c>
      <c r="G531" s="384" t="s">
        <v>35</v>
      </c>
      <c r="H531" s="8" t="s">
        <v>3037</v>
      </c>
      <c r="I531" s="8" t="e">
        <f>VLOOKUP(H531,新返回合同!$A$2:$Y$45,25,FALSE)</f>
        <v>#N/A</v>
      </c>
      <c r="J531" s="390" t="s">
        <v>37</v>
      </c>
      <c r="K531" s="63" t="s">
        <v>3068</v>
      </c>
      <c r="L531" s="320" t="s">
        <v>3068</v>
      </c>
      <c r="M531" s="15" t="s">
        <v>3069</v>
      </c>
      <c r="N531" s="149">
        <v>43735</v>
      </c>
      <c r="O531" s="63" t="s">
        <v>468</v>
      </c>
      <c r="P531" s="393">
        <v>9500</v>
      </c>
      <c r="Q531" s="399">
        <v>151.80000000000001</v>
      </c>
      <c r="R531" s="393">
        <f t="shared" si="43"/>
        <v>1442100</v>
      </c>
      <c r="S531" s="26">
        <v>202305</v>
      </c>
      <c r="T531" s="352" t="s">
        <v>3070</v>
      </c>
      <c r="U531" s="405"/>
      <c r="V531" s="401">
        <v>151.803268433</v>
      </c>
      <c r="W531" s="401"/>
      <c r="X531" s="428"/>
      <c r="Y531" s="428"/>
      <c r="Z531" s="322" t="s">
        <v>3071</v>
      </c>
      <c r="AA531" s="418">
        <v>0.3</v>
      </c>
      <c r="AB531" s="90">
        <v>400</v>
      </c>
      <c r="AC531" s="225">
        <f t="shared" si="44"/>
        <v>120</v>
      </c>
      <c r="AD531" s="38"/>
    </row>
    <row r="532" spans="1:30" s="2" customFormat="1" ht="15" customHeight="1">
      <c r="A532" s="384" t="s">
        <v>257</v>
      </c>
      <c r="B532" s="384" t="s">
        <v>2927</v>
      </c>
      <c r="C532" s="384" t="s">
        <v>3034</v>
      </c>
      <c r="D532" s="385" t="s">
        <v>2929</v>
      </c>
      <c r="E532" s="63" t="s">
        <v>3035</v>
      </c>
      <c r="F532" s="63" t="s">
        <v>3036</v>
      </c>
      <c r="G532" s="384" t="s">
        <v>35</v>
      </c>
      <c r="H532" s="8" t="s">
        <v>3037</v>
      </c>
      <c r="I532" s="8" t="e">
        <f>VLOOKUP(H532,新返回合同!$A$2:$Y$45,25,FALSE)</f>
        <v>#N/A</v>
      </c>
      <c r="J532" s="390" t="s">
        <v>37</v>
      </c>
      <c r="K532" s="320" t="s">
        <v>2865</v>
      </c>
      <c r="L532" s="320" t="s">
        <v>3072</v>
      </c>
      <c r="M532" s="15" t="s">
        <v>3073</v>
      </c>
      <c r="N532" s="149" t="s">
        <v>3074</v>
      </c>
      <c r="O532" s="426" t="s">
        <v>3075</v>
      </c>
      <c r="P532" s="393">
        <v>9500</v>
      </c>
      <c r="Q532" s="399">
        <v>6.2</v>
      </c>
      <c r="R532" s="393">
        <f t="shared" si="43"/>
        <v>58900</v>
      </c>
      <c r="S532" s="26">
        <v>202305</v>
      </c>
      <c r="T532" s="433" t="s">
        <v>3076</v>
      </c>
      <c r="U532" s="405"/>
      <c r="V532" s="401">
        <v>6.1066770549999996</v>
      </c>
      <c r="W532" s="435"/>
      <c r="X532" s="435"/>
      <c r="Y532" s="428"/>
      <c r="Z532" s="61" t="s">
        <v>3077</v>
      </c>
      <c r="AA532" s="345">
        <v>0.3</v>
      </c>
      <c r="AB532" s="90">
        <v>20</v>
      </c>
      <c r="AC532" s="225">
        <f t="shared" si="44"/>
        <v>6</v>
      </c>
      <c r="AD532" s="38"/>
    </row>
    <row r="533" spans="1:30" s="2" customFormat="1" ht="15" customHeight="1">
      <c r="A533" s="384" t="s">
        <v>257</v>
      </c>
      <c r="B533" s="384" t="s">
        <v>2927</v>
      </c>
      <c r="C533" s="384" t="s">
        <v>3034</v>
      </c>
      <c r="D533" s="385" t="s">
        <v>2929</v>
      </c>
      <c r="E533" s="63" t="s">
        <v>3035</v>
      </c>
      <c r="F533" s="63" t="s">
        <v>3036</v>
      </c>
      <c r="G533" s="384" t="s">
        <v>35</v>
      </c>
      <c r="H533" s="8" t="s">
        <v>3078</v>
      </c>
      <c r="I533" s="8" t="e">
        <f>VLOOKUP(H533,新返回合同!$A$2:$Y$45,25,FALSE)</f>
        <v>#N/A</v>
      </c>
      <c r="J533" s="390" t="s">
        <v>37</v>
      </c>
      <c r="K533" s="320" t="s">
        <v>2865</v>
      </c>
      <c r="L533" s="320" t="s">
        <v>3079</v>
      </c>
      <c r="M533" s="15" t="s">
        <v>3080</v>
      </c>
      <c r="N533" s="149" t="s">
        <v>3081</v>
      </c>
      <c r="O533" s="426" t="s">
        <v>3082</v>
      </c>
      <c r="P533" s="393">
        <v>9500</v>
      </c>
      <c r="Q533" s="399">
        <v>98.2</v>
      </c>
      <c r="R533" s="393">
        <f t="shared" si="43"/>
        <v>932900</v>
      </c>
      <c r="S533" s="26">
        <v>202305</v>
      </c>
      <c r="T533" s="433" t="s">
        <v>3083</v>
      </c>
      <c r="U533" s="405"/>
      <c r="V533" s="401">
        <v>98.192413329999994</v>
      </c>
      <c r="W533" s="435"/>
      <c r="X533" s="435"/>
      <c r="Y533" s="428"/>
      <c r="Z533" s="225" t="s">
        <v>3084</v>
      </c>
      <c r="AA533" s="36">
        <v>0.3</v>
      </c>
      <c r="AB533" s="225">
        <v>280</v>
      </c>
      <c r="AC533" s="225">
        <f t="shared" si="44"/>
        <v>84</v>
      </c>
      <c r="AD533" s="38"/>
    </row>
    <row r="534" spans="1:30" s="2" customFormat="1" ht="15" customHeight="1">
      <c r="A534" s="384" t="s">
        <v>257</v>
      </c>
      <c r="B534" s="384" t="s">
        <v>2927</v>
      </c>
      <c r="C534" s="384" t="s">
        <v>2871</v>
      </c>
      <c r="D534" s="385" t="s">
        <v>2929</v>
      </c>
      <c r="E534" s="63" t="s">
        <v>3085</v>
      </c>
      <c r="F534" s="63" t="s">
        <v>3086</v>
      </c>
      <c r="G534" s="384" t="s">
        <v>35</v>
      </c>
      <c r="H534" s="8" t="s">
        <v>3087</v>
      </c>
      <c r="I534" s="8" t="e">
        <f>VLOOKUP(H534,新返回合同!$A$2:$Y$45,25,FALSE)</f>
        <v>#N/A</v>
      </c>
      <c r="J534" s="390" t="s">
        <v>37</v>
      </c>
      <c r="K534" s="63" t="s">
        <v>3088</v>
      </c>
      <c r="L534" s="63" t="s">
        <v>3088</v>
      </c>
      <c r="M534" s="402"/>
      <c r="N534" s="149" t="s">
        <v>3089</v>
      </c>
      <c r="O534" s="426" t="s">
        <v>3090</v>
      </c>
      <c r="P534" s="393">
        <v>9500</v>
      </c>
      <c r="Q534" s="399">
        <v>0</v>
      </c>
      <c r="R534" s="393">
        <f t="shared" si="43"/>
        <v>0</v>
      </c>
      <c r="S534" s="26">
        <v>202305</v>
      </c>
      <c r="T534" s="352" t="s">
        <v>3091</v>
      </c>
      <c r="U534" s="405"/>
      <c r="V534" s="401">
        <v>0</v>
      </c>
      <c r="W534" s="90"/>
      <c r="X534" s="436"/>
      <c r="Y534" s="436"/>
      <c r="Z534" s="225">
        <v>0</v>
      </c>
      <c r="AA534" s="36">
        <v>0</v>
      </c>
      <c r="AB534" s="225">
        <v>0</v>
      </c>
      <c r="AC534" s="225">
        <f t="shared" si="44"/>
        <v>0</v>
      </c>
      <c r="AD534" s="38"/>
    </row>
    <row r="535" spans="1:30" s="2" customFormat="1" ht="15" customHeight="1">
      <c r="A535" s="384" t="s">
        <v>257</v>
      </c>
      <c r="B535" s="384" t="s">
        <v>2927</v>
      </c>
      <c r="C535" s="384" t="s">
        <v>2871</v>
      </c>
      <c r="D535" s="385" t="s">
        <v>2929</v>
      </c>
      <c r="E535" s="63" t="s">
        <v>3085</v>
      </c>
      <c r="F535" s="63" t="s">
        <v>3086</v>
      </c>
      <c r="G535" s="384" t="s">
        <v>35</v>
      </c>
      <c r="H535" s="8" t="s">
        <v>3087</v>
      </c>
      <c r="I535" s="8" t="e">
        <f>VLOOKUP(H535,新返回合同!$A$2:$Y$45,25,FALSE)</f>
        <v>#N/A</v>
      </c>
      <c r="J535" s="390" t="s">
        <v>438</v>
      </c>
      <c r="K535" s="63" t="s">
        <v>3092</v>
      </c>
      <c r="L535" s="63" t="s">
        <v>3092</v>
      </c>
      <c r="M535" s="402" t="s">
        <v>3093</v>
      </c>
      <c r="N535" s="149" t="s">
        <v>3094</v>
      </c>
      <c r="O535" s="426" t="s">
        <v>540</v>
      </c>
      <c r="P535" s="393">
        <v>9500</v>
      </c>
      <c r="Q535" s="399">
        <v>1.4</v>
      </c>
      <c r="R535" s="393">
        <f t="shared" si="43"/>
        <v>13300</v>
      </c>
      <c r="S535" s="26">
        <v>202305</v>
      </c>
      <c r="T535" s="352" t="s">
        <v>3095</v>
      </c>
      <c r="U535" s="405"/>
      <c r="V535" s="401">
        <v>1.32</v>
      </c>
      <c r="W535" s="90"/>
      <c r="X535" s="436"/>
      <c r="Y535" s="436"/>
      <c r="Z535" s="61" t="s">
        <v>3096</v>
      </c>
      <c r="AA535" s="418">
        <v>0.3</v>
      </c>
      <c r="AB535" s="90">
        <v>10</v>
      </c>
      <c r="AC535" s="225">
        <f t="shared" si="44"/>
        <v>3</v>
      </c>
      <c r="AD535" s="38"/>
    </row>
    <row r="536" spans="1:30" s="2" customFormat="1" ht="15" customHeight="1">
      <c r="A536" s="384" t="s">
        <v>257</v>
      </c>
      <c r="B536" s="384" t="s">
        <v>2927</v>
      </c>
      <c r="C536" s="384" t="s">
        <v>2871</v>
      </c>
      <c r="D536" s="385" t="s">
        <v>2929</v>
      </c>
      <c r="E536" s="63" t="s">
        <v>3085</v>
      </c>
      <c r="F536" s="63" t="s">
        <v>3086</v>
      </c>
      <c r="G536" s="384" t="s">
        <v>35</v>
      </c>
      <c r="H536" s="8" t="s">
        <v>3087</v>
      </c>
      <c r="I536" s="8" t="e">
        <f>VLOOKUP(H536,新返回合同!$A$2:$Y$45,25,FALSE)</f>
        <v>#N/A</v>
      </c>
      <c r="J536" s="390" t="s">
        <v>37</v>
      </c>
      <c r="K536" s="63" t="s">
        <v>2871</v>
      </c>
      <c r="L536" s="320" t="s">
        <v>3097</v>
      </c>
      <c r="M536" s="15" t="s">
        <v>3098</v>
      </c>
      <c r="N536" s="16">
        <v>45017</v>
      </c>
      <c r="O536" s="426" t="s">
        <v>219</v>
      </c>
      <c r="P536" s="393">
        <v>9500</v>
      </c>
      <c r="Q536" s="399">
        <v>8.4</v>
      </c>
      <c r="R536" s="393">
        <f t="shared" si="43"/>
        <v>79800</v>
      </c>
      <c r="S536" s="26">
        <v>202305</v>
      </c>
      <c r="T536" s="352" t="s">
        <v>3099</v>
      </c>
      <c r="U536" s="405"/>
      <c r="V536" s="401">
        <v>8.4023885729999996</v>
      </c>
      <c r="W536" s="401"/>
      <c r="X536" s="436"/>
      <c r="Y536" s="436"/>
      <c r="Z536" s="61" t="s">
        <v>3100</v>
      </c>
      <c r="AA536" s="345">
        <v>0.3</v>
      </c>
      <c r="AB536" s="90">
        <v>20</v>
      </c>
      <c r="AC536" s="419">
        <f t="shared" si="44"/>
        <v>6</v>
      </c>
      <c r="AD536" s="38"/>
    </row>
    <row r="537" spans="1:30" s="2" customFormat="1" ht="15" customHeight="1">
      <c r="A537" s="384" t="s">
        <v>209</v>
      </c>
      <c r="B537" s="384" t="s">
        <v>2927</v>
      </c>
      <c r="C537" s="384" t="s">
        <v>2928</v>
      </c>
      <c r="D537" s="385" t="s">
        <v>2929</v>
      </c>
      <c r="E537" s="63" t="s">
        <v>3101</v>
      </c>
      <c r="F537" s="63" t="s">
        <v>3102</v>
      </c>
      <c r="G537" s="384" t="s">
        <v>35</v>
      </c>
      <c r="H537" s="8" t="s">
        <v>3103</v>
      </c>
      <c r="I537" s="8" t="e">
        <f>VLOOKUP(H537,新返回合同!$A$2:$Y$45,25,FALSE)</f>
        <v>#N/A</v>
      </c>
      <c r="J537" s="390" t="s">
        <v>37</v>
      </c>
      <c r="K537" s="63" t="s">
        <v>2938</v>
      </c>
      <c r="L537" s="320" t="s">
        <v>3104</v>
      </c>
      <c r="M537" s="402" t="s">
        <v>3105</v>
      </c>
      <c r="N537" s="16" t="s">
        <v>3106</v>
      </c>
      <c r="O537" s="16" t="s">
        <v>3107</v>
      </c>
      <c r="P537" s="393">
        <v>6666.67</v>
      </c>
      <c r="Q537" s="399">
        <v>30.2</v>
      </c>
      <c r="R537" s="393">
        <f t="shared" si="43"/>
        <v>201333.43</v>
      </c>
      <c r="S537" s="26">
        <v>202305</v>
      </c>
      <c r="T537" s="352" t="s">
        <v>3108</v>
      </c>
      <c r="U537" s="405"/>
      <c r="V537" s="401">
        <v>30.203637085</v>
      </c>
      <c r="W537" s="90"/>
      <c r="X537" s="428"/>
      <c r="Y537" s="428"/>
      <c r="Z537" s="61" t="s">
        <v>3109</v>
      </c>
      <c r="AA537" s="418">
        <v>0.3</v>
      </c>
      <c r="AB537" s="90">
        <v>80</v>
      </c>
      <c r="AC537" s="225">
        <f t="shared" si="44"/>
        <v>24</v>
      </c>
      <c r="AD537" s="38"/>
    </row>
    <row r="538" spans="1:30" s="43" customFormat="1" ht="15" customHeight="1">
      <c r="A538" s="387" t="s">
        <v>209</v>
      </c>
      <c r="B538" s="387" t="s">
        <v>2927</v>
      </c>
      <c r="C538" s="387" t="s">
        <v>3034</v>
      </c>
      <c r="D538" s="388" t="s">
        <v>2929</v>
      </c>
      <c r="E538" s="59" t="s">
        <v>3110</v>
      </c>
      <c r="F538" s="59" t="s">
        <v>3111</v>
      </c>
      <c r="G538" s="387" t="s">
        <v>35</v>
      </c>
      <c r="H538" s="60" t="s">
        <v>3112</v>
      </c>
      <c r="I538" s="60" t="e">
        <f>VLOOKUP(H538,新返回合同!$A$2:$Y$45,25,FALSE)</f>
        <v>#N/A</v>
      </c>
      <c r="J538" s="395" t="s">
        <v>37</v>
      </c>
      <c r="K538" s="59" t="s">
        <v>2865</v>
      </c>
      <c r="L538" s="201" t="s">
        <v>3111</v>
      </c>
      <c r="M538" s="424" t="s">
        <v>3113</v>
      </c>
      <c r="N538" s="123" t="s">
        <v>3114</v>
      </c>
      <c r="O538" s="123" t="s">
        <v>3115</v>
      </c>
      <c r="P538" s="396">
        <v>9000</v>
      </c>
      <c r="Q538" s="408">
        <v>3.7</v>
      </c>
      <c r="R538" s="396">
        <f t="shared" si="43"/>
        <v>33300</v>
      </c>
      <c r="S538" s="77">
        <v>202305</v>
      </c>
      <c r="T538" s="372" t="s">
        <v>3116</v>
      </c>
      <c r="U538" s="409"/>
      <c r="V538" s="410">
        <v>3.632525663</v>
      </c>
      <c r="W538" s="88"/>
      <c r="X538" s="411">
        <v>43831</v>
      </c>
      <c r="Y538" s="411">
        <v>45291</v>
      </c>
      <c r="Z538" s="282" t="s">
        <v>3117</v>
      </c>
      <c r="AA538" s="420">
        <v>0.3</v>
      </c>
      <c r="AB538" s="88">
        <v>10</v>
      </c>
      <c r="AC538" s="374">
        <f t="shared" si="44"/>
        <v>3</v>
      </c>
      <c r="AD538" s="44"/>
    </row>
    <row r="539" spans="1:30" s="2" customFormat="1" ht="15" customHeight="1">
      <c r="A539" s="384" t="s">
        <v>209</v>
      </c>
      <c r="B539" s="384" t="s">
        <v>2927</v>
      </c>
      <c r="C539" s="384" t="s">
        <v>3034</v>
      </c>
      <c r="D539" s="385" t="s">
        <v>2929</v>
      </c>
      <c r="E539" s="63" t="s">
        <v>3110</v>
      </c>
      <c r="F539" s="63" t="s">
        <v>3111</v>
      </c>
      <c r="G539" s="384" t="s">
        <v>35</v>
      </c>
      <c r="H539" s="8" t="s">
        <v>3118</v>
      </c>
      <c r="I539" s="8" t="e">
        <f>VLOOKUP(H539,新返回合同!$A$2:$Y$45,25,FALSE)</f>
        <v>#N/A</v>
      </c>
      <c r="J539" s="390" t="s">
        <v>37</v>
      </c>
      <c r="K539" s="63" t="s">
        <v>2865</v>
      </c>
      <c r="L539" s="320" t="s">
        <v>3119</v>
      </c>
      <c r="M539" s="402" t="s">
        <v>3080</v>
      </c>
      <c r="N539" s="16" t="s">
        <v>3081</v>
      </c>
      <c r="O539" s="384" t="s">
        <v>3120</v>
      </c>
      <c r="P539" s="393">
        <v>9000</v>
      </c>
      <c r="Q539" s="399">
        <v>70.599999999999994</v>
      </c>
      <c r="R539" s="393">
        <f t="shared" si="43"/>
        <v>635400</v>
      </c>
      <c r="S539" s="26">
        <v>202305</v>
      </c>
      <c r="T539" s="433" t="s">
        <v>3121</v>
      </c>
      <c r="U539" s="405"/>
      <c r="V539" s="401">
        <v>69.177052459999999</v>
      </c>
      <c r="W539" s="401">
        <v>71.900000000000006</v>
      </c>
      <c r="X539" s="428"/>
      <c r="Y539" s="428"/>
      <c r="Z539" s="225" t="s">
        <v>3122</v>
      </c>
      <c r="AA539" s="36">
        <v>0.3</v>
      </c>
      <c r="AB539" s="225">
        <v>120</v>
      </c>
      <c r="AC539" s="225">
        <f t="shared" si="44"/>
        <v>36</v>
      </c>
      <c r="AD539" s="38"/>
    </row>
    <row r="540" spans="1:30" s="2" customFormat="1" ht="15" customHeight="1">
      <c r="A540" s="384" t="s">
        <v>209</v>
      </c>
      <c r="B540" s="384" t="s">
        <v>2927</v>
      </c>
      <c r="C540" s="384" t="s">
        <v>2871</v>
      </c>
      <c r="D540" s="385" t="s">
        <v>2929</v>
      </c>
      <c r="E540" s="63" t="s">
        <v>3123</v>
      </c>
      <c r="F540" s="63" t="s">
        <v>3124</v>
      </c>
      <c r="G540" s="384" t="s">
        <v>35</v>
      </c>
      <c r="H540" s="8" t="s">
        <v>3125</v>
      </c>
      <c r="I540" s="8" t="e">
        <f>VLOOKUP(H540,新返回合同!$A$2:$Y$45,25,FALSE)</f>
        <v>#N/A</v>
      </c>
      <c r="J540" s="390" t="s">
        <v>37</v>
      </c>
      <c r="K540" s="320" t="s">
        <v>2871</v>
      </c>
      <c r="L540" s="320" t="s">
        <v>3126</v>
      </c>
      <c r="M540" s="15" t="s">
        <v>3127</v>
      </c>
      <c r="N540" s="16" t="s">
        <v>3128</v>
      </c>
      <c r="O540" s="16" t="s">
        <v>1729</v>
      </c>
      <c r="P540" s="393">
        <v>7916.67</v>
      </c>
      <c r="Q540" s="399">
        <v>0</v>
      </c>
      <c r="R540" s="393">
        <f t="shared" si="43"/>
        <v>0</v>
      </c>
      <c r="S540" s="26">
        <v>202305</v>
      </c>
      <c r="T540" s="352" t="s">
        <v>3129</v>
      </c>
      <c r="U540" s="405"/>
      <c r="V540" s="401">
        <v>0</v>
      </c>
      <c r="W540" s="90"/>
      <c r="X540" s="428"/>
      <c r="Y540" s="428"/>
      <c r="Z540" s="225">
        <v>0</v>
      </c>
      <c r="AA540" s="36">
        <v>0</v>
      </c>
      <c r="AB540" s="225">
        <v>0</v>
      </c>
      <c r="AC540" s="225">
        <f t="shared" si="44"/>
        <v>0</v>
      </c>
      <c r="AD540" s="38"/>
    </row>
    <row r="541" spans="1:30" s="2" customFormat="1" ht="15" customHeight="1">
      <c r="A541" s="384" t="s">
        <v>209</v>
      </c>
      <c r="B541" s="384" t="s">
        <v>2927</v>
      </c>
      <c r="C541" s="384" t="s">
        <v>2871</v>
      </c>
      <c r="D541" s="385" t="s">
        <v>2929</v>
      </c>
      <c r="E541" s="63" t="s">
        <v>3123</v>
      </c>
      <c r="F541" s="63" t="s">
        <v>3124</v>
      </c>
      <c r="G541" s="384" t="s">
        <v>35</v>
      </c>
      <c r="H541" s="8" t="s">
        <v>3125</v>
      </c>
      <c r="I541" s="8" t="e">
        <f>VLOOKUP(H541,新返回合同!$A$2:$Y$45,25,FALSE)</f>
        <v>#N/A</v>
      </c>
      <c r="J541" s="390" t="s">
        <v>37</v>
      </c>
      <c r="K541" s="320" t="s">
        <v>3130</v>
      </c>
      <c r="L541" s="320" t="s">
        <v>3131</v>
      </c>
      <c r="M541" s="15" t="s">
        <v>3127</v>
      </c>
      <c r="N541" s="16" t="s">
        <v>3132</v>
      </c>
      <c r="O541" s="16" t="s">
        <v>3133</v>
      </c>
      <c r="P541" s="393">
        <v>7916.67</v>
      </c>
      <c r="Q541" s="399">
        <v>14</v>
      </c>
      <c r="R541" s="393">
        <f t="shared" si="43"/>
        <v>110833.38</v>
      </c>
      <c r="S541" s="26">
        <v>202305</v>
      </c>
      <c r="T541" s="352" t="s">
        <v>3134</v>
      </c>
      <c r="U541" s="405"/>
      <c r="V541" s="401">
        <v>13.959233512000001</v>
      </c>
      <c r="W541" s="90"/>
      <c r="X541" s="428"/>
      <c r="Y541" s="428"/>
      <c r="Z541" s="322" t="s">
        <v>3135</v>
      </c>
      <c r="AA541" s="418">
        <v>0.3</v>
      </c>
      <c r="AB541" s="90">
        <v>40</v>
      </c>
      <c r="AC541" s="225">
        <f t="shared" si="44"/>
        <v>12</v>
      </c>
      <c r="AD541" s="38"/>
    </row>
    <row r="542" spans="1:30" s="2" customFormat="1" ht="15" customHeight="1">
      <c r="A542" s="384" t="s">
        <v>209</v>
      </c>
      <c r="B542" s="384" t="s">
        <v>2927</v>
      </c>
      <c r="C542" s="384" t="s">
        <v>2871</v>
      </c>
      <c r="D542" s="385" t="s">
        <v>2929</v>
      </c>
      <c r="E542" s="63" t="s">
        <v>3123</v>
      </c>
      <c r="F542" s="63" t="s">
        <v>3124</v>
      </c>
      <c r="G542" s="384" t="s">
        <v>35</v>
      </c>
      <c r="H542" s="8" t="s">
        <v>3125</v>
      </c>
      <c r="I542" s="8" t="e">
        <f>VLOOKUP(H542,新返回合同!$A$2:$Y$45,25,FALSE)</f>
        <v>#N/A</v>
      </c>
      <c r="J542" s="9" t="s">
        <v>438</v>
      </c>
      <c r="K542" s="63" t="s">
        <v>3136</v>
      </c>
      <c r="L542" s="320" t="s">
        <v>3137</v>
      </c>
      <c r="M542" s="402" t="s">
        <v>3138</v>
      </c>
      <c r="N542" s="16">
        <v>42576</v>
      </c>
      <c r="O542" s="16" t="s">
        <v>540</v>
      </c>
      <c r="P542" s="393">
        <v>7916.67</v>
      </c>
      <c r="Q542" s="399">
        <v>1.2</v>
      </c>
      <c r="R542" s="393">
        <f t="shared" si="43"/>
        <v>9500</v>
      </c>
      <c r="S542" s="26">
        <v>202305</v>
      </c>
      <c r="T542" s="352" t="s">
        <v>3139</v>
      </c>
      <c r="U542" s="405"/>
      <c r="V542" s="401">
        <v>1.18</v>
      </c>
      <c r="W542" s="90"/>
      <c r="X542" s="428"/>
      <c r="Y542" s="428"/>
      <c r="Z542" s="322" t="s">
        <v>3140</v>
      </c>
      <c r="AA542" s="418">
        <v>0.3</v>
      </c>
      <c r="AB542" s="90">
        <v>10</v>
      </c>
      <c r="AC542" s="225">
        <f t="shared" si="44"/>
        <v>3</v>
      </c>
      <c r="AD542" s="38"/>
    </row>
    <row r="543" spans="1:30" s="43" customFormat="1" ht="15" customHeight="1">
      <c r="A543" s="387" t="s">
        <v>209</v>
      </c>
      <c r="B543" s="387" t="s">
        <v>2927</v>
      </c>
      <c r="C543" s="387" t="s">
        <v>2958</v>
      </c>
      <c r="D543" s="388" t="s">
        <v>2929</v>
      </c>
      <c r="E543" s="59" t="s">
        <v>3141</v>
      </c>
      <c r="F543" s="59" t="s">
        <v>3142</v>
      </c>
      <c r="G543" s="387" t="s">
        <v>35</v>
      </c>
      <c r="H543" s="60" t="s">
        <v>3143</v>
      </c>
      <c r="I543" s="60" t="e">
        <f>VLOOKUP(H543,新返回合同!$A$2:$Y$45,25,FALSE)</f>
        <v>#N/A</v>
      </c>
      <c r="J543" s="316" t="s">
        <v>72</v>
      </c>
      <c r="K543" s="59" t="s">
        <v>3144</v>
      </c>
      <c r="L543" s="201" t="s">
        <v>3145</v>
      </c>
      <c r="M543" s="122" t="s">
        <v>2904</v>
      </c>
      <c r="N543" s="123"/>
      <c r="O543" s="123" t="s">
        <v>219</v>
      </c>
      <c r="P543" s="396">
        <v>175000</v>
      </c>
      <c r="Q543" s="408">
        <v>2</v>
      </c>
      <c r="R543" s="396">
        <f t="shared" si="43"/>
        <v>350000</v>
      </c>
      <c r="S543" s="77">
        <v>202305</v>
      </c>
      <c r="T543" s="372" t="s">
        <v>3146</v>
      </c>
      <c r="U543" s="409"/>
      <c r="V543" s="410">
        <v>0.720186353</v>
      </c>
      <c r="W543" s="88"/>
      <c r="X543" s="411">
        <v>44440</v>
      </c>
      <c r="Y543" s="411">
        <v>45169</v>
      </c>
      <c r="Z543" s="282" t="s">
        <v>3147</v>
      </c>
      <c r="AA543" s="420">
        <v>0.1</v>
      </c>
      <c r="AB543" s="88">
        <v>20</v>
      </c>
      <c r="AC543" s="374">
        <f t="shared" si="44"/>
        <v>2</v>
      </c>
      <c r="AD543" s="44"/>
    </row>
    <row r="544" spans="1:30" s="43" customFormat="1" ht="15" customHeight="1">
      <c r="A544" s="387" t="s">
        <v>209</v>
      </c>
      <c r="B544" s="387" t="s">
        <v>2927</v>
      </c>
      <c r="C544" s="387" t="s">
        <v>2958</v>
      </c>
      <c r="D544" s="388" t="s">
        <v>2929</v>
      </c>
      <c r="E544" s="59" t="s">
        <v>3141</v>
      </c>
      <c r="F544" s="59" t="s">
        <v>3142</v>
      </c>
      <c r="G544" s="387" t="s">
        <v>35</v>
      </c>
      <c r="H544" s="60" t="s">
        <v>3148</v>
      </c>
      <c r="I544" s="60" t="e">
        <f>VLOOKUP(H544,新返回合同!$A$2:$Y$45,25,FALSE)</f>
        <v>#N/A</v>
      </c>
      <c r="J544" s="316" t="s">
        <v>438</v>
      </c>
      <c r="K544" s="59" t="s">
        <v>3149</v>
      </c>
      <c r="L544" s="201" t="s">
        <v>3150</v>
      </c>
      <c r="M544" s="122" t="s">
        <v>3151</v>
      </c>
      <c r="N544" s="123">
        <v>42468</v>
      </c>
      <c r="O544" s="123" t="s">
        <v>540</v>
      </c>
      <c r="P544" s="396">
        <v>10000</v>
      </c>
      <c r="Q544" s="408">
        <v>1</v>
      </c>
      <c r="R544" s="396">
        <f t="shared" si="43"/>
        <v>10000</v>
      </c>
      <c r="S544" s="77">
        <v>202305</v>
      </c>
      <c r="T544" s="372" t="s">
        <v>3152</v>
      </c>
      <c r="U544" s="409"/>
      <c r="V544" s="410">
        <v>0.99</v>
      </c>
      <c r="W544" s="88"/>
      <c r="X544" s="411">
        <v>44256</v>
      </c>
      <c r="Y544" s="411">
        <v>45350</v>
      </c>
      <c r="Z544" s="282" t="s">
        <v>3153</v>
      </c>
      <c r="AA544" s="420">
        <v>0.3</v>
      </c>
      <c r="AB544" s="88">
        <v>10</v>
      </c>
      <c r="AC544" s="374">
        <f t="shared" si="44"/>
        <v>3</v>
      </c>
      <c r="AD544" s="44"/>
    </row>
    <row r="545" spans="1:30" s="43" customFormat="1" ht="15" customHeight="1">
      <c r="A545" s="387" t="s">
        <v>209</v>
      </c>
      <c r="B545" s="387" t="s">
        <v>2927</v>
      </c>
      <c r="C545" s="387" t="s">
        <v>2958</v>
      </c>
      <c r="D545" s="388" t="s">
        <v>2929</v>
      </c>
      <c r="E545" s="59" t="s">
        <v>3141</v>
      </c>
      <c r="F545" s="59" t="s">
        <v>3154</v>
      </c>
      <c r="G545" s="387" t="s">
        <v>35</v>
      </c>
      <c r="H545" s="60" t="s">
        <v>3148</v>
      </c>
      <c r="I545" s="60" t="e">
        <f>VLOOKUP(H545,新返回合同!$A$2:$Y$45,25,FALSE)</f>
        <v>#N/A</v>
      </c>
      <c r="J545" s="395" t="s">
        <v>37</v>
      </c>
      <c r="K545" s="59" t="s">
        <v>3155</v>
      </c>
      <c r="L545" s="201" t="s">
        <v>3156</v>
      </c>
      <c r="M545" s="122" t="s">
        <v>3151</v>
      </c>
      <c r="N545" s="123" t="s">
        <v>3157</v>
      </c>
      <c r="O545" s="123" t="s">
        <v>3158</v>
      </c>
      <c r="P545" s="396">
        <v>10000</v>
      </c>
      <c r="Q545" s="408">
        <v>26.3</v>
      </c>
      <c r="R545" s="396">
        <f t="shared" si="43"/>
        <v>263000</v>
      </c>
      <c r="S545" s="77">
        <v>202305</v>
      </c>
      <c r="T545" s="372" t="s">
        <v>3159</v>
      </c>
      <c r="U545" s="409"/>
      <c r="V545" s="410">
        <v>26.205558662000001</v>
      </c>
      <c r="W545" s="88"/>
      <c r="X545" s="411">
        <v>44256</v>
      </c>
      <c r="Y545" s="411">
        <v>45350</v>
      </c>
      <c r="Z545" s="282" t="s">
        <v>3160</v>
      </c>
      <c r="AA545" s="420">
        <v>0.3</v>
      </c>
      <c r="AB545" s="88">
        <v>80</v>
      </c>
      <c r="AC545" s="374">
        <f t="shared" si="44"/>
        <v>24</v>
      </c>
      <c r="AD545" s="44"/>
    </row>
    <row r="546" spans="1:30" s="2" customFormat="1" ht="15" customHeight="1">
      <c r="A546" s="384" t="s">
        <v>209</v>
      </c>
      <c r="B546" s="384" t="s">
        <v>2927</v>
      </c>
      <c r="C546" s="384" t="s">
        <v>2958</v>
      </c>
      <c r="D546" s="385" t="s">
        <v>2929</v>
      </c>
      <c r="E546" s="63" t="s">
        <v>3141</v>
      </c>
      <c r="F546" s="63" t="s">
        <v>3154</v>
      </c>
      <c r="G546" s="384" t="s">
        <v>35</v>
      </c>
      <c r="H546" s="8" t="s">
        <v>3161</v>
      </c>
      <c r="I546" s="8" t="e">
        <f>VLOOKUP(H546,新返回合同!$A$2:$Y$45,25,FALSE)</f>
        <v>#N/A</v>
      </c>
      <c r="J546" s="9" t="s">
        <v>1235</v>
      </c>
      <c r="K546" s="63" t="s">
        <v>3162</v>
      </c>
      <c r="L546" s="320" t="s">
        <v>3163</v>
      </c>
      <c r="M546" s="15" t="s">
        <v>3164</v>
      </c>
      <c r="N546" s="16"/>
      <c r="O546" s="225">
        <v>0</v>
      </c>
      <c r="P546" s="393">
        <v>24000</v>
      </c>
      <c r="Q546" s="399">
        <v>0</v>
      </c>
      <c r="R546" s="393">
        <f t="shared" si="43"/>
        <v>0</v>
      </c>
      <c r="S546" s="26">
        <v>202305</v>
      </c>
      <c r="T546" s="352" t="s">
        <v>3165</v>
      </c>
      <c r="U546" s="405"/>
      <c r="V546" s="401">
        <v>0</v>
      </c>
      <c r="W546" s="90"/>
      <c r="X546" s="87"/>
      <c r="Y546" s="16"/>
      <c r="Z546" s="225">
        <v>0</v>
      </c>
      <c r="AA546" s="36">
        <v>0</v>
      </c>
      <c r="AB546" s="225">
        <v>0</v>
      </c>
      <c r="AC546" s="225">
        <f t="shared" si="44"/>
        <v>0</v>
      </c>
      <c r="AD546" s="38"/>
    </row>
    <row r="547" spans="1:30" s="2" customFormat="1" ht="15" customHeight="1">
      <c r="A547" s="384" t="s">
        <v>209</v>
      </c>
      <c r="B547" s="384" t="s">
        <v>2927</v>
      </c>
      <c r="C547" s="384" t="s">
        <v>2958</v>
      </c>
      <c r="D547" s="385" t="s">
        <v>2929</v>
      </c>
      <c r="E547" s="63" t="s">
        <v>3141</v>
      </c>
      <c r="F547" s="63" t="s">
        <v>3154</v>
      </c>
      <c r="G547" s="384" t="s">
        <v>35</v>
      </c>
      <c r="H547" s="8" t="s">
        <v>3161</v>
      </c>
      <c r="I547" s="8" t="e">
        <f>VLOOKUP(H547,新返回合同!$A$2:$Y$45,25,FALSE)</f>
        <v>#N/A</v>
      </c>
      <c r="J547" s="9" t="s">
        <v>1235</v>
      </c>
      <c r="K547" s="63" t="s">
        <v>3166</v>
      </c>
      <c r="L547" s="320" t="s">
        <v>3167</v>
      </c>
      <c r="M547" s="15" t="s">
        <v>2904</v>
      </c>
      <c r="N547" s="16"/>
      <c r="O547" s="64" t="s">
        <v>3168</v>
      </c>
      <c r="P547" s="393">
        <v>24000</v>
      </c>
      <c r="Q547" s="399">
        <v>26.9</v>
      </c>
      <c r="R547" s="393">
        <f t="shared" si="43"/>
        <v>645600</v>
      </c>
      <c r="S547" s="26">
        <v>202305</v>
      </c>
      <c r="T547" s="352" t="s">
        <v>3169</v>
      </c>
      <c r="U547" s="405"/>
      <c r="V547" s="401">
        <v>26.819616633999999</v>
      </c>
      <c r="W547" s="90"/>
      <c r="X547" s="87"/>
      <c r="Y547" s="16"/>
      <c r="Z547" s="322" t="s">
        <v>3170</v>
      </c>
      <c r="AA547" s="418">
        <v>0.1</v>
      </c>
      <c r="AB547" s="90">
        <v>180</v>
      </c>
      <c r="AC547" s="225">
        <f t="shared" si="44"/>
        <v>18</v>
      </c>
      <c r="AD547" s="38"/>
    </row>
    <row r="548" spans="1:30" s="43" customFormat="1" ht="15" customHeight="1">
      <c r="A548" s="282" t="s">
        <v>209</v>
      </c>
      <c r="B548" s="282" t="s">
        <v>2927</v>
      </c>
      <c r="C548" s="387" t="s">
        <v>2958</v>
      </c>
      <c r="D548" s="388" t="s">
        <v>2929</v>
      </c>
      <c r="E548" s="57" t="s">
        <v>3141</v>
      </c>
      <c r="F548" s="57" t="s">
        <v>3154</v>
      </c>
      <c r="G548" s="387" t="s">
        <v>35</v>
      </c>
      <c r="H548" s="60" t="s">
        <v>3148</v>
      </c>
      <c r="I548" s="60" t="e">
        <f>VLOOKUP(H548,新返回合同!$A$2:$Y$45,25,FALSE)</f>
        <v>#N/A</v>
      </c>
      <c r="J548" s="316" t="s">
        <v>1235</v>
      </c>
      <c r="K548" s="282"/>
      <c r="L548" s="282" t="s">
        <v>3171</v>
      </c>
      <c r="M548" s="122" t="s">
        <v>3172</v>
      </c>
      <c r="N548" s="411">
        <v>44508</v>
      </c>
      <c r="O548" s="282" t="s">
        <v>274</v>
      </c>
      <c r="P548" s="427">
        <v>10000</v>
      </c>
      <c r="Q548" s="408">
        <v>48.3</v>
      </c>
      <c r="R548" s="396">
        <f t="shared" si="43"/>
        <v>483000</v>
      </c>
      <c r="S548" s="77">
        <v>202305</v>
      </c>
      <c r="T548" s="437" t="s">
        <v>3173</v>
      </c>
      <c r="U548" s="409"/>
      <c r="V548" s="410">
        <v>48.297319536000003</v>
      </c>
      <c r="W548" s="410"/>
      <c r="X548" s="411">
        <v>44256</v>
      </c>
      <c r="Y548" s="411">
        <v>45350</v>
      </c>
      <c r="Z548" s="57" t="s">
        <v>3174</v>
      </c>
      <c r="AA548" s="342">
        <v>0.3</v>
      </c>
      <c r="AB548" s="88">
        <v>100</v>
      </c>
      <c r="AC548" s="374">
        <f t="shared" si="44"/>
        <v>30</v>
      </c>
      <c r="AD548" s="44"/>
    </row>
    <row r="549" spans="1:30" s="43" customFormat="1" ht="15" customHeight="1">
      <c r="A549" s="282" t="s">
        <v>209</v>
      </c>
      <c r="B549" s="282" t="s">
        <v>2927</v>
      </c>
      <c r="C549" s="387" t="s">
        <v>2958</v>
      </c>
      <c r="D549" s="388" t="s">
        <v>2929</v>
      </c>
      <c r="E549" s="57" t="s">
        <v>3141</v>
      </c>
      <c r="F549" s="57" t="s">
        <v>3154</v>
      </c>
      <c r="G549" s="282" t="s">
        <v>35</v>
      </c>
      <c r="H549" s="282" t="s">
        <v>3175</v>
      </c>
      <c r="I549" s="60" t="e">
        <f>VLOOKUP(H549,新返回合同!$A$2:$Y$45,25,FALSE)</f>
        <v>#N/A</v>
      </c>
      <c r="J549" s="316" t="s">
        <v>37</v>
      </c>
      <c r="K549" s="282" t="s">
        <v>3176</v>
      </c>
      <c r="L549" s="282" t="s">
        <v>3177</v>
      </c>
      <c r="M549" s="282" t="s">
        <v>3178</v>
      </c>
      <c r="N549" s="411" t="s">
        <v>3179</v>
      </c>
      <c r="O549" s="282" t="s">
        <v>3180</v>
      </c>
      <c r="P549" s="427">
        <v>10000</v>
      </c>
      <c r="Q549" s="408">
        <v>0</v>
      </c>
      <c r="R549" s="396">
        <f t="shared" si="43"/>
        <v>0</v>
      </c>
      <c r="S549" s="77">
        <v>202305</v>
      </c>
      <c r="T549" s="437" t="s">
        <v>3181</v>
      </c>
      <c r="U549" s="409"/>
      <c r="V549" s="410">
        <v>0</v>
      </c>
      <c r="W549" s="410"/>
      <c r="X549" s="411">
        <v>44743</v>
      </c>
      <c r="Y549" s="411">
        <v>45107</v>
      </c>
      <c r="Z549" s="374">
        <v>0</v>
      </c>
      <c r="AA549" s="365">
        <v>0</v>
      </c>
      <c r="AB549" s="374">
        <v>0</v>
      </c>
      <c r="AC549" s="374">
        <f t="shared" si="44"/>
        <v>0</v>
      </c>
      <c r="AD549" s="44"/>
    </row>
    <row r="550" spans="1:30" s="43" customFormat="1" ht="15" customHeight="1">
      <c r="A550" s="282" t="s">
        <v>209</v>
      </c>
      <c r="B550" s="282" t="s">
        <v>2927</v>
      </c>
      <c r="C550" s="387" t="s">
        <v>2958</v>
      </c>
      <c r="D550" s="388" t="s">
        <v>2929</v>
      </c>
      <c r="E550" s="57" t="s">
        <v>3141</v>
      </c>
      <c r="F550" s="57" t="s">
        <v>3154</v>
      </c>
      <c r="G550" s="282" t="s">
        <v>35</v>
      </c>
      <c r="H550" s="282" t="s">
        <v>3175</v>
      </c>
      <c r="I550" s="60" t="e">
        <f>VLOOKUP(H550,新返回合同!$A$2:$Y$45,25,FALSE)</f>
        <v>#N/A</v>
      </c>
      <c r="J550" s="316" t="s">
        <v>37</v>
      </c>
      <c r="K550" s="282" t="s">
        <v>3182</v>
      </c>
      <c r="L550" s="282" t="s">
        <v>3183</v>
      </c>
      <c r="M550" s="282" t="s">
        <v>3184</v>
      </c>
      <c r="N550" s="411" t="s">
        <v>3185</v>
      </c>
      <c r="O550" s="282" t="s">
        <v>968</v>
      </c>
      <c r="P550" s="427">
        <v>10000</v>
      </c>
      <c r="Q550" s="408">
        <v>149.87</v>
      </c>
      <c r="R550" s="396">
        <f t="shared" si="43"/>
        <v>1498700</v>
      </c>
      <c r="S550" s="77">
        <v>202305</v>
      </c>
      <c r="T550" s="437" t="s">
        <v>3186</v>
      </c>
      <c r="U550" s="409"/>
      <c r="V550" s="410">
        <v>148.31232910099999</v>
      </c>
      <c r="W550" s="410">
        <v>151.43</v>
      </c>
      <c r="X550" s="411">
        <v>44743</v>
      </c>
      <c r="Y550" s="411">
        <v>45107</v>
      </c>
      <c r="Z550" s="282" t="s">
        <v>3187</v>
      </c>
      <c r="AA550" s="420">
        <v>0.3</v>
      </c>
      <c r="AB550" s="88">
        <v>200</v>
      </c>
      <c r="AC550" s="374">
        <f t="shared" si="44"/>
        <v>60</v>
      </c>
      <c r="AD550" s="44"/>
    </row>
    <row r="551" spans="1:30" s="2" customFormat="1" ht="15" customHeight="1">
      <c r="A551" s="322" t="s">
        <v>209</v>
      </c>
      <c r="B551" s="322" t="s">
        <v>2927</v>
      </c>
      <c r="C551" s="384" t="s">
        <v>2958</v>
      </c>
      <c r="D551" s="385" t="s">
        <v>2929</v>
      </c>
      <c r="E551" s="61" t="s">
        <v>3141</v>
      </c>
      <c r="F551" s="61" t="s">
        <v>3154</v>
      </c>
      <c r="G551" s="322" t="s">
        <v>35</v>
      </c>
      <c r="H551" s="322" t="s">
        <v>3188</v>
      </c>
      <c r="I551" s="8" t="e">
        <f>VLOOKUP(H551,新返回合同!$A$2:$Y$45,25,FALSE)</f>
        <v>#N/A</v>
      </c>
      <c r="J551" s="9" t="s">
        <v>37</v>
      </c>
      <c r="K551" s="322" t="s">
        <v>3176</v>
      </c>
      <c r="L551" s="322" t="s">
        <v>3189</v>
      </c>
      <c r="M551" s="322" t="s">
        <v>3190</v>
      </c>
      <c r="N551" s="428">
        <v>44986</v>
      </c>
      <c r="O551" s="322" t="s">
        <v>431</v>
      </c>
      <c r="P551" s="429">
        <v>10000</v>
      </c>
      <c r="Q551" s="399">
        <v>74.36</v>
      </c>
      <c r="R551" s="393">
        <f t="shared" si="43"/>
        <v>743600</v>
      </c>
      <c r="S551" s="26">
        <v>202305</v>
      </c>
      <c r="T551" s="438" t="s">
        <v>3191</v>
      </c>
      <c r="U551" s="405"/>
      <c r="V551" s="401">
        <v>73.604443510999999</v>
      </c>
      <c r="W551" s="401">
        <v>75.12</v>
      </c>
      <c r="X551" s="428"/>
      <c r="Y551" s="428"/>
      <c r="Z551" s="322" t="s">
        <v>3192</v>
      </c>
      <c r="AA551" s="345">
        <v>0.3</v>
      </c>
      <c r="AB551" s="90">
        <v>200</v>
      </c>
      <c r="AC551" s="419">
        <f t="shared" si="44"/>
        <v>60</v>
      </c>
      <c r="AD551" s="38"/>
    </row>
    <row r="552" spans="1:30" s="43" customFormat="1" ht="15" customHeight="1">
      <c r="A552" s="387" t="s">
        <v>209</v>
      </c>
      <c r="B552" s="387" t="s">
        <v>2927</v>
      </c>
      <c r="C552" s="387" t="s">
        <v>3023</v>
      </c>
      <c r="D552" s="388" t="s">
        <v>2929</v>
      </c>
      <c r="E552" s="59" t="s">
        <v>3193</v>
      </c>
      <c r="F552" s="59" t="s">
        <v>3194</v>
      </c>
      <c r="G552" s="59" t="s">
        <v>35</v>
      </c>
      <c r="H552" s="60" t="s">
        <v>3195</v>
      </c>
      <c r="I552" s="60" t="e">
        <f>VLOOKUP(H552,新返回合同!$A$2:$Y$45,25,FALSE)</f>
        <v>#N/A</v>
      </c>
      <c r="J552" s="316" t="s">
        <v>37</v>
      </c>
      <c r="K552" s="59" t="s">
        <v>3196</v>
      </c>
      <c r="L552" s="201" t="s">
        <v>3197</v>
      </c>
      <c r="M552" s="424" t="s">
        <v>3198</v>
      </c>
      <c r="N552" s="81">
        <v>44105</v>
      </c>
      <c r="O552" s="59" t="s">
        <v>219</v>
      </c>
      <c r="P552" s="396">
        <v>9000</v>
      </c>
      <c r="Q552" s="408">
        <v>6.6</v>
      </c>
      <c r="R552" s="396">
        <f t="shared" si="43"/>
        <v>59400</v>
      </c>
      <c r="S552" s="77">
        <v>202305</v>
      </c>
      <c r="T552" s="372" t="s">
        <v>3099</v>
      </c>
      <c r="U552" s="409"/>
      <c r="V552" s="410">
        <v>6.5256914139999997</v>
      </c>
      <c r="W552" s="424"/>
      <c r="X552" s="81">
        <v>44835</v>
      </c>
      <c r="Y552" s="123">
        <v>45199</v>
      </c>
      <c r="Z552" s="57" t="s">
        <v>3199</v>
      </c>
      <c r="AA552" s="420">
        <v>0.3</v>
      </c>
      <c r="AB552" s="88">
        <v>20</v>
      </c>
      <c r="AC552" s="374">
        <f t="shared" si="44"/>
        <v>6</v>
      </c>
      <c r="AD552" s="44"/>
    </row>
    <row r="553" spans="1:30" s="43" customFormat="1" ht="15" customHeight="1">
      <c r="A553" s="59" t="s">
        <v>209</v>
      </c>
      <c r="B553" s="387" t="s">
        <v>2927</v>
      </c>
      <c r="C553" s="57" t="s">
        <v>3034</v>
      </c>
      <c r="D553" s="388" t="s">
        <v>2929</v>
      </c>
      <c r="E553" s="59" t="s">
        <v>3200</v>
      </c>
      <c r="F553" s="59" t="s">
        <v>3201</v>
      </c>
      <c r="G553" s="59" t="s">
        <v>35</v>
      </c>
      <c r="H553" s="60" t="s">
        <v>3202</v>
      </c>
      <c r="I553" s="60" t="e">
        <f>VLOOKUP(H553,新返回合同!$A$2:$Y$45,25,FALSE)</f>
        <v>#N/A</v>
      </c>
      <c r="J553" s="316" t="s">
        <v>37</v>
      </c>
      <c r="K553" s="59" t="s">
        <v>3203</v>
      </c>
      <c r="L553" s="201" t="s">
        <v>3204</v>
      </c>
      <c r="M553" s="122" t="s">
        <v>3205</v>
      </c>
      <c r="N553" s="81" t="s">
        <v>3206</v>
      </c>
      <c r="O553" s="59" t="s">
        <v>1729</v>
      </c>
      <c r="P553" s="396">
        <v>7500</v>
      </c>
      <c r="Q553" s="408">
        <v>0</v>
      </c>
      <c r="R553" s="396">
        <f t="shared" si="43"/>
        <v>0</v>
      </c>
      <c r="S553" s="77">
        <v>202305</v>
      </c>
      <c r="T553" s="372" t="s">
        <v>3207</v>
      </c>
      <c r="U553" s="377"/>
      <c r="V553" s="410">
        <v>0</v>
      </c>
      <c r="W553" s="88"/>
      <c r="X553" s="411">
        <v>43831</v>
      </c>
      <c r="Y553" s="411">
        <v>44439</v>
      </c>
      <c r="Z553" s="374">
        <v>0</v>
      </c>
      <c r="AA553" s="365">
        <v>0</v>
      </c>
      <c r="AB553" s="374">
        <v>0</v>
      </c>
      <c r="AC553" s="374">
        <f t="shared" si="44"/>
        <v>0</v>
      </c>
      <c r="AD553" s="44"/>
    </row>
    <row r="554" spans="1:30" s="2" customFormat="1" ht="15" customHeight="1">
      <c r="A554" s="384" t="s">
        <v>209</v>
      </c>
      <c r="B554" s="384" t="s">
        <v>2927</v>
      </c>
      <c r="C554" s="384" t="s">
        <v>2928</v>
      </c>
      <c r="D554" s="385" t="s">
        <v>2929</v>
      </c>
      <c r="E554" s="63" t="s">
        <v>3208</v>
      </c>
      <c r="F554" s="63" t="s">
        <v>3209</v>
      </c>
      <c r="G554" s="63" t="s">
        <v>35</v>
      </c>
      <c r="H554" s="8" t="s">
        <v>3210</v>
      </c>
      <c r="I554" s="8" t="e">
        <f>VLOOKUP(H554,新返回合同!$A$2:$Y$45,25,FALSE)</f>
        <v>#N/A</v>
      </c>
      <c r="J554" s="9" t="s">
        <v>37</v>
      </c>
      <c r="K554" s="63" t="s">
        <v>2950</v>
      </c>
      <c r="L554" s="320" t="s">
        <v>3211</v>
      </c>
      <c r="M554" s="402" t="s">
        <v>2952</v>
      </c>
      <c r="N554" s="87">
        <v>44810</v>
      </c>
      <c r="O554" s="61" t="s">
        <v>247</v>
      </c>
      <c r="P554" s="393">
        <v>7083</v>
      </c>
      <c r="Q554" s="399">
        <v>96.3</v>
      </c>
      <c r="R554" s="393">
        <f t="shared" si="43"/>
        <v>682092.9</v>
      </c>
      <c r="S554" s="26">
        <v>202305</v>
      </c>
      <c r="T554" s="352" t="s">
        <v>3212</v>
      </c>
      <c r="U554" s="405"/>
      <c r="V554" s="401">
        <v>96.246165465999994</v>
      </c>
      <c r="W554" s="439"/>
      <c r="X554" s="439"/>
      <c r="Y554" s="87"/>
      <c r="Z554" s="61" t="s">
        <v>3213</v>
      </c>
      <c r="AA554" s="345">
        <v>0.3</v>
      </c>
      <c r="AB554" s="90">
        <v>180</v>
      </c>
      <c r="AC554" s="225">
        <f t="shared" si="44"/>
        <v>54</v>
      </c>
      <c r="AD554" s="38"/>
    </row>
    <row r="555" spans="1:30" s="2" customFormat="1" ht="15" customHeight="1">
      <c r="A555" s="384" t="s">
        <v>264</v>
      </c>
      <c r="B555" s="384" t="s">
        <v>2927</v>
      </c>
      <c r="C555" s="384" t="s">
        <v>2958</v>
      </c>
      <c r="D555" s="385" t="s">
        <v>2929</v>
      </c>
      <c r="E555" s="63" t="s">
        <v>3214</v>
      </c>
      <c r="F555" s="63" t="s">
        <v>3215</v>
      </c>
      <c r="G555" s="384" t="s">
        <v>35</v>
      </c>
      <c r="H555" s="8" t="s">
        <v>3216</v>
      </c>
      <c r="I555" s="8" t="e">
        <f>VLOOKUP(H555,新返回合同!$A$2:$Y$45,25,FALSE)</f>
        <v>#N/A</v>
      </c>
      <c r="J555" s="390" t="s">
        <v>37</v>
      </c>
      <c r="K555" s="63" t="s">
        <v>3149</v>
      </c>
      <c r="L555" s="320" t="s">
        <v>3217</v>
      </c>
      <c r="M555" s="402" t="s">
        <v>3218</v>
      </c>
      <c r="N555" s="87" t="s">
        <v>3219</v>
      </c>
      <c r="O555" s="61" t="s">
        <v>3220</v>
      </c>
      <c r="P555" s="393">
        <v>11000</v>
      </c>
      <c r="Q555" s="399">
        <v>9.0299999999999994</v>
      </c>
      <c r="R555" s="393">
        <f t="shared" si="43"/>
        <v>99330</v>
      </c>
      <c r="S555" s="26">
        <v>202305</v>
      </c>
      <c r="T555" s="352" t="s">
        <v>3221</v>
      </c>
      <c r="U555" s="405"/>
      <c r="V555" s="401">
        <v>9.0302982709999995</v>
      </c>
      <c r="W555" s="90"/>
      <c r="X555" s="428"/>
      <c r="Y555" s="87"/>
      <c r="Z555" s="446" t="s">
        <v>3222</v>
      </c>
      <c r="AA555" s="418">
        <v>0.4</v>
      </c>
      <c r="AB555" s="90">
        <v>20</v>
      </c>
      <c r="AC555" s="225">
        <f t="shared" si="44"/>
        <v>8</v>
      </c>
      <c r="AD555" s="38"/>
    </row>
    <row r="556" spans="1:30" s="2" customFormat="1" ht="15" customHeight="1">
      <c r="A556" s="384" t="s">
        <v>264</v>
      </c>
      <c r="B556" s="384" t="s">
        <v>2927</v>
      </c>
      <c r="C556" s="384" t="s">
        <v>2958</v>
      </c>
      <c r="D556" s="385" t="s">
        <v>2929</v>
      </c>
      <c r="E556" s="63" t="s">
        <v>3214</v>
      </c>
      <c r="F556" s="63" t="s">
        <v>3223</v>
      </c>
      <c r="G556" s="384" t="s">
        <v>35</v>
      </c>
      <c r="H556" s="8" t="s">
        <v>3216</v>
      </c>
      <c r="I556" s="8" t="e">
        <f>VLOOKUP(H556,新返回合同!$A$2:$Y$45,25,FALSE)</f>
        <v>#N/A</v>
      </c>
      <c r="J556" s="9" t="s">
        <v>438</v>
      </c>
      <c r="K556" s="63" t="s">
        <v>3149</v>
      </c>
      <c r="L556" s="320" t="s">
        <v>3223</v>
      </c>
      <c r="M556" s="402" t="s">
        <v>3224</v>
      </c>
      <c r="N556" s="430" t="s">
        <v>3225</v>
      </c>
      <c r="O556" s="61" t="s">
        <v>3226</v>
      </c>
      <c r="P556" s="393">
        <v>11000</v>
      </c>
      <c r="Q556" s="399">
        <v>2.97</v>
      </c>
      <c r="R556" s="393">
        <f t="shared" si="43"/>
        <v>32670</v>
      </c>
      <c r="S556" s="26">
        <v>202305</v>
      </c>
      <c r="T556" s="352" t="s">
        <v>3227</v>
      </c>
      <c r="U556" s="405"/>
      <c r="V556" s="401">
        <v>1.5956793600000001</v>
      </c>
      <c r="W556" s="90"/>
      <c r="X556" s="428"/>
      <c r="Y556" s="87"/>
      <c r="Z556" s="446" t="s">
        <v>3228</v>
      </c>
      <c r="AA556" s="418">
        <v>0.4</v>
      </c>
      <c r="AB556" s="90">
        <v>10</v>
      </c>
      <c r="AC556" s="225">
        <f t="shared" si="44"/>
        <v>4</v>
      </c>
      <c r="AD556" s="38"/>
    </row>
    <row r="557" spans="1:30" s="43" customFormat="1" ht="15" customHeight="1">
      <c r="A557" s="387" t="s">
        <v>264</v>
      </c>
      <c r="B557" s="387" t="s">
        <v>2927</v>
      </c>
      <c r="C557" s="387" t="s">
        <v>2958</v>
      </c>
      <c r="D557" s="388" t="s">
        <v>2929</v>
      </c>
      <c r="E557" s="59" t="s">
        <v>3214</v>
      </c>
      <c r="F557" s="59" t="s">
        <v>3215</v>
      </c>
      <c r="G557" s="387" t="s">
        <v>35</v>
      </c>
      <c r="H557" s="60" t="s">
        <v>3229</v>
      </c>
      <c r="I557" s="60" t="e">
        <f>VLOOKUP(H557,新返回合同!$A$2:$Y$45,25,FALSE)</f>
        <v>#N/A</v>
      </c>
      <c r="J557" s="316" t="s">
        <v>1235</v>
      </c>
      <c r="K557" s="59" t="s">
        <v>3230</v>
      </c>
      <c r="L557" s="201" t="s">
        <v>3231</v>
      </c>
      <c r="M557" s="424" t="s">
        <v>3232</v>
      </c>
      <c r="N557" s="81" t="s">
        <v>3233</v>
      </c>
      <c r="O557" s="57" t="s">
        <v>475</v>
      </c>
      <c r="P557" s="396">
        <v>20000</v>
      </c>
      <c r="Q557" s="408">
        <v>0</v>
      </c>
      <c r="R557" s="396">
        <f t="shared" si="43"/>
        <v>0</v>
      </c>
      <c r="S557" s="77">
        <v>202305</v>
      </c>
      <c r="T557" s="372" t="s">
        <v>3234</v>
      </c>
      <c r="U557" s="409"/>
      <c r="V557" s="410">
        <v>0</v>
      </c>
      <c r="W557" s="88"/>
      <c r="X557" s="81">
        <v>43190</v>
      </c>
      <c r="Y557" s="123">
        <v>45382</v>
      </c>
      <c r="Z557" s="282" t="s">
        <v>3235</v>
      </c>
      <c r="AA557" s="420">
        <v>0</v>
      </c>
      <c r="AB557" s="88">
        <v>400</v>
      </c>
      <c r="AC557" s="374">
        <f t="shared" si="44"/>
        <v>0</v>
      </c>
      <c r="AD557" s="44"/>
    </row>
    <row r="558" spans="1:30" s="43" customFormat="1" ht="15" customHeight="1">
      <c r="A558" s="387" t="s">
        <v>264</v>
      </c>
      <c r="B558" s="387" t="s">
        <v>2927</v>
      </c>
      <c r="C558" s="387" t="s">
        <v>2958</v>
      </c>
      <c r="D558" s="388" t="s">
        <v>2929</v>
      </c>
      <c r="E558" s="59" t="s">
        <v>3214</v>
      </c>
      <c r="F558" s="59" t="s">
        <v>3215</v>
      </c>
      <c r="G558" s="387" t="s">
        <v>35</v>
      </c>
      <c r="H558" s="60" t="s">
        <v>3229</v>
      </c>
      <c r="I558" s="60" t="e">
        <f>VLOOKUP(H558,新返回合同!$A$2:$Y$45,25,FALSE)</f>
        <v>#N/A</v>
      </c>
      <c r="J558" s="316" t="s">
        <v>1235</v>
      </c>
      <c r="K558" s="59" t="s">
        <v>3149</v>
      </c>
      <c r="L558" s="201" t="s">
        <v>3215</v>
      </c>
      <c r="M558" s="122" t="s">
        <v>3236</v>
      </c>
      <c r="N558" s="81">
        <v>42248</v>
      </c>
      <c r="O558" s="57" t="s">
        <v>734</v>
      </c>
      <c r="P558" s="396">
        <v>20000</v>
      </c>
      <c r="Q558" s="408">
        <v>99</v>
      </c>
      <c r="R558" s="396">
        <f>ROUND(P558*(Q558-4),2)</f>
        <v>1900000</v>
      </c>
      <c r="S558" s="77">
        <v>202305</v>
      </c>
      <c r="T558" s="372" t="s">
        <v>3237</v>
      </c>
      <c r="U558" s="409"/>
      <c r="V558" s="410">
        <v>96.742869209999995</v>
      </c>
      <c r="W558" s="88"/>
      <c r="X558" s="81">
        <v>43190</v>
      </c>
      <c r="Y558" s="123">
        <v>45382</v>
      </c>
      <c r="Z558" s="282" t="s">
        <v>3236</v>
      </c>
      <c r="AA558" s="420" t="s">
        <v>3238</v>
      </c>
      <c r="AB558" s="88">
        <v>220</v>
      </c>
      <c r="AC558" s="447">
        <v>80</v>
      </c>
      <c r="AD558" s="44"/>
    </row>
    <row r="559" spans="1:30" s="2" customFormat="1" ht="15" customHeight="1">
      <c r="A559" s="384" t="s">
        <v>264</v>
      </c>
      <c r="B559" s="384" t="s">
        <v>2927</v>
      </c>
      <c r="C559" s="384" t="s">
        <v>2958</v>
      </c>
      <c r="D559" s="385" t="s">
        <v>2929</v>
      </c>
      <c r="E559" s="63" t="s">
        <v>3214</v>
      </c>
      <c r="F559" s="63" t="s">
        <v>3215</v>
      </c>
      <c r="G559" s="384" t="s">
        <v>35</v>
      </c>
      <c r="H559" s="8" t="s">
        <v>3239</v>
      </c>
      <c r="I559" s="8" t="e">
        <f>VLOOKUP(H559,新返回合同!$A$2:$Y$45,25,FALSE)</f>
        <v>#N/A</v>
      </c>
      <c r="J559" s="9" t="s">
        <v>72</v>
      </c>
      <c r="K559" s="63" t="s">
        <v>3240</v>
      </c>
      <c r="L559" s="320" t="s">
        <v>3241</v>
      </c>
      <c r="M559" s="402" t="s">
        <v>2904</v>
      </c>
      <c r="N559" s="87" t="s">
        <v>3242</v>
      </c>
      <c r="O559" s="61" t="s">
        <v>3243</v>
      </c>
      <c r="P559" s="393">
        <v>150000</v>
      </c>
      <c r="Q559" s="399">
        <v>4</v>
      </c>
      <c r="R559" s="393">
        <f t="shared" ref="R559:R562" si="45">ROUND(P559*Q559,2)</f>
        <v>600000</v>
      </c>
      <c r="S559" s="26">
        <v>202305</v>
      </c>
      <c r="T559" s="352" t="s">
        <v>3244</v>
      </c>
      <c r="U559" s="405"/>
      <c r="V559" s="401">
        <v>3.8127150759999999</v>
      </c>
      <c r="W559" s="90"/>
      <c r="X559" s="428"/>
      <c r="Y559" s="428"/>
      <c r="Z559" s="322" t="s">
        <v>3245</v>
      </c>
      <c r="AA559" s="418">
        <v>0.2</v>
      </c>
      <c r="AB559" s="90">
        <v>20</v>
      </c>
      <c r="AC559" s="419">
        <f>AA559*AB559</f>
        <v>4</v>
      </c>
      <c r="AD559" s="38"/>
    </row>
    <row r="560" spans="1:30" s="2" customFormat="1" ht="15" customHeight="1">
      <c r="A560" s="384" t="s">
        <v>264</v>
      </c>
      <c r="B560" s="384" t="s">
        <v>2927</v>
      </c>
      <c r="C560" s="384" t="s">
        <v>2958</v>
      </c>
      <c r="D560" s="385" t="s">
        <v>2929</v>
      </c>
      <c r="E560" s="63" t="s">
        <v>3214</v>
      </c>
      <c r="F560" s="63" t="s">
        <v>3215</v>
      </c>
      <c r="G560" s="9" t="s">
        <v>35</v>
      </c>
      <c r="H560" s="8" t="s">
        <v>3246</v>
      </c>
      <c r="I560" s="8" t="e">
        <f>VLOOKUP(H560,新返回合同!$A$2:$Y$45,25,FALSE)</f>
        <v>#N/A</v>
      </c>
      <c r="J560" s="9" t="s">
        <v>1235</v>
      </c>
      <c r="K560" s="61" t="s">
        <v>3149</v>
      </c>
      <c r="L560" s="320" t="s">
        <v>3247</v>
      </c>
      <c r="M560" s="402" t="s">
        <v>3232</v>
      </c>
      <c r="N560" s="87">
        <v>44959</v>
      </c>
      <c r="O560" s="61" t="s">
        <v>274</v>
      </c>
      <c r="P560" s="393">
        <v>11000</v>
      </c>
      <c r="Q560" s="399">
        <v>59.46</v>
      </c>
      <c r="R560" s="393">
        <f t="shared" si="45"/>
        <v>654060</v>
      </c>
      <c r="S560" s="26">
        <v>202305</v>
      </c>
      <c r="T560" s="352" t="s">
        <v>3248</v>
      </c>
      <c r="U560" s="405"/>
      <c r="V560" s="401">
        <v>59.464053153999998</v>
      </c>
      <c r="W560" s="401"/>
      <c r="X560" s="428"/>
      <c r="Y560" s="428"/>
      <c r="Z560" s="61" t="s">
        <v>3249</v>
      </c>
      <c r="AA560" s="345">
        <v>0.4</v>
      </c>
      <c r="AB560" s="90">
        <v>100</v>
      </c>
      <c r="AC560" s="419">
        <f>AA560*AB560</f>
        <v>40</v>
      </c>
      <c r="AD560" s="38"/>
    </row>
    <row r="561" spans="1:30" s="43" customFormat="1" ht="15" customHeight="1">
      <c r="A561" s="387" t="s">
        <v>264</v>
      </c>
      <c r="B561" s="387" t="s">
        <v>2927</v>
      </c>
      <c r="C561" s="387" t="s">
        <v>2958</v>
      </c>
      <c r="D561" s="388" t="s">
        <v>2929</v>
      </c>
      <c r="E561" s="59" t="s">
        <v>3214</v>
      </c>
      <c r="F561" s="59" t="s">
        <v>3215</v>
      </c>
      <c r="G561" s="387" t="s">
        <v>35</v>
      </c>
      <c r="H561" s="60" t="s">
        <v>3229</v>
      </c>
      <c r="I561" s="60" t="e">
        <f>VLOOKUP(H561,新返回合同!$A$2:$Y$45,25,FALSE)</f>
        <v>#N/A</v>
      </c>
      <c r="J561" s="316" t="s">
        <v>1235</v>
      </c>
      <c r="K561" s="59" t="s">
        <v>3149</v>
      </c>
      <c r="L561" s="201" t="s">
        <v>3215</v>
      </c>
      <c r="M561" s="122" t="s">
        <v>3236</v>
      </c>
      <c r="N561" s="81">
        <v>42248</v>
      </c>
      <c r="O561" s="57" t="s">
        <v>734</v>
      </c>
      <c r="P561" s="396">
        <v>20000</v>
      </c>
      <c r="Q561" s="408">
        <v>2</v>
      </c>
      <c r="R561" s="396">
        <f t="shared" si="45"/>
        <v>40000</v>
      </c>
      <c r="S561" s="440">
        <v>202304</v>
      </c>
      <c r="T561" s="441" t="s">
        <v>3250</v>
      </c>
      <c r="U561" s="409"/>
      <c r="V561" s="410"/>
      <c r="W561" s="410"/>
      <c r="X561" s="411"/>
      <c r="Y561" s="411"/>
      <c r="Z561" s="57"/>
      <c r="AA561" s="342"/>
      <c r="AB561" s="88"/>
      <c r="AC561" s="447"/>
      <c r="AD561" s="44"/>
    </row>
    <row r="562" spans="1:30" s="2" customFormat="1" ht="15" customHeight="1">
      <c r="A562" s="384" t="s">
        <v>264</v>
      </c>
      <c r="B562" s="384" t="s">
        <v>2927</v>
      </c>
      <c r="C562" s="384" t="s">
        <v>2958</v>
      </c>
      <c r="D562" s="385" t="s">
        <v>2929</v>
      </c>
      <c r="E562" s="63" t="s">
        <v>3214</v>
      </c>
      <c r="F562" s="63" t="s">
        <v>3215</v>
      </c>
      <c r="G562" s="9" t="s">
        <v>35</v>
      </c>
      <c r="H562" s="8" t="s">
        <v>3246</v>
      </c>
      <c r="I562" s="8" t="e">
        <f>VLOOKUP(H562,新返回合同!$A$2:$Y$45,25,FALSE)</f>
        <v>#N/A</v>
      </c>
      <c r="J562" s="9" t="s">
        <v>1235</v>
      </c>
      <c r="K562" s="61" t="s">
        <v>3149</v>
      </c>
      <c r="L562" s="320" t="s">
        <v>3247</v>
      </c>
      <c r="M562" s="402" t="s">
        <v>3232</v>
      </c>
      <c r="N562" s="87">
        <v>44959</v>
      </c>
      <c r="O562" s="61" t="s">
        <v>274</v>
      </c>
      <c r="P562" s="393">
        <v>11000</v>
      </c>
      <c r="Q562" s="399">
        <v>0.66</v>
      </c>
      <c r="R562" s="393">
        <f t="shared" si="45"/>
        <v>7260</v>
      </c>
      <c r="S562" s="442">
        <v>202304</v>
      </c>
      <c r="T562" s="443" t="s">
        <v>3251</v>
      </c>
      <c r="U562" s="405"/>
      <c r="V562" s="401"/>
      <c r="W562" s="401"/>
      <c r="X562" s="428"/>
      <c r="Y562" s="428"/>
      <c r="Z562" s="61"/>
      <c r="AA562" s="345"/>
      <c r="AB562" s="90"/>
      <c r="AC562" s="419"/>
      <c r="AD562" s="38"/>
    </row>
    <row r="563" spans="1:30" s="43" customFormat="1" ht="15" customHeight="1">
      <c r="A563" s="387" t="s">
        <v>264</v>
      </c>
      <c r="B563" s="387" t="s">
        <v>2927</v>
      </c>
      <c r="C563" s="387" t="s">
        <v>2928</v>
      </c>
      <c r="D563" s="388" t="s">
        <v>2929</v>
      </c>
      <c r="E563" s="59" t="s">
        <v>3252</v>
      </c>
      <c r="F563" s="59" t="s">
        <v>3253</v>
      </c>
      <c r="G563" s="387" t="s">
        <v>35</v>
      </c>
      <c r="H563" s="60" t="s">
        <v>3254</v>
      </c>
      <c r="I563" s="60" t="e">
        <f>VLOOKUP(H563,新返回合同!$A$2:$Y$45,25,FALSE)</f>
        <v>#N/A</v>
      </c>
      <c r="J563" s="395" t="s">
        <v>37</v>
      </c>
      <c r="K563" s="59" t="s">
        <v>3255</v>
      </c>
      <c r="L563" s="201" t="s">
        <v>3256</v>
      </c>
      <c r="M563" s="122" t="s">
        <v>3257</v>
      </c>
      <c r="N563" s="123" t="s">
        <v>3258</v>
      </c>
      <c r="O563" s="347" t="s">
        <v>3259</v>
      </c>
      <c r="P563" s="396">
        <v>6740</v>
      </c>
      <c r="Q563" s="408">
        <v>215.74</v>
      </c>
      <c r="R563" s="396">
        <f t="shared" ref="R563:R626" si="46">ROUND(P563*Q563,2)</f>
        <v>1454087.6</v>
      </c>
      <c r="S563" s="77">
        <v>202305</v>
      </c>
      <c r="T563" s="372" t="s">
        <v>3260</v>
      </c>
      <c r="U563" s="409"/>
      <c r="V563" s="410">
        <v>215.74148559599999</v>
      </c>
      <c r="W563" s="88"/>
      <c r="X563" s="81">
        <v>44927</v>
      </c>
      <c r="Y563" s="81">
        <v>45107</v>
      </c>
      <c r="Z563" s="282" t="s">
        <v>3261</v>
      </c>
      <c r="AA563" s="420">
        <v>0.4</v>
      </c>
      <c r="AB563" s="88">
        <v>480</v>
      </c>
      <c r="AC563" s="374">
        <f t="shared" ref="AC563:AC571" si="47">AA563*AB563</f>
        <v>192</v>
      </c>
      <c r="AD563" s="44"/>
    </row>
    <row r="564" spans="1:30" s="43" customFormat="1" ht="15" customHeight="1">
      <c r="A564" s="387" t="s">
        <v>264</v>
      </c>
      <c r="B564" s="387" t="s">
        <v>2927</v>
      </c>
      <c r="C564" s="387" t="s">
        <v>2928</v>
      </c>
      <c r="D564" s="388" t="s">
        <v>2929</v>
      </c>
      <c r="E564" s="59" t="s">
        <v>3252</v>
      </c>
      <c r="F564" s="59" t="s">
        <v>3253</v>
      </c>
      <c r="G564" s="387" t="s">
        <v>35</v>
      </c>
      <c r="H564" s="60" t="s">
        <v>3254</v>
      </c>
      <c r="I564" s="60" t="e">
        <f>VLOOKUP(H564,新返回合同!$A$2:$Y$45,25,FALSE)</f>
        <v>#N/A</v>
      </c>
      <c r="J564" s="395" t="s">
        <v>37</v>
      </c>
      <c r="K564" s="59" t="s">
        <v>3262</v>
      </c>
      <c r="L564" s="201" t="s">
        <v>3263</v>
      </c>
      <c r="M564" s="122" t="s">
        <v>3257</v>
      </c>
      <c r="N564" s="123" t="s">
        <v>3264</v>
      </c>
      <c r="O564" s="347" t="s">
        <v>3265</v>
      </c>
      <c r="P564" s="396">
        <v>6740</v>
      </c>
      <c r="Q564" s="408">
        <v>0</v>
      </c>
      <c r="R564" s="396">
        <f t="shared" si="46"/>
        <v>0</v>
      </c>
      <c r="S564" s="77">
        <v>202305</v>
      </c>
      <c r="T564" s="372" t="s">
        <v>3266</v>
      </c>
      <c r="U564" s="409"/>
      <c r="V564" s="410">
        <v>0</v>
      </c>
      <c r="W564" s="88"/>
      <c r="X564" s="81">
        <v>44927</v>
      </c>
      <c r="Y564" s="81">
        <v>45107</v>
      </c>
      <c r="Z564" s="374">
        <v>0</v>
      </c>
      <c r="AA564" s="365">
        <v>0</v>
      </c>
      <c r="AB564" s="374">
        <v>0</v>
      </c>
      <c r="AC564" s="374">
        <f t="shared" si="47"/>
        <v>0</v>
      </c>
      <c r="AD564" s="44"/>
    </row>
    <row r="565" spans="1:30" s="43" customFormat="1" ht="15" customHeight="1">
      <c r="A565" s="387" t="s">
        <v>264</v>
      </c>
      <c r="B565" s="387" t="s">
        <v>2927</v>
      </c>
      <c r="C565" s="387" t="s">
        <v>2928</v>
      </c>
      <c r="D565" s="388" t="s">
        <v>2929</v>
      </c>
      <c r="E565" s="59" t="s">
        <v>3252</v>
      </c>
      <c r="F565" s="59" t="s">
        <v>3253</v>
      </c>
      <c r="G565" s="387" t="s">
        <v>35</v>
      </c>
      <c r="H565" s="60" t="s">
        <v>3254</v>
      </c>
      <c r="I565" s="60" t="e">
        <f>VLOOKUP(H565,新返回合同!$A$2:$Y$45,25,FALSE)</f>
        <v>#N/A</v>
      </c>
      <c r="J565" s="395" t="s">
        <v>37</v>
      </c>
      <c r="K565" s="59" t="s">
        <v>3267</v>
      </c>
      <c r="L565" s="201" t="s">
        <v>3268</v>
      </c>
      <c r="M565" s="122" t="s">
        <v>3269</v>
      </c>
      <c r="N565" s="123" t="s">
        <v>3270</v>
      </c>
      <c r="O565" s="347" t="s">
        <v>3271</v>
      </c>
      <c r="P565" s="396">
        <v>6740</v>
      </c>
      <c r="Q565" s="408">
        <v>17.84</v>
      </c>
      <c r="R565" s="396">
        <f t="shared" si="46"/>
        <v>120241.60000000001</v>
      </c>
      <c r="S565" s="77">
        <v>202305</v>
      </c>
      <c r="T565" s="372" t="s">
        <v>3272</v>
      </c>
      <c r="U565" s="409"/>
      <c r="V565" s="410">
        <v>17.837854385</v>
      </c>
      <c r="W565" s="88"/>
      <c r="X565" s="81">
        <v>44927</v>
      </c>
      <c r="Y565" s="81">
        <v>45107</v>
      </c>
      <c r="Z565" s="448" t="s">
        <v>3273</v>
      </c>
      <c r="AA565" s="420">
        <v>0.4</v>
      </c>
      <c r="AB565" s="88">
        <v>40</v>
      </c>
      <c r="AC565" s="374">
        <f t="shared" si="47"/>
        <v>16</v>
      </c>
      <c r="AD565" s="44"/>
    </row>
    <row r="566" spans="1:30" s="43" customFormat="1" ht="15" customHeight="1">
      <c r="A566" s="387" t="s">
        <v>264</v>
      </c>
      <c r="B566" s="387" t="s">
        <v>2927</v>
      </c>
      <c r="C566" s="387" t="s">
        <v>2928</v>
      </c>
      <c r="D566" s="388" t="s">
        <v>2929</v>
      </c>
      <c r="E566" s="59" t="s">
        <v>3252</v>
      </c>
      <c r="F566" s="59" t="s">
        <v>3274</v>
      </c>
      <c r="G566" s="387" t="s">
        <v>35</v>
      </c>
      <c r="H566" s="60" t="s">
        <v>3254</v>
      </c>
      <c r="I566" s="60" t="e">
        <f>VLOOKUP(H566,新返回合同!$A$2:$Y$45,25,FALSE)</f>
        <v>#N/A</v>
      </c>
      <c r="J566" s="395" t="s">
        <v>37</v>
      </c>
      <c r="K566" s="59" t="s">
        <v>2943</v>
      </c>
      <c r="L566" s="201" t="s">
        <v>3274</v>
      </c>
      <c r="M566" s="122" t="s">
        <v>3275</v>
      </c>
      <c r="N566" s="239" t="s">
        <v>3276</v>
      </c>
      <c r="O566" s="59" t="s">
        <v>3277</v>
      </c>
      <c r="P566" s="396">
        <v>6740</v>
      </c>
      <c r="Q566" s="408">
        <v>0</v>
      </c>
      <c r="R566" s="396">
        <f t="shared" si="46"/>
        <v>0</v>
      </c>
      <c r="S566" s="77">
        <v>202305</v>
      </c>
      <c r="T566" s="372" t="s">
        <v>3278</v>
      </c>
      <c r="U566" s="409"/>
      <c r="V566" s="410">
        <v>0</v>
      </c>
      <c r="W566" s="88"/>
      <c r="X566" s="81">
        <v>44927</v>
      </c>
      <c r="Y566" s="81">
        <v>45107</v>
      </c>
      <c r="Z566" s="374">
        <v>0</v>
      </c>
      <c r="AA566" s="365">
        <v>0</v>
      </c>
      <c r="AB566" s="374">
        <v>0</v>
      </c>
      <c r="AC566" s="374">
        <f t="shared" si="47"/>
        <v>0</v>
      </c>
      <c r="AD566" s="44"/>
    </row>
    <row r="567" spans="1:30" s="43" customFormat="1" ht="15" customHeight="1">
      <c r="A567" s="387" t="s">
        <v>264</v>
      </c>
      <c r="B567" s="387" t="s">
        <v>2927</v>
      </c>
      <c r="C567" s="387" t="s">
        <v>2928</v>
      </c>
      <c r="D567" s="388" t="s">
        <v>2929</v>
      </c>
      <c r="E567" s="59" t="s">
        <v>3252</v>
      </c>
      <c r="F567" s="59" t="s">
        <v>3253</v>
      </c>
      <c r="G567" s="387" t="s">
        <v>35</v>
      </c>
      <c r="H567" s="60" t="s">
        <v>3254</v>
      </c>
      <c r="I567" s="60" t="e">
        <f>VLOOKUP(H567,新返回合同!$A$2:$Y$45,25,FALSE)</f>
        <v>#N/A</v>
      </c>
      <c r="J567" s="395" t="s">
        <v>37</v>
      </c>
      <c r="K567" s="59" t="s">
        <v>2950</v>
      </c>
      <c r="L567" s="201" t="s">
        <v>3279</v>
      </c>
      <c r="M567" s="122" t="s">
        <v>2952</v>
      </c>
      <c r="N567" s="239" t="s">
        <v>2953</v>
      </c>
      <c r="O567" s="59" t="s">
        <v>3280</v>
      </c>
      <c r="P567" s="396">
        <v>6740</v>
      </c>
      <c r="Q567" s="408">
        <v>122.66</v>
      </c>
      <c r="R567" s="396">
        <f t="shared" si="46"/>
        <v>826728.4</v>
      </c>
      <c r="S567" s="77">
        <v>202305</v>
      </c>
      <c r="T567" s="372" t="s">
        <v>3281</v>
      </c>
      <c r="U567" s="409"/>
      <c r="V567" s="410">
        <v>122.660690308</v>
      </c>
      <c r="W567" s="410"/>
      <c r="X567" s="81">
        <v>44927</v>
      </c>
      <c r="Y567" s="81">
        <v>45107</v>
      </c>
      <c r="Z567" s="57" t="s">
        <v>3282</v>
      </c>
      <c r="AA567" s="420">
        <v>0.4</v>
      </c>
      <c r="AB567" s="88">
        <v>260</v>
      </c>
      <c r="AC567" s="374">
        <f t="shared" si="47"/>
        <v>104</v>
      </c>
      <c r="AD567" s="44"/>
    </row>
    <row r="568" spans="1:30" s="43" customFormat="1" ht="15" customHeight="1">
      <c r="A568" s="387" t="s">
        <v>264</v>
      </c>
      <c r="B568" s="387" t="s">
        <v>2927</v>
      </c>
      <c r="C568" s="387" t="s">
        <v>2871</v>
      </c>
      <c r="D568" s="388" t="s">
        <v>2929</v>
      </c>
      <c r="E568" s="59" t="s">
        <v>3283</v>
      </c>
      <c r="F568" s="59" t="s">
        <v>3284</v>
      </c>
      <c r="G568" s="387" t="s">
        <v>35</v>
      </c>
      <c r="H568" s="60" t="s">
        <v>3285</v>
      </c>
      <c r="I568" s="60" t="e">
        <f>VLOOKUP(H568,新返回合同!$A$2:$Y$45,25,FALSE)</f>
        <v>#N/A</v>
      </c>
      <c r="J568" s="395" t="s">
        <v>37</v>
      </c>
      <c r="K568" s="59" t="s">
        <v>3286</v>
      </c>
      <c r="L568" s="201" t="s">
        <v>3287</v>
      </c>
      <c r="M568" s="122" t="s">
        <v>3288</v>
      </c>
      <c r="N568" s="123" t="s">
        <v>3289</v>
      </c>
      <c r="O568" s="347" t="s">
        <v>3290</v>
      </c>
      <c r="P568" s="396">
        <v>6740</v>
      </c>
      <c r="Q568" s="408">
        <v>72.41</v>
      </c>
      <c r="R568" s="396">
        <f t="shared" si="46"/>
        <v>488043.4</v>
      </c>
      <c r="S568" s="77">
        <v>202305</v>
      </c>
      <c r="T568" s="372" t="s">
        <v>3291</v>
      </c>
      <c r="U568" s="409"/>
      <c r="V568" s="410">
        <v>72.406929016000007</v>
      </c>
      <c r="W568" s="88"/>
      <c r="X568" s="81">
        <v>44927</v>
      </c>
      <c r="Y568" s="81">
        <v>45107</v>
      </c>
      <c r="Z568" s="282" t="s">
        <v>3292</v>
      </c>
      <c r="AA568" s="420">
        <v>0.4</v>
      </c>
      <c r="AB568" s="374">
        <v>160</v>
      </c>
      <c r="AC568" s="374">
        <f t="shared" si="47"/>
        <v>64</v>
      </c>
      <c r="AD568" s="44"/>
    </row>
    <row r="569" spans="1:30" s="43" customFormat="1" ht="15" customHeight="1">
      <c r="A569" s="387" t="s">
        <v>264</v>
      </c>
      <c r="B569" s="387" t="s">
        <v>2927</v>
      </c>
      <c r="C569" s="387" t="s">
        <v>2871</v>
      </c>
      <c r="D569" s="388" t="s">
        <v>2929</v>
      </c>
      <c r="E569" s="59" t="s">
        <v>3283</v>
      </c>
      <c r="F569" s="59" t="s">
        <v>3284</v>
      </c>
      <c r="G569" s="387" t="s">
        <v>35</v>
      </c>
      <c r="H569" s="60" t="s">
        <v>3285</v>
      </c>
      <c r="I569" s="60" t="e">
        <f>VLOOKUP(H569,新返回合同!$A$2:$Y$45,25,FALSE)</f>
        <v>#N/A</v>
      </c>
      <c r="J569" s="395" t="s">
        <v>37</v>
      </c>
      <c r="K569" s="59" t="s">
        <v>2871</v>
      </c>
      <c r="L569" s="201" t="s">
        <v>3293</v>
      </c>
      <c r="M569" s="122" t="s">
        <v>3294</v>
      </c>
      <c r="N569" s="123">
        <v>44927</v>
      </c>
      <c r="O569" s="347" t="s">
        <v>1352</v>
      </c>
      <c r="P569" s="396">
        <v>6740</v>
      </c>
      <c r="Q569" s="408">
        <v>71.459999999999994</v>
      </c>
      <c r="R569" s="396">
        <f t="shared" si="46"/>
        <v>481640.4</v>
      </c>
      <c r="S569" s="77">
        <v>202305</v>
      </c>
      <c r="T569" s="372"/>
      <c r="U569" s="409"/>
      <c r="V569" s="410">
        <v>71.460197449000006</v>
      </c>
      <c r="W569" s="88"/>
      <c r="X569" s="81">
        <v>44927</v>
      </c>
      <c r="Y569" s="81">
        <v>45107</v>
      </c>
      <c r="Z569" s="282" t="s">
        <v>3294</v>
      </c>
      <c r="AA569" s="420">
        <v>0.4</v>
      </c>
      <c r="AB569" s="88">
        <v>160</v>
      </c>
      <c r="AC569" s="374">
        <f t="shared" si="47"/>
        <v>64</v>
      </c>
      <c r="AD569" s="44"/>
    </row>
    <row r="570" spans="1:30" s="43" customFormat="1" ht="15" customHeight="1">
      <c r="A570" s="421" t="s">
        <v>264</v>
      </c>
      <c r="B570" s="421" t="s">
        <v>2927</v>
      </c>
      <c r="C570" s="421" t="s">
        <v>2871</v>
      </c>
      <c r="D570" s="388" t="s">
        <v>2929</v>
      </c>
      <c r="E570" s="422" t="s">
        <v>3283</v>
      </c>
      <c r="F570" s="422" t="s">
        <v>3284</v>
      </c>
      <c r="G570" s="421" t="s">
        <v>35</v>
      </c>
      <c r="H570" s="60" t="s">
        <v>3285</v>
      </c>
      <c r="I570" s="60" t="e">
        <f>VLOOKUP(H570,新返回合同!$A$2:$Y$45,25,FALSE)</f>
        <v>#N/A</v>
      </c>
      <c r="J570" s="395" t="s">
        <v>37</v>
      </c>
      <c r="K570" s="422" t="s">
        <v>2871</v>
      </c>
      <c r="L570" s="431" t="s">
        <v>3295</v>
      </c>
      <c r="M570" s="122" t="s">
        <v>3288</v>
      </c>
      <c r="N570" s="123" t="s">
        <v>3296</v>
      </c>
      <c r="O570" s="374" t="s">
        <v>3297</v>
      </c>
      <c r="P570" s="396">
        <v>6740</v>
      </c>
      <c r="Q570" s="408">
        <v>74.349999999999994</v>
      </c>
      <c r="R570" s="396">
        <f t="shared" si="46"/>
        <v>501119</v>
      </c>
      <c r="S570" s="77">
        <v>202305</v>
      </c>
      <c r="T570" s="372" t="s">
        <v>3298</v>
      </c>
      <c r="U570" s="409"/>
      <c r="V570" s="410">
        <v>74.345733643000003</v>
      </c>
      <c r="W570" s="88"/>
      <c r="X570" s="81">
        <v>44927</v>
      </c>
      <c r="Y570" s="81">
        <v>45107</v>
      </c>
      <c r="Z570" s="374" t="s">
        <v>3299</v>
      </c>
      <c r="AA570" s="420">
        <v>0.4</v>
      </c>
      <c r="AB570" s="374">
        <v>160</v>
      </c>
      <c r="AC570" s="374">
        <f t="shared" si="47"/>
        <v>64</v>
      </c>
      <c r="AD570" s="44"/>
    </row>
    <row r="571" spans="1:30" s="43" customFormat="1" ht="15" customHeight="1">
      <c r="A571" s="421" t="s">
        <v>264</v>
      </c>
      <c r="B571" s="421" t="s">
        <v>2927</v>
      </c>
      <c r="C571" s="421" t="s">
        <v>2871</v>
      </c>
      <c r="D571" s="388" t="s">
        <v>2929</v>
      </c>
      <c r="E571" s="422" t="s">
        <v>3283</v>
      </c>
      <c r="F571" s="422" t="s">
        <v>3284</v>
      </c>
      <c r="G571" s="421" t="s">
        <v>35</v>
      </c>
      <c r="H571" s="60" t="s">
        <v>3285</v>
      </c>
      <c r="I571" s="60" t="e">
        <f>VLOOKUP(H571,新返回合同!$A$2:$Y$45,25,FALSE)</f>
        <v>#N/A</v>
      </c>
      <c r="J571" s="395" t="s">
        <v>438</v>
      </c>
      <c r="K571" s="422" t="s">
        <v>2871</v>
      </c>
      <c r="L571" s="431" t="s">
        <v>3300</v>
      </c>
      <c r="M571" s="122" t="s">
        <v>3301</v>
      </c>
      <c r="N571" s="123">
        <v>44044</v>
      </c>
      <c r="O571" s="347" t="s">
        <v>219</v>
      </c>
      <c r="P571" s="396">
        <v>6740</v>
      </c>
      <c r="Q571" s="408">
        <v>1.1000000000000001</v>
      </c>
      <c r="R571" s="396">
        <f t="shared" si="46"/>
        <v>7414</v>
      </c>
      <c r="S571" s="77">
        <v>202305</v>
      </c>
      <c r="T571" s="372" t="s">
        <v>3302</v>
      </c>
      <c r="U571" s="409"/>
      <c r="V571" s="410">
        <v>1.1000000000000001</v>
      </c>
      <c r="W571" s="88"/>
      <c r="X571" s="81">
        <v>44927</v>
      </c>
      <c r="Y571" s="81">
        <v>45107</v>
      </c>
      <c r="Z571" s="282" t="s">
        <v>3301</v>
      </c>
      <c r="AA571" s="420">
        <v>0.4</v>
      </c>
      <c r="AB571" s="88">
        <v>20</v>
      </c>
      <c r="AC571" s="447">
        <f t="shared" si="47"/>
        <v>8</v>
      </c>
      <c r="AD571" s="44"/>
    </row>
    <row r="572" spans="1:30" s="43" customFormat="1" ht="15" customHeight="1">
      <c r="A572" s="387" t="s">
        <v>264</v>
      </c>
      <c r="B572" s="387" t="s">
        <v>2927</v>
      </c>
      <c r="C572" s="387" t="s">
        <v>2871</v>
      </c>
      <c r="D572" s="388" t="s">
        <v>2929</v>
      </c>
      <c r="E572" s="59" t="s">
        <v>3283</v>
      </c>
      <c r="F572" s="59" t="s">
        <v>3284</v>
      </c>
      <c r="G572" s="387" t="s">
        <v>35</v>
      </c>
      <c r="H572" s="60" t="s">
        <v>3303</v>
      </c>
      <c r="I572" s="60" t="e">
        <f>VLOOKUP(H572,新返回合同!$A$2:$Y$45,25,FALSE)</f>
        <v>#N/A</v>
      </c>
      <c r="J572" s="395" t="s">
        <v>37</v>
      </c>
      <c r="K572" s="59" t="s">
        <v>3286</v>
      </c>
      <c r="L572" s="201" t="s">
        <v>3287</v>
      </c>
      <c r="M572" s="122" t="s">
        <v>3288</v>
      </c>
      <c r="N572" s="123" t="s">
        <v>3289</v>
      </c>
      <c r="O572" s="347" t="s">
        <v>3290</v>
      </c>
      <c r="P572" s="396">
        <v>6740</v>
      </c>
      <c r="Q572" s="408">
        <v>0.91</v>
      </c>
      <c r="R572" s="396">
        <f t="shared" si="46"/>
        <v>6133.4</v>
      </c>
      <c r="S572" s="444">
        <v>202210</v>
      </c>
      <c r="T572" s="445" t="s">
        <v>3304</v>
      </c>
      <c r="U572" s="409"/>
      <c r="V572" s="410"/>
      <c r="W572" s="410"/>
      <c r="X572" s="81"/>
      <c r="Y572" s="81"/>
      <c r="Z572" s="282"/>
      <c r="AA572" s="342"/>
      <c r="AB572" s="88"/>
      <c r="AC572" s="447"/>
      <c r="AD572" s="44"/>
    </row>
    <row r="573" spans="1:30" s="43" customFormat="1" ht="15" customHeight="1">
      <c r="A573" s="387" t="s">
        <v>264</v>
      </c>
      <c r="B573" s="387" t="s">
        <v>2927</v>
      </c>
      <c r="C573" s="387" t="s">
        <v>2871</v>
      </c>
      <c r="D573" s="388" t="s">
        <v>2929</v>
      </c>
      <c r="E573" s="59" t="s">
        <v>3283</v>
      </c>
      <c r="F573" s="59" t="s">
        <v>3284</v>
      </c>
      <c r="G573" s="387" t="s">
        <v>35</v>
      </c>
      <c r="H573" s="60" t="s">
        <v>3303</v>
      </c>
      <c r="I573" s="60" t="e">
        <f>VLOOKUP(H573,新返回合同!$A$2:$Y$45,25,FALSE)</f>
        <v>#N/A</v>
      </c>
      <c r="J573" s="395" t="s">
        <v>37</v>
      </c>
      <c r="K573" s="59" t="s">
        <v>3286</v>
      </c>
      <c r="L573" s="201" t="s">
        <v>3287</v>
      </c>
      <c r="M573" s="122" t="s">
        <v>3288</v>
      </c>
      <c r="N573" s="123" t="s">
        <v>3289</v>
      </c>
      <c r="O573" s="347" t="s">
        <v>3290</v>
      </c>
      <c r="P573" s="396">
        <v>6740</v>
      </c>
      <c r="Q573" s="408">
        <v>0.53</v>
      </c>
      <c r="R573" s="396">
        <f t="shared" si="46"/>
        <v>3572.2</v>
      </c>
      <c r="S573" s="444">
        <v>202211</v>
      </c>
      <c r="T573" s="445" t="s">
        <v>3305</v>
      </c>
      <c r="U573" s="409"/>
      <c r="V573" s="410"/>
      <c r="W573" s="410"/>
      <c r="X573" s="81"/>
      <c r="Y573" s="81"/>
      <c r="Z573" s="282"/>
      <c r="AA573" s="342"/>
      <c r="AB573" s="88"/>
      <c r="AC573" s="447"/>
      <c r="AD573" s="44"/>
    </row>
    <row r="574" spans="1:30" s="43" customFormat="1" ht="15" customHeight="1">
      <c r="A574" s="387" t="s">
        <v>264</v>
      </c>
      <c r="B574" s="387" t="s">
        <v>2927</v>
      </c>
      <c r="C574" s="387" t="s">
        <v>2871</v>
      </c>
      <c r="D574" s="388" t="s">
        <v>2929</v>
      </c>
      <c r="E574" s="59" t="s">
        <v>3283</v>
      </c>
      <c r="F574" s="59" t="s">
        <v>3284</v>
      </c>
      <c r="G574" s="387" t="s">
        <v>35</v>
      </c>
      <c r="H574" s="60" t="s">
        <v>3303</v>
      </c>
      <c r="I574" s="60" t="e">
        <f>VLOOKUP(H574,新返回合同!$A$2:$Y$45,25,FALSE)</f>
        <v>#N/A</v>
      </c>
      <c r="J574" s="395" t="s">
        <v>37</v>
      </c>
      <c r="K574" s="59" t="s">
        <v>3286</v>
      </c>
      <c r="L574" s="201" t="s">
        <v>3287</v>
      </c>
      <c r="M574" s="122" t="s">
        <v>3288</v>
      </c>
      <c r="N574" s="123" t="s">
        <v>3289</v>
      </c>
      <c r="O574" s="347" t="s">
        <v>3290</v>
      </c>
      <c r="P574" s="396">
        <v>6740</v>
      </c>
      <c r="Q574" s="408">
        <v>7.0000000000000007E-2</v>
      </c>
      <c r="R574" s="396">
        <f t="shared" si="46"/>
        <v>471.8</v>
      </c>
      <c r="S574" s="444">
        <v>202212</v>
      </c>
      <c r="T574" s="445" t="s">
        <v>3306</v>
      </c>
      <c r="U574" s="409"/>
      <c r="V574" s="410"/>
      <c r="W574" s="410"/>
      <c r="X574" s="81"/>
      <c r="Y574" s="81"/>
      <c r="Z574" s="282"/>
      <c r="AA574" s="342"/>
      <c r="AB574" s="88"/>
      <c r="AC574" s="447"/>
      <c r="AD574" s="44"/>
    </row>
    <row r="575" spans="1:30" s="43" customFormat="1" ht="15" customHeight="1">
      <c r="A575" s="387" t="s">
        <v>264</v>
      </c>
      <c r="B575" s="387" t="s">
        <v>2927</v>
      </c>
      <c r="C575" s="387" t="s">
        <v>3034</v>
      </c>
      <c r="D575" s="388" t="s">
        <v>2929</v>
      </c>
      <c r="E575" s="59" t="s">
        <v>3307</v>
      </c>
      <c r="F575" s="59" t="s">
        <v>3308</v>
      </c>
      <c r="G575" s="387" t="s">
        <v>35</v>
      </c>
      <c r="H575" s="60" t="s">
        <v>3309</v>
      </c>
      <c r="I575" s="60" t="e">
        <f>VLOOKUP(H575,新返回合同!$A$2:$Y$45,25,FALSE)</f>
        <v>#N/A</v>
      </c>
      <c r="J575" s="395" t="s">
        <v>37</v>
      </c>
      <c r="K575" s="59" t="s">
        <v>3310</v>
      </c>
      <c r="L575" s="201" t="s">
        <v>3311</v>
      </c>
      <c r="M575" s="122" t="s">
        <v>3312</v>
      </c>
      <c r="N575" s="123" t="s">
        <v>3313</v>
      </c>
      <c r="O575" s="347" t="s">
        <v>3314</v>
      </c>
      <c r="P575" s="396">
        <v>6740</v>
      </c>
      <c r="Q575" s="408">
        <v>63.62</v>
      </c>
      <c r="R575" s="396">
        <f t="shared" si="46"/>
        <v>428798.8</v>
      </c>
      <c r="S575" s="77">
        <v>202305</v>
      </c>
      <c r="T575" s="372" t="s">
        <v>3315</v>
      </c>
      <c r="U575" s="409"/>
      <c r="V575" s="410">
        <v>63.622886657999999</v>
      </c>
      <c r="W575" s="88"/>
      <c r="X575" s="81">
        <v>44927</v>
      </c>
      <c r="Y575" s="449">
        <v>45107</v>
      </c>
      <c r="Z575" s="57" t="s">
        <v>3316</v>
      </c>
      <c r="AA575" s="420">
        <v>0.4</v>
      </c>
      <c r="AB575" s="88">
        <v>140</v>
      </c>
      <c r="AC575" s="374">
        <f>AA575*AB575</f>
        <v>56</v>
      </c>
      <c r="AD575" s="44"/>
    </row>
    <row r="576" spans="1:30" s="43" customFormat="1" ht="15" customHeight="1">
      <c r="A576" s="387" t="s">
        <v>264</v>
      </c>
      <c r="B576" s="387" t="s">
        <v>2927</v>
      </c>
      <c r="C576" s="387" t="s">
        <v>3034</v>
      </c>
      <c r="D576" s="388" t="s">
        <v>2929</v>
      </c>
      <c r="E576" s="59" t="s">
        <v>3307</v>
      </c>
      <c r="F576" s="59" t="s">
        <v>3308</v>
      </c>
      <c r="G576" s="387" t="s">
        <v>35</v>
      </c>
      <c r="H576" s="60" t="s">
        <v>3309</v>
      </c>
      <c r="I576" s="60" t="e">
        <f>VLOOKUP(H576,新返回合同!$A$2:$Y$45,25,FALSE)</f>
        <v>#N/A</v>
      </c>
      <c r="J576" s="395" t="s">
        <v>37</v>
      </c>
      <c r="K576" s="59" t="s">
        <v>2865</v>
      </c>
      <c r="L576" s="201" t="s">
        <v>3317</v>
      </c>
      <c r="M576" s="122" t="s">
        <v>3312</v>
      </c>
      <c r="N576" s="123">
        <v>44805</v>
      </c>
      <c r="O576" s="347" t="s">
        <v>234</v>
      </c>
      <c r="P576" s="396">
        <v>6740</v>
      </c>
      <c r="Q576" s="408">
        <v>106.91</v>
      </c>
      <c r="R576" s="396">
        <f t="shared" si="46"/>
        <v>720573.4</v>
      </c>
      <c r="S576" s="77">
        <v>202305</v>
      </c>
      <c r="T576" s="372" t="s">
        <v>3318</v>
      </c>
      <c r="U576" s="409"/>
      <c r="V576" s="410">
        <v>106.90660095200001</v>
      </c>
      <c r="W576" s="88"/>
      <c r="X576" s="81">
        <v>44927</v>
      </c>
      <c r="Y576" s="449">
        <v>45107</v>
      </c>
      <c r="Z576" s="57" t="s">
        <v>3319</v>
      </c>
      <c r="AA576" s="420">
        <v>0.4</v>
      </c>
      <c r="AB576" s="88">
        <v>240</v>
      </c>
      <c r="AC576" s="374">
        <f>AA576*AB576</f>
        <v>96</v>
      </c>
      <c r="AD576" s="44"/>
    </row>
    <row r="577" spans="1:30" s="43" customFormat="1" ht="15" customHeight="1">
      <c r="A577" s="387" t="s">
        <v>264</v>
      </c>
      <c r="B577" s="387" t="s">
        <v>2927</v>
      </c>
      <c r="C577" s="387" t="s">
        <v>3034</v>
      </c>
      <c r="D577" s="388" t="s">
        <v>2929</v>
      </c>
      <c r="E577" s="59" t="s">
        <v>3307</v>
      </c>
      <c r="F577" s="59" t="s">
        <v>3308</v>
      </c>
      <c r="G577" s="387" t="s">
        <v>35</v>
      </c>
      <c r="H577" s="60" t="s">
        <v>3309</v>
      </c>
      <c r="I577" s="60" t="e">
        <f>VLOOKUP(H577,新返回合同!$A$2:$Y$45,25,FALSE)</f>
        <v>#N/A</v>
      </c>
      <c r="J577" s="395" t="s">
        <v>37</v>
      </c>
      <c r="K577" s="59" t="s">
        <v>2865</v>
      </c>
      <c r="L577" s="201" t="s">
        <v>3320</v>
      </c>
      <c r="M577" s="122" t="s">
        <v>3321</v>
      </c>
      <c r="N577" s="123">
        <v>44805</v>
      </c>
      <c r="O577" s="347" t="s">
        <v>431</v>
      </c>
      <c r="P577" s="396">
        <v>6740</v>
      </c>
      <c r="Q577" s="408">
        <v>87.68</v>
      </c>
      <c r="R577" s="396">
        <f t="shared" si="46"/>
        <v>590963.19999999995</v>
      </c>
      <c r="S577" s="77">
        <v>202305</v>
      </c>
      <c r="T577" s="372" t="s">
        <v>3322</v>
      </c>
      <c r="U577" s="409"/>
      <c r="V577" s="410">
        <v>87.677894592000001</v>
      </c>
      <c r="W577" s="88"/>
      <c r="X577" s="81">
        <v>44927</v>
      </c>
      <c r="Y577" s="449">
        <v>45107</v>
      </c>
      <c r="Z577" s="57" t="s">
        <v>3323</v>
      </c>
      <c r="AA577" s="420">
        <v>0.4</v>
      </c>
      <c r="AB577" s="88">
        <v>200</v>
      </c>
      <c r="AC577" s="374">
        <f>AA577*AB577</f>
        <v>80</v>
      </c>
      <c r="AD577" s="44"/>
    </row>
    <row r="578" spans="1:30" s="43" customFormat="1" ht="15" customHeight="1">
      <c r="A578" s="387" t="s">
        <v>264</v>
      </c>
      <c r="B578" s="387" t="s">
        <v>2927</v>
      </c>
      <c r="C578" s="387" t="s">
        <v>3034</v>
      </c>
      <c r="D578" s="388" t="s">
        <v>2929</v>
      </c>
      <c r="E578" s="59" t="s">
        <v>3307</v>
      </c>
      <c r="F578" s="59" t="s">
        <v>3308</v>
      </c>
      <c r="G578" s="387" t="s">
        <v>35</v>
      </c>
      <c r="H578" s="60" t="s">
        <v>3309</v>
      </c>
      <c r="I578" s="60" t="e">
        <f>VLOOKUP(H578,新返回合同!$A$2:$Y$45,25,FALSE)</f>
        <v>#N/A</v>
      </c>
      <c r="J578" s="395" t="s">
        <v>37</v>
      </c>
      <c r="K578" s="59" t="s">
        <v>2865</v>
      </c>
      <c r="L578" s="201" t="s">
        <v>3324</v>
      </c>
      <c r="M578" s="122" t="s">
        <v>3325</v>
      </c>
      <c r="N578" s="123" t="s">
        <v>3326</v>
      </c>
      <c r="O578" s="387" t="s">
        <v>3075</v>
      </c>
      <c r="P578" s="396">
        <v>6740</v>
      </c>
      <c r="Q578" s="408">
        <v>8</v>
      </c>
      <c r="R578" s="396">
        <f t="shared" si="46"/>
        <v>53920</v>
      </c>
      <c r="S578" s="77">
        <v>202305</v>
      </c>
      <c r="T578" s="372" t="s">
        <v>3327</v>
      </c>
      <c r="U578" s="409"/>
      <c r="V578" s="410">
        <v>8</v>
      </c>
      <c r="W578" s="410"/>
      <c r="X578" s="81">
        <v>44927</v>
      </c>
      <c r="Y578" s="449">
        <v>45107</v>
      </c>
      <c r="Z578" s="57" t="s">
        <v>3328</v>
      </c>
      <c r="AA578" s="342">
        <v>0.4</v>
      </c>
      <c r="AB578" s="88">
        <v>20</v>
      </c>
      <c r="AC578" s="374">
        <f>AA578*AB578</f>
        <v>8</v>
      </c>
      <c r="AD578" s="44"/>
    </row>
    <row r="579" spans="1:30" s="2" customFormat="1" ht="15" customHeight="1">
      <c r="A579" s="384" t="s">
        <v>264</v>
      </c>
      <c r="B579" s="384" t="s">
        <v>2927</v>
      </c>
      <c r="C579" s="384" t="s">
        <v>3034</v>
      </c>
      <c r="D579" s="385" t="s">
        <v>2929</v>
      </c>
      <c r="E579" s="63" t="s">
        <v>3307</v>
      </c>
      <c r="F579" s="63" t="s">
        <v>3308</v>
      </c>
      <c r="G579" s="384" t="s">
        <v>35</v>
      </c>
      <c r="H579" s="8" t="s">
        <v>3329</v>
      </c>
      <c r="I579" s="8" t="e">
        <f>VLOOKUP(H579,新返回合同!$A$2:$Y$45,25,FALSE)</f>
        <v>#N/A</v>
      </c>
      <c r="J579" s="390" t="s">
        <v>37</v>
      </c>
      <c r="K579" s="63" t="s">
        <v>2865</v>
      </c>
      <c r="L579" s="320" t="s">
        <v>3330</v>
      </c>
      <c r="M579" s="15" t="s">
        <v>3080</v>
      </c>
      <c r="N579" s="16" t="s">
        <v>3331</v>
      </c>
      <c r="O579" s="384" t="s">
        <v>3332</v>
      </c>
      <c r="P579" s="393">
        <v>6740</v>
      </c>
      <c r="Q579" s="399">
        <v>100.59</v>
      </c>
      <c r="R579" s="393">
        <f t="shared" si="46"/>
        <v>677976.6</v>
      </c>
      <c r="S579" s="26">
        <v>202305</v>
      </c>
      <c r="T579" s="433" t="s">
        <v>3333</v>
      </c>
      <c r="U579" s="405"/>
      <c r="V579" s="401">
        <v>100.592399597</v>
      </c>
      <c r="W579" s="401"/>
      <c r="X579" s="428"/>
      <c r="Y579" s="428"/>
      <c r="Z579" s="225" t="s">
        <v>3334</v>
      </c>
      <c r="AA579" s="36">
        <v>0.4</v>
      </c>
      <c r="AB579" s="225">
        <v>200</v>
      </c>
      <c r="AC579" s="225">
        <f>AA579*AB579</f>
        <v>80</v>
      </c>
      <c r="AD579" s="38"/>
    </row>
    <row r="580" spans="1:30" s="43" customFormat="1" ht="15" customHeight="1">
      <c r="A580" s="387" t="s">
        <v>264</v>
      </c>
      <c r="B580" s="387" t="s">
        <v>2927</v>
      </c>
      <c r="C580" s="387" t="s">
        <v>3034</v>
      </c>
      <c r="D580" s="388" t="s">
        <v>2929</v>
      </c>
      <c r="E580" s="59" t="s">
        <v>3307</v>
      </c>
      <c r="F580" s="59" t="s">
        <v>3308</v>
      </c>
      <c r="G580" s="387" t="s">
        <v>35</v>
      </c>
      <c r="H580" s="60" t="s">
        <v>3309</v>
      </c>
      <c r="I580" s="60" t="e">
        <f>VLOOKUP(H580,新返回合同!$A$2:$Y$45,25,FALSE)</f>
        <v>#N/A</v>
      </c>
      <c r="J580" s="395" t="s">
        <v>37</v>
      </c>
      <c r="K580" s="59" t="s">
        <v>3310</v>
      </c>
      <c r="L580" s="201" t="s">
        <v>3311</v>
      </c>
      <c r="M580" s="122" t="s">
        <v>3312</v>
      </c>
      <c r="N580" s="123" t="s">
        <v>3313</v>
      </c>
      <c r="O580" s="347" t="s">
        <v>3314</v>
      </c>
      <c r="P580" s="396">
        <v>6740</v>
      </c>
      <c r="Q580" s="408">
        <v>0.41</v>
      </c>
      <c r="R580" s="396">
        <f t="shared" si="46"/>
        <v>2763.4</v>
      </c>
      <c r="S580" s="444">
        <v>202304</v>
      </c>
      <c r="T580" s="445" t="s">
        <v>3335</v>
      </c>
      <c r="U580" s="409"/>
      <c r="V580" s="410"/>
      <c r="W580" s="410"/>
      <c r="X580" s="411"/>
      <c r="Y580" s="411"/>
      <c r="Z580" s="57"/>
      <c r="AA580" s="342"/>
      <c r="AB580" s="88"/>
      <c r="AC580" s="447"/>
      <c r="AD580" s="44"/>
    </row>
    <row r="581" spans="1:30" s="43" customFormat="1" ht="15" customHeight="1">
      <c r="A581" s="387" t="s">
        <v>264</v>
      </c>
      <c r="B581" s="387" t="s">
        <v>2927</v>
      </c>
      <c r="C581" s="387" t="s">
        <v>3034</v>
      </c>
      <c r="D581" s="388" t="s">
        <v>2929</v>
      </c>
      <c r="E581" s="59" t="s">
        <v>3307</v>
      </c>
      <c r="F581" s="59" t="s">
        <v>3308</v>
      </c>
      <c r="G581" s="387" t="s">
        <v>35</v>
      </c>
      <c r="H581" s="60" t="s">
        <v>3309</v>
      </c>
      <c r="I581" s="60" t="e">
        <f>VLOOKUP(H581,新返回合同!$A$2:$Y$45,25,FALSE)</f>
        <v>#N/A</v>
      </c>
      <c r="J581" s="395" t="s">
        <v>37</v>
      </c>
      <c r="K581" s="59" t="s">
        <v>2865</v>
      </c>
      <c r="L581" s="201" t="s">
        <v>3317</v>
      </c>
      <c r="M581" s="122" t="s">
        <v>3312</v>
      </c>
      <c r="N581" s="123">
        <v>44805</v>
      </c>
      <c r="O581" s="347" t="s">
        <v>234</v>
      </c>
      <c r="P581" s="396">
        <v>6740</v>
      </c>
      <c r="Q581" s="408">
        <v>5.36</v>
      </c>
      <c r="R581" s="396">
        <f t="shared" si="46"/>
        <v>36126.400000000001</v>
      </c>
      <c r="S581" s="444">
        <v>202304</v>
      </c>
      <c r="T581" s="445" t="s">
        <v>3336</v>
      </c>
      <c r="U581" s="409"/>
      <c r="V581" s="410"/>
      <c r="W581" s="410"/>
      <c r="X581" s="411"/>
      <c r="Y581" s="411"/>
      <c r="Z581" s="57"/>
      <c r="AA581" s="342"/>
      <c r="AB581" s="88"/>
      <c r="AC581" s="447"/>
      <c r="AD581" s="44"/>
    </row>
    <row r="582" spans="1:30" s="2" customFormat="1" ht="15" customHeight="1">
      <c r="A582" s="384" t="s">
        <v>264</v>
      </c>
      <c r="B582" s="384" t="s">
        <v>2927</v>
      </c>
      <c r="C582" s="384" t="s">
        <v>3034</v>
      </c>
      <c r="D582" s="385" t="s">
        <v>2929</v>
      </c>
      <c r="E582" s="63" t="s">
        <v>3307</v>
      </c>
      <c r="F582" s="63" t="s">
        <v>3308</v>
      </c>
      <c r="G582" s="384" t="s">
        <v>35</v>
      </c>
      <c r="H582" s="8" t="s">
        <v>3329</v>
      </c>
      <c r="I582" s="8" t="e">
        <f>VLOOKUP(H582,新返回合同!$A$2:$Y$45,25,FALSE)</f>
        <v>#N/A</v>
      </c>
      <c r="J582" s="390" t="s">
        <v>37</v>
      </c>
      <c r="K582" s="63" t="s">
        <v>2865</v>
      </c>
      <c r="L582" s="320" t="s">
        <v>3330</v>
      </c>
      <c r="M582" s="15" t="s">
        <v>3080</v>
      </c>
      <c r="N582" s="16" t="s">
        <v>3331</v>
      </c>
      <c r="O582" s="384" t="s">
        <v>3332</v>
      </c>
      <c r="P582" s="393">
        <v>6740</v>
      </c>
      <c r="Q582" s="399">
        <v>0.94</v>
      </c>
      <c r="R582" s="393">
        <f t="shared" si="46"/>
        <v>6335.6</v>
      </c>
      <c r="S582" s="406">
        <v>202304</v>
      </c>
      <c r="T582" s="407" t="s">
        <v>3337</v>
      </c>
      <c r="U582" s="405"/>
      <c r="V582" s="401"/>
      <c r="W582" s="401"/>
      <c r="X582" s="428"/>
      <c r="Y582" s="428"/>
      <c r="Z582" s="61"/>
      <c r="AA582" s="345"/>
      <c r="AB582" s="90"/>
      <c r="AC582" s="419"/>
      <c r="AD582" s="38"/>
    </row>
    <row r="583" spans="1:30" s="43" customFormat="1" ht="15" customHeight="1">
      <c r="A583" s="387" t="s">
        <v>264</v>
      </c>
      <c r="B583" s="387" t="s">
        <v>2927</v>
      </c>
      <c r="C583" s="387" t="s">
        <v>3023</v>
      </c>
      <c r="D583" s="388" t="s">
        <v>2929</v>
      </c>
      <c r="E583" s="59" t="s">
        <v>3338</v>
      </c>
      <c r="F583" s="59" t="s">
        <v>3339</v>
      </c>
      <c r="G583" s="387" t="s">
        <v>35</v>
      </c>
      <c r="H583" s="60" t="s">
        <v>3340</v>
      </c>
      <c r="I583" s="60" t="e">
        <f>VLOOKUP(H583,新返回合同!$A$2:$Y$45,25,FALSE)</f>
        <v>#N/A</v>
      </c>
      <c r="J583" s="395" t="s">
        <v>37</v>
      </c>
      <c r="K583" s="59" t="s">
        <v>3196</v>
      </c>
      <c r="L583" s="201" t="s">
        <v>3339</v>
      </c>
      <c r="M583" s="122" t="s">
        <v>3341</v>
      </c>
      <c r="N583" s="81" t="s">
        <v>3342</v>
      </c>
      <c r="O583" s="57" t="s">
        <v>3343</v>
      </c>
      <c r="P583" s="396">
        <v>6740</v>
      </c>
      <c r="Q583" s="408">
        <v>46.07</v>
      </c>
      <c r="R583" s="396">
        <f t="shared" si="46"/>
        <v>310511.8</v>
      </c>
      <c r="S583" s="77">
        <v>202305</v>
      </c>
      <c r="T583" s="372" t="s">
        <v>3344</v>
      </c>
      <c r="U583" s="409"/>
      <c r="V583" s="410">
        <v>46.068210602000001</v>
      </c>
      <c r="W583" s="88"/>
      <c r="X583" s="81">
        <v>44927</v>
      </c>
      <c r="Y583" s="81">
        <v>45107</v>
      </c>
      <c r="Z583" s="448" t="s">
        <v>3345</v>
      </c>
      <c r="AA583" s="420">
        <v>0.4</v>
      </c>
      <c r="AB583" s="88">
        <v>100</v>
      </c>
      <c r="AC583" s="374">
        <f t="shared" ref="AC583:AC646" si="48">AA583*AB583</f>
        <v>40</v>
      </c>
      <c r="AD583" s="44"/>
    </row>
    <row r="584" spans="1:30" s="43" customFormat="1" ht="15" customHeight="1">
      <c r="A584" s="387" t="s">
        <v>264</v>
      </c>
      <c r="B584" s="387" t="s">
        <v>2927</v>
      </c>
      <c r="C584" s="387" t="s">
        <v>2958</v>
      </c>
      <c r="D584" s="388" t="s">
        <v>2929</v>
      </c>
      <c r="E584" s="59" t="s">
        <v>3346</v>
      </c>
      <c r="F584" s="59" t="s">
        <v>3347</v>
      </c>
      <c r="G584" s="387" t="s">
        <v>35</v>
      </c>
      <c r="H584" s="60" t="s">
        <v>3348</v>
      </c>
      <c r="I584" s="60" t="e">
        <f>VLOOKUP(H584,新返回合同!$A$2:$Y$45,25,FALSE)</f>
        <v>#N/A</v>
      </c>
      <c r="J584" s="395" t="s">
        <v>37</v>
      </c>
      <c r="K584" s="59" t="s">
        <v>3349</v>
      </c>
      <c r="L584" s="201" t="s">
        <v>3350</v>
      </c>
      <c r="M584" s="122" t="s">
        <v>3351</v>
      </c>
      <c r="N584" s="456" t="s">
        <v>3352</v>
      </c>
      <c r="O584" s="456" t="s">
        <v>3353</v>
      </c>
      <c r="P584" s="396">
        <v>10000</v>
      </c>
      <c r="Q584" s="408">
        <v>34.840000000000003</v>
      </c>
      <c r="R584" s="396">
        <f t="shared" si="46"/>
        <v>348400</v>
      </c>
      <c r="S584" s="77">
        <v>202305</v>
      </c>
      <c r="T584" s="372" t="s">
        <v>3354</v>
      </c>
      <c r="U584" s="409"/>
      <c r="V584" s="410">
        <v>34.836582184000001</v>
      </c>
      <c r="W584" s="88"/>
      <c r="X584" s="81">
        <v>44927</v>
      </c>
      <c r="Y584" s="81">
        <v>45107</v>
      </c>
      <c r="Z584" s="448" t="s">
        <v>3355</v>
      </c>
      <c r="AA584" s="420">
        <v>0.4</v>
      </c>
      <c r="AB584" s="88">
        <v>80</v>
      </c>
      <c r="AC584" s="374">
        <f t="shared" si="48"/>
        <v>32</v>
      </c>
      <c r="AD584" s="44"/>
    </row>
    <row r="585" spans="1:30" s="43" customFormat="1" ht="15" customHeight="1">
      <c r="A585" s="387" t="s">
        <v>264</v>
      </c>
      <c r="B585" s="387" t="s">
        <v>2927</v>
      </c>
      <c r="C585" s="387" t="s">
        <v>2958</v>
      </c>
      <c r="D585" s="388" t="s">
        <v>2929</v>
      </c>
      <c r="E585" s="59" t="s">
        <v>3356</v>
      </c>
      <c r="F585" s="59" t="s">
        <v>3357</v>
      </c>
      <c r="G585" s="387" t="s">
        <v>35</v>
      </c>
      <c r="H585" s="60" t="s">
        <v>3358</v>
      </c>
      <c r="I585" s="60" t="e">
        <f>VLOOKUP(H585,新返回合同!$A$2:$Y$45,25,FALSE)</f>
        <v>#N/A</v>
      </c>
      <c r="J585" s="395" t="s">
        <v>37</v>
      </c>
      <c r="K585" s="59" t="s">
        <v>2843</v>
      </c>
      <c r="L585" s="201" t="s">
        <v>3357</v>
      </c>
      <c r="M585" s="122" t="s">
        <v>3359</v>
      </c>
      <c r="N585" s="81" t="s">
        <v>3360</v>
      </c>
      <c r="O585" s="57" t="s">
        <v>3361</v>
      </c>
      <c r="P585" s="396">
        <v>11000</v>
      </c>
      <c r="Q585" s="408">
        <v>0</v>
      </c>
      <c r="R585" s="396">
        <f t="shared" si="46"/>
        <v>0</v>
      </c>
      <c r="S585" s="77">
        <v>202305</v>
      </c>
      <c r="T585" s="372" t="s">
        <v>3362</v>
      </c>
      <c r="U585" s="409"/>
      <c r="V585" s="410">
        <v>0</v>
      </c>
      <c r="W585" s="88"/>
      <c r="X585" s="81">
        <v>44197</v>
      </c>
      <c r="Y585" s="81">
        <v>44926</v>
      </c>
      <c r="Z585" s="374">
        <v>0</v>
      </c>
      <c r="AA585" s="365">
        <v>0</v>
      </c>
      <c r="AB585" s="374">
        <v>0</v>
      </c>
      <c r="AC585" s="374">
        <f t="shared" si="48"/>
        <v>0</v>
      </c>
      <c r="AD585" s="44"/>
    </row>
    <row r="586" spans="1:30" s="43" customFormat="1" ht="15" customHeight="1">
      <c r="A586" s="282" t="s">
        <v>29</v>
      </c>
      <c r="B586" s="282" t="s">
        <v>3363</v>
      </c>
      <c r="C586" s="282" t="s">
        <v>2958</v>
      </c>
      <c r="D586" s="388" t="s">
        <v>2929</v>
      </c>
      <c r="E586" s="59" t="s">
        <v>3364</v>
      </c>
      <c r="F586" s="59" t="s">
        <v>3365</v>
      </c>
      <c r="G586" s="59" t="s">
        <v>35</v>
      </c>
      <c r="H586" s="450" t="s">
        <v>3366</v>
      </c>
      <c r="I586" s="60" t="e">
        <f>VLOOKUP(H586,新返回合同!$A$2:$Y$45,25,FALSE)</f>
        <v>#N/A</v>
      </c>
      <c r="J586" s="59" t="s">
        <v>72</v>
      </c>
      <c r="K586" s="282" t="s">
        <v>3367</v>
      </c>
      <c r="L586" s="57" t="s">
        <v>3368</v>
      </c>
      <c r="M586" s="424"/>
      <c r="N586" s="411">
        <v>44827</v>
      </c>
      <c r="O586" s="282" t="s">
        <v>431</v>
      </c>
      <c r="P586" s="457">
        <v>50000</v>
      </c>
      <c r="Q586" s="408">
        <v>0</v>
      </c>
      <c r="R586" s="396">
        <f t="shared" si="46"/>
        <v>0</v>
      </c>
      <c r="S586" s="77">
        <v>202305</v>
      </c>
      <c r="T586" s="437" t="s">
        <v>3369</v>
      </c>
      <c r="U586" s="437"/>
      <c r="V586" s="410">
        <v>0</v>
      </c>
      <c r="W586" s="282"/>
      <c r="X586" s="411">
        <v>44562</v>
      </c>
      <c r="Y586" s="411">
        <v>45291</v>
      </c>
      <c r="Z586" s="374">
        <v>0</v>
      </c>
      <c r="AA586" s="365">
        <v>0</v>
      </c>
      <c r="AB586" s="374">
        <v>0</v>
      </c>
      <c r="AC586" s="374">
        <f t="shared" si="48"/>
        <v>0</v>
      </c>
      <c r="AD586" s="44"/>
    </row>
    <row r="587" spans="1:30" s="43" customFormat="1" ht="15" customHeight="1">
      <c r="A587" s="59" t="s">
        <v>870</v>
      </c>
      <c r="B587" s="59" t="s">
        <v>3363</v>
      </c>
      <c r="C587" s="59" t="s">
        <v>2612</v>
      </c>
      <c r="D587" s="388" t="s">
        <v>3370</v>
      </c>
      <c r="E587" s="59" t="s">
        <v>3371</v>
      </c>
      <c r="F587" s="59" t="s">
        <v>3372</v>
      </c>
      <c r="G587" s="59" t="s">
        <v>35</v>
      </c>
      <c r="H587" s="60" t="s">
        <v>3373</v>
      </c>
      <c r="I587" s="60" t="e">
        <f>VLOOKUP(H587,新返回合同!$A$2:$Y$45,25,FALSE)</f>
        <v>#N/A</v>
      </c>
      <c r="J587" s="395" t="s">
        <v>37</v>
      </c>
      <c r="K587" s="59" t="s">
        <v>3374</v>
      </c>
      <c r="L587" s="201" t="s">
        <v>3375</v>
      </c>
      <c r="M587" s="122" t="s">
        <v>3376</v>
      </c>
      <c r="N587" s="81" t="s">
        <v>3377</v>
      </c>
      <c r="O587" s="456" t="s">
        <v>3378</v>
      </c>
      <c r="P587" s="396">
        <v>4500</v>
      </c>
      <c r="Q587" s="408">
        <v>0</v>
      </c>
      <c r="R587" s="396">
        <f t="shared" si="46"/>
        <v>0</v>
      </c>
      <c r="S587" s="77">
        <v>202305</v>
      </c>
      <c r="T587" s="372" t="s">
        <v>3379</v>
      </c>
      <c r="U587" s="409"/>
      <c r="V587" s="410">
        <v>0</v>
      </c>
      <c r="W587" s="88"/>
      <c r="X587" s="411">
        <v>44652</v>
      </c>
      <c r="Y587" s="411">
        <v>45016</v>
      </c>
      <c r="Z587" s="374">
        <v>0</v>
      </c>
      <c r="AA587" s="365">
        <v>0</v>
      </c>
      <c r="AB587" s="374">
        <v>0</v>
      </c>
      <c r="AC587" s="374">
        <f t="shared" si="48"/>
        <v>0</v>
      </c>
      <c r="AD587" s="44"/>
    </row>
    <row r="588" spans="1:30" s="43" customFormat="1" ht="15" customHeight="1">
      <c r="A588" s="387" t="s">
        <v>877</v>
      </c>
      <c r="B588" s="387" t="s">
        <v>3363</v>
      </c>
      <c r="C588" s="387" t="s">
        <v>1939</v>
      </c>
      <c r="D588" s="388" t="s">
        <v>32</v>
      </c>
      <c r="E588" s="59" t="s">
        <v>3380</v>
      </c>
      <c r="F588" s="59" t="s">
        <v>3381</v>
      </c>
      <c r="G588" s="59" t="s">
        <v>35</v>
      </c>
      <c r="H588" s="60" t="s">
        <v>3382</v>
      </c>
      <c r="I588" s="60" t="e">
        <f>VLOOKUP(H588,新返回合同!$A$2:$Y$45,25,FALSE)</f>
        <v>#N/A</v>
      </c>
      <c r="J588" s="395" t="s">
        <v>37</v>
      </c>
      <c r="K588" s="59" t="s">
        <v>3383</v>
      </c>
      <c r="L588" s="201" t="s">
        <v>3384</v>
      </c>
      <c r="M588" s="122" t="s">
        <v>3385</v>
      </c>
      <c r="N588" s="239" t="s">
        <v>3386</v>
      </c>
      <c r="O588" s="425" t="s">
        <v>3387</v>
      </c>
      <c r="P588" s="396">
        <v>4000</v>
      </c>
      <c r="Q588" s="408">
        <v>0</v>
      </c>
      <c r="R588" s="396">
        <f t="shared" si="46"/>
        <v>0</v>
      </c>
      <c r="S588" s="77">
        <v>202305</v>
      </c>
      <c r="T588" s="372" t="s">
        <v>3388</v>
      </c>
      <c r="U588" s="409"/>
      <c r="V588" s="410">
        <v>0</v>
      </c>
      <c r="W588" s="88"/>
      <c r="X588" s="411">
        <v>44013</v>
      </c>
      <c r="Y588" s="411">
        <v>44255</v>
      </c>
      <c r="Z588" s="374">
        <v>0</v>
      </c>
      <c r="AA588" s="365">
        <v>0</v>
      </c>
      <c r="AB588" s="374">
        <v>0</v>
      </c>
      <c r="AC588" s="374">
        <f t="shared" si="48"/>
        <v>0</v>
      </c>
      <c r="AD588" s="44"/>
    </row>
    <row r="589" spans="1:30" s="43" customFormat="1" ht="15" customHeight="1">
      <c r="A589" s="387" t="s">
        <v>877</v>
      </c>
      <c r="B589" s="387" t="s">
        <v>3363</v>
      </c>
      <c r="C589" s="387" t="s">
        <v>1939</v>
      </c>
      <c r="D589" s="388" t="s">
        <v>32</v>
      </c>
      <c r="E589" s="59" t="s">
        <v>3389</v>
      </c>
      <c r="F589" s="59" t="s">
        <v>3390</v>
      </c>
      <c r="G589" s="59" t="s">
        <v>35</v>
      </c>
      <c r="H589" s="60" t="s">
        <v>3391</v>
      </c>
      <c r="I589" s="60" t="e">
        <f>VLOOKUP(H589,新返回合同!$A$2:$Y$45,25,FALSE)</f>
        <v>#N/A</v>
      </c>
      <c r="J589" s="395" t="s">
        <v>37</v>
      </c>
      <c r="K589" s="59" t="s">
        <v>3383</v>
      </c>
      <c r="L589" s="201" t="s">
        <v>3384</v>
      </c>
      <c r="M589" s="122" t="s">
        <v>3385</v>
      </c>
      <c r="N589" s="239" t="s">
        <v>3392</v>
      </c>
      <c r="O589" s="425" t="s">
        <v>3387</v>
      </c>
      <c r="P589" s="396">
        <v>4300</v>
      </c>
      <c r="Q589" s="408">
        <v>0</v>
      </c>
      <c r="R589" s="396">
        <f t="shared" si="46"/>
        <v>0</v>
      </c>
      <c r="S589" s="77">
        <v>202305</v>
      </c>
      <c r="T589" s="372" t="s">
        <v>3393</v>
      </c>
      <c r="U589" s="409"/>
      <c r="V589" s="410">
        <v>0</v>
      </c>
      <c r="W589" s="410"/>
      <c r="X589" s="411">
        <v>44256</v>
      </c>
      <c r="Y589" s="411">
        <v>44620</v>
      </c>
      <c r="Z589" s="374">
        <v>0</v>
      </c>
      <c r="AA589" s="365">
        <v>0</v>
      </c>
      <c r="AB589" s="374">
        <v>0</v>
      </c>
      <c r="AC589" s="374">
        <f t="shared" si="48"/>
        <v>0</v>
      </c>
      <c r="AD589" s="44"/>
    </row>
    <row r="590" spans="1:30" s="43" customFormat="1" ht="15" customHeight="1">
      <c r="A590" s="387" t="s">
        <v>858</v>
      </c>
      <c r="B590" s="387" t="s">
        <v>3363</v>
      </c>
      <c r="C590" s="387" t="s">
        <v>211</v>
      </c>
      <c r="D590" s="388" t="s">
        <v>32</v>
      </c>
      <c r="E590" s="59" t="s">
        <v>3394</v>
      </c>
      <c r="F590" s="59" t="s">
        <v>3395</v>
      </c>
      <c r="G590" s="59" t="s">
        <v>35</v>
      </c>
      <c r="H590" s="60" t="s">
        <v>3396</v>
      </c>
      <c r="I590" s="60" t="e">
        <f>VLOOKUP(H590,新返回合同!$A$2:$Y$45,25,FALSE)</f>
        <v>#N/A</v>
      </c>
      <c r="J590" s="395" t="s">
        <v>37</v>
      </c>
      <c r="K590" s="59" t="s">
        <v>779</v>
      </c>
      <c r="L590" s="201" t="s">
        <v>3397</v>
      </c>
      <c r="M590" s="122" t="s">
        <v>3398</v>
      </c>
      <c r="N590" s="456" t="s">
        <v>3399</v>
      </c>
      <c r="O590" s="456" t="s">
        <v>2047</v>
      </c>
      <c r="P590" s="396">
        <v>6666.67</v>
      </c>
      <c r="Q590" s="408">
        <v>0</v>
      </c>
      <c r="R590" s="396">
        <f t="shared" si="46"/>
        <v>0</v>
      </c>
      <c r="S590" s="77">
        <v>202305</v>
      </c>
      <c r="T590" s="372" t="s">
        <v>3400</v>
      </c>
      <c r="U590" s="409"/>
      <c r="V590" s="410">
        <v>0</v>
      </c>
      <c r="W590" s="88"/>
      <c r="X590" s="456">
        <v>44682</v>
      </c>
      <c r="Y590" s="456">
        <v>45046</v>
      </c>
      <c r="Z590" s="374">
        <v>0</v>
      </c>
      <c r="AA590" s="365">
        <v>0</v>
      </c>
      <c r="AB590" s="374">
        <v>0</v>
      </c>
      <c r="AC590" s="374">
        <f t="shared" si="48"/>
        <v>0</v>
      </c>
      <c r="AD590" s="44"/>
    </row>
    <row r="591" spans="1:30" s="43" customFormat="1" ht="15" customHeight="1">
      <c r="A591" s="387" t="s">
        <v>877</v>
      </c>
      <c r="B591" s="282" t="s">
        <v>3363</v>
      </c>
      <c r="C591" s="282" t="s">
        <v>2958</v>
      </c>
      <c r="D591" s="388" t="s">
        <v>32</v>
      </c>
      <c r="E591" s="59" t="s">
        <v>3401</v>
      </c>
      <c r="F591" s="59" t="s">
        <v>3402</v>
      </c>
      <c r="G591" s="59" t="s">
        <v>35</v>
      </c>
      <c r="H591" s="60" t="s">
        <v>3403</v>
      </c>
      <c r="I591" s="60" t="e">
        <f>VLOOKUP(H591,新返回合同!$A$2:$Y$45,25,FALSE)</f>
        <v>#N/A</v>
      </c>
      <c r="J591" s="395" t="s">
        <v>37</v>
      </c>
      <c r="K591" s="387" t="s">
        <v>3404</v>
      </c>
      <c r="L591" s="201" t="s">
        <v>3405</v>
      </c>
      <c r="M591" s="458" t="s">
        <v>3406</v>
      </c>
      <c r="N591" s="411" t="s">
        <v>3407</v>
      </c>
      <c r="O591" s="282" t="s">
        <v>3408</v>
      </c>
      <c r="P591" s="396">
        <v>5200</v>
      </c>
      <c r="Q591" s="408">
        <v>0</v>
      </c>
      <c r="R591" s="396">
        <f t="shared" si="46"/>
        <v>0</v>
      </c>
      <c r="S591" s="77">
        <v>202305</v>
      </c>
      <c r="T591" s="372" t="s">
        <v>3409</v>
      </c>
      <c r="U591" s="437"/>
      <c r="V591" s="410">
        <v>0</v>
      </c>
      <c r="W591" s="447"/>
      <c r="X591" s="411">
        <v>44593</v>
      </c>
      <c r="Y591" s="411">
        <v>44620</v>
      </c>
      <c r="Z591" s="374">
        <v>0</v>
      </c>
      <c r="AA591" s="365">
        <v>0</v>
      </c>
      <c r="AB591" s="374">
        <v>0</v>
      </c>
      <c r="AC591" s="374">
        <f t="shared" si="48"/>
        <v>0</v>
      </c>
      <c r="AD591" s="44"/>
    </row>
    <row r="592" spans="1:30" s="2" customFormat="1" ht="15" customHeight="1">
      <c r="A592" s="63" t="s">
        <v>870</v>
      </c>
      <c r="B592" s="322" t="s">
        <v>3363</v>
      </c>
      <c r="C592" s="322" t="s">
        <v>1511</v>
      </c>
      <c r="D592" s="385" t="s">
        <v>3410</v>
      </c>
      <c r="E592" s="61" t="s">
        <v>3411</v>
      </c>
      <c r="F592" s="61" t="s">
        <v>3412</v>
      </c>
      <c r="G592" s="63" t="s">
        <v>35</v>
      </c>
      <c r="H592" s="61" t="s">
        <v>3413</v>
      </c>
      <c r="I592" s="8" t="e">
        <f>VLOOKUP(H592,新返回合同!$A$2:$Y$45,25,FALSE)</f>
        <v>#N/A</v>
      </c>
      <c r="J592" s="390" t="s">
        <v>37</v>
      </c>
      <c r="K592" s="322" t="s">
        <v>3414</v>
      </c>
      <c r="L592" s="61" t="s">
        <v>3415</v>
      </c>
      <c r="M592" s="322" t="s">
        <v>3416</v>
      </c>
      <c r="N592" s="428">
        <v>43831</v>
      </c>
      <c r="O592" s="61" t="s">
        <v>1443</v>
      </c>
      <c r="P592" s="459">
        <v>6666.67</v>
      </c>
      <c r="Q592" s="399">
        <v>14.3</v>
      </c>
      <c r="R592" s="393">
        <f t="shared" si="46"/>
        <v>95333.38</v>
      </c>
      <c r="S592" s="26">
        <v>202305</v>
      </c>
      <c r="T592" s="352" t="s">
        <v>3417</v>
      </c>
      <c r="U592" s="438"/>
      <c r="V592" s="401">
        <v>14.232287406999999</v>
      </c>
      <c r="W592" s="90"/>
      <c r="X592" s="428"/>
      <c r="Y592" s="428"/>
      <c r="Z592" s="322" t="s">
        <v>3418</v>
      </c>
      <c r="AA592" s="418">
        <v>0.3</v>
      </c>
      <c r="AB592" s="419">
        <v>40</v>
      </c>
      <c r="AC592" s="225">
        <f t="shared" si="48"/>
        <v>12</v>
      </c>
      <c r="AD592" s="38"/>
    </row>
    <row r="593" spans="1:30" s="43" customFormat="1" ht="15" customHeight="1">
      <c r="A593" s="59" t="s">
        <v>870</v>
      </c>
      <c r="B593" s="282" t="s">
        <v>3363</v>
      </c>
      <c r="C593" s="282" t="s">
        <v>1969</v>
      </c>
      <c r="D593" s="388" t="s">
        <v>3410</v>
      </c>
      <c r="E593" s="57" t="s">
        <v>3411</v>
      </c>
      <c r="F593" s="57" t="s">
        <v>3412</v>
      </c>
      <c r="G593" s="59" t="s">
        <v>35</v>
      </c>
      <c r="H593" s="57" t="s">
        <v>3419</v>
      </c>
      <c r="I593" s="60" t="e">
        <f>VLOOKUP(H593,新返回合同!$A$2:$Y$45,25,FALSE)</f>
        <v>#N/A</v>
      </c>
      <c r="J593" s="395" t="s">
        <v>37</v>
      </c>
      <c r="K593" s="282" t="s">
        <v>2190</v>
      </c>
      <c r="L593" s="57" t="s">
        <v>3420</v>
      </c>
      <c r="M593" s="282" t="s">
        <v>3421</v>
      </c>
      <c r="N593" s="411" t="s">
        <v>3422</v>
      </c>
      <c r="O593" s="57" t="s">
        <v>2599</v>
      </c>
      <c r="P593" s="396">
        <v>5000</v>
      </c>
      <c r="Q593" s="408">
        <v>53.3</v>
      </c>
      <c r="R593" s="396">
        <f t="shared" si="46"/>
        <v>266500</v>
      </c>
      <c r="S593" s="77">
        <v>202305</v>
      </c>
      <c r="T593" s="372" t="s">
        <v>3423</v>
      </c>
      <c r="U593" s="437"/>
      <c r="V593" s="410">
        <v>52.325046538999999</v>
      </c>
      <c r="W593" s="88">
        <v>54.15</v>
      </c>
      <c r="X593" s="81">
        <v>44835</v>
      </c>
      <c r="Y593" s="123">
        <v>45199</v>
      </c>
      <c r="Z593" s="282" t="s">
        <v>3424</v>
      </c>
      <c r="AA593" s="420">
        <v>0.3</v>
      </c>
      <c r="AB593" s="447">
        <v>120</v>
      </c>
      <c r="AC593" s="374">
        <f t="shared" si="48"/>
        <v>36</v>
      </c>
      <c r="AD593" s="44"/>
    </row>
    <row r="594" spans="1:30" s="2" customFormat="1" ht="15" customHeight="1">
      <c r="A594" s="63" t="s">
        <v>870</v>
      </c>
      <c r="B594" s="322" t="s">
        <v>3363</v>
      </c>
      <c r="C594" s="322" t="s">
        <v>414</v>
      </c>
      <c r="D594" s="385" t="s">
        <v>3370</v>
      </c>
      <c r="E594" s="61" t="s">
        <v>3411</v>
      </c>
      <c r="F594" s="61" t="s">
        <v>3412</v>
      </c>
      <c r="G594" s="63" t="s">
        <v>35</v>
      </c>
      <c r="H594" s="322" t="s">
        <v>3425</v>
      </c>
      <c r="I594" s="8" t="e">
        <f>VLOOKUP(H594,新返回合同!$A$2:$Y$45,25,FALSE)</f>
        <v>#N/A</v>
      </c>
      <c r="J594" s="390" t="s">
        <v>37</v>
      </c>
      <c r="K594" s="322" t="s">
        <v>3426</v>
      </c>
      <c r="L594" s="322" t="s">
        <v>3427</v>
      </c>
      <c r="M594" s="322" t="s">
        <v>3428</v>
      </c>
      <c r="N594" s="428" t="s">
        <v>3429</v>
      </c>
      <c r="O594" s="322" t="s">
        <v>3430</v>
      </c>
      <c r="P594" s="460">
        <v>5000</v>
      </c>
      <c r="Q594" s="399">
        <v>79.2</v>
      </c>
      <c r="R594" s="393">
        <f t="shared" si="46"/>
        <v>396000</v>
      </c>
      <c r="S594" s="26">
        <v>202305</v>
      </c>
      <c r="T594" s="352" t="s">
        <v>3431</v>
      </c>
      <c r="U594" s="438"/>
      <c r="V594" s="401">
        <v>77.927146911999998</v>
      </c>
      <c r="W594" s="419">
        <v>80.45</v>
      </c>
      <c r="X594" s="464"/>
      <c r="Y594" s="464"/>
      <c r="Z594" s="322" t="s">
        <v>3432</v>
      </c>
      <c r="AA594" s="418">
        <v>0.3</v>
      </c>
      <c r="AB594" s="419">
        <v>200</v>
      </c>
      <c r="AC594" s="225">
        <f t="shared" si="48"/>
        <v>60</v>
      </c>
      <c r="AD594" s="38"/>
    </row>
    <row r="595" spans="1:30" s="43" customFormat="1" ht="15" customHeight="1">
      <c r="A595" s="387" t="s">
        <v>877</v>
      </c>
      <c r="B595" s="387" t="s">
        <v>3363</v>
      </c>
      <c r="C595" s="387" t="s">
        <v>2958</v>
      </c>
      <c r="D595" s="388" t="s">
        <v>32</v>
      </c>
      <c r="E595" s="59" t="s">
        <v>3433</v>
      </c>
      <c r="F595" s="59" t="s">
        <v>3434</v>
      </c>
      <c r="G595" s="59" t="s">
        <v>35</v>
      </c>
      <c r="H595" s="60" t="s">
        <v>3435</v>
      </c>
      <c r="I595" s="60" t="e">
        <f>VLOOKUP(H595,新返回合同!$A$2:$Y$45,25,FALSE)</f>
        <v>#N/A</v>
      </c>
      <c r="J595" s="395" t="s">
        <v>37</v>
      </c>
      <c r="K595" s="59" t="s">
        <v>3149</v>
      </c>
      <c r="L595" s="201" t="s">
        <v>3436</v>
      </c>
      <c r="M595" s="122" t="s">
        <v>3437</v>
      </c>
      <c r="N595" s="456" t="s">
        <v>3438</v>
      </c>
      <c r="O595" s="456" t="s">
        <v>3439</v>
      </c>
      <c r="P595" s="396">
        <v>5000</v>
      </c>
      <c r="Q595" s="408">
        <v>0</v>
      </c>
      <c r="R595" s="396">
        <f t="shared" si="46"/>
        <v>0</v>
      </c>
      <c r="S595" s="77">
        <v>202305</v>
      </c>
      <c r="T595" s="372" t="s">
        <v>3440</v>
      </c>
      <c r="U595" s="409"/>
      <c r="V595" s="410">
        <v>0</v>
      </c>
      <c r="W595" s="88"/>
      <c r="X595" s="411">
        <v>44378</v>
      </c>
      <c r="Y595" s="411">
        <v>44742</v>
      </c>
      <c r="Z595" s="374">
        <v>0</v>
      </c>
      <c r="AA595" s="365">
        <v>0</v>
      </c>
      <c r="AB595" s="374">
        <v>0</v>
      </c>
      <c r="AC595" s="374">
        <f t="shared" si="48"/>
        <v>0</v>
      </c>
      <c r="AD595" s="44"/>
    </row>
    <row r="596" spans="1:30" s="43" customFormat="1" ht="15" customHeight="1">
      <c r="A596" s="387" t="s">
        <v>877</v>
      </c>
      <c r="B596" s="387" t="s">
        <v>3363</v>
      </c>
      <c r="C596" s="387" t="s">
        <v>2958</v>
      </c>
      <c r="D596" s="388" t="s">
        <v>32</v>
      </c>
      <c r="E596" s="59" t="s">
        <v>3433</v>
      </c>
      <c r="F596" s="59" t="s">
        <v>3434</v>
      </c>
      <c r="G596" s="59" t="s">
        <v>35</v>
      </c>
      <c r="H596" s="60" t="s">
        <v>3441</v>
      </c>
      <c r="I596" s="60" t="e">
        <f>VLOOKUP(H596,新返回合同!$A$2:$Y$45,25,FALSE)</f>
        <v>#N/A</v>
      </c>
      <c r="J596" s="395" t="s">
        <v>37</v>
      </c>
      <c r="K596" s="59" t="s">
        <v>3404</v>
      </c>
      <c r="L596" s="201" t="s">
        <v>3442</v>
      </c>
      <c r="M596" s="122" t="s">
        <v>3443</v>
      </c>
      <c r="N596" s="456" t="s">
        <v>3444</v>
      </c>
      <c r="O596" s="456" t="s">
        <v>3445</v>
      </c>
      <c r="P596" s="396">
        <v>5000</v>
      </c>
      <c r="Q596" s="408">
        <v>0</v>
      </c>
      <c r="R596" s="396">
        <f t="shared" si="46"/>
        <v>0</v>
      </c>
      <c r="S596" s="77">
        <v>202305</v>
      </c>
      <c r="T596" s="372" t="s">
        <v>3446</v>
      </c>
      <c r="U596" s="409"/>
      <c r="V596" s="410">
        <v>0</v>
      </c>
      <c r="W596" s="410"/>
      <c r="X596" s="81">
        <v>44866</v>
      </c>
      <c r="Y596" s="123">
        <v>45230</v>
      </c>
      <c r="Z596" s="374">
        <v>0</v>
      </c>
      <c r="AA596" s="365">
        <v>0</v>
      </c>
      <c r="AB596" s="374">
        <v>0</v>
      </c>
      <c r="AC596" s="374">
        <f t="shared" si="48"/>
        <v>0</v>
      </c>
      <c r="AD596" s="44"/>
    </row>
    <row r="597" spans="1:30" s="43" customFormat="1" ht="15" customHeight="1">
      <c r="A597" s="387" t="s">
        <v>877</v>
      </c>
      <c r="B597" s="387" t="s">
        <v>3363</v>
      </c>
      <c r="C597" s="387" t="s">
        <v>2958</v>
      </c>
      <c r="D597" s="388" t="s">
        <v>32</v>
      </c>
      <c r="E597" s="59" t="s">
        <v>3433</v>
      </c>
      <c r="F597" s="59" t="s">
        <v>3434</v>
      </c>
      <c r="G597" s="59" t="s">
        <v>35</v>
      </c>
      <c r="H597" s="60" t="s">
        <v>3447</v>
      </c>
      <c r="I597" s="60" t="str">
        <f>VLOOKUP(H597,新返回合同!$A$2:$Y$45,25,FALSE)</f>
        <v>2023-05-05</v>
      </c>
      <c r="J597" s="395" t="s">
        <v>37</v>
      </c>
      <c r="K597" s="59" t="s">
        <v>3149</v>
      </c>
      <c r="L597" s="201" t="s">
        <v>3448</v>
      </c>
      <c r="M597" s="122" t="s">
        <v>3449</v>
      </c>
      <c r="N597" s="456">
        <v>44986</v>
      </c>
      <c r="O597" s="456" t="s">
        <v>1352</v>
      </c>
      <c r="P597" s="396">
        <v>4900</v>
      </c>
      <c r="Q597" s="408">
        <v>79.5</v>
      </c>
      <c r="R597" s="396">
        <f t="shared" si="46"/>
        <v>389550</v>
      </c>
      <c r="S597" s="77">
        <v>202305</v>
      </c>
      <c r="T597" s="372" t="s">
        <v>3450</v>
      </c>
      <c r="U597" s="409"/>
      <c r="V597" s="410">
        <v>79.417083739999995</v>
      </c>
      <c r="W597" s="410"/>
      <c r="X597" s="81">
        <v>44986</v>
      </c>
      <c r="Y597" s="123">
        <v>45351</v>
      </c>
      <c r="Z597" s="374" t="s">
        <v>3451</v>
      </c>
      <c r="AA597" s="365">
        <v>0.4</v>
      </c>
      <c r="AB597" s="374">
        <v>160</v>
      </c>
      <c r="AC597" s="374">
        <f t="shared" si="48"/>
        <v>64</v>
      </c>
      <c r="AD597" s="44"/>
    </row>
    <row r="598" spans="1:30" s="43" customFormat="1" ht="15" customHeight="1">
      <c r="A598" s="451" t="s">
        <v>858</v>
      </c>
      <c r="B598" s="282" t="s">
        <v>3363</v>
      </c>
      <c r="C598" s="282" t="s">
        <v>1275</v>
      </c>
      <c r="D598" s="388" t="s">
        <v>3370</v>
      </c>
      <c r="E598" s="59" t="s">
        <v>3452</v>
      </c>
      <c r="F598" s="59" t="s">
        <v>3453</v>
      </c>
      <c r="G598" s="59" t="s">
        <v>35</v>
      </c>
      <c r="H598" s="60" t="s">
        <v>3454</v>
      </c>
      <c r="I598" s="60" t="e">
        <f>VLOOKUP(H598,新返回合同!$A$2:$Y$45,25,FALSE)</f>
        <v>#N/A</v>
      </c>
      <c r="J598" s="395" t="s">
        <v>37</v>
      </c>
      <c r="K598" s="387" t="s">
        <v>3455</v>
      </c>
      <c r="L598" s="201" t="s">
        <v>3456</v>
      </c>
      <c r="M598" s="458" t="s">
        <v>3457</v>
      </c>
      <c r="N598" s="411" t="s">
        <v>3458</v>
      </c>
      <c r="O598" s="57" t="s">
        <v>3459</v>
      </c>
      <c r="P598" s="396">
        <v>6250</v>
      </c>
      <c r="Q598" s="408">
        <v>66.599999999999994</v>
      </c>
      <c r="R598" s="396">
        <f t="shared" si="46"/>
        <v>416250</v>
      </c>
      <c r="S598" s="77">
        <v>202305</v>
      </c>
      <c r="T598" s="372" t="s">
        <v>3460</v>
      </c>
      <c r="U598" s="437"/>
      <c r="V598" s="410">
        <v>66.531959533999995</v>
      </c>
      <c r="W598" s="410"/>
      <c r="X598" s="411">
        <v>44958</v>
      </c>
      <c r="Y598" s="411">
        <v>45322</v>
      </c>
      <c r="Z598" s="282" t="s">
        <v>3461</v>
      </c>
      <c r="AA598" s="420">
        <v>0.3</v>
      </c>
      <c r="AB598" s="447">
        <v>220</v>
      </c>
      <c r="AC598" s="374">
        <f t="shared" si="48"/>
        <v>66</v>
      </c>
      <c r="AD598" s="44"/>
    </row>
    <row r="599" spans="1:30" s="43" customFormat="1" ht="15" customHeight="1">
      <c r="A599" s="451" t="s">
        <v>858</v>
      </c>
      <c r="B599" s="282" t="s">
        <v>3363</v>
      </c>
      <c r="C599" s="282" t="s">
        <v>1275</v>
      </c>
      <c r="D599" s="388" t="s">
        <v>3370</v>
      </c>
      <c r="E599" s="59" t="s">
        <v>3452</v>
      </c>
      <c r="F599" s="59" t="s">
        <v>3453</v>
      </c>
      <c r="G599" s="59" t="s">
        <v>35</v>
      </c>
      <c r="H599" s="60" t="s">
        <v>3454</v>
      </c>
      <c r="I599" s="60" t="e">
        <f>VLOOKUP(H599,新返回合同!$A$2:$Y$45,25,FALSE)</f>
        <v>#N/A</v>
      </c>
      <c r="J599" s="395" t="s">
        <v>37</v>
      </c>
      <c r="K599" s="387" t="s">
        <v>3455</v>
      </c>
      <c r="L599" s="201" t="s">
        <v>3462</v>
      </c>
      <c r="M599" s="458" t="s">
        <v>3457</v>
      </c>
      <c r="N599" s="411" t="s">
        <v>3463</v>
      </c>
      <c r="O599" s="282" t="s">
        <v>3464</v>
      </c>
      <c r="P599" s="396">
        <v>6250</v>
      </c>
      <c r="Q599" s="408">
        <v>66.8</v>
      </c>
      <c r="R599" s="396">
        <f t="shared" si="46"/>
        <v>417500</v>
      </c>
      <c r="S599" s="77">
        <v>202305</v>
      </c>
      <c r="T599" s="372" t="s">
        <v>3465</v>
      </c>
      <c r="U599" s="437"/>
      <c r="V599" s="410">
        <v>66.795150757000002</v>
      </c>
      <c r="W599" s="447"/>
      <c r="X599" s="411">
        <v>44958</v>
      </c>
      <c r="Y599" s="411">
        <v>45322</v>
      </c>
      <c r="Z599" s="374" t="s">
        <v>3466</v>
      </c>
      <c r="AA599" s="420">
        <v>0.3</v>
      </c>
      <c r="AB599" s="447">
        <v>220</v>
      </c>
      <c r="AC599" s="374">
        <f t="shared" si="48"/>
        <v>66</v>
      </c>
      <c r="AD599" s="44"/>
    </row>
    <row r="600" spans="1:30" s="43" customFormat="1" ht="15" customHeight="1">
      <c r="A600" s="59" t="s">
        <v>870</v>
      </c>
      <c r="B600" s="282" t="s">
        <v>3363</v>
      </c>
      <c r="C600" s="282" t="s">
        <v>414</v>
      </c>
      <c r="D600" s="388" t="s">
        <v>3370</v>
      </c>
      <c r="E600" s="59" t="s">
        <v>3452</v>
      </c>
      <c r="F600" s="59" t="s">
        <v>3453</v>
      </c>
      <c r="G600" s="59" t="s">
        <v>35</v>
      </c>
      <c r="H600" s="60" t="s">
        <v>3467</v>
      </c>
      <c r="I600" s="60" t="e">
        <f>VLOOKUP(H600,新返回合同!$A$2:$Y$45,25,FALSE)</f>
        <v>#N/A</v>
      </c>
      <c r="J600" s="395" t="s">
        <v>37</v>
      </c>
      <c r="K600" s="387" t="s">
        <v>838</v>
      </c>
      <c r="L600" s="201" t="s">
        <v>3468</v>
      </c>
      <c r="M600" s="458" t="s">
        <v>3469</v>
      </c>
      <c r="N600" s="461" t="s">
        <v>3470</v>
      </c>
      <c r="O600" s="282" t="s">
        <v>3471</v>
      </c>
      <c r="P600" s="396">
        <v>5500</v>
      </c>
      <c r="Q600" s="408">
        <v>0</v>
      </c>
      <c r="R600" s="396">
        <f t="shared" si="46"/>
        <v>0</v>
      </c>
      <c r="S600" s="77">
        <v>202305</v>
      </c>
      <c r="T600" s="372" t="s">
        <v>3472</v>
      </c>
      <c r="U600" s="437"/>
      <c r="V600" s="410">
        <v>0</v>
      </c>
      <c r="W600" s="447"/>
      <c r="X600" s="411">
        <v>44652</v>
      </c>
      <c r="Y600" s="411">
        <v>45016</v>
      </c>
      <c r="Z600" s="374">
        <v>0</v>
      </c>
      <c r="AA600" s="365">
        <v>0</v>
      </c>
      <c r="AB600" s="374">
        <v>0</v>
      </c>
      <c r="AC600" s="374">
        <f t="shared" si="48"/>
        <v>0</v>
      </c>
      <c r="AD600" s="44"/>
    </row>
    <row r="601" spans="1:30" s="43" customFormat="1" ht="15" customHeight="1">
      <c r="A601" s="59" t="s">
        <v>870</v>
      </c>
      <c r="B601" s="282" t="s">
        <v>3363</v>
      </c>
      <c r="C601" s="282" t="s">
        <v>414</v>
      </c>
      <c r="D601" s="388" t="s">
        <v>3370</v>
      </c>
      <c r="E601" s="59" t="s">
        <v>3452</v>
      </c>
      <c r="F601" s="59" t="s">
        <v>3453</v>
      </c>
      <c r="G601" s="59" t="s">
        <v>35</v>
      </c>
      <c r="H601" s="60" t="s">
        <v>3467</v>
      </c>
      <c r="I601" s="60" t="e">
        <f>VLOOKUP(H601,新返回合同!$A$2:$Y$45,25,FALSE)</f>
        <v>#N/A</v>
      </c>
      <c r="J601" s="395" t="s">
        <v>37</v>
      </c>
      <c r="K601" s="387" t="s">
        <v>838</v>
      </c>
      <c r="L601" s="201" t="s">
        <v>3473</v>
      </c>
      <c r="M601" s="458" t="s">
        <v>3469</v>
      </c>
      <c r="N601" s="461" t="s">
        <v>3474</v>
      </c>
      <c r="O601" s="282" t="s">
        <v>2979</v>
      </c>
      <c r="P601" s="396">
        <v>5500</v>
      </c>
      <c r="Q601" s="408">
        <v>0</v>
      </c>
      <c r="R601" s="396">
        <f t="shared" si="46"/>
        <v>0</v>
      </c>
      <c r="S601" s="77">
        <v>202305</v>
      </c>
      <c r="T601" s="372" t="s">
        <v>3475</v>
      </c>
      <c r="U601" s="437"/>
      <c r="V601" s="410">
        <v>0</v>
      </c>
      <c r="W601" s="447"/>
      <c r="X601" s="411">
        <v>44652</v>
      </c>
      <c r="Y601" s="411">
        <v>45016</v>
      </c>
      <c r="Z601" s="374">
        <v>0</v>
      </c>
      <c r="AA601" s="365">
        <v>0</v>
      </c>
      <c r="AB601" s="374">
        <v>0</v>
      </c>
      <c r="AC601" s="374">
        <f t="shared" si="48"/>
        <v>0</v>
      </c>
      <c r="AD601" s="44"/>
    </row>
    <row r="602" spans="1:30" s="43" customFormat="1" ht="15" customHeight="1">
      <c r="A602" s="59" t="s">
        <v>870</v>
      </c>
      <c r="B602" s="282" t="s">
        <v>3363</v>
      </c>
      <c r="C602" s="282" t="s">
        <v>414</v>
      </c>
      <c r="D602" s="388" t="s">
        <v>3370</v>
      </c>
      <c r="E602" s="59" t="s">
        <v>3452</v>
      </c>
      <c r="F602" s="59" t="s">
        <v>3453</v>
      </c>
      <c r="G602" s="59" t="s">
        <v>35</v>
      </c>
      <c r="H602" s="60" t="s">
        <v>3476</v>
      </c>
      <c r="I602" s="60" t="e">
        <f>VLOOKUP(H602,新返回合同!$A$2:$Y$45,25,FALSE)</f>
        <v>#N/A</v>
      </c>
      <c r="J602" s="395" t="s">
        <v>37</v>
      </c>
      <c r="K602" s="387" t="s">
        <v>3477</v>
      </c>
      <c r="L602" s="201" t="s">
        <v>3478</v>
      </c>
      <c r="M602" s="458" t="s">
        <v>3479</v>
      </c>
      <c r="N602" s="461" t="s">
        <v>1819</v>
      </c>
      <c r="O602" s="282" t="s">
        <v>2979</v>
      </c>
      <c r="P602" s="396">
        <v>5000</v>
      </c>
      <c r="Q602" s="408">
        <v>0</v>
      </c>
      <c r="R602" s="396">
        <f t="shared" si="46"/>
        <v>0</v>
      </c>
      <c r="S602" s="77">
        <v>202305</v>
      </c>
      <c r="T602" s="372" t="s">
        <v>3480</v>
      </c>
      <c r="U602" s="437"/>
      <c r="V602" s="410">
        <v>0</v>
      </c>
      <c r="W602" s="447"/>
      <c r="X602" s="411">
        <v>44866</v>
      </c>
      <c r="Y602" s="411">
        <v>45230</v>
      </c>
      <c r="Z602" s="374">
        <v>0</v>
      </c>
      <c r="AA602" s="365">
        <v>0</v>
      </c>
      <c r="AB602" s="374">
        <v>0</v>
      </c>
      <c r="AC602" s="374">
        <f t="shared" si="48"/>
        <v>0</v>
      </c>
      <c r="AD602" s="44"/>
    </row>
    <row r="603" spans="1:30" s="43" customFormat="1" ht="15" customHeight="1">
      <c r="A603" s="59" t="s">
        <v>870</v>
      </c>
      <c r="B603" s="282" t="s">
        <v>3363</v>
      </c>
      <c r="C603" s="282" t="s">
        <v>414</v>
      </c>
      <c r="D603" s="388" t="s">
        <v>3370</v>
      </c>
      <c r="E603" s="59" t="s">
        <v>3452</v>
      </c>
      <c r="F603" s="59" t="s">
        <v>3453</v>
      </c>
      <c r="G603" s="59" t="s">
        <v>35</v>
      </c>
      <c r="H603" s="60" t="s">
        <v>3476</v>
      </c>
      <c r="I603" s="60" t="e">
        <f>VLOOKUP(H603,新返回合同!$A$2:$Y$45,25,FALSE)</f>
        <v>#N/A</v>
      </c>
      <c r="J603" s="395" t="s">
        <v>37</v>
      </c>
      <c r="K603" s="387" t="s">
        <v>3477</v>
      </c>
      <c r="L603" s="201" t="s">
        <v>3481</v>
      </c>
      <c r="M603" s="458" t="s">
        <v>3479</v>
      </c>
      <c r="N603" s="461" t="s">
        <v>3482</v>
      </c>
      <c r="O603" s="282" t="s">
        <v>1404</v>
      </c>
      <c r="P603" s="396">
        <v>5000</v>
      </c>
      <c r="Q603" s="408">
        <v>179.4</v>
      </c>
      <c r="R603" s="396">
        <f t="shared" si="46"/>
        <v>897000</v>
      </c>
      <c r="S603" s="77">
        <v>202305</v>
      </c>
      <c r="T603" s="372" t="s">
        <v>3483</v>
      </c>
      <c r="U603" s="437"/>
      <c r="V603" s="410">
        <v>179.33351135300001</v>
      </c>
      <c r="W603" s="447"/>
      <c r="X603" s="411">
        <v>44866</v>
      </c>
      <c r="Y603" s="411">
        <v>45230</v>
      </c>
      <c r="Z603" s="282" t="s">
        <v>3484</v>
      </c>
      <c r="AA603" s="420">
        <v>0.4</v>
      </c>
      <c r="AB603" s="447">
        <v>400</v>
      </c>
      <c r="AC603" s="374">
        <f t="shared" si="48"/>
        <v>160</v>
      </c>
      <c r="AD603" s="44"/>
    </row>
    <row r="604" spans="1:30" s="43" customFormat="1" ht="15" customHeight="1">
      <c r="A604" s="59" t="s">
        <v>870</v>
      </c>
      <c r="B604" s="282" t="s">
        <v>3363</v>
      </c>
      <c r="C604" s="282" t="s">
        <v>2928</v>
      </c>
      <c r="D604" s="388" t="s">
        <v>3410</v>
      </c>
      <c r="E604" s="59" t="s">
        <v>3485</v>
      </c>
      <c r="F604" s="59" t="s">
        <v>3486</v>
      </c>
      <c r="G604" s="59" t="s">
        <v>35</v>
      </c>
      <c r="H604" s="60" t="s">
        <v>3487</v>
      </c>
      <c r="I604" s="60" t="e">
        <f>VLOOKUP(H604,新返回合同!$A$2:$Y$45,25,FALSE)</f>
        <v>#N/A</v>
      </c>
      <c r="J604" s="395" t="s">
        <v>37</v>
      </c>
      <c r="K604" s="387" t="s">
        <v>2943</v>
      </c>
      <c r="L604" s="201" t="s">
        <v>3488</v>
      </c>
      <c r="M604" s="458" t="s">
        <v>3489</v>
      </c>
      <c r="N604" s="411" t="s">
        <v>3490</v>
      </c>
      <c r="O604" s="57" t="s">
        <v>1326</v>
      </c>
      <c r="P604" s="396">
        <v>5667</v>
      </c>
      <c r="Q604" s="408">
        <v>0</v>
      </c>
      <c r="R604" s="396">
        <f t="shared" si="46"/>
        <v>0</v>
      </c>
      <c r="S604" s="77">
        <v>202305</v>
      </c>
      <c r="T604" s="372" t="s">
        <v>3491</v>
      </c>
      <c r="U604" s="437"/>
      <c r="V604" s="410">
        <v>0</v>
      </c>
      <c r="W604" s="88"/>
      <c r="X604" s="411">
        <v>44378</v>
      </c>
      <c r="Y604" s="411">
        <v>44742</v>
      </c>
      <c r="Z604" s="374">
        <v>0</v>
      </c>
      <c r="AA604" s="365">
        <v>0</v>
      </c>
      <c r="AB604" s="374">
        <v>0</v>
      </c>
      <c r="AC604" s="374">
        <f t="shared" si="48"/>
        <v>0</v>
      </c>
      <c r="AD604" s="44"/>
    </row>
    <row r="605" spans="1:30" s="43" customFormat="1" ht="15" customHeight="1">
      <c r="A605" s="59" t="s">
        <v>870</v>
      </c>
      <c r="B605" s="282" t="s">
        <v>3363</v>
      </c>
      <c r="C605" s="282" t="s">
        <v>2687</v>
      </c>
      <c r="D605" s="388" t="s">
        <v>3370</v>
      </c>
      <c r="E605" s="59" t="s">
        <v>3485</v>
      </c>
      <c r="F605" s="59" t="s">
        <v>3486</v>
      </c>
      <c r="G605" s="59" t="s">
        <v>35</v>
      </c>
      <c r="H605" s="60" t="s">
        <v>3492</v>
      </c>
      <c r="I605" s="60" t="e">
        <f>VLOOKUP(H605,新返回合同!$A$2:$Y$45,25,FALSE)</f>
        <v>#N/A</v>
      </c>
      <c r="J605" s="395" t="s">
        <v>37</v>
      </c>
      <c r="K605" s="387" t="s">
        <v>3493</v>
      </c>
      <c r="L605" s="201" t="s">
        <v>3494</v>
      </c>
      <c r="M605" s="458" t="s">
        <v>3495</v>
      </c>
      <c r="N605" s="411" t="s">
        <v>3496</v>
      </c>
      <c r="O605" s="57" t="s">
        <v>2979</v>
      </c>
      <c r="P605" s="396">
        <v>5833</v>
      </c>
      <c r="Q605" s="408">
        <v>0</v>
      </c>
      <c r="R605" s="396">
        <f t="shared" si="46"/>
        <v>0</v>
      </c>
      <c r="S605" s="77">
        <v>202305</v>
      </c>
      <c r="T605" s="372" t="s">
        <v>3497</v>
      </c>
      <c r="U605" s="437"/>
      <c r="V605" s="410">
        <v>0</v>
      </c>
      <c r="W605" s="88"/>
      <c r="X605" s="411">
        <v>44228</v>
      </c>
      <c r="Y605" s="411">
        <v>44592</v>
      </c>
      <c r="Z605" s="374">
        <v>0</v>
      </c>
      <c r="AA605" s="365">
        <v>0</v>
      </c>
      <c r="AB605" s="374">
        <v>0</v>
      </c>
      <c r="AC605" s="374">
        <f t="shared" si="48"/>
        <v>0</v>
      </c>
      <c r="AD605" s="44"/>
    </row>
    <row r="606" spans="1:30" s="43" customFormat="1" ht="15" customHeight="1">
      <c r="A606" s="59" t="s">
        <v>870</v>
      </c>
      <c r="B606" s="282" t="s">
        <v>3363</v>
      </c>
      <c r="C606" s="282" t="s">
        <v>2928</v>
      </c>
      <c r="D606" s="388" t="s">
        <v>3410</v>
      </c>
      <c r="E606" s="59" t="s">
        <v>3498</v>
      </c>
      <c r="F606" s="59" t="s">
        <v>3499</v>
      </c>
      <c r="G606" s="59" t="s">
        <v>35</v>
      </c>
      <c r="H606" s="60" t="s">
        <v>3500</v>
      </c>
      <c r="I606" s="60" t="e">
        <f>VLOOKUP(H606,新返回合同!$A$2:$Y$45,25,FALSE)</f>
        <v>#N/A</v>
      </c>
      <c r="J606" s="395" t="s">
        <v>37</v>
      </c>
      <c r="K606" s="387" t="s">
        <v>3501</v>
      </c>
      <c r="L606" s="201" t="s">
        <v>3502</v>
      </c>
      <c r="M606" s="458" t="s">
        <v>3503</v>
      </c>
      <c r="N606" s="411" t="s">
        <v>3504</v>
      </c>
      <c r="O606" s="57" t="s">
        <v>3505</v>
      </c>
      <c r="P606" s="462">
        <v>5666.67</v>
      </c>
      <c r="Q606" s="408">
        <v>0</v>
      </c>
      <c r="R606" s="396">
        <f t="shared" si="46"/>
        <v>0</v>
      </c>
      <c r="S606" s="77">
        <v>202305</v>
      </c>
      <c r="T606" s="372" t="s">
        <v>3506</v>
      </c>
      <c r="U606" s="437"/>
      <c r="V606" s="410">
        <v>0</v>
      </c>
      <c r="W606" s="88"/>
      <c r="X606" s="411">
        <v>44470</v>
      </c>
      <c r="Y606" s="411">
        <v>44834</v>
      </c>
      <c r="Z606" s="374">
        <v>0</v>
      </c>
      <c r="AA606" s="365">
        <v>0</v>
      </c>
      <c r="AB606" s="374">
        <v>0</v>
      </c>
      <c r="AC606" s="374">
        <f t="shared" si="48"/>
        <v>0</v>
      </c>
      <c r="AD606" s="44"/>
    </row>
    <row r="607" spans="1:30" s="43" customFormat="1" ht="15" customHeight="1">
      <c r="A607" s="59" t="s">
        <v>870</v>
      </c>
      <c r="B607" s="282" t="s">
        <v>3363</v>
      </c>
      <c r="C607" s="282" t="s">
        <v>2928</v>
      </c>
      <c r="D607" s="388" t="s">
        <v>3410</v>
      </c>
      <c r="E607" s="59" t="s">
        <v>3498</v>
      </c>
      <c r="F607" s="59" t="s">
        <v>3499</v>
      </c>
      <c r="G607" s="59" t="s">
        <v>35</v>
      </c>
      <c r="H607" s="60" t="s">
        <v>3500</v>
      </c>
      <c r="I607" s="60" t="e">
        <f>VLOOKUP(H607,新返回合同!$A$2:$Y$45,25,FALSE)</f>
        <v>#N/A</v>
      </c>
      <c r="J607" s="395" t="s">
        <v>37</v>
      </c>
      <c r="K607" s="387" t="s">
        <v>2950</v>
      </c>
      <c r="L607" s="201" t="s">
        <v>3507</v>
      </c>
      <c r="M607" s="458" t="s">
        <v>3508</v>
      </c>
      <c r="N607" s="411" t="s">
        <v>3509</v>
      </c>
      <c r="O607" s="57" t="s">
        <v>2979</v>
      </c>
      <c r="P607" s="462">
        <v>5666.67</v>
      </c>
      <c r="Q607" s="408">
        <v>0</v>
      </c>
      <c r="R607" s="396">
        <f t="shared" si="46"/>
        <v>0</v>
      </c>
      <c r="S607" s="77">
        <v>202305</v>
      </c>
      <c r="T607" s="372" t="s">
        <v>3510</v>
      </c>
      <c r="U607" s="437"/>
      <c r="V607" s="410">
        <v>0</v>
      </c>
      <c r="W607" s="88"/>
      <c r="X607" s="411">
        <v>44470</v>
      </c>
      <c r="Y607" s="411">
        <v>44834</v>
      </c>
      <c r="Z607" s="374">
        <v>0</v>
      </c>
      <c r="AA607" s="365">
        <v>0</v>
      </c>
      <c r="AB607" s="374">
        <v>0</v>
      </c>
      <c r="AC607" s="374">
        <f t="shared" si="48"/>
        <v>0</v>
      </c>
      <c r="AD607" s="44"/>
    </row>
    <row r="608" spans="1:30" s="2" customFormat="1" ht="15" customHeight="1">
      <c r="A608" s="452" t="s">
        <v>858</v>
      </c>
      <c r="B608" s="322" t="s">
        <v>3363</v>
      </c>
      <c r="C608" s="322" t="s">
        <v>1986</v>
      </c>
      <c r="D608" s="385" t="s">
        <v>3410</v>
      </c>
      <c r="E608" s="63" t="s">
        <v>3498</v>
      </c>
      <c r="F608" s="63" t="s">
        <v>3499</v>
      </c>
      <c r="G608" s="63" t="s">
        <v>35</v>
      </c>
      <c r="H608" s="8" t="s">
        <v>3511</v>
      </c>
      <c r="I608" s="8" t="e">
        <f>VLOOKUP(H608,新返回合同!$A$2:$Y$45,25,FALSE)</f>
        <v>#N/A</v>
      </c>
      <c r="J608" s="390" t="s">
        <v>37</v>
      </c>
      <c r="K608" s="384" t="s">
        <v>3512</v>
      </c>
      <c r="L608" s="320" t="s">
        <v>3513</v>
      </c>
      <c r="M608" s="391" t="s">
        <v>3514</v>
      </c>
      <c r="N608" s="428" t="s">
        <v>3515</v>
      </c>
      <c r="O608" s="61" t="s">
        <v>3516</v>
      </c>
      <c r="P608" s="459">
        <v>6000</v>
      </c>
      <c r="Q608" s="399">
        <v>110.5</v>
      </c>
      <c r="R608" s="393">
        <f t="shared" si="46"/>
        <v>663000</v>
      </c>
      <c r="S608" s="26">
        <v>202305</v>
      </c>
      <c r="T608" s="352" t="s">
        <v>3517</v>
      </c>
      <c r="U608" s="438"/>
      <c r="V608" s="401">
        <v>110.45158386200001</v>
      </c>
      <c r="W608" s="90"/>
      <c r="X608" s="428">
        <v>44713</v>
      </c>
      <c r="Y608" s="428">
        <v>45077</v>
      </c>
      <c r="Z608" s="322" t="s">
        <v>3518</v>
      </c>
      <c r="AA608" s="418">
        <v>0.35</v>
      </c>
      <c r="AB608" s="419">
        <v>300</v>
      </c>
      <c r="AC608" s="225">
        <f t="shared" si="48"/>
        <v>105</v>
      </c>
      <c r="AD608" s="38"/>
    </row>
    <row r="609" spans="1:30" s="2" customFormat="1" ht="15" customHeight="1">
      <c r="A609" s="452" t="s">
        <v>858</v>
      </c>
      <c r="B609" s="322" t="s">
        <v>3363</v>
      </c>
      <c r="C609" s="322" t="s">
        <v>1986</v>
      </c>
      <c r="D609" s="385" t="s">
        <v>3410</v>
      </c>
      <c r="E609" s="63" t="s">
        <v>3498</v>
      </c>
      <c r="F609" s="63" t="s">
        <v>3499</v>
      </c>
      <c r="G609" s="63" t="s">
        <v>35</v>
      </c>
      <c r="H609" s="8" t="s">
        <v>3511</v>
      </c>
      <c r="I609" s="8" t="e">
        <f>VLOOKUP(H609,新返回合同!$A$2:$Y$45,25,FALSE)</f>
        <v>#N/A</v>
      </c>
      <c r="J609" s="390" t="s">
        <v>37</v>
      </c>
      <c r="K609" s="384" t="s">
        <v>3512</v>
      </c>
      <c r="L609" s="320" t="s">
        <v>3519</v>
      </c>
      <c r="M609" s="391" t="s">
        <v>3514</v>
      </c>
      <c r="N609" s="428" t="s">
        <v>3520</v>
      </c>
      <c r="O609" s="322" t="s">
        <v>968</v>
      </c>
      <c r="P609" s="459">
        <v>6000</v>
      </c>
      <c r="Q609" s="399">
        <v>73.400000000000006</v>
      </c>
      <c r="R609" s="393">
        <f t="shared" si="46"/>
        <v>440400</v>
      </c>
      <c r="S609" s="26">
        <v>202305</v>
      </c>
      <c r="T609" s="352" t="s">
        <v>3521</v>
      </c>
      <c r="U609" s="438"/>
      <c r="V609" s="401">
        <v>73.398063660000005</v>
      </c>
      <c r="W609" s="322"/>
      <c r="X609" s="428">
        <v>44713</v>
      </c>
      <c r="Y609" s="428">
        <v>45077</v>
      </c>
      <c r="Z609" s="322" t="s">
        <v>3522</v>
      </c>
      <c r="AA609" s="418">
        <v>0.35</v>
      </c>
      <c r="AB609" s="419">
        <v>200</v>
      </c>
      <c r="AC609" s="225">
        <f t="shared" si="48"/>
        <v>70</v>
      </c>
      <c r="AD609" s="38"/>
    </row>
    <row r="610" spans="1:30" s="43" customFormat="1" ht="15" customHeight="1">
      <c r="A610" s="451" t="s">
        <v>858</v>
      </c>
      <c r="B610" s="282" t="s">
        <v>3363</v>
      </c>
      <c r="C610" s="282" t="s">
        <v>2928</v>
      </c>
      <c r="D610" s="388" t="s">
        <v>3410</v>
      </c>
      <c r="E610" s="59" t="s">
        <v>3498</v>
      </c>
      <c r="F610" s="59" t="s">
        <v>3499</v>
      </c>
      <c r="G610" s="59" t="s">
        <v>35</v>
      </c>
      <c r="H610" s="60" t="s">
        <v>3523</v>
      </c>
      <c r="I610" s="60" t="e">
        <f>VLOOKUP(H610,新返回合同!$A$2:$Y$45,25,FALSE)</f>
        <v>#N/A</v>
      </c>
      <c r="J610" s="395" t="s">
        <v>37</v>
      </c>
      <c r="K610" s="387" t="s">
        <v>3501</v>
      </c>
      <c r="L610" s="201" t="s">
        <v>3524</v>
      </c>
      <c r="M610" s="458" t="s">
        <v>3525</v>
      </c>
      <c r="N610" s="411" t="s">
        <v>3520</v>
      </c>
      <c r="O610" s="447" t="s">
        <v>3526</v>
      </c>
      <c r="P610" s="457">
        <v>6166.67</v>
      </c>
      <c r="Q610" s="408">
        <v>112.9</v>
      </c>
      <c r="R610" s="396">
        <f t="shared" si="46"/>
        <v>696217.04</v>
      </c>
      <c r="S610" s="77">
        <v>202305</v>
      </c>
      <c r="T610" s="372" t="s">
        <v>3527</v>
      </c>
      <c r="U610" s="437"/>
      <c r="V610" s="410">
        <v>112.87749481199999</v>
      </c>
      <c r="W610" s="282"/>
      <c r="X610" s="411">
        <v>44743</v>
      </c>
      <c r="Y610" s="411">
        <v>45077</v>
      </c>
      <c r="Z610" s="282" t="s">
        <v>3528</v>
      </c>
      <c r="AA610" s="420">
        <v>0.25</v>
      </c>
      <c r="AB610" s="447">
        <v>400</v>
      </c>
      <c r="AC610" s="374">
        <f t="shared" si="48"/>
        <v>100</v>
      </c>
      <c r="AD610" s="44"/>
    </row>
    <row r="611" spans="1:30" s="2" customFormat="1" ht="15" customHeight="1">
      <c r="A611" s="63" t="s">
        <v>870</v>
      </c>
      <c r="B611" s="322" t="s">
        <v>3363</v>
      </c>
      <c r="C611" s="322" t="s">
        <v>2928</v>
      </c>
      <c r="D611" s="385" t="s">
        <v>3410</v>
      </c>
      <c r="E611" s="63" t="s">
        <v>3498</v>
      </c>
      <c r="F611" s="63" t="s">
        <v>3499</v>
      </c>
      <c r="G611" s="63" t="s">
        <v>35</v>
      </c>
      <c r="H611" s="8" t="s">
        <v>3529</v>
      </c>
      <c r="I611" s="8" t="e">
        <f>VLOOKUP(H611,新返回合同!$A$2:$Y$45,25,FALSE)</f>
        <v>#N/A</v>
      </c>
      <c r="J611" s="390" t="s">
        <v>37</v>
      </c>
      <c r="K611" s="384" t="s">
        <v>2938</v>
      </c>
      <c r="L611" s="320" t="s">
        <v>3530</v>
      </c>
      <c r="M611" s="391" t="s">
        <v>3531</v>
      </c>
      <c r="N611" s="463">
        <v>44593</v>
      </c>
      <c r="O611" s="419" t="s">
        <v>3532</v>
      </c>
      <c r="P611" s="460">
        <v>4600</v>
      </c>
      <c r="Q611" s="399">
        <v>156.5</v>
      </c>
      <c r="R611" s="393">
        <f t="shared" si="46"/>
        <v>719900</v>
      </c>
      <c r="S611" s="26">
        <v>202305</v>
      </c>
      <c r="T611" s="352" t="s">
        <v>3533</v>
      </c>
      <c r="U611" s="438"/>
      <c r="V611" s="401">
        <v>156.49488830600001</v>
      </c>
      <c r="W611" s="322"/>
      <c r="X611" s="428"/>
      <c r="Y611" s="428"/>
      <c r="Z611" s="322" t="s">
        <v>3534</v>
      </c>
      <c r="AA611" s="418">
        <v>0.3</v>
      </c>
      <c r="AB611" s="419">
        <v>440</v>
      </c>
      <c r="AC611" s="225">
        <f t="shared" si="48"/>
        <v>132</v>
      </c>
      <c r="AD611" s="38"/>
    </row>
    <row r="612" spans="1:30" s="43" customFormat="1" ht="15" customHeight="1">
      <c r="A612" s="59" t="s">
        <v>870</v>
      </c>
      <c r="B612" s="282" t="s">
        <v>3363</v>
      </c>
      <c r="C612" s="282" t="s">
        <v>1986</v>
      </c>
      <c r="D612" s="388" t="s">
        <v>3410</v>
      </c>
      <c r="E612" s="59" t="s">
        <v>3498</v>
      </c>
      <c r="F612" s="59" t="s">
        <v>3499</v>
      </c>
      <c r="G612" s="59" t="s">
        <v>35</v>
      </c>
      <c r="H612" s="60" t="s">
        <v>3535</v>
      </c>
      <c r="I612" s="60" t="e">
        <f>VLOOKUP(H612,新返回合同!$A$2:$Y$45,25,FALSE)</f>
        <v>#N/A</v>
      </c>
      <c r="J612" s="395" t="s">
        <v>37</v>
      </c>
      <c r="K612" s="387" t="s">
        <v>3512</v>
      </c>
      <c r="L612" s="201" t="s">
        <v>3536</v>
      </c>
      <c r="M612" s="458" t="s">
        <v>3537</v>
      </c>
      <c r="N612" s="461">
        <v>44713</v>
      </c>
      <c r="O612" s="447" t="s">
        <v>581</v>
      </c>
      <c r="P612" s="457">
        <v>6000</v>
      </c>
      <c r="Q612" s="408">
        <v>111.6</v>
      </c>
      <c r="R612" s="396">
        <f t="shared" si="46"/>
        <v>669600</v>
      </c>
      <c r="S612" s="77">
        <v>202305</v>
      </c>
      <c r="T612" s="372" t="s">
        <v>3538</v>
      </c>
      <c r="U612" s="437"/>
      <c r="V612" s="410">
        <v>111.525413513</v>
      </c>
      <c r="W612" s="282"/>
      <c r="X612" s="411">
        <v>44713</v>
      </c>
      <c r="Y612" s="411">
        <v>45077</v>
      </c>
      <c r="Z612" s="282" t="s">
        <v>3539</v>
      </c>
      <c r="AA612" s="420">
        <v>0.3</v>
      </c>
      <c r="AB612" s="447">
        <v>300</v>
      </c>
      <c r="AC612" s="374">
        <f t="shared" si="48"/>
        <v>90</v>
      </c>
      <c r="AD612" s="44"/>
    </row>
    <row r="613" spans="1:30" s="43" customFormat="1" ht="15" customHeight="1">
      <c r="A613" s="59" t="s">
        <v>870</v>
      </c>
      <c r="B613" s="282" t="s">
        <v>3363</v>
      </c>
      <c r="C613" s="282" t="s">
        <v>2928</v>
      </c>
      <c r="D613" s="388" t="s">
        <v>3410</v>
      </c>
      <c r="E613" s="59" t="s">
        <v>3498</v>
      </c>
      <c r="F613" s="59" t="s">
        <v>3499</v>
      </c>
      <c r="G613" s="59" t="s">
        <v>35</v>
      </c>
      <c r="H613" s="60" t="s">
        <v>3540</v>
      </c>
      <c r="I613" s="60" t="e">
        <f>VLOOKUP(H613,新返回合同!$A$2:$Y$45,25,FALSE)</f>
        <v>#N/A</v>
      </c>
      <c r="J613" s="395" t="s">
        <v>37</v>
      </c>
      <c r="K613" s="387" t="s">
        <v>2938</v>
      </c>
      <c r="L613" s="201" t="s">
        <v>3541</v>
      </c>
      <c r="M613" s="458" t="s">
        <v>3531</v>
      </c>
      <c r="N613" s="461">
        <v>44775</v>
      </c>
      <c r="O613" s="447" t="s">
        <v>431</v>
      </c>
      <c r="P613" s="457">
        <v>5167</v>
      </c>
      <c r="Q613" s="408">
        <v>82.3</v>
      </c>
      <c r="R613" s="396">
        <f t="shared" si="46"/>
        <v>425244.1</v>
      </c>
      <c r="S613" s="77">
        <v>202305</v>
      </c>
      <c r="T613" s="372" t="s">
        <v>3542</v>
      </c>
      <c r="U613" s="437"/>
      <c r="V613" s="410">
        <v>82.206100464000002</v>
      </c>
      <c r="W613" s="282"/>
      <c r="X613" s="411">
        <v>44775</v>
      </c>
      <c r="Y613" s="411">
        <v>45077</v>
      </c>
      <c r="Z613" s="282" t="s">
        <v>3543</v>
      </c>
      <c r="AA613" s="420">
        <v>0.3</v>
      </c>
      <c r="AB613" s="447">
        <v>200</v>
      </c>
      <c r="AC613" s="374">
        <f t="shared" si="48"/>
        <v>60</v>
      </c>
      <c r="AD613" s="44"/>
    </row>
    <row r="614" spans="1:30" s="2" customFormat="1" ht="15" customHeight="1">
      <c r="A614" s="63" t="s">
        <v>877</v>
      </c>
      <c r="B614" s="322" t="s">
        <v>3363</v>
      </c>
      <c r="C614" s="322" t="s">
        <v>2871</v>
      </c>
      <c r="D614" s="385" t="s">
        <v>3410</v>
      </c>
      <c r="E614" s="63" t="s">
        <v>3498</v>
      </c>
      <c r="F614" s="63" t="s">
        <v>3499</v>
      </c>
      <c r="G614" s="63" t="s">
        <v>35</v>
      </c>
      <c r="H614" s="8" t="s">
        <v>3544</v>
      </c>
      <c r="I614" s="8" t="e">
        <f>VLOOKUP(H614,新返回合同!$A$2:$Y$45,25,FALSE)</f>
        <v>#N/A</v>
      </c>
      <c r="J614" s="390" t="s">
        <v>37</v>
      </c>
      <c r="K614" s="384" t="s">
        <v>2871</v>
      </c>
      <c r="L614" s="320" t="s">
        <v>3545</v>
      </c>
      <c r="M614" s="391" t="s">
        <v>3546</v>
      </c>
      <c r="N614" s="463">
        <v>44987</v>
      </c>
      <c r="O614" s="419" t="s">
        <v>1363</v>
      </c>
      <c r="P614" s="460">
        <v>2800</v>
      </c>
      <c r="Q614" s="399">
        <v>0</v>
      </c>
      <c r="R614" s="393">
        <f t="shared" si="46"/>
        <v>0</v>
      </c>
      <c r="S614" s="26">
        <v>202305</v>
      </c>
      <c r="T614" s="352" t="s">
        <v>3547</v>
      </c>
      <c r="U614" s="438"/>
      <c r="V614" s="401">
        <v>0</v>
      </c>
      <c r="W614" s="322"/>
      <c r="X614" s="428"/>
      <c r="Y614" s="428"/>
      <c r="Z614" s="225" t="s">
        <v>3548</v>
      </c>
      <c r="AA614" s="36">
        <v>1</v>
      </c>
      <c r="AB614" s="225">
        <v>80</v>
      </c>
      <c r="AC614" s="225">
        <f t="shared" si="48"/>
        <v>80</v>
      </c>
      <c r="AD614" s="38"/>
    </row>
    <row r="615" spans="1:30" s="43" customFormat="1" ht="15" customHeight="1">
      <c r="A615" s="387" t="s">
        <v>877</v>
      </c>
      <c r="B615" s="387" t="s">
        <v>3363</v>
      </c>
      <c r="C615" s="387" t="s">
        <v>2958</v>
      </c>
      <c r="D615" s="388" t="s">
        <v>32</v>
      </c>
      <c r="E615" s="59" t="s">
        <v>3549</v>
      </c>
      <c r="F615" s="59" t="s">
        <v>3550</v>
      </c>
      <c r="G615" s="59" t="s">
        <v>35</v>
      </c>
      <c r="H615" s="60" t="s">
        <v>3551</v>
      </c>
      <c r="I615" s="60" t="e">
        <f>VLOOKUP(H615,新返回合同!$A$2:$Y$45,25,FALSE)</f>
        <v>#N/A</v>
      </c>
      <c r="J615" s="395" t="s">
        <v>37</v>
      </c>
      <c r="K615" s="59" t="s">
        <v>3349</v>
      </c>
      <c r="L615" s="201" t="s">
        <v>3552</v>
      </c>
      <c r="M615" s="122" t="s">
        <v>3553</v>
      </c>
      <c r="N615" s="456" t="s">
        <v>3554</v>
      </c>
      <c r="O615" s="456" t="s">
        <v>3555</v>
      </c>
      <c r="P615" s="396">
        <v>5000</v>
      </c>
      <c r="Q615" s="408">
        <v>106.2</v>
      </c>
      <c r="R615" s="396">
        <f t="shared" si="46"/>
        <v>531000</v>
      </c>
      <c r="S615" s="77">
        <v>202305</v>
      </c>
      <c r="T615" s="372" t="s">
        <v>3556</v>
      </c>
      <c r="U615" s="409"/>
      <c r="V615" s="410">
        <v>106.191566467</v>
      </c>
      <c r="W615" s="88"/>
      <c r="X615" s="81">
        <v>44835</v>
      </c>
      <c r="Y615" s="123">
        <v>45199</v>
      </c>
      <c r="Z615" s="448" t="s">
        <v>3557</v>
      </c>
      <c r="AA615" s="420">
        <v>0.4</v>
      </c>
      <c r="AB615" s="88">
        <v>220</v>
      </c>
      <c r="AC615" s="374">
        <f t="shared" si="48"/>
        <v>88</v>
      </c>
      <c r="AD615" s="44"/>
    </row>
    <row r="616" spans="1:30" s="2" customFormat="1" ht="15" customHeight="1">
      <c r="A616" s="63" t="s">
        <v>870</v>
      </c>
      <c r="B616" s="384" t="s">
        <v>3363</v>
      </c>
      <c r="C616" s="384" t="s">
        <v>211</v>
      </c>
      <c r="D616" s="385" t="s">
        <v>32</v>
      </c>
      <c r="E616" s="63" t="s">
        <v>3549</v>
      </c>
      <c r="F616" s="63" t="s">
        <v>3550</v>
      </c>
      <c r="G616" s="63" t="s">
        <v>35</v>
      </c>
      <c r="H616" s="8" t="s">
        <v>3558</v>
      </c>
      <c r="I616" s="8" t="e">
        <f>VLOOKUP(H616,新返回合同!$A$2:$Y$45,25,FALSE)</f>
        <v>#N/A</v>
      </c>
      <c r="J616" s="390" t="s">
        <v>37</v>
      </c>
      <c r="K616" s="63" t="s">
        <v>745</v>
      </c>
      <c r="L616" s="61" t="s">
        <v>3559</v>
      </c>
      <c r="M616" s="15" t="s">
        <v>3560</v>
      </c>
      <c r="N616" s="464" t="s">
        <v>3561</v>
      </c>
      <c r="O616" s="464" t="s">
        <v>3562</v>
      </c>
      <c r="P616" s="393">
        <v>5400</v>
      </c>
      <c r="Q616" s="399">
        <v>41.9</v>
      </c>
      <c r="R616" s="393">
        <f t="shared" si="46"/>
        <v>226260</v>
      </c>
      <c r="S616" s="26">
        <v>202305</v>
      </c>
      <c r="T616" s="352" t="s">
        <v>3563</v>
      </c>
      <c r="U616" s="405"/>
      <c r="V616" s="401">
        <v>41.853866576999998</v>
      </c>
      <c r="W616" s="90"/>
      <c r="X616" s="428"/>
      <c r="Y616" s="428"/>
      <c r="Z616" s="322" t="s">
        <v>3564</v>
      </c>
      <c r="AA616" s="418">
        <v>0.3</v>
      </c>
      <c r="AB616" s="90">
        <v>100</v>
      </c>
      <c r="AC616" s="225">
        <f t="shared" si="48"/>
        <v>30</v>
      </c>
      <c r="AD616" s="38"/>
    </row>
    <row r="617" spans="1:30" s="43" customFormat="1" ht="15" customHeight="1">
      <c r="A617" s="387" t="s">
        <v>858</v>
      </c>
      <c r="B617" s="387" t="s">
        <v>3363</v>
      </c>
      <c r="C617" s="387" t="s">
        <v>3023</v>
      </c>
      <c r="D617" s="388" t="s">
        <v>3410</v>
      </c>
      <c r="E617" s="59" t="s">
        <v>3549</v>
      </c>
      <c r="F617" s="59" t="s">
        <v>3550</v>
      </c>
      <c r="G617" s="59" t="s">
        <v>35</v>
      </c>
      <c r="H617" s="60" t="s">
        <v>3565</v>
      </c>
      <c r="I617" s="60" t="e">
        <f>VLOOKUP(H617,新返回合同!$A$2:$Y$45,25,FALSE)</f>
        <v>#N/A</v>
      </c>
      <c r="J617" s="395" t="s">
        <v>37</v>
      </c>
      <c r="K617" s="59" t="s">
        <v>3196</v>
      </c>
      <c r="L617" s="59" t="s">
        <v>3566</v>
      </c>
      <c r="M617" s="122" t="s">
        <v>3567</v>
      </c>
      <c r="N617" s="456" t="s">
        <v>3568</v>
      </c>
      <c r="O617" s="456" t="s">
        <v>3569</v>
      </c>
      <c r="P617" s="396">
        <v>16667</v>
      </c>
      <c r="Q617" s="408">
        <v>56.6</v>
      </c>
      <c r="R617" s="396">
        <f t="shared" si="46"/>
        <v>943352.2</v>
      </c>
      <c r="S617" s="77">
        <v>202305</v>
      </c>
      <c r="T617" s="372" t="s">
        <v>3570</v>
      </c>
      <c r="U617" s="409"/>
      <c r="V617" s="410">
        <v>56.533065796000002</v>
      </c>
      <c r="W617" s="88"/>
      <c r="X617" s="81">
        <v>44835</v>
      </c>
      <c r="Y617" s="123">
        <v>45199</v>
      </c>
      <c r="Z617" s="282" t="s">
        <v>3571</v>
      </c>
      <c r="AA617" s="420">
        <v>0.2</v>
      </c>
      <c r="AB617" s="88">
        <v>260</v>
      </c>
      <c r="AC617" s="374">
        <f t="shared" si="48"/>
        <v>52</v>
      </c>
      <c r="AD617" s="44"/>
    </row>
    <row r="618" spans="1:30" s="43" customFormat="1" ht="15" customHeight="1">
      <c r="A618" s="387" t="s">
        <v>858</v>
      </c>
      <c r="B618" s="387" t="s">
        <v>3363</v>
      </c>
      <c r="C618" s="387" t="s">
        <v>3023</v>
      </c>
      <c r="D618" s="388" t="s">
        <v>3410</v>
      </c>
      <c r="E618" s="59" t="s">
        <v>3549</v>
      </c>
      <c r="F618" s="59" t="s">
        <v>3550</v>
      </c>
      <c r="G618" s="59" t="s">
        <v>35</v>
      </c>
      <c r="H618" s="60" t="s">
        <v>3565</v>
      </c>
      <c r="I618" s="60" t="e">
        <f>VLOOKUP(H618,新返回合同!$A$2:$Y$45,25,FALSE)</f>
        <v>#N/A</v>
      </c>
      <c r="J618" s="395" t="s">
        <v>37</v>
      </c>
      <c r="K618" s="59" t="s">
        <v>3196</v>
      </c>
      <c r="L618" s="59" t="s">
        <v>3572</v>
      </c>
      <c r="M618" s="122" t="s">
        <v>3573</v>
      </c>
      <c r="N618" s="456" t="s">
        <v>3574</v>
      </c>
      <c r="O618" s="456" t="s">
        <v>3569</v>
      </c>
      <c r="P618" s="396">
        <v>16667</v>
      </c>
      <c r="Q618" s="408">
        <v>54.2</v>
      </c>
      <c r="R618" s="396">
        <f t="shared" si="46"/>
        <v>903351.4</v>
      </c>
      <c r="S618" s="77">
        <v>202305</v>
      </c>
      <c r="T618" s="372" t="s">
        <v>3575</v>
      </c>
      <c r="U618" s="409"/>
      <c r="V618" s="410">
        <v>54.156890869000001</v>
      </c>
      <c r="W618" s="88"/>
      <c r="X618" s="81">
        <v>44835</v>
      </c>
      <c r="Y618" s="123">
        <v>45199</v>
      </c>
      <c r="Z618" s="282" t="s">
        <v>3576</v>
      </c>
      <c r="AA618" s="420">
        <v>0.2</v>
      </c>
      <c r="AB618" s="88">
        <v>260</v>
      </c>
      <c r="AC618" s="374">
        <f t="shared" si="48"/>
        <v>52</v>
      </c>
      <c r="AD618" s="44"/>
    </row>
    <row r="619" spans="1:30" s="2" customFormat="1" ht="15" customHeight="1">
      <c r="A619" s="384" t="s">
        <v>858</v>
      </c>
      <c r="B619" s="384" t="s">
        <v>3363</v>
      </c>
      <c r="C619" s="384" t="s">
        <v>1795</v>
      </c>
      <c r="D619" s="385" t="s">
        <v>32</v>
      </c>
      <c r="E619" s="63" t="s">
        <v>3549</v>
      </c>
      <c r="F619" s="63" t="s">
        <v>3550</v>
      </c>
      <c r="G619" s="63" t="s">
        <v>35</v>
      </c>
      <c r="H619" s="8" t="s">
        <v>3577</v>
      </c>
      <c r="I619" s="8" t="e">
        <f>VLOOKUP(H619,新返回合同!$A$2:$Y$45,25,FALSE)</f>
        <v>#N/A</v>
      </c>
      <c r="J619" s="390" t="s">
        <v>37</v>
      </c>
      <c r="K619" s="320" t="s">
        <v>3578</v>
      </c>
      <c r="L619" s="320" t="s">
        <v>3579</v>
      </c>
      <c r="M619" s="391" t="s">
        <v>3580</v>
      </c>
      <c r="N619" s="428" t="s">
        <v>3581</v>
      </c>
      <c r="O619" s="465" t="s">
        <v>2599</v>
      </c>
      <c r="P619" s="393">
        <v>5000</v>
      </c>
      <c r="Q619" s="399">
        <v>40.799999999999997</v>
      </c>
      <c r="R619" s="393">
        <f t="shared" si="46"/>
        <v>204000</v>
      </c>
      <c r="S619" s="26">
        <v>202305</v>
      </c>
      <c r="T619" s="352" t="s">
        <v>3582</v>
      </c>
      <c r="U619" s="438"/>
      <c r="V619" s="401">
        <v>40.784275055000002</v>
      </c>
      <c r="W619" s="90"/>
      <c r="X619" s="464"/>
      <c r="Y619" s="464"/>
      <c r="Z619" s="322" t="s">
        <v>3583</v>
      </c>
      <c r="AA619" s="418">
        <v>0.3</v>
      </c>
      <c r="AB619" s="419">
        <v>120</v>
      </c>
      <c r="AC619" s="225">
        <f t="shared" si="48"/>
        <v>36</v>
      </c>
      <c r="AD619" s="38"/>
    </row>
    <row r="620" spans="1:30" s="43" customFormat="1" ht="15" customHeight="1">
      <c r="A620" s="451" t="s">
        <v>858</v>
      </c>
      <c r="B620" s="282" t="s">
        <v>3363</v>
      </c>
      <c r="C620" s="282" t="s">
        <v>2612</v>
      </c>
      <c r="D620" s="388" t="s">
        <v>3370</v>
      </c>
      <c r="E620" s="59" t="s">
        <v>3549</v>
      </c>
      <c r="F620" s="59" t="s">
        <v>3550</v>
      </c>
      <c r="G620" s="59" t="s">
        <v>35</v>
      </c>
      <c r="H620" s="60" t="s">
        <v>3584</v>
      </c>
      <c r="I620" s="60" t="e">
        <f>VLOOKUP(H620,新返回合同!$A$2:$Y$45,25,FALSE)</f>
        <v>#N/A</v>
      </c>
      <c r="J620" s="395" t="s">
        <v>37</v>
      </c>
      <c r="K620" s="387" t="s">
        <v>3585</v>
      </c>
      <c r="L620" s="201" t="s">
        <v>3586</v>
      </c>
      <c r="M620" s="458" t="s">
        <v>3587</v>
      </c>
      <c r="N620" s="411" t="s">
        <v>3588</v>
      </c>
      <c r="O620" s="282" t="s">
        <v>1326</v>
      </c>
      <c r="P620" s="396">
        <v>5416.67</v>
      </c>
      <c r="Q620" s="408">
        <v>0</v>
      </c>
      <c r="R620" s="396">
        <f t="shared" si="46"/>
        <v>0</v>
      </c>
      <c r="S620" s="77">
        <v>202305</v>
      </c>
      <c r="T620" s="372" t="s">
        <v>3589</v>
      </c>
      <c r="U620" s="437"/>
      <c r="V620" s="410">
        <v>0</v>
      </c>
      <c r="W620" s="447"/>
      <c r="X620" s="411">
        <v>44652</v>
      </c>
      <c r="Y620" s="411">
        <v>44681</v>
      </c>
      <c r="Z620" s="374">
        <v>0</v>
      </c>
      <c r="AA620" s="365">
        <v>0</v>
      </c>
      <c r="AB620" s="374">
        <v>0</v>
      </c>
      <c r="AC620" s="374">
        <f t="shared" si="48"/>
        <v>0</v>
      </c>
      <c r="AD620" s="44"/>
    </row>
    <row r="621" spans="1:30" s="43" customFormat="1" ht="15" customHeight="1">
      <c r="A621" s="451" t="s">
        <v>858</v>
      </c>
      <c r="B621" s="453" t="s">
        <v>3363</v>
      </c>
      <c r="C621" s="282" t="s">
        <v>3023</v>
      </c>
      <c r="D621" s="388" t="s">
        <v>3410</v>
      </c>
      <c r="E621" s="59" t="s">
        <v>3549</v>
      </c>
      <c r="F621" s="59" t="s">
        <v>3550</v>
      </c>
      <c r="G621" s="59" t="s">
        <v>35</v>
      </c>
      <c r="H621" s="60" t="s">
        <v>3590</v>
      </c>
      <c r="I621" s="60" t="e">
        <f>VLOOKUP(H621,新返回合同!$A$2:$Y$45,25,FALSE)</f>
        <v>#N/A</v>
      </c>
      <c r="J621" s="395" t="s">
        <v>37</v>
      </c>
      <c r="K621" s="387" t="s">
        <v>3196</v>
      </c>
      <c r="L621" s="201" t="s">
        <v>3591</v>
      </c>
      <c r="M621" s="458" t="s">
        <v>3592</v>
      </c>
      <c r="N621" s="411" t="s">
        <v>3593</v>
      </c>
      <c r="O621" s="282" t="s">
        <v>3594</v>
      </c>
      <c r="P621" s="396">
        <v>7000</v>
      </c>
      <c r="Q621" s="408">
        <v>0</v>
      </c>
      <c r="R621" s="396">
        <f t="shared" si="46"/>
        <v>0</v>
      </c>
      <c r="S621" s="77">
        <v>202305</v>
      </c>
      <c r="T621" s="372" t="s">
        <v>3595</v>
      </c>
      <c r="U621" s="437"/>
      <c r="V621" s="410">
        <v>0</v>
      </c>
      <c r="W621" s="88"/>
      <c r="X621" s="411">
        <v>44470</v>
      </c>
      <c r="Y621" s="411">
        <v>44834</v>
      </c>
      <c r="Z621" s="374">
        <v>0</v>
      </c>
      <c r="AA621" s="365">
        <v>0</v>
      </c>
      <c r="AB621" s="374">
        <v>0</v>
      </c>
      <c r="AC621" s="374">
        <f t="shared" si="48"/>
        <v>0</v>
      </c>
      <c r="AD621" s="44"/>
    </row>
    <row r="622" spans="1:30" s="43" customFormat="1" ht="15" customHeight="1">
      <c r="A622" s="451" t="s">
        <v>858</v>
      </c>
      <c r="B622" s="453" t="s">
        <v>3363</v>
      </c>
      <c r="C622" s="282" t="s">
        <v>859</v>
      </c>
      <c r="D622" s="388" t="s">
        <v>32</v>
      </c>
      <c r="E622" s="59" t="s">
        <v>3549</v>
      </c>
      <c r="F622" s="59" t="s">
        <v>3550</v>
      </c>
      <c r="G622" s="59" t="s">
        <v>35</v>
      </c>
      <c r="H622" s="60" t="s">
        <v>3596</v>
      </c>
      <c r="I622" s="60" t="e">
        <f>VLOOKUP(H622,新返回合同!$A$2:$Y$45,25,FALSE)</f>
        <v>#N/A</v>
      </c>
      <c r="J622" s="395" t="s">
        <v>37</v>
      </c>
      <c r="K622" s="387" t="s">
        <v>1083</v>
      </c>
      <c r="L622" s="201" t="s">
        <v>3597</v>
      </c>
      <c r="M622" s="458" t="s">
        <v>3598</v>
      </c>
      <c r="N622" s="411" t="s">
        <v>3599</v>
      </c>
      <c r="O622" s="282" t="s">
        <v>2979</v>
      </c>
      <c r="P622" s="396">
        <v>5000</v>
      </c>
      <c r="Q622" s="408">
        <v>200</v>
      </c>
      <c r="R622" s="396">
        <f t="shared" si="46"/>
        <v>1000000</v>
      </c>
      <c r="S622" s="77">
        <v>202305</v>
      </c>
      <c r="T622" s="372" t="s">
        <v>3600</v>
      </c>
      <c r="U622" s="437"/>
      <c r="V622" s="410">
        <v>161.89044189500001</v>
      </c>
      <c r="W622" s="88"/>
      <c r="X622" s="81">
        <v>44835</v>
      </c>
      <c r="Y622" s="123">
        <v>45199</v>
      </c>
      <c r="Z622" s="282" t="s">
        <v>3601</v>
      </c>
      <c r="AA622" s="420">
        <v>1</v>
      </c>
      <c r="AB622" s="447">
        <v>200</v>
      </c>
      <c r="AC622" s="374">
        <f t="shared" si="48"/>
        <v>200</v>
      </c>
      <c r="AD622" s="44"/>
    </row>
    <row r="623" spans="1:30" s="43" customFormat="1" ht="15" customHeight="1">
      <c r="A623" s="451" t="s">
        <v>870</v>
      </c>
      <c r="B623" s="453" t="s">
        <v>3363</v>
      </c>
      <c r="C623" s="282" t="s">
        <v>1121</v>
      </c>
      <c r="D623" s="388" t="s">
        <v>32</v>
      </c>
      <c r="E623" s="59" t="s">
        <v>3549</v>
      </c>
      <c r="F623" s="59" t="s">
        <v>3550</v>
      </c>
      <c r="G623" s="59" t="s">
        <v>35</v>
      </c>
      <c r="H623" s="60" t="s">
        <v>3602</v>
      </c>
      <c r="I623" s="60" t="e">
        <f>VLOOKUP(H623,新返回合同!$A$2:$Y$45,25,FALSE)</f>
        <v>#N/A</v>
      </c>
      <c r="J623" s="395" t="s">
        <v>37</v>
      </c>
      <c r="K623" s="387" t="s">
        <v>3603</v>
      </c>
      <c r="L623" s="201" t="s">
        <v>3604</v>
      </c>
      <c r="M623" s="458" t="s">
        <v>3605</v>
      </c>
      <c r="N623" s="411" t="s">
        <v>3606</v>
      </c>
      <c r="O623" s="282" t="s">
        <v>3607</v>
      </c>
      <c r="P623" s="396">
        <v>6250</v>
      </c>
      <c r="Q623" s="408">
        <v>57.2</v>
      </c>
      <c r="R623" s="396">
        <f t="shared" si="46"/>
        <v>357500</v>
      </c>
      <c r="S623" s="77">
        <v>202305</v>
      </c>
      <c r="T623" s="372" t="s">
        <v>3608</v>
      </c>
      <c r="U623" s="437"/>
      <c r="V623" s="410">
        <v>57.195621490000001</v>
      </c>
      <c r="W623" s="447"/>
      <c r="X623" s="411">
        <v>44896</v>
      </c>
      <c r="Y623" s="411">
        <v>45260</v>
      </c>
      <c r="Z623" s="282" t="s">
        <v>3609</v>
      </c>
      <c r="AA623" s="420">
        <v>0.3</v>
      </c>
      <c r="AB623" s="447">
        <v>140</v>
      </c>
      <c r="AC623" s="374">
        <f t="shared" si="48"/>
        <v>42</v>
      </c>
      <c r="AD623" s="44"/>
    </row>
    <row r="624" spans="1:30" s="43" customFormat="1" ht="15" customHeight="1">
      <c r="A624" s="59" t="s">
        <v>858</v>
      </c>
      <c r="B624" s="282" t="s">
        <v>3363</v>
      </c>
      <c r="C624" s="282" t="s">
        <v>1275</v>
      </c>
      <c r="D624" s="388" t="s">
        <v>3370</v>
      </c>
      <c r="E624" s="59" t="s">
        <v>3549</v>
      </c>
      <c r="F624" s="59" t="s">
        <v>3550</v>
      </c>
      <c r="G624" s="59" t="s">
        <v>35</v>
      </c>
      <c r="H624" s="395" t="s">
        <v>3610</v>
      </c>
      <c r="I624" s="60" t="e">
        <f>VLOOKUP(H624,新返回合同!$A$2:$Y$45,25,FALSE)</f>
        <v>#N/A</v>
      </c>
      <c r="J624" s="395" t="s">
        <v>37</v>
      </c>
      <c r="K624" s="282" t="s">
        <v>3611</v>
      </c>
      <c r="L624" s="282" t="s">
        <v>3612</v>
      </c>
      <c r="M624" s="282" t="s">
        <v>3613</v>
      </c>
      <c r="N624" s="411" t="s">
        <v>3614</v>
      </c>
      <c r="O624" s="282" t="s">
        <v>2979</v>
      </c>
      <c r="P624" s="427">
        <v>7917</v>
      </c>
      <c r="Q624" s="408">
        <v>0</v>
      </c>
      <c r="R624" s="396">
        <f t="shared" si="46"/>
        <v>0</v>
      </c>
      <c r="S624" s="77">
        <v>202305</v>
      </c>
      <c r="T624" s="372" t="s">
        <v>3615</v>
      </c>
      <c r="U624" s="437"/>
      <c r="V624" s="410">
        <v>0</v>
      </c>
      <c r="W624" s="282"/>
      <c r="X624" s="411">
        <v>44593</v>
      </c>
      <c r="Y624" s="411">
        <v>44957</v>
      </c>
      <c r="Z624" s="374">
        <v>0</v>
      </c>
      <c r="AA624" s="365">
        <v>0</v>
      </c>
      <c r="AB624" s="374">
        <v>0</v>
      </c>
      <c r="AC624" s="374">
        <f t="shared" si="48"/>
        <v>0</v>
      </c>
      <c r="AD624" s="44"/>
    </row>
    <row r="625" spans="1:30" s="2" customFormat="1" ht="15" customHeight="1">
      <c r="A625" s="63" t="s">
        <v>858</v>
      </c>
      <c r="B625" s="322" t="s">
        <v>3363</v>
      </c>
      <c r="C625" s="322" t="s">
        <v>211</v>
      </c>
      <c r="D625" s="385" t="s">
        <v>32</v>
      </c>
      <c r="E625" s="63" t="s">
        <v>3549</v>
      </c>
      <c r="F625" s="63" t="s">
        <v>3550</v>
      </c>
      <c r="G625" s="63" t="s">
        <v>35</v>
      </c>
      <c r="H625" s="390" t="s">
        <v>3616</v>
      </c>
      <c r="I625" s="8" t="e">
        <f>VLOOKUP(H625,新返回合同!$A$2:$Y$45,25,FALSE)</f>
        <v>#N/A</v>
      </c>
      <c r="J625" s="390" t="s">
        <v>37</v>
      </c>
      <c r="K625" s="322" t="s">
        <v>3617</v>
      </c>
      <c r="L625" s="322" t="s">
        <v>3618</v>
      </c>
      <c r="M625" s="322" t="s">
        <v>3619</v>
      </c>
      <c r="N625" s="428">
        <v>44805</v>
      </c>
      <c r="O625" s="322" t="s">
        <v>274</v>
      </c>
      <c r="P625" s="429">
        <v>4850</v>
      </c>
      <c r="Q625" s="399">
        <v>25.8</v>
      </c>
      <c r="R625" s="393">
        <f t="shared" si="46"/>
        <v>125130</v>
      </c>
      <c r="S625" s="26">
        <v>202305</v>
      </c>
      <c r="T625" s="438" t="s">
        <v>3620</v>
      </c>
      <c r="U625" s="438"/>
      <c r="V625" s="401">
        <v>25.767194748000001</v>
      </c>
      <c r="W625" s="322"/>
      <c r="X625" s="428"/>
      <c r="Y625" s="428"/>
      <c r="Z625" s="322" t="s">
        <v>3621</v>
      </c>
      <c r="AA625" s="418">
        <v>0.25</v>
      </c>
      <c r="AB625" s="419">
        <v>100</v>
      </c>
      <c r="AC625" s="225">
        <f t="shared" si="48"/>
        <v>25</v>
      </c>
      <c r="AD625" s="38"/>
    </row>
    <row r="626" spans="1:30" s="43" customFormat="1" ht="15" customHeight="1">
      <c r="A626" s="59" t="s">
        <v>858</v>
      </c>
      <c r="B626" s="282" t="s">
        <v>3363</v>
      </c>
      <c r="C626" s="282" t="s">
        <v>1686</v>
      </c>
      <c r="D626" s="388" t="s">
        <v>3410</v>
      </c>
      <c r="E626" s="59" t="s">
        <v>3549</v>
      </c>
      <c r="F626" s="59" t="s">
        <v>3550</v>
      </c>
      <c r="G626" s="59" t="s">
        <v>35</v>
      </c>
      <c r="H626" s="395" t="s">
        <v>3622</v>
      </c>
      <c r="I626" s="60" t="e">
        <f>VLOOKUP(H626,新返回合同!$A$2:$Y$45,25,FALSE)</f>
        <v>#N/A</v>
      </c>
      <c r="J626" s="395" t="s">
        <v>37</v>
      </c>
      <c r="K626" s="282" t="s">
        <v>1715</v>
      </c>
      <c r="L626" s="282" t="s">
        <v>3623</v>
      </c>
      <c r="M626" s="282" t="s">
        <v>3624</v>
      </c>
      <c r="N626" s="411">
        <v>44866</v>
      </c>
      <c r="O626" s="447" t="s">
        <v>431</v>
      </c>
      <c r="P626" s="427">
        <v>6833.33</v>
      </c>
      <c r="Q626" s="408">
        <v>65.900000000000006</v>
      </c>
      <c r="R626" s="396">
        <f t="shared" si="46"/>
        <v>450316.45</v>
      </c>
      <c r="S626" s="77">
        <v>202305</v>
      </c>
      <c r="T626" s="437" t="s">
        <v>3625</v>
      </c>
      <c r="U626" s="437"/>
      <c r="V626" s="410">
        <v>65.854576111</v>
      </c>
      <c r="W626" s="282"/>
      <c r="X626" s="411">
        <v>44866</v>
      </c>
      <c r="Y626" s="411">
        <v>45230</v>
      </c>
      <c r="Z626" s="282" t="s">
        <v>3626</v>
      </c>
      <c r="AA626" s="420">
        <v>0.3</v>
      </c>
      <c r="AB626" s="447">
        <v>200</v>
      </c>
      <c r="AC626" s="374">
        <f t="shared" si="48"/>
        <v>60</v>
      </c>
      <c r="AD626" s="44"/>
    </row>
    <row r="627" spans="1:30" s="43" customFormat="1" ht="15" customHeight="1">
      <c r="A627" s="451" t="s">
        <v>858</v>
      </c>
      <c r="B627" s="387" t="s">
        <v>3363</v>
      </c>
      <c r="C627" s="387" t="s">
        <v>2958</v>
      </c>
      <c r="D627" s="388" t="s">
        <v>32</v>
      </c>
      <c r="E627" s="57" t="s">
        <v>3627</v>
      </c>
      <c r="F627" s="57" t="s">
        <v>3628</v>
      </c>
      <c r="G627" s="59" t="s">
        <v>35</v>
      </c>
      <c r="H627" s="57" t="s">
        <v>3629</v>
      </c>
      <c r="I627" s="60" t="e">
        <f>VLOOKUP(H627,新返回合同!$A$2:$Y$45,25,FALSE)</f>
        <v>#N/A</v>
      </c>
      <c r="J627" s="395" t="s">
        <v>37</v>
      </c>
      <c r="K627" s="57" t="s">
        <v>3404</v>
      </c>
      <c r="L627" s="57" t="s">
        <v>3630</v>
      </c>
      <c r="M627" s="57" t="s">
        <v>3631</v>
      </c>
      <c r="N627" s="81" t="s">
        <v>3632</v>
      </c>
      <c r="O627" s="57" t="s">
        <v>3633</v>
      </c>
      <c r="P627" s="466">
        <v>11250</v>
      </c>
      <c r="Q627" s="408">
        <v>0</v>
      </c>
      <c r="R627" s="396">
        <f t="shared" ref="R627:R690" si="49">ROUND(P627*Q627,2)</f>
        <v>0</v>
      </c>
      <c r="S627" s="77">
        <v>202305</v>
      </c>
      <c r="T627" s="372" t="s">
        <v>3634</v>
      </c>
      <c r="U627" s="409"/>
      <c r="V627" s="410">
        <v>0</v>
      </c>
      <c r="W627" s="88"/>
      <c r="X627" s="411">
        <v>44197</v>
      </c>
      <c r="Y627" s="81">
        <v>44561</v>
      </c>
      <c r="Z627" s="374">
        <v>0</v>
      </c>
      <c r="AA627" s="365">
        <v>0</v>
      </c>
      <c r="AB627" s="374">
        <v>0</v>
      </c>
      <c r="AC627" s="374">
        <f t="shared" si="48"/>
        <v>0</v>
      </c>
      <c r="AD627" s="44"/>
    </row>
    <row r="628" spans="1:30" s="43" customFormat="1" ht="15" customHeight="1">
      <c r="A628" s="451" t="s">
        <v>858</v>
      </c>
      <c r="B628" s="453" t="s">
        <v>3363</v>
      </c>
      <c r="C628" s="282" t="s">
        <v>2958</v>
      </c>
      <c r="D628" s="388" t="s">
        <v>32</v>
      </c>
      <c r="E628" s="57" t="s">
        <v>3627</v>
      </c>
      <c r="F628" s="57" t="s">
        <v>3628</v>
      </c>
      <c r="G628" s="59" t="s">
        <v>35</v>
      </c>
      <c r="H628" s="60" t="s">
        <v>3629</v>
      </c>
      <c r="I628" s="60" t="e">
        <f>VLOOKUP(H628,新返回合同!$A$2:$Y$45,25,FALSE)</f>
        <v>#N/A</v>
      </c>
      <c r="J628" s="395" t="s">
        <v>37</v>
      </c>
      <c r="K628" s="387" t="s">
        <v>3404</v>
      </c>
      <c r="L628" s="201" t="s">
        <v>3635</v>
      </c>
      <c r="M628" s="458" t="s">
        <v>3636</v>
      </c>
      <c r="N628" s="411" t="s">
        <v>3637</v>
      </c>
      <c r="O628" s="57" t="s">
        <v>3638</v>
      </c>
      <c r="P628" s="396">
        <v>11250</v>
      </c>
      <c r="Q628" s="408">
        <v>0</v>
      </c>
      <c r="R628" s="396">
        <f t="shared" si="49"/>
        <v>0</v>
      </c>
      <c r="S628" s="77">
        <v>202305</v>
      </c>
      <c r="T628" s="372" t="s">
        <v>3639</v>
      </c>
      <c r="U628" s="437"/>
      <c r="V628" s="410">
        <v>0</v>
      </c>
      <c r="W628" s="88"/>
      <c r="X628" s="411">
        <v>44197</v>
      </c>
      <c r="Y628" s="81">
        <v>44561</v>
      </c>
      <c r="Z628" s="374">
        <v>0</v>
      </c>
      <c r="AA628" s="365">
        <v>0</v>
      </c>
      <c r="AB628" s="374">
        <v>0</v>
      </c>
      <c r="AC628" s="374">
        <f t="shared" si="48"/>
        <v>0</v>
      </c>
      <c r="AD628" s="44"/>
    </row>
    <row r="629" spans="1:30" s="43" customFormat="1" ht="15" customHeight="1">
      <c r="A629" s="59" t="s">
        <v>870</v>
      </c>
      <c r="B629" s="387" t="s">
        <v>3363</v>
      </c>
      <c r="C629" s="387" t="s">
        <v>2958</v>
      </c>
      <c r="D629" s="388" t="s">
        <v>32</v>
      </c>
      <c r="E629" s="57" t="s">
        <v>3627</v>
      </c>
      <c r="F629" s="57" t="s">
        <v>3628</v>
      </c>
      <c r="G629" s="59" t="s">
        <v>35</v>
      </c>
      <c r="H629" s="57" t="s">
        <v>3640</v>
      </c>
      <c r="I629" s="60" t="e">
        <f>VLOOKUP(H629,新返回合同!$A$2:$Y$45,25,FALSE)</f>
        <v>#N/A</v>
      </c>
      <c r="J629" s="395" t="s">
        <v>37</v>
      </c>
      <c r="K629" s="57" t="s">
        <v>2859</v>
      </c>
      <c r="L629" s="57" t="s">
        <v>3641</v>
      </c>
      <c r="M629" s="57" t="s">
        <v>3642</v>
      </c>
      <c r="N629" s="81" t="s">
        <v>3643</v>
      </c>
      <c r="O629" s="57" t="s">
        <v>2047</v>
      </c>
      <c r="P629" s="466">
        <v>10000</v>
      </c>
      <c r="Q629" s="408">
        <v>0</v>
      </c>
      <c r="R629" s="396">
        <f t="shared" si="49"/>
        <v>0</v>
      </c>
      <c r="S629" s="77">
        <v>202305</v>
      </c>
      <c r="T629" s="372" t="s">
        <v>3644</v>
      </c>
      <c r="U629" s="409"/>
      <c r="V629" s="410">
        <v>0</v>
      </c>
      <c r="W629" s="88"/>
      <c r="X629" s="81">
        <v>44197</v>
      </c>
      <c r="Y629" s="81">
        <v>44255</v>
      </c>
      <c r="Z629" s="374">
        <v>0</v>
      </c>
      <c r="AA629" s="365">
        <v>0</v>
      </c>
      <c r="AB629" s="374">
        <v>0</v>
      </c>
      <c r="AC629" s="374">
        <f t="shared" si="48"/>
        <v>0</v>
      </c>
      <c r="AD629" s="44"/>
    </row>
    <row r="630" spans="1:30" s="43" customFormat="1" ht="15" customHeight="1">
      <c r="A630" s="59" t="s">
        <v>870</v>
      </c>
      <c r="B630" s="387" t="s">
        <v>3363</v>
      </c>
      <c r="C630" s="387" t="s">
        <v>2958</v>
      </c>
      <c r="D630" s="388" t="s">
        <v>32</v>
      </c>
      <c r="E630" s="57" t="s">
        <v>3627</v>
      </c>
      <c r="F630" s="57" t="s">
        <v>3628</v>
      </c>
      <c r="G630" s="59" t="s">
        <v>35</v>
      </c>
      <c r="H630" s="57" t="s">
        <v>3640</v>
      </c>
      <c r="I630" s="60" t="e">
        <f>VLOOKUP(H630,新返回合同!$A$2:$Y$45,25,FALSE)</f>
        <v>#N/A</v>
      </c>
      <c r="J630" s="395" t="s">
        <v>37</v>
      </c>
      <c r="K630" s="57" t="s">
        <v>3645</v>
      </c>
      <c r="L630" s="57" t="s">
        <v>3646</v>
      </c>
      <c r="M630" s="57" t="s">
        <v>3647</v>
      </c>
      <c r="N630" s="81" t="s">
        <v>3648</v>
      </c>
      <c r="O630" s="57" t="s">
        <v>2979</v>
      </c>
      <c r="P630" s="466">
        <v>9583.33</v>
      </c>
      <c r="Q630" s="408">
        <v>0</v>
      </c>
      <c r="R630" s="396">
        <f t="shared" si="49"/>
        <v>0</v>
      </c>
      <c r="S630" s="77">
        <v>202305</v>
      </c>
      <c r="T630" s="372" t="s">
        <v>3649</v>
      </c>
      <c r="U630" s="409"/>
      <c r="V630" s="410">
        <v>0</v>
      </c>
      <c r="W630" s="88"/>
      <c r="X630" s="81">
        <v>44197</v>
      </c>
      <c r="Y630" s="81">
        <v>44255</v>
      </c>
      <c r="Z630" s="374">
        <v>0</v>
      </c>
      <c r="AA630" s="365">
        <v>0</v>
      </c>
      <c r="AB630" s="374">
        <v>0</v>
      </c>
      <c r="AC630" s="374">
        <f t="shared" si="48"/>
        <v>0</v>
      </c>
      <c r="AD630" s="44"/>
    </row>
    <row r="631" spans="1:30" s="43" customFormat="1" ht="15" customHeight="1">
      <c r="A631" s="387" t="s">
        <v>877</v>
      </c>
      <c r="B631" s="387" t="s">
        <v>3363</v>
      </c>
      <c r="C631" s="387" t="s">
        <v>2958</v>
      </c>
      <c r="D631" s="388" t="s">
        <v>32</v>
      </c>
      <c r="E631" s="57" t="s">
        <v>3627</v>
      </c>
      <c r="F631" s="57" t="s">
        <v>3628</v>
      </c>
      <c r="G631" s="59" t="s">
        <v>35</v>
      </c>
      <c r="H631" s="57" t="s">
        <v>3650</v>
      </c>
      <c r="I631" s="60" t="e">
        <f>VLOOKUP(H631,新返回合同!$A$2:$Y$45,25,FALSE)</f>
        <v>#N/A</v>
      </c>
      <c r="J631" s="395" t="s">
        <v>37</v>
      </c>
      <c r="K631" s="57" t="s">
        <v>3349</v>
      </c>
      <c r="L631" s="57" t="s">
        <v>3651</v>
      </c>
      <c r="M631" s="57" t="s">
        <v>3652</v>
      </c>
      <c r="N631" s="81">
        <v>43831</v>
      </c>
      <c r="O631" s="57" t="s">
        <v>431</v>
      </c>
      <c r="P631" s="466">
        <v>5000</v>
      </c>
      <c r="Q631" s="408">
        <v>104</v>
      </c>
      <c r="R631" s="396">
        <f t="shared" si="49"/>
        <v>520000</v>
      </c>
      <c r="S631" s="77">
        <v>202305</v>
      </c>
      <c r="T631" s="372" t="s">
        <v>3653</v>
      </c>
      <c r="U631" s="409"/>
      <c r="V631" s="410">
        <v>103.99687957800001</v>
      </c>
      <c r="W631" s="88"/>
      <c r="X631" s="411">
        <v>44927</v>
      </c>
      <c r="Y631" s="411">
        <v>45291</v>
      </c>
      <c r="Z631" s="448" t="s">
        <v>3654</v>
      </c>
      <c r="AA631" s="420">
        <v>0.4</v>
      </c>
      <c r="AB631" s="88">
        <v>200</v>
      </c>
      <c r="AC631" s="374">
        <f t="shared" si="48"/>
        <v>80</v>
      </c>
      <c r="AD631" s="44"/>
    </row>
    <row r="632" spans="1:30" s="43" customFormat="1" ht="15" customHeight="1">
      <c r="A632" s="387" t="s">
        <v>877</v>
      </c>
      <c r="B632" s="282" t="s">
        <v>3363</v>
      </c>
      <c r="C632" s="387" t="s">
        <v>2958</v>
      </c>
      <c r="D632" s="388" t="s">
        <v>32</v>
      </c>
      <c r="E632" s="57" t="s">
        <v>3655</v>
      </c>
      <c r="F632" s="57" t="s">
        <v>3656</v>
      </c>
      <c r="G632" s="59" t="s">
        <v>35</v>
      </c>
      <c r="H632" s="57" t="s">
        <v>3657</v>
      </c>
      <c r="I632" s="60" t="e">
        <f>VLOOKUP(H632,新返回合同!$A$2:$Y$45,25,FALSE)</f>
        <v>#N/A</v>
      </c>
      <c r="J632" s="395" t="s">
        <v>37</v>
      </c>
      <c r="K632" s="282" t="s">
        <v>3176</v>
      </c>
      <c r="L632" s="57" t="s">
        <v>3658</v>
      </c>
      <c r="M632" s="282" t="s">
        <v>3659</v>
      </c>
      <c r="N632" s="411" t="s">
        <v>3660</v>
      </c>
      <c r="O632" s="57" t="s">
        <v>3661</v>
      </c>
      <c r="P632" s="462">
        <v>3500</v>
      </c>
      <c r="Q632" s="408">
        <v>0</v>
      </c>
      <c r="R632" s="396">
        <f t="shared" si="49"/>
        <v>0</v>
      </c>
      <c r="S632" s="77">
        <v>202305</v>
      </c>
      <c r="T632" s="372" t="s">
        <v>3662</v>
      </c>
      <c r="U632" s="437"/>
      <c r="V632" s="410">
        <v>0</v>
      </c>
      <c r="W632" s="88"/>
      <c r="X632" s="411">
        <v>44105</v>
      </c>
      <c r="Y632" s="411">
        <v>44469</v>
      </c>
      <c r="Z632" s="374">
        <v>0</v>
      </c>
      <c r="AA632" s="365">
        <v>0</v>
      </c>
      <c r="AB632" s="374">
        <v>0</v>
      </c>
      <c r="AC632" s="374">
        <f t="shared" si="48"/>
        <v>0</v>
      </c>
      <c r="AD632" s="44"/>
    </row>
    <row r="633" spans="1:30" s="43" customFormat="1" ht="15" customHeight="1">
      <c r="A633" s="387" t="s">
        <v>877</v>
      </c>
      <c r="B633" s="282" t="s">
        <v>3363</v>
      </c>
      <c r="C633" s="282" t="s">
        <v>1939</v>
      </c>
      <c r="D633" s="388" t="s">
        <v>32</v>
      </c>
      <c r="E633" s="57" t="s">
        <v>3655</v>
      </c>
      <c r="F633" s="57" t="s">
        <v>3656</v>
      </c>
      <c r="G633" s="59" t="s">
        <v>35</v>
      </c>
      <c r="H633" s="60" t="s">
        <v>3663</v>
      </c>
      <c r="I633" s="60" t="e">
        <f>VLOOKUP(H633,新返回合同!$A$2:$Y$45,25,FALSE)</f>
        <v>#N/A</v>
      </c>
      <c r="J633" s="395" t="s">
        <v>37</v>
      </c>
      <c r="K633" s="387" t="s">
        <v>2077</v>
      </c>
      <c r="L633" s="201" t="s">
        <v>3664</v>
      </c>
      <c r="M633" s="201" t="s">
        <v>3665</v>
      </c>
      <c r="N633" s="411" t="s">
        <v>3666</v>
      </c>
      <c r="O633" s="467" t="s">
        <v>1326</v>
      </c>
      <c r="P633" s="396">
        <v>4300</v>
      </c>
      <c r="Q633" s="408">
        <v>0</v>
      </c>
      <c r="R633" s="396">
        <f t="shared" si="49"/>
        <v>0</v>
      </c>
      <c r="S633" s="77">
        <v>202305</v>
      </c>
      <c r="T633" s="372" t="s">
        <v>3667</v>
      </c>
      <c r="U633" s="437"/>
      <c r="V633" s="410">
        <v>0</v>
      </c>
      <c r="W633" s="88"/>
      <c r="X633" s="411">
        <v>44228</v>
      </c>
      <c r="Y633" s="411">
        <v>44592</v>
      </c>
      <c r="Z633" s="374">
        <v>0</v>
      </c>
      <c r="AA633" s="365">
        <v>0</v>
      </c>
      <c r="AB633" s="374">
        <v>0</v>
      </c>
      <c r="AC633" s="374">
        <f t="shared" si="48"/>
        <v>0</v>
      </c>
      <c r="AD633" s="44"/>
    </row>
    <row r="634" spans="1:30" s="43" customFormat="1" ht="15" customHeight="1">
      <c r="A634" s="451" t="s">
        <v>858</v>
      </c>
      <c r="B634" s="387" t="s">
        <v>3363</v>
      </c>
      <c r="C634" s="387" t="s">
        <v>2958</v>
      </c>
      <c r="D634" s="388" t="s">
        <v>32</v>
      </c>
      <c r="E634" s="57" t="s">
        <v>3655</v>
      </c>
      <c r="F634" s="57" t="s">
        <v>3656</v>
      </c>
      <c r="G634" s="58" t="s">
        <v>35</v>
      </c>
      <c r="H634" s="57" t="s">
        <v>3668</v>
      </c>
      <c r="I634" s="60" t="e">
        <f>VLOOKUP(H634,新返回合同!$A$2:$Y$45,25,FALSE)</f>
        <v>#N/A</v>
      </c>
      <c r="J634" s="316" t="s">
        <v>37</v>
      </c>
      <c r="K634" s="468" t="s">
        <v>2859</v>
      </c>
      <c r="L634" s="469" t="s">
        <v>3669</v>
      </c>
      <c r="M634" s="458" t="s">
        <v>3670</v>
      </c>
      <c r="N634" s="470" t="s">
        <v>3671</v>
      </c>
      <c r="O634" s="296" t="s">
        <v>1326</v>
      </c>
      <c r="P634" s="396">
        <v>11250</v>
      </c>
      <c r="Q634" s="408">
        <v>0</v>
      </c>
      <c r="R634" s="396">
        <f t="shared" si="49"/>
        <v>0</v>
      </c>
      <c r="S634" s="77">
        <v>202305</v>
      </c>
      <c r="T634" s="471" t="s">
        <v>3672</v>
      </c>
      <c r="U634" s="472"/>
      <c r="V634" s="410">
        <v>0</v>
      </c>
      <c r="W634" s="88"/>
      <c r="X634" s="411">
        <v>44256</v>
      </c>
      <c r="Y634" s="411">
        <v>44469</v>
      </c>
      <c r="Z634" s="374">
        <v>0</v>
      </c>
      <c r="AA634" s="365">
        <v>0</v>
      </c>
      <c r="AB634" s="374">
        <v>0</v>
      </c>
      <c r="AC634" s="374">
        <f t="shared" si="48"/>
        <v>0</v>
      </c>
      <c r="AD634" s="44"/>
    </row>
    <row r="635" spans="1:30" s="43" customFormat="1" ht="15" customHeight="1">
      <c r="A635" s="59" t="s">
        <v>870</v>
      </c>
      <c r="B635" s="387" t="s">
        <v>3363</v>
      </c>
      <c r="C635" s="454" t="s">
        <v>1986</v>
      </c>
      <c r="D635" s="388" t="s">
        <v>3410</v>
      </c>
      <c r="E635" s="57" t="s">
        <v>3655</v>
      </c>
      <c r="F635" s="57" t="s">
        <v>3656</v>
      </c>
      <c r="G635" s="58" t="s">
        <v>35</v>
      </c>
      <c r="H635" s="60" t="s">
        <v>3673</v>
      </c>
      <c r="I635" s="60" t="e">
        <f>VLOOKUP(H635,新返回合同!$A$2:$Y$45,25,FALSE)</f>
        <v>#N/A</v>
      </c>
      <c r="J635" s="316" t="s">
        <v>37</v>
      </c>
      <c r="K635" s="468" t="s">
        <v>3674</v>
      </c>
      <c r="L635" s="469" t="s">
        <v>3675</v>
      </c>
      <c r="M635" s="458" t="s">
        <v>3676</v>
      </c>
      <c r="N635" s="470" t="s">
        <v>3677</v>
      </c>
      <c r="O635" s="296" t="s">
        <v>2979</v>
      </c>
      <c r="P635" s="396">
        <v>7500</v>
      </c>
      <c r="Q635" s="408">
        <v>0</v>
      </c>
      <c r="R635" s="396">
        <f t="shared" si="49"/>
        <v>0</v>
      </c>
      <c r="S635" s="77">
        <v>202305</v>
      </c>
      <c r="T635" s="471" t="s">
        <v>3678</v>
      </c>
      <c r="U635" s="472"/>
      <c r="V635" s="410">
        <v>0</v>
      </c>
      <c r="W635" s="88"/>
      <c r="X635" s="470">
        <v>44440</v>
      </c>
      <c r="Y635" s="470">
        <v>44804</v>
      </c>
      <c r="Z635" s="374">
        <v>0</v>
      </c>
      <c r="AA635" s="365">
        <v>0</v>
      </c>
      <c r="AB635" s="374">
        <v>0</v>
      </c>
      <c r="AC635" s="374">
        <f t="shared" si="48"/>
        <v>0</v>
      </c>
      <c r="AD635" s="44"/>
    </row>
    <row r="636" spans="1:30" s="43" customFormat="1" ht="15" customHeight="1">
      <c r="A636" s="59" t="s">
        <v>870</v>
      </c>
      <c r="B636" s="387" t="s">
        <v>3363</v>
      </c>
      <c r="C636" s="387" t="s">
        <v>2958</v>
      </c>
      <c r="D636" s="388" t="s">
        <v>32</v>
      </c>
      <c r="E636" s="57" t="s">
        <v>3655</v>
      </c>
      <c r="F636" s="57" t="s">
        <v>3656</v>
      </c>
      <c r="G636" s="59" t="s">
        <v>35</v>
      </c>
      <c r="H636" s="57" t="s">
        <v>3679</v>
      </c>
      <c r="I636" s="60" t="e">
        <f>VLOOKUP(H636,新返回合同!$A$2:$Y$45,25,FALSE)</f>
        <v>#N/A</v>
      </c>
      <c r="J636" s="395" t="s">
        <v>37</v>
      </c>
      <c r="K636" s="57" t="s">
        <v>3645</v>
      </c>
      <c r="L636" s="57" t="s">
        <v>3646</v>
      </c>
      <c r="M636" s="57" t="s">
        <v>3647</v>
      </c>
      <c r="N636" s="81" t="s">
        <v>3680</v>
      </c>
      <c r="O636" s="57" t="s">
        <v>2979</v>
      </c>
      <c r="P636" s="466">
        <v>9583</v>
      </c>
      <c r="Q636" s="408">
        <v>0</v>
      </c>
      <c r="R636" s="396">
        <f t="shared" si="49"/>
        <v>0</v>
      </c>
      <c r="S636" s="77">
        <v>202305</v>
      </c>
      <c r="T636" s="471" t="s">
        <v>3681</v>
      </c>
      <c r="U636" s="472"/>
      <c r="V636" s="410">
        <v>0</v>
      </c>
      <c r="W636" s="88"/>
      <c r="X636" s="411">
        <v>44593</v>
      </c>
      <c r="Y636" s="411">
        <v>44957</v>
      </c>
      <c r="Z636" s="374">
        <v>0</v>
      </c>
      <c r="AA636" s="365">
        <v>0</v>
      </c>
      <c r="AB636" s="374">
        <v>0</v>
      </c>
      <c r="AC636" s="374">
        <f t="shared" si="48"/>
        <v>0</v>
      </c>
      <c r="AD636" s="44"/>
    </row>
    <row r="637" spans="1:30" s="43" customFormat="1" ht="15" customHeight="1">
      <c r="A637" s="59" t="s">
        <v>870</v>
      </c>
      <c r="B637" s="387" t="s">
        <v>3363</v>
      </c>
      <c r="C637" s="387" t="s">
        <v>2958</v>
      </c>
      <c r="D637" s="388" t="s">
        <v>32</v>
      </c>
      <c r="E637" s="57" t="s">
        <v>3655</v>
      </c>
      <c r="F637" s="57" t="s">
        <v>3656</v>
      </c>
      <c r="G637" s="58" t="s">
        <v>35</v>
      </c>
      <c r="H637" s="57" t="s">
        <v>3682</v>
      </c>
      <c r="I637" s="60" t="e">
        <f>VLOOKUP(H637,新返回合同!$A$2:$Y$45,25,FALSE)</f>
        <v>#N/A</v>
      </c>
      <c r="J637" s="395" t="s">
        <v>37</v>
      </c>
      <c r="K637" s="57" t="s">
        <v>3683</v>
      </c>
      <c r="L637" s="57" t="s">
        <v>3684</v>
      </c>
      <c r="M637" s="424" t="s">
        <v>3685</v>
      </c>
      <c r="N637" s="81" t="s">
        <v>3686</v>
      </c>
      <c r="O637" s="123" t="s">
        <v>1244</v>
      </c>
      <c r="P637" s="466">
        <v>9583</v>
      </c>
      <c r="Q637" s="408">
        <v>0</v>
      </c>
      <c r="R637" s="396">
        <f t="shared" si="49"/>
        <v>0</v>
      </c>
      <c r="S637" s="77">
        <v>202305</v>
      </c>
      <c r="T637" s="471" t="s">
        <v>3687</v>
      </c>
      <c r="U637" s="472"/>
      <c r="V637" s="410">
        <v>0</v>
      </c>
      <c r="W637" s="454"/>
      <c r="X637" s="411">
        <v>44621</v>
      </c>
      <c r="Y637" s="411">
        <v>44985</v>
      </c>
      <c r="Z637" s="374">
        <v>0</v>
      </c>
      <c r="AA637" s="365">
        <v>0</v>
      </c>
      <c r="AB637" s="374">
        <v>0</v>
      </c>
      <c r="AC637" s="374">
        <f t="shared" si="48"/>
        <v>0</v>
      </c>
      <c r="AD637" s="44"/>
    </row>
    <row r="638" spans="1:30" s="43" customFormat="1" ht="15" customHeight="1">
      <c r="A638" s="455" t="s">
        <v>858</v>
      </c>
      <c r="B638" s="57" t="s">
        <v>3363</v>
      </c>
      <c r="C638" s="57" t="s">
        <v>2958</v>
      </c>
      <c r="D638" s="388" t="s">
        <v>32</v>
      </c>
      <c r="E638" s="59" t="s">
        <v>3655</v>
      </c>
      <c r="F638" s="59" t="s">
        <v>3656</v>
      </c>
      <c r="G638" s="59" t="s">
        <v>35</v>
      </c>
      <c r="H638" s="60" t="s">
        <v>3688</v>
      </c>
      <c r="I638" s="60" t="e">
        <f>VLOOKUP(H638,新返回合同!$A$2:$Y$45,25,FALSE)</f>
        <v>#N/A</v>
      </c>
      <c r="J638" s="316" t="s">
        <v>37</v>
      </c>
      <c r="K638" s="59" t="s">
        <v>3182</v>
      </c>
      <c r="L638" s="201" t="s">
        <v>3689</v>
      </c>
      <c r="M638" s="122" t="s">
        <v>3690</v>
      </c>
      <c r="N638" s="81" t="s">
        <v>3691</v>
      </c>
      <c r="O638" s="57" t="s">
        <v>2979</v>
      </c>
      <c r="P638" s="396">
        <v>10417</v>
      </c>
      <c r="Q638" s="408">
        <v>0</v>
      </c>
      <c r="R638" s="396">
        <f t="shared" si="49"/>
        <v>0</v>
      </c>
      <c r="S638" s="77">
        <v>202305</v>
      </c>
      <c r="T638" s="372" t="s">
        <v>3692</v>
      </c>
      <c r="U638" s="372"/>
      <c r="V638" s="410">
        <v>0</v>
      </c>
      <c r="W638" s="88"/>
      <c r="X638" s="81">
        <v>44501</v>
      </c>
      <c r="Y638" s="411">
        <v>44957</v>
      </c>
      <c r="Z638" s="374">
        <v>0</v>
      </c>
      <c r="AA638" s="365">
        <v>0</v>
      </c>
      <c r="AB638" s="374">
        <v>0</v>
      </c>
      <c r="AC638" s="374">
        <f t="shared" si="48"/>
        <v>0</v>
      </c>
      <c r="AD638" s="44"/>
    </row>
    <row r="639" spans="1:30" s="43" customFormat="1" ht="15" customHeight="1">
      <c r="A639" s="451" t="s">
        <v>858</v>
      </c>
      <c r="B639" s="282" t="s">
        <v>3363</v>
      </c>
      <c r="C639" s="282" t="s">
        <v>1795</v>
      </c>
      <c r="D639" s="388" t="s">
        <v>32</v>
      </c>
      <c r="E639" s="59" t="s">
        <v>3655</v>
      </c>
      <c r="F639" s="59" t="s">
        <v>3656</v>
      </c>
      <c r="G639" s="59" t="s">
        <v>35</v>
      </c>
      <c r="H639" s="60" t="s">
        <v>3693</v>
      </c>
      <c r="I639" s="60" t="e">
        <f>VLOOKUP(H639,新返回合同!$A$2:$Y$45,25,FALSE)</f>
        <v>#N/A</v>
      </c>
      <c r="J639" s="395" t="s">
        <v>37</v>
      </c>
      <c r="K639" s="387" t="s">
        <v>3694</v>
      </c>
      <c r="L639" s="201" t="s">
        <v>3695</v>
      </c>
      <c r="M639" s="458" t="s">
        <v>3696</v>
      </c>
      <c r="N639" s="411" t="s">
        <v>3697</v>
      </c>
      <c r="O639" s="282" t="s">
        <v>1326</v>
      </c>
      <c r="P639" s="396">
        <v>6333</v>
      </c>
      <c r="Q639" s="408">
        <v>0</v>
      </c>
      <c r="R639" s="396">
        <f t="shared" si="49"/>
        <v>0</v>
      </c>
      <c r="S639" s="77">
        <v>202305</v>
      </c>
      <c r="T639" s="372" t="s">
        <v>3698</v>
      </c>
      <c r="U639" s="437"/>
      <c r="V639" s="410">
        <v>0</v>
      </c>
      <c r="W639" s="447"/>
      <c r="X639" s="411">
        <v>44835</v>
      </c>
      <c r="Y639" s="411">
        <v>44957</v>
      </c>
      <c r="Z639" s="374">
        <v>0</v>
      </c>
      <c r="AA639" s="365">
        <v>0</v>
      </c>
      <c r="AB639" s="374">
        <v>0</v>
      </c>
      <c r="AC639" s="374">
        <f t="shared" si="48"/>
        <v>0</v>
      </c>
      <c r="AD639" s="44"/>
    </row>
    <row r="640" spans="1:30" s="43" customFormat="1" ht="15" customHeight="1">
      <c r="A640" s="451" t="s">
        <v>858</v>
      </c>
      <c r="B640" s="282" t="s">
        <v>3363</v>
      </c>
      <c r="C640" s="282" t="s">
        <v>859</v>
      </c>
      <c r="D640" s="388" t="s">
        <v>32</v>
      </c>
      <c r="E640" s="59" t="s">
        <v>3655</v>
      </c>
      <c r="F640" s="59" t="s">
        <v>3656</v>
      </c>
      <c r="G640" s="59" t="s">
        <v>35</v>
      </c>
      <c r="H640" s="60" t="s">
        <v>3699</v>
      </c>
      <c r="I640" s="60" t="e">
        <f>VLOOKUP(H640,新返回合同!$A$2:$Y$45,25,FALSE)</f>
        <v>#N/A</v>
      </c>
      <c r="J640" s="395" t="s">
        <v>37</v>
      </c>
      <c r="K640" s="387" t="s">
        <v>3700</v>
      </c>
      <c r="L640" s="201" t="s">
        <v>3701</v>
      </c>
      <c r="M640" s="458" t="s">
        <v>3702</v>
      </c>
      <c r="N640" s="411" t="s">
        <v>3697</v>
      </c>
      <c r="O640" s="282" t="s">
        <v>2979</v>
      </c>
      <c r="P640" s="396">
        <v>6333</v>
      </c>
      <c r="Q640" s="408">
        <v>0</v>
      </c>
      <c r="R640" s="396">
        <f t="shared" si="49"/>
        <v>0</v>
      </c>
      <c r="S640" s="77">
        <v>202305</v>
      </c>
      <c r="T640" s="372" t="s">
        <v>3703</v>
      </c>
      <c r="U640" s="437"/>
      <c r="V640" s="410">
        <v>0</v>
      </c>
      <c r="W640" s="447"/>
      <c r="X640" s="411">
        <v>44835</v>
      </c>
      <c r="Y640" s="411">
        <v>44957</v>
      </c>
      <c r="Z640" s="374">
        <v>0</v>
      </c>
      <c r="AA640" s="365">
        <v>0</v>
      </c>
      <c r="AB640" s="374">
        <v>0</v>
      </c>
      <c r="AC640" s="374">
        <f t="shared" si="48"/>
        <v>0</v>
      </c>
      <c r="AD640" s="44"/>
    </row>
    <row r="641" spans="1:30" s="43" customFormat="1" ht="15" customHeight="1">
      <c r="A641" s="59" t="s">
        <v>870</v>
      </c>
      <c r="B641" s="282" t="s">
        <v>3363</v>
      </c>
      <c r="C641" s="282" t="s">
        <v>1986</v>
      </c>
      <c r="D641" s="388" t="s">
        <v>3410</v>
      </c>
      <c r="E641" s="59" t="s">
        <v>3655</v>
      </c>
      <c r="F641" s="59" t="s">
        <v>3656</v>
      </c>
      <c r="G641" s="59" t="s">
        <v>35</v>
      </c>
      <c r="H641" s="60" t="s">
        <v>3704</v>
      </c>
      <c r="I641" s="60" t="e">
        <f>VLOOKUP(H641,新返回合同!$A$2:$Y$45,25,FALSE)</f>
        <v>#N/A</v>
      </c>
      <c r="J641" s="395" t="s">
        <v>37</v>
      </c>
      <c r="K641" s="387" t="s">
        <v>3705</v>
      </c>
      <c r="L641" s="201" t="s">
        <v>3706</v>
      </c>
      <c r="M641" s="458" t="s">
        <v>3707</v>
      </c>
      <c r="N641" s="411" t="s">
        <v>3708</v>
      </c>
      <c r="O641" s="282" t="s">
        <v>1326</v>
      </c>
      <c r="P641" s="396">
        <v>7083</v>
      </c>
      <c r="Q641" s="408">
        <v>0</v>
      </c>
      <c r="R641" s="396">
        <f t="shared" si="49"/>
        <v>0</v>
      </c>
      <c r="S641" s="77">
        <v>202305</v>
      </c>
      <c r="T641" s="372" t="s">
        <v>3709</v>
      </c>
      <c r="U641" s="437"/>
      <c r="V641" s="410">
        <v>0</v>
      </c>
      <c r="W641" s="447"/>
      <c r="X641" s="411">
        <v>44470</v>
      </c>
      <c r="Y641" s="411">
        <v>44834</v>
      </c>
      <c r="Z641" s="374">
        <v>0</v>
      </c>
      <c r="AA641" s="365">
        <v>0</v>
      </c>
      <c r="AB641" s="374">
        <v>0</v>
      </c>
      <c r="AC641" s="374">
        <f t="shared" si="48"/>
        <v>0</v>
      </c>
      <c r="AD641" s="44"/>
    </row>
    <row r="642" spans="1:30" s="43" customFormat="1" ht="15" customHeight="1">
      <c r="A642" s="455" t="s">
        <v>858</v>
      </c>
      <c r="B642" s="282" t="s">
        <v>3363</v>
      </c>
      <c r="C642" s="57" t="s">
        <v>2958</v>
      </c>
      <c r="D642" s="388" t="s">
        <v>32</v>
      </c>
      <c r="E642" s="59" t="s">
        <v>3655</v>
      </c>
      <c r="F642" s="59" t="s">
        <v>3656</v>
      </c>
      <c r="G642" s="59" t="s">
        <v>35</v>
      </c>
      <c r="H642" s="60" t="s">
        <v>3688</v>
      </c>
      <c r="I642" s="60" t="e">
        <f>VLOOKUP(H642,新返回合同!$A$2:$Y$45,25,FALSE)</f>
        <v>#N/A</v>
      </c>
      <c r="J642" s="395" t="s">
        <v>37</v>
      </c>
      <c r="K642" s="387" t="s">
        <v>2859</v>
      </c>
      <c r="L642" s="201" t="s">
        <v>3710</v>
      </c>
      <c r="M642" s="458" t="s">
        <v>3711</v>
      </c>
      <c r="N642" s="411" t="s">
        <v>3712</v>
      </c>
      <c r="O642" s="282" t="s">
        <v>2985</v>
      </c>
      <c r="P642" s="396">
        <v>10417</v>
      </c>
      <c r="Q642" s="408">
        <v>0</v>
      </c>
      <c r="R642" s="396">
        <f t="shared" si="49"/>
        <v>0</v>
      </c>
      <c r="S642" s="77">
        <v>202305</v>
      </c>
      <c r="T642" s="372" t="s">
        <v>3713</v>
      </c>
      <c r="U642" s="437"/>
      <c r="V642" s="410">
        <v>0</v>
      </c>
      <c r="W642" s="447"/>
      <c r="X642" s="81">
        <v>44501</v>
      </c>
      <c r="Y642" s="411">
        <v>44957</v>
      </c>
      <c r="Z642" s="374">
        <v>0</v>
      </c>
      <c r="AA642" s="365">
        <v>0</v>
      </c>
      <c r="AB642" s="374">
        <v>0</v>
      </c>
      <c r="AC642" s="374">
        <f t="shared" si="48"/>
        <v>0</v>
      </c>
      <c r="AD642" s="44"/>
    </row>
    <row r="643" spans="1:30" s="43" customFormat="1" ht="15" customHeight="1">
      <c r="A643" s="387" t="s">
        <v>877</v>
      </c>
      <c r="B643" s="282" t="s">
        <v>3363</v>
      </c>
      <c r="C643" s="282" t="s">
        <v>2612</v>
      </c>
      <c r="D643" s="388" t="s">
        <v>3370</v>
      </c>
      <c r="E643" s="59" t="s">
        <v>3714</v>
      </c>
      <c r="F643" s="59" t="s">
        <v>3715</v>
      </c>
      <c r="G643" s="59" t="s">
        <v>35</v>
      </c>
      <c r="H643" s="60" t="s">
        <v>3716</v>
      </c>
      <c r="I643" s="60" t="e">
        <f>VLOOKUP(H643,新返回合同!$A$2:$Y$45,25,FALSE)</f>
        <v>#N/A</v>
      </c>
      <c r="J643" s="395" t="s">
        <v>37</v>
      </c>
      <c r="K643" s="387" t="s">
        <v>3585</v>
      </c>
      <c r="L643" s="201" t="s">
        <v>3717</v>
      </c>
      <c r="M643" s="458" t="s">
        <v>3718</v>
      </c>
      <c r="N643" s="411" t="s">
        <v>3719</v>
      </c>
      <c r="O643" s="57" t="s">
        <v>2979</v>
      </c>
      <c r="P643" s="396">
        <v>5400</v>
      </c>
      <c r="Q643" s="408">
        <v>0</v>
      </c>
      <c r="R643" s="396">
        <f t="shared" si="49"/>
        <v>0</v>
      </c>
      <c r="S643" s="77">
        <v>202305</v>
      </c>
      <c r="T643" s="372" t="s">
        <v>3720</v>
      </c>
      <c r="U643" s="437"/>
      <c r="V643" s="410">
        <v>0</v>
      </c>
      <c r="W643" s="88"/>
      <c r="X643" s="470">
        <v>44440</v>
      </c>
      <c r="Y643" s="470">
        <v>44742</v>
      </c>
      <c r="Z643" s="374">
        <v>0</v>
      </c>
      <c r="AA643" s="365">
        <v>0</v>
      </c>
      <c r="AB643" s="374">
        <v>0</v>
      </c>
      <c r="AC643" s="374">
        <f t="shared" si="48"/>
        <v>0</v>
      </c>
      <c r="AD643" s="44"/>
    </row>
    <row r="644" spans="1:30" s="43" customFormat="1" ht="15" customHeight="1">
      <c r="A644" s="387" t="s">
        <v>877</v>
      </c>
      <c r="B644" s="282" t="s">
        <v>3363</v>
      </c>
      <c r="C644" s="282" t="s">
        <v>2612</v>
      </c>
      <c r="D644" s="388" t="s">
        <v>3370</v>
      </c>
      <c r="E644" s="59" t="s">
        <v>3714</v>
      </c>
      <c r="F644" s="59" t="s">
        <v>3715</v>
      </c>
      <c r="G644" s="59" t="s">
        <v>35</v>
      </c>
      <c r="H644" s="60" t="s">
        <v>3716</v>
      </c>
      <c r="I644" s="60" t="e">
        <f>VLOOKUP(H644,新返回合同!$A$2:$Y$45,25,FALSE)</f>
        <v>#N/A</v>
      </c>
      <c r="J644" s="395" t="s">
        <v>37</v>
      </c>
      <c r="K644" s="387" t="s">
        <v>3585</v>
      </c>
      <c r="L644" s="201" t="s">
        <v>3721</v>
      </c>
      <c r="M644" s="458" t="s">
        <v>3718</v>
      </c>
      <c r="N644" s="411" t="s">
        <v>3719</v>
      </c>
      <c r="O644" s="57" t="s">
        <v>2979</v>
      </c>
      <c r="P644" s="396">
        <v>5050</v>
      </c>
      <c r="Q644" s="408">
        <v>0</v>
      </c>
      <c r="R644" s="396">
        <f t="shared" si="49"/>
        <v>0</v>
      </c>
      <c r="S644" s="77">
        <v>202305</v>
      </c>
      <c r="T644" s="372" t="s">
        <v>3722</v>
      </c>
      <c r="U644" s="437"/>
      <c r="V644" s="410">
        <v>0</v>
      </c>
      <c r="W644" s="88"/>
      <c r="X644" s="470">
        <v>44440</v>
      </c>
      <c r="Y644" s="470">
        <v>44742</v>
      </c>
      <c r="Z644" s="374">
        <v>0</v>
      </c>
      <c r="AA644" s="365">
        <v>0</v>
      </c>
      <c r="AB644" s="374">
        <v>0</v>
      </c>
      <c r="AC644" s="374">
        <f t="shared" si="48"/>
        <v>0</v>
      </c>
      <c r="AD644" s="44"/>
    </row>
    <row r="645" spans="1:30" s="43" customFormat="1" ht="15" customHeight="1">
      <c r="A645" s="451" t="s">
        <v>858</v>
      </c>
      <c r="B645" s="387" t="s">
        <v>3363</v>
      </c>
      <c r="C645" s="387" t="s">
        <v>2687</v>
      </c>
      <c r="D645" s="388" t="s">
        <v>3370</v>
      </c>
      <c r="E645" s="59" t="s">
        <v>3723</v>
      </c>
      <c r="F645" s="59" t="s">
        <v>3724</v>
      </c>
      <c r="G645" s="59" t="s">
        <v>35</v>
      </c>
      <c r="H645" s="60" t="s">
        <v>3725</v>
      </c>
      <c r="I645" s="60" t="e">
        <f>VLOOKUP(H645,新返回合同!$A$2:$Y$45,25,FALSE)</f>
        <v>#N/A</v>
      </c>
      <c r="J645" s="395" t="s">
        <v>37</v>
      </c>
      <c r="K645" s="387" t="s">
        <v>2782</v>
      </c>
      <c r="L645" s="187" t="s">
        <v>3726</v>
      </c>
      <c r="M645" s="458" t="s">
        <v>3727</v>
      </c>
      <c r="N645" s="411" t="s">
        <v>3728</v>
      </c>
      <c r="O645" s="57" t="s">
        <v>3729</v>
      </c>
      <c r="P645" s="408">
        <v>5000</v>
      </c>
      <c r="Q645" s="408">
        <v>72</v>
      </c>
      <c r="R645" s="396">
        <f t="shared" si="49"/>
        <v>360000</v>
      </c>
      <c r="S645" s="77">
        <v>202305</v>
      </c>
      <c r="T645" s="372" t="s">
        <v>3730</v>
      </c>
      <c r="U645" s="437"/>
      <c r="V645" s="410">
        <v>71.733131408999995</v>
      </c>
      <c r="W645" s="88"/>
      <c r="X645" s="81">
        <v>44986</v>
      </c>
      <c r="Y645" s="81">
        <v>45351</v>
      </c>
      <c r="Z645" s="282" t="s">
        <v>3731</v>
      </c>
      <c r="AA645" s="420">
        <v>0.3</v>
      </c>
      <c r="AB645" s="88">
        <v>240</v>
      </c>
      <c r="AC645" s="374">
        <f t="shared" si="48"/>
        <v>72</v>
      </c>
      <c r="AD645" s="44"/>
    </row>
    <row r="646" spans="1:30" s="2" customFormat="1" ht="15" customHeight="1">
      <c r="A646" s="384" t="s">
        <v>858</v>
      </c>
      <c r="B646" s="384" t="s">
        <v>3363</v>
      </c>
      <c r="C646" s="384" t="s">
        <v>859</v>
      </c>
      <c r="D646" s="385" t="s">
        <v>32</v>
      </c>
      <c r="E646" s="63" t="s">
        <v>3732</v>
      </c>
      <c r="F646" s="63" t="s">
        <v>3733</v>
      </c>
      <c r="G646" s="63" t="s">
        <v>35</v>
      </c>
      <c r="H646" s="8" t="s">
        <v>3734</v>
      </c>
      <c r="I646" s="8" t="e">
        <f>VLOOKUP(H646,新返回合同!$A$2:$Y$45,25,FALSE)</f>
        <v>#N/A</v>
      </c>
      <c r="J646" s="390" t="s">
        <v>37</v>
      </c>
      <c r="K646" s="63" t="s">
        <v>3735</v>
      </c>
      <c r="L646" s="320" t="s">
        <v>3736</v>
      </c>
      <c r="M646" s="15" t="s">
        <v>3737</v>
      </c>
      <c r="N646" s="464">
        <v>43282</v>
      </c>
      <c r="O646" s="464" t="s">
        <v>1363</v>
      </c>
      <c r="P646" s="393">
        <v>5000</v>
      </c>
      <c r="Q646" s="399">
        <v>36</v>
      </c>
      <c r="R646" s="393">
        <f t="shared" si="49"/>
        <v>180000</v>
      </c>
      <c r="S646" s="26">
        <v>202305</v>
      </c>
      <c r="T646" s="352" t="s">
        <v>3738</v>
      </c>
      <c r="U646" s="405"/>
      <c r="V646" s="401">
        <v>35.945137023999997</v>
      </c>
      <c r="W646" s="401"/>
      <c r="X646" s="435"/>
      <c r="Y646" s="464"/>
      <c r="Z646" s="322" t="s">
        <v>3739</v>
      </c>
      <c r="AA646" s="418">
        <v>0.45</v>
      </c>
      <c r="AB646" s="90">
        <v>80</v>
      </c>
      <c r="AC646" s="225">
        <f t="shared" si="48"/>
        <v>36</v>
      </c>
      <c r="AD646" s="38"/>
    </row>
    <row r="647" spans="1:30" s="2" customFormat="1" ht="15" customHeight="1">
      <c r="A647" s="384" t="s">
        <v>858</v>
      </c>
      <c r="B647" s="384" t="s">
        <v>3363</v>
      </c>
      <c r="C647" s="384" t="s">
        <v>859</v>
      </c>
      <c r="D647" s="385" t="s">
        <v>32</v>
      </c>
      <c r="E647" s="63" t="s">
        <v>3732</v>
      </c>
      <c r="F647" s="63" t="s">
        <v>3733</v>
      </c>
      <c r="G647" s="63" t="s">
        <v>35</v>
      </c>
      <c r="H647" s="8" t="s">
        <v>3740</v>
      </c>
      <c r="I647" s="8" t="e">
        <f>VLOOKUP(H647,新返回合同!$A$2:$Y$45,25,FALSE)</f>
        <v>#N/A</v>
      </c>
      <c r="J647" s="390" t="s">
        <v>37</v>
      </c>
      <c r="K647" s="63" t="s">
        <v>1097</v>
      </c>
      <c r="L647" s="320" t="s">
        <v>3741</v>
      </c>
      <c r="M647" s="15" t="s">
        <v>3742</v>
      </c>
      <c r="N647" s="87">
        <v>43282</v>
      </c>
      <c r="O647" s="464" t="s">
        <v>1363</v>
      </c>
      <c r="P647" s="393">
        <v>5000</v>
      </c>
      <c r="Q647" s="399">
        <v>36.4</v>
      </c>
      <c r="R647" s="393">
        <f t="shared" si="49"/>
        <v>182000</v>
      </c>
      <c r="S647" s="26">
        <v>202305</v>
      </c>
      <c r="T647" s="352" t="s">
        <v>3743</v>
      </c>
      <c r="U647" s="405"/>
      <c r="V647" s="401">
        <v>35.729400634999998</v>
      </c>
      <c r="W647" s="401">
        <v>36.9</v>
      </c>
      <c r="X647" s="435"/>
      <c r="Y647" s="464"/>
      <c r="Z647" s="322" t="s">
        <v>3744</v>
      </c>
      <c r="AA647" s="418">
        <v>0.45</v>
      </c>
      <c r="AB647" s="90">
        <v>80</v>
      </c>
      <c r="AC647" s="225">
        <f t="shared" ref="AC647:AC710" si="50">AA647*AB647</f>
        <v>36</v>
      </c>
      <c r="AD647" s="38"/>
    </row>
    <row r="648" spans="1:30" s="2" customFormat="1" ht="15" customHeight="1">
      <c r="A648" s="384" t="s">
        <v>877</v>
      </c>
      <c r="B648" s="322" t="s">
        <v>3363</v>
      </c>
      <c r="C648" s="322" t="s">
        <v>859</v>
      </c>
      <c r="D648" s="385" t="s">
        <v>32</v>
      </c>
      <c r="E648" s="63" t="s">
        <v>3732</v>
      </c>
      <c r="F648" s="63" t="s">
        <v>3733</v>
      </c>
      <c r="G648" s="63" t="s">
        <v>35</v>
      </c>
      <c r="H648" s="8" t="s">
        <v>3745</v>
      </c>
      <c r="I648" s="8" t="e">
        <f>VLOOKUP(H648,新返回合同!$A$2:$Y$45,25,FALSE)</f>
        <v>#N/A</v>
      </c>
      <c r="J648" s="390" t="s">
        <v>37</v>
      </c>
      <c r="K648" s="384" t="s">
        <v>3735</v>
      </c>
      <c r="L648" s="320" t="s">
        <v>3746</v>
      </c>
      <c r="M648" s="391" t="s">
        <v>3747</v>
      </c>
      <c r="N648" s="428" t="s">
        <v>3748</v>
      </c>
      <c r="O648" s="322" t="s">
        <v>968</v>
      </c>
      <c r="P648" s="393">
        <v>4500</v>
      </c>
      <c r="Q648" s="399">
        <v>103.1</v>
      </c>
      <c r="R648" s="393">
        <f t="shared" si="49"/>
        <v>463950</v>
      </c>
      <c r="S648" s="26">
        <v>202305</v>
      </c>
      <c r="T648" s="352" t="s">
        <v>3749</v>
      </c>
      <c r="U648" s="438"/>
      <c r="V648" s="401">
        <v>103.007781982</v>
      </c>
      <c r="W648" s="419"/>
      <c r="X648" s="428"/>
      <c r="Y648" s="428"/>
      <c r="Z648" s="322" t="s">
        <v>3750</v>
      </c>
      <c r="AA648" s="418">
        <v>0.5</v>
      </c>
      <c r="AB648" s="419">
        <v>200</v>
      </c>
      <c r="AC648" s="225">
        <f t="shared" si="50"/>
        <v>100</v>
      </c>
      <c r="AD648" s="38"/>
    </row>
    <row r="649" spans="1:30" s="43" customFormat="1" ht="15" customHeight="1">
      <c r="A649" s="451" t="s">
        <v>858</v>
      </c>
      <c r="B649" s="282" t="s">
        <v>3363</v>
      </c>
      <c r="C649" s="282" t="s">
        <v>859</v>
      </c>
      <c r="D649" s="388" t="s">
        <v>32</v>
      </c>
      <c r="E649" s="59" t="s">
        <v>3751</v>
      </c>
      <c r="F649" s="59" t="s">
        <v>3752</v>
      </c>
      <c r="G649" s="59" t="s">
        <v>35</v>
      </c>
      <c r="H649" s="60" t="s">
        <v>3753</v>
      </c>
      <c r="I649" s="60" t="e">
        <f>VLOOKUP(H649,新返回合同!$A$2:$Y$45,25,FALSE)</f>
        <v>#N/A</v>
      </c>
      <c r="J649" s="395" t="s">
        <v>37</v>
      </c>
      <c r="K649" s="387" t="s">
        <v>895</v>
      </c>
      <c r="L649" s="201" t="s">
        <v>893</v>
      </c>
      <c r="M649" s="458" t="s">
        <v>3754</v>
      </c>
      <c r="N649" s="411">
        <v>43922</v>
      </c>
      <c r="O649" s="467" t="s">
        <v>274</v>
      </c>
      <c r="P649" s="76">
        <v>6333.33</v>
      </c>
      <c r="Q649" s="408">
        <v>30.1</v>
      </c>
      <c r="R649" s="396">
        <f t="shared" si="49"/>
        <v>190633.23</v>
      </c>
      <c r="S649" s="77">
        <v>202305</v>
      </c>
      <c r="T649" s="372" t="s">
        <v>3755</v>
      </c>
      <c r="U649" s="437"/>
      <c r="V649" s="410">
        <v>30.091718673999999</v>
      </c>
      <c r="W649" s="88"/>
      <c r="X649" s="411">
        <v>44713</v>
      </c>
      <c r="Y649" s="411">
        <v>45077</v>
      </c>
      <c r="Z649" s="282" t="s">
        <v>3756</v>
      </c>
      <c r="AA649" s="420">
        <v>0.3</v>
      </c>
      <c r="AB649" s="88">
        <v>100</v>
      </c>
      <c r="AC649" s="374">
        <f t="shared" si="50"/>
        <v>30</v>
      </c>
      <c r="AD649" s="44"/>
    </row>
    <row r="650" spans="1:30" s="43" customFormat="1" ht="15" customHeight="1">
      <c r="A650" s="387" t="s">
        <v>877</v>
      </c>
      <c r="B650" s="282" t="s">
        <v>3363</v>
      </c>
      <c r="C650" s="282" t="s">
        <v>859</v>
      </c>
      <c r="D650" s="388" t="s">
        <v>32</v>
      </c>
      <c r="E650" s="59" t="s">
        <v>3751</v>
      </c>
      <c r="F650" s="59" t="s">
        <v>3752</v>
      </c>
      <c r="G650" s="59" t="s">
        <v>35</v>
      </c>
      <c r="H650" s="60" t="s">
        <v>3757</v>
      </c>
      <c r="I650" s="60" t="e">
        <f>VLOOKUP(H650,新返回合同!$A$2:$Y$45,25,FALSE)</f>
        <v>#N/A</v>
      </c>
      <c r="J650" s="395" t="s">
        <v>37</v>
      </c>
      <c r="K650" s="387" t="s">
        <v>1097</v>
      </c>
      <c r="L650" s="374" t="s">
        <v>1089</v>
      </c>
      <c r="M650" s="458" t="s">
        <v>3758</v>
      </c>
      <c r="N650" s="411">
        <v>43922</v>
      </c>
      <c r="O650" s="467" t="s">
        <v>431</v>
      </c>
      <c r="P650" s="76">
        <v>5500</v>
      </c>
      <c r="Q650" s="408">
        <v>63.2</v>
      </c>
      <c r="R650" s="396">
        <f t="shared" si="49"/>
        <v>347600</v>
      </c>
      <c r="S650" s="77">
        <v>202305</v>
      </c>
      <c r="T650" s="372" t="s">
        <v>3759</v>
      </c>
      <c r="U650" s="437"/>
      <c r="V650" s="410">
        <v>63.129035950000002</v>
      </c>
      <c r="W650" s="88"/>
      <c r="X650" s="411">
        <v>44958</v>
      </c>
      <c r="Y650" s="411">
        <v>45322</v>
      </c>
      <c r="Z650" s="282" t="s">
        <v>3760</v>
      </c>
      <c r="AA650" s="420">
        <v>0.3</v>
      </c>
      <c r="AB650" s="447">
        <v>200</v>
      </c>
      <c r="AC650" s="374">
        <f t="shared" si="50"/>
        <v>60</v>
      </c>
      <c r="AD650" s="44"/>
    </row>
    <row r="651" spans="1:30" s="43" customFormat="1" ht="15" customHeight="1">
      <c r="A651" s="387" t="s">
        <v>877</v>
      </c>
      <c r="B651" s="282" t="s">
        <v>3363</v>
      </c>
      <c r="C651" s="282" t="s">
        <v>859</v>
      </c>
      <c r="D651" s="388" t="s">
        <v>32</v>
      </c>
      <c r="E651" s="59" t="s">
        <v>3761</v>
      </c>
      <c r="F651" s="59" t="s">
        <v>3762</v>
      </c>
      <c r="G651" s="59" t="s">
        <v>35</v>
      </c>
      <c r="H651" s="60" t="s">
        <v>3763</v>
      </c>
      <c r="I651" s="60" t="e">
        <f>VLOOKUP(H651,新返回合同!$A$2:$Y$45,25,FALSE)</f>
        <v>#N/A</v>
      </c>
      <c r="J651" s="395" t="s">
        <v>37</v>
      </c>
      <c r="K651" s="387" t="s">
        <v>1083</v>
      </c>
      <c r="L651" s="374" t="s">
        <v>3764</v>
      </c>
      <c r="M651" s="458" t="s">
        <v>3765</v>
      </c>
      <c r="N651" s="411" t="s">
        <v>3766</v>
      </c>
      <c r="O651" s="467" t="s">
        <v>1326</v>
      </c>
      <c r="P651" s="396">
        <v>5000</v>
      </c>
      <c r="Q651" s="408">
        <v>0</v>
      </c>
      <c r="R651" s="396">
        <f t="shared" si="49"/>
        <v>0</v>
      </c>
      <c r="S651" s="77">
        <v>202305</v>
      </c>
      <c r="T651" s="372" t="s">
        <v>3767</v>
      </c>
      <c r="U651" s="437"/>
      <c r="V651" s="410">
        <v>0</v>
      </c>
      <c r="W651" s="88"/>
      <c r="X651" s="411">
        <v>44682</v>
      </c>
      <c r="Y651" s="411">
        <v>45046</v>
      </c>
      <c r="Z651" s="374">
        <v>0</v>
      </c>
      <c r="AA651" s="365">
        <v>0</v>
      </c>
      <c r="AB651" s="374">
        <v>0</v>
      </c>
      <c r="AC651" s="374">
        <f t="shared" si="50"/>
        <v>0</v>
      </c>
      <c r="AD651" s="44"/>
    </row>
    <row r="652" spans="1:30" s="43" customFormat="1" ht="15" customHeight="1">
      <c r="A652" s="59" t="s">
        <v>870</v>
      </c>
      <c r="B652" s="282" t="s">
        <v>3363</v>
      </c>
      <c r="C652" s="282" t="s">
        <v>2640</v>
      </c>
      <c r="D652" s="388" t="s">
        <v>3370</v>
      </c>
      <c r="E652" s="59" t="s">
        <v>3761</v>
      </c>
      <c r="F652" s="59" t="s">
        <v>3762</v>
      </c>
      <c r="G652" s="59" t="s">
        <v>35</v>
      </c>
      <c r="H652" s="60" t="s">
        <v>3768</v>
      </c>
      <c r="I652" s="60" t="e">
        <f>VLOOKUP(H652,新返回合同!$A$2:$Y$45,25,FALSE)</f>
        <v>#N/A</v>
      </c>
      <c r="J652" s="395" t="s">
        <v>37</v>
      </c>
      <c r="K652" s="282" t="s">
        <v>2640</v>
      </c>
      <c r="L652" s="374" t="s">
        <v>3769</v>
      </c>
      <c r="M652" s="458" t="s">
        <v>3770</v>
      </c>
      <c r="N652" s="411" t="s">
        <v>3771</v>
      </c>
      <c r="O652" s="467" t="s">
        <v>968</v>
      </c>
      <c r="P652" s="396">
        <v>7083.33</v>
      </c>
      <c r="Q652" s="408">
        <v>89</v>
      </c>
      <c r="R652" s="396">
        <f t="shared" si="49"/>
        <v>630416.37</v>
      </c>
      <c r="S652" s="77">
        <v>202305</v>
      </c>
      <c r="T652" s="372" t="s">
        <v>3772</v>
      </c>
      <c r="U652" s="437"/>
      <c r="V652" s="410">
        <v>88.933815002000003</v>
      </c>
      <c r="W652" s="88"/>
      <c r="X652" s="411">
        <v>44927</v>
      </c>
      <c r="Y652" s="411">
        <v>45291</v>
      </c>
      <c r="Z652" s="282" t="s">
        <v>3773</v>
      </c>
      <c r="AA652" s="420">
        <v>0.4</v>
      </c>
      <c r="AB652" s="447">
        <v>200</v>
      </c>
      <c r="AC652" s="374">
        <f t="shared" si="50"/>
        <v>80</v>
      </c>
      <c r="AD652" s="44"/>
    </row>
    <row r="653" spans="1:30" s="2" customFormat="1" ht="15" customHeight="1">
      <c r="A653" s="384" t="s">
        <v>877</v>
      </c>
      <c r="B653" s="322" t="s">
        <v>3363</v>
      </c>
      <c r="C653" s="322" t="s">
        <v>859</v>
      </c>
      <c r="D653" s="385" t="s">
        <v>32</v>
      </c>
      <c r="E653" s="63" t="s">
        <v>3761</v>
      </c>
      <c r="F653" s="63" t="s">
        <v>3762</v>
      </c>
      <c r="G653" s="63" t="s">
        <v>35</v>
      </c>
      <c r="H653" s="8" t="s">
        <v>3774</v>
      </c>
      <c r="I653" s="8" t="e">
        <f>VLOOKUP(H653,新返回合同!$A$2:$Y$45,25,FALSE)</f>
        <v>#N/A</v>
      </c>
      <c r="J653" s="390" t="s">
        <v>37</v>
      </c>
      <c r="K653" s="322" t="s">
        <v>3775</v>
      </c>
      <c r="L653" s="225" t="s">
        <v>3776</v>
      </c>
      <c r="M653" s="391" t="s">
        <v>3777</v>
      </c>
      <c r="N653" s="428">
        <v>44348</v>
      </c>
      <c r="O653" s="465" t="s">
        <v>431</v>
      </c>
      <c r="P653" s="393">
        <v>5000</v>
      </c>
      <c r="Q653" s="399">
        <v>103.6</v>
      </c>
      <c r="R653" s="393">
        <f t="shared" si="49"/>
        <v>518000</v>
      </c>
      <c r="S653" s="26">
        <v>202305</v>
      </c>
      <c r="T653" s="352" t="s">
        <v>3778</v>
      </c>
      <c r="U653" s="438"/>
      <c r="V653" s="401">
        <v>103.56433868400001</v>
      </c>
      <c r="W653" s="90"/>
      <c r="X653" s="428"/>
      <c r="Y653" s="428"/>
      <c r="Z653" s="322" t="s">
        <v>3779</v>
      </c>
      <c r="AA653" s="418">
        <v>0.5</v>
      </c>
      <c r="AB653" s="419">
        <v>200</v>
      </c>
      <c r="AC653" s="225">
        <f t="shared" si="50"/>
        <v>100</v>
      </c>
      <c r="AD653" s="38"/>
    </row>
    <row r="654" spans="1:30" s="43" customFormat="1" ht="15" customHeight="1">
      <c r="A654" s="451" t="s">
        <v>858</v>
      </c>
      <c r="B654" s="282" t="s">
        <v>3363</v>
      </c>
      <c r="C654" s="282" t="s">
        <v>859</v>
      </c>
      <c r="D654" s="388" t="s">
        <v>32</v>
      </c>
      <c r="E654" s="59" t="s">
        <v>3761</v>
      </c>
      <c r="F654" s="59" t="s">
        <v>3762</v>
      </c>
      <c r="G654" s="59" t="s">
        <v>35</v>
      </c>
      <c r="H654" s="60" t="s">
        <v>3780</v>
      </c>
      <c r="I654" s="60" t="e">
        <f>VLOOKUP(H654,新返回合同!$A$2:$Y$45,25,FALSE)</f>
        <v>#N/A</v>
      </c>
      <c r="J654" s="395" t="s">
        <v>37</v>
      </c>
      <c r="K654" s="282" t="s">
        <v>3700</v>
      </c>
      <c r="L654" s="374" t="s">
        <v>3781</v>
      </c>
      <c r="M654" s="458" t="s">
        <v>3782</v>
      </c>
      <c r="N654" s="411">
        <v>44835</v>
      </c>
      <c r="O654" s="467" t="s">
        <v>431</v>
      </c>
      <c r="P654" s="396">
        <v>5400</v>
      </c>
      <c r="Q654" s="408">
        <v>60.3</v>
      </c>
      <c r="R654" s="396">
        <f t="shared" si="49"/>
        <v>325620</v>
      </c>
      <c r="S654" s="77">
        <v>202305</v>
      </c>
      <c r="T654" s="372" t="s">
        <v>3783</v>
      </c>
      <c r="U654" s="437"/>
      <c r="V654" s="410">
        <v>60.233165741000001</v>
      </c>
      <c r="W654" s="447"/>
      <c r="X654" s="81">
        <v>44835</v>
      </c>
      <c r="Y654" s="123">
        <v>45199</v>
      </c>
      <c r="Z654" s="282" t="s">
        <v>3784</v>
      </c>
      <c r="AA654" s="420">
        <v>0.3</v>
      </c>
      <c r="AB654" s="447">
        <v>200</v>
      </c>
      <c r="AC654" s="374">
        <f t="shared" si="50"/>
        <v>60</v>
      </c>
      <c r="AD654" s="44"/>
    </row>
    <row r="655" spans="1:30" s="43" customFormat="1" ht="15" customHeight="1">
      <c r="A655" s="387" t="s">
        <v>877</v>
      </c>
      <c r="B655" s="282" t="s">
        <v>3363</v>
      </c>
      <c r="C655" s="282" t="s">
        <v>859</v>
      </c>
      <c r="D655" s="388" t="s">
        <v>32</v>
      </c>
      <c r="E655" s="59" t="s">
        <v>3761</v>
      </c>
      <c r="F655" s="59" t="s">
        <v>3762</v>
      </c>
      <c r="G655" s="59" t="s">
        <v>35</v>
      </c>
      <c r="H655" s="60" t="s">
        <v>3785</v>
      </c>
      <c r="I655" s="60" t="e">
        <f>VLOOKUP(H655,新返回合同!$A$2:$Y$45,25,FALSE)</f>
        <v>#N/A</v>
      </c>
      <c r="J655" s="395" t="s">
        <v>37</v>
      </c>
      <c r="K655" s="282" t="s">
        <v>1114</v>
      </c>
      <c r="L655" s="374" t="s">
        <v>3786</v>
      </c>
      <c r="M655" s="458" t="s">
        <v>3787</v>
      </c>
      <c r="N655" s="411">
        <v>44927</v>
      </c>
      <c r="O655" s="467" t="s">
        <v>431</v>
      </c>
      <c r="P655" s="396">
        <v>5000</v>
      </c>
      <c r="Q655" s="408">
        <v>84.6</v>
      </c>
      <c r="R655" s="396">
        <f t="shared" si="49"/>
        <v>423000</v>
      </c>
      <c r="S655" s="77">
        <v>202305</v>
      </c>
      <c r="T655" s="372" t="s">
        <v>3788</v>
      </c>
      <c r="U655" s="437"/>
      <c r="V655" s="410">
        <v>84.559783936000002</v>
      </c>
      <c r="W655" s="282"/>
      <c r="X655" s="411">
        <v>44927</v>
      </c>
      <c r="Y655" s="411">
        <v>45291</v>
      </c>
      <c r="Z655" s="282" t="s">
        <v>3789</v>
      </c>
      <c r="AA655" s="420">
        <v>0.4</v>
      </c>
      <c r="AB655" s="447">
        <v>200</v>
      </c>
      <c r="AC655" s="374">
        <f t="shared" si="50"/>
        <v>80</v>
      </c>
      <c r="AD655" s="44"/>
    </row>
    <row r="656" spans="1:30" s="2" customFormat="1" ht="15" customHeight="1">
      <c r="A656" s="452" t="s">
        <v>858</v>
      </c>
      <c r="B656" s="322" t="s">
        <v>3363</v>
      </c>
      <c r="C656" s="322" t="s">
        <v>2928</v>
      </c>
      <c r="D656" s="385" t="s">
        <v>3410</v>
      </c>
      <c r="E656" s="63" t="s">
        <v>3790</v>
      </c>
      <c r="F656" s="63" t="s">
        <v>3791</v>
      </c>
      <c r="G656" s="63" t="s">
        <v>35</v>
      </c>
      <c r="H656" s="8" t="s">
        <v>3792</v>
      </c>
      <c r="I656" s="8" t="e">
        <f>VLOOKUP(H656,新返回合同!$A$2:$Y$45,25,FALSE)</f>
        <v>#N/A</v>
      </c>
      <c r="J656" s="390" t="s">
        <v>37</v>
      </c>
      <c r="K656" s="384" t="s">
        <v>2950</v>
      </c>
      <c r="L656" s="320" t="s">
        <v>3793</v>
      </c>
      <c r="M656" s="391" t="s">
        <v>3794</v>
      </c>
      <c r="N656" s="428">
        <v>43862</v>
      </c>
      <c r="O656" s="61" t="s">
        <v>274</v>
      </c>
      <c r="P656" s="393">
        <v>6250</v>
      </c>
      <c r="Q656" s="399">
        <v>25.4</v>
      </c>
      <c r="R656" s="393">
        <f t="shared" si="49"/>
        <v>158750</v>
      </c>
      <c r="S656" s="26">
        <v>202305</v>
      </c>
      <c r="T656" s="352" t="s">
        <v>3795</v>
      </c>
      <c r="U656" s="438"/>
      <c r="V656" s="401">
        <v>25.326299667000001</v>
      </c>
      <c r="W656" s="90"/>
      <c r="X656" s="428"/>
      <c r="Y656" s="428"/>
      <c r="Z656" s="322" t="s">
        <v>3796</v>
      </c>
      <c r="AA656" s="418">
        <v>0.2</v>
      </c>
      <c r="AB656" s="90">
        <v>100</v>
      </c>
      <c r="AC656" s="225">
        <f t="shared" si="50"/>
        <v>20</v>
      </c>
      <c r="AD656" s="38"/>
    </row>
    <row r="657" spans="1:30" s="2" customFormat="1" ht="15" customHeight="1">
      <c r="A657" s="452" t="s">
        <v>858</v>
      </c>
      <c r="B657" s="322" t="s">
        <v>3363</v>
      </c>
      <c r="C657" s="322" t="s">
        <v>3797</v>
      </c>
      <c r="D657" s="385" t="s">
        <v>3370</v>
      </c>
      <c r="E657" s="63" t="s">
        <v>3790</v>
      </c>
      <c r="F657" s="63" t="s">
        <v>3791</v>
      </c>
      <c r="G657" s="63" t="s">
        <v>35</v>
      </c>
      <c r="H657" s="8" t="s">
        <v>3798</v>
      </c>
      <c r="I657" s="8" t="e">
        <f>VLOOKUP(H657,新返回合同!$A$2:$Y$45,25,FALSE)</f>
        <v>#N/A</v>
      </c>
      <c r="J657" s="390" t="s">
        <v>37</v>
      </c>
      <c r="K657" s="384" t="s">
        <v>3797</v>
      </c>
      <c r="L657" s="320" t="s">
        <v>3799</v>
      </c>
      <c r="M657" s="391" t="s">
        <v>3800</v>
      </c>
      <c r="N657" s="428">
        <v>44014</v>
      </c>
      <c r="O657" s="61" t="s">
        <v>1734</v>
      </c>
      <c r="P657" s="393">
        <v>4166.67</v>
      </c>
      <c r="Q657" s="399">
        <v>60</v>
      </c>
      <c r="R657" s="393">
        <f t="shared" si="49"/>
        <v>250000.2</v>
      </c>
      <c r="S657" s="26">
        <v>202305</v>
      </c>
      <c r="T657" s="352" t="s">
        <v>3801</v>
      </c>
      <c r="U657" s="438"/>
      <c r="V657" s="401">
        <v>49.645271301000001</v>
      </c>
      <c r="W657" s="90"/>
      <c r="X657" s="435"/>
      <c r="Y657" s="428"/>
      <c r="Z657" s="322" t="s">
        <v>3802</v>
      </c>
      <c r="AA657" s="418">
        <v>1</v>
      </c>
      <c r="AB657" s="419">
        <v>60</v>
      </c>
      <c r="AC657" s="225">
        <f t="shared" si="50"/>
        <v>60</v>
      </c>
      <c r="AD657" s="38"/>
    </row>
    <row r="658" spans="1:30" s="43" customFormat="1" ht="15" customHeight="1">
      <c r="A658" s="387" t="s">
        <v>877</v>
      </c>
      <c r="B658" s="282" t="s">
        <v>3363</v>
      </c>
      <c r="C658" s="282" t="s">
        <v>2928</v>
      </c>
      <c r="D658" s="388" t="s">
        <v>3410</v>
      </c>
      <c r="E658" s="59" t="s">
        <v>3790</v>
      </c>
      <c r="F658" s="59" t="s">
        <v>3791</v>
      </c>
      <c r="G658" s="59" t="s">
        <v>35</v>
      </c>
      <c r="H658" s="60" t="s">
        <v>3803</v>
      </c>
      <c r="I658" s="60" t="e">
        <f>VLOOKUP(H658,新返回合同!$A$2:$Y$45,25,FALSE)</f>
        <v>#N/A</v>
      </c>
      <c r="J658" s="395" t="s">
        <v>37</v>
      </c>
      <c r="K658" s="387" t="s">
        <v>3804</v>
      </c>
      <c r="L658" s="201" t="s">
        <v>3805</v>
      </c>
      <c r="M658" s="458" t="s">
        <v>3806</v>
      </c>
      <c r="N658" s="411" t="s">
        <v>3807</v>
      </c>
      <c r="O658" s="57" t="s">
        <v>1326</v>
      </c>
      <c r="P658" s="396">
        <v>5000</v>
      </c>
      <c r="Q658" s="408">
        <v>0</v>
      </c>
      <c r="R658" s="396">
        <f t="shared" si="49"/>
        <v>0</v>
      </c>
      <c r="S658" s="77">
        <v>202305</v>
      </c>
      <c r="T658" s="372" t="s">
        <v>3808</v>
      </c>
      <c r="U658" s="437"/>
      <c r="V658" s="410">
        <v>0</v>
      </c>
      <c r="W658" s="88"/>
      <c r="X658" s="411">
        <v>44166</v>
      </c>
      <c r="Y658" s="411">
        <v>44530</v>
      </c>
      <c r="Z658" s="374">
        <v>0</v>
      </c>
      <c r="AA658" s="365">
        <v>0</v>
      </c>
      <c r="AB658" s="374">
        <v>0</v>
      </c>
      <c r="AC658" s="374">
        <f t="shared" si="50"/>
        <v>0</v>
      </c>
      <c r="AD658" s="44"/>
    </row>
    <row r="659" spans="1:30" s="43" customFormat="1" ht="15" customHeight="1">
      <c r="A659" s="387" t="s">
        <v>877</v>
      </c>
      <c r="B659" s="282" t="s">
        <v>3363</v>
      </c>
      <c r="C659" s="282" t="s">
        <v>2928</v>
      </c>
      <c r="D659" s="388" t="s">
        <v>3410</v>
      </c>
      <c r="E659" s="59" t="s">
        <v>3790</v>
      </c>
      <c r="F659" s="59" t="s">
        <v>3791</v>
      </c>
      <c r="G659" s="59" t="s">
        <v>35</v>
      </c>
      <c r="H659" s="60" t="s">
        <v>3809</v>
      </c>
      <c r="I659" s="60" t="str">
        <f>VLOOKUP(H659,新返回合同!$A$2:$Y$45,25,FALSE)</f>
        <v>2023-05-05</v>
      </c>
      <c r="J659" s="395" t="s">
        <v>37</v>
      </c>
      <c r="K659" s="387" t="s">
        <v>2950</v>
      </c>
      <c r="L659" s="201" t="s">
        <v>3810</v>
      </c>
      <c r="M659" s="458" t="s">
        <v>3811</v>
      </c>
      <c r="N659" s="411" t="s">
        <v>3812</v>
      </c>
      <c r="O659" s="57" t="s">
        <v>3813</v>
      </c>
      <c r="P659" s="396">
        <v>5000</v>
      </c>
      <c r="Q659" s="408">
        <v>394.8</v>
      </c>
      <c r="R659" s="396">
        <f t="shared" si="49"/>
        <v>1974000</v>
      </c>
      <c r="S659" s="77">
        <v>202305</v>
      </c>
      <c r="T659" s="372" t="s">
        <v>3814</v>
      </c>
      <c r="U659" s="437"/>
      <c r="V659" s="410">
        <v>394.72546386699997</v>
      </c>
      <c r="W659" s="88"/>
      <c r="X659" s="411">
        <v>44958</v>
      </c>
      <c r="Y659" s="411">
        <v>45382</v>
      </c>
      <c r="Z659" s="282" t="s">
        <v>3815</v>
      </c>
      <c r="AA659" s="420">
        <v>0.4</v>
      </c>
      <c r="AB659" s="447">
        <v>880</v>
      </c>
      <c r="AC659" s="374">
        <f t="shared" si="50"/>
        <v>352</v>
      </c>
      <c r="AD659" s="44"/>
    </row>
    <row r="660" spans="1:30" s="43" customFormat="1" ht="15" customHeight="1">
      <c r="A660" s="387" t="s">
        <v>877</v>
      </c>
      <c r="B660" s="282" t="s">
        <v>3363</v>
      </c>
      <c r="C660" s="282" t="s">
        <v>2928</v>
      </c>
      <c r="D660" s="388" t="s">
        <v>3410</v>
      </c>
      <c r="E660" s="59" t="s">
        <v>3790</v>
      </c>
      <c r="F660" s="59" t="s">
        <v>3791</v>
      </c>
      <c r="G660" s="59" t="s">
        <v>35</v>
      </c>
      <c r="H660" s="60" t="s">
        <v>3809</v>
      </c>
      <c r="I660" s="60" t="str">
        <f>VLOOKUP(H660,新返回合同!$A$2:$Y$45,25,FALSE)</f>
        <v>2023-05-05</v>
      </c>
      <c r="J660" s="395" t="s">
        <v>37</v>
      </c>
      <c r="K660" s="387" t="s">
        <v>2950</v>
      </c>
      <c r="L660" s="201" t="s">
        <v>3816</v>
      </c>
      <c r="M660" s="458" t="s">
        <v>3811</v>
      </c>
      <c r="N660" s="411" t="s">
        <v>3817</v>
      </c>
      <c r="O660" s="282" t="s">
        <v>2979</v>
      </c>
      <c r="P660" s="396">
        <v>5000</v>
      </c>
      <c r="Q660" s="408">
        <v>0</v>
      </c>
      <c r="R660" s="396">
        <f t="shared" si="49"/>
        <v>0</v>
      </c>
      <c r="S660" s="77">
        <v>202305</v>
      </c>
      <c r="T660" s="372" t="s">
        <v>3818</v>
      </c>
      <c r="U660" s="437"/>
      <c r="V660" s="410">
        <v>0</v>
      </c>
      <c r="W660" s="447"/>
      <c r="X660" s="411">
        <v>44958</v>
      </c>
      <c r="Y660" s="411">
        <v>45382</v>
      </c>
      <c r="Z660" s="374">
        <v>0</v>
      </c>
      <c r="AA660" s="365">
        <v>0</v>
      </c>
      <c r="AB660" s="374">
        <v>0</v>
      </c>
      <c r="AC660" s="374">
        <f t="shared" si="50"/>
        <v>0</v>
      </c>
      <c r="AD660" s="44"/>
    </row>
    <row r="661" spans="1:30" s="43" customFormat="1" ht="15" customHeight="1">
      <c r="A661" s="387" t="s">
        <v>877</v>
      </c>
      <c r="B661" s="282" t="s">
        <v>3363</v>
      </c>
      <c r="C661" s="282" t="s">
        <v>2928</v>
      </c>
      <c r="D661" s="388" t="s">
        <v>3410</v>
      </c>
      <c r="E661" s="59" t="s">
        <v>3790</v>
      </c>
      <c r="F661" s="59" t="s">
        <v>3791</v>
      </c>
      <c r="G661" s="59" t="s">
        <v>35</v>
      </c>
      <c r="H661" s="60" t="s">
        <v>3809</v>
      </c>
      <c r="I661" s="60" t="str">
        <f>VLOOKUP(H661,新返回合同!$A$2:$Y$45,25,FALSE)</f>
        <v>2023-05-05</v>
      </c>
      <c r="J661" s="395" t="s">
        <v>37</v>
      </c>
      <c r="K661" s="387" t="s">
        <v>2950</v>
      </c>
      <c r="L661" s="201" t="s">
        <v>3819</v>
      </c>
      <c r="M661" s="458" t="s">
        <v>3811</v>
      </c>
      <c r="N661" s="411" t="s">
        <v>3820</v>
      </c>
      <c r="O661" s="57" t="s">
        <v>3821</v>
      </c>
      <c r="P661" s="396">
        <v>5000</v>
      </c>
      <c r="Q661" s="408">
        <v>0</v>
      </c>
      <c r="R661" s="396">
        <f t="shared" si="49"/>
        <v>0</v>
      </c>
      <c r="S661" s="77">
        <v>202305</v>
      </c>
      <c r="T661" s="372" t="s">
        <v>3822</v>
      </c>
      <c r="U661" s="437"/>
      <c r="V661" s="410">
        <v>0</v>
      </c>
      <c r="W661" s="447"/>
      <c r="X661" s="411">
        <v>44958</v>
      </c>
      <c r="Y661" s="411">
        <v>45382</v>
      </c>
      <c r="Z661" s="374">
        <v>0</v>
      </c>
      <c r="AA661" s="365">
        <v>0</v>
      </c>
      <c r="AB661" s="374">
        <v>0</v>
      </c>
      <c r="AC661" s="374">
        <f t="shared" si="50"/>
        <v>0</v>
      </c>
      <c r="AD661" s="44"/>
    </row>
    <row r="662" spans="1:30" s="43" customFormat="1" ht="15" customHeight="1">
      <c r="A662" s="387" t="s">
        <v>877</v>
      </c>
      <c r="B662" s="282" t="s">
        <v>3363</v>
      </c>
      <c r="C662" s="282" t="s">
        <v>2928</v>
      </c>
      <c r="D662" s="388" t="s">
        <v>3410</v>
      </c>
      <c r="E662" s="59" t="s">
        <v>3790</v>
      </c>
      <c r="F662" s="59" t="s">
        <v>3791</v>
      </c>
      <c r="G662" s="59" t="s">
        <v>35</v>
      </c>
      <c r="H662" s="60" t="s">
        <v>3809</v>
      </c>
      <c r="I662" s="60" t="str">
        <f>VLOOKUP(H662,新返回合同!$A$2:$Y$45,25,FALSE)</f>
        <v>2023-05-05</v>
      </c>
      <c r="J662" s="395" t="s">
        <v>37</v>
      </c>
      <c r="K662" s="387" t="s">
        <v>2950</v>
      </c>
      <c r="L662" s="201" t="s">
        <v>3823</v>
      </c>
      <c r="M662" s="458" t="s">
        <v>3811</v>
      </c>
      <c r="N662" s="411" t="s">
        <v>3824</v>
      </c>
      <c r="O662" s="282" t="s">
        <v>2979</v>
      </c>
      <c r="P662" s="396">
        <v>5000</v>
      </c>
      <c r="Q662" s="408">
        <v>0</v>
      </c>
      <c r="R662" s="396">
        <f t="shared" si="49"/>
        <v>0</v>
      </c>
      <c r="S662" s="77">
        <v>202305</v>
      </c>
      <c r="T662" s="372" t="s">
        <v>3825</v>
      </c>
      <c r="U662" s="437"/>
      <c r="V662" s="410">
        <v>0</v>
      </c>
      <c r="W662" s="447"/>
      <c r="X662" s="411">
        <v>44958</v>
      </c>
      <c r="Y662" s="411">
        <v>45382</v>
      </c>
      <c r="Z662" s="374">
        <v>0</v>
      </c>
      <c r="AA662" s="365">
        <v>0</v>
      </c>
      <c r="AB662" s="374">
        <v>0</v>
      </c>
      <c r="AC662" s="374">
        <f t="shared" si="50"/>
        <v>0</v>
      </c>
      <c r="AD662" s="44"/>
    </row>
    <row r="663" spans="1:30" s="2" customFormat="1" ht="15" customHeight="1">
      <c r="A663" s="384" t="s">
        <v>858</v>
      </c>
      <c r="B663" s="384" t="s">
        <v>3363</v>
      </c>
      <c r="C663" s="384" t="s">
        <v>2928</v>
      </c>
      <c r="D663" s="385" t="s">
        <v>3410</v>
      </c>
      <c r="E663" s="63" t="s">
        <v>3826</v>
      </c>
      <c r="F663" s="63" t="s">
        <v>3827</v>
      </c>
      <c r="G663" s="63" t="s">
        <v>35</v>
      </c>
      <c r="H663" s="8" t="s">
        <v>3828</v>
      </c>
      <c r="I663" s="8" t="e">
        <f>VLOOKUP(H663,新返回合同!$A$2:$Y$45,25,FALSE)</f>
        <v>#N/A</v>
      </c>
      <c r="J663" s="390" t="s">
        <v>37</v>
      </c>
      <c r="K663" s="63" t="s">
        <v>2933</v>
      </c>
      <c r="L663" s="320" t="s">
        <v>3829</v>
      </c>
      <c r="M663" s="15" t="s">
        <v>3830</v>
      </c>
      <c r="N663" s="464" t="s">
        <v>3831</v>
      </c>
      <c r="O663" s="464" t="s">
        <v>3832</v>
      </c>
      <c r="P663" s="393">
        <v>6167</v>
      </c>
      <c r="Q663" s="399">
        <v>45.6</v>
      </c>
      <c r="R663" s="393">
        <f t="shared" si="49"/>
        <v>281215.2</v>
      </c>
      <c r="S663" s="26">
        <v>202305</v>
      </c>
      <c r="T663" s="352" t="s">
        <v>3833</v>
      </c>
      <c r="U663" s="405"/>
      <c r="V663" s="401">
        <v>45.556274414000001</v>
      </c>
      <c r="W663" s="90"/>
      <c r="X663" s="428"/>
      <c r="Y663" s="428"/>
      <c r="Z663" s="322" t="s">
        <v>3834</v>
      </c>
      <c r="AA663" s="418">
        <v>0.2</v>
      </c>
      <c r="AB663" s="90">
        <v>200</v>
      </c>
      <c r="AC663" s="225">
        <f t="shared" si="50"/>
        <v>40</v>
      </c>
      <c r="AD663" s="38"/>
    </row>
    <row r="664" spans="1:30" s="2" customFormat="1" ht="15" customHeight="1">
      <c r="A664" s="452" t="s">
        <v>858</v>
      </c>
      <c r="B664" s="384" t="s">
        <v>3363</v>
      </c>
      <c r="C664" s="384" t="s">
        <v>2928</v>
      </c>
      <c r="D664" s="385" t="s">
        <v>3410</v>
      </c>
      <c r="E664" s="63" t="s">
        <v>3826</v>
      </c>
      <c r="F664" s="63" t="s">
        <v>3827</v>
      </c>
      <c r="G664" s="63" t="s">
        <v>35</v>
      </c>
      <c r="H664" s="8" t="s">
        <v>3828</v>
      </c>
      <c r="I664" s="8" t="e">
        <f>VLOOKUP(H664,新返回合同!$A$2:$Y$45,25,FALSE)</f>
        <v>#N/A</v>
      </c>
      <c r="J664" s="390" t="s">
        <v>37</v>
      </c>
      <c r="K664" s="384" t="s">
        <v>2933</v>
      </c>
      <c r="L664" s="320" t="s">
        <v>3835</v>
      </c>
      <c r="M664" s="391" t="s">
        <v>3830</v>
      </c>
      <c r="N664" s="428">
        <v>43983</v>
      </c>
      <c r="O664" s="61" t="s">
        <v>1734</v>
      </c>
      <c r="P664" s="393">
        <v>6167</v>
      </c>
      <c r="Q664" s="399">
        <v>14.5</v>
      </c>
      <c r="R664" s="393">
        <f t="shared" si="49"/>
        <v>89421.5</v>
      </c>
      <c r="S664" s="26">
        <v>202305</v>
      </c>
      <c r="T664" s="352" t="s">
        <v>3836</v>
      </c>
      <c r="U664" s="438"/>
      <c r="V664" s="401">
        <v>14.474991798</v>
      </c>
      <c r="W664" s="90"/>
      <c r="X664" s="428"/>
      <c r="Y664" s="428"/>
      <c r="Z664" s="322" t="s">
        <v>3837</v>
      </c>
      <c r="AA664" s="418">
        <v>0.2</v>
      </c>
      <c r="AB664" s="419">
        <v>60</v>
      </c>
      <c r="AC664" s="225">
        <f t="shared" si="50"/>
        <v>12</v>
      </c>
      <c r="AD664" s="38"/>
    </row>
    <row r="665" spans="1:30" s="43" customFormat="1" ht="15" customHeight="1">
      <c r="A665" s="59" t="s">
        <v>870</v>
      </c>
      <c r="B665" s="282" t="s">
        <v>3363</v>
      </c>
      <c r="C665" s="282" t="s">
        <v>2664</v>
      </c>
      <c r="D665" s="388" t="s">
        <v>3370</v>
      </c>
      <c r="E665" s="59" t="s">
        <v>3838</v>
      </c>
      <c r="F665" s="59" t="s">
        <v>3839</v>
      </c>
      <c r="G665" s="59" t="s">
        <v>35</v>
      </c>
      <c r="H665" s="60" t="s">
        <v>3840</v>
      </c>
      <c r="I665" s="60" t="e">
        <f>VLOOKUP(H665,新返回合同!$A$2:$Y$45,25,FALSE)</f>
        <v>#N/A</v>
      </c>
      <c r="J665" s="395" t="s">
        <v>37</v>
      </c>
      <c r="K665" s="59" t="s">
        <v>3841</v>
      </c>
      <c r="L665" s="201" t="s">
        <v>3842</v>
      </c>
      <c r="M665" s="458" t="s">
        <v>3843</v>
      </c>
      <c r="N665" s="411">
        <v>43852</v>
      </c>
      <c r="O665" s="57" t="s">
        <v>274</v>
      </c>
      <c r="P665" s="396">
        <v>5000</v>
      </c>
      <c r="Q665" s="408">
        <v>49.7</v>
      </c>
      <c r="R665" s="396">
        <f t="shared" si="49"/>
        <v>248500</v>
      </c>
      <c r="S665" s="77">
        <v>202305</v>
      </c>
      <c r="T665" s="372" t="s">
        <v>3844</v>
      </c>
      <c r="U665" s="437"/>
      <c r="V665" s="410">
        <v>49.691761016999997</v>
      </c>
      <c r="W665" s="88"/>
      <c r="X665" s="411">
        <v>44774</v>
      </c>
      <c r="Y665" s="411">
        <v>45138</v>
      </c>
      <c r="Z665" s="282" t="s">
        <v>3845</v>
      </c>
      <c r="AA665" s="420">
        <v>0.4</v>
      </c>
      <c r="AB665" s="88">
        <v>100</v>
      </c>
      <c r="AC665" s="374">
        <f t="shared" si="50"/>
        <v>40</v>
      </c>
      <c r="AD665" s="44"/>
    </row>
    <row r="666" spans="1:30" s="43" customFormat="1" ht="15" customHeight="1">
      <c r="A666" s="387" t="s">
        <v>877</v>
      </c>
      <c r="B666" s="282" t="s">
        <v>3363</v>
      </c>
      <c r="C666" s="282" t="s">
        <v>2687</v>
      </c>
      <c r="D666" s="388" t="s">
        <v>3370</v>
      </c>
      <c r="E666" s="59" t="s">
        <v>3846</v>
      </c>
      <c r="F666" s="59" t="s">
        <v>3847</v>
      </c>
      <c r="G666" s="59" t="s">
        <v>35</v>
      </c>
      <c r="H666" s="60" t="s">
        <v>3848</v>
      </c>
      <c r="I666" s="60" t="e">
        <f>VLOOKUP(H666,新返回合同!$A$2:$Y$45,25,FALSE)</f>
        <v>#N/A</v>
      </c>
      <c r="J666" s="395" t="s">
        <v>37</v>
      </c>
      <c r="K666" s="387" t="s">
        <v>2782</v>
      </c>
      <c r="L666" s="201" t="s">
        <v>3849</v>
      </c>
      <c r="M666" s="458" t="s">
        <v>3850</v>
      </c>
      <c r="N666" s="411">
        <v>44044</v>
      </c>
      <c r="O666" s="57" t="s">
        <v>274</v>
      </c>
      <c r="P666" s="396">
        <v>4700</v>
      </c>
      <c r="Q666" s="408">
        <v>0</v>
      </c>
      <c r="R666" s="396">
        <f t="shared" si="49"/>
        <v>0</v>
      </c>
      <c r="S666" s="77">
        <v>202305</v>
      </c>
      <c r="T666" s="372" t="s">
        <v>3851</v>
      </c>
      <c r="U666" s="437"/>
      <c r="V666" s="410">
        <v>0</v>
      </c>
      <c r="W666" s="88"/>
      <c r="X666" s="411">
        <v>44774</v>
      </c>
      <c r="Y666" s="411">
        <v>45077</v>
      </c>
      <c r="Z666" s="282" t="s">
        <v>3852</v>
      </c>
      <c r="AA666" s="420">
        <v>0.5</v>
      </c>
      <c r="AB666" s="88">
        <v>100</v>
      </c>
      <c r="AC666" s="374">
        <f t="shared" si="50"/>
        <v>50</v>
      </c>
      <c r="AD666" s="44"/>
    </row>
    <row r="667" spans="1:30" s="43" customFormat="1" ht="15" customHeight="1">
      <c r="A667" s="451" t="s">
        <v>858</v>
      </c>
      <c r="B667" s="282" t="s">
        <v>3363</v>
      </c>
      <c r="C667" s="282" t="s">
        <v>2612</v>
      </c>
      <c r="D667" s="388" t="s">
        <v>3370</v>
      </c>
      <c r="E667" s="59" t="s">
        <v>3846</v>
      </c>
      <c r="F667" s="59" t="s">
        <v>3847</v>
      </c>
      <c r="G667" s="59" t="s">
        <v>35</v>
      </c>
      <c r="H667" s="60" t="s">
        <v>3853</v>
      </c>
      <c r="I667" s="60" t="e">
        <f>VLOOKUP(H667,新返回合同!$A$2:$Y$45,25,FALSE)</f>
        <v>#N/A</v>
      </c>
      <c r="J667" s="395" t="s">
        <v>37</v>
      </c>
      <c r="K667" s="387" t="s">
        <v>3374</v>
      </c>
      <c r="L667" s="201" t="s">
        <v>3854</v>
      </c>
      <c r="M667" s="458" t="s">
        <v>3855</v>
      </c>
      <c r="N667" s="411" t="s">
        <v>3856</v>
      </c>
      <c r="O667" s="57" t="s">
        <v>1729</v>
      </c>
      <c r="P667" s="396">
        <v>5250</v>
      </c>
      <c r="Q667" s="408">
        <v>0</v>
      </c>
      <c r="R667" s="396">
        <f t="shared" si="49"/>
        <v>0</v>
      </c>
      <c r="S667" s="77">
        <v>202305</v>
      </c>
      <c r="T667" s="372" t="s">
        <v>3857</v>
      </c>
      <c r="U667" s="437"/>
      <c r="V667" s="410">
        <v>0</v>
      </c>
      <c r="W667" s="88"/>
      <c r="X667" s="411">
        <v>44105</v>
      </c>
      <c r="Y667" s="411">
        <v>44469</v>
      </c>
      <c r="Z667" s="374">
        <v>0</v>
      </c>
      <c r="AA667" s="365">
        <v>0</v>
      </c>
      <c r="AB667" s="374">
        <v>0</v>
      </c>
      <c r="AC667" s="374">
        <f t="shared" si="50"/>
        <v>0</v>
      </c>
      <c r="AD667" s="44"/>
    </row>
    <row r="668" spans="1:30" s="43" customFormat="1" ht="15" customHeight="1">
      <c r="A668" s="451" t="s">
        <v>858</v>
      </c>
      <c r="B668" s="282" t="s">
        <v>3363</v>
      </c>
      <c r="C668" s="282" t="s">
        <v>2612</v>
      </c>
      <c r="D668" s="388" t="s">
        <v>3370</v>
      </c>
      <c r="E668" s="59" t="s">
        <v>3846</v>
      </c>
      <c r="F668" s="59" t="s">
        <v>3847</v>
      </c>
      <c r="G668" s="59" t="s">
        <v>35</v>
      </c>
      <c r="H668" s="60" t="s">
        <v>3858</v>
      </c>
      <c r="I668" s="60" t="e">
        <f>VLOOKUP(H668,新返回合同!$A$2:$Y$45,25,FALSE)</f>
        <v>#N/A</v>
      </c>
      <c r="J668" s="395" t="s">
        <v>37</v>
      </c>
      <c r="K668" s="387" t="s">
        <v>2633</v>
      </c>
      <c r="L668" s="201" t="s">
        <v>3859</v>
      </c>
      <c r="M668" s="458" t="s">
        <v>3860</v>
      </c>
      <c r="N668" s="411">
        <v>44348</v>
      </c>
      <c r="O668" s="282" t="s">
        <v>1734</v>
      </c>
      <c r="P668" s="473">
        <v>4750</v>
      </c>
      <c r="Q668" s="408">
        <v>18</v>
      </c>
      <c r="R668" s="396">
        <f t="shared" si="49"/>
        <v>85500</v>
      </c>
      <c r="S668" s="77">
        <v>202305</v>
      </c>
      <c r="T668" s="372" t="s">
        <v>3861</v>
      </c>
      <c r="U668" s="437"/>
      <c r="V668" s="410">
        <v>17.758172988999998</v>
      </c>
      <c r="W668" s="88"/>
      <c r="X668" s="411">
        <v>44713</v>
      </c>
      <c r="Y668" s="411">
        <v>45077</v>
      </c>
      <c r="Z668" s="282" t="s">
        <v>3862</v>
      </c>
      <c r="AA668" s="420">
        <v>0.3</v>
      </c>
      <c r="AB668" s="447">
        <v>60</v>
      </c>
      <c r="AC668" s="374">
        <f t="shared" si="50"/>
        <v>18</v>
      </c>
      <c r="AD668" s="44"/>
    </row>
    <row r="669" spans="1:30" s="43" customFormat="1" ht="15" customHeight="1">
      <c r="A669" s="387" t="s">
        <v>877</v>
      </c>
      <c r="B669" s="282" t="s">
        <v>3363</v>
      </c>
      <c r="C669" s="282" t="s">
        <v>2640</v>
      </c>
      <c r="D669" s="388" t="s">
        <v>3370</v>
      </c>
      <c r="E669" s="59" t="s">
        <v>3846</v>
      </c>
      <c r="F669" s="59" t="s">
        <v>3847</v>
      </c>
      <c r="G669" s="59" t="s">
        <v>35</v>
      </c>
      <c r="H669" s="60" t="s">
        <v>3863</v>
      </c>
      <c r="I669" s="60" t="e">
        <f>VLOOKUP(H669,新返回合同!$A$2:$Y$45,25,FALSE)</f>
        <v>#N/A</v>
      </c>
      <c r="J669" s="395" t="s">
        <v>37</v>
      </c>
      <c r="K669" s="387" t="s">
        <v>2640</v>
      </c>
      <c r="L669" s="201" t="s">
        <v>3864</v>
      </c>
      <c r="M669" s="458" t="s">
        <v>3865</v>
      </c>
      <c r="N669" s="411" t="s">
        <v>3866</v>
      </c>
      <c r="O669" s="282" t="s">
        <v>3867</v>
      </c>
      <c r="P669" s="473">
        <v>3500</v>
      </c>
      <c r="Q669" s="408">
        <v>40</v>
      </c>
      <c r="R669" s="396">
        <f t="shared" si="49"/>
        <v>140000</v>
      </c>
      <c r="S669" s="77">
        <v>202305</v>
      </c>
      <c r="T669" s="372" t="s">
        <v>3868</v>
      </c>
      <c r="U669" s="437"/>
      <c r="V669" s="410">
        <v>31.538225174000001</v>
      </c>
      <c r="W669" s="88"/>
      <c r="X669" s="411">
        <v>44774</v>
      </c>
      <c r="Y669" s="411">
        <v>45077</v>
      </c>
      <c r="Z669" s="282" t="s">
        <v>3869</v>
      </c>
      <c r="AA669" s="420">
        <v>1</v>
      </c>
      <c r="AB669" s="447">
        <v>40</v>
      </c>
      <c r="AC669" s="374">
        <f t="shared" si="50"/>
        <v>40</v>
      </c>
      <c r="AD669" s="44"/>
    </row>
    <row r="670" spans="1:30" s="43" customFormat="1" ht="15" customHeight="1">
      <c r="A670" s="451" t="s">
        <v>858</v>
      </c>
      <c r="B670" s="282" t="s">
        <v>3363</v>
      </c>
      <c r="C670" s="282" t="s">
        <v>1121</v>
      </c>
      <c r="D670" s="388" t="s">
        <v>32</v>
      </c>
      <c r="E670" s="59" t="s">
        <v>3870</v>
      </c>
      <c r="F670" s="59" t="s">
        <v>3871</v>
      </c>
      <c r="G670" s="59" t="s">
        <v>35</v>
      </c>
      <c r="H670" s="60" t="s">
        <v>3872</v>
      </c>
      <c r="I670" s="60" t="e">
        <f>VLOOKUP(H670,新返回合同!$A$2:$Y$45,25,FALSE)</f>
        <v>#N/A</v>
      </c>
      <c r="J670" s="395" t="s">
        <v>37</v>
      </c>
      <c r="K670" s="387" t="s">
        <v>1137</v>
      </c>
      <c r="L670" s="201" t="s">
        <v>3873</v>
      </c>
      <c r="M670" s="458" t="s">
        <v>3874</v>
      </c>
      <c r="N670" s="411" t="s">
        <v>3875</v>
      </c>
      <c r="O670" s="57" t="s">
        <v>3876</v>
      </c>
      <c r="P670" s="396">
        <v>7700</v>
      </c>
      <c r="Q670" s="408">
        <v>66.599999999999994</v>
      </c>
      <c r="R670" s="396">
        <f t="shared" si="49"/>
        <v>512820</v>
      </c>
      <c r="S670" s="77">
        <v>202305</v>
      </c>
      <c r="T670" s="372" t="s">
        <v>3877</v>
      </c>
      <c r="U670" s="437"/>
      <c r="V670" s="410">
        <v>66.511314392000003</v>
      </c>
      <c r="W670" s="88"/>
      <c r="X670" s="411">
        <v>44896</v>
      </c>
      <c r="Y670" s="411">
        <v>45260</v>
      </c>
      <c r="Z670" s="282" t="s">
        <v>3878</v>
      </c>
      <c r="AA670" s="420">
        <v>0.3</v>
      </c>
      <c r="AB670" s="447">
        <v>200</v>
      </c>
      <c r="AC670" s="374">
        <f t="shared" si="50"/>
        <v>60</v>
      </c>
      <c r="AD670" s="44"/>
    </row>
    <row r="671" spans="1:30" s="43" customFormat="1" ht="15" customHeight="1">
      <c r="A671" s="451" t="s">
        <v>858</v>
      </c>
      <c r="B671" s="282" t="s">
        <v>3363</v>
      </c>
      <c r="C671" s="282" t="s">
        <v>1986</v>
      </c>
      <c r="D671" s="388" t="s">
        <v>3410</v>
      </c>
      <c r="E671" s="59" t="s">
        <v>3870</v>
      </c>
      <c r="F671" s="59" t="s">
        <v>3871</v>
      </c>
      <c r="G671" s="59" t="s">
        <v>35</v>
      </c>
      <c r="H671" s="60" t="s">
        <v>3879</v>
      </c>
      <c r="I671" s="60" t="e">
        <f>VLOOKUP(H671,新返回合同!$A$2:$Y$45,25,FALSE)</f>
        <v>#N/A</v>
      </c>
      <c r="J671" s="395" t="s">
        <v>37</v>
      </c>
      <c r="K671" s="387" t="s">
        <v>2002</v>
      </c>
      <c r="L671" s="201" t="s">
        <v>3880</v>
      </c>
      <c r="M671" s="458" t="s">
        <v>3881</v>
      </c>
      <c r="N671" s="411" t="s">
        <v>3882</v>
      </c>
      <c r="O671" s="282" t="s">
        <v>1477</v>
      </c>
      <c r="P671" s="473">
        <v>6000</v>
      </c>
      <c r="Q671" s="408">
        <v>83.1</v>
      </c>
      <c r="R671" s="396">
        <f t="shared" si="49"/>
        <v>498600</v>
      </c>
      <c r="S671" s="77">
        <v>202305</v>
      </c>
      <c r="T671" s="372" t="s">
        <v>3883</v>
      </c>
      <c r="U671" s="437"/>
      <c r="V671" s="410">
        <v>81.769599915000001</v>
      </c>
      <c r="W671" s="88">
        <v>84.36</v>
      </c>
      <c r="X671" s="411">
        <v>44927</v>
      </c>
      <c r="Y671" s="411">
        <v>45291</v>
      </c>
      <c r="Z671" s="282" t="s">
        <v>3884</v>
      </c>
      <c r="AA671" s="420">
        <v>0.3</v>
      </c>
      <c r="AB671" s="447">
        <v>260</v>
      </c>
      <c r="AC671" s="374">
        <f t="shared" si="50"/>
        <v>78</v>
      </c>
      <c r="AD671" s="44"/>
    </row>
    <row r="672" spans="1:30" s="43" customFormat="1" ht="15" customHeight="1">
      <c r="A672" s="59" t="s">
        <v>870</v>
      </c>
      <c r="B672" s="282" t="s">
        <v>3363</v>
      </c>
      <c r="C672" s="282" t="s">
        <v>1939</v>
      </c>
      <c r="D672" s="388" t="s">
        <v>32</v>
      </c>
      <c r="E672" s="59" t="s">
        <v>3870</v>
      </c>
      <c r="F672" s="59" t="s">
        <v>3871</v>
      </c>
      <c r="G672" s="59" t="s">
        <v>35</v>
      </c>
      <c r="H672" s="60" t="s">
        <v>3885</v>
      </c>
      <c r="I672" s="60" t="e">
        <f>VLOOKUP(H672,新返回合同!$A$2:$Y$45,25,FALSE)</f>
        <v>#N/A</v>
      </c>
      <c r="J672" s="395" t="s">
        <v>37</v>
      </c>
      <c r="K672" s="387" t="s">
        <v>3886</v>
      </c>
      <c r="L672" s="201" t="s">
        <v>3887</v>
      </c>
      <c r="M672" s="458" t="s">
        <v>3888</v>
      </c>
      <c r="N672" s="411" t="s">
        <v>3520</v>
      </c>
      <c r="O672" s="282" t="s">
        <v>3889</v>
      </c>
      <c r="P672" s="473">
        <v>5250</v>
      </c>
      <c r="Q672" s="408">
        <v>67.2</v>
      </c>
      <c r="R672" s="396">
        <f t="shared" si="49"/>
        <v>352800</v>
      </c>
      <c r="S672" s="77">
        <v>202305</v>
      </c>
      <c r="T672" s="372" t="s">
        <v>3890</v>
      </c>
      <c r="U672" s="437"/>
      <c r="V672" s="410">
        <v>67.126029967999997</v>
      </c>
      <c r="W672" s="88"/>
      <c r="X672" s="411">
        <v>44713</v>
      </c>
      <c r="Y672" s="411">
        <v>45077</v>
      </c>
      <c r="Z672" s="282" t="s">
        <v>3891</v>
      </c>
      <c r="AA672" s="420">
        <v>0.3</v>
      </c>
      <c r="AB672" s="447">
        <v>160</v>
      </c>
      <c r="AC672" s="374">
        <f t="shared" si="50"/>
        <v>48</v>
      </c>
      <c r="AD672" s="44"/>
    </row>
    <row r="673" spans="1:30" s="2" customFormat="1" ht="15" customHeight="1">
      <c r="A673" s="63" t="s">
        <v>870</v>
      </c>
      <c r="B673" s="322" t="s">
        <v>3363</v>
      </c>
      <c r="C673" s="322" t="s">
        <v>1986</v>
      </c>
      <c r="D673" s="385" t="s">
        <v>3410</v>
      </c>
      <c r="E673" s="63" t="s">
        <v>3870</v>
      </c>
      <c r="F673" s="63" t="s">
        <v>3871</v>
      </c>
      <c r="G673" s="63" t="s">
        <v>35</v>
      </c>
      <c r="H673" s="8" t="s">
        <v>3892</v>
      </c>
      <c r="I673" s="8" t="e">
        <f>VLOOKUP(H673,新返回合同!$A$2:$Y$45,25,FALSE)</f>
        <v>#N/A</v>
      </c>
      <c r="J673" s="390" t="s">
        <v>37</v>
      </c>
      <c r="K673" s="384" t="s">
        <v>2002</v>
      </c>
      <c r="L673" s="320" t="s">
        <v>3893</v>
      </c>
      <c r="M673" s="391" t="s">
        <v>3894</v>
      </c>
      <c r="N673" s="428">
        <v>45017</v>
      </c>
      <c r="O673" s="322" t="s">
        <v>1443</v>
      </c>
      <c r="P673" s="394">
        <v>5000</v>
      </c>
      <c r="Q673" s="399">
        <v>12.8</v>
      </c>
      <c r="R673" s="393">
        <f t="shared" si="49"/>
        <v>64000</v>
      </c>
      <c r="S673" s="26">
        <v>202305</v>
      </c>
      <c r="T673" s="352" t="s">
        <v>3895</v>
      </c>
      <c r="U673" s="438"/>
      <c r="V673" s="401">
        <v>12.771331786999999</v>
      </c>
      <c r="W673" s="419"/>
      <c r="X673" s="428"/>
      <c r="Y673" s="428"/>
      <c r="Z673" s="322" t="s">
        <v>3896</v>
      </c>
      <c r="AA673" s="418">
        <v>0.3</v>
      </c>
      <c r="AB673" s="419">
        <v>40</v>
      </c>
      <c r="AC673" s="419">
        <f t="shared" si="50"/>
        <v>12</v>
      </c>
      <c r="AD673" s="38"/>
    </row>
    <row r="674" spans="1:30" s="2" customFormat="1" ht="15" customHeight="1">
      <c r="A674" s="384" t="s">
        <v>877</v>
      </c>
      <c r="B674" s="384" t="s">
        <v>3363</v>
      </c>
      <c r="C674" s="384" t="s">
        <v>414</v>
      </c>
      <c r="D674" s="385" t="s">
        <v>3370</v>
      </c>
      <c r="E674" s="63" t="s">
        <v>3897</v>
      </c>
      <c r="F674" s="63" t="s">
        <v>3898</v>
      </c>
      <c r="G674" s="63" t="s">
        <v>35</v>
      </c>
      <c r="H674" s="8" t="s">
        <v>3899</v>
      </c>
      <c r="I674" s="8" t="e">
        <f>VLOOKUP(H674,新返回合同!$A$2:$Y$45,25,FALSE)</f>
        <v>#N/A</v>
      </c>
      <c r="J674" s="390" t="s">
        <v>37</v>
      </c>
      <c r="K674" s="63" t="s">
        <v>3900</v>
      </c>
      <c r="L674" s="320" t="s">
        <v>3901</v>
      </c>
      <c r="M674" s="15" t="s">
        <v>3902</v>
      </c>
      <c r="N674" s="464" t="s">
        <v>3903</v>
      </c>
      <c r="O674" s="464" t="s">
        <v>3904</v>
      </c>
      <c r="P674" s="393">
        <v>5500</v>
      </c>
      <c r="Q674" s="399">
        <v>137.80000000000001</v>
      </c>
      <c r="R674" s="393">
        <f t="shared" si="49"/>
        <v>757900</v>
      </c>
      <c r="S674" s="26">
        <v>202305</v>
      </c>
      <c r="T674" s="352" t="s">
        <v>3905</v>
      </c>
      <c r="U674" s="405"/>
      <c r="V674" s="401">
        <v>137.726318359</v>
      </c>
      <c r="W674" s="90"/>
      <c r="X674" s="428"/>
      <c r="Y674" s="428"/>
      <c r="Z674" s="322" t="s">
        <v>3906</v>
      </c>
      <c r="AA674" s="418">
        <v>0.3</v>
      </c>
      <c r="AB674" s="90">
        <v>430</v>
      </c>
      <c r="AC674" s="225">
        <f t="shared" si="50"/>
        <v>129</v>
      </c>
      <c r="AD674" s="38"/>
    </row>
    <row r="675" spans="1:30" s="2" customFormat="1" ht="15" customHeight="1">
      <c r="A675" s="384" t="s">
        <v>877</v>
      </c>
      <c r="B675" s="384" t="s">
        <v>3363</v>
      </c>
      <c r="C675" s="384" t="s">
        <v>414</v>
      </c>
      <c r="D675" s="385" t="s">
        <v>3370</v>
      </c>
      <c r="E675" s="63" t="s">
        <v>3897</v>
      </c>
      <c r="F675" s="63" t="s">
        <v>3898</v>
      </c>
      <c r="G675" s="63" t="s">
        <v>35</v>
      </c>
      <c r="H675" s="8" t="s">
        <v>3907</v>
      </c>
      <c r="I675" s="8" t="e">
        <f>VLOOKUP(H675,新返回合同!$A$2:$Y$45,25,FALSE)</f>
        <v>#N/A</v>
      </c>
      <c r="J675" s="390" t="s">
        <v>37</v>
      </c>
      <c r="K675" s="63" t="s">
        <v>574</v>
      </c>
      <c r="L675" s="185" t="s">
        <v>3908</v>
      </c>
      <c r="M675" s="15" t="s">
        <v>3909</v>
      </c>
      <c r="N675" s="464">
        <v>43491</v>
      </c>
      <c r="O675" s="464" t="s">
        <v>581</v>
      </c>
      <c r="P675" s="393">
        <v>5500</v>
      </c>
      <c r="Q675" s="399">
        <v>108.8</v>
      </c>
      <c r="R675" s="393">
        <f t="shared" si="49"/>
        <v>598400</v>
      </c>
      <c r="S675" s="26">
        <v>202305</v>
      </c>
      <c r="T675" s="352" t="s">
        <v>3910</v>
      </c>
      <c r="U675" s="405"/>
      <c r="V675" s="401">
        <v>106.372497559</v>
      </c>
      <c r="W675" s="90">
        <v>111.1</v>
      </c>
      <c r="X675" s="428"/>
      <c r="Y675" s="428"/>
      <c r="Z675" s="322" t="s">
        <v>3911</v>
      </c>
      <c r="AA675" s="418">
        <v>0.3</v>
      </c>
      <c r="AB675" s="90">
        <v>300</v>
      </c>
      <c r="AC675" s="225">
        <f t="shared" si="50"/>
        <v>90</v>
      </c>
      <c r="AD675" s="38"/>
    </row>
    <row r="676" spans="1:30" s="43" customFormat="1" ht="15" customHeight="1">
      <c r="A676" s="387" t="s">
        <v>877</v>
      </c>
      <c r="B676" s="387" t="s">
        <v>3363</v>
      </c>
      <c r="C676" s="387" t="s">
        <v>414</v>
      </c>
      <c r="D676" s="388" t="s">
        <v>3370</v>
      </c>
      <c r="E676" s="59" t="s">
        <v>3897</v>
      </c>
      <c r="F676" s="59" t="s">
        <v>3898</v>
      </c>
      <c r="G676" s="59" t="s">
        <v>35</v>
      </c>
      <c r="H676" s="60" t="s">
        <v>3912</v>
      </c>
      <c r="I676" s="60" t="e">
        <f>VLOOKUP(H676,新返回合同!$A$2:$Y$45,25,FALSE)</f>
        <v>#N/A</v>
      </c>
      <c r="J676" s="395" t="s">
        <v>37</v>
      </c>
      <c r="K676" s="59" t="s">
        <v>574</v>
      </c>
      <c r="L676" s="201" t="s">
        <v>3913</v>
      </c>
      <c r="M676" s="122" t="s">
        <v>3909</v>
      </c>
      <c r="N676" s="456" t="s">
        <v>3914</v>
      </c>
      <c r="O676" s="456" t="s">
        <v>2979</v>
      </c>
      <c r="P676" s="396">
        <v>5000</v>
      </c>
      <c r="Q676" s="408">
        <v>0</v>
      </c>
      <c r="R676" s="396">
        <f t="shared" si="49"/>
        <v>0</v>
      </c>
      <c r="S676" s="77">
        <v>202305</v>
      </c>
      <c r="T676" s="372" t="s">
        <v>3915</v>
      </c>
      <c r="U676" s="409"/>
      <c r="V676" s="410">
        <v>0</v>
      </c>
      <c r="W676" s="88"/>
      <c r="X676" s="411">
        <v>44075</v>
      </c>
      <c r="Y676" s="411">
        <v>44439</v>
      </c>
      <c r="Z676" s="374">
        <v>0</v>
      </c>
      <c r="AA676" s="365">
        <v>0</v>
      </c>
      <c r="AB676" s="374">
        <v>0</v>
      </c>
      <c r="AC676" s="374">
        <f t="shared" si="50"/>
        <v>0</v>
      </c>
      <c r="AD676" s="44"/>
    </row>
    <row r="677" spans="1:30" s="2" customFormat="1" ht="15" customHeight="1">
      <c r="A677" s="384" t="s">
        <v>877</v>
      </c>
      <c r="B677" s="384" t="s">
        <v>3363</v>
      </c>
      <c r="C677" s="384" t="s">
        <v>414</v>
      </c>
      <c r="D677" s="385" t="s">
        <v>3370</v>
      </c>
      <c r="E677" s="63" t="s">
        <v>3897</v>
      </c>
      <c r="F677" s="63" t="s">
        <v>3898</v>
      </c>
      <c r="G677" s="63" t="s">
        <v>35</v>
      </c>
      <c r="H677" s="8" t="s">
        <v>3899</v>
      </c>
      <c r="I677" s="8" t="e">
        <f>VLOOKUP(H677,新返回合同!$A$2:$Y$45,25,FALSE)</f>
        <v>#N/A</v>
      </c>
      <c r="J677" s="390" t="s">
        <v>37</v>
      </c>
      <c r="K677" s="63" t="s">
        <v>3916</v>
      </c>
      <c r="L677" s="320" t="s">
        <v>3917</v>
      </c>
      <c r="M677" s="15" t="s">
        <v>3918</v>
      </c>
      <c r="N677" s="464" t="s">
        <v>3919</v>
      </c>
      <c r="O677" s="464" t="s">
        <v>3920</v>
      </c>
      <c r="P677" s="393">
        <v>5500</v>
      </c>
      <c r="Q677" s="399">
        <v>111.1</v>
      </c>
      <c r="R677" s="393">
        <f t="shared" si="49"/>
        <v>611050</v>
      </c>
      <c r="S677" s="26">
        <v>202305</v>
      </c>
      <c r="T677" s="352" t="s">
        <v>3921</v>
      </c>
      <c r="U677" s="405"/>
      <c r="V677" s="401">
        <v>109.169120789</v>
      </c>
      <c r="W677" s="90">
        <v>112.98</v>
      </c>
      <c r="X677" s="428"/>
      <c r="Y677" s="428"/>
      <c r="Z677" s="322" t="s">
        <v>3922</v>
      </c>
      <c r="AA677" s="418">
        <v>0.3</v>
      </c>
      <c r="AB677" s="90">
        <v>260</v>
      </c>
      <c r="AC677" s="225">
        <f t="shared" si="50"/>
        <v>78</v>
      </c>
      <c r="AD677" s="38"/>
    </row>
    <row r="678" spans="1:30" s="2" customFormat="1" ht="15" customHeight="1">
      <c r="A678" s="384" t="s">
        <v>877</v>
      </c>
      <c r="B678" s="384" t="s">
        <v>3363</v>
      </c>
      <c r="C678" s="384" t="s">
        <v>414</v>
      </c>
      <c r="D678" s="385" t="s">
        <v>3370</v>
      </c>
      <c r="E678" s="63" t="s">
        <v>3897</v>
      </c>
      <c r="F678" s="63" t="s">
        <v>3898</v>
      </c>
      <c r="G678" s="63" t="s">
        <v>35</v>
      </c>
      <c r="H678" s="8" t="s">
        <v>3899</v>
      </c>
      <c r="I678" s="8" t="e">
        <f>VLOOKUP(H678,新返回合同!$A$2:$Y$45,25,FALSE)</f>
        <v>#N/A</v>
      </c>
      <c r="J678" s="9" t="s">
        <v>37</v>
      </c>
      <c r="K678" s="63" t="s">
        <v>3923</v>
      </c>
      <c r="L678" s="320" t="s">
        <v>822</v>
      </c>
      <c r="M678" s="15" t="s">
        <v>3924</v>
      </c>
      <c r="N678" s="149">
        <v>43438</v>
      </c>
      <c r="O678" s="426" t="s">
        <v>431</v>
      </c>
      <c r="P678" s="393">
        <v>5500</v>
      </c>
      <c r="Q678" s="399">
        <v>63.1</v>
      </c>
      <c r="R678" s="393">
        <f t="shared" si="49"/>
        <v>347050</v>
      </c>
      <c r="S678" s="26">
        <v>202305</v>
      </c>
      <c r="T678" s="352" t="s">
        <v>3925</v>
      </c>
      <c r="U678" s="405"/>
      <c r="V678" s="401">
        <v>61.922199249000002</v>
      </c>
      <c r="W678" s="90">
        <v>64.260000000000005</v>
      </c>
      <c r="X678" s="428"/>
      <c r="Y678" s="428"/>
      <c r="Z678" s="322" t="s">
        <v>3926</v>
      </c>
      <c r="AA678" s="418">
        <v>0.3</v>
      </c>
      <c r="AB678" s="90">
        <v>200</v>
      </c>
      <c r="AC678" s="225">
        <f t="shared" si="50"/>
        <v>60</v>
      </c>
      <c r="AD678" s="38"/>
    </row>
    <row r="679" spans="1:30" s="2" customFormat="1" ht="15" customHeight="1">
      <c r="A679" s="384" t="s">
        <v>877</v>
      </c>
      <c r="B679" s="384" t="s">
        <v>3363</v>
      </c>
      <c r="C679" s="384" t="s">
        <v>414</v>
      </c>
      <c r="D679" s="385" t="s">
        <v>3370</v>
      </c>
      <c r="E679" s="63" t="s">
        <v>3897</v>
      </c>
      <c r="F679" s="63" t="s">
        <v>3898</v>
      </c>
      <c r="G679" s="63" t="s">
        <v>35</v>
      </c>
      <c r="H679" s="8" t="s">
        <v>3899</v>
      </c>
      <c r="I679" s="8" t="e">
        <f>VLOOKUP(H679,新返回合同!$A$2:$Y$45,25,FALSE)</f>
        <v>#N/A</v>
      </c>
      <c r="J679" s="9" t="s">
        <v>419</v>
      </c>
      <c r="K679" s="63" t="s">
        <v>3927</v>
      </c>
      <c r="L679" s="320" t="s">
        <v>3928</v>
      </c>
      <c r="M679" s="15" t="s">
        <v>3924</v>
      </c>
      <c r="N679" s="149">
        <v>44075</v>
      </c>
      <c r="O679" s="426" t="s">
        <v>3929</v>
      </c>
      <c r="P679" s="393">
        <v>5500</v>
      </c>
      <c r="Q679" s="399">
        <v>0</v>
      </c>
      <c r="R679" s="393">
        <f t="shared" si="49"/>
        <v>0</v>
      </c>
      <c r="S679" s="26">
        <v>202305</v>
      </c>
      <c r="T679" s="352" t="s">
        <v>3930</v>
      </c>
      <c r="U679" s="405"/>
      <c r="V679" s="401">
        <v>0</v>
      </c>
      <c r="W679" s="90"/>
      <c r="X679" s="428"/>
      <c r="Y679" s="428"/>
      <c r="Z679" s="225">
        <v>0</v>
      </c>
      <c r="AA679" s="36">
        <v>0</v>
      </c>
      <c r="AB679" s="225">
        <v>0</v>
      </c>
      <c r="AC679" s="225">
        <f t="shared" si="50"/>
        <v>0</v>
      </c>
      <c r="AD679" s="38"/>
    </row>
    <row r="680" spans="1:30" s="2" customFormat="1" ht="15" customHeight="1">
      <c r="A680" s="384" t="s">
        <v>877</v>
      </c>
      <c r="B680" s="384" t="s">
        <v>3363</v>
      </c>
      <c r="C680" s="384" t="s">
        <v>414</v>
      </c>
      <c r="D680" s="385" t="s">
        <v>3370</v>
      </c>
      <c r="E680" s="63" t="s">
        <v>3897</v>
      </c>
      <c r="F680" s="63" t="s">
        <v>3898</v>
      </c>
      <c r="G680" s="63" t="s">
        <v>35</v>
      </c>
      <c r="H680" s="8" t="s">
        <v>3931</v>
      </c>
      <c r="I680" s="8" t="e">
        <f>VLOOKUP(H680,新返回合同!$A$2:$Y$45,25,FALSE)</f>
        <v>#N/A</v>
      </c>
      <c r="J680" s="9" t="s">
        <v>1235</v>
      </c>
      <c r="K680" s="63" t="s">
        <v>3932</v>
      </c>
      <c r="L680" s="185" t="s">
        <v>3933</v>
      </c>
      <c r="M680" s="15" t="s">
        <v>623</v>
      </c>
      <c r="N680" s="149">
        <v>43773</v>
      </c>
      <c r="O680" s="426" t="s">
        <v>274</v>
      </c>
      <c r="P680" s="393">
        <v>5500</v>
      </c>
      <c r="Q680" s="399">
        <v>48.8</v>
      </c>
      <c r="R680" s="393">
        <f t="shared" si="49"/>
        <v>268400</v>
      </c>
      <c r="S680" s="26">
        <v>202305</v>
      </c>
      <c r="T680" s="352" t="s">
        <v>3934</v>
      </c>
      <c r="U680" s="405"/>
      <c r="V680" s="401">
        <v>47.875895360999998</v>
      </c>
      <c r="W680" s="90">
        <v>49.53</v>
      </c>
      <c r="X680" s="428"/>
      <c r="Y680" s="428"/>
      <c r="Z680" s="322" t="s">
        <v>3935</v>
      </c>
      <c r="AA680" s="418">
        <v>0.3</v>
      </c>
      <c r="AB680" s="90">
        <v>100</v>
      </c>
      <c r="AC680" s="419">
        <f t="shared" si="50"/>
        <v>30</v>
      </c>
      <c r="AD680" s="38"/>
    </row>
    <row r="681" spans="1:30" s="2" customFormat="1" ht="15" customHeight="1">
      <c r="A681" s="384" t="s">
        <v>877</v>
      </c>
      <c r="B681" s="384" t="s">
        <v>3363</v>
      </c>
      <c r="C681" s="384" t="s">
        <v>414</v>
      </c>
      <c r="D681" s="385" t="s">
        <v>3370</v>
      </c>
      <c r="E681" s="63" t="s">
        <v>3897</v>
      </c>
      <c r="F681" s="63" t="s">
        <v>3898</v>
      </c>
      <c r="G681" s="63" t="s">
        <v>35</v>
      </c>
      <c r="H681" s="8" t="s">
        <v>3899</v>
      </c>
      <c r="I681" s="8" t="e">
        <f>VLOOKUP(H681,新返回合同!$A$2:$Y$45,25,FALSE)</f>
        <v>#N/A</v>
      </c>
      <c r="J681" s="390" t="s">
        <v>37</v>
      </c>
      <c r="K681" s="322" t="s">
        <v>3900</v>
      </c>
      <c r="L681" s="61" t="s">
        <v>3936</v>
      </c>
      <c r="M681" s="322" t="s">
        <v>3902</v>
      </c>
      <c r="N681" s="428" t="s">
        <v>3937</v>
      </c>
      <c r="O681" s="61" t="s">
        <v>3938</v>
      </c>
      <c r="P681" s="459">
        <v>5500</v>
      </c>
      <c r="Q681" s="399">
        <v>0</v>
      </c>
      <c r="R681" s="393">
        <f t="shared" si="49"/>
        <v>0</v>
      </c>
      <c r="S681" s="26">
        <v>202305</v>
      </c>
      <c r="T681" s="433" t="s">
        <v>3939</v>
      </c>
      <c r="U681" s="438"/>
      <c r="V681" s="401">
        <v>0</v>
      </c>
      <c r="W681" s="90"/>
      <c r="X681" s="428"/>
      <c r="Y681" s="428"/>
      <c r="Z681" s="225">
        <v>0</v>
      </c>
      <c r="AA681" s="36">
        <v>0</v>
      </c>
      <c r="AB681" s="225">
        <v>0</v>
      </c>
      <c r="AC681" s="225">
        <f t="shared" si="50"/>
        <v>0</v>
      </c>
      <c r="AD681" s="38"/>
    </row>
    <row r="682" spans="1:30" s="2" customFormat="1" ht="15" customHeight="1">
      <c r="A682" s="384" t="s">
        <v>877</v>
      </c>
      <c r="B682" s="384" t="s">
        <v>3363</v>
      </c>
      <c r="C682" s="384" t="s">
        <v>414</v>
      </c>
      <c r="D682" s="385" t="s">
        <v>3370</v>
      </c>
      <c r="E682" s="63" t="s">
        <v>3897</v>
      </c>
      <c r="F682" s="63" t="s">
        <v>3898</v>
      </c>
      <c r="G682" s="63" t="s">
        <v>35</v>
      </c>
      <c r="H682" s="8" t="s">
        <v>3899</v>
      </c>
      <c r="I682" s="8" t="e">
        <f>VLOOKUP(H682,新返回合同!$A$2:$Y$45,25,FALSE)</f>
        <v>#N/A</v>
      </c>
      <c r="J682" s="390" t="s">
        <v>37</v>
      </c>
      <c r="K682" s="322" t="s">
        <v>3900</v>
      </c>
      <c r="L682" s="61" t="s">
        <v>3940</v>
      </c>
      <c r="M682" s="322" t="s">
        <v>3941</v>
      </c>
      <c r="N682" s="428" t="s">
        <v>3942</v>
      </c>
      <c r="O682" s="322" t="s">
        <v>3943</v>
      </c>
      <c r="P682" s="460">
        <v>5500</v>
      </c>
      <c r="Q682" s="399">
        <v>61.3</v>
      </c>
      <c r="R682" s="393">
        <f t="shared" si="49"/>
        <v>337150</v>
      </c>
      <c r="S682" s="26">
        <v>202305</v>
      </c>
      <c r="T682" s="433" t="s">
        <v>3944</v>
      </c>
      <c r="U682" s="438"/>
      <c r="V682" s="401">
        <v>61.209880828999999</v>
      </c>
      <c r="W682" s="90"/>
      <c r="X682" s="428"/>
      <c r="Y682" s="428"/>
      <c r="Z682" s="90" t="s">
        <v>3945</v>
      </c>
      <c r="AA682" s="345">
        <v>0.3</v>
      </c>
      <c r="AB682" s="419">
        <v>200</v>
      </c>
      <c r="AC682" s="225">
        <f t="shared" si="50"/>
        <v>60</v>
      </c>
      <c r="AD682" s="38"/>
    </row>
    <row r="683" spans="1:30" s="2" customFormat="1" ht="15" customHeight="1">
      <c r="A683" s="384" t="s">
        <v>877</v>
      </c>
      <c r="B683" s="384" t="s">
        <v>3363</v>
      </c>
      <c r="C683" s="384" t="s">
        <v>3797</v>
      </c>
      <c r="D683" s="385" t="s">
        <v>3370</v>
      </c>
      <c r="E683" s="63" t="s">
        <v>3897</v>
      </c>
      <c r="F683" s="63" t="s">
        <v>3898</v>
      </c>
      <c r="G683" s="63" t="s">
        <v>35</v>
      </c>
      <c r="H683" s="8" t="s">
        <v>3946</v>
      </c>
      <c r="I683" s="8" t="e">
        <f>VLOOKUP(H683,新返回合同!$A$2:$Y$45,25,FALSE)</f>
        <v>#N/A</v>
      </c>
      <c r="J683" s="390" t="s">
        <v>37</v>
      </c>
      <c r="K683" s="63" t="s">
        <v>3947</v>
      </c>
      <c r="L683" s="185" t="s">
        <v>3948</v>
      </c>
      <c r="M683" s="15" t="s">
        <v>3949</v>
      </c>
      <c r="N683" s="464" t="s">
        <v>3950</v>
      </c>
      <c r="O683" s="464" t="s">
        <v>3951</v>
      </c>
      <c r="P683" s="393">
        <v>4200</v>
      </c>
      <c r="Q683" s="399">
        <v>84.7</v>
      </c>
      <c r="R683" s="393">
        <f t="shared" si="49"/>
        <v>355740</v>
      </c>
      <c r="S683" s="26">
        <v>202305</v>
      </c>
      <c r="T683" s="352" t="s">
        <v>3952</v>
      </c>
      <c r="U683" s="405"/>
      <c r="V683" s="401">
        <v>83.177230835000003</v>
      </c>
      <c r="W683" s="90">
        <v>86.15</v>
      </c>
      <c r="X683" s="428"/>
      <c r="Y683" s="428"/>
      <c r="Z683" s="61" t="s">
        <v>3953</v>
      </c>
      <c r="AA683" s="418">
        <v>0.3</v>
      </c>
      <c r="AB683" s="90">
        <v>220</v>
      </c>
      <c r="AC683" s="225">
        <f t="shared" si="50"/>
        <v>66</v>
      </c>
      <c r="AD683" s="38"/>
    </row>
    <row r="684" spans="1:30" s="43" customFormat="1" ht="15" customHeight="1">
      <c r="A684" s="387" t="s">
        <v>877</v>
      </c>
      <c r="B684" s="387" t="s">
        <v>3363</v>
      </c>
      <c r="C684" s="387" t="s">
        <v>2012</v>
      </c>
      <c r="D684" s="388" t="s">
        <v>3370</v>
      </c>
      <c r="E684" s="59" t="s">
        <v>3897</v>
      </c>
      <c r="F684" s="59" t="s">
        <v>3898</v>
      </c>
      <c r="G684" s="59" t="s">
        <v>35</v>
      </c>
      <c r="H684" s="60" t="s">
        <v>3954</v>
      </c>
      <c r="I684" s="60" t="e">
        <f>VLOOKUP(H684,新返回合同!$A$2:$Y$45,25,FALSE)</f>
        <v>#N/A</v>
      </c>
      <c r="J684" s="395" t="s">
        <v>37</v>
      </c>
      <c r="K684" s="387" t="s">
        <v>2375</v>
      </c>
      <c r="L684" s="201" t="s">
        <v>3955</v>
      </c>
      <c r="M684" s="458" t="s">
        <v>3956</v>
      </c>
      <c r="N684" s="411" t="s">
        <v>3957</v>
      </c>
      <c r="O684" s="57" t="s">
        <v>3958</v>
      </c>
      <c r="P684" s="396">
        <v>5500</v>
      </c>
      <c r="Q684" s="408">
        <v>0</v>
      </c>
      <c r="R684" s="396">
        <f t="shared" si="49"/>
        <v>0</v>
      </c>
      <c r="S684" s="77">
        <v>202305</v>
      </c>
      <c r="T684" s="476" t="s">
        <v>3959</v>
      </c>
      <c r="U684" s="437"/>
      <c r="V684" s="410">
        <v>0</v>
      </c>
      <c r="W684" s="88"/>
      <c r="X684" s="456">
        <v>44197</v>
      </c>
      <c r="Y684" s="456">
        <v>44561</v>
      </c>
      <c r="Z684" s="374">
        <v>0</v>
      </c>
      <c r="AA684" s="365">
        <v>0</v>
      </c>
      <c r="AB684" s="374">
        <v>0</v>
      </c>
      <c r="AC684" s="374">
        <f t="shared" si="50"/>
        <v>0</v>
      </c>
      <c r="AD684" s="44"/>
    </row>
    <row r="685" spans="1:30" s="43" customFormat="1" ht="15" customHeight="1">
      <c r="A685" s="387" t="s">
        <v>877</v>
      </c>
      <c r="B685" s="387" t="s">
        <v>3363</v>
      </c>
      <c r="C685" s="387" t="s">
        <v>1636</v>
      </c>
      <c r="D685" s="388" t="s">
        <v>3410</v>
      </c>
      <c r="E685" s="59" t="s">
        <v>3897</v>
      </c>
      <c r="F685" s="59" t="s">
        <v>3898</v>
      </c>
      <c r="G685" s="59" t="s">
        <v>35</v>
      </c>
      <c r="H685" s="60" t="s">
        <v>3960</v>
      </c>
      <c r="I685" s="60" t="e">
        <f>VLOOKUP(H685,新返回合同!$A$2:$Y$45,25,FALSE)</f>
        <v>#N/A</v>
      </c>
      <c r="J685" s="395" t="s">
        <v>37</v>
      </c>
      <c r="K685" s="387" t="s">
        <v>1670</v>
      </c>
      <c r="L685" s="201" t="s">
        <v>3961</v>
      </c>
      <c r="M685" s="458" t="s">
        <v>3962</v>
      </c>
      <c r="N685" s="456" t="s">
        <v>3963</v>
      </c>
      <c r="O685" s="57" t="s">
        <v>3964</v>
      </c>
      <c r="P685" s="76">
        <v>5500</v>
      </c>
      <c r="Q685" s="408">
        <v>0</v>
      </c>
      <c r="R685" s="396">
        <f t="shared" si="49"/>
        <v>0</v>
      </c>
      <c r="S685" s="77">
        <v>202305</v>
      </c>
      <c r="T685" s="372" t="s">
        <v>3965</v>
      </c>
      <c r="U685" s="437"/>
      <c r="V685" s="410">
        <v>0</v>
      </c>
      <c r="W685" s="88"/>
      <c r="X685" s="411">
        <v>44287</v>
      </c>
      <c r="Y685" s="411">
        <v>44561</v>
      </c>
      <c r="Z685" s="374">
        <v>0</v>
      </c>
      <c r="AA685" s="365">
        <v>0</v>
      </c>
      <c r="AB685" s="374">
        <v>0</v>
      </c>
      <c r="AC685" s="374">
        <f t="shared" si="50"/>
        <v>0</v>
      </c>
      <c r="AD685" s="44"/>
    </row>
    <row r="686" spans="1:30" s="43" customFormat="1" ht="15" customHeight="1">
      <c r="A686" s="387" t="s">
        <v>877</v>
      </c>
      <c r="B686" s="282" t="s">
        <v>3363</v>
      </c>
      <c r="C686" s="282" t="s">
        <v>1636</v>
      </c>
      <c r="D686" s="388" t="s">
        <v>3410</v>
      </c>
      <c r="E686" s="59" t="s">
        <v>3897</v>
      </c>
      <c r="F686" s="59" t="s">
        <v>3898</v>
      </c>
      <c r="G686" s="59" t="s">
        <v>35</v>
      </c>
      <c r="H686" s="60" t="s">
        <v>3960</v>
      </c>
      <c r="I686" s="60" t="e">
        <f>VLOOKUP(H686,新返回合同!$A$2:$Y$45,25,FALSE)</f>
        <v>#N/A</v>
      </c>
      <c r="J686" s="395" t="s">
        <v>37</v>
      </c>
      <c r="K686" s="387" t="s">
        <v>1670</v>
      </c>
      <c r="L686" s="201" t="s">
        <v>3966</v>
      </c>
      <c r="M686" s="458" t="s">
        <v>3962</v>
      </c>
      <c r="N686" s="461">
        <v>44287</v>
      </c>
      <c r="O686" s="474" t="s">
        <v>2047</v>
      </c>
      <c r="P686" s="396">
        <v>5500</v>
      </c>
      <c r="Q686" s="408">
        <v>0</v>
      </c>
      <c r="R686" s="396">
        <f t="shared" si="49"/>
        <v>0</v>
      </c>
      <c r="S686" s="77">
        <v>202305</v>
      </c>
      <c r="T686" s="372" t="s">
        <v>3967</v>
      </c>
      <c r="U686" s="437"/>
      <c r="V686" s="410">
        <v>0</v>
      </c>
      <c r="W686" s="88"/>
      <c r="X686" s="411">
        <v>44287</v>
      </c>
      <c r="Y686" s="411">
        <v>44561</v>
      </c>
      <c r="Z686" s="374">
        <v>0</v>
      </c>
      <c r="AA686" s="365">
        <v>0</v>
      </c>
      <c r="AB686" s="374">
        <v>0</v>
      </c>
      <c r="AC686" s="374">
        <f t="shared" si="50"/>
        <v>0</v>
      </c>
      <c r="AD686" s="44"/>
    </row>
    <row r="687" spans="1:30" s="43" customFormat="1" ht="15" customHeight="1">
      <c r="A687" s="387" t="s">
        <v>877</v>
      </c>
      <c r="B687" s="453" t="s">
        <v>3363</v>
      </c>
      <c r="C687" s="282" t="s">
        <v>414</v>
      </c>
      <c r="D687" s="388" t="s">
        <v>3370</v>
      </c>
      <c r="E687" s="59" t="s">
        <v>3897</v>
      </c>
      <c r="F687" s="59" t="s">
        <v>3898</v>
      </c>
      <c r="G687" s="59" t="s">
        <v>35</v>
      </c>
      <c r="H687" s="60" t="s">
        <v>3968</v>
      </c>
      <c r="I687" s="60" t="e">
        <f>VLOOKUP(H687,新返回合同!$A$2:$Y$45,25,FALSE)</f>
        <v>#N/A</v>
      </c>
      <c r="J687" s="395" t="s">
        <v>37</v>
      </c>
      <c r="K687" s="387" t="s">
        <v>3900</v>
      </c>
      <c r="L687" s="201" t="s">
        <v>3969</v>
      </c>
      <c r="M687" s="458" t="s">
        <v>3941</v>
      </c>
      <c r="N687" s="411" t="s">
        <v>3970</v>
      </c>
      <c r="O687" s="57" t="s">
        <v>3971</v>
      </c>
      <c r="P687" s="396">
        <v>4500</v>
      </c>
      <c r="Q687" s="408">
        <v>200</v>
      </c>
      <c r="R687" s="396">
        <f t="shared" si="49"/>
        <v>900000</v>
      </c>
      <c r="S687" s="77">
        <v>202305</v>
      </c>
      <c r="T687" s="372" t="s">
        <v>3972</v>
      </c>
      <c r="U687" s="437"/>
      <c r="V687" s="410">
        <v>162.08766174300001</v>
      </c>
      <c r="W687" s="88"/>
      <c r="X687" s="81">
        <v>44835</v>
      </c>
      <c r="Y687" s="123">
        <v>45199</v>
      </c>
      <c r="Z687" s="282" t="s">
        <v>3973</v>
      </c>
      <c r="AA687" s="420">
        <v>1</v>
      </c>
      <c r="AB687" s="88">
        <v>200</v>
      </c>
      <c r="AC687" s="374">
        <f t="shared" si="50"/>
        <v>200</v>
      </c>
      <c r="AD687" s="44"/>
    </row>
    <row r="688" spans="1:30" s="43" customFormat="1" ht="15" customHeight="1">
      <c r="A688" s="387" t="s">
        <v>877</v>
      </c>
      <c r="B688" s="59" t="s">
        <v>3363</v>
      </c>
      <c r="C688" s="387" t="s">
        <v>414</v>
      </c>
      <c r="D688" s="388" t="s">
        <v>3370</v>
      </c>
      <c r="E688" s="59" t="s">
        <v>3897</v>
      </c>
      <c r="F688" s="59" t="s">
        <v>3898</v>
      </c>
      <c r="G688" s="59" t="s">
        <v>35</v>
      </c>
      <c r="H688" s="60" t="s">
        <v>3974</v>
      </c>
      <c r="I688" s="60" t="e">
        <f>VLOOKUP(H688,新返回合同!$A$2:$Y$45,25,FALSE)</f>
        <v>#N/A</v>
      </c>
      <c r="J688" s="395" t="s">
        <v>37</v>
      </c>
      <c r="K688" s="387" t="s">
        <v>574</v>
      </c>
      <c r="L688" s="201" t="s">
        <v>3975</v>
      </c>
      <c r="M688" s="424" t="s">
        <v>3976</v>
      </c>
      <c r="N688" s="456" t="s">
        <v>3977</v>
      </c>
      <c r="O688" s="57" t="s">
        <v>1404</v>
      </c>
      <c r="P688" s="76">
        <v>5500</v>
      </c>
      <c r="Q688" s="408">
        <v>128.30000000000001</v>
      </c>
      <c r="R688" s="396">
        <f t="shared" si="49"/>
        <v>705650</v>
      </c>
      <c r="S688" s="77">
        <v>202305</v>
      </c>
      <c r="T688" s="372" t="s">
        <v>3978</v>
      </c>
      <c r="U688" s="437"/>
      <c r="V688" s="410">
        <v>126.176437378</v>
      </c>
      <c r="W688" s="88">
        <v>130.24</v>
      </c>
      <c r="X688" s="411">
        <v>44927</v>
      </c>
      <c r="Y688" s="411">
        <v>45291</v>
      </c>
      <c r="Z688" s="282" t="s">
        <v>3979</v>
      </c>
      <c r="AA688" s="420">
        <v>0.3</v>
      </c>
      <c r="AB688" s="88">
        <v>400</v>
      </c>
      <c r="AC688" s="374">
        <f t="shared" si="50"/>
        <v>120</v>
      </c>
      <c r="AD688" s="44"/>
    </row>
    <row r="689" spans="1:30" s="43" customFormat="1" ht="15" customHeight="1">
      <c r="A689" s="387" t="s">
        <v>877</v>
      </c>
      <c r="B689" s="282" t="s">
        <v>3363</v>
      </c>
      <c r="C689" s="282" t="s">
        <v>414</v>
      </c>
      <c r="D689" s="388" t="s">
        <v>3370</v>
      </c>
      <c r="E689" s="59" t="s">
        <v>3897</v>
      </c>
      <c r="F689" s="59" t="s">
        <v>3898</v>
      </c>
      <c r="G689" s="59" t="s">
        <v>35</v>
      </c>
      <c r="H689" s="60" t="s">
        <v>3974</v>
      </c>
      <c r="I689" s="60" t="e">
        <f>VLOOKUP(H689,新返回合同!$A$2:$Y$45,25,FALSE)</f>
        <v>#N/A</v>
      </c>
      <c r="J689" s="395" t="s">
        <v>37</v>
      </c>
      <c r="K689" s="387" t="s">
        <v>574</v>
      </c>
      <c r="L689" s="201" t="s">
        <v>3980</v>
      </c>
      <c r="M689" s="458" t="s">
        <v>3976</v>
      </c>
      <c r="N689" s="411">
        <v>44287</v>
      </c>
      <c r="O689" s="282" t="s">
        <v>2979</v>
      </c>
      <c r="P689" s="396">
        <v>5500</v>
      </c>
      <c r="Q689" s="408">
        <v>0</v>
      </c>
      <c r="R689" s="396">
        <f t="shared" si="49"/>
        <v>0</v>
      </c>
      <c r="S689" s="77">
        <v>202305</v>
      </c>
      <c r="T689" s="372" t="s">
        <v>3981</v>
      </c>
      <c r="U689" s="437"/>
      <c r="V689" s="410">
        <v>0</v>
      </c>
      <c r="W689" s="88"/>
      <c r="X689" s="411">
        <v>44927</v>
      </c>
      <c r="Y689" s="411">
        <v>45291</v>
      </c>
      <c r="Z689" s="374">
        <v>0</v>
      </c>
      <c r="AA689" s="365">
        <v>0</v>
      </c>
      <c r="AB689" s="374">
        <v>0</v>
      </c>
      <c r="AC689" s="374">
        <f t="shared" si="50"/>
        <v>0</v>
      </c>
      <c r="AD689" s="44"/>
    </row>
    <row r="690" spans="1:30" s="2" customFormat="1" ht="15" customHeight="1">
      <c r="A690" s="384" t="s">
        <v>877</v>
      </c>
      <c r="B690" s="322" t="s">
        <v>3363</v>
      </c>
      <c r="C690" s="322" t="s">
        <v>211</v>
      </c>
      <c r="D690" s="385" t="s">
        <v>32</v>
      </c>
      <c r="E690" s="63" t="s">
        <v>3897</v>
      </c>
      <c r="F690" s="63" t="s">
        <v>3898</v>
      </c>
      <c r="G690" s="63" t="s">
        <v>35</v>
      </c>
      <c r="H690" s="8" t="s">
        <v>3982</v>
      </c>
      <c r="I690" s="8" t="e">
        <f>VLOOKUP(H690,新返回合同!$A$2:$Y$45,25,FALSE)</f>
        <v>#N/A</v>
      </c>
      <c r="J690" s="390" t="s">
        <v>37</v>
      </c>
      <c r="K690" s="384" t="s">
        <v>3983</v>
      </c>
      <c r="L690" s="320" t="s">
        <v>3984</v>
      </c>
      <c r="M690" s="391" t="s">
        <v>3985</v>
      </c>
      <c r="N690" s="428">
        <v>44348</v>
      </c>
      <c r="O690" s="322" t="s">
        <v>1352</v>
      </c>
      <c r="P690" s="393">
        <v>3750</v>
      </c>
      <c r="Q690" s="399">
        <v>160</v>
      </c>
      <c r="R690" s="393">
        <f t="shared" si="49"/>
        <v>600000</v>
      </c>
      <c r="S690" s="26">
        <v>202305</v>
      </c>
      <c r="T690" s="352" t="s">
        <v>3986</v>
      </c>
      <c r="U690" s="438"/>
      <c r="V690" s="401">
        <v>128.099487305</v>
      </c>
      <c r="W690" s="90"/>
      <c r="X690" s="428"/>
      <c r="Y690" s="428"/>
      <c r="Z690" s="322" t="s">
        <v>3987</v>
      </c>
      <c r="AA690" s="418">
        <v>1</v>
      </c>
      <c r="AB690" s="419">
        <v>160</v>
      </c>
      <c r="AC690" s="225">
        <f t="shared" si="50"/>
        <v>160</v>
      </c>
      <c r="AD690" s="38"/>
    </row>
    <row r="691" spans="1:30" s="43" customFormat="1" ht="15" customHeight="1">
      <c r="A691" s="387" t="s">
        <v>877</v>
      </c>
      <c r="B691" s="282" t="s">
        <v>3363</v>
      </c>
      <c r="C691" s="387" t="s">
        <v>414</v>
      </c>
      <c r="D691" s="388" t="s">
        <v>3370</v>
      </c>
      <c r="E691" s="59" t="s">
        <v>3897</v>
      </c>
      <c r="F691" s="59" t="s">
        <v>3898</v>
      </c>
      <c r="G691" s="59" t="s">
        <v>35</v>
      </c>
      <c r="H691" s="60" t="s">
        <v>3988</v>
      </c>
      <c r="I691" s="60" t="e">
        <f>VLOOKUP(H691,新返回合同!$A$2:$Y$45,25,FALSE)</f>
        <v>#N/A</v>
      </c>
      <c r="J691" s="395" t="s">
        <v>37</v>
      </c>
      <c r="K691" s="59" t="s">
        <v>829</v>
      </c>
      <c r="L691" s="187" t="s">
        <v>3989</v>
      </c>
      <c r="M691" s="122" t="s">
        <v>3990</v>
      </c>
      <c r="N691" s="456">
        <v>44591</v>
      </c>
      <c r="O691" s="456" t="s">
        <v>431</v>
      </c>
      <c r="P691" s="396">
        <v>5500</v>
      </c>
      <c r="Q691" s="408">
        <v>64.3</v>
      </c>
      <c r="R691" s="396">
        <f t="shared" ref="R691:R737" si="51">ROUND(P691*Q691,2)</f>
        <v>353650</v>
      </c>
      <c r="S691" s="77">
        <v>202305</v>
      </c>
      <c r="T691" s="372" t="s">
        <v>3991</v>
      </c>
      <c r="U691" s="437"/>
      <c r="V691" s="410">
        <v>63.147129059000001</v>
      </c>
      <c r="W691" s="88">
        <v>65.290000000000006</v>
      </c>
      <c r="X691" s="411">
        <v>44958</v>
      </c>
      <c r="Y691" s="411">
        <v>45322</v>
      </c>
      <c r="Z691" s="282" t="s">
        <v>3992</v>
      </c>
      <c r="AA691" s="420">
        <v>0.3</v>
      </c>
      <c r="AB691" s="447">
        <v>200</v>
      </c>
      <c r="AC691" s="374">
        <f t="shared" si="50"/>
        <v>60</v>
      </c>
      <c r="AD691" s="44"/>
    </row>
    <row r="692" spans="1:30" s="43" customFormat="1" ht="15" customHeight="1">
      <c r="A692" s="387" t="s">
        <v>877</v>
      </c>
      <c r="B692" s="282" t="s">
        <v>3363</v>
      </c>
      <c r="C692" s="387" t="s">
        <v>414</v>
      </c>
      <c r="D692" s="388" t="s">
        <v>3370</v>
      </c>
      <c r="E692" s="59" t="s">
        <v>3897</v>
      </c>
      <c r="F692" s="59" t="s">
        <v>3898</v>
      </c>
      <c r="G692" s="59" t="s">
        <v>35</v>
      </c>
      <c r="H692" s="60" t="s">
        <v>3993</v>
      </c>
      <c r="I692" s="60" t="e">
        <f>VLOOKUP(H692,新返回合同!$A$2:$Y$45,25,FALSE)</f>
        <v>#N/A</v>
      </c>
      <c r="J692" s="395" t="s">
        <v>37</v>
      </c>
      <c r="K692" s="59" t="s">
        <v>574</v>
      </c>
      <c r="L692" s="187" t="s">
        <v>3994</v>
      </c>
      <c r="M692" s="122" t="s">
        <v>3995</v>
      </c>
      <c r="N692" s="456">
        <v>44591</v>
      </c>
      <c r="O692" s="456" t="s">
        <v>431</v>
      </c>
      <c r="P692" s="396">
        <v>5500</v>
      </c>
      <c r="Q692" s="408">
        <v>62.7</v>
      </c>
      <c r="R692" s="396">
        <f t="shared" si="51"/>
        <v>344850</v>
      </c>
      <c r="S692" s="77">
        <v>202305</v>
      </c>
      <c r="T692" s="372" t="s">
        <v>3996</v>
      </c>
      <c r="U692" s="437"/>
      <c r="V692" s="410">
        <v>61.339694977000001</v>
      </c>
      <c r="W692" s="88">
        <v>63.92</v>
      </c>
      <c r="X692" s="411">
        <v>44927</v>
      </c>
      <c r="Y692" s="411">
        <v>45291</v>
      </c>
      <c r="Z692" s="282" t="s">
        <v>3997</v>
      </c>
      <c r="AA692" s="420">
        <v>0.3</v>
      </c>
      <c r="AB692" s="447">
        <v>200</v>
      </c>
      <c r="AC692" s="374">
        <f t="shared" si="50"/>
        <v>60</v>
      </c>
      <c r="AD692" s="44"/>
    </row>
    <row r="693" spans="1:30" s="2" customFormat="1" ht="15" customHeight="1">
      <c r="A693" s="63" t="s">
        <v>870</v>
      </c>
      <c r="B693" s="322" t="s">
        <v>3363</v>
      </c>
      <c r="C693" s="322" t="s">
        <v>414</v>
      </c>
      <c r="D693" s="385" t="s">
        <v>3370</v>
      </c>
      <c r="E693" s="322" t="s">
        <v>3897</v>
      </c>
      <c r="F693" s="322" t="s">
        <v>3898</v>
      </c>
      <c r="G693" s="63" t="s">
        <v>35</v>
      </c>
      <c r="H693" s="322" t="s">
        <v>3998</v>
      </c>
      <c r="I693" s="8" t="e">
        <f>VLOOKUP(H693,新返回合同!$A$2:$Y$45,25,FALSE)</f>
        <v>#N/A</v>
      </c>
      <c r="J693" s="390" t="s">
        <v>37</v>
      </c>
      <c r="K693" s="322" t="s">
        <v>829</v>
      </c>
      <c r="L693" s="322" t="s">
        <v>3999</v>
      </c>
      <c r="M693" s="322" t="s">
        <v>4000</v>
      </c>
      <c r="N693" s="428" t="s">
        <v>4001</v>
      </c>
      <c r="O693" s="322" t="s">
        <v>4002</v>
      </c>
      <c r="P693" s="429">
        <v>5000</v>
      </c>
      <c r="Q693" s="399">
        <v>59.3</v>
      </c>
      <c r="R693" s="95">
        <f t="shared" si="51"/>
        <v>296500</v>
      </c>
      <c r="S693" s="26">
        <v>202305</v>
      </c>
      <c r="T693" s="438" t="s">
        <v>4003</v>
      </c>
      <c r="U693" s="438"/>
      <c r="V693" s="401">
        <v>58.081626892000003</v>
      </c>
      <c r="W693" s="90">
        <v>60.35</v>
      </c>
      <c r="X693" s="428"/>
      <c r="Y693" s="428"/>
      <c r="Z693" s="322" t="s">
        <v>4004</v>
      </c>
      <c r="AA693" s="418">
        <v>0.3</v>
      </c>
      <c r="AB693" s="419">
        <v>150</v>
      </c>
      <c r="AC693" s="225">
        <f t="shared" si="50"/>
        <v>45</v>
      </c>
      <c r="AD693" s="38"/>
    </row>
    <row r="694" spans="1:30" s="2" customFormat="1" ht="15" customHeight="1">
      <c r="A694" s="63" t="s">
        <v>870</v>
      </c>
      <c r="B694" s="322" t="s">
        <v>3363</v>
      </c>
      <c r="C694" s="322" t="s">
        <v>414</v>
      </c>
      <c r="D694" s="385" t="s">
        <v>3370</v>
      </c>
      <c r="E694" s="322" t="s">
        <v>3897</v>
      </c>
      <c r="F694" s="322" t="s">
        <v>3898</v>
      </c>
      <c r="G694" s="63" t="s">
        <v>35</v>
      </c>
      <c r="H694" s="322" t="s">
        <v>3998</v>
      </c>
      <c r="I694" s="8" t="e">
        <f>VLOOKUP(H694,新返回合同!$A$2:$Y$45,25,FALSE)</f>
        <v>#N/A</v>
      </c>
      <c r="J694" s="390" t="s">
        <v>37</v>
      </c>
      <c r="K694" s="322" t="s">
        <v>829</v>
      </c>
      <c r="L694" s="322" t="s">
        <v>4005</v>
      </c>
      <c r="M694" s="322" t="s">
        <v>4000</v>
      </c>
      <c r="N694" s="428">
        <v>44805</v>
      </c>
      <c r="O694" s="322" t="s">
        <v>4006</v>
      </c>
      <c r="P694" s="429">
        <v>5000</v>
      </c>
      <c r="Q694" s="399">
        <v>53.4</v>
      </c>
      <c r="R694" s="95">
        <f t="shared" si="51"/>
        <v>267000</v>
      </c>
      <c r="S694" s="26">
        <v>202305</v>
      </c>
      <c r="T694" s="438" t="s">
        <v>4007</v>
      </c>
      <c r="U694" s="438"/>
      <c r="V694" s="401">
        <v>53.393337250000002</v>
      </c>
      <c r="W694" s="90"/>
      <c r="X694" s="428"/>
      <c r="Y694" s="428"/>
      <c r="Z694" s="322" t="s">
        <v>4008</v>
      </c>
      <c r="AA694" s="418">
        <v>0.3</v>
      </c>
      <c r="AB694" s="419">
        <v>150</v>
      </c>
      <c r="AC694" s="225">
        <f t="shared" si="50"/>
        <v>45</v>
      </c>
      <c r="AD694" s="38"/>
    </row>
    <row r="695" spans="1:30" s="43" customFormat="1" ht="15" customHeight="1">
      <c r="A695" s="387" t="s">
        <v>877</v>
      </c>
      <c r="B695" s="282" t="s">
        <v>3363</v>
      </c>
      <c r="C695" s="387" t="s">
        <v>414</v>
      </c>
      <c r="D695" s="388" t="s">
        <v>3370</v>
      </c>
      <c r="E695" s="59" t="s">
        <v>3897</v>
      </c>
      <c r="F695" s="59" t="s">
        <v>3898</v>
      </c>
      <c r="G695" s="59" t="s">
        <v>35</v>
      </c>
      <c r="H695" s="282" t="s">
        <v>4009</v>
      </c>
      <c r="I695" s="60" t="e">
        <f>VLOOKUP(H695,新返回合同!$A$2:$Y$45,25,FALSE)</f>
        <v>#N/A</v>
      </c>
      <c r="J695" s="395" t="s">
        <v>37</v>
      </c>
      <c r="K695" s="282" t="s">
        <v>4010</v>
      </c>
      <c r="L695" s="282" t="s">
        <v>4011</v>
      </c>
      <c r="M695" s="282" t="s">
        <v>4012</v>
      </c>
      <c r="N695" s="411">
        <v>44835</v>
      </c>
      <c r="O695" s="282" t="s">
        <v>274</v>
      </c>
      <c r="P695" s="427">
        <v>4200</v>
      </c>
      <c r="Q695" s="408">
        <v>100</v>
      </c>
      <c r="R695" s="466">
        <f t="shared" si="51"/>
        <v>420000</v>
      </c>
      <c r="S695" s="77">
        <v>202305</v>
      </c>
      <c r="T695" s="437" t="s">
        <v>4013</v>
      </c>
      <c r="U695" s="437"/>
      <c r="V695" s="410">
        <v>78.758460998999993</v>
      </c>
      <c r="W695" s="88"/>
      <c r="X695" s="81">
        <v>44835</v>
      </c>
      <c r="Y695" s="123">
        <v>45199</v>
      </c>
      <c r="Z695" s="282" t="s">
        <v>4014</v>
      </c>
      <c r="AA695" s="420">
        <v>1</v>
      </c>
      <c r="AB695" s="447">
        <v>100</v>
      </c>
      <c r="AC695" s="374">
        <f t="shared" si="50"/>
        <v>100</v>
      </c>
      <c r="AD695" s="44"/>
    </row>
    <row r="696" spans="1:30" s="43" customFormat="1" ht="15" customHeight="1">
      <c r="A696" s="387" t="s">
        <v>877</v>
      </c>
      <c r="B696" s="387" t="s">
        <v>3363</v>
      </c>
      <c r="C696" s="387" t="s">
        <v>211</v>
      </c>
      <c r="D696" s="388" t="s">
        <v>32</v>
      </c>
      <c r="E696" s="59" t="s">
        <v>4015</v>
      </c>
      <c r="F696" s="59" t="s">
        <v>4016</v>
      </c>
      <c r="G696" s="59" t="s">
        <v>35</v>
      </c>
      <c r="H696" s="60" t="s">
        <v>4017</v>
      </c>
      <c r="I696" s="60" t="e">
        <f>VLOOKUP(H696,新返回合同!$A$2:$Y$45,25,FALSE)</f>
        <v>#N/A</v>
      </c>
      <c r="J696" s="395" t="s">
        <v>37</v>
      </c>
      <c r="K696" s="59" t="s">
        <v>3617</v>
      </c>
      <c r="L696" s="201" t="s">
        <v>4018</v>
      </c>
      <c r="M696" s="122" t="s">
        <v>4019</v>
      </c>
      <c r="N696" s="456">
        <v>43306</v>
      </c>
      <c r="O696" s="456" t="s">
        <v>1363</v>
      </c>
      <c r="P696" s="396">
        <v>4800</v>
      </c>
      <c r="Q696" s="408">
        <v>25.7</v>
      </c>
      <c r="R696" s="396">
        <f t="shared" si="51"/>
        <v>123360</v>
      </c>
      <c r="S696" s="77">
        <v>202305</v>
      </c>
      <c r="T696" s="372" t="s">
        <v>4020</v>
      </c>
      <c r="U696" s="409"/>
      <c r="V696" s="410">
        <v>25.689624786</v>
      </c>
      <c r="W696" s="88"/>
      <c r="X696" s="411">
        <v>44927</v>
      </c>
      <c r="Y696" s="411">
        <v>45291</v>
      </c>
      <c r="Z696" s="282" t="s">
        <v>4021</v>
      </c>
      <c r="AA696" s="420">
        <v>0.3</v>
      </c>
      <c r="AB696" s="88">
        <v>80</v>
      </c>
      <c r="AC696" s="374">
        <f t="shared" si="50"/>
        <v>24</v>
      </c>
      <c r="AD696" s="44"/>
    </row>
    <row r="697" spans="1:30" s="43" customFormat="1" ht="15" customHeight="1">
      <c r="A697" s="387" t="s">
        <v>858</v>
      </c>
      <c r="B697" s="453" t="s">
        <v>3363</v>
      </c>
      <c r="C697" s="282" t="s">
        <v>211</v>
      </c>
      <c r="D697" s="388" t="s">
        <v>32</v>
      </c>
      <c r="E697" s="59" t="s">
        <v>4015</v>
      </c>
      <c r="F697" s="59" t="s">
        <v>4016</v>
      </c>
      <c r="G697" s="59" t="s">
        <v>35</v>
      </c>
      <c r="H697" s="60" t="s">
        <v>4022</v>
      </c>
      <c r="I697" s="60" t="e">
        <f>VLOOKUP(H697,新返回合同!$A$2:$Y$45,25,FALSE)</f>
        <v>#N/A</v>
      </c>
      <c r="J697" s="395" t="s">
        <v>37</v>
      </c>
      <c r="K697" s="387" t="s">
        <v>779</v>
      </c>
      <c r="L697" s="201" t="s">
        <v>4023</v>
      </c>
      <c r="M697" s="458" t="s">
        <v>4024</v>
      </c>
      <c r="N697" s="411" t="s">
        <v>4025</v>
      </c>
      <c r="O697" s="282" t="s">
        <v>1326</v>
      </c>
      <c r="P697" s="396">
        <v>6833</v>
      </c>
      <c r="Q697" s="408">
        <v>0</v>
      </c>
      <c r="R697" s="396">
        <f t="shared" si="51"/>
        <v>0</v>
      </c>
      <c r="S697" s="77">
        <v>202305</v>
      </c>
      <c r="T697" s="372" t="s">
        <v>4026</v>
      </c>
      <c r="U697" s="437"/>
      <c r="V697" s="410">
        <v>0</v>
      </c>
      <c r="W697" s="88"/>
      <c r="X697" s="411">
        <v>44562</v>
      </c>
      <c r="Y697" s="411">
        <v>44926</v>
      </c>
      <c r="Z697" s="374">
        <v>0</v>
      </c>
      <c r="AA697" s="365">
        <v>0</v>
      </c>
      <c r="AB697" s="374">
        <v>0</v>
      </c>
      <c r="AC697" s="374">
        <f t="shared" si="50"/>
        <v>0</v>
      </c>
      <c r="AD697" s="44"/>
    </row>
    <row r="698" spans="1:30" s="43" customFormat="1" ht="15" customHeight="1">
      <c r="A698" s="387" t="s">
        <v>877</v>
      </c>
      <c r="B698" s="387" t="s">
        <v>3363</v>
      </c>
      <c r="C698" s="387" t="s">
        <v>211</v>
      </c>
      <c r="D698" s="388" t="s">
        <v>32</v>
      </c>
      <c r="E698" s="59" t="s">
        <v>4015</v>
      </c>
      <c r="F698" s="59" t="s">
        <v>4016</v>
      </c>
      <c r="G698" s="59" t="s">
        <v>35</v>
      </c>
      <c r="H698" s="60" t="s">
        <v>4027</v>
      </c>
      <c r="I698" s="60" t="e">
        <f>VLOOKUP(H698,新返回合同!$A$2:$Y$45,25,FALSE)</f>
        <v>#N/A</v>
      </c>
      <c r="J698" s="395" t="s">
        <v>37</v>
      </c>
      <c r="K698" s="59" t="s">
        <v>745</v>
      </c>
      <c r="L698" s="201" t="s">
        <v>4028</v>
      </c>
      <c r="M698" s="122" t="s">
        <v>4029</v>
      </c>
      <c r="N698" s="456" t="s">
        <v>4030</v>
      </c>
      <c r="O698" s="456" t="s">
        <v>4031</v>
      </c>
      <c r="P698" s="396">
        <v>4800</v>
      </c>
      <c r="Q698" s="408">
        <v>65.900000000000006</v>
      </c>
      <c r="R698" s="396">
        <f t="shared" si="51"/>
        <v>316320</v>
      </c>
      <c r="S698" s="77">
        <v>202305</v>
      </c>
      <c r="T698" s="372" t="s">
        <v>4032</v>
      </c>
      <c r="U698" s="409"/>
      <c r="V698" s="410">
        <v>65.884002686000002</v>
      </c>
      <c r="W698" s="88"/>
      <c r="X698" s="411">
        <v>44927</v>
      </c>
      <c r="Y698" s="411">
        <v>45291</v>
      </c>
      <c r="Z698" s="57" t="s">
        <v>4033</v>
      </c>
      <c r="AA698" s="420">
        <v>0.4</v>
      </c>
      <c r="AB698" s="88">
        <v>160</v>
      </c>
      <c r="AC698" s="374">
        <f t="shared" si="50"/>
        <v>64</v>
      </c>
      <c r="AD698" s="44"/>
    </row>
    <row r="699" spans="1:30" s="43" customFormat="1" ht="15" customHeight="1">
      <c r="A699" s="451" t="s">
        <v>877</v>
      </c>
      <c r="B699" s="453" t="s">
        <v>3363</v>
      </c>
      <c r="C699" s="282" t="s">
        <v>2958</v>
      </c>
      <c r="D699" s="388" t="s">
        <v>32</v>
      </c>
      <c r="E699" s="59" t="s">
        <v>4015</v>
      </c>
      <c r="F699" s="59" t="s">
        <v>4016</v>
      </c>
      <c r="G699" s="59" t="s">
        <v>35</v>
      </c>
      <c r="H699" s="60" t="s">
        <v>4034</v>
      </c>
      <c r="I699" s="60" t="e">
        <f>VLOOKUP(H699,新返回合同!$A$2:$Y$45,25,FALSE)</f>
        <v>#N/A</v>
      </c>
      <c r="J699" s="395" t="s">
        <v>37</v>
      </c>
      <c r="K699" s="387" t="s">
        <v>3404</v>
      </c>
      <c r="L699" s="201" t="s">
        <v>4035</v>
      </c>
      <c r="M699" s="458" t="s">
        <v>4036</v>
      </c>
      <c r="N699" s="411" t="s">
        <v>4037</v>
      </c>
      <c r="O699" s="282" t="s">
        <v>2047</v>
      </c>
      <c r="P699" s="396">
        <v>4900</v>
      </c>
      <c r="Q699" s="408">
        <v>0</v>
      </c>
      <c r="R699" s="396">
        <f t="shared" si="51"/>
        <v>0</v>
      </c>
      <c r="S699" s="77">
        <v>202305</v>
      </c>
      <c r="T699" s="372" t="s">
        <v>4038</v>
      </c>
      <c r="U699" s="437"/>
      <c r="V699" s="410">
        <v>0</v>
      </c>
      <c r="W699" s="447"/>
      <c r="X699" s="456">
        <v>44743</v>
      </c>
      <c r="Y699" s="411">
        <v>45107</v>
      </c>
      <c r="Z699" s="374">
        <v>0</v>
      </c>
      <c r="AA699" s="365">
        <v>0</v>
      </c>
      <c r="AB699" s="374">
        <v>0</v>
      </c>
      <c r="AC699" s="374">
        <f t="shared" si="50"/>
        <v>0</v>
      </c>
      <c r="AD699" s="44"/>
    </row>
    <row r="700" spans="1:30" s="2" customFormat="1" ht="15" customHeight="1">
      <c r="A700" s="452" t="s">
        <v>858</v>
      </c>
      <c r="B700" s="322" t="s">
        <v>3363</v>
      </c>
      <c r="C700" s="322" t="s">
        <v>414</v>
      </c>
      <c r="D700" s="385" t="s">
        <v>3370</v>
      </c>
      <c r="E700" s="63" t="s">
        <v>4039</v>
      </c>
      <c r="F700" s="63" t="s">
        <v>4040</v>
      </c>
      <c r="G700" s="63" t="s">
        <v>35</v>
      </c>
      <c r="H700" s="8" t="s">
        <v>4041</v>
      </c>
      <c r="I700" s="8" t="e">
        <f>VLOOKUP(H700,新返回合同!$A$2:$Y$45,25,FALSE)</f>
        <v>#N/A</v>
      </c>
      <c r="J700" s="390" t="s">
        <v>37</v>
      </c>
      <c r="K700" s="384" t="s">
        <v>3900</v>
      </c>
      <c r="L700" s="320" t="s">
        <v>4042</v>
      </c>
      <c r="M700" s="391" t="s">
        <v>4043</v>
      </c>
      <c r="N700" s="428" t="s">
        <v>4044</v>
      </c>
      <c r="O700" s="61" t="s">
        <v>4045</v>
      </c>
      <c r="P700" s="393">
        <v>5833</v>
      </c>
      <c r="Q700" s="399">
        <v>48</v>
      </c>
      <c r="R700" s="393">
        <f t="shared" si="51"/>
        <v>279984</v>
      </c>
      <c r="S700" s="26">
        <v>202305</v>
      </c>
      <c r="T700" s="352" t="s">
        <v>4046</v>
      </c>
      <c r="U700" s="438"/>
      <c r="V700" s="401">
        <v>47.855876922999997</v>
      </c>
      <c r="W700" s="90"/>
      <c r="X700" s="428"/>
      <c r="Y700" s="428"/>
      <c r="Z700" s="322" t="s">
        <v>4047</v>
      </c>
      <c r="AA700" s="418">
        <v>0.3</v>
      </c>
      <c r="AB700" s="90">
        <v>160</v>
      </c>
      <c r="AC700" s="225">
        <f t="shared" si="50"/>
        <v>48</v>
      </c>
      <c r="AD700" s="38"/>
    </row>
    <row r="701" spans="1:30" s="2" customFormat="1" ht="15" customHeight="1">
      <c r="A701" s="452" t="s">
        <v>858</v>
      </c>
      <c r="B701" s="322" t="s">
        <v>3363</v>
      </c>
      <c r="C701" s="322" t="s">
        <v>414</v>
      </c>
      <c r="D701" s="385" t="s">
        <v>3370</v>
      </c>
      <c r="E701" s="63" t="s">
        <v>4039</v>
      </c>
      <c r="F701" s="63" t="s">
        <v>4040</v>
      </c>
      <c r="G701" s="63" t="s">
        <v>35</v>
      </c>
      <c r="H701" s="8" t="s">
        <v>4041</v>
      </c>
      <c r="I701" s="8" t="e">
        <f>VLOOKUP(H701,新返回合同!$A$2:$Y$45,25,FALSE)</f>
        <v>#N/A</v>
      </c>
      <c r="J701" s="390" t="s">
        <v>37</v>
      </c>
      <c r="K701" s="384" t="s">
        <v>3900</v>
      </c>
      <c r="L701" s="320" t="s">
        <v>4048</v>
      </c>
      <c r="M701" s="391" t="s">
        <v>4043</v>
      </c>
      <c r="N701" s="428" t="s">
        <v>4049</v>
      </c>
      <c r="O701" s="322" t="s">
        <v>4050</v>
      </c>
      <c r="P701" s="393">
        <v>5833</v>
      </c>
      <c r="Q701" s="399">
        <v>60.8</v>
      </c>
      <c r="R701" s="393">
        <f t="shared" si="51"/>
        <v>354646.4</v>
      </c>
      <c r="S701" s="26">
        <v>202305</v>
      </c>
      <c r="T701" s="352" t="s">
        <v>4051</v>
      </c>
      <c r="U701" s="438"/>
      <c r="V701" s="401">
        <v>60.779201508</v>
      </c>
      <c r="W701" s="322"/>
      <c r="X701" s="428"/>
      <c r="Y701" s="428"/>
      <c r="Z701" s="225" t="s">
        <v>4052</v>
      </c>
      <c r="AA701" s="418">
        <v>0.3</v>
      </c>
      <c r="AB701" s="90">
        <v>200</v>
      </c>
      <c r="AC701" s="225">
        <f t="shared" si="50"/>
        <v>60</v>
      </c>
      <c r="AD701" s="38"/>
    </row>
    <row r="702" spans="1:30" s="2" customFormat="1" ht="15" customHeight="1">
      <c r="A702" s="452" t="s">
        <v>858</v>
      </c>
      <c r="B702" s="322" t="s">
        <v>3363</v>
      </c>
      <c r="C702" s="322" t="s">
        <v>414</v>
      </c>
      <c r="D702" s="385" t="s">
        <v>3370</v>
      </c>
      <c r="E702" s="63" t="s">
        <v>4039</v>
      </c>
      <c r="F702" s="63" t="s">
        <v>4040</v>
      </c>
      <c r="G702" s="63" t="s">
        <v>35</v>
      </c>
      <c r="H702" s="8" t="s">
        <v>4053</v>
      </c>
      <c r="I702" s="8" t="e">
        <f>VLOOKUP(H702,新返回合同!$A$2:$Y$45,25,FALSE)</f>
        <v>#N/A</v>
      </c>
      <c r="J702" s="390" t="s">
        <v>37</v>
      </c>
      <c r="K702" s="384" t="s">
        <v>4054</v>
      </c>
      <c r="L702" s="320" t="s">
        <v>4055</v>
      </c>
      <c r="M702" s="391" t="s">
        <v>4056</v>
      </c>
      <c r="N702" s="428">
        <v>44470</v>
      </c>
      <c r="O702" s="475" t="s">
        <v>274</v>
      </c>
      <c r="P702" s="429">
        <v>6500</v>
      </c>
      <c r="Q702" s="399">
        <v>30.1</v>
      </c>
      <c r="R702" s="393">
        <f t="shared" si="51"/>
        <v>195650</v>
      </c>
      <c r="S702" s="26">
        <v>202305</v>
      </c>
      <c r="T702" s="352" t="s">
        <v>4057</v>
      </c>
      <c r="U702" s="438"/>
      <c r="V702" s="401">
        <v>30.013156891000001</v>
      </c>
      <c r="W702" s="322"/>
      <c r="X702" s="464"/>
      <c r="Y702" s="428"/>
      <c r="Z702" s="322" t="s">
        <v>4058</v>
      </c>
      <c r="AA702" s="418">
        <v>0.3</v>
      </c>
      <c r="AB702" s="419">
        <v>100</v>
      </c>
      <c r="AC702" s="225">
        <f t="shared" si="50"/>
        <v>30</v>
      </c>
      <c r="AD702" s="38"/>
    </row>
    <row r="703" spans="1:30" s="43" customFormat="1" ht="15" customHeight="1">
      <c r="A703" s="451" t="s">
        <v>870</v>
      </c>
      <c r="B703" s="282" t="s">
        <v>3363</v>
      </c>
      <c r="C703" s="282" t="s">
        <v>414</v>
      </c>
      <c r="D703" s="388" t="s">
        <v>3370</v>
      </c>
      <c r="E703" s="59" t="s">
        <v>4039</v>
      </c>
      <c r="F703" s="59" t="s">
        <v>4040</v>
      </c>
      <c r="G703" s="59" t="s">
        <v>35</v>
      </c>
      <c r="H703" s="60" t="s">
        <v>4059</v>
      </c>
      <c r="I703" s="60" t="e">
        <f>VLOOKUP(H703,新返回合同!$A$2:$Y$45,25,FALSE)</f>
        <v>#N/A</v>
      </c>
      <c r="J703" s="395" t="s">
        <v>37</v>
      </c>
      <c r="K703" s="387" t="s">
        <v>3900</v>
      </c>
      <c r="L703" s="201" t="s">
        <v>4060</v>
      </c>
      <c r="M703" s="458" t="s">
        <v>4061</v>
      </c>
      <c r="N703" s="411">
        <v>44927</v>
      </c>
      <c r="O703" s="282" t="s">
        <v>4006</v>
      </c>
      <c r="P703" s="427">
        <v>5417</v>
      </c>
      <c r="Q703" s="408">
        <v>57.1</v>
      </c>
      <c r="R703" s="396">
        <f t="shared" si="51"/>
        <v>309310.7</v>
      </c>
      <c r="S703" s="77">
        <v>202305</v>
      </c>
      <c r="T703" s="372" t="s">
        <v>4062</v>
      </c>
      <c r="U703" s="437"/>
      <c r="V703" s="410">
        <v>57.092033385999997</v>
      </c>
      <c r="W703" s="282"/>
      <c r="X703" s="411">
        <v>44927</v>
      </c>
      <c r="Y703" s="411">
        <v>45291</v>
      </c>
      <c r="Z703" s="282" t="s">
        <v>4063</v>
      </c>
      <c r="AA703" s="420">
        <v>0.3</v>
      </c>
      <c r="AB703" s="447">
        <v>150</v>
      </c>
      <c r="AC703" s="374">
        <f t="shared" si="50"/>
        <v>45</v>
      </c>
      <c r="AD703" s="44"/>
    </row>
    <row r="704" spans="1:30" s="43" customFormat="1" ht="15" customHeight="1">
      <c r="A704" s="451" t="s">
        <v>870</v>
      </c>
      <c r="B704" s="282" t="s">
        <v>3363</v>
      </c>
      <c r="C704" s="282" t="s">
        <v>414</v>
      </c>
      <c r="D704" s="388" t="s">
        <v>3370</v>
      </c>
      <c r="E704" s="59" t="s">
        <v>4039</v>
      </c>
      <c r="F704" s="59" t="s">
        <v>4040</v>
      </c>
      <c r="G704" s="59" t="s">
        <v>35</v>
      </c>
      <c r="H704" s="60" t="s">
        <v>4059</v>
      </c>
      <c r="I704" s="60" t="e">
        <f>VLOOKUP(H704,新返回合同!$A$2:$Y$45,25,FALSE)</f>
        <v>#N/A</v>
      </c>
      <c r="J704" s="395" t="s">
        <v>37</v>
      </c>
      <c r="K704" s="387" t="s">
        <v>3900</v>
      </c>
      <c r="L704" s="201" t="s">
        <v>4064</v>
      </c>
      <c r="M704" s="458" t="s">
        <v>4061</v>
      </c>
      <c r="N704" s="411">
        <v>44927</v>
      </c>
      <c r="O704" s="282" t="s">
        <v>4006</v>
      </c>
      <c r="P704" s="427">
        <v>5417</v>
      </c>
      <c r="Q704" s="408">
        <v>56</v>
      </c>
      <c r="R704" s="396">
        <f t="shared" si="51"/>
        <v>303352</v>
      </c>
      <c r="S704" s="77">
        <v>202305</v>
      </c>
      <c r="T704" s="372" t="s">
        <v>4062</v>
      </c>
      <c r="U704" s="437"/>
      <c r="V704" s="410">
        <v>55.94070816</v>
      </c>
      <c r="W704" s="282"/>
      <c r="X704" s="411">
        <v>44927</v>
      </c>
      <c r="Y704" s="411">
        <v>45291</v>
      </c>
      <c r="Z704" s="282" t="s">
        <v>4065</v>
      </c>
      <c r="AA704" s="420">
        <v>0.3</v>
      </c>
      <c r="AB704" s="447">
        <v>150</v>
      </c>
      <c r="AC704" s="374">
        <f t="shared" si="50"/>
        <v>45</v>
      </c>
      <c r="AD704" s="44"/>
    </row>
    <row r="705" spans="1:30" s="43" customFormat="1" ht="15" customHeight="1">
      <c r="A705" s="387" t="s">
        <v>877</v>
      </c>
      <c r="B705" s="282" t="s">
        <v>3363</v>
      </c>
      <c r="C705" s="282" t="s">
        <v>2012</v>
      </c>
      <c r="D705" s="388" t="s">
        <v>3370</v>
      </c>
      <c r="E705" s="59" t="s">
        <v>4066</v>
      </c>
      <c r="F705" s="59" t="s">
        <v>4067</v>
      </c>
      <c r="G705" s="59" t="s">
        <v>35</v>
      </c>
      <c r="H705" s="60" t="s">
        <v>4068</v>
      </c>
      <c r="I705" s="60" t="e">
        <f>VLOOKUP(H705,新返回合同!$A$2:$Y$45,25,FALSE)</f>
        <v>#N/A</v>
      </c>
      <c r="J705" s="395" t="s">
        <v>37</v>
      </c>
      <c r="K705" s="387" t="s">
        <v>2375</v>
      </c>
      <c r="L705" s="201" t="s">
        <v>4069</v>
      </c>
      <c r="M705" s="458" t="s">
        <v>4070</v>
      </c>
      <c r="N705" s="411" t="s">
        <v>4071</v>
      </c>
      <c r="O705" s="57" t="s">
        <v>4072</v>
      </c>
      <c r="P705" s="396">
        <v>5400</v>
      </c>
      <c r="Q705" s="408">
        <v>123.5</v>
      </c>
      <c r="R705" s="396">
        <f t="shared" si="51"/>
        <v>666900</v>
      </c>
      <c r="S705" s="77">
        <v>202305</v>
      </c>
      <c r="T705" s="372" t="s">
        <v>4073</v>
      </c>
      <c r="U705" s="437"/>
      <c r="V705" s="410">
        <v>123.431747437</v>
      </c>
      <c r="W705" s="282"/>
      <c r="X705" s="411">
        <v>44927</v>
      </c>
      <c r="Y705" s="411">
        <v>45291</v>
      </c>
      <c r="Z705" s="282" t="s">
        <v>4074</v>
      </c>
      <c r="AA705" s="420">
        <v>0.4</v>
      </c>
      <c r="AB705" s="88">
        <v>300</v>
      </c>
      <c r="AC705" s="374">
        <f t="shared" si="50"/>
        <v>120</v>
      </c>
      <c r="AD705" s="44"/>
    </row>
    <row r="706" spans="1:30" s="43" customFormat="1" ht="15" customHeight="1">
      <c r="A706" s="387" t="s">
        <v>877</v>
      </c>
      <c r="B706" s="282" t="s">
        <v>3363</v>
      </c>
      <c r="C706" s="282" t="s">
        <v>2012</v>
      </c>
      <c r="D706" s="388" t="s">
        <v>3370</v>
      </c>
      <c r="E706" s="59" t="s">
        <v>4066</v>
      </c>
      <c r="F706" s="59" t="s">
        <v>4067</v>
      </c>
      <c r="G706" s="59" t="s">
        <v>35</v>
      </c>
      <c r="H706" s="60" t="s">
        <v>4075</v>
      </c>
      <c r="I706" s="60" t="e">
        <f>VLOOKUP(H706,新返回合同!$A$2:$Y$45,25,FALSE)</f>
        <v>#N/A</v>
      </c>
      <c r="J706" s="395" t="s">
        <v>37</v>
      </c>
      <c r="K706" s="387" t="s">
        <v>2375</v>
      </c>
      <c r="L706" s="201" t="s">
        <v>4076</v>
      </c>
      <c r="M706" s="458" t="s">
        <v>4070</v>
      </c>
      <c r="N706" s="411">
        <v>44625</v>
      </c>
      <c r="O706" s="282" t="s">
        <v>274</v>
      </c>
      <c r="P706" s="473">
        <v>4500</v>
      </c>
      <c r="Q706" s="408">
        <v>100</v>
      </c>
      <c r="R706" s="396">
        <f t="shared" si="51"/>
        <v>450000</v>
      </c>
      <c r="S706" s="77">
        <v>202305</v>
      </c>
      <c r="T706" s="372" t="s">
        <v>4077</v>
      </c>
      <c r="U706" s="437"/>
      <c r="V706" s="410">
        <v>79.844543457</v>
      </c>
      <c r="W706" s="88"/>
      <c r="X706" s="81">
        <v>44986</v>
      </c>
      <c r="Y706" s="411">
        <v>45291</v>
      </c>
      <c r="Z706" s="282" t="s">
        <v>4078</v>
      </c>
      <c r="AA706" s="420">
        <v>1</v>
      </c>
      <c r="AB706" s="88">
        <v>100</v>
      </c>
      <c r="AC706" s="374">
        <f t="shared" si="50"/>
        <v>100</v>
      </c>
      <c r="AD706" s="44"/>
    </row>
    <row r="707" spans="1:30" s="43" customFormat="1" ht="15" customHeight="1">
      <c r="A707" s="387" t="s">
        <v>877</v>
      </c>
      <c r="B707" s="282" t="s">
        <v>3363</v>
      </c>
      <c r="C707" s="282" t="s">
        <v>2612</v>
      </c>
      <c r="D707" s="388" t="s">
        <v>3370</v>
      </c>
      <c r="E707" s="59" t="s">
        <v>4079</v>
      </c>
      <c r="F707" s="59" t="s">
        <v>4080</v>
      </c>
      <c r="G707" s="59" t="s">
        <v>35</v>
      </c>
      <c r="H707" s="60" t="s">
        <v>4081</v>
      </c>
      <c r="I707" s="60" t="e">
        <f>VLOOKUP(H707,新返回合同!$A$2:$Y$45,25,FALSE)</f>
        <v>#N/A</v>
      </c>
      <c r="J707" s="395" t="s">
        <v>37</v>
      </c>
      <c r="K707" s="387" t="s">
        <v>2633</v>
      </c>
      <c r="L707" s="201" t="s">
        <v>4082</v>
      </c>
      <c r="M707" s="458" t="s">
        <v>4083</v>
      </c>
      <c r="N707" s="411" t="s">
        <v>4084</v>
      </c>
      <c r="O707" s="57" t="s">
        <v>4085</v>
      </c>
      <c r="P707" s="396">
        <v>5200</v>
      </c>
      <c r="Q707" s="408">
        <v>0</v>
      </c>
      <c r="R707" s="396">
        <f t="shared" si="51"/>
        <v>0</v>
      </c>
      <c r="S707" s="77">
        <v>202305</v>
      </c>
      <c r="T707" s="372" t="s">
        <v>4086</v>
      </c>
      <c r="U707" s="437"/>
      <c r="V707" s="410">
        <v>0</v>
      </c>
      <c r="W707" s="88"/>
      <c r="X707" s="411">
        <v>44470</v>
      </c>
      <c r="Y707" s="411">
        <v>44834</v>
      </c>
      <c r="Z707" s="374">
        <v>0</v>
      </c>
      <c r="AA707" s="365">
        <v>0</v>
      </c>
      <c r="AB707" s="374">
        <v>0</v>
      </c>
      <c r="AC707" s="374">
        <f t="shared" si="50"/>
        <v>0</v>
      </c>
      <c r="AD707" s="44"/>
    </row>
    <row r="708" spans="1:30" s="43" customFormat="1" ht="15" customHeight="1">
      <c r="A708" s="387" t="s">
        <v>877</v>
      </c>
      <c r="B708" s="282" t="s">
        <v>3363</v>
      </c>
      <c r="C708" s="282" t="s">
        <v>2612</v>
      </c>
      <c r="D708" s="388" t="s">
        <v>3370</v>
      </c>
      <c r="E708" s="59" t="s">
        <v>4079</v>
      </c>
      <c r="F708" s="59" t="s">
        <v>4080</v>
      </c>
      <c r="G708" s="59" t="s">
        <v>35</v>
      </c>
      <c r="H708" s="60" t="s">
        <v>4081</v>
      </c>
      <c r="I708" s="60" t="e">
        <f>VLOOKUP(H708,新返回合同!$A$2:$Y$45,25,FALSE)</f>
        <v>#N/A</v>
      </c>
      <c r="J708" s="395" t="s">
        <v>37</v>
      </c>
      <c r="K708" s="387" t="s">
        <v>2633</v>
      </c>
      <c r="L708" s="201" t="s">
        <v>4087</v>
      </c>
      <c r="M708" s="458" t="s">
        <v>4083</v>
      </c>
      <c r="N708" s="411" t="s">
        <v>4088</v>
      </c>
      <c r="O708" s="282" t="s">
        <v>4089</v>
      </c>
      <c r="P708" s="473">
        <v>5200</v>
      </c>
      <c r="Q708" s="408">
        <v>0</v>
      </c>
      <c r="R708" s="396">
        <f t="shared" si="51"/>
        <v>0</v>
      </c>
      <c r="S708" s="77">
        <v>202305</v>
      </c>
      <c r="T708" s="372" t="s">
        <v>4090</v>
      </c>
      <c r="U708" s="437"/>
      <c r="V708" s="410">
        <v>0</v>
      </c>
      <c r="W708" s="282"/>
      <c r="X708" s="411">
        <v>44470</v>
      </c>
      <c r="Y708" s="411">
        <v>44834</v>
      </c>
      <c r="Z708" s="374">
        <v>0</v>
      </c>
      <c r="AA708" s="365">
        <v>0</v>
      </c>
      <c r="AB708" s="374">
        <v>0</v>
      </c>
      <c r="AC708" s="374">
        <f t="shared" si="50"/>
        <v>0</v>
      </c>
      <c r="AD708" s="44"/>
    </row>
    <row r="709" spans="1:30" s="43" customFormat="1" ht="15" customHeight="1">
      <c r="A709" s="451" t="s">
        <v>858</v>
      </c>
      <c r="B709" s="282" t="s">
        <v>3363</v>
      </c>
      <c r="C709" s="57" t="s">
        <v>211</v>
      </c>
      <c r="D709" s="388" t="s">
        <v>32</v>
      </c>
      <c r="E709" s="59" t="s">
        <v>4079</v>
      </c>
      <c r="F709" s="59" t="s">
        <v>4080</v>
      </c>
      <c r="G709" s="59" t="s">
        <v>35</v>
      </c>
      <c r="H709" s="60" t="s">
        <v>4091</v>
      </c>
      <c r="I709" s="60" t="e">
        <f>VLOOKUP(H709,新返回合同!$A$2:$Y$45,25,FALSE)</f>
        <v>#N/A</v>
      </c>
      <c r="J709" s="316" t="s">
        <v>37</v>
      </c>
      <c r="K709" s="59" t="s">
        <v>4092</v>
      </c>
      <c r="L709" s="201" t="s">
        <v>4093</v>
      </c>
      <c r="M709" s="122" t="s">
        <v>4094</v>
      </c>
      <c r="N709" s="81">
        <v>44228</v>
      </c>
      <c r="O709" s="57" t="s">
        <v>274</v>
      </c>
      <c r="P709" s="396">
        <v>6916.67</v>
      </c>
      <c r="Q709" s="408">
        <v>30.4</v>
      </c>
      <c r="R709" s="396">
        <f t="shared" si="51"/>
        <v>210266.77</v>
      </c>
      <c r="S709" s="77">
        <v>202305</v>
      </c>
      <c r="T709" s="372" t="s">
        <v>4095</v>
      </c>
      <c r="U709" s="372"/>
      <c r="V709" s="410">
        <v>29.607307433999999</v>
      </c>
      <c r="W709" s="88">
        <v>31.08</v>
      </c>
      <c r="X709" s="81">
        <v>44958</v>
      </c>
      <c r="Y709" s="411">
        <v>45322</v>
      </c>
      <c r="Z709" s="57" t="s">
        <v>4096</v>
      </c>
      <c r="AA709" s="420">
        <v>0.3</v>
      </c>
      <c r="AB709" s="88">
        <v>100</v>
      </c>
      <c r="AC709" s="374">
        <f t="shared" si="50"/>
        <v>30</v>
      </c>
      <c r="AD709" s="44"/>
    </row>
    <row r="710" spans="1:30" s="43" customFormat="1" ht="15" customHeight="1">
      <c r="A710" s="451" t="s">
        <v>858</v>
      </c>
      <c r="B710" s="282" t="s">
        <v>3363</v>
      </c>
      <c r="C710" s="57" t="s">
        <v>211</v>
      </c>
      <c r="D710" s="388" t="s">
        <v>32</v>
      </c>
      <c r="E710" s="59" t="s">
        <v>4079</v>
      </c>
      <c r="F710" s="59" t="s">
        <v>4080</v>
      </c>
      <c r="G710" s="59" t="s">
        <v>35</v>
      </c>
      <c r="H710" s="60" t="s">
        <v>4097</v>
      </c>
      <c r="I710" s="60" t="e">
        <f>VLOOKUP(H710,新返回合同!$A$2:$Y$45,25,FALSE)</f>
        <v>#N/A</v>
      </c>
      <c r="J710" s="316" t="s">
        <v>37</v>
      </c>
      <c r="K710" s="59" t="s">
        <v>4092</v>
      </c>
      <c r="L710" s="201" t="s">
        <v>4098</v>
      </c>
      <c r="M710" s="122" t="s">
        <v>4099</v>
      </c>
      <c r="N710" s="81">
        <v>44229</v>
      </c>
      <c r="O710" s="57" t="s">
        <v>431</v>
      </c>
      <c r="P710" s="396">
        <v>15250</v>
      </c>
      <c r="Q710" s="408">
        <v>51</v>
      </c>
      <c r="R710" s="396">
        <f t="shared" si="51"/>
        <v>777750</v>
      </c>
      <c r="S710" s="77">
        <v>202305</v>
      </c>
      <c r="T710" s="372" t="s">
        <v>4100</v>
      </c>
      <c r="U710" s="372"/>
      <c r="V710" s="410">
        <v>51.000255584999998</v>
      </c>
      <c r="W710" s="88"/>
      <c r="X710" s="411">
        <v>44958</v>
      </c>
      <c r="Y710" s="411">
        <v>45322</v>
      </c>
      <c r="Z710" s="57" t="s">
        <v>4101</v>
      </c>
      <c r="AA710" s="420">
        <v>0.25</v>
      </c>
      <c r="AB710" s="88">
        <v>200</v>
      </c>
      <c r="AC710" s="374">
        <f t="shared" si="50"/>
        <v>50</v>
      </c>
      <c r="AD710" s="44"/>
    </row>
    <row r="711" spans="1:30" s="2" customFormat="1" ht="15" customHeight="1">
      <c r="A711" s="384" t="s">
        <v>858</v>
      </c>
      <c r="B711" s="322" t="s">
        <v>3363</v>
      </c>
      <c r="C711" s="322" t="s">
        <v>1912</v>
      </c>
      <c r="D711" s="385" t="s">
        <v>3410</v>
      </c>
      <c r="E711" s="63" t="s">
        <v>4079</v>
      </c>
      <c r="F711" s="63" t="s">
        <v>4080</v>
      </c>
      <c r="G711" s="63" t="s">
        <v>35</v>
      </c>
      <c r="H711" s="8" t="s">
        <v>4102</v>
      </c>
      <c r="I711" s="8" t="e">
        <f>VLOOKUP(H711,新返回合同!$A$2:$Y$45,25,FALSE)</f>
        <v>#N/A</v>
      </c>
      <c r="J711" s="390" t="s">
        <v>37</v>
      </c>
      <c r="K711" s="384" t="s">
        <v>1917</v>
      </c>
      <c r="L711" s="320" t="s">
        <v>4103</v>
      </c>
      <c r="M711" s="391" t="s">
        <v>4104</v>
      </c>
      <c r="N711" s="428">
        <v>44441</v>
      </c>
      <c r="O711" s="322" t="s">
        <v>274</v>
      </c>
      <c r="P711" s="393">
        <v>6000</v>
      </c>
      <c r="Q711" s="399">
        <v>33.799999999999997</v>
      </c>
      <c r="R711" s="393">
        <f t="shared" si="51"/>
        <v>202800</v>
      </c>
      <c r="S711" s="26">
        <v>202305</v>
      </c>
      <c r="T711" s="352" t="s">
        <v>4105</v>
      </c>
      <c r="U711" s="438"/>
      <c r="V711" s="401">
        <v>33.035858154000003</v>
      </c>
      <c r="W711" s="419">
        <v>34.54</v>
      </c>
      <c r="X711" s="481"/>
      <c r="Y711" s="481"/>
      <c r="Z711" s="322" t="s">
        <v>4106</v>
      </c>
      <c r="AA711" s="418">
        <v>0.3</v>
      </c>
      <c r="AB711" s="90">
        <v>100</v>
      </c>
      <c r="AC711" s="225">
        <f t="shared" ref="AC711:AC736" si="52">AA711*AB711</f>
        <v>30</v>
      </c>
      <c r="AD711" s="38"/>
    </row>
    <row r="712" spans="1:30" s="43" customFormat="1" ht="15" customHeight="1">
      <c r="A712" s="387" t="s">
        <v>858</v>
      </c>
      <c r="B712" s="282" t="s">
        <v>3363</v>
      </c>
      <c r="C712" s="282" t="s">
        <v>1511</v>
      </c>
      <c r="D712" s="388" t="s">
        <v>3410</v>
      </c>
      <c r="E712" s="59" t="s">
        <v>4079</v>
      </c>
      <c r="F712" s="59" t="s">
        <v>4080</v>
      </c>
      <c r="G712" s="59" t="s">
        <v>35</v>
      </c>
      <c r="H712" s="60" t="s">
        <v>4107</v>
      </c>
      <c r="I712" s="60" t="e">
        <f>VLOOKUP(H712,新返回合同!$A$2:$Y$45,25,FALSE)</f>
        <v>#N/A</v>
      </c>
      <c r="J712" s="395" t="s">
        <v>37</v>
      </c>
      <c r="K712" s="387" t="s">
        <v>4108</v>
      </c>
      <c r="L712" s="201" t="s">
        <v>4109</v>
      </c>
      <c r="M712" s="458" t="s">
        <v>4110</v>
      </c>
      <c r="N712" s="411">
        <v>44470</v>
      </c>
      <c r="O712" s="282" t="s">
        <v>431</v>
      </c>
      <c r="P712" s="396">
        <v>13750</v>
      </c>
      <c r="Q712" s="408">
        <v>41.9</v>
      </c>
      <c r="R712" s="396">
        <f t="shared" si="51"/>
        <v>576125</v>
      </c>
      <c r="S712" s="77">
        <v>202305</v>
      </c>
      <c r="T712" s="372" t="s">
        <v>4111</v>
      </c>
      <c r="U712" s="437"/>
      <c r="V712" s="410">
        <v>41.828224182</v>
      </c>
      <c r="W712" s="447"/>
      <c r="X712" s="81">
        <v>45017</v>
      </c>
      <c r="Y712" s="411">
        <v>45382</v>
      </c>
      <c r="Z712" s="282" t="s">
        <v>4112</v>
      </c>
      <c r="AA712" s="420">
        <v>0.2</v>
      </c>
      <c r="AB712" s="88">
        <v>200</v>
      </c>
      <c r="AC712" s="374">
        <f t="shared" si="52"/>
        <v>40</v>
      </c>
      <c r="AD712" s="44"/>
    </row>
    <row r="713" spans="1:30" s="43" customFormat="1" ht="15" customHeight="1">
      <c r="A713" s="387" t="s">
        <v>877</v>
      </c>
      <c r="B713" s="282" t="s">
        <v>3363</v>
      </c>
      <c r="C713" s="282" t="s">
        <v>3034</v>
      </c>
      <c r="D713" s="388" t="s">
        <v>3410</v>
      </c>
      <c r="E713" s="59" t="s">
        <v>4113</v>
      </c>
      <c r="F713" s="59" t="s">
        <v>4114</v>
      </c>
      <c r="G713" s="59" t="s">
        <v>35</v>
      </c>
      <c r="H713" s="60" t="s">
        <v>4115</v>
      </c>
      <c r="I713" s="60" t="e">
        <f>VLOOKUP(H713,新返回合同!$A$2:$Y$45,25,FALSE)</f>
        <v>#N/A</v>
      </c>
      <c r="J713" s="395" t="s">
        <v>37</v>
      </c>
      <c r="K713" s="387" t="s">
        <v>2865</v>
      </c>
      <c r="L713" s="201" t="s">
        <v>4116</v>
      </c>
      <c r="M713" s="458" t="s">
        <v>4117</v>
      </c>
      <c r="N713" s="411" t="s">
        <v>4118</v>
      </c>
      <c r="O713" s="57" t="s">
        <v>2979</v>
      </c>
      <c r="P713" s="396">
        <v>4800</v>
      </c>
      <c r="Q713" s="408">
        <v>0</v>
      </c>
      <c r="R713" s="396">
        <f t="shared" si="51"/>
        <v>0</v>
      </c>
      <c r="S713" s="77">
        <v>202305</v>
      </c>
      <c r="T713" s="372" t="s">
        <v>4119</v>
      </c>
      <c r="U713" s="437"/>
      <c r="V713" s="410">
        <v>0</v>
      </c>
      <c r="W713" s="88"/>
      <c r="X713" s="411">
        <v>44234</v>
      </c>
      <c r="Y713" s="411">
        <v>44592</v>
      </c>
      <c r="Z713" s="374">
        <v>0</v>
      </c>
      <c r="AA713" s="365">
        <v>0</v>
      </c>
      <c r="AB713" s="374">
        <v>0</v>
      </c>
      <c r="AC713" s="374">
        <f t="shared" si="52"/>
        <v>0</v>
      </c>
      <c r="AD713" s="44"/>
    </row>
    <row r="714" spans="1:30" s="43" customFormat="1" ht="15" customHeight="1">
      <c r="A714" s="387" t="s">
        <v>858</v>
      </c>
      <c r="B714" s="387" t="s">
        <v>3363</v>
      </c>
      <c r="C714" s="387" t="s">
        <v>1511</v>
      </c>
      <c r="D714" s="388" t="s">
        <v>3410</v>
      </c>
      <c r="E714" s="59" t="s">
        <v>4120</v>
      </c>
      <c r="F714" s="59" t="s">
        <v>4121</v>
      </c>
      <c r="G714" s="59" t="s">
        <v>35</v>
      </c>
      <c r="H714" s="60" t="s">
        <v>4122</v>
      </c>
      <c r="I714" s="60" t="e">
        <f>VLOOKUP(H714,新返回合同!$A$2:$Y$45,25,FALSE)</f>
        <v>#N/A</v>
      </c>
      <c r="J714" s="395" t="s">
        <v>37</v>
      </c>
      <c r="K714" s="59" t="s">
        <v>3414</v>
      </c>
      <c r="L714" s="201" t="s">
        <v>4123</v>
      </c>
      <c r="M714" s="122" t="s">
        <v>4124</v>
      </c>
      <c r="N714" s="456" t="s">
        <v>4125</v>
      </c>
      <c r="O714" s="456" t="s">
        <v>1326</v>
      </c>
      <c r="P714" s="396">
        <v>6667</v>
      </c>
      <c r="Q714" s="408">
        <v>0</v>
      </c>
      <c r="R714" s="396">
        <f t="shared" si="51"/>
        <v>0</v>
      </c>
      <c r="S714" s="77">
        <v>202305</v>
      </c>
      <c r="T714" s="372" t="s">
        <v>4126</v>
      </c>
      <c r="U714" s="409"/>
      <c r="V714" s="410">
        <v>0</v>
      </c>
      <c r="W714" s="88"/>
      <c r="X714" s="456">
        <v>44075</v>
      </c>
      <c r="Y714" s="456">
        <v>44439</v>
      </c>
      <c r="Z714" s="374">
        <v>0</v>
      </c>
      <c r="AA714" s="365">
        <v>0</v>
      </c>
      <c r="AB714" s="374">
        <v>0</v>
      </c>
      <c r="AC714" s="374">
        <f t="shared" si="52"/>
        <v>0</v>
      </c>
      <c r="AD714" s="44"/>
    </row>
    <row r="715" spans="1:30" s="43" customFormat="1" ht="15" customHeight="1">
      <c r="A715" s="387" t="s">
        <v>877</v>
      </c>
      <c r="B715" s="282" t="s">
        <v>3363</v>
      </c>
      <c r="C715" s="282" t="s">
        <v>2554</v>
      </c>
      <c r="D715" s="388" t="s">
        <v>3410</v>
      </c>
      <c r="E715" s="59" t="s">
        <v>4127</v>
      </c>
      <c r="F715" s="59" t="s">
        <v>4128</v>
      </c>
      <c r="G715" s="59" t="s">
        <v>35</v>
      </c>
      <c r="H715" s="60" t="s">
        <v>4129</v>
      </c>
      <c r="I715" s="60" t="e">
        <f>VLOOKUP(H715,新返回合同!$A$2:$Y$45,25,FALSE)</f>
        <v>#N/A</v>
      </c>
      <c r="J715" s="395" t="s">
        <v>37</v>
      </c>
      <c r="K715" s="387" t="s">
        <v>4130</v>
      </c>
      <c r="L715" s="201" t="s">
        <v>4131</v>
      </c>
      <c r="M715" s="458" t="s">
        <v>4132</v>
      </c>
      <c r="N715" s="411" t="s">
        <v>4071</v>
      </c>
      <c r="O715" s="57" t="s">
        <v>968</v>
      </c>
      <c r="P715" s="396">
        <v>5800</v>
      </c>
      <c r="Q715" s="408">
        <v>81.8</v>
      </c>
      <c r="R715" s="396">
        <f t="shared" si="51"/>
        <v>474440</v>
      </c>
      <c r="S715" s="77">
        <v>202305</v>
      </c>
      <c r="T715" s="372" t="s">
        <v>4133</v>
      </c>
      <c r="U715" s="437"/>
      <c r="V715" s="410">
        <v>81.759490967000005</v>
      </c>
      <c r="W715" s="88"/>
      <c r="X715" s="411">
        <v>44743</v>
      </c>
      <c r="Y715" s="411">
        <v>45107</v>
      </c>
      <c r="Z715" s="374" t="s">
        <v>4134</v>
      </c>
      <c r="AA715" s="365">
        <v>0.4</v>
      </c>
      <c r="AB715" s="374">
        <v>200</v>
      </c>
      <c r="AC715" s="374">
        <f t="shared" si="52"/>
        <v>80</v>
      </c>
      <c r="AD715" s="44"/>
    </row>
    <row r="716" spans="1:30" s="43" customFormat="1" ht="15" customHeight="1">
      <c r="A716" s="387" t="s">
        <v>877</v>
      </c>
      <c r="B716" s="282" t="s">
        <v>3363</v>
      </c>
      <c r="C716" s="282" t="s">
        <v>2554</v>
      </c>
      <c r="D716" s="388" t="s">
        <v>3410</v>
      </c>
      <c r="E716" s="59" t="s">
        <v>4127</v>
      </c>
      <c r="F716" s="59" t="s">
        <v>4128</v>
      </c>
      <c r="G716" s="59" t="s">
        <v>35</v>
      </c>
      <c r="H716" s="60" t="s">
        <v>4135</v>
      </c>
      <c r="I716" s="60" t="e">
        <f>VLOOKUP(H716,新返回合同!$A$2:$Y$45,25,FALSE)</f>
        <v>#N/A</v>
      </c>
      <c r="J716" s="395" t="s">
        <v>37</v>
      </c>
      <c r="K716" s="387" t="s">
        <v>4130</v>
      </c>
      <c r="L716" s="201" t="s">
        <v>4136</v>
      </c>
      <c r="M716" s="458" t="s">
        <v>4137</v>
      </c>
      <c r="N716" s="411" t="s">
        <v>4138</v>
      </c>
      <c r="O716" s="282" t="s">
        <v>2985</v>
      </c>
      <c r="P716" s="396">
        <v>5800</v>
      </c>
      <c r="Q716" s="408">
        <v>0</v>
      </c>
      <c r="R716" s="396">
        <f t="shared" si="51"/>
        <v>0</v>
      </c>
      <c r="S716" s="77">
        <v>202305</v>
      </c>
      <c r="T716" s="372" t="s">
        <v>4139</v>
      </c>
      <c r="U716" s="437"/>
      <c r="V716" s="410">
        <v>0</v>
      </c>
      <c r="W716" s="447"/>
      <c r="X716" s="81">
        <v>44805</v>
      </c>
      <c r="Y716" s="123">
        <v>45107</v>
      </c>
      <c r="Z716" s="374"/>
      <c r="AA716" s="365">
        <v>0</v>
      </c>
      <c r="AB716" s="374">
        <v>0</v>
      </c>
      <c r="AC716" s="374">
        <f t="shared" si="52"/>
        <v>0</v>
      </c>
      <c r="AD716" s="44"/>
    </row>
    <row r="717" spans="1:30" s="43" customFormat="1" ht="15" customHeight="1">
      <c r="A717" s="59" t="s">
        <v>877</v>
      </c>
      <c r="B717" s="57" t="s">
        <v>3363</v>
      </c>
      <c r="C717" s="57" t="s">
        <v>2554</v>
      </c>
      <c r="D717" s="388" t="s">
        <v>3410</v>
      </c>
      <c r="E717" s="59" t="s">
        <v>4127</v>
      </c>
      <c r="F717" s="59" t="s">
        <v>4128</v>
      </c>
      <c r="G717" s="59" t="s">
        <v>35</v>
      </c>
      <c r="H717" s="60" t="s">
        <v>4140</v>
      </c>
      <c r="I717" s="60" t="e">
        <f>VLOOKUP(H717,新返回合同!$A$2:$Y$45,25,FALSE)</f>
        <v>#N/A</v>
      </c>
      <c r="J717" s="316" t="s">
        <v>37</v>
      </c>
      <c r="K717" s="59" t="s">
        <v>2558</v>
      </c>
      <c r="L717" s="201" t="s">
        <v>4141</v>
      </c>
      <c r="M717" s="122" t="s">
        <v>4142</v>
      </c>
      <c r="N717" s="81" t="s">
        <v>4143</v>
      </c>
      <c r="O717" s="57" t="s">
        <v>4144</v>
      </c>
      <c r="P717" s="396">
        <v>5800</v>
      </c>
      <c r="Q717" s="408">
        <v>0</v>
      </c>
      <c r="R717" s="396">
        <f t="shared" si="51"/>
        <v>0</v>
      </c>
      <c r="S717" s="77">
        <v>202305</v>
      </c>
      <c r="T717" s="372" t="s">
        <v>4145</v>
      </c>
      <c r="U717" s="372"/>
      <c r="V717" s="410">
        <v>0</v>
      </c>
      <c r="W717" s="88"/>
      <c r="X717" s="411">
        <v>44562</v>
      </c>
      <c r="Y717" s="81">
        <v>44985</v>
      </c>
      <c r="Z717" s="374">
        <v>0</v>
      </c>
      <c r="AA717" s="365">
        <v>0</v>
      </c>
      <c r="AB717" s="374">
        <v>0</v>
      </c>
      <c r="AC717" s="374">
        <f t="shared" si="52"/>
        <v>0</v>
      </c>
      <c r="AD717" s="44"/>
    </row>
    <row r="718" spans="1:30" s="2" customFormat="1" ht="15" customHeight="1">
      <c r="A718" s="63" t="s">
        <v>870</v>
      </c>
      <c r="B718" s="384" t="s">
        <v>3363</v>
      </c>
      <c r="C718" s="384" t="s">
        <v>1686</v>
      </c>
      <c r="D718" s="385" t="s">
        <v>3410</v>
      </c>
      <c r="E718" s="63" t="s">
        <v>4146</v>
      </c>
      <c r="F718" s="63" t="s">
        <v>4147</v>
      </c>
      <c r="G718" s="63" t="s">
        <v>35</v>
      </c>
      <c r="H718" s="8" t="s">
        <v>4148</v>
      </c>
      <c r="I718" s="8" t="e">
        <f>VLOOKUP(H718,新返回合同!$A$2:$Y$45,25,FALSE)</f>
        <v>#N/A</v>
      </c>
      <c r="J718" s="390" t="s">
        <v>37</v>
      </c>
      <c r="K718" s="63" t="s">
        <v>1715</v>
      </c>
      <c r="L718" s="320" t="s">
        <v>4149</v>
      </c>
      <c r="M718" s="15" t="s">
        <v>4150</v>
      </c>
      <c r="N718" s="149">
        <v>43617</v>
      </c>
      <c r="O718" s="426" t="s">
        <v>1443</v>
      </c>
      <c r="P718" s="393">
        <v>5200</v>
      </c>
      <c r="Q718" s="399">
        <v>16.8</v>
      </c>
      <c r="R718" s="393">
        <f t="shared" si="51"/>
        <v>87360</v>
      </c>
      <c r="S718" s="26">
        <v>202305</v>
      </c>
      <c r="T718" s="352" t="s">
        <v>4151</v>
      </c>
      <c r="U718" s="405"/>
      <c r="V718" s="401">
        <v>16.708848953</v>
      </c>
      <c r="W718" s="90"/>
      <c r="X718" s="87"/>
      <c r="Y718" s="428"/>
      <c r="Z718" s="322" t="s">
        <v>4152</v>
      </c>
      <c r="AA718" s="418">
        <v>0.4</v>
      </c>
      <c r="AB718" s="90">
        <v>40</v>
      </c>
      <c r="AC718" s="225">
        <f t="shared" si="52"/>
        <v>16</v>
      </c>
      <c r="AD718" s="38"/>
    </row>
    <row r="719" spans="1:30" s="43" customFormat="1" ht="15" customHeight="1">
      <c r="A719" s="59" t="s">
        <v>870</v>
      </c>
      <c r="B719" s="387" t="s">
        <v>3363</v>
      </c>
      <c r="C719" s="387" t="s">
        <v>1121</v>
      </c>
      <c r="D719" s="388" t="s">
        <v>32</v>
      </c>
      <c r="E719" s="59" t="s">
        <v>4153</v>
      </c>
      <c r="F719" s="59" t="s">
        <v>4154</v>
      </c>
      <c r="G719" s="59" t="s">
        <v>35</v>
      </c>
      <c r="H719" s="60" t="s">
        <v>4155</v>
      </c>
      <c r="I719" s="60" t="e">
        <f>VLOOKUP(H719,新返回合同!$A$2:$Y$45,25,FALSE)</f>
        <v>#N/A</v>
      </c>
      <c r="J719" s="395" t="s">
        <v>37</v>
      </c>
      <c r="K719" s="59" t="s">
        <v>3603</v>
      </c>
      <c r="L719" s="201" t="s">
        <v>4156</v>
      </c>
      <c r="M719" s="122" t="s">
        <v>4157</v>
      </c>
      <c r="N719" s="81" t="s">
        <v>4158</v>
      </c>
      <c r="O719" s="81" t="s">
        <v>1654</v>
      </c>
      <c r="P719" s="396">
        <v>7667</v>
      </c>
      <c r="Q719" s="408">
        <v>0</v>
      </c>
      <c r="R719" s="396">
        <f t="shared" si="51"/>
        <v>0</v>
      </c>
      <c r="S719" s="77">
        <v>202305</v>
      </c>
      <c r="T719" s="372" t="s">
        <v>4159</v>
      </c>
      <c r="U719" s="409"/>
      <c r="V719" s="410">
        <v>0</v>
      </c>
      <c r="W719" s="88"/>
      <c r="X719" s="81">
        <v>44348</v>
      </c>
      <c r="Y719" s="81">
        <v>44712</v>
      </c>
      <c r="Z719" s="374">
        <v>0</v>
      </c>
      <c r="AA719" s="365">
        <v>0</v>
      </c>
      <c r="AB719" s="374">
        <v>0</v>
      </c>
      <c r="AC719" s="374">
        <f t="shared" si="52"/>
        <v>0</v>
      </c>
      <c r="AD719" s="44"/>
    </row>
    <row r="720" spans="1:30" s="43" customFormat="1" ht="15" customHeight="1">
      <c r="A720" s="387" t="s">
        <v>877</v>
      </c>
      <c r="B720" s="387" t="s">
        <v>3363</v>
      </c>
      <c r="C720" s="387" t="s">
        <v>859</v>
      </c>
      <c r="D720" s="388" t="s">
        <v>32</v>
      </c>
      <c r="E720" s="59" t="s">
        <v>860</v>
      </c>
      <c r="F720" s="59" t="s">
        <v>4160</v>
      </c>
      <c r="G720" s="59" t="s">
        <v>35</v>
      </c>
      <c r="H720" s="60" t="s">
        <v>4161</v>
      </c>
      <c r="I720" s="60" t="e">
        <f>VLOOKUP(H720,新返回合同!$A$2:$Y$45,25,FALSE)</f>
        <v>#N/A</v>
      </c>
      <c r="J720" s="395" t="s">
        <v>37</v>
      </c>
      <c r="K720" s="59" t="s">
        <v>1017</v>
      </c>
      <c r="L720" s="201" t="s">
        <v>4162</v>
      </c>
      <c r="M720" s="122" t="s">
        <v>4163</v>
      </c>
      <c r="N720" s="456" t="s">
        <v>4164</v>
      </c>
      <c r="O720" s="456" t="s">
        <v>4165</v>
      </c>
      <c r="P720" s="396">
        <v>5500</v>
      </c>
      <c r="Q720" s="408">
        <v>0</v>
      </c>
      <c r="R720" s="396">
        <f t="shared" si="51"/>
        <v>0</v>
      </c>
      <c r="S720" s="77">
        <v>202305</v>
      </c>
      <c r="T720" s="372" t="s">
        <v>4166</v>
      </c>
      <c r="U720" s="409"/>
      <c r="V720" s="410">
        <v>0</v>
      </c>
      <c r="W720" s="88"/>
      <c r="X720" s="456">
        <v>44197</v>
      </c>
      <c r="Y720" s="456">
        <v>44561</v>
      </c>
      <c r="Z720" s="374">
        <v>0</v>
      </c>
      <c r="AA720" s="365">
        <v>0</v>
      </c>
      <c r="AB720" s="374">
        <v>0</v>
      </c>
      <c r="AC720" s="374">
        <f t="shared" si="52"/>
        <v>0</v>
      </c>
      <c r="AD720" s="44"/>
    </row>
    <row r="721" spans="1:30" s="43" customFormat="1" ht="15" customHeight="1">
      <c r="A721" s="387" t="s">
        <v>877</v>
      </c>
      <c r="B721" s="387" t="s">
        <v>3363</v>
      </c>
      <c r="C721" s="387" t="s">
        <v>859</v>
      </c>
      <c r="D721" s="388" t="s">
        <v>32</v>
      </c>
      <c r="E721" s="59" t="s">
        <v>860</v>
      </c>
      <c r="F721" s="59" t="s">
        <v>4160</v>
      </c>
      <c r="G721" s="59" t="s">
        <v>35</v>
      </c>
      <c r="H721" s="60" t="s">
        <v>4167</v>
      </c>
      <c r="I721" s="60" t="str">
        <f>VLOOKUP(H721,新返回合同!$A$2:$Y$45,25,FALSE)</f>
        <v>2023-05-05</v>
      </c>
      <c r="J721" s="395" t="s">
        <v>37</v>
      </c>
      <c r="K721" s="59" t="s">
        <v>931</v>
      </c>
      <c r="L721" s="201" t="s">
        <v>1103</v>
      </c>
      <c r="M721" s="122" t="s">
        <v>4168</v>
      </c>
      <c r="N721" s="456" t="s">
        <v>4169</v>
      </c>
      <c r="O721" s="456" t="s">
        <v>768</v>
      </c>
      <c r="P721" s="396">
        <v>5000</v>
      </c>
      <c r="Q721" s="408">
        <v>84.8</v>
      </c>
      <c r="R721" s="396">
        <f t="shared" si="51"/>
        <v>424000</v>
      </c>
      <c r="S721" s="77">
        <v>202305</v>
      </c>
      <c r="T721" s="372" t="s">
        <v>4170</v>
      </c>
      <c r="U721" s="409"/>
      <c r="V721" s="410">
        <v>84.726226807000003</v>
      </c>
      <c r="W721" s="88"/>
      <c r="X721" s="456">
        <v>44927</v>
      </c>
      <c r="Y721" s="456">
        <v>45291</v>
      </c>
      <c r="Z721" s="448" t="s">
        <v>4171</v>
      </c>
      <c r="AA721" s="420">
        <v>0.4</v>
      </c>
      <c r="AB721" s="88">
        <v>200</v>
      </c>
      <c r="AC721" s="374">
        <f t="shared" si="52"/>
        <v>80</v>
      </c>
      <c r="AD721" s="44"/>
    </row>
    <row r="722" spans="1:30" s="43" customFormat="1" ht="15" customHeight="1">
      <c r="A722" s="387" t="s">
        <v>858</v>
      </c>
      <c r="B722" s="387" t="s">
        <v>3363</v>
      </c>
      <c r="C722" s="387" t="s">
        <v>859</v>
      </c>
      <c r="D722" s="388" t="s">
        <v>32</v>
      </c>
      <c r="E722" s="59" t="s">
        <v>860</v>
      </c>
      <c r="F722" s="59" t="s">
        <v>4160</v>
      </c>
      <c r="G722" s="59" t="s">
        <v>35</v>
      </c>
      <c r="H722" s="60" t="s">
        <v>4172</v>
      </c>
      <c r="I722" s="60" t="str">
        <f>VLOOKUP(H722,新返回合同!$A$2:$Y$45,25,FALSE)</f>
        <v>2023-05-05</v>
      </c>
      <c r="J722" s="395" t="s">
        <v>37</v>
      </c>
      <c r="K722" s="59" t="s">
        <v>931</v>
      </c>
      <c r="L722" s="201" t="s">
        <v>4173</v>
      </c>
      <c r="M722" s="122" t="s">
        <v>4174</v>
      </c>
      <c r="N722" s="456" t="s">
        <v>4175</v>
      </c>
      <c r="O722" s="456" t="s">
        <v>4176</v>
      </c>
      <c r="P722" s="396">
        <v>6000</v>
      </c>
      <c r="Q722" s="408">
        <v>81.900000000000006</v>
      </c>
      <c r="R722" s="396">
        <f t="shared" si="51"/>
        <v>491400</v>
      </c>
      <c r="S722" s="77">
        <v>202305</v>
      </c>
      <c r="T722" s="372" t="s">
        <v>4177</v>
      </c>
      <c r="U722" s="409"/>
      <c r="V722" s="410">
        <v>81.839920043999996</v>
      </c>
      <c r="W722" s="88"/>
      <c r="X722" s="456">
        <v>44927</v>
      </c>
      <c r="Y722" s="456">
        <v>45291</v>
      </c>
      <c r="Z722" s="282" t="s">
        <v>4178</v>
      </c>
      <c r="AA722" s="420">
        <v>0.25</v>
      </c>
      <c r="AB722" s="88">
        <v>320</v>
      </c>
      <c r="AC722" s="374">
        <f t="shared" si="52"/>
        <v>80</v>
      </c>
      <c r="AD722" s="44"/>
    </row>
    <row r="723" spans="1:30" s="43" customFormat="1" ht="15" customHeight="1">
      <c r="A723" s="387" t="s">
        <v>877</v>
      </c>
      <c r="B723" s="387" t="s">
        <v>3363</v>
      </c>
      <c r="C723" s="387" t="s">
        <v>859</v>
      </c>
      <c r="D723" s="388" t="s">
        <v>32</v>
      </c>
      <c r="E723" s="59" t="s">
        <v>860</v>
      </c>
      <c r="F723" s="59" t="s">
        <v>4160</v>
      </c>
      <c r="G723" s="59" t="s">
        <v>35</v>
      </c>
      <c r="H723" s="60" t="s">
        <v>4179</v>
      </c>
      <c r="I723" s="60" t="str">
        <f>VLOOKUP(H723,新返回合同!$A$2:$Y$45,25,FALSE)</f>
        <v>2023-05-05</v>
      </c>
      <c r="J723" s="395" t="s">
        <v>37</v>
      </c>
      <c r="K723" s="387" t="s">
        <v>931</v>
      </c>
      <c r="L723" s="201" t="s">
        <v>4180</v>
      </c>
      <c r="M723" s="458" t="s">
        <v>4181</v>
      </c>
      <c r="N723" s="411">
        <v>43983</v>
      </c>
      <c r="O723" s="467" t="s">
        <v>274</v>
      </c>
      <c r="P723" s="396">
        <v>3600</v>
      </c>
      <c r="Q723" s="408">
        <v>100</v>
      </c>
      <c r="R723" s="396">
        <f t="shared" si="51"/>
        <v>360000</v>
      </c>
      <c r="S723" s="77">
        <v>202305</v>
      </c>
      <c r="T723" s="372" t="s">
        <v>4182</v>
      </c>
      <c r="U723" s="437"/>
      <c r="V723" s="410">
        <v>80.329627990999995</v>
      </c>
      <c r="W723" s="88"/>
      <c r="X723" s="456">
        <v>44927</v>
      </c>
      <c r="Y723" s="456">
        <v>45291</v>
      </c>
      <c r="Z723" s="282" t="s">
        <v>4183</v>
      </c>
      <c r="AA723" s="420">
        <v>1</v>
      </c>
      <c r="AB723" s="88">
        <v>100</v>
      </c>
      <c r="AC723" s="374">
        <f t="shared" si="52"/>
        <v>100</v>
      </c>
      <c r="AD723" s="44"/>
    </row>
    <row r="724" spans="1:30" s="43" customFormat="1" ht="15" customHeight="1">
      <c r="A724" s="387" t="s">
        <v>877</v>
      </c>
      <c r="B724" s="453" t="s">
        <v>3363</v>
      </c>
      <c r="C724" s="282" t="s">
        <v>2640</v>
      </c>
      <c r="D724" s="388" t="s">
        <v>3370</v>
      </c>
      <c r="E724" s="59" t="s">
        <v>860</v>
      </c>
      <c r="F724" s="59" t="s">
        <v>4160</v>
      </c>
      <c r="G724" s="59" t="s">
        <v>35</v>
      </c>
      <c r="H724" s="60" t="s">
        <v>4184</v>
      </c>
      <c r="I724" s="60" t="e">
        <f>VLOOKUP(H724,新返回合同!$A$2:$Y$45,25,FALSE)</f>
        <v>#N/A</v>
      </c>
      <c r="J724" s="395" t="s">
        <v>37</v>
      </c>
      <c r="K724" s="387" t="s">
        <v>2640</v>
      </c>
      <c r="L724" s="201" t="s">
        <v>4185</v>
      </c>
      <c r="M724" s="458" t="s">
        <v>4186</v>
      </c>
      <c r="N724" s="411" t="s">
        <v>4187</v>
      </c>
      <c r="O724" s="57" t="s">
        <v>2979</v>
      </c>
      <c r="P724" s="396">
        <v>5500</v>
      </c>
      <c r="Q724" s="408">
        <v>0</v>
      </c>
      <c r="R724" s="396">
        <f t="shared" si="51"/>
        <v>0</v>
      </c>
      <c r="S724" s="77">
        <v>202305</v>
      </c>
      <c r="T724" s="372" t="s">
        <v>4188</v>
      </c>
      <c r="U724" s="437"/>
      <c r="V724" s="410">
        <v>0</v>
      </c>
      <c r="W724" s="88"/>
      <c r="X724" s="411">
        <v>44440</v>
      </c>
      <c r="Y724" s="411">
        <v>44804</v>
      </c>
      <c r="Z724" s="374">
        <v>0</v>
      </c>
      <c r="AA724" s="365">
        <v>0</v>
      </c>
      <c r="AB724" s="374">
        <v>0</v>
      </c>
      <c r="AC724" s="374">
        <f t="shared" si="52"/>
        <v>0</v>
      </c>
      <c r="AD724" s="44"/>
    </row>
    <row r="725" spans="1:30" s="43" customFormat="1" ht="15" customHeight="1">
      <c r="A725" s="451" t="s">
        <v>858</v>
      </c>
      <c r="B725" s="453" t="s">
        <v>3363</v>
      </c>
      <c r="C725" s="387" t="s">
        <v>859</v>
      </c>
      <c r="D725" s="388" t="s">
        <v>32</v>
      </c>
      <c r="E725" s="59" t="s">
        <v>860</v>
      </c>
      <c r="F725" s="59" t="s">
        <v>4160</v>
      </c>
      <c r="G725" s="59" t="s">
        <v>35</v>
      </c>
      <c r="H725" s="60" t="s">
        <v>4189</v>
      </c>
      <c r="I725" s="60" t="e">
        <f>VLOOKUP(H725,新返回合同!$A$2:$Y$45,25,FALSE)</f>
        <v>#N/A</v>
      </c>
      <c r="J725" s="395" t="s">
        <v>37</v>
      </c>
      <c r="K725" s="387" t="s">
        <v>931</v>
      </c>
      <c r="L725" s="201" t="s">
        <v>4190</v>
      </c>
      <c r="M725" s="458" t="s">
        <v>4191</v>
      </c>
      <c r="N725" s="411" t="s">
        <v>4192</v>
      </c>
      <c r="O725" s="57" t="s">
        <v>2979</v>
      </c>
      <c r="P725" s="396">
        <v>7000</v>
      </c>
      <c r="Q725" s="408">
        <v>0</v>
      </c>
      <c r="R725" s="396">
        <f t="shared" si="51"/>
        <v>0</v>
      </c>
      <c r="S725" s="77">
        <v>202305</v>
      </c>
      <c r="T725" s="372" t="s">
        <v>4193</v>
      </c>
      <c r="U725" s="437"/>
      <c r="V725" s="410">
        <v>0</v>
      </c>
      <c r="W725" s="88"/>
      <c r="X725" s="411">
        <v>44378</v>
      </c>
      <c r="Y725" s="411">
        <v>44742</v>
      </c>
      <c r="Z725" s="374">
        <v>0</v>
      </c>
      <c r="AA725" s="365">
        <v>0</v>
      </c>
      <c r="AB725" s="374">
        <v>0</v>
      </c>
      <c r="AC725" s="374">
        <f t="shared" si="52"/>
        <v>0</v>
      </c>
      <c r="AD725" s="44"/>
    </row>
    <row r="726" spans="1:30" s="43" customFormat="1" ht="15" customHeight="1">
      <c r="A726" s="387" t="s">
        <v>877</v>
      </c>
      <c r="B726" s="453" t="s">
        <v>3363</v>
      </c>
      <c r="C726" s="387" t="s">
        <v>211</v>
      </c>
      <c r="D726" s="388" t="s">
        <v>32</v>
      </c>
      <c r="E726" s="59" t="s">
        <v>860</v>
      </c>
      <c r="F726" s="59" t="s">
        <v>4160</v>
      </c>
      <c r="G726" s="59" t="s">
        <v>35</v>
      </c>
      <c r="H726" s="60" t="s">
        <v>4194</v>
      </c>
      <c r="I726" s="60" t="e">
        <f>VLOOKUP(H726,新返回合同!$A$2:$Y$45,25,FALSE)</f>
        <v>#N/A</v>
      </c>
      <c r="J726" s="395" t="s">
        <v>37</v>
      </c>
      <c r="K726" s="387" t="s">
        <v>279</v>
      </c>
      <c r="L726" s="201" t="s">
        <v>4195</v>
      </c>
      <c r="M726" s="458" t="s">
        <v>4196</v>
      </c>
      <c r="N726" s="411" t="s">
        <v>4197</v>
      </c>
      <c r="O726" s="282" t="s">
        <v>2979</v>
      </c>
      <c r="P726" s="473">
        <v>4800</v>
      </c>
      <c r="Q726" s="408">
        <v>0</v>
      </c>
      <c r="R726" s="396">
        <f t="shared" si="51"/>
        <v>0</v>
      </c>
      <c r="S726" s="77">
        <v>202305</v>
      </c>
      <c r="T726" s="372" t="s">
        <v>4198</v>
      </c>
      <c r="U726" s="437"/>
      <c r="V726" s="410">
        <v>0</v>
      </c>
      <c r="W726" s="447"/>
      <c r="X726" s="411">
        <v>44317</v>
      </c>
      <c r="Y726" s="411">
        <v>44681</v>
      </c>
      <c r="Z726" s="374">
        <v>0</v>
      </c>
      <c r="AA726" s="365">
        <v>0</v>
      </c>
      <c r="AB726" s="374">
        <v>0</v>
      </c>
      <c r="AC726" s="374">
        <f t="shared" si="52"/>
        <v>0</v>
      </c>
      <c r="AD726" s="44"/>
    </row>
    <row r="727" spans="1:30" s="43" customFormat="1" ht="15" customHeight="1">
      <c r="A727" s="387" t="s">
        <v>877</v>
      </c>
      <c r="B727" s="453" t="s">
        <v>3363</v>
      </c>
      <c r="C727" s="282" t="s">
        <v>1939</v>
      </c>
      <c r="D727" s="388" t="s">
        <v>32</v>
      </c>
      <c r="E727" s="59" t="s">
        <v>860</v>
      </c>
      <c r="F727" s="59" t="s">
        <v>4160</v>
      </c>
      <c r="G727" s="59" t="s">
        <v>35</v>
      </c>
      <c r="H727" s="60" t="s">
        <v>4199</v>
      </c>
      <c r="I727" s="60" t="e">
        <f>VLOOKUP(H727,新返回合同!$A$2:$Y$45,25,FALSE)</f>
        <v>#N/A</v>
      </c>
      <c r="J727" s="395" t="s">
        <v>37</v>
      </c>
      <c r="K727" s="387" t="s">
        <v>2215</v>
      </c>
      <c r="L727" s="201" t="s">
        <v>4200</v>
      </c>
      <c r="M727" s="458" t="s">
        <v>4201</v>
      </c>
      <c r="N727" s="411" t="s">
        <v>4202</v>
      </c>
      <c r="O727" s="282" t="s">
        <v>1326</v>
      </c>
      <c r="P727" s="396">
        <v>4300</v>
      </c>
      <c r="Q727" s="408">
        <v>0</v>
      </c>
      <c r="R727" s="396">
        <f t="shared" si="51"/>
        <v>0</v>
      </c>
      <c r="S727" s="77">
        <v>202305</v>
      </c>
      <c r="T727" s="372" t="s">
        <v>4203</v>
      </c>
      <c r="U727" s="437"/>
      <c r="V727" s="410">
        <v>0</v>
      </c>
      <c r="W727" s="447"/>
      <c r="X727" s="456">
        <v>44409</v>
      </c>
      <c r="Y727" s="456">
        <v>44773</v>
      </c>
      <c r="Z727" s="374">
        <v>0</v>
      </c>
      <c r="AA727" s="365">
        <v>0</v>
      </c>
      <c r="AB727" s="374">
        <v>0</v>
      </c>
      <c r="AC727" s="374">
        <f t="shared" si="52"/>
        <v>0</v>
      </c>
      <c r="AD727" s="44"/>
    </row>
    <row r="728" spans="1:30" s="43" customFormat="1" ht="15" customHeight="1">
      <c r="A728" s="387" t="s">
        <v>877</v>
      </c>
      <c r="B728" s="387" t="s">
        <v>3363</v>
      </c>
      <c r="C728" s="387" t="s">
        <v>1939</v>
      </c>
      <c r="D728" s="388" t="s">
        <v>32</v>
      </c>
      <c r="E728" s="59" t="s">
        <v>860</v>
      </c>
      <c r="F728" s="59" t="s">
        <v>4160</v>
      </c>
      <c r="G728" s="59" t="s">
        <v>35</v>
      </c>
      <c r="H728" s="60" t="s">
        <v>4199</v>
      </c>
      <c r="I728" s="60" t="e">
        <f>VLOOKUP(H728,新返回合同!$A$2:$Y$45,25,FALSE)</f>
        <v>#N/A</v>
      </c>
      <c r="J728" s="395" t="s">
        <v>37</v>
      </c>
      <c r="K728" s="59" t="s">
        <v>2215</v>
      </c>
      <c r="L728" s="59" t="s">
        <v>4204</v>
      </c>
      <c r="M728" s="122" t="s">
        <v>4201</v>
      </c>
      <c r="N728" s="411" t="s">
        <v>4205</v>
      </c>
      <c r="O728" s="456" t="s">
        <v>4206</v>
      </c>
      <c r="P728" s="396">
        <v>4300</v>
      </c>
      <c r="Q728" s="408">
        <v>0</v>
      </c>
      <c r="R728" s="396">
        <f t="shared" si="51"/>
        <v>0</v>
      </c>
      <c r="S728" s="77">
        <v>202305</v>
      </c>
      <c r="T728" s="372" t="s">
        <v>4207</v>
      </c>
      <c r="U728" s="409"/>
      <c r="V728" s="410">
        <v>0</v>
      </c>
      <c r="W728" s="88"/>
      <c r="X728" s="456">
        <v>44409</v>
      </c>
      <c r="Y728" s="456">
        <v>44773</v>
      </c>
      <c r="Z728" s="374">
        <v>0</v>
      </c>
      <c r="AA728" s="365">
        <v>0</v>
      </c>
      <c r="AB728" s="374">
        <v>0</v>
      </c>
      <c r="AC728" s="374">
        <f t="shared" si="52"/>
        <v>0</v>
      </c>
      <c r="AD728" s="44"/>
    </row>
    <row r="729" spans="1:30" s="43" customFormat="1" ht="15" customHeight="1">
      <c r="A729" s="387" t="s">
        <v>877</v>
      </c>
      <c r="B729" s="387" t="s">
        <v>3363</v>
      </c>
      <c r="C729" s="387" t="s">
        <v>211</v>
      </c>
      <c r="D729" s="388" t="s">
        <v>32</v>
      </c>
      <c r="E729" s="59" t="s">
        <v>860</v>
      </c>
      <c r="F729" s="59" t="s">
        <v>4160</v>
      </c>
      <c r="G729" s="59" t="s">
        <v>35</v>
      </c>
      <c r="H729" s="60" t="s">
        <v>4208</v>
      </c>
      <c r="I729" s="60" t="e">
        <f>VLOOKUP(H729,新返回合同!$A$2:$Y$45,25,FALSE)</f>
        <v>#N/A</v>
      </c>
      <c r="J729" s="395" t="s">
        <v>37</v>
      </c>
      <c r="K729" s="59" t="s">
        <v>279</v>
      </c>
      <c r="L729" s="59" t="s">
        <v>4209</v>
      </c>
      <c r="M729" s="122" t="s">
        <v>4210</v>
      </c>
      <c r="N729" s="411" t="s">
        <v>4211</v>
      </c>
      <c r="O729" s="456" t="s">
        <v>4212</v>
      </c>
      <c r="P729" s="396">
        <v>4800</v>
      </c>
      <c r="Q729" s="408">
        <v>8</v>
      </c>
      <c r="R729" s="396">
        <f t="shared" si="51"/>
        <v>38400</v>
      </c>
      <c r="S729" s="77">
        <v>202305</v>
      </c>
      <c r="T729" s="372" t="s">
        <v>4213</v>
      </c>
      <c r="U729" s="409"/>
      <c r="V729" s="410">
        <v>7.9992480280000002</v>
      </c>
      <c r="W729" s="410"/>
      <c r="X729" s="411">
        <v>44866</v>
      </c>
      <c r="Y729" s="411">
        <v>45230</v>
      </c>
      <c r="Z729" s="57" t="s">
        <v>4214</v>
      </c>
      <c r="AA729" s="342">
        <v>0.4</v>
      </c>
      <c r="AB729" s="88">
        <v>20</v>
      </c>
      <c r="AC729" s="374">
        <f t="shared" si="52"/>
        <v>8</v>
      </c>
      <c r="AD729" s="44"/>
    </row>
    <row r="730" spans="1:30" s="43" customFormat="1" ht="15" customHeight="1">
      <c r="A730" s="387" t="s">
        <v>877</v>
      </c>
      <c r="B730" s="387" t="s">
        <v>3363</v>
      </c>
      <c r="C730" s="387" t="s">
        <v>2958</v>
      </c>
      <c r="D730" s="388" t="s">
        <v>32</v>
      </c>
      <c r="E730" s="59" t="s">
        <v>860</v>
      </c>
      <c r="F730" s="59" t="s">
        <v>4160</v>
      </c>
      <c r="G730" s="59" t="s">
        <v>35</v>
      </c>
      <c r="H730" s="60" t="s">
        <v>4215</v>
      </c>
      <c r="I730" s="60" t="e">
        <f>VLOOKUP(H730,新返回合同!$A$2:$Y$45,25,FALSE)</f>
        <v>#N/A</v>
      </c>
      <c r="J730" s="395" t="s">
        <v>37</v>
      </c>
      <c r="K730" s="59" t="s">
        <v>3149</v>
      </c>
      <c r="L730" s="59" t="s">
        <v>4216</v>
      </c>
      <c r="M730" s="122" t="s">
        <v>4217</v>
      </c>
      <c r="N730" s="411" t="s">
        <v>4218</v>
      </c>
      <c r="O730" s="456" t="s">
        <v>2979</v>
      </c>
      <c r="P730" s="396">
        <v>4900</v>
      </c>
      <c r="Q730" s="408">
        <v>0</v>
      </c>
      <c r="R730" s="396">
        <f t="shared" si="51"/>
        <v>0</v>
      </c>
      <c r="S730" s="77">
        <v>202305</v>
      </c>
      <c r="T730" s="372" t="s">
        <v>4219</v>
      </c>
      <c r="U730" s="409"/>
      <c r="V730" s="410">
        <v>0</v>
      </c>
      <c r="W730" s="410"/>
      <c r="X730" s="81">
        <v>44621</v>
      </c>
      <c r="Y730" s="449">
        <v>45016</v>
      </c>
      <c r="Z730" s="374">
        <v>0</v>
      </c>
      <c r="AA730" s="365">
        <v>0</v>
      </c>
      <c r="AB730" s="374">
        <v>0</v>
      </c>
      <c r="AC730" s="374">
        <f t="shared" si="52"/>
        <v>0</v>
      </c>
      <c r="AD730" s="44"/>
    </row>
    <row r="731" spans="1:30" s="43" customFormat="1" ht="15" customHeight="1">
      <c r="A731" s="387" t="s">
        <v>877</v>
      </c>
      <c r="B731" s="453" t="s">
        <v>3363</v>
      </c>
      <c r="C731" s="282" t="s">
        <v>1121</v>
      </c>
      <c r="D731" s="388" t="s">
        <v>32</v>
      </c>
      <c r="E731" s="59" t="s">
        <v>4220</v>
      </c>
      <c r="F731" s="59" t="s">
        <v>4221</v>
      </c>
      <c r="G731" s="59" t="s">
        <v>35</v>
      </c>
      <c r="H731" s="60" t="s">
        <v>4222</v>
      </c>
      <c r="I731" s="60" t="e">
        <f>VLOOKUP(H731,新返回合同!$A$2:$Y$45,25,FALSE)</f>
        <v>#N/A</v>
      </c>
      <c r="J731" s="395" t="s">
        <v>37</v>
      </c>
      <c r="K731" s="387" t="s">
        <v>1131</v>
      </c>
      <c r="L731" s="201" t="s">
        <v>4223</v>
      </c>
      <c r="M731" s="458" t="s">
        <v>4224</v>
      </c>
      <c r="N731" s="411" t="s">
        <v>4225</v>
      </c>
      <c r="O731" s="282" t="s">
        <v>4226</v>
      </c>
      <c r="P731" s="396">
        <v>5000</v>
      </c>
      <c r="Q731" s="408">
        <v>161</v>
      </c>
      <c r="R731" s="396">
        <f t="shared" si="51"/>
        <v>805000</v>
      </c>
      <c r="S731" s="77">
        <v>202305</v>
      </c>
      <c r="T731" s="372" t="s">
        <v>4227</v>
      </c>
      <c r="U731" s="437"/>
      <c r="V731" s="410">
        <v>160.93186950699999</v>
      </c>
      <c r="W731" s="447"/>
      <c r="X731" s="81">
        <v>44805</v>
      </c>
      <c r="Y731" s="470">
        <v>45169</v>
      </c>
      <c r="Z731" s="282" t="s">
        <v>4228</v>
      </c>
      <c r="AA731" s="420">
        <v>0.3</v>
      </c>
      <c r="AB731" s="447">
        <v>400</v>
      </c>
      <c r="AC731" s="374">
        <f t="shared" si="52"/>
        <v>120</v>
      </c>
      <c r="AD731" s="44"/>
    </row>
    <row r="732" spans="1:30" s="43" customFormat="1" ht="15" customHeight="1">
      <c r="A732" s="387" t="s">
        <v>877</v>
      </c>
      <c r="B732" s="453" t="s">
        <v>3363</v>
      </c>
      <c r="C732" s="282" t="s">
        <v>1795</v>
      </c>
      <c r="D732" s="388" t="s">
        <v>32</v>
      </c>
      <c r="E732" s="59" t="s">
        <v>4220</v>
      </c>
      <c r="F732" s="59" t="s">
        <v>4221</v>
      </c>
      <c r="G732" s="59" t="s">
        <v>35</v>
      </c>
      <c r="H732" s="60" t="s">
        <v>4229</v>
      </c>
      <c r="I732" s="60" t="e">
        <f>VLOOKUP(H732,新返回合同!$A$2:$Y$45,25,FALSE)</f>
        <v>#N/A</v>
      </c>
      <c r="J732" s="395" t="s">
        <v>37</v>
      </c>
      <c r="K732" s="387" t="s">
        <v>1816</v>
      </c>
      <c r="L732" s="201" t="s">
        <v>4230</v>
      </c>
      <c r="M732" s="458" t="s">
        <v>4231</v>
      </c>
      <c r="N732" s="411" t="s">
        <v>4232</v>
      </c>
      <c r="O732" s="282" t="s">
        <v>4233</v>
      </c>
      <c r="P732" s="396">
        <v>5500</v>
      </c>
      <c r="Q732" s="408">
        <v>9.3000000000000007</v>
      </c>
      <c r="R732" s="396">
        <f t="shared" si="51"/>
        <v>51150</v>
      </c>
      <c r="S732" s="77">
        <v>202305</v>
      </c>
      <c r="T732" s="372" t="s">
        <v>4234</v>
      </c>
      <c r="U732" s="437"/>
      <c r="V732" s="410">
        <v>9.2571496960000008</v>
      </c>
      <c r="W732" s="447"/>
      <c r="X732" s="81">
        <v>44866</v>
      </c>
      <c r="Y732" s="123">
        <v>45230</v>
      </c>
      <c r="Z732" s="282" t="s">
        <v>4235</v>
      </c>
      <c r="AA732" s="420">
        <v>0</v>
      </c>
      <c r="AB732" s="447">
        <v>60</v>
      </c>
      <c r="AC732" s="374">
        <f t="shared" si="52"/>
        <v>0</v>
      </c>
      <c r="AD732" s="44"/>
    </row>
    <row r="733" spans="1:30" s="43" customFormat="1" ht="15" customHeight="1">
      <c r="A733" s="387" t="s">
        <v>877</v>
      </c>
      <c r="B733" s="453" t="s">
        <v>3363</v>
      </c>
      <c r="C733" s="282" t="s">
        <v>2958</v>
      </c>
      <c r="D733" s="388" t="s">
        <v>32</v>
      </c>
      <c r="E733" s="59" t="s">
        <v>4220</v>
      </c>
      <c r="F733" s="59" t="s">
        <v>4221</v>
      </c>
      <c r="G733" s="59" t="s">
        <v>35</v>
      </c>
      <c r="H733" s="60" t="s">
        <v>4236</v>
      </c>
      <c r="I733" s="60" t="e">
        <f>VLOOKUP(H733,新返回合同!$A$2:$Y$45,25,FALSE)</f>
        <v>#N/A</v>
      </c>
      <c r="J733" s="395" t="s">
        <v>37</v>
      </c>
      <c r="K733" s="387" t="s">
        <v>3404</v>
      </c>
      <c r="L733" s="201" t="s">
        <v>4237</v>
      </c>
      <c r="M733" s="458" t="s">
        <v>4238</v>
      </c>
      <c r="N733" s="411" t="s">
        <v>4239</v>
      </c>
      <c r="O733" s="282" t="s">
        <v>4240</v>
      </c>
      <c r="P733" s="396">
        <v>4800</v>
      </c>
      <c r="Q733" s="408">
        <v>235.6</v>
      </c>
      <c r="R733" s="396">
        <f t="shared" si="51"/>
        <v>1130880</v>
      </c>
      <c r="S733" s="77">
        <v>202305</v>
      </c>
      <c r="T733" s="372" t="s">
        <v>4241</v>
      </c>
      <c r="U733" s="437"/>
      <c r="V733" s="410">
        <v>235.60116577100001</v>
      </c>
      <c r="W733" s="88"/>
      <c r="X733" s="456">
        <v>44741</v>
      </c>
      <c r="Y733" s="456">
        <v>45169</v>
      </c>
      <c r="Z733" s="282" t="s">
        <v>4242</v>
      </c>
      <c r="AA733" s="420">
        <v>0.4</v>
      </c>
      <c r="AB733" s="447">
        <v>500</v>
      </c>
      <c r="AC733" s="374">
        <f t="shared" si="52"/>
        <v>200</v>
      </c>
      <c r="AD733" s="44"/>
    </row>
    <row r="734" spans="1:30" s="43" customFormat="1" ht="15" customHeight="1">
      <c r="A734" s="387" t="s">
        <v>877</v>
      </c>
      <c r="B734" s="453" t="s">
        <v>3363</v>
      </c>
      <c r="C734" s="282" t="s">
        <v>2640</v>
      </c>
      <c r="D734" s="388" t="s">
        <v>3370</v>
      </c>
      <c r="E734" s="59" t="s">
        <v>4220</v>
      </c>
      <c r="F734" s="59" t="s">
        <v>4221</v>
      </c>
      <c r="G734" s="59" t="s">
        <v>35</v>
      </c>
      <c r="H734" s="60" t="s">
        <v>4243</v>
      </c>
      <c r="I734" s="60" t="e">
        <f>VLOOKUP(H734,新返回合同!$A$2:$Y$45,25,FALSE)</f>
        <v>#N/A</v>
      </c>
      <c r="J734" s="395" t="s">
        <v>37</v>
      </c>
      <c r="K734" s="387" t="s">
        <v>2640</v>
      </c>
      <c r="L734" s="201" t="s">
        <v>4244</v>
      </c>
      <c r="M734" s="458" t="s">
        <v>4245</v>
      </c>
      <c r="N734" s="411">
        <v>44927</v>
      </c>
      <c r="O734" s="282" t="s">
        <v>431</v>
      </c>
      <c r="P734" s="396">
        <v>4800</v>
      </c>
      <c r="Q734" s="408">
        <v>81.400000000000006</v>
      </c>
      <c r="R734" s="396">
        <f t="shared" si="51"/>
        <v>390720</v>
      </c>
      <c r="S734" s="77">
        <v>202305</v>
      </c>
      <c r="T734" s="372" t="s">
        <v>3788</v>
      </c>
      <c r="U734" s="437"/>
      <c r="V734" s="410">
        <v>81.366836547999995</v>
      </c>
      <c r="W734" s="447"/>
      <c r="X734" s="456">
        <v>44924</v>
      </c>
      <c r="Y734" s="456">
        <v>45291</v>
      </c>
      <c r="Z734" s="282" t="s">
        <v>4246</v>
      </c>
      <c r="AA734" s="420">
        <v>0.4</v>
      </c>
      <c r="AB734" s="447">
        <v>200</v>
      </c>
      <c r="AC734" s="374">
        <f t="shared" si="52"/>
        <v>80</v>
      </c>
      <c r="AD734" s="44"/>
    </row>
    <row r="735" spans="1:30" s="43" customFormat="1" ht="15" customHeight="1">
      <c r="A735" s="387" t="s">
        <v>877</v>
      </c>
      <c r="B735" s="282" t="s">
        <v>3363</v>
      </c>
      <c r="C735" s="282" t="s">
        <v>1636</v>
      </c>
      <c r="D735" s="388" t="s">
        <v>3410</v>
      </c>
      <c r="E735" s="59" t="s">
        <v>4220</v>
      </c>
      <c r="F735" s="59" t="s">
        <v>4221</v>
      </c>
      <c r="G735" s="58" t="s">
        <v>35</v>
      </c>
      <c r="H735" s="60" t="s">
        <v>4247</v>
      </c>
      <c r="I735" s="60" t="e">
        <f>VLOOKUP(H735,新返回合同!$A$2:$Y$45,25,FALSE)</f>
        <v>#N/A</v>
      </c>
      <c r="J735" s="316" t="s">
        <v>37</v>
      </c>
      <c r="K735" s="468" t="s">
        <v>4248</v>
      </c>
      <c r="L735" s="468" t="s">
        <v>4249</v>
      </c>
      <c r="M735" s="458" t="s">
        <v>4250</v>
      </c>
      <c r="N735" s="411">
        <v>44927</v>
      </c>
      <c r="O735" s="454" t="s">
        <v>274</v>
      </c>
      <c r="P735" s="473">
        <v>5200</v>
      </c>
      <c r="Q735" s="408">
        <v>53.1</v>
      </c>
      <c r="R735" s="396">
        <f t="shared" si="51"/>
        <v>276120</v>
      </c>
      <c r="S735" s="77">
        <v>202305</v>
      </c>
      <c r="T735" s="471" t="s">
        <v>4251</v>
      </c>
      <c r="U735" s="437"/>
      <c r="V735" s="410">
        <v>53.054039001</v>
      </c>
      <c r="W735" s="447"/>
      <c r="X735" s="411">
        <v>44927</v>
      </c>
      <c r="Y735" s="411">
        <v>45291</v>
      </c>
      <c r="Z735" s="282" t="s">
        <v>4252</v>
      </c>
      <c r="AA735" s="420">
        <v>0.4</v>
      </c>
      <c r="AB735" s="88">
        <v>100</v>
      </c>
      <c r="AC735" s="374">
        <f t="shared" si="52"/>
        <v>40</v>
      </c>
      <c r="AD735" s="44"/>
    </row>
    <row r="736" spans="1:30" s="2" customFormat="1" ht="15" customHeight="1">
      <c r="A736" s="384" t="s">
        <v>877</v>
      </c>
      <c r="B736" s="477" t="s">
        <v>3363</v>
      </c>
      <c r="C736" s="322" t="s">
        <v>1795</v>
      </c>
      <c r="D736" s="385" t="s">
        <v>32</v>
      </c>
      <c r="E736" s="63" t="s">
        <v>4220</v>
      </c>
      <c r="F736" s="63" t="s">
        <v>4221</v>
      </c>
      <c r="G736" s="63" t="s">
        <v>35</v>
      </c>
      <c r="H736" s="8" t="s">
        <v>4253</v>
      </c>
      <c r="I736" s="8" t="e">
        <f>VLOOKUP(H736,新返回合同!$A$2:$Y$45,25,FALSE)</f>
        <v>#N/A</v>
      </c>
      <c r="J736" s="390" t="s">
        <v>37</v>
      </c>
      <c r="K736" s="384" t="s">
        <v>1816</v>
      </c>
      <c r="L736" s="320" t="s">
        <v>4254</v>
      </c>
      <c r="M736" s="391" t="s">
        <v>4255</v>
      </c>
      <c r="N736" s="428">
        <v>45047</v>
      </c>
      <c r="O736" s="478" t="s">
        <v>456</v>
      </c>
      <c r="P736" s="393">
        <v>5500</v>
      </c>
      <c r="Q736" s="399">
        <v>65.599999999999994</v>
      </c>
      <c r="R736" s="393">
        <f t="shared" si="51"/>
        <v>360800</v>
      </c>
      <c r="S736" s="26">
        <v>202305</v>
      </c>
      <c r="T736" s="482" t="s">
        <v>4256</v>
      </c>
      <c r="U736" s="438"/>
      <c r="V736" s="401">
        <v>65.507728576999995</v>
      </c>
      <c r="W736" s="419"/>
      <c r="X736" s="428"/>
      <c r="Y736" s="428"/>
      <c r="Z736" s="322" t="s">
        <v>4257</v>
      </c>
      <c r="AA736" s="418">
        <v>0.4</v>
      </c>
      <c r="AB736" s="90">
        <v>140</v>
      </c>
      <c r="AC736" s="419">
        <f t="shared" si="52"/>
        <v>56</v>
      </c>
      <c r="AD736" s="38"/>
    </row>
    <row r="737" spans="1:30" s="43" customFormat="1" ht="15" customHeight="1">
      <c r="A737" s="387" t="s">
        <v>877</v>
      </c>
      <c r="B737" s="282" t="s">
        <v>3363</v>
      </c>
      <c r="C737" s="282" t="s">
        <v>1636</v>
      </c>
      <c r="D737" s="388" t="s">
        <v>3410</v>
      </c>
      <c r="E737" s="59" t="s">
        <v>4220</v>
      </c>
      <c r="F737" s="59" t="s">
        <v>4221</v>
      </c>
      <c r="G737" s="58" t="s">
        <v>35</v>
      </c>
      <c r="H737" s="60" t="s">
        <v>4247</v>
      </c>
      <c r="I737" s="60" t="e">
        <f>VLOOKUP(H737,新返回合同!$A$2:$Y$45,25,FALSE)</f>
        <v>#N/A</v>
      </c>
      <c r="J737" s="316" t="s">
        <v>37</v>
      </c>
      <c r="K737" s="468" t="s">
        <v>4248</v>
      </c>
      <c r="L737" s="468" t="s">
        <v>4249</v>
      </c>
      <c r="M737" s="458" t="s">
        <v>4250</v>
      </c>
      <c r="N737" s="411">
        <v>44927</v>
      </c>
      <c r="O737" s="454" t="s">
        <v>274</v>
      </c>
      <c r="P737" s="473">
        <v>5200</v>
      </c>
      <c r="Q737" s="408">
        <v>1.1000000000000001</v>
      </c>
      <c r="R737" s="396">
        <f t="shared" si="51"/>
        <v>5720</v>
      </c>
      <c r="S737" s="444">
        <v>202304</v>
      </c>
      <c r="T737" s="483" t="s">
        <v>4258</v>
      </c>
      <c r="U737" s="437"/>
      <c r="V737" s="447"/>
      <c r="W737" s="447"/>
      <c r="X737" s="411"/>
      <c r="Y737" s="411"/>
      <c r="Z737" s="282"/>
      <c r="AA737" s="420"/>
      <c r="AB737" s="88"/>
      <c r="AC737" s="447"/>
      <c r="AD737" s="44"/>
    </row>
    <row r="738" spans="1:30" s="43" customFormat="1" ht="15" customHeight="1">
      <c r="A738" s="451" t="s">
        <v>858</v>
      </c>
      <c r="B738" s="453" t="s">
        <v>3363</v>
      </c>
      <c r="C738" s="282" t="s">
        <v>1511</v>
      </c>
      <c r="D738" s="388" t="s">
        <v>3410</v>
      </c>
      <c r="E738" s="59" t="s">
        <v>4259</v>
      </c>
      <c r="F738" s="59" t="s">
        <v>4260</v>
      </c>
      <c r="G738" s="59" t="s">
        <v>35</v>
      </c>
      <c r="H738" s="60" t="s">
        <v>4261</v>
      </c>
      <c r="I738" s="60" t="e">
        <f>VLOOKUP(H738,新返回合同!$A$2:$Y$45,25,FALSE)</f>
        <v>#N/A</v>
      </c>
      <c r="J738" s="395" t="s">
        <v>37</v>
      </c>
      <c r="K738" s="387" t="s">
        <v>4262</v>
      </c>
      <c r="L738" s="201" t="s">
        <v>4263</v>
      </c>
      <c r="M738" s="458" t="s">
        <v>4264</v>
      </c>
      <c r="N738" s="411" t="s">
        <v>4265</v>
      </c>
      <c r="O738" s="282" t="s">
        <v>4266</v>
      </c>
      <c r="P738" s="396">
        <v>6333</v>
      </c>
      <c r="Q738" s="408">
        <v>117.7</v>
      </c>
      <c r="R738" s="396">
        <f t="shared" ref="R738:R767" si="53">ROUND(P738*Q738,2)</f>
        <v>745394.1</v>
      </c>
      <c r="S738" s="77">
        <v>202305</v>
      </c>
      <c r="T738" s="372" t="s">
        <v>4267</v>
      </c>
      <c r="U738" s="437"/>
      <c r="V738" s="410">
        <v>117.60942077599999</v>
      </c>
      <c r="W738" s="447"/>
      <c r="X738" s="456">
        <v>44866</v>
      </c>
      <c r="Y738" s="456">
        <v>45230</v>
      </c>
      <c r="Z738" s="282" t="s">
        <v>4268</v>
      </c>
      <c r="AA738" s="420">
        <v>0.3</v>
      </c>
      <c r="AB738" s="447">
        <v>360</v>
      </c>
      <c r="AC738" s="374">
        <f t="shared" ref="AC738:AC767" si="54">AA738*AB738</f>
        <v>108</v>
      </c>
      <c r="AD738" s="44"/>
    </row>
    <row r="739" spans="1:30" s="2" customFormat="1" ht="15" customHeight="1">
      <c r="A739" s="452" t="s">
        <v>858</v>
      </c>
      <c r="B739" s="322" t="s">
        <v>3363</v>
      </c>
      <c r="C739" s="322" t="s">
        <v>1795</v>
      </c>
      <c r="D739" s="385" t="s">
        <v>32</v>
      </c>
      <c r="E739" s="63" t="s">
        <v>4259</v>
      </c>
      <c r="F739" s="63" t="s">
        <v>4260</v>
      </c>
      <c r="G739" s="63" t="s">
        <v>35</v>
      </c>
      <c r="H739" s="8" t="s">
        <v>4269</v>
      </c>
      <c r="I739" s="8" t="e">
        <f>VLOOKUP(H739,新返回合同!$A$2:$Y$45,25,FALSE)</f>
        <v>#N/A</v>
      </c>
      <c r="J739" s="390" t="s">
        <v>37</v>
      </c>
      <c r="K739" s="384" t="s">
        <v>4270</v>
      </c>
      <c r="L739" s="320" t="s">
        <v>4271</v>
      </c>
      <c r="M739" s="391" t="s">
        <v>4272</v>
      </c>
      <c r="N739" s="428">
        <v>44652</v>
      </c>
      <c r="O739" s="322" t="s">
        <v>274</v>
      </c>
      <c r="P739" s="393">
        <v>15416.67</v>
      </c>
      <c r="Q739" s="399">
        <v>25.7</v>
      </c>
      <c r="R739" s="393">
        <f t="shared" si="53"/>
        <v>396208.42</v>
      </c>
      <c r="S739" s="26">
        <v>202305</v>
      </c>
      <c r="T739" s="352" t="s">
        <v>4273</v>
      </c>
      <c r="U739" s="438"/>
      <c r="V739" s="401">
        <v>25.693361282000001</v>
      </c>
      <c r="W739" s="90"/>
      <c r="X739" s="464"/>
      <c r="Y739" s="464"/>
      <c r="Z739" s="322" t="s">
        <v>4274</v>
      </c>
      <c r="AA739" s="418">
        <v>0.25</v>
      </c>
      <c r="AB739" s="419">
        <v>100</v>
      </c>
      <c r="AC739" s="225">
        <f t="shared" si="54"/>
        <v>25</v>
      </c>
      <c r="AD739" s="38"/>
    </row>
    <row r="740" spans="1:30" s="43" customFormat="1" ht="15" customHeight="1">
      <c r="A740" s="451" t="s">
        <v>858</v>
      </c>
      <c r="B740" s="453" t="s">
        <v>3363</v>
      </c>
      <c r="C740" s="387" t="s">
        <v>2554</v>
      </c>
      <c r="D740" s="388" t="s">
        <v>3410</v>
      </c>
      <c r="E740" s="59" t="s">
        <v>4275</v>
      </c>
      <c r="F740" s="59" t="s">
        <v>4276</v>
      </c>
      <c r="G740" s="59" t="s">
        <v>35</v>
      </c>
      <c r="H740" s="60" t="s">
        <v>4277</v>
      </c>
      <c r="I740" s="60" t="e">
        <f>VLOOKUP(H740,新返回合同!$A$2:$Y$45,25,FALSE)</f>
        <v>#N/A</v>
      </c>
      <c r="J740" s="395" t="s">
        <v>37</v>
      </c>
      <c r="K740" s="387" t="s">
        <v>2558</v>
      </c>
      <c r="L740" s="201" t="s">
        <v>4278</v>
      </c>
      <c r="M740" s="458" t="s">
        <v>4279</v>
      </c>
      <c r="N740" s="411" t="s">
        <v>4280</v>
      </c>
      <c r="O740" s="282" t="s">
        <v>4281</v>
      </c>
      <c r="P740" s="396">
        <v>5833.3</v>
      </c>
      <c r="Q740" s="408">
        <v>52.9</v>
      </c>
      <c r="R740" s="396">
        <f t="shared" si="53"/>
        <v>308581.57</v>
      </c>
      <c r="S740" s="77">
        <v>202305</v>
      </c>
      <c r="T740" s="372" t="s">
        <v>4282</v>
      </c>
      <c r="U740" s="437"/>
      <c r="V740" s="410">
        <v>52.820362091</v>
      </c>
      <c r="W740" s="88">
        <v>53.01</v>
      </c>
      <c r="X740" s="81">
        <v>44927</v>
      </c>
      <c r="Y740" s="449">
        <v>45291</v>
      </c>
      <c r="Z740" s="282" t="s">
        <v>4283</v>
      </c>
      <c r="AA740" s="420">
        <v>0.4</v>
      </c>
      <c r="AB740" s="88">
        <v>120</v>
      </c>
      <c r="AC740" s="374">
        <f t="shared" si="54"/>
        <v>48</v>
      </c>
      <c r="AD740" s="44"/>
    </row>
    <row r="741" spans="1:30" s="43" customFormat="1" ht="15" customHeight="1">
      <c r="A741" s="451" t="s">
        <v>858</v>
      </c>
      <c r="B741" s="453" t="s">
        <v>3363</v>
      </c>
      <c r="C741" s="282" t="s">
        <v>859</v>
      </c>
      <c r="D741" s="388" t="s">
        <v>32</v>
      </c>
      <c r="E741" s="59" t="s">
        <v>115</v>
      </c>
      <c r="F741" s="59" t="s">
        <v>4284</v>
      </c>
      <c r="G741" s="59" t="s">
        <v>35</v>
      </c>
      <c r="H741" s="60" t="s">
        <v>4285</v>
      </c>
      <c r="I741" s="60" t="e">
        <f>VLOOKUP(H741,新返回合同!$A$2:$Y$45,25,FALSE)</f>
        <v>#N/A</v>
      </c>
      <c r="J741" s="395" t="s">
        <v>37</v>
      </c>
      <c r="K741" s="387" t="s">
        <v>931</v>
      </c>
      <c r="L741" s="201" t="s">
        <v>4286</v>
      </c>
      <c r="M741" s="458" t="s">
        <v>4287</v>
      </c>
      <c r="N741" s="411" t="s">
        <v>4288</v>
      </c>
      <c r="O741" s="57" t="s">
        <v>1326</v>
      </c>
      <c r="P741" s="396">
        <v>6250</v>
      </c>
      <c r="Q741" s="408">
        <v>0</v>
      </c>
      <c r="R741" s="396">
        <f t="shared" si="53"/>
        <v>0</v>
      </c>
      <c r="S741" s="77">
        <v>202305</v>
      </c>
      <c r="T741" s="372" t="s">
        <v>4289</v>
      </c>
      <c r="U741" s="372"/>
      <c r="V741" s="410">
        <v>0</v>
      </c>
      <c r="W741" s="447"/>
      <c r="X741" s="411">
        <v>44378</v>
      </c>
      <c r="Y741" s="411">
        <v>44742</v>
      </c>
      <c r="Z741" s="374"/>
      <c r="AA741" s="365">
        <v>0</v>
      </c>
      <c r="AB741" s="374">
        <v>0</v>
      </c>
      <c r="AC741" s="374">
        <f t="shared" si="54"/>
        <v>0</v>
      </c>
      <c r="AD741" s="44"/>
    </row>
    <row r="742" spans="1:30" s="43" customFormat="1" ht="15" customHeight="1">
      <c r="A742" s="451" t="s">
        <v>858</v>
      </c>
      <c r="B742" s="453" t="s">
        <v>3363</v>
      </c>
      <c r="C742" s="282" t="s">
        <v>1795</v>
      </c>
      <c r="D742" s="388" t="s">
        <v>32</v>
      </c>
      <c r="E742" s="59" t="s">
        <v>4290</v>
      </c>
      <c r="F742" s="59" t="s">
        <v>4291</v>
      </c>
      <c r="G742" s="59" t="s">
        <v>35</v>
      </c>
      <c r="H742" s="60" t="s">
        <v>4292</v>
      </c>
      <c r="I742" s="60" t="e">
        <f>VLOOKUP(H742,新返回合同!$A$2:$Y$45,25,FALSE)</f>
        <v>#N/A</v>
      </c>
      <c r="J742" s="395" t="s">
        <v>37</v>
      </c>
      <c r="K742" s="387" t="s">
        <v>4293</v>
      </c>
      <c r="L742" s="201" t="s">
        <v>4294</v>
      </c>
      <c r="M742" s="458" t="s">
        <v>4295</v>
      </c>
      <c r="N742" s="411" t="s">
        <v>4296</v>
      </c>
      <c r="O742" s="282" t="s">
        <v>1326</v>
      </c>
      <c r="P742" s="396">
        <v>6500</v>
      </c>
      <c r="Q742" s="408">
        <v>0</v>
      </c>
      <c r="R742" s="396">
        <f t="shared" si="53"/>
        <v>0</v>
      </c>
      <c r="S742" s="77">
        <v>202305</v>
      </c>
      <c r="T742" s="372" t="s">
        <v>4297</v>
      </c>
      <c r="U742" s="437"/>
      <c r="V742" s="410">
        <v>0</v>
      </c>
      <c r="W742" s="447"/>
      <c r="X742" s="411">
        <v>44774</v>
      </c>
      <c r="Y742" s="411">
        <v>44834</v>
      </c>
      <c r="Z742" s="374">
        <v>0</v>
      </c>
      <c r="AA742" s="365">
        <v>0</v>
      </c>
      <c r="AB742" s="374">
        <v>0</v>
      </c>
      <c r="AC742" s="374">
        <f t="shared" si="54"/>
        <v>0</v>
      </c>
      <c r="AD742" s="44"/>
    </row>
    <row r="743" spans="1:30" s="43" customFormat="1" ht="15" customHeight="1">
      <c r="A743" s="451" t="s">
        <v>858</v>
      </c>
      <c r="B743" s="453" t="s">
        <v>3363</v>
      </c>
      <c r="C743" s="282" t="s">
        <v>1795</v>
      </c>
      <c r="D743" s="388" t="s">
        <v>32</v>
      </c>
      <c r="E743" s="59" t="s">
        <v>4290</v>
      </c>
      <c r="F743" s="59" t="s">
        <v>4291</v>
      </c>
      <c r="G743" s="59" t="s">
        <v>35</v>
      </c>
      <c r="H743" s="60" t="s">
        <v>4298</v>
      </c>
      <c r="I743" s="60" t="e">
        <f>VLOOKUP(H743,新返回合同!$A$2:$Y$45,25,FALSE)</f>
        <v>#N/A</v>
      </c>
      <c r="J743" s="395" t="s">
        <v>37</v>
      </c>
      <c r="K743" s="387" t="s">
        <v>3694</v>
      </c>
      <c r="L743" s="201" t="s">
        <v>4299</v>
      </c>
      <c r="M743" s="458" t="s">
        <v>4300</v>
      </c>
      <c r="N743" s="411" t="s">
        <v>4301</v>
      </c>
      <c r="O743" s="282" t="s">
        <v>2979</v>
      </c>
      <c r="P743" s="396">
        <v>6500</v>
      </c>
      <c r="Q743" s="408">
        <v>0</v>
      </c>
      <c r="R743" s="396">
        <f t="shared" si="53"/>
        <v>0</v>
      </c>
      <c r="S743" s="77">
        <v>202305</v>
      </c>
      <c r="T743" s="372" t="s">
        <v>4302</v>
      </c>
      <c r="U743" s="437"/>
      <c r="V743" s="410">
        <v>0</v>
      </c>
      <c r="W743" s="447"/>
      <c r="X743" s="411">
        <v>44470</v>
      </c>
      <c r="Y743" s="411">
        <v>44834</v>
      </c>
      <c r="Z743" s="374">
        <v>0</v>
      </c>
      <c r="AA743" s="365">
        <v>0</v>
      </c>
      <c r="AB743" s="374">
        <v>0</v>
      </c>
      <c r="AC743" s="374">
        <f t="shared" si="54"/>
        <v>0</v>
      </c>
      <c r="AD743" s="44"/>
    </row>
    <row r="744" spans="1:30" s="43" customFormat="1" ht="15" customHeight="1">
      <c r="A744" s="451" t="s">
        <v>877</v>
      </c>
      <c r="B744" s="453" t="s">
        <v>3363</v>
      </c>
      <c r="C744" s="282" t="s">
        <v>2958</v>
      </c>
      <c r="D744" s="388" t="s">
        <v>32</v>
      </c>
      <c r="E744" s="59" t="s">
        <v>4303</v>
      </c>
      <c r="F744" s="59" t="s">
        <v>4304</v>
      </c>
      <c r="G744" s="59" t="s">
        <v>35</v>
      </c>
      <c r="H744" s="60" t="s">
        <v>4305</v>
      </c>
      <c r="I744" s="60" t="e">
        <f>VLOOKUP(H744,新返回合同!$A$2:$Y$45,25,FALSE)</f>
        <v>#N/A</v>
      </c>
      <c r="J744" s="395" t="s">
        <v>37</v>
      </c>
      <c r="K744" s="387" t="s">
        <v>3404</v>
      </c>
      <c r="L744" s="201" t="s">
        <v>4306</v>
      </c>
      <c r="M744" s="458" t="s">
        <v>4307</v>
      </c>
      <c r="N744" s="411" t="s">
        <v>4308</v>
      </c>
      <c r="O744" s="282" t="s">
        <v>2047</v>
      </c>
      <c r="P744" s="396">
        <v>4600</v>
      </c>
      <c r="Q744" s="408">
        <v>0</v>
      </c>
      <c r="R744" s="396">
        <f t="shared" si="53"/>
        <v>0</v>
      </c>
      <c r="S744" s="77">
        <v>202305</v>
      </c>
      <c r="T744" s="372" t="s">
        <v>4309</v>
      </c>
      <c r="U744" s="437"/>
      <c r="V744" s="410">
        <v>0</v>
      </c>
      <c r="W744" s="447"/>
      <c r="X744" s="411">
        <v>44409</v>
      </c>
      <c r="Y744" s="411">
        <v>44773</v>
      </c>
      <c r="Z744" s="374">
        <v>0</v>
      </c>
      <c r="AA744" s="365">
        <v>0</v>
      </c>
      <c r="AB744" s="374">
        <v>0</v>
      </c>
      <c r="AC744" s="374">
        <f t="shared" si="54"/>
        <v>0</v>
      </c>
      <c r="AD744" s="44"/>
    </row>
    <row r="745" spans="1:30" s="43" customFormat="1" ht="15" customHeight="1">
      <c r="A745" s="387" t="s">
        <v>877</v>
      </c>
      <c r="B745" s="453" t="s">
        <v>3363</v>
      </c>
      <c r="C745" s="282" t="s">
        <v>3034</v>
      </c>
      <c r="D745" s="388" t="s">
        <v>3410</v>
      </c>
      <c r="E745" s="59" t="s">
        <v>4310</v>
      </c>
      <c r="F745" s="59" t="s">
        <v>4311</v>
      </c>
      <c r="G745" s="59" t="s">
        <v>35</v>
      </c>
      <c r="H745" s="60" t="s">
        <v>4312</v>
      </c>
      <c r="I745" s="60" t="e">
        <f>VLOOKUP(H745,新返回合同!$A$2:$Y$45,25,FALSE)</f>
        <v>#N/A</v>
      </c>
      <c r="J745" s="395" t="s">
        <v>37</v>
      </c>
      <c r="K745" s="387" t="s">
        <v>2865</v>
      </c>
      <c r="L745" s="201" t="s">
        <v>4313</v>
      </c>
      <c r="M745" s="458" t="s">
        <v>4117</v>
      </c>
      <c r="N745" s="411" t="s">
        <v>4314</v>
      </c>
      <c r="O745" s="282" t="s">
        <v>2979</v>
      </c>
      <c r="P745" s="396">
        <v>5500</v>
      </c>
      <c r="Q745" s="408">
        <v>0</v>
      </c>
      <c r="R745" s="396">
        <f t="shared" si="53"/>
        <v>0</v>
      </c>
      <c r="S745" s="77">
        <v>202305</v>
      </c>
      <c r="T745" s="372" t="s">
        <v>4315</v>
      </c>
      <c r="U745" s="437"/>
      <c r="V745" s="410">
        <v>0</v>
      </c>
      <c r="W745" s="447"/>
      <c r="X745" s="411">
        <v>44409</v>
      </c>
      <c r="Y745" s="411">
        <v>44773</v>
      </c>
      <c r="Z745" s="374">
        <v>0</v>
      </c>
      <c r="AA745" s="365">
        <v>0</v>
      </c>
      <c r="AB745" s="374">
        <v>0</v>
      </c>
      <c r="AC745" s="374">
        <f t="shared" si="54"/>
        <v>0</v>
      </c>
      <c r="AD745" s="44"/>
    </row>
    <row r="746" spans="1:30" s="43" customFormat="1" ht="15" customHeight="1">
      <c r="A746" s="387" t="s">
        <v>877</v>
      </c>
      <c r="B746" s="453" t="s">
        <v>3363</v>
      </c>
      <c r="C746" s="453" t="s">
        <v>3034</v>
      </c>
      <c r="D746" s="388" t="s">
        <v>3410</v>
      </c>
      <c r="E746" s="59" t="s">
        <v>4310</v>
      </c>
      <c r="F746" s="59" t="s">
        <v>4311</v>
      </c>
      <c r="G746" s="59" t="s">
        <v>35</v>
      </c>
      <c r="H746" s="60" t="s">
        <v>4312</v>
      </c>
      <c r="I746" s="60" t="e">
        <f>VLOOKUP(H746,新返回合同!$A$2:$Y$45,25,FALSE)</f>
        <v>#N/A</v>
      </c>
      <c r="J746" s="395" t="s">
        <v>37</v>
      </c>
      <c r="K746" s="387" t="s">
        <v>2865</v>
      </c>
      <c r="L746" s="201" t="s">
        <v>4316</v>
      </c>
      <c r="M746" s="458" t="s">
        <v>4317</v>
      </c>
      <c r="N746" s="411" t="s">
        <v>4318</v>
      </c>
      <c r="O746" s="282" t="s">
        <v>2979</v>
      </c>
      <c r="P746" s="396">
        <v>5500</v>
      </c>
      <c r="Q746" s="408">
        <v>0</v>
      </c>
      <c r="R746" s="396">
        <f t="shared" si="53"/>
        <v>0</v>
      </c>
      <c r="S746" s="77">
        <v>202305</v>
      </c>
      <c r="T746" s="372" t="s">
        <v>4319</v>
      </c>
      <c r="U746" s="437"/>
      <c r="V746" s="410">
        <v>0</v>
      </c>
      <c r="W746" s="447"/>
      <c r="X746" s="411">
        <v>44409</v>
      </c>
      <c r="Y746" s="411">
        <v>44773</v>
      </c>
      <c r="Z746" s="374">
        <v>0</v>
      </c>
      <c r="AA746" s="365">
        <v>0</v>
      </c>
      <c r="AB746" s="374">
        <v>0</v>
      </c>
      <c r="AC746" s="374">
        <f t="shared" si="54"/>
        <v>0</v>
      </c>
      <c r="AD746" s="44"/>
    </row>
    <row r="747" spans="1:30" s="43" customFormat="1" ht="15" customHeight="1">
      <c r="A747" s="387" t="s">
        <v>870</v>
      </c>
      <c r="B747" s="282" t="s">
        <v>3363</v>
      </c>
      <c r="C747" s="282" t="s">
        <v>3034</v>
      </c>
      <c r="D747" s="388" t="s">
        <v>3410</v>
      </c>
      <c r="E747" s="59" t="s">
        <v>4320</v>
      </c>
      <c r="F747" s="59" t="s">
        <v>4321</v>
      </c>
      <c r="G747" s="59" t="s">
        <v>35</v>
      </c>
      <c r="H747" s="60" t="s">
        <v>4322</v>
      </c>
      <c r="I747" s="60" t="e">
        <f>VLOOKUP(H747,新返回合同!$A$2:$Y$45,25,FALSE)</f>
        <v>#N/A</v>
      </c>
      <c r="J747" s="395" t="s">
        <v>37</v>
      </c>
      <c r="K747" s="387" t="s">
        <v>4323</v>
      </c>
      <c r="L747" s="201" t="s">
        <v>4324</v>
      </c>
      <c r="M747" s="458" t="s">
        <v>4325</v>
      </c>
      <c r="N747" s="411" t="s">
        <v>4326</v>
      </c>
      <c r="O747" s="282" t="s">
        <v>1729</v>
      </c>
      <c r="P747" s="396">
        <v>6833.33</v>
      </c>
      <c r="Q747" s="408">
        <v>0</v>
      </c>
      <c r="R747" s="396">
        <f t="shared" si="53"/>
        <v>0</v>
      </c>
      <c r="S747" s="77">
        <v>202305</v>
      </c>
      <c r="T747" s="372" t="s">
        <v>4327</v>
      </c>
      <c r="U747" s="437"/>
      <c r="V747" s="410">
        <v>0</v>
      </c>
      <c r="W747" s="447"/>
      <c r="X747" s="470">
        <v>44440</v>
      </c>
      <c r="Y747" s="470">
        <v>44804</v>
      </c>
      <c r="Z747" s="374">
        <v>0</v>
      </c>
      <c r="AA747" s="365">
        <v>0</v>
      </c>
      <c r="AB747" s="374">
        <v>0</v>
      </c>
      <c r="AC747" s="374">
        <f t="shared" si="54"/>
        <v>0</v>
      </c>
      <c r="AD747" s="44"/>
    </row>
    <row r="748" spans="1:30" s="43" customFormat="1" ht="15" customHeight="1">
      <c r="A748" s="387" t="s">
        <v>870</v>
      </c>
      <c r="B748" s="282" t="s">
        <v>3363</v>
      </c>
      <c r="C748" s="282" t="s">
        <v>2411</v>
      </c>
      <c r="D748" s="388" t="s">
        <v>3410</v>
      </c>
      <c r="E748" s="59" t="s">
        <v>4328</v>
      </c>
      <c r="F748" s="59" t="s">
        <v>4329</v>
      </c>
      <c r="G748" s="59" t="s">
        <v>35</v>
      </c>
      <c r="H748" s="60" t="s">
        <v>4330</v>
      </c>
      <c r="I748" s="60" t="e">
        <f>VLOOKUP(H748,新返回合同!$A$2:$Y$45,25,FALSE)</f>
        <v>#N/A</v>
      </c>
      <c r="J748" s="395" t="s">
        <v>37</v>
      </c>
      <c r="K748" s="387" t="s">
        <v>2491</v>
      </c>
      <c r="L748" s="201" t="s">
        <v>4331</v>
      </c>
      <c r="M748" s="458" t="s">
        <v>4332</v>
      </c>
      <c r="N748" s="411" t="s">
        <v>4333</v>
      </c>
      <c r="O748" s="282" t="s">
        <v>4334</v>
      </c>
      <c r="P748" s="396">
        <v>6666.67</v>
      </c>
      <c r="Q748" s="408">
        <v>0</v>
      </c>
      <c r="R748" s="396">
        <f t="shared" si="53"/>
        <v>0</v>
      </c>
      <c r="S748" s="77">
        <v>202305</v>
      </c>
      <c r="T748" s="372" t="s">
        <v>4335</v>
      </c>
      <c r="U748" s="437"/>
      <c r="V748" s="410">
        <v>0</v>
      </c>
      <c r="W748" s="447"/>
      <c r="X748" s="411">
        <v>44593</v>
      </c>
      <c r="Y748" s="411">
        <v>44957</v>
      </c>
      <c r="Z748" s="374">
        <v>0</v>
      </c>
      <c r="AA748" s="365">
        <v>0</v>
      </c>
      <c r="AB748" s="374">
        <v>0</v>
      </c>
      <c r="AC748" s="374">
        <f t="shared" si="54"/>
        <v>0</v>
      </c>
      <c r="AD748" s="44"/>
    </row>
    <row r="749" spans="1:30" s="43" customFormat="1" ht="15" customHeight="1">
      <c r="A749" s="387" t="s">
        <v>877</v>
      </c>
      <c r="B749" s="282" t="s">
        <v>3363</v>
      </c>
      <c r="C749" s="282" t="s">
        <v>211</v>
      </c>
      <c r="D749" s="388" t="s">
        <v>32</v>
      </c>
      <c r="E749" s="59" t="s">
        <v>4336</v>
      </c>
      <c r="F749" s="59" t="s">
        <v>4337</v>
      </c>
      <c r="G749" s="59" t="s">
        <v>35</v>
      </c>
      <c r="H749" s="60" t="s">
        <v>4338</v>
      </c>
      <c r="I749" s="60" t="e">
        <f>VLOOKUP(H749,新返回合同!$A$2:$Y$45,25,FALSE)</f>
        <v>#N/A</v>
      </c>
      <c r="J749" s="395" t="s">
        <v>37</v>
      </c>
      <c r="K749" s="387" t="s">
        <v>722</v>
      </c>
      <c r="L749" s="282" t="s">
        <v>720</v>
      </c>
      <c r="M749" s="458" t="s">
        <v>4339</v>
      </c>
      <c r="N749" s="411" t="s">
        <v>4340</v>
      </c>
      <c r="O749" s="282" t="s">
        <v>4341</v>
      </c>
      <c r="P749" s="396">
        <v>4550</v>
      </c>
      <c r="Q749" s="408">
        <v>65.400000000000006</v>
      </c>
      <c r="R749" s="396">
        <f t="shared" si="53"/>
        <v>297570</v>
      </c>
      <c r="S749" s="77">
        <v>202305</v>
      </c>
      <c r="T749" s="372" t="s">
        <v>4342</v>
      </c>
      <c r="U749" s="437"/>
      <c r="V749" s="410">
        <v>65.327125549000002</v>
      </c>
      <c r="W749" s="447"/>
      <c r="X749" s="411">
        <v>44835</v>
      </c>
      <c r="Y749" s="411">
        <v>45199</v>
      </c>
      <c r="Z749" s="282" t="s">
        <v>4343</v>
      </c>
      <c r="AA749" s="420">
        <v>0.4</v>
      </c>
      <c r="AB749" s="88">
        <v>150</v>
      </c>
      <c r="AC749" s="374">
        <f t="shared" si="54"/>
        <v>60</v>
      </c>
      <c r="AD749" s="44"/>
    </row>
    <row r="750" spans="1:30" s="43" customFormat="1" ht="15" customHeight="1">
      <c r="A750" s="387" t="s">
        <v>877</v>
      </c>
      <c r="B750" s="282" t="s">
        <v>3363</v>
      </c>
      <c r="C750" s="282" t="s">
        <v>211</v>
      </c>
      <c r="D750" s="388" t="s">
        <v>32</v>
      </c>
      <c r="E750" s="59" t="s">
        <v>4336</v>
      </c>
      <c r="F750" s="59" t="s">
        <v>4337</v>
      </c>
      <c r="G750" s="59" t="s">
        <v>35</v>
      </c>
      <c r="H750" s="60" t="s">
        <v>4338</v>
      </c>
      <c r="I750" s="60" t="e">
        <f>VLOOKUP(H750,新返回合同!$A$2:$Y$45,25,FALSE)</f>
        <v>#N/A</v>
      </c>
      <c r="J750" s="395" t="s">
        <v>37</v>
      </c>
      <c r="K750" s="387" t="s">
        <v>722</v>
      </c>
      <c r="L750" s="282" t="s">
        <v>4344</v>
      </c>
      <c r="M750" s="458" t="s">
        <v>4339</v>
      </c>
      <c r="N750" s="411">
        <v>44805</v>
      </c>
      <c r="O750" s="282" t="s">
        <v>4006</v>
      </c>
      <c r="P750" s="396">
        <v>4550</v>
      </c>
      <c r="Q750" s="408">
        <v>65.400000000000006</v>
      </c>
      <c r="R750" s="396">
        <f t="shared" si="53"/>
        <v>297570</v>
      </c>
      <c r="S750" s="77">
        <v>202305</v>
      </c>
      <c r="T750" s="437" t="s">
        <v>4345</v>
      </c>
      <c r="U750" s="437"/>
      <c r="V750" s="410">
        <v>65.383247374999996</v>
      </c>
      <c r="W750" s="447"/>
      <c r="X750" s="411">
        <v>44835</v>
      </c>
      <c r="Y750" s="411">
        <v>45199</v>
      </c>
      <c r="Z750" s="282" t="s">
        <v>4346</v>
      </c>
      <c r="AA750" s="420">
        <v>0.4</v>
      </c>
      <c r="AB750" s="88">
        <v>150</v>
      </c>
      <c r="AC750" s="374">
        <f t="shared" si="54"/>
        <v>60</v>
      </c>
      <c r="AD750" s="44"/>
    </row>
    <row r="751" spans="1:30" s="2" customFormat="1" ht="15" customHeight="1">
      <c r="A751" s="384" t="s">
        <v>877</v>
      </c>
      <c r="B751" s="322" t="s">
        <v>3363</v>
      </c>
      <c r="C751" s="322" t="s">
        <v>211</v>
      </c>
      <c r="D751" s="385" t="s">
        <v>32</v>
      </c>
      <c r="E751" s="63" t="s">
        <v>4336</v>
      </c>
      <c r="F751" s="63" t="s">
        <v>4337</v>
      </c>
      <c r="G751" s="63" t="s">
        <v>35</v>
      </c>
      <c r="H751" s="8" t="s">
        <v>4347</v>
      </c>
      <c r="I751" s="8" t="e">
        <f>VLOOKUP(H751,新返回合同!$A$2:$Y$45,25,FALSE)</f>
        <v>#N/A</v>
      </c>
      <c r="J751" s="390" t="s">
        <v>37</v>
      </c>
      <c r="K751" s="384" t="s">
        <v>722</v>
      </c>
      <c r="L751" s="322" t="s">
        <v>4348</v>
      </c>
      <c r="M751" s="391" t="s">
        <v>4339</v>
      </c>
      <c r="N751" s="428">
        <v>44682</v>
      </c>
      <c r="O751" s="322" t="s">
        <v>431</v>
      </c>
      <c r="P751" s="393">
        <v>4650</v>
      </c>
      <c r="Q751" s="399">
        <v>85.9</v>
      </c>
      <c r="R751" s="393">
        <f t="shared" si="53"/>
        <v>399435</v>
      </c>
      <c r="S751" s="26">
        <v>202305</v>
      </c>
      <c r="T751" s="352" t="s">
        <v>4349</v>
      </c>
      <c r="U751" s="438"/>
      <c r="V751" s="401">
        <v>85.849693298000005</v>
      </c>
      <c r="W751" s="419"/>
      <c r="X751" s="428"/>
      <c r="Y751" s="428"/>
      <c r="Z751" s="322" t="s">
        <v>4350</v>
      </c>
      <c r="AA751" s="418">
        <v>0.4</v>
      </c>
      <c r="AB751" s="90">
        <v>200</v>
      </c>
      <c r="AC751" s="225">
        <f t="shared" si="54"/>
        <v>80</v>
      </c>
      <c r="AD751" s="38"/>
    </row>
    <row r="752" spans="1:30" s="43" customFormat="1" ht="15" customHeight="1">
      <c r="A752" s="387" t="s">
        <v>870</v>
      </c>
      <c r="B752" s="282" t="s">
        <v>3363</v>
      </c>
      <c r="C752" s="282" t="s">
        <v>2664</v>
      </c>
      <c r="D752" s="388" t="s">
        <v>3370</v>
      </c>
      <c r="E752" s="59" t="s">
        <v>4351</v>
      </c>
      <c r="F752" s="59" t="s">
        <v>4352</v>
      </c>
      <c r="G752" s="59" t="s">
        <v>35</v>
      </c>
      <c r="H752" s="60" t="s">
        <v>4353</v>
      </c>
      <c r="I752" s="60" t="e">
        <f>VLOOKUP(H752,新返回合同!$A$2:$Y$45,25,FALSE)</f>
        <v>#N/A</v>
      </c>
      <c r="J752" s="395" t="s">
        <v>37</v>
      </c>
      <c r="K752" s="387" t="s">
        <v>4354</v>
      </c>
      <c r="L752" s="201" t="s">
        <v>4355</v>
      </c>
      <c r="M752" s="458" t="s">
        <v>4356</v>
      </c>
      <c r="N752" s="411">
        <v>44470</v>
      </c>
      <c r="O752" s="282" t="s">
        <v>274</v>
      </c>
      <c r="P752" s="396">
        <v>5000</v>
      </c>
      <c r="Q752" s="408">
        <v>43.5</v>
      </c>
      <c r="R752" s="396">
        <f t="shared" si="53"/>
        <v>217500</v>
      </c>
      <c r="S752" s="77">
        <v>202305</v>
      </c>
      <c r="T752" s="372" t="s">
        <v>4357</v>
      </c>
      <c r="U752" s="437"/>
      <c r="V752" s="410">
        <v>43.470748901</v>
      </c>
      <c r="W752" s="447"/>
      <c r="X752" s="411">
        <v>44470</v>
      </c>
      <c r="Y752" s="411">
        <v>45199</v>
      </c>
      <c r="Z752" s="282" t="s">
        <v>4358</v>
      </c>
      <c r="AA752" s="420">
        <v>0.3</v>
      </c>
      <c r="AB752" s="88">
        <v>100</v>
      </c>
      <c r="AC752" s="374">
        <f t="shared" si="54"/>
        <v>30</v>
      </c>
      <c r="AD752" s="44"/>
    </row>
    <row r="753" spans="1:30" s="43" customFormat="1" ht="15" customHeight="1">
      <c r="A753" s="387" t="s">
        <v>877</v>
      </c>
      <c r="B753" s="282" t="s">
        <v>3363</v>
      </c>
      <c r="C753" s="282" t="s">
        <v>1275</v>
      </c>
      <c r="D753" s="388" t="s">
        <v>3370</v>
      </c>
      <c r="E753" s="59" t="s">
        <v>304</v>
      </c>
      <c r="F753" s="59" t="s">
        <v>305</v>
      </c>
      <c r="G753" s="59" t="s">
        <v>35</v>
      </c>
      <c r="H753" s="60" t="s">
        <v>4359</v>
      </c>
      <c r="I753" s="60" t="e">
        <f>VLOOKUP(H753,新返回合同!$A$2:$Y$45,25,FALSE)</f>
        <v>#N/A</v>
      </c>
      <c r="J753" s="395" t="s">
        <v>37</v>
      </c>
      <c r="K753" s="387" t="s">
        <v>4360</v>
      </c>
      <c r="L753" s="201" t="s">
        <v>4361</v>
      </c>
      <c r="M753" s="458" t="s">
        <v>4362</v>
      </c>
      <c r="N753" s="411" t="s">
        <v>4363</v>
      </c>
      <c r="O753" s="282" t="s">
        <v>1249</v>
      </c>
      <c r="P753" s="396">
        <v>5200</v>
      </c>
      <c r="Q753" s="408">
        <v>0</v>
      </c>
      <c r="R753" s="396">
        <f t="shared" si="53"/>
        <v>0</v>
      </c>
      <c r="S753" s="77">
        <v>202305</v>
      </c>
      <c r="T753" s="372" t="s">
        <v>4364</v>
      </c>
      <c r="U753" s="437"/>
      <c r="V753" s="410">
        <v>0</v>
      </c>
      <c r="W753" s="447"/>
      <c r="X753" s="411">
        <v>44470</v>
      </c>
      <c r="Y753" s="411">
        <v>44834</v>
      </c>
      <c r="Z753" s="374">
        <v>0</v>
      </c>
      <c r="AA753" s="365">
        <v>0</v>
      </c>
      <c r="AB753" s="374">
        <v>0</v>
      </c>
      <c r="AC753" s="374">
        <f t="shared" si="54"/>
        <v>0</v>
      </c>
      <c r="AD753" s="44"/>
    </row>
    <row r="754" spans="1:30" s="43" customFormat="1" ht="15" customHeight="1">
      <c r="A754" s="387" t="s">
        <v>877</v>
      </c>
      <c r="B754" s="282" t="s">
        <v>3363</v>
      </c>
      <c r="C754" s="282" t="s">
        <v>1275</v>
      </c>
      <c r="D754" s="388" t="s">
        <v>3370</v>
      </c>
      <c r="E754" s="59" t="s">
        <v>304</v>
      </c>
      <c r="F754" s="59" t="s">
        <v>305</v>
      </c>
      <c r="G754" s="59" t="s">
        <v>35</v>
      </c>
      <c r="H754" s="60" t="s">
        <v>4365</v>
      </c>
      <c r="I754" s="60" t="e">
        <f>VLOOKUP(H754,新返回合同!$A$2:$Y$45,25,FALSE)</f>
        <v>#N/A</v>
      </c>
      <c r="J754" s="395" t="s">
        <v>37</v>
      </c>
      <c r="K754" s="387" t="s">
        <v>4360</v>
      </c>
      <c r="L754" s="201" t="s">
        <v>4366</v>
      </c>
      <c r="M754" s="458" t="s">
        <v>4362</v>
      </c>
      <c r="N754" s="411" t="s">
        <v>866</v>
      </c>
      <c r="O754" s="282" t="s">
        <v>968</v>
      </c>
      <c r="P754" s="396">
        <v>5200</v>
      </c>
      <c r="Q754" s="408">
        <v>41.9</v>
      </c>
      <c r="R754" s="396">
        <f t="shared" si="53"/>
        <v>217880</v>
      </c>
      <c r="S754" s="77">
        <v>202305</v>
      </c>
      <c r="T754" s="372" t="s">
        <v>4367</v>
      </c>
      <c r="U754" s="437"/>
      <c r="V754" s="410">
        <v>41.873935699</v>
      </c>
      <c r="W754" s="447"/>
      <c r="X754" s="411">
        <v>44713</v>
      </c>
      <c r="Y754" s="411">
        <v>45077</v>
      </c>
      <c r="Z754" s="282" t="s">
        <v>4368</v>
      </c>
      <c r="AA754" s="420">
        <v>0.2</v>
      </c>
      <c r="AB754" s="88">
        <v>200</v>
      </c>
      <c r="AC754" s="374">
        <f t="shared" si="54"/>
        <v>40</v>
      </c>
      <c r="AD754" s="44"/>
    </row>
    <row r="755" spans="1:30" s="2" customFormat="1" ht="15" customHeight="1">
      <c r="A755" s="384" t="s">
        <v>870</v>
      </c>
      <c r="B755" s="322" t="s">
        <v>3363</v>
      </c>
      <c r="C755" s="322" t="s">
        <v>2612</v>
      </c>
      <c r="D755" s="385" t="s">
        <v>3370</v>
      </c>
      <c r="E755" s="63" t="s">
        <v>59</v>
      </c>
      <c r="F755" s="63" t="s">
        <v>60</v>
      </c>
      <c r="G755" s="63" t="s">
        <v>35</v>
      </c>
      <c r="H755" s="8" t="s">
        <v>4369</v>
      </c>
      <c r="I755" s="8" t="e">
        <f>VLOOKUP(H755,新返回合同!$A$2:$Y$45,25,FALSE)</f>
        <v>#N/A</v>
      </c>
      <c r="J755" s="390" t="s">
        <v>37</v>
      </c>
      <c r="K755" s="384" t="s">
        <v>3585</v>
      </c>
      <c r="L755" s="320" t="s">
        <v>4370</v>
      </c>
      <c r="M755" s="391" t="s">
        <v>4371</v>
      </c>
      <c r="N755" s="428">
        <v>44501</v>
      </c>
      <c r="O755" s="322" t="s">
        <v>431</v>
      </c>
      <c r="P755" s="393">
        <v>4200</v>
      </c>
      <c r="Q755" s="399">
        <v>76.2</v>
      </c>
      <c r="R755" s="393">
        <f t="shared" si="53"/>
        <v>320040</v>
      </c>
      <c r="S755" s="26">
        <v>202305</v>
      </c>
      <c r="T755" s="352" t="s">
        <v>4372</v>
      </c>
      <c r="U755" s="438"/>
      <c r="V755" s="401">
        <v>76.125694275000001</v>
      </c>
      <c r="W755" s="419"/>
      <c r="X755" s="428"/>
      <c r="Y755" s="428"/>
      <c r="Z755" s="225" t="s">
        <v>4373</v>
      </c>
      <c r="AA755" s="418">
        <v>0.3</v>
      </c>
      <c r="AB755" s="225">
        <v>200</v>
      </c>
      <c r="AC755" s="225">
        <f t="shared" si="54"/>
        <v>60</v>
      </c>
      <c r="AD755" s="38"/>
    </row>
    <row r="756" spans="1:30" s="2" customFormat="1" ht="15" customHeight="1">
      <c r="A756" s="63" t="s">
        <v>870</v>
      </c>
      <c r="B756" s="322" t="s">
        <v>3363</v>
      </c>
      <c r="C756" s="322" t="s">
        <v>2612</v>
      </c>
      <c r="D756" s="385" t="s">
        <v>3370</v>
      </c>
      <c r="E756" s="322" t="s">
        <v>59</v>
      </c>
      <c r="F756" s="322" t="s">
        <v>60</v>
      </c>
      <c r="G756" s="63" t="s">
        <v>35</v>
      </c>
      <c r="H756" s="8" t="s">
        <v>4369</v>
      </c>
      <c r="I756" s="8" t="e">
        <f>VLOOKUP(H756,新返回合同!$A$2:$Y$45,25,FALSE)</f>
        <v>#N/A</v>
      </c>
      <c r="J756" s="390" t="s">
        <v>37</v>
      </c>
      <c r="K756" s="384" t="s">
        <v>3585</v>
      </c>
      <c r="L756" s="322" t="s">
        <v>4374</v>
      </c>
      <c r="M756" s="322" t="s">
        <v>4371</v>
      </c>
      <c r="N756" s="428">
        <v>44593</v>
      </c>
      <c r="O756" s="322" t="s">
        <v>431</v>
      </c>
      <c r="P756" s="393">
        <v>4200</v>
      </c>
      <c r="Q756" s="399">
        <v>77.7</v>
      </c>
      <c r="R756" s="393">
        <f t="shared" si="53"/>
        <v>326340</v>
      </c>
      <c r="S756" s="26">
        <v>202305</v>
      </c>
      <c r="T756" s="352" t="s">
        <v>4375</v>
      </c>
      <c r="U756" s="438"/>
      <c r="V756" s="401">
        <v>77.646156310999999</v>
      </c>
      <c r="W756" s="419"/>
      <c r="X756" s="428"/>
      <c r="Y756" s="428"/>
      <c r="Z756" s="322" t="s">
        <v>4376</v>
      </c>
      <c r="AA756" s="418">
        <v>0.3</v>
      </c>
      <c r="AB756" s="419">
        <v>200</v>
      </c>
      <c r="AC756" s="225">
        <f t="shared" si="54"/>
        <v>60</v>
      </c>
      <c r="AD756" s="38"/>
    </row>
    <row r="757" spans="1:30" s="43" customFormat="1" ht="15" customHeight="1">
      <c r="A757" s="59" t="s">
        <v>870</v>
      </c>
      <c r="B757" s="282" t="s">
        <v>3363</v>
      </c>
      <c r="C757" s="282" t="s">
        <v>2612</v>
      </c>
      <c r="D757" s="388" t="s">
        <v>3370</v>
      </c>
      <c r="E757" s="282" t="s">
        <v>59</v>
      </c>
      <c r="F757" s="282" t="s">
        <v>60</v>
      </c>
      <c r="G757" s="59" t="s">
        <v>35</v>
      </c>
      <c r="H757" s="395" t="s">
        <v>4377</v>
      </c>
      <c r="I757" s="60" t="e">
        <f>VLOOKUP(H757,新返回合同!$A$2:$Y$45,25,FALSE)</f>
        <v>#N/A</v>
      </c>
      <c r="J757" s="395" t="s">
        <v>37</v>
      </c>
      <c r="K757" s="387" t="s">
        <v>3374</v>
      </c>
      <c r="L757" s="282" t="s">
        <v>4378</v>
      </c>
      <c r="M757" s="282" t="s">
        <v>3376</v>
      </c>
      <c r="N757" s="411" t="s">
        <v>4379</v>
      </c>
      <c r="O757" s="282" t="s">
        <v>1326</v>
      </c>
      <c r="P757" s="427">
        <v>4200</v>
      </c>
      <c r="Q757" s="408">
        <v>0</v>
      </c>
      <c r="R757" s="396">
        <f t="shared" si="53"/>
        <v>0</v>
      </c>
      <c r="S757" s="77">
        <v>202305</v>
      </c>
      <c r="T757" s="372" t="s">
        <v>4380</v>
      </c>
      <c r="U757" s="437"/>
      <c r="V757" s="410">
        <v>0</v>
      </c>
      <c r="W757" s="447"/>
      <c r="X757" s="411">
        <v>44654</v>
      </c>
      <c r="Y757" s="411">
        <v>45016</v>
      </c>
      <c r="Z757" s="374">
        <v>0</v>
      </c>
      <c r="AA757" s="365">
        <v>0</v>
      </c>
      <c r="AB757" s="374">
        <v>0</v>
      </c>
      <c r="AC757" s="374">
        <f t="shared" si="54"/>
        <v>0</v>
      </c>
      <c r="AD757" s="44"/>
    </row>
    <row r="758" spans="1:30" s="43" customFormat="1" ht="15" customHeight="1">
      <c r="A758" s="59" t="s">
        <v>858</v>
      </c>
      <c r="B758" s="282" t="s">
        <v>3363</v>
      </c>
      <c r="C758" s="282" t="s">
        <v>2612</v>
      </c>
      <c r="D758" s="388" t="s">
        <v>3370</v>
      </c>
      <c r="E758" s="282" t="s">
        <v>59</v>
      </c>
      <c r="F758" s="282" t="s">
        <v>60</v>
      </c>
      <c r="G758" s="59" t="s">
        <v>35</v>
      </c>
      <c r="H758" s="395" t="s">
        <v>4381</v>
      </c>
      <c r="I758" s="60" t="e">
        <f>VLOOKUP(H758,新返回合同!$A$2:$Y$45,25,FALSE)</f>
        <v>#N/A</v>
      </c>
      <c r="J758" s="395" t="s">
        <v>37</v>
      </c>
      <c r="K758" s="387" t="s">
        <v>4382</v>
      </c>
      <c r="L758" s="282" t="s">
        <v>4383</v>
      </c>
      <c r="M758" s="282" t="s">
        <v>4384</v>
      </c>
      <c r="N758" s="411" t="s">
        <v>4385</v>
      </c>
      <c r="O758" s="282" t="s">
        <v>2979</v>
      </c>
      <c r="P758" s="427">
        <v>4200</v>
      </c>
      <c r="Q758" s="408">
        <v>0</v>
      </c>
      <c r="R758" s="396">
        <f t="shared" si="53"/>
        <v>0</v>
      </c>
      <c r="S758" s="77">
        <v>202305</v>
      </c>
      <c r="T758" s="372" t="s">
        <v>4386</v>
      </c>
      <c r="U758" s="437"/>
      <c r="V758" s="410">
        <v>0</v>
      </c>
      <c r="W758" s="282"/>
      <c r="X758" s="411">
        <v>44744</v>
      </c>
      <c r="Y758" s="411">
        <v>45016</v>
      </c>
      <c r="Z758" s="374">
        <v>0</v>
      </c>
      <c r="AA758" s="365">
        <v>0</v>
      </c>
      <c r="AB758" s="374">
        <v>0</v>
      </c>
      <c r="AC758" s="374">
        <f t="shared" si="54"/>
        <v>0</v>
      </c>
      <c r="AD758" s="44"/>
    </row>
    <row r="759" spans="1:30" s="2" customFormat="1" ht="15" customHeight="1">
      <c r="A759" s="63" t="s">
        <v>870</v>
      </c>
      <c r="B759" s="322" t="s">
        <v>3363</v>
      </c>
      <c r="C759" s="322" t="s">
        <v>2612</v>
      </c>
      <c r="D759" s="385" t="s">
        <v>3370</v>
      </c>
      <c r="E759" s="322" t="s">
        <v>59</v>
      </c>
      <c r="F759" s="322" t="s">
        <v>60</v>
      </c>
      <c r="G759" s="63" t="s">
        <v>35</v>
      </c>
      <c r="H759" s="390" t="s">
        <v>4387</v>
      </c>
      <c r="I759" s="8" t="e">
        <f>VLOOKUP(H759,新返回合同!$A$2:$Y$45,25,FALSE)</f>
        <v>#N/A</v>
      </c>
      <c r="J759" s="390" t="s">
        <v>37</v>
      </c>
      <c r="K759" s="384" t="s">
        <v>4388</v>
      </c>
      <c r="L759" s="322" t="s">
        <v>4389</v>
      </c>
      <c r="M759" s="322" t="s">
        <v>4390</v>
      </c>
      <c r="N759" s="428">
        <v>44806</v>
      </c>
      <c r="O759" s="322" t="s">
        <v>274</v>
      </c>
      <c r="P759" s="429">
        <v>4200</v>
      </c>
      <c r="Q759" s="399">
        <v>43.6</v>
      </c>
      <c r="R759" s="393">
        <f t="shared" si="53"/>
        <v>183120</v>
      </c>
      <c r="S759" s="26">
        <v>202305</v>
      </c>
      <c r="T759" s="352" t="s">
        <v>4391</v>
      </c>
      <c r="U759" s="438"/>
      <c r="V759" s="401">
        <v>43.511978149000001</v>
      </c>
      <c r="W759" s="322"/>
      <c r="X759" s="428"/>
      <c r="Y759" s="428"/>
      <c r="Z759" s="322" t="s">
        <v>4392</v>
      </c>
      <c r="AA759" s="418">
        <v>0.3</v>
      </c>
      <c r="AB759" s="419">
        <v>100</v>
      </c>
      <c r="AC759" s="225">
        <f t="shared" si="54"/>
        <v>30</v>
      </c>
      <c r="AD759" s="38"/>
    </row>
    <row r="760" spans="1:30" s="43" customFormat="1" ht="15" customHeight="1">
      <c r="A760" s="387" t="s">
        <v>858</v>
      </c>
      <c r="B760" s="282" t="s">
        <v>3363</v>
      </c>
      <c r="C760" s="282" t="s">
        <v>2612</v>
      </c>
      <c r="D760" s="388" t="s">
        <v>3370</v>
      </c>
      <c r="E760" s="282" t="s">
        <v>59</v>
      </c>
      <c r="F760" s="282" t="s">
        <v>60</v>
      </c>
      <c r="G760" s="59" t="s">
        <v>35</v>
      </c>
      <c r="H760" s="395" t="s">
        <v>4393</v>
      </c>
      <c r="I760" s="60" t="e">
        <f>VLOOKUP(H760,新返回合同!$A$2:$Y$45,25,FALSE)</f>
        <v>#N/A</v>
      </c>
      <c r="J760" s="395" t="s">
        <v>37</v>
      </c>
      <c r="K760" s="387" t="s">
        <v>4388</v>
      </c>
      <c r="L760" s="282" t="s">
        <v>4394</v>
      </c>
      <c r="M760" s="282" t="s">
        <v>4395</v>
      </c>
      <c r="N760" s="411" t="s">
        <v>4396</v>
      </c>
      <c r="O760" s="447" t="s">
        <v>1326</v>
      </c>
      <c r="P760" s="427">
        <v>4200</v>
      </c>
      <c r="Q760" s="408">
        <v>0</v>
      </c>
      <c r="R760" s="396">
        <f t="shared" si="53"/>
        <v>0</v>
      </c>
      <c r="S760" s="77">
        <v>202305</v>
      </c>
      <c r="T760" s="372" t="s">
        <v>4397</v>
      </c>
      <c r="U760" s="437"/>
      <c r="V760" s="410">
        <v>0</v>
      </c>
      <c r="W760" s="282"/>
      <c r="X760" s="411">
        <v>44805</v>
      </c>
      <c r="Y760" s="449">
        <v>45016</v>
      </c>
      <c r="Z760" s="374">
        <v>0</v>
      </c>
      <c r="AA760" s="365">
        <v>0</v>
      </c>
      <c r="AB760" s="374">
        <v>0</v>
      </c>
      <c r="AC760" s="374">
        <f t="shared" si="54"/>
        <v>0</v>
      </c>
      <c r="AD760" s="44"/>
    </row>
    <row r="761" spans="1:30" s="43" customFormat="1" ht="15" customHeight="1">
      <c r="A761" s="387" t="s">
        <v>858</v>
      </c>
      <c r="B761" s="282" t="s">
        <v>3363</v>
      </c>
      <c r="C761" s="282" t="s">
        <v>2958</v>
      </c>
      <c r="D761" s="388" t="s">
        <v>32</v>
      </c>
      <c r="E761" s="59" t="s">
        <v>4398</v>
      </c>
      <c r="F761" s="59" t="s">
        <v>4399</v>
      </c>
      <c r="G761" s="59" t="s">
        <v>35</v>
      </c>
      <c r="H761" s="60" t="s">
        <v>4400</v>
      </c>
      <c r="I761" s="60" t="e">
        <f>VLOOKUP(H761,新返回合同!$A$2:$Y$45,25,FALSE)</f>
        <v>#N/A</v>
      </c>
      <c r="J761" s="395" t="s">
        <v>37</v>
      </c>
      <c r="K761" s="57" t="s">
        <v>3404</v>
      </c>
      <c r="L761" s="57" t="s">
        <v>3630</v>
      </c>
      <c r="M761" s="57" t="s">
        <v>3631</v>
      </c>
      <c r="N761" s="411" t="s">
        <v>4401</v>
      </c>
      <c r="O761" s="57" t="s">
        <v>3633</v>
      </c>
      <c r="P761" s="466">
        <v>10417</v>
      </c>
      <c r="Q761" s="408">
        <v>0</v>
      </c>
      <c r="R761" s="396">
        <f t="shared" si="53"/>
        <v>0</v>
      </c>
      <c r="S761" s="77">
        <v>202305</v>
      </c>
      <c r="T761" s="372" t="s">
        <v>4402</v>
      </c>
      <c r="U761" s="437"/>
      <c r="V761" s="410">
        <v>0</v>
      </c>
      <c r="W761" s="447"/>
      <c r="X761" s="411">
        <v>44470</v>
      </c>
      <c r="Y761" s="411">
        <v>44834</v>
      </c>
      <c r="Z761" s="374">
        <v>0</v>
      </c>
      <c r="AA761" s="365">
        <v>0</v>
      </c>
      <c r="AB761" s="374">
        <v>0</v>
      </c>
      <c r="AC761" s="374">
        <f t="shared" si="54"/>
        <v>0</v>
      </c>
      <c r="AD761" s="44"/>
    </row>
    <row r="762" spans="1:30" s="43" customFormat="1" ht="15" customHeight="1">
      <c r="A762" s="387" t="s">
        <v>858</v>
      </c>
      <c r="B762" s="282" t="s">
        <v>3363</v>
      </c>
      <c r="C762" s="282" t="s">
        <v>2958</v>
      </c>
      <c r="D762" s="388" t="s">
        <v>32</v>
      </c>
      <c r="E762" s="59" t="s">
        <v>4398</v>
      </c>
      <c r="F762" s="59" t="s">
        <v>4399</v>
      </c>
      <c r="G762" s="59" t="s">
        <v>35</v>
      </c>
      <c r="H762" s="60" t="s">
        <v>4400</v>
      </c>
      <c r="I762" s="60" t="e">
        <f>VLOOKUP(H762,新返回合同!$A$2:$Y$45,25,FALSE)</f>
        <v>#N/A</v>
      </c>
      <c r="J762" s="395" t="s">
        <v>37</v>
      </c>
      <c r="K762" s="387" t="s">
        <v>3404</v>
      </c>
      <c r="L762" s="201" t="s">
        <v>3635</v>
      </c>
      <c r="M762" s="458" t="s">
        <v>3636</v>
      </c>
      <c r="N762" s="411" t="s">
        <v>4403</v>
      </c>
      <c r="O762" s="57" t="s">
        <v>4404</v>
      </c>
      <c r="P762" s="466">
        <v>10417</v>
      </c>
      <c r="Q762" s="408">
        <v>0</v>
      </c>
      <c r="R762" s="396">
        <f t="shared" si="53"/>
        <v>0</v>
      </c>
      <c r="S762" s="77">
        <v>202305</v>
      </c>
      <c r="T762" s="372" t="s">
        <v>4405</v>
      </c>
      <c r="U762" s="437"/>
      <c r="V762" s="410">
        <v>0</v>
      </c>
      <c r="W762" s="447"/>
      <c r="X762" s="411">
        <v>44470</v>
      </c>
      <c r="Y762" s="411">
        <v>44834</v>
      </c>
      <c r="Z762" s="374">
        <v>0</v>
      </c>
      <c r="AA762" s="365">
        <v>0</v>
      </c>
      <c r="AB762" s="374">
        <v>0</v>
      </c>
      <c r="AC762" s="374">
        <f t="shared" si="54"/>
        <v>0</v>
      </c>
      <c r="AD762" s="44"/>
    </row>
    <row r="763" spans="1:30" s="43" customFormat="1" ht="15" customHeight="1">
      <c r="A763" s="387" t="s">
        <v>858</v>
      </c>
      <c r="B763" s="282" t="s">
        <v>3363</v>
      </c>
      <c r="C763" s="282" t="s">
        <v>2958</v>
      </c>
      <c r="D763" s="388" t="s">
        <v>32</v>
      </c>
      <c r="E763" s="59" t="s">
        <v>4398</v>
      </c>
      <c r="F763" s="59" t="s">
        <v>4399</v>
      </c>
      <c r="G763" s="58" t="s">
        <v>35</v>
      </c>
      <c r="H763" s="60" t="s">
        <v>4406</v>
      </c>
      <c r="I763" s="60" t="e">
        <f>VLOOKUP(H763,新返回合同!$A$2:$Y$45,25,FALSE)</f>
        <v>#N/A</v>
      </c>
      <c r="J763" s="316" t="s">
        <v>37</v>
      </c>
      <c r="K763" s="468" t="s">
        <v>2859</v>
      </c>
      <c r="L763" s="469" t="s">
        <v>3669</v>
      </c>
      <c r="M763" s="458" t="s">
        <v>3670</v>
      </c>
      <c r="N763" s="411" t="s">
        <v>4407</v>
      </c>
      <c r="O763" s="296" t="s">
        <v>4408</v>
      </c>
      <c r="P763" s="466">
        <v>10417</v>
      </c>
      <c r="Q763" s="408">
        <v>0</v>
      </c>
      <c r="R763" s="396">
        <f t="shared" si="53"/>
        <v>0</v>
      </c>
      <c r="S763" s="77">
        <v>202305</v>
      </c>
      <c r="T763" s="471" t="s">
        <v>4409</v>
      </c>
      <c r="U763" s="437"/>
      <c r="V763" s="410">
        <v>0</v>
      </c>
      <c r="W763" s="447"/>
      <c r="X763" s="411">
        <v>44593</v>
      </c>
      <c r="Y763" s="411">
        <v>44834</v>
      </c>
      <c r="Z763" s="374">
        <v>0</v>
      </c>
      <c r="AA763" s="365">
        <v>0</v>
      </c>
      <c r="AB763" s="374">
        <v>0</v>
      </c>
      <c r="AC763" s="374">
        <f t="shared" si="54"/>
        <v>0</v>
      </c>
      <c r="AD763" s="44"/>
    </row>
    <row r="764" spans="1:30" s="43" customFormat="1" ht="15" customHeight="1">
      <c r="A764" s="451" t="s">
        <v>858</v>
      </c>
      <c r="B764" s="282" t="s">
        <v>3363</v>
      </c>
      <c r="C764" s="282" t="s">
        <v>1795</v>
      </c>
      <c r="D764" s="388" t="s">
        <v>32</v>
      </c>
      <c r="E764" s="59" t="s">
        <v>4398</v>
      </c>
      <c r="F764" s="59" t="s">
        <v>4399</v>
      </c>
      <c r="G764" s="59" t="s">
        <v>35</v>
      </c>
      <c r="H764" s="60" t="s">
        <v>4410</v>
      </c>
      <c r="I764" s="60" t="e">
        <f>VLOOKUP(H764,新返回合同!$A$2:$Y$45,25,FALSE)</f>
        <v>#N/A</v>
      </c>
      <c r="J764" s="395" t="s">
        <v>37</v>
      </c>
      <c r="K764" s="387" t="s">
        <v>3694</v>
      </c>
      <c r="L764" s="201" t="s">
        <v>3695</v>
      </c>
      <c r="M764" s="458" t="s">
        <v>3696</v>
      </c>
      <c r="N764" s="411">
        <v>44958</v>
      </c>
      <c r="O764" s="282" t="s">
        <v>274</v>
      </c>
      <c r="P764" s="396">
        <v>6333</v>
      </c>
      <c r="Q764" s="408">
        <v>33.799999999999997</v>
      </c>
      <c r="R764" s="396">
        <f t="shared" si="53"/>
        <v>214055.4</v>
      </c>
      <c r="S764" s="77">
        <v>202305</v>
      </c>
      <c r="T764" s="372" t="s">
        <v>4411</v>
      </c>
      <c r="U764" s="437"/>
      <c r="V764" s="410">
        <v>33.734825133999998</v>
      </c>
      <c r="W764" s="447"/>
      <c r="X764" s="411">
        <v>44958</v>
      </c>
      <c r="Y764" s="449">
        <v>45199</v>
      </c>
      <c r="Z764" s="282" t="s">
        <v>4412</v>
      </c>
      <c r="AA764" s="420">
        <v>0.3</v>
      </c>
      <c r="AB764" s="88">
        <v>100</v>
      </c>
      <c r="AC764" s="374">
        <f t="shared" si="54"/>
        <v>30</v>
      </c>
      <c r="AD764" s="44"/>
    </row>
    <row r="765" spans="1:30" s="43" customFormat="1" ht="15" customHeight="1">
      <c r="A765" s="451" t="s">
        <v>858</v>
      </c>
      <c r="B765" s="282" t="s">
        <v>3363</v>
      </c>
      <c r="C765" s="282" t="s">
        <v>859</v>
      </c>
      <c r="D765" s="388" t="s">
        <v>32</v>
      </c>
      <c r="E765" s="59" t="s">
        <v>4398</v>
      </c>
      <c r="F765" s="59" t="s">
        <v>4399</v>
      </c>
      <c r="G765" s="59" t="s">
        <v>35</v>
      </c>
      <c r="H765" s="60" t="s">
        <v>4413</v>
      </c>
      <c r="I765" s="60" t="e">
        <f>VLOOKUP(H765,新返回合同!$A$2:$Y$45,25,FALSE)</f>
        <v>#N/A</v>
      </c>
      <c r="J765" s="395" t="s">
        <v>37</v>
      </c>
      <c r="K765" s="387" t="s">
        <v>3700</v>
      </c>
      <c r="L765" s="201" t="s">
        <v>3701</v>
      </c>
      <c r="M765" s="458" t="s">
        <v>3702</v>
      </c>
      <c r="N765" s="411">
        <v>44958</v>
      </c>
      <c r="O765" s="282" t="s">
        <v>431</v>
      </c>
      <c r="P765" s="396">
        <v>6333</v>
      </c>
      <c r="Q765" s="408">
        <v>60.3</v>
      </c>
      <c r="R765" s="396">
        <f t="shared" si="53"/>
        <v>381879.9</v>
      </c>
      <c r="S765" s="77">
        <v>202305</v>
      </c>
      <c r="T765" s="372" t="s">
        <v>4414</v>
      </c>
      <c r="U765" s="437"/>
      <c r="V765" s="410">
        <v>60.282840729</v>
      </c>
      <c r="W765" s="447"/>
      <c r="X765" s="411">
        <v>44958</v>
      </c>
      <c r="Y765" s="449">
        <v>45199</v>
      </c>
      <c r="Z765" s="282" t="s">
        <v>4415</v>
      </c>
      <c r="AA765" s="420">
        <v>0.3</v>
      </c>
      <c r="AB765" s="447">
        <v>200</v>
      </c>
      <c r="AC765" s="374">
        <f t="shared" si="54"/>
        <v>60</v>
      </c>
      <c r="AD765" s="44"/>
    </row>
    <row r="766" spans="1:30" s="43" customFormat="1" ht="15" customHeight="1">
      <c r="A766" s="455" t="s">
        <v>858</v>
      </c>
      <c r="B766" s="282" t="s">
        <v>3363</v>
      </c>
      <c r="C766" s="57" t="s">
        <v>2958</v>
      </c>
      <c r="D766" s="388" t="s">
        <v>32</v>
      </c>
      <c r="E766" s="59" t="s">
        <v>4398</v>
      </c>
      <c r="F766" s="59" t="s">
        <v>4399</v>
      </c>
      <c r="G766" s="59" t="s">
        <v>35</v>
      </c>
      <c r="H766" s="60" t="s">
        <v>4416</v>
      </c>
      <c r="I766" s="60" t="e">
        <f>VLOOKUP(H766,新返回合同!$A$2:$Y$45,25,FALSE)</f>
        <v>#N/A</v>
      </c>
      <c r="J766" s="395" t="s">
        <v>37</v>
      </c>
      <c r="K766" s="387" t="s">
        <v>2859</v>
      </c>
      <c r="L766" s="201" t="s">
        <v>3710</v>
      </c>
      <c r="M766" s="458" t="s">
        <v>3711</v>
      </c>
      <c r="N766" s="411">
        <v>44958</v>
      </c>
      <c r="O766" s="282" t="s">
        <v>274</v>
      </c>
      <c r="P766" s="396">
        <v>8333</v>
      </c>
      <c r="Q766" s="408">
        <v>42.7</v>
      </c>
      <c r="R766" s="396">
        <f t="shared" si="53"/>
        <v>355819.1</v>
      </c>
      <c r="S766" s="77">
        <v>202305</v>
      </c>
      <c r="T766" s="372" t="s">
        <v>4417</v>
      </c>
      <c r="U766" s="437"/>
      <c r="V766" s="410">
        <v>42.615409851000003</v>
      </c>
      <c r="W766" s="447"/>
      <c r="X766" s="411">
        <v>44958</v>
      </c>
      <c r="Y766" s="449">
        <v>45230</v>
      </c>
      <c r="Z766" s="282" t="s">
        <v>4418</v>
      </c>
      <c r="AA766" s="420">
        <v>0.3</v>
      </c>
      <c r="AB766" s="447">
        <v>100</v>
      </c>
      <c r="AC766" s="374">
        <f t="shared" si="54"/>
        <v>30</v>
      </c>
      <c r="AD766" s="44"/>
    </row>
    <row r="767" spans="1:30" s="2" customFormat="1" ht="15" customHeight="1">
      <c r="A767" s="384" t="s">
        <v>858</v>
      </c>
      <c r="B767" s="322" t="s">
        <v>3363</v>
      </c>
      <c r="C767" s="322" t="s">
        <v>1275</v>
      </c>
      <c r="D767" s="385" t="s">
        <v>3370</v>
      </c>
      <c r="E767" s="63" t="s">
        <v>4419</v>
      </c>
      <c r="F767" s="63" t="s">
        <v>4420</v>
      </c>
      <c r="G767" s="62" t="s">
        <v>35</v>
      </c>
      <c r="H767" s="8" t="s">
        <v>4421</v>
      </c>
      <c r="I767" s="8" t="e">
        <f>VLOOKUP(H767,新返回合同!$A$2:$Y$45,25,FALSE)</f>
        <v>#N/A</v>
      </c>
      <c r="J767" s="9" t="s">
        <v>37</v>
      </c>
      <c r="K767" s="479" t="s">
        <v>4422</v>
      </c>
      <c r="L767" s="480" t="s">
        <v>4423</v>
      </c>
      <c r="M767" s="391" t="s">
        <v>4424</v>
      </c>
      <c r="N767" s="428">
        <v>44531</v>
      </c>
      <c r="O767" s="478" t="s">
        <v>274</v>
      </c>
      <c r="P767" s="394">
        <v>5416.67</v>
      </c>
      <c r="Q767" s="399">
        <v>30.1</v>
      </c>
      <c r="R767" s="393">
        <f t="shared" si="53"/>
        <v>163041.76999999999</v>
      </c>
      <c r="S767" s="26">
        <v>202305</v>
      </c>
      <c r="T767" s="482" t="s">
        <v>4425</v>
      </c>
      <c r="U767" s="438"/>
      <c r="V767" s="401">
        <v>30.008417130000002</v>
      </c>
      <c r="W767" s="419"/>
      <c r="X767" s="428"/>
      <c r="Y767" s="428"/>
      <c r="Z767" s="322" t="s">
        <v>4426</v>
      </c>
      <c r="AA767" s="418">
        <v>0.3</v>
      </c>
      <c r="AB767" s="90">
        <v>100</v>
      </c>
      <c r="AC767" s="225">
        <f t="shared" si="54"/>
        <v>30</v>
      </c>
      <c r="AD767" s="38"/>
    </row>
    <row r="768" spans="1:30" s="2" customFormat="1" ht="15" customHeight="1">
      <c r="A768" s="384" t="s">
        <v>858</v>
      </c>
      <c r="B768" s="322" t="s">
        <v>3363</v>
      </c>
      <c r="C768" s="322" t="s">
        <v>1275</v>
      </c>
      <c r="D768" s="385" t="s">
        <v>3370</v>
      </c>
      <c r="E768" s="63" t="s">
        <v>4419</v>
      </c>
      <c r="F768" s="63" t="s">
        <v>4420</v>
      </c>
      <c r="G768" s="62" t="s">
        <v>35</v>
      </c>
      <c r="H768" s="8" t="s">
        <v>4421</v>
      </c>
      <c r="I768" s="8" t="e">
        <f>VLOOKUP(H768,新返回合同!$A$2:$Y$45,25,FALSE)</f>
        <v>#N/A</v>
      </c>
      <c r="J768" s="9" t="s">
        <v>37</v>
      </c>
      <c r="K768" s="479" t="s">
        <v>4422</v>
      </c>
      <c r="L768" s="480" t="s">
        <v>4423</v>
      </c>
      <c r="M768" s="391" t="s">
        <v>4424</v>
      </c>
      <c r="N768" s="428">
        <v>44531</v>
      </c>
      <c r="O768" s="478" t="s">
        <v>274</v>
      </c>
      <c r="P768" s="394">
        <v>5416.67</v>
      </c>
      <c r="Q768" s="399">
        <v>0.5</v>
      </c>
      <c r="R768" s="393">
        <v>8041.78</v>
      </c>
      <c r="S768" s="406">
        <v>202304</v>
      </c>
      <c r="T768" s="484" t="s">
        <v>4427</v>
      </c>
      <c r="U768" s="438"/>
      <c r="V768" s="401"/>
      <c r="W768" s="419"/>
      <c r="X768" s="428"/>
      <c r="Y768" s="428"/>
      <c r="Z768" s="322"/>
      <c r="AA768" s="418"/>
      <c r="AB768" s="90"/>
      <c r="AC768" s="225"/>
      <c r="AD768" s="38"/>
    </row>
    <row r="769" spans="1:30" s="2" customFormat="1" ht="15" customHeight="1">
      <c r="A769" s="384" t="s">
        <v>858</v>
      </c>
      <c r="B769" s="322" t="s">
        <v>3363</v>
      </c>
      <c r="C769" s="322" t="s">
        <v>1511</v>
      </c>
      <c r="D769" s="385" t="s">
        <v>3410</v>
      </c>
      <c r="E769" s="63" t="s">
        <v>4428</v>
      </c>
      <c r="F769" s="63" t="s">
        <v>4429</v>
      </c>
      <c r="G769" s="62" t="s">
        <v>35</v>
      </c>
      <c r="H769" s="8" t="s">
        <v>4430</v>
      </c>
      <c r="I769" s="8" t="e">
        <f>VLOOKUP(H769,新返回合同!$A$2:$Y$45,25,FALSE)</f>
        <v>#N/A</v>
      </c>
      <c r="J769" s="9" t="s">
        <v>1235</v>
      </c>
      <c r="K769" s="479" t="s">
        <v>1630</v>
      </c>
      <c r="L769" s="480" t="s">
        <v>4431</v>
      </c>
      <c r="M769" s="391" t="s">
        <v>1632</v>
      </c>
      <c r="N769" s="428">
        <v>44545</v>
      </c>
      <c r="O769" s="478" t="s">
        <v>1443</v>
      </c>
      <c r="P769" s="394">
        <v>11750</v>
      </c>
      <c r="Q769" s="399">
        <v>12</v>
      </c>
      <c r="R769" s="393">
        <f t="shared" ref="R769:R786" si="55">ROUND(P769*Q769,2)</f>
        <v>141000</v>
      </c>
      <c r="S769" s="26">
        <v>202305</v>
      </c>
      <c r="T769" s="482" t="s">
        <v>4432</v>
      </c>
      <c r="U769" s="438"/>
      <c r="V769" s="401">
        <v>7.9539480579999999</v>
      </c>
      <c r="W769" s="419"/>
      <c r="X769" s="428"/>
      <c r="Y769" s="428"/>
      <c r="Z769" s="322" t="s">
        <v>4433</v>
      </c>
      <c r="AA769" s="418">
        <v>0.3</v>
      </c>
      <c r="AB769" s="90">
        <v>40</v>
      </c>
      <c r="AC769" s="419">
        <f t="shared" ref="AC769:AC779" si="56">AA769*AB769</f>
        <v>12</v>
      </c>
      <c r="AD769" s="38"/>
    </row>
    <row r="770" spans="1:30" s="2" customFormat="1" ht="15" customHeight="1">
      <c r="A770" s="384" t="s">
        <v>870</v>
      </c>
      <c r="B770" s="322" t="s">
        <v>3363</v>
      </c>
      <c r="C770" s="322" t="s">
        <v>1511</v>
      </c>
      <c r="D770" s="385" t="s">
        <v>3410</v>
      </c>
      <c r="E770" s="63" t="s">
        <v>4428</v>
      </c>
      <c r="F770" s="63" t="s">
        <v>4429</v>
      </c>
      <c r="G770" s="62" t="s">
        <v>35</v>
      </c>
      <c r="H770" s="8" t="s">
        <v>4430</v>
      </c>
      <c r="I770" s="8" t="e">
        <f>VLOOKUP(H770,新返回合同!$A$2:$Y$45,25,FALSE)</f>
        <v>#N/A</v>
      </c>
      <c r="J770" s="9" t="s">
        <v>1235</v>
      </c>
      <c r="K770" s="479" t="s">
        <v>1630</v>
      </c>
      <c r="L770" s="480" t="s">
        <v>4434</v>
      </c>
      <c r="M770" s="391" t="s">
        <v>1632</v>
      </c>
      <c r="N770" s="428">
        <v>44545</v>
      </c>
      <c r="O770" s="478" t="s">
        <v>1443</v>
      </c>
      <c r="P770" s="394">
        <v>7560</v>
      </c>
      <c r="Q770" s="399">
        <v>12.1</v>
      </c>
      <c r="R770" s="393">
        <f t="shared" si="55"/>
        <v>91476</v>
      </c>
      <c r="S770" s="26">
        <v>202305</v>
      </c>
      <c r="T770" s="482" t="s">
        <v>4435</v>
      </c>
      <c r="U770" s="438"/>
      <c r="V770" s="401">
        <v>12.067684002</v>
      </c>
      <c r="W770" s="419"/>
      <c r="X770" s="428"/>
      <c r="Y770" s="428"/>
      <c r="Z770" s="322" t="s">
        <v>4436</v>
      </c>
      <c r="AA770" s="418">
        <v>0.4</v>
      </c>
      <c r="AB770" s="90">
        <v>30</v>
      </c>
      <c r="AC770" s="419">
        <f>AA770*AB770</f>
        <v>12</v>
      </c>
      <c r="AD770" s="38"/>
    </row>
    <row r="771" spans="1:30" s="2" customFormat="1" ht="15" customHeight="1">
      <c r="A771" s="384" t="s">
        <v>877</v>
      </c>
      <c r="B771" s="322" t="s">
        <v>3363</v>
      </c>
      <c r="C771" s="322" t="s">
        <v>1511</v>
      </c>
      <c r="D771" s="385" t="s">
        <v>3410</v>
      </c>
      <c r="E771" s="63" t="s">
        <v>4428</v>
      </c>
      <c r="F771" s="63" t="s">
        <v>4429</v>
      </c>
      <c r="G771" s="62" t="s">
        <v>35</v>
      </c>
      <c r="H771" s="8" t="s">
        <v>4430</v>
      </c>
      <c r="I771" s="8" t="e">
        <f>VLOOKUP(H771,新返回合同!$A$2:$Y$45,25,FALSE)</f>
        <v>#N/A</v>
      </c>
      <c r="J771" s="9" t="s">
        <v>1235</v>
      </c>
      <c r="K771" s="479" t="s">
        <v>1630</v>
      </c>
      <c r="L771" s="480" t="s">
        <v>4437</v>
      </c>
      <c r="M771" s="391" t="s">
        <v>1632</v>
      </c>
      <c r="N771" s="428">
        <v>44545</v>
      </c>
      <c r="O771" s="478" t="s">
        <v>1443</v>
      </c>
      <c r="P771" s="394">
        <v>7560</v>
      </c>
      <c r="Q771" s="399">
        <v>16</v>
      </c>
      <c r="R771" s="393">
        <f t="shared" si="55"/>
        <v>120960</v>
      </c>
      <c r="S771" s="26">
        <v>202305</v>
      </c>
      <c r="T771" s="482" t="s">
        <v>4438</v>
      </c>
      <c r="U771" s="438"/>
      <c r="V771" s="401">
        <v>7.8467339359999997</v>
      </c>
      <c r="W771" s="419"/>
      <c r="X771" s="428"/>
      <c r="Y771" s="428"/>
      <c r="Z771" s="322" t="s">
        <v>4439</v>
      </c>
      <c r="AA771" s="418">
        <v>0.4</v>
      </c>
      <c r="AB771" s="90">
        <v>40</v>
      </c>
      <c r="AC771" s="419">
        <f t="shared" si="56"/>
        <v>16</v>
      </c>
      <c r="AD771" s="38"/>
    </row>
    <row r="772" spans="1:30" s="43" customFormat="1" ht="15" customHeight="1">
      <c r="A772" s="387" t="s">
        <v>870</v>
      </c>
      <c r="B772" s="282" t="s">
        <v>3363</v>
      </c>
      <c r="C772" s="282" t="s">
        <v>414</v>
      </c>
      <c r="D772" s="388" t="s">
        <v>3370</v>
      </c>
      <c r="E772" s="59" t="s">
        <v>4440</v>
      </c>
      <c r="F772" s="59" t="s">
        <v>4441</v>
      </c>
      <c r="G772" s="58" t="s">
        <v>35</v>
      </c>
      <c r="H772" s="60" t="s">
        <v>4442</v>
      </c>
      <c r="I772" s="60" t="e">
        <f>VLOOKUP(H772,新返回合同!$A$2:$Y$45,25,FALSE)</f>
        <v>#N/A</v>
      </c>
      <c r="J772" s="316" t="s">
        <v>37</v>
      </c>
      <c r="K772" s="468" t="s">
        <v>574</v>
      </c>
      <c r="L772" s="469" t="s">
        <v>4443</v>
      </c>
      <c r="M772" s="458" t="s">
        <v>4444</v>
      </c>
      <c r="N772" s="411" t="s">
        <v>4445</v>
      </c>
      <c r="O772" s="454" t="s">
        <v>1326</v>
      </c>
      <c r="P772" s="473">
        <v>5500</v>
      </c>
      <c r="Q772" s="408">
        <v>0</v>
      </c>
      <c r="R772" s="396">
        <f t="shared" si="55"/>
        <v>0</v>
      </c>
      <c r="S772" s="77">
        <v>202305</v>
      </c>
      <c r="T772" s="471" t="s">
        <v>4446</v>
      </c>
      <c r="U772" s="437"/>
      <c r="V772" s="410">
        <v>0</v>
      </c>
      <c r="W772" s="447"/>
      <c r="X772" s="411">
        <v>44652</v>
      </c>
      <c r="Y772" s="411">
        <v>44681</v>
      </c>
      <c r="Z772" s="374">
        <v>0</v>
      </c>
      <c r="AA772" s="365">
        <v>0</v>
      </c>
      <c r="AB772" s="374">
        <v>0</v>
      </c>
      <c r="AC772" s="374">
        <f t="shared" si="56"/>
        <v>0</v>
      </c>
      <c r="AD772" s="44"/>
    </row>
    <row r="773" spans="1:30" s="43" customFormat="1" ht="15" customHeight="1">
      <c r="A773" s="387" t="s">
        <v>877</v>
      </c>
      <c r="B773" s="282" t="s">
        <v>3363</v>
      </c>
      <c r="C773" s="282" t="s">
        <v>1912</v>
      </c>
      <c r="D773" s="388" t="s">
        <v>3410</v>
      </c>
      <c r="E773" s="59" t="s">
        <v>4447</v>
      </c>
      <c r="F773" s="59" t="s">
        <v>4448</v>
      </c>
      <c r="G773" s="58" t="s">
        <v>35</v>
      </c>
      <c r="H773" s="60" t="s">
        <v>4449</v>
      </c>
      <c r="I773" s="60" t="e">
        <f>VLOOKUP(H773,新返回合同!$A$2:$Y$45,25,FALSE)</f>
        <v>#N/A</v>
      </c>
      <c r="J773" s="316" t="s">
        <v>37</v>
      </c>
      <c r="K773" s="468" t="s">
        <v>1917</v>
      </c>
      <c r="L773" s="469" t="s">
        <v>4450</v>
      </c>
      <c r="M773" s="458" t="s">
        <v>4451</v>
      </c>
      <c r="N773" s="411" t="s">
        <v>4452</v>
      </c>
      <c r="O773" s="454" t="s">
        <v>2979</v>
      </c>
      <c r="P773" s="473">
        <v>4800</v>
      </c>
      <c r="Q773" s="408">
        <v>0</v>
      </c>
      <c r="R773" s="396">
        <f t="shared" si="55"/>
        <v>0</v>
      </c>
      <c r="S773" s="77">
        <v>202305</v>
      </c>
      <c r="T773" s="471" t="s">
        <v>4453</v>
      </c>
      <c r="U773" s="437"/>
      <c r="V773" s="410">
        <v>0</v>
      </c>
      <c r="W773" s="447"/>
      <c r="X773" s="411">
        <v>44562</v>
      </c>
      <c r="Y773" s="411">
        <v>44592</v>
      </c>
      <c r="Z773" s="374">
        <v>0</v>
      </c>
      <c r="AA773" s="365">
        <v>0</v>
      </c>
      <c r="AB773" s="374">
        <v>0</v>
      </c>
      <c r="AC773" s="374">
        <f t="shared" si="56"/>
        <v>0</v>
      </c>
      <c r="AD773" s="44"/>
    </row>
    <row r="774" spans="1:30" s="43" customFormat="1" ht="15" customHeight="1">
      <c r="A774" s="387" t="s">
        <v>858</v>
      </c>
      <c r="B774" s="282" t="s">
        <v>3363</v>
      </c>
      <c r="C774" s="282" t="s">
        <v>2958</v>
      </c>
      <c r="D774" s="388" t="s">
        <v>32</v>
      </c>
      <c r="E774" s="59" t="s">
        <v>4454</v>
      </c>
      <c r="F774" s="59" t="s">
        <v>4455</v>
      </c>
      <c r="G774" s="58" t="s">
        <v>35</v>
      </c>
      <c r="H774" s="60" t="s">
        <v>4456</v>
      </c>
      <c r="I774" s="60" t="e">
        <f>VLOOKUP(H774,新返回合同!$A$2:$Y$45,25,FALSE)</f>
        <v>#N/A</v>
      </c>
      <c r="J774" s="316" t="s">
        <v>37</v>
      </c>
      <c r="K774" s="468" t="s">
        <v>3149</v>
      </c>
      <c r="L774" s="469" t="s">
        <v>4457</v>
      </c>
      <c r="M774" s="458" t="s">
        <v>4458</v>
      </c>
      <c r="N774" s="411" t="s">
        <v>4459</v>
      </c>
      <c r="O774" s="454" t="s">
        <v>2979</v>
      </c>
      <c r="P774" s="473">
        <v>9600</v>
      </c>
      <c r="Q774" s="408">
        <v>0</v>
      </c>
      <c r="R774" s="396">
        <f t="shared" si="55"/>
        <v>0</v>
      </c>
      <c r="S774" s="77">
        <v>202305</v>
      </c>
      <c r="T774" s="471" t="s">
        <v>4460</v>
      </c>
      <c r="U774" s="437"/>
      <c r="V774" s="410">
        <v>0</v>
      </c>
      <c r="W774" s="447"/>
      <c r="X774" s="411">
        <v>44593</v>
      </c>
      <c r="Y774" s="411">
        <v>44773</v>
      </c>
      <c r="Z774" s="374">
        <v>0</v>
      </c>
      <c r="AA774" s="365">
        <v>0</v>
      </c>
      <c r="AB774" s="374">
        <v>0</v>
      </c>
      <c r="AC774" s="374">
        <f t="shared" si="56"/>
        <v>0</v>
      </c>
      <c r="AD774" s="44"/>
    </row>
    <row r="775" spans="1:30" s="43" customFormat="1" ht="15" customHeight="1">
      <c r="A775" s="59" t="s">
        <v>877</v>
      </c>
      <c r="B775" s="282" t="s">
        <v>3363</v>
      </c>
      <c r="C775" s="282" t="s">
        <v>1636</v>
      </c>
      <c r="D775" s="388" t="s">
        <v>3410</v>
      </c>
      <c r="E775" s="282" t="s">
        <v>4461</v>
      </c>
      <c r="F775" s="282" t="s">
        <v>4462</v>
      </c>
      <c r="G775" s="59" t="s">
        <v>35</v>
      </c>
      <c r="H775" s="395" t="s">
        <v>4463</v>
      </c>
      <c r="I775" s="60" t="e">
        <f>VLOOKUP(H775,新返回合同!$A$2:$Y$45,25,FALSE)</f>
        <v>#N/A</v>
      </c>
      <c r="J775" s="395" t="s">
        <v>37</v>
      </c>
      <c r="K775" s="282" t="s">
        <v>1670</v>
      </c>
      <c r="L775" s="282" t="s">
        <v>4464</v>
      </c>
      <c r="M775" s="282" t="s">
        <v>4465</v>
      </c>
      <c r="N775" s="411">
        <v>44593</v>
      </c>
      <c r="O775" s="282" t="s">
        <v>274</v>
      </c>
      <c r="P775" s="427">
        <v>4200</v>
      </c>
      <c r="Q775" s="408">
        <v>100</v>
      </c>
      <c r="R775" s="466">
        <f t="shared" si="55"/>
        <v>420000</v>
      </c>
      <c r="S775" s="77">
        <v>202305</v>
      </c>
      <c r="T775" s="437" t="s">
        <v>4466</v>
      </c>
      <c r="U775" s="437"/>
      <c r="V775" s="410">
        <v>80.132629394999995</v>
      </c>
      <c r="W775" s="88"/>
      <c r="X775" s="411">
        <v>44958</v>
      </c>
      <c r="Y775" s="81">
        <v>45322</v>
      </c>
      <c r="Z775" s="282" t="s">
        <v>4467</v>
      </c>
      <c r="AA775" s="420">
        <v>1</v>
      </c>
      <c r="AB775" s="447">
        <v>100</v>
      </c>
      <c r="AC775" s="374">
        <f t="shared" si="56"/>
        <v>100</v>
      </c>
      <c r="AD775" s="44"/>
    </row>
    <row r="776" spans="1:30" s="43" customFormat="1" ht="15" customHeight="1">
      <c r="A776" s="59" t="s">
        <v>870</v>
      </c>
      <c r="B776" s="282" t="s">
        <v>3363</v>
      </c>
      <c r="C776" s="282" t="s">
        <v>543</v>
      </c>
      <c r="D776" s="388" t="s">
        <v>32</v>
      </c>
      <c r="E776" s="282" t="s">
        <v>4468</v>
      </c>
      <c r="F776" s="282" t="s">
        <v>4469</v>
      </c>
      <c r="G776" s="59" t="s">
        <v>35</v>
      </c>
      <c r="H776" s="282" t="s">
        <v>4470</v>
      </c>
      <c r="I776" s="60" t="e">
        <f>VLOOKUP(H776,新返回合同!$A$2:$Y$45,25,FALSE)</f>
        <v>#N/A</v>
      </c>
      <c r="J776" s="395" t="s">
        <v>37</v>
      </c>
      <c r="K776" s="282" t="s">
        <v>543</v>
      </c>
      <c r="L776" s="282" t="s">
        <v>4471</v>
      </c>
      <c r="M776" s="282" t="s">
        <v>4472</v>
      </c>
      <c r="N776" s="411">
        <v>44593</v>
      </c>
      <c r="O776" s="282" t="s">
        <v>1363</v>
      </c>
      <c r="P776" s="427">
        <v>7000</v>
      </c>
      <c r="Q776" s="408">
        <v>25.9</v>
      </c>
      <c r="R776" s="466">
        <f t="shared" si="55"/>
        <v>181300</v>
      </c>
      <c r="S776" s="77">
        <v>202305</v>
      </c>
      <c r="T776" s="437" t="s">
        <v>4473</v>
      </c>
      <c r="U776" s="437"/>
      <c r="V776" s="410">
        <v>25.848669052000002</v>
      </c>
      <c r="W776" s="447"/>
      <c r="X776" s="411">
        <v>44958</v>
      </c>
      <c r="Y776" s="411">
        <v>45322</v>
      </c>
      <c r="Z776" s="282" t="s">
        <v>4474</v>
      </c>
      <c r="AA776" s="420">
        <v>0.3</v>
      </c>
      <c r="AB776" s="447">
        <v>80</v>
      </c>
      <c r="AC776" s="374">
        <f t="shared" si="56"/>
        <v>24</v>
      </c>
      <c r="AD776" s="44"/>
    </row>
    <row r="777" spans="1:30" s="43" customFormat="1" ht="15" customHeight="1">
      <c r="A777" s="451" t="s">
        <v>858</v>
      </c>
      <c r="B777" s="282" t="s">
        <v>3363</v>
      </c>
      <c r="C777" s="282" t="s">
        <v>1511</v>
      </c>
      <c r="D777" s="388" t="s">
        <v>3410</v>
      </c>
      <c r="E777" s="282" t="s">
        <v>4475</v>
      </c>
      <c r="F777" s="282" t="s">
        <v>4476</v>
      </c>
      <c r="G777" s="59" t="s">
        <v>35</v>
      </c>
      <c r="H777" s="282" t="s">
        <v>4477</v>
      </c>
      <c r="I777" s="60" t="e">
        <f>VLOOKUP(H777,新返回合同!$A$2:$Y$45,25,FALSE)</f>
        <v>#N/A</v>
      </c>
      <c r="J777" s="395" t="s">
        <v>37</v>
      </c>
      <c r="K777" s="282" t="s">
        <v>1630</v>
      </c>
      <c r="L777" s="282" t="s">
        <v>4478</v>
      </c>
      <c r="M777" s="282" t="s">
        <v>4479</v>
      </c>
      <c r="N777" s="411">
        <v>44652</v>
      </c>
      <c r="O777" s="282" t="s">
        <v>431</v>
      </c>
      <c r="P777" s="427">
        <v>5083.33</v>
      </c>
      <c r="Q777" s="408">
        <v>65.099999999999994</v>
      </c>
      <c r="R777" s="396">
        <f t="shared" si="55"/>
        <v>330924.78000000003</v>
      </c>
      <c r="S777" s="77">
        <v>202305</v>
      </c>
      <c r="T777" s="437" t="s">
        <v>4480</v>
      </c>
      <c r="U777" s="437"/>
      <c r="V777" s="410">
        <v>65.103546143000003</v>
      </c>
      <c r="W777" s="282"/>
      <c r="X777" s="81">
        <v>45017</v>
      </c>
      <c r="Y777" s="411">
        <v>45382</v>
      </c>
      <c r="Z777" s="282" t="s">
        <v>4481</v>
      </c>
      <c r="AA777" s="420">
        <v>0.3</v>
      </c>
      <c r="AB777" s="447">
        <v>200</v>
      </c>
      <c r="AC777" s="374">
        <f t="shared" si="56"/>
        <v>60</v>
      </c>
      <c r="AD777" s="44"/>
    </row>
    <row r="778" spans="1:30" s="43" customFormat="1" ht="15" customHeight="1">
      <c r="A778" s="451" t="s">
        <v>858</v>
      </c>
      <c r="B778" s="282" t="s">
        <v>3363</v>
      </c>
      <c r="C778" s="282" t="s">
        <v>2640</v>
      </c>
      <c r="D778" s="388" t="s">
        <v>3370</v>
      </c>
      <c r="E778" s="282" t="s">
        <v>4475</v>
      </c>
      <c r="F778" s="282" t="s">
        <v>4476</v>
      </c>
      <c r="G778" s="59" t="s">
        <v>35</v>
      </c>
      <c r="H778" s="282" t="s">
        <v>4482</v>
      </c>
      <c r="I778" s="60" t="e">
        <f>VLOOKUP(H778,新返回合同!$A$2:$Y$45,25,FALSE)</f>
        <v>#N/A</v>
      </c>
      <c r="J778" s="395" t="s">
        <v>37</v>
      </c>
      <c r="K778" s="282" t="s">
        <v>2640</v>
      </c>
      <c r="L778" s="282" t="s">
        <v>4483</v>
      </c>
      <c r="M778" s="282" t="s">
        <v>4484</v>
      </c>
      <c r="N778" s="411">
        <v>44835</v>
      </c>
      <c r="O778" s="282" t="s">
        <v>274</v>
      </c>
      <c r="P778" s="427">
        <v>6000</v>
      </c>
      <c r="Q778" s="408">
        <v>30</v>
      </c>
      <c r="R778" s="396">
        <f t="shared" si="55"/>
        <v>180000</v>
      </c>
      <c r="S778" s="77">
        <v>202305</v>
      </c>
      <c r="T778" s="437" t="s">
        <v>4485</v>
      </c>
      <c r="U778" s="437"/>
      <c r="V778" s="410">
        <v>29.929008484000001</v>
      </c>
      <c r="W778" s="282"/>
      <c r="X778" s="411">
        <v>44835</v>
      </c>
      <c r="Y778" s="411">
        <v>45199</v>
      </c>
      <c r="Z778" s="282" t="s">
        <v>4486</v>
      </c>
      <c r="AA778" s="420">
        <v>0.3</v>
      </c>
      <c r="AB778" s="447">
        <v>100</v>
      </c>
      <c r="AC778" s="374">
        <f t="shared" si="56"/>
        <v>30</v>
      </c>
      <c r="AD778" s="44"/>
    </row>
    <row r="779" spans="1:30" s="2" customFormat="1" ht="15" customHeight="1">
      <c r="A779" s="61" t="s">
        <v>870</v>
      </c>
      <c r="B779" s="322" t="s">
        <v>3363</v>
      </c>
      <c r="C779" s="61" t="s">
        <v>3034</v>
      </c>
      <c r="D779" s="61" t="s">
        <v>3410</v>
      </c>
      <c r="E779" s="322" t="s">
        <v>4475</v>
      </c>
      <c r="F779" s="322" t="s">
        <v>4476</v>
      </c>
      <c r="G779" s="61" t="s">
        <v>35</v>
      </c>
      <c r="H779" s="61" t="s">
        <v>4487</v>
      </c>
      <c r="I779" s="8" t="e">
        <f>VLOOKUP(H779,新返回合同!$A$2:$Y$45,25,FALSE)</f>
        <v>#N/A</v>
      </c>
      <c r="J779" s="61" t="s">
        <v>37</v>
      </c>
      <c r="K779" s="185" t="s">
        <v>4488</v>
      </c>
      <c r="L779" s="185" t="s">
        <v>4488</v>
      </c>
      <c r="M779" s="61" t="s">
        <v>4489</v>
      </c>
      <c r="N779" s="87">
        <v>44986</v>
      </c>
      <c r="O779" s="61" t="s">
        <v>1734</v>
      </c>
      <c r="P779" s="186">
        <v>6500</v>
      </c>
      <c r="Q779" s="399">
        <v>20.6</v>
      </c>
      <c r="R779" s="70">
        <f t="shared" si="55"/>
        <v>133900</v>
      </c>
      <c r="S779" s="26">
        <v>202305</v>
      </c>
      <c r="T779" s="217" t="s">
        <v>4490</v>
      </c>
      <c r="U779" s="217"/>
      <c r="V779" s="401">
        <v>20.561594009</v>
      </c>
      <c r="W779" s="90"/>
      <c r="X779" s="87"/>
      <c r="Y779" s="87"/>
      <c r="Z779" s="61" t="s">
        <v>4491</v>
      </c>
      <c r="AA779" s="345">
        <v>0.3</v>
      </c>
      <c r="AB779" s="90">
        <v>60</v>
      </c>
      <c r="AC779" s="225">
        <f t="shared" si="56"/>
        <v>18</v>
      </c>
      <c r="AD779" s="38"/>
    </row>
    <row r="780" spans="1:30" s="43" customFormat="1" ht="15" customHeight="1">
      <c r="A780" s="451" t="s">
        <v>858</v>
      </c>
      <c r="B780" s="282" t="s">
        <v>3363</v>
      </c>
      <c r="C780" s="282" t="s">
        <v>1511</v>
      </c>
      <c r="D780" s="388" t="s">
        <v>3410</v>
      </c>
      <c r="E780" s="282" t="s">
        <v>4475</v>
      </c>
      <c r="F780" s="282" t="s">
        <v>4476</v>
      </c>
      <c r="G780" s="59" t="s">
        <v>35</v>
      </c>
      <c r="H780" s="282" t="s">
        <v>4477</v>
      </c>
      <c r="I780" s="60" t="e">
        <f>VLOOKUP(H780,新返回合同!$A$2:$Y$45,25,FALSE)</f>
        <v>#N/A</v>
      </c>
      <c r="J780" s="395" t="s">
        <v>37</v>
      </c>
      <c r="K780" s="282" t="s">
        <v>1630</v>
      </c>
      <c r="L780" s="282" t="s">
        <v>4478</v>
      </c>
      <c r="M780" s="282" t="s">
        <v>4479</v>
      </c>
      <c r="N780" s="411">
        <v>44652</v>
      </c>
      <c r="O780" s="282" t="s">
        <v>431</v>
      </c>
      <c r="P780" s="427">
        <v>5083.33</v>
      </c>
      <c r="Q780" s="466">
        <v>1.05</v>
      </c>
      <c r="R780" s="396">
        <f t="shared" si="55"/>
        <v>5337.5</v>
      </c>
      <c r="S780" s="444">
        <v>202304</v>
      </c>
      <c r="T780" s="445" t="s">
        <v>4492</v>
      </c>
      <c r="U780" s="437"/>
      <c r="V780" s="447"/>
      <c r="W780" s="282"/>
      <c r="X780" s="411"/>
      <c r="Y780" s="411"/>
      <c r="Z780" s="282"/>
      <c r="AA780" s="420"/>
      <c r="AB780" s="447"/>
      <c r="AC780" s="447"/>
      <c r="AD780" s="44"/>
    </row>
    <row r="781" spans="1:30" s="43" customFormat="1" ht="15" customHeight="1">
      <c r="A781" s="59" t="s">
        <v>870</v>
      </c>
      <c r="B781" s="282" t="s">
        <v>3363</v>
      </c>
      <c r="C781" s="282" t="s">
        <v>2411</v>
      </c>
      <c r="D781" s="388" t="s">
        <v>3410</v>
      </c>
      <c r="E781" s="282" t="s">
        <v>4493</v>
      </c>
      <c r="F781" s="282" t="s">
        <v>4494</v>
      </c>
      <c r="G781" s="59" t="s">
        <v>35</v>
      </c>
      <c r="H781" s="282" t="s">
        <v>4495</v>
      </c>
      <c r="I781" s="60" t="e">
        <f>VLOOKUP(H781,新返回合同!$A$2:$Y$45,25,FALSE)</f>
        <v>#N/A</v>
      </c>
      <c r="J781" s="395" t="s">
        <v>37</v>
      </c>
      <c r="K781" s="282" t="s">
        <v>4496</v>
      </c>
      <c r="L781" s="282" t="s">
        <v>4497</v>
      </c>
      <c r="M781" s="282" t="s">
        <v>4498</v>
      </c>
      <c r="N781" s="411">
        <v>44714</v>
      </c>
      <c r="O781" s="282" t="s">
        <v>274</v>
      </c>
      <c r="P781" s="427">
        <v>5500</v>
      </c>
      <c r="Q781" s="408">
        <v>43.1</v>
      </c>
      <c r="R781" s="396">
        <f t="shared" si="55"/>
        <v>237050</v>
      </c>
      <c r="S781" s="77">
        <v>202305</v>
      </c>
      <c r="T781" s="437" t="s">
        <v>4499</v>
      </c>
      <c r="U781" s="437"/>
      <c r="V781" s="410">
        <v>43.020256042</v>
      </c>
      <c r="W781" s="282"/>
      <c r="X781" s="411">
        <v>44714</v>
      </c>
      <c r="Y781" s="411">
        <v>45077</v>
      </c>
      <c r="Z781" s="282" t="s">
        <v>4500</v>
      </c>
      <c r="AA781" s="420">
        <v>0.3</v>
      </c>
      <c r="AB781" s="447">
        <v>100</v>
      </c>
      <c r="AC781" s="374">
        <f t="shared" ref="AC781:AC788" si="57">AA781*AB781</f>
        <v>30</v>
      </c>
      <c r="AD781" s="44"/>
    </row>
    <row r="782" spans="1:30" s="43" customFormat="1" ht="15" customHeight="1">
      <c r="A782" s="59" t="s">
        <v>877</v>
      </c>
      <c r="B782" s="282" t="s">
        <v>3363</v>
      </c>
      <c r="C782" s="282" t="s">
        <v>3034</v>
      </c>
      <c r="D782" s="388" t="s">
        <v>3410</v>
      </c>
      <c r="E782" s="282" t="s">
        <v>4501</v>
      </c>
      <c r="F782" s="282" t="s">
        <v>4502</v>
      </c>
      <c r="G782" s="59" t="s">
        <v>35</v>
      </c>
      <c r="H782" s="282" t="s">
        <v>4503</v>
      </c>
      <c r="I782" s="60" t="e">
        <f>VLOOKUP(H782,新返回合同!$A$2:$Y$45,25,FALSE)</f>
        <v>#N/A</v>
      </c>
      <c r="J782" s="395" t="s">
        <v>37</v>
      </c>
      <c r="K782" s="282" t="s">
        <v>2865</v>
      </c>
      <c r="L782" s="282" t="s">
        <v>4504</v>
      </c>
      <c r="M782" s="282" t="s">
        <v>4505</v>
      </c>
      <c r="N782" s="411" t="s">
        <v>4506</v>
      </c>
      <c r="O782" s="282" t="s">
        <v>1326</v>
      </c>
      <c r="P782" s="427">
        <v>4700</v>
      </c>
      <c r="Q782" s="408">
        <v>100</v>
      </c>
      <c r="R782" s="396">
        <f t="shared" si="55"/>
        <v>470000</v>
      </c>
      <c r="S782" s="77">
        <v>202305</v>
      </c>
      <c r="T782" s="437" t="s">
        <v>4507</v>
      </c>
      <c r="U782" s="437"/>
      <c r="V782" s="410">
        <v>80.679756165000001</v>
      </c>
      <c r="W782" s="282"/>
      <c r="X782" s="411">
        <v>44713</v>
      </c>
      <c r="Y782" s="411">
        <v>45077</v>
      </c>
      <c r="Z782" s="282" t="s">
        <v>4508</v>
      </c>
      <c r="AA782" s="420">
        <v>1</v>
      </c>
      <c r="AB782" s="447">
        <v>100</v>
      </c>
      <c r="AC782" s="374">
        <f t="shared" si="57"/>
        <v>100</v>
      </c>
      <c r="AD782" s="44"/>
    </row>
    <row r="783" spans="1:30" s="43" customFormat="1" ht="15" customHeight="1">
      <c r="A783" s="451" t="s">
        <v>858</v>
      </c>
      <c r="B783" s="282" t="s">
        <v>3363</v>
      </c>
      <c r="C783" s="282" t="s">
        <v>211</v>
      </c>
      <c r="D783" s="388" t="s">
        <v>32</v>
      </c>
      <c r="E783" s="282" t="s">
        <v>4509</v>
      </c>
      <c r="F783" s="282" t="s">
        <v>4510</v>
      </c>
      <c r="G783" s="59" t="s">
        <v>35</v>
      </c>
      <c r="H783" s="282" t="s">
        <v>4511</v>
      </c>
      <c r="I783" s="60" t="e">
        <f>VLOOKUP(H783,新返回合同!$A$2:$Y$45,25,FALSE)</f>
        <v>#N/A</v>
      </c>
      <c r="J783" s="395" t="s">
        <v>37</v>
      </c>
      <c r="K783" s="282" t="s">
        <v>732</v>
      </c>
      <c r="L783" s="282" t="s">
        <v>4512</v>
      </c>
      <c r="M783" s="282" t="s">
        <v>4513</v>
      </c>
      <c r="N783" s="411">
        <v>44774</v>
      </c>
      <c r="O783" s="282" t="s">
        <v>4514</v>
      </c>
      <c r="P783" s="427">
        <v>7000</v>
      </c>
      <c r="Q783" s="408">
        <v>84.6</v>
      </c>
      <c r="R783" s="396">
        <f t="shared" si="55"/>
        <v>592200</v>
      </c>
      <c r="S783" s="77">
        <v>202305</v>
      </c>
      <c r="T783" s="437" t="s">
        <v>4515</v>
      </c>
      <c r="U783" s="437"/>
      <c r="V783" s="410">
        <v>84.599403381000002</v>
      </c>
      <c r="W783" s="282"/>
      <c r="X783" s="411">
        <v>44774</v>
      </c>
      <c r="Y783" s="411">
        <v>45138</v>
      </c>
      <c r="Z783" s="282" t="s">
        <v>4516</v>
      </c>
      <c r="AA783" s="420">
        <v>0.3</v>
      </c>
      <c r="AB783" s="447">
        <v>280</v>
      </c>
      <c r="AC783" s="374">
        <f t="shared" si="57"/>
        <v>84</v>
      </c>
      <c r="AD783" s="44"/>
    </row>
    <row r="784" spans="1:30" s="43" customFormat="1" ht="15" customHeight="1">
      <c r="A784" s="451" t="s">
        <v>858</v>
      </c>
      <c r="B784" s="282" t="s">
        <v>3363</v>
      </c>
      <c r="C784" s="282" t="s">
        <v>211</v>
      </c>
      <c r="D784" s="388" t="s">
        <v>32</v>
      </c>
      <c r="E784" s="59" t="s">
        <v>4517</v>
      </c>
      <c r="F784" s="59" t="s">
        <v>4518</v>
      </c>
      <c r="G784" s="59" t="s">
        <v>35</v>
      </c>
      <c r="H784" s="60" t="s">
        <v>4519</v>
      </c>
      <c r="I784" s="60" t="e">
        <f>VLOOKUP(H784,新返回合同!$A$2:$Y$45,25,FALSE)</f>
        <v>#N/A</v>
      </c>
      <c r="J784" s="395" t="s">
        <v>37</v>
      </c>
      <c r="K784" s="387" t="s">
        <v>3617</v>
      </c>
      <c r="L784" s="201" t="s">
        <v>4520</v>
      </c>
      <c r="M784" s="458" t="s">
        <v>4521</v>
      </c>
      <c r="N784" s="411">
        <v>44835</v>
      </c>
      <c r="O784" s="282" t="s">
        <v>274</v>
      </c>
      <c r="P784" s="396">
        <v>6000</v>
      </c>
      <c r="Q784" s="408">
        <v>30.2</v>
      </c>
      <c r="R784" s="396">
        <f t="shared" si="55"/>
        <v>181200</v>
      </c>
      <c r="S784" s="77">
        <v>202305</v>
      </c>
      <c r="T784" s="372" t="s">
        <v>4522</v>
      </c>
      <c r="U784" s="437"/>
      <c r="V784" s="410">
        <v>30.157922745</v>
      </c>
      <c r="W784" s="447"/>
      <c r="X784" s="411">
        <v>44835</v>
      </c>
      <c r="Y784" s="411">
        <v>45199</v>
      </c>
      <c r="Z784" s="282" t="s">
        <v>4523</v>
      </c>
      <c r="AA784" s="420">
        <v>0.3</v>
      </c>
      <c r="AB784" s="88">
        <v>100</v>
      </c>
      <c r="AC784" s="374">
        <f t="shared" si="57"/>
        <v>30</v>
      </c>
      <c r="AD784" s="44"/>
    </row>
    <row r="785" spans="1:30" s="43" customFormat="1" ht="15" customHeight="1">
      <c r="A785" s="451" t="s">
        <v>877</v>
      </c>
      <c r="B785" s="282" t="s">
        <v>3363</v>
      </c>
      <c r="C785" s="282" t="s">
        <v>211</v>
      </c>
      <c r="D785" s="388" t="s">
        <v>32</v>
      </c>
      <c r="E785" s="59" t="s">
        <v>4517</v>
      </c>
      <c r="F785" s="59" t="s">
        <v>4518</v>
      </c>
      <c r="G785" s="59" t="s">
        <v>35</v>
      </c>
      <c r="H785" s="60" t="s">
        <v>4524</v>
      </c>
      <c r="I785" s="60" t="e">
        <f>VLOOKUP(H785,新返回合同!$A$2:$Y$45,25,FALSE)</f>
        <v>#N/A</v>
      </c>
      <c r="J785" s="395" t="s">
        <v>37</v>
      </c>
      <c r="K785" s="387" t="s">
        <v>3617</v>
      </c>
      <c r="L785" s="201" t="s">
        <v>4525</v>
      </c>
      <c r="M785" s="282" t="s">
        <v>4526</v>
      </c>
      <c r="N785" s="411">
        <v>44835</v>
      </c>
      <c r="O785" s="282" t="s">
        <v>274</v>
      </c>
      <c r="P785" s="396">
        <v>4445.83</v>
      </c>
      <c r="Q785" s="408">
        <v>77.7</v>
      </c>
      <c r="R785" s="396">
        <f t="shared" si="55"/>
        <v>345440.99</v>
      </c>
      <c r="S785" s="77">
        <v>202305</v>
      </c>
      <c r="T785" s="372" t="s">
        <v>4527</v>
      </c>
      <c r="U785" s="437"/>
      <c r="V785" s="410">
        <v>77.704086304</v>
      </c>
      <c r="W785" s="447"/>
      <c r="X785" s="411">
        <v>44835</v>
      </c>
      <c r="Y785" s="411">
        <v>45199</v>
      </c>
      <c r="Z785" s="282" t="s">
        <v>4528</v>
      </c>
      <c r="AA785" s="420">
        <v>0.3</v>
      </c>
      <c r="AB785" s="88">
        <v>100</v>
      </c>
      <c r="AC785" s="374">
        <f t="shared" si="57"/>
        <v>30</v>
      </c>
      <c r="AD785" s="44"/>
    </row>
    <row r="786" spans="1:30" s="43" customFormat="1" ht="15" customHeight="1">
      <c r="A786" s="451" t="s">
        <v>870</v>
      </c>
      <c r="B786" s="282" t="s">
        <v>3363</v>
      </c>
      <c r="C786" s="282" t="s">
        <v>211</v>
      </c>
      <c r="D786" s="388" t="s">
        <v>32</v>
      </c>
      <c r="E786" s="59" t="s">
        <v>4517</v>
      </c>
      <c r="F786" s="59" t="s">
        <v>4518</v>
      </c>
      <c r="G786" s="59" t="s">
        <v>35</v>
      </c>
      <c r="H786" s="60" t="s">
        <v>4529</v>
      </c>
      <c r="I786" s="60" t="e">
        <f>VLOOKUP(H786,新返回合同!$A$2:$Y$45,25,FALSE)</f>
        <v>#N/A</v>
      </c>
      <c r="J786" s="395" t="s">
        <v>37</v>
      </c>
      <c r="K786" s="387" t="s">
        <v>3617</v>
      </c>
      <c r="L786" s="201" t="s">
        <v>4530</v>
      </c>
      <c r="M786" s="282" t="s">
        <v>4531</v>
      </c>
      <c r="N786" s="411">
        <v>44835</v>
      </c>
      <c r="O786" s="282" t="s">
        <v>1443</v>
      </c>
      <c r="P786" s="396">
        <v>5254.17</v>
      </c>
      <c r="Q786" s="408">
        <v>31.9</v>
      </c>
      <c r="R786" s="396">
        <f t="shared" si="55"/>
        <v>167608.01999999999</v>
      </c>
      <c r="S786" s="77">
        <v>202305</v>
      </c>
      <c r="T786" s="372" t="s">
        <v>4532</v>
      </c>
      <c r="U786" s="437"/>
      <c r="V786" s="410">
        <v>31.888751983999999</v>
      </c>
      <c r="W786" s="447"/>
      <c r="X786" s="411">
        <v>44835</v>
      </c>
      <c r="Y786" s="411">
        <v>45199</v>
      </c>
      <c r="Z786" s="282" t="s">
        <v>4533</v>
      </c>
      <c r="AA786" s="420">
        <v>0.3</v>
      </c>
      <c r="AB786" s="88">
        <v>40</v>
      </c>
      <c r="AC786" s="374">
        <f t="shared" si="57"/>
        <v>12</v>
      </c>
      <c r="AD786" s="44"/>
    </row>
    <row r="787" spans="1:30" s="43" customFormat="1" ht="15" customHeight="1">
      <c r="A787" s="59" t="s">
        <v>877</v>
      </c>
      <c r="B787" s="282" t="s">
        <v>3363</v>
      </c>
      <c r="C787" s="282" t="s">
        <v>211</v>
      </c>
      <c r="D787" s="388" t="s">
        <v>32</v>
      </c>
      <c r="E787" s="59" t="s">
        <v>4534</v>
      </c>
      <c r="F787" s="59" t="s">
        <v>4535</v>
      </c>
      <c r="G787" s="59" t="s">
        <v>35</v>
      </c>
      <c r="H787" s="60" t="s">
        <v>4536</v>
      </c>
      <c r="I787" s="60" t="str">
        <f>VLOOKUP(H787,新返回合同!$A$2:$Y$45,25,FALSE)</f>
        <v>2023-05-05</v>
      </c>
      <c r="J787" s="395" t="s">
        <v>37</v>
      </c>
      <c r="K787" s="387" t="s">
        <v>766</v>
      </c>
      <c r="L787" s="374" t="s">
        <v>4537</v>
      </c>
      <c r="M787" s="458" t="s">
        <v>4538</v>
      </c>
      <c r="N787" s="411">
        <v>44835</v>
      </c>
      <c r="O787" s="282" t="s">
        <v>274</v>
      </c>
      <c r="P787" s="396">
        <v>4850</v>
      </c>
      <c r="Q787" s="408">
        <v>40.799999999999997</v>
      </c>
      <c r="R787" s="396">
        <f t="shared" ref="R787:R798" si="58">ROUND(P787*Q787,2)</f>
        <v>197880</v>
      </c>
      <c r="S787" s="77">
        <v>202305</v>
      </c>
      <c r="T787" s="372" t="s">
        <v>4539</v>
      </c>
      <c r="U787" s="437"/>
      <c r="V787" s="410">
        <v>40.741233825999998</v>
      </c>
      <c r="W787" s="447"/>
      <c r="X787" s="411">
        <v>44835</v>
      </c>
      <c r="Y787" s="411">
        <v>45199</v>
      </c>
      <c r="Z787" s="282" t="s">
        <v>4540</v>
      </c>
      <c r="AA787" s="420">
        <v>0.4</v>
      </c>
      <c r="AB787" s="88">
        <v>100</v>
      </c>
      <c r="AC787" s="374">
        <f t="shared" si="57"/>
        <v>40</v>
      </c>
      <c r="AD787" s="44"/>
    </row>
    <row r="788" spans="1:30" s="2" customFormat="1" ht="15" customHeight="1">
      <c r="A788" s="452" t="s">
        <v>877</v>
      </c>
      <c r="B788" s="322" t="s">
        <v>3363</v>
      </c>
      <c r="C788" s="322" t="s">
        <v>414</v>
      </c>
      <c r="D788" s="385" t="s">
        <v>3370</v>
      </c>
      <c r="E788" s="63" t="s">
        <v>4541</v>
      </c>
      <c r="F788" s="63" t="s">
        <v>4542</v>
      </c>
      <c r="G788" s="63" t="s">
        <v>35</v>
      </c>
      <c r="H788" s="8" t="s">
        <v>4543</v>
      </c>
      <c r="I788" s="8" t="e">
        <f>VLOOKUP(H788,新返回合同!$A$2:$Y$45,25,FALSE)</f>
        <v>#N/A</v>
      </c>
      <c r="J788" s="390" t="s">
        <v>37</v>
      </c>
      <c r="K788" s="384" t="s">
        <v>574</v>
      </c>
      <c r="L788" s="225" t="s">
        <v>4544</v>
      </c>
      <c r="M788" s="391" t="s">
        <v>4545</v>
      </c>
      <c r="N788" s="428">
        <v>44927</v>
      </c>
      <c r="O788" s="322" t="s">
        <v>4546</v>
      </c>
      <c r="P788" s="393">
        <v>8100</v>
      </c>
      <c r="Q788" s="399">
        <v>0.03</v>
      </c>
      <c r="R788" s="393">
        <f t="shared" si="58"/>
        <v>243</v>
      </c>
      <c r="S788" s="26">
        <v>202305</v>
      </c>
      <c r="T788" s="352" t="s">
        <v>4547</v>
      </c>
      <c r="U788" s="438"/>
      <c r="V788" s="401">
        <v>9.5948060000000009E-3</v>
      </c>
      <c r="W788" s="419"/>
      <c r="X788" s="322"/>
      <c r="Y788" s="322"/>
      <c r="Z788" s="322" t="s">
        <v>4548</v>
      </c>
      <c r="AA788" s="418">
        <v>0.1</v>
      </c>
      <c r="AB788" s="90">
        <v>0.3</v>
      </c>
      <c r="AC788" s="225">
        <f t="shared" si="57"/>
        <v>0.03</v>
      </c>
      <c r="AD788" s="38"/>
    </row>
    <row r="789" spans="1:30" s="2" customFormat="1" ht="15" customHeight="1">
      <c r="A789" s="485" t="s">
        <v>858</v>
      </c>
      <c r="B789" s="322" t="s">
        <v>3363</v>
      </c>
      <c r="C789" s="61" t="s">
        <v>859</v>
      </c>
      <c r="D789" s="385" t="s">
        <v>32</v>
      </c>
      <c r="E789" s="63" t="s">
        <v>4549</v>
      </c>
      <c r="F789" s="63" t="s">
        <v>4550</v>
      </c>
      <c r="G789" s="63" t="s">
        <v>35</v>
      </c>
      <c r="H789" s="8" t="s">
        <v>4551</v>
      </c>
      <c r="I789" s="8" t="e">
        <f>VLOOKUP(H789,新返回合同!$A$2:$Y$45,25,FALSE)</f>
        <v>#N/A</v>
      </c>
      <c r="J789" s="9" t="s">
        <v>37</v>
      </c>
      <c r="K789" s="63" t="s">
        <v>3775</v>
      </c>
      <c r="L789" s="320" t="s">
        <v>4552</v>
      </c>
      <c r="M789" s="15" t="s">
        <v>4553</v>
      </c>
      <c r="N789" s="87" t="s">
        <v>4554</v>
      </c>
      <c r="O789" s="61" t="s">
        <v>2270</v>
      </c>
      <c r="P789" s="488">
        <v>4166</v>
      </c>
      <c r="Q789" s="399">
        <v>140</v>
      </c>
      <c r="R789" s="488">
        <f t="shared" si="58"/>
        <v>583240</v>
      </c>
      <c r="S789" s="26">
        <v>202305</v>
      </c>
      <c r="T789" s="352" t="s">
        <v>4555</v>
      </c>
      <c r="U789" s="352"/>
      <c r="V789" s="401">
        <v>113.686798096</v>
      </c>
      <c r="W789" s="402"/>
      <c r="X789" s="87"/>
      <c r="Y789" s="87"/>
      <c r="Z789" s="61" t="s">
        <v>4556</v>
      </c>
      <c r="AA789" s="345">
        <v>1</v>
      </c>
      <c r="AB789" s="90">
        <v>140</v>
      </c>
      <c r="AC789" s="90">
        <v>140</v>
      </c>
      <c r="AD789" s="38"/>
    </row>
    <row r="790" spans="1:30" s="43" customFormat="1" ht="15" customHeight="1">
      <c r="A790" s="455" t="s">
        <v>858</v>
      </c>
      <c r="B790" s="282" t="s">
        <v>3363</v>
      </c>
      <c r="C790" s="57" t="s">
        <v>859</v>
      </c>
      <c r="D790" s="388" t="s">
        <v>32</v>
      </c>
      <c r="E790" s="59" t="s">
        <v>4549</v>
      </c>
      <c r="F790" s="59" t="s">
        <v>4550</v>
      </c>
      <c r="G790" s="59" t="s">
        <v>35</v>
      </c>
      <c r="H790" s="60" t="s">
        <v>4557</v>
      </c>
      <c r="I790" s="60" t="e">
        <f>VLOOKUP(H790,新返回合同!$A$2:$Y$45,25,FALSE)</f>
        <v>#N/A</v>
      </c>
      <c r="J790" s="316" t="s">
        <v>37</v>
      </c>
      <c r="K790" s="59" t="s">
        <v>3775</v>
      </c>
      <c r="L790" s="201" t="s">
        <v>4558</v>
      </c>
      <c r="M790" s="122" t="s">
        <v>4559</v>
      </c>
      <c r="N790" s="81">
        <v>44448</v>
      </c>
      <c r="O790" s="57" t="s">
        <v>1363</v>
      </c>
      <c r="P790" s="489">
        <v>4000</v>
      </c>
      <c r="Q790" s="408">
        <v>80</v>
      </c>
      <c r="R790" s="489">
        <f t="shared" si="58"/>
        <v>320000</v>
      </c>
      <c r="S790" s="77">
        <v>202305</v>
      </c>
      <c r="T790" s="372" t="s">
        <v>4560</v>
      </c>
      <c r="U790" s="372"/>
      <c r="V790" s="410">
        <v>64.238220214999998</v>
      </c>
      <c r="W790" s="424"/>
      <c r="X790" s="81">
        <v>44805</v>
      </c>
      <c r="Y790" s="81">
        <v>45169</v>
      </c>
      <c r="Z790" s="57" t="s">
        <v>4561</v>
      </c>
      <c r="AA790" s="342">
        <v>1</v>
      </c>
      <c r="AB790" s="88">
        <v>80</v>
      </c>
      <c r="AC790" s="88">
        <v>80</v>
      </c>
      <c r="AD790" s="44"/>
    </row>
    <row r="791" spans="1:30" s="2" customFormat="1" ht="15" customHeight="1">
      <c r="A791" s="485" t="s">
        <v>858</v>
      </c>
      <c r="B791" s="322" t="s">
        <v>3363</v>
      </c>
      <c r="C791" s="322" t="s">
        <v>2612</v>
      </c>
      <c r="D791" s="385" t="s">
        <v>3370</v>
      </c>
      <c r="E791" s="63" t="s">
        <v>4562</v>
      </c>
      <c r="F791" s="63" t="s">
        <v>4563</v>
      </c>
      <c r="G791" s="63" t="s">
        <v>35</v>
      </c>
      <c r="H791" s="8" t="s">
        <v>4564</v>
      </c>
      <c r="I791" s="8" t="e">
        <f>VLOOKUP(H791,新返回合同!$A$2:$Y$45,25,FALSE)</f>
        <v>#N/A</v>
      </c>
      <c r="J791" s="390" t="s">
        <v>37</v>
      </c>
      <c r="K791" s="8" t="s">
        <v>4565</v>
      </c>
      <c r="L791" s="8" t="s">
        <v>4566</v>
      </c>
      <c r="M791" s="8" t="s">
        <v>4567</v>
      </c>
      <c r="N791" s="428">
        <v>45017</v>
      </c>
      <c r="O791" s="322" t="s">
        <v>4006</v>
      </c>
      <c r="P791" s="393">
        <v>4100</v>
      </c>
      <c r="Q791" s="399">
        <v>60</v>
      </c>
      <c r="R791" s="393">
        <f t="shared" si="58"/>
        <v>246000</v>
      </c>
      <c r="S791" s="26">
        <v>202305</v>
      </c>
      <c r="T791" s="352" t="s">
        <v>4568</v>
      </c>
      <c r="U791" s="438"/>
      <c r="V791" s="401">
        <v>59.904193878000001</v>
      </c>
      <c r="W791" s="419"/>
      <c r="X791" s="322"/>
      <c r="Y791" s="322"/>
      <c r="Z791" s="225" t="s">
        <v>4569</v>
      </c>
      <c r="AA791" s="36">
        <v>0.4</v>
      </c>
      <c r="AB791" s="225">
        <v>150</v>
      </c>
      <c r="AC791" s="225">
        <f t="shared" ref="AC791:AC797" si="59">AA791*AB791</f>
        <v>60</v>
      </c>
      <c r="AD791" s="38"/>
    </row>
    <row r="792" spans="1:30" s="2" customFormat="1" ht="15" customHeight="1">
      <c r="A792" s="485" t="s">
        <v>858</v>
      </c>
      <c r="B792" s="322" t="s">
        <v>3363</v>
      </c>
      <c r="C792" s="322" t="s">
        <v>2612</v>
      </c>
      <c r="D792" s="385" t="s">
        <v>3370</v>
      </c>
      <c r="E792" s="63" t="s">
        <v>4562</v>
      </c>
      <c r="F792" s="63" t="s">
        <v>4563</v>
      </c>
      <c r="G792" s="63" t="s">
        <v>35</v>
      </c>
      <c r="H792" s="8" t="s">
        <v>4564</v>
      </c>
      <c r="I792" s="8" t="e">
        <f>VLOOKUP(H792,新返回合同!$A$2:$Y$45,25,FALSE)</f>
        <v>#N/A</v>
      </c>
      <c r="J792" s="390" t="s">
        <v>37</v>
      </c>
      <c r="K792" s="8" t="s">
        <v>4565</v>
      </c>
      <c r="L792" s="8" t="s">
        <v>4570</v>
      </c>
      <c r="M792" s="8" t="s">
        <v>4567</v>
      </c>
      <c r="N792" s="428">
        <v>45017</v>
      </c>
      <c r="O792" s="322" t="s">
        <v>4006</v>
      </c>
      <c r="P792" s="393">
        <v>4100</v>
      </c>
      <c r="Q792" s="399">
        <v>60</v>
      </c>
      <c r="R792" s="393">
        <f t="shared" si="58"/>
        <v>246000</v>
      </c>
      <c r="S792" s="26">
        <v>202305</v>
      </c>
      <c r="T792" s="352" t="s">
        <v>4568</v>
      </c>
      <c r="U792" s="438"/>
      <c r="V792" s="401">
        <v>59.966655731000003</v>
      </c>
      <c r="W792" s="419"/>
      <c r="X792" s="322"/>
      <c r="Y792" s="322"/>
      <c r="Z792" s="225" t="s">
        <v>4571</v>
      </c>
      <c r="AA792" s="36">
        <v>0.4</v>
      </c>
      <c r="AB792" s="225">
        <v>150</v>
      </c>
      <c r="AC792" s="225">
        <f t="shared" si="59"/>
        <v>60</v>
      </c>
      <c r="AD792" s="38"/>
    </row>
    <row r="793" spans="1:30" s="2" customFormat="1" ht="15" customHeight="1">
      <c r="A793" s="485" t="s">
        <v>858</v>
      </c>
      <c r="B793" s="322" t="s">
        <v>3363</v>
      </c>
      <c r="C793" s="61" t="s">
        <v>414</v>
      </c>
      <c r="D793" s="385" t="s">
        <v>3370</v>
      </c>
      <c r="E793" s="63" t="s">
        <v>4572</v>
      </c>
      <c r="F793" s="63" t="s">
        <v>4573</v>
      </c>
      <c r="G793" s="63" t="s">
        <v>35</v>
      </c>
      <c r="H793" s="8" t="s">
        <v>4574</v>
      </c>
      <c r="I793" s="8" t="e">
        <f>VLOOKUP(H793,新返回合同!$A$2:$Y$45,25,FALSE)</f>
        <v>#N/A</v>
      </c>
      <c r="J793" s="9" t="s">
        <v>37</v>
      </c>
      <c r="K793" s="63" t="s">
        <v>838</v>
      </c>
      <c r="L793" s="320" t="s">
        <v>4575</v>
      </c>
      <c r="M793" s="15" t="s">
        <v>840</v>
      </c>
      <c r="N793" s="87">
        <v>45022</v>
      </c>
      <c r="O793" s="61" t="s">
        <v>431</v>
      </c>
      <c r="P793" s="488">
        <v>5416</v>
      </c>
      <c r="Q793" s="399">
        <v>88.2</v>
      </c>
      <c r="R793" s="393">
        <f t="shared" si="58"/>
        <v>477691.2</v>
      </c>
      <c r="S793" s="26">
        <v>202305</v>
      </c>
      <c r="T793" s="352" t="s">
        <v>4576</v>
      </c>
      <c r="U793" s="352"/>
      <c r="V793" s="401">
        <v>88.141860351000005</v>
      </c>
      <c r="W793" s="90"/>
      <c r="X793" s="87"/>
      <c r="Y793" s="87"/>
      <c r="Z793" s="225" t="s">
        <v>4577</v>
      </c>
      <c r="AA793" s="36">
        <v>0.4</v>
      </c>
      <c r="AB793" s="225">
        <v>200</v>
      </c>
      <c r="AC793" s="225">
        <f t="shared" si="59"/>
        <v>80</v>
      </c>
      <c r="AD793" s="38"/>
    </row>
    <row r="794" spans="1:30" s="2" customFormat="1" ht="15" customHeight="1">
      <c r="A794" s="485" t="s">
        <v>870</v>
      </c>
      <c r="B794" s="322" t="s">
        <v>3363</v>
      </c>
      <c r="C794" s="61" t="s">
        <v>414</v>
      </c>
      <c r="D794" s="385" t="s">
        <v>3370</v>
      </c>
      <c r="E794" s="63" t="s">
        <v>4572</v>
      </c>
      <c r="F794" s="63" t="s">
        <v>4573</v>
      </c>
      <c r="G794" s="63" t="s">
        <v>35</v>
      </c>
      <c r="H794" s="8" t="s">
        <v>4574</v>
      </c>
      <c r="I794" s="8" t="e">
        <f>VLOOKUP(H794,新返回合同!$A$2:$Y$45,25,FALSE)</f>
        <v>#N/A</v>
      </c>
      <c r="J794" s="9" t="s">
        <v>37</v>
      </c>
      <c r="K794" s="63" t="s">
        <v>838</v>
      </c>
      <c r="L794" s="320" t="s">
        <v>4578</v>
      </c>
      <c r="M794" s="15" t="s">
        <v>840</v>
      </c>
      <c r="N794" s="87">
        <v>45022</v>
      </c>
      <c r="O794" s="61" t="s">
        <v>669</v>
      </c>
      <c r="P794" s="488">
        <v>5416</v>
      </c>
      <c r="Q794" s="399">
        <v>53.4</v>
      </c>
      <c r="R794" s="393">
        <f t="shared" si="58"/>
        <v>289214.40000000002</v>
      </c>
      <c r="S794" s="26">
        <v>202305</v>
      </c>
      <c r="T794" s="352" t="s">
        <v>4579</v>
      </c>
      <c r="U794" s="352"/>
      <c r="V794" s="401">
        <v>53.402867125999997</v>
      </c>
      <c r="W794" s="90"/>
      <c r="X794" s="87"/>
      <c r="Y794" s="87"/>
      <c r="Z794" s="225" t="s">
        <v>4580</v>
      </c>
      <c r="AA794" s="36">
        <v>0.4</v>
      </c>
      <c r="AB794" s="225">
        <v>120</v>
      </c>
      <c r="AC794" s="225">
        <f t="shared" si="59"/>
        <v>48</v>
      </c>
      <c r="AD794" s="38"/>
    </row>
    <row r="795" spans="1:30" s="2" customFormat="1" ht="15" customHeight="1">
      <c r="A795" s="452" t="s">
        <v>870</v>
      </c>
      <c r="B795" s="322" t="s">
        <v>3363</v>
      </c>
      <c r="C795" s="322" t="s">
        <v>414</v>
      </c>
      <c r="D795" s="385" t="s">
        <v>3370</v>
      </c>
      <c r="E795" s="63" t="s">
        <v>4581</v>
      </c>
      <c r="F795" s="63" t="s">
        <v>4582</v>
      </c>
      <c r="G795" s="63" t="s">
        <v>35</v>
      </c>
      <c r="H795" s="8" t="s">
        <v>4583</v>
      </c>
      <c r="I795" s="8" t="e">
        <f>VLOOKUP(H795,新返回合同!$A$2:$Y$45,25,FALSE)</f>
        <v>#N/A</v>
      </c>
      <c r="J795" s="390" t="s">
        <v>37</v>
      </c>
      <c r="K795" s="384" t="s">
        <v>574</v>
      </c>
      <c r="L795" s="225" t="s">
        <v>4584</v>
      </c>
      <c r="M795" s="391" t="s">
        <v>4585</v>
      </c>
      <c r="N795" s="428" t="s">
        <v>4586</v>
      </c>
      <c r="O795" s="322" t="s">
        <v>968</v>
      </c>
      <c r="P795" s="393">
        <v>5530</v>
      </c>
      <c r="Q795" s="399">
        <v>113.5</v>
      </c>
      <c r="R795" s="393">
        <f t="shared" si="58"/>
        <v>627655</v>
      </c>
      <c r="S795" s="26">
        <v>202305</v>
      </c>
      <c r="T795" s="352" t="s">
        <v>4587</v>
      </c>
      <c r="U795" s="438"/>
      <c r="V795" s="401">
        <v>113.41973877</v>
      </c>
      <c r="W795" s="419"/>
      <c r="X795" s="322"/>
      <c r="Y795" s="322"/>
      <c r="Z795" s="322" t="s">
        <v>4588</v>
      </c>
      <c r="AA795" s="418">
        <v>0.3</v>
      </c>
      <c r="AB795" s="90">
        <v>200</v>
      </c>
      <c r="AC795" s="225">
        <f t="shared" si="59"/>
        <v>60</v>
      </c>
      <c r="AD795" s="38"/>
    </row>
    <row r="796" spans="1:30" s="2" customFormat="1" ht="15" customHeight="1">
      <c r="A796" s="452" t="s">
        <v>877</v>
      </c>
      <c r="B796" s="322" t="s">
        <v>3363</v>
      </c>
      <c r="C796" s="322" t="s">
        <v>414</v>
      </c>
      <c r="D796" s="385" t="s">
        <v>3370</v>
      </c>
      <c r="E796" s="63" t="s">
        <v>4581</v>
      </c>
      <c r="F796" s="63" t="s">
        <v>4582</v>
      </c>
      <c r="G796" s="63" t="s">
        <v>35</v>
      </c>
      <c r="H796" s="8" t="s">
        <v>4583</v>
      </c>
      <c r="I796" s="8" t="e">
        <f>VLOOKUP(H796,新返回合同!$A$2:$Y$45,25,FALSE)</f>
        <v>#N/A</v>
      </c>
      <c r="J796" s="390" t="s">
        <v>37</v>
      </c>
      <c r="K796" s="384" t="s">
        <v>574</v>
      </c>
      <c r="L796" s="225" t="s">
        <v>4589</v>
      </c>
      <c r="M796" s="391" t="s">
        <v>4590</v>
      </c>
      <c r="N796" s="428" t="s">
        <v>4586</v>
      </c>
      <c r="O796" s="322" t="s">
        <v>968</v>
      </c>
      <c r="P796" s="393">
        <v>4810</v>
      </c>
      <c r="Q796" s="399">
        <v>125.7</v>
      </c>
      <c r="R796" s="393">
        <f t="shared" si="58"/>
        <v>604617</v>
      </c>
      <c r="S796" s="26">
        <v>202305</v>
      </c>
      <c r="T796" s="352" t="s">
        <v>4587</v>
      </c>
      <c r="U796" s="438"/>
      <c r="V796" s="401">
        <v>125.61080932599999</v>
      </c>
      <c r="W796" s="419"/>
      <c r="X796" s="322"/>
      <c r="Y796" s="322"/>
      <c r="Z796" s="225" t="s">
        <v>4591</v>
      </c>
      <c r="AA796" s="418">
        <v>0.3</v>
      </c>
      <c r="AB796" s="90">
        <v>200</v>
      </c>
      <c r="AC796" s="225">
        <f t="shared" si="59"/>
        <v>60</v>
      </c>
      <c r="AD796" s="38"/>
    </row>
    <row r="797" spans="1:30" s="43" customFormat="1" ht="15" customHeight="1">
      <c r="A797" s="387" t="s">
        <v>877</v>
      </c>
      <c r="B797" s="282" t="s">
        <v>3363</v>
      </c>
      <c r="C797" s="282" t="s">
        <v>1511</v>
      </c>
      <c r="D797" s="388" t="s">
        <v>3410</v>
      </c>
      <c r="E797" s="59" t="s">
        <v>4592</v>
      </c>
      <c r="F797" s="59" t="s">
        <v>4593</v>
      </c>
      <c r="G797" s="58" t="s">
        <v>35</v>
      </c>
      <c r="H797" s="60" t="s">
        <v>4594</v>
      </c>
      <c r="I797" s="60" t="str">
        <f>VLOOKUP(H797,新返回合同!$A$2:$Y$45,25,FALSE)</f>
        <v>2023-05-29</v>
      </c>
      <c r="J797" s="316" t="s">
        <v>1235</v>
      </c>
      <c r="K797" s="468" t="s">
        <v>1630</v>
      </c>
      <c r="L797" s="469" t="s">
        <v>4595</v>
      </c>
      <c r="M797" s="458" t="s">
        <v>4596</v>
      </c>
      <c r="N797" s="411">
        <v>45038</v>
      </c>
      <c r="O797" s="454" t="s">
        <v>1443</v>
      </c>
      <c r="P797" s="473">
        <v>6700</v>
      </c>
      <c r="Q797" s="408">
        <v>16</v>
      </c>
      <c r="R797" s="396">
        <f t="shared" si="58"/>
        <v>107200</v>
      </c>
      <c r="S797" s="77">
        <v>202305</v>
      </c>
      <c r="T797" s="471" t="s">
        <v>4597</v>
      </c>
      <c r="U797" s="437"/>
      <c r="V797" s="410">
        <v>14.823558964</v>
      </c>
      <c r="W797" s="447">
        <v>16.399999999999999</v>
      </c>
      <c r="X797" s="411">
        <v>45038</v>
      </c>
      <c r="Y797" s="411">
        <v>45412</v>
      </c>
      <c r="Z797" s="282" t="s">
        <v>4598</v>
      </c>
      <c r="AA797" s="420">
        <v>0.4</v>
      </c>
      <c r="AB797" s="88">
        <v>40</v>
      </c>
      <c r="AC797" s="447">
        <f t="shared" si="59"/>
        <v>16</v>
      </c>
      <c r="AD797" s="44"/>
    </row>
    <row r="798" spans="1:30" s="43" customFormat="1" ht="15" customHeight="1">
      <c r="A798" s="387" t="s">
        <v>877</v>
      </c>
      <c r="B798" s="282" t="s">
        <v>3363</v>
      </c>
      <c r="C798" s="282" t="s">
        <v>1511</v>
      </c>
      <c r="D798" s="388" t="s">
        <v>3410</v>
      </c>
      <c r="E798" s="59" t="s">
        <v>4592</v>
      </c>
      <c r="F798" s="59" t="s">
        <v>4593</v>
      </c>
      <c r="G798" s="58" t="s">
        <v>35</v>
      </c>
      <c r="H798" s="60" t="s">
        <v>4594</v>
      </c>
      <c r="I798" s="60" t="str">
        <f>VLOOKUP(H798,新返回合同!$A$2:$Y$45,25,FALSE)</f>
        <v>2023-05-29</v>
      </c>
      <c r="J798" s="316" t="s">
        <v>1235</v>
      </c>
      <c r="K798" s="468" t="s">
        <v>1630</v>
      </c>
      <c r="L798" s="469" t="s">
        <v>4595</v>
      </c>
      <c r="M798" s="458" t="s">
        <v>4596</v>
      </c>
      <c r="N798" s="411">
        <v>45038</v>
      </c>
      <c r="O798" s="454" t="s">
        <v>1443</v>
      </c>
      <c r="P798" s="473">
        <v>6700</v>
      </c>
      <c r="Q798" s="408">
        <v>0.28999999999999998</v>
      </c>
      <c r="R798" s="396">
        <f t="shared" si="58"/>
        <v>1943</v>
      </c>
      <c r="S798" s="444">
        <v>202304</v>
      </c>
      <c r="T798" s="483" t="s">
        <v>4599</v>
      </c>
      <c r="U798" s="437"/>
      <c r="V798" s="447"/>
      <c r="W798" s="447"/>
      <c r="X798" s="411"/>
      <c r="Y798" s="411"/>
      <c r="Z798" s="282"/>
      <c r="AA798" s="420"/>
      <c r="AB798" s="88"/>
      <c r="AC798" s="447"/>
      <c r="AD798" s="44"/>
    </row>
    <row r="799" spans="1:30" s="2" customFormat="1" ht="15" customHeight="1">
      <c r="A799" s="452" t="s">
        <v>877</v>
      </c>
      <c r="B799" s="322" t="s">
        <v>3363</v>
      </c>
      <c r="C799" s="322" t="s">
        <v>2958</v>
      </c>
      <c r="D799" s="385" t="s">
        <v>32</v>
      </c>
      <c r="E799" s="63" t="s">
        <v>4600</v>
      </c>
      <c r="F799" s="63" t="s">
        <v>4601</v>
      </c>
      <c r="G799" s="63" t="s">
        <v>35</v>
      </c>
      <c r="H799" s="8" t="s">
        <v>4602</v>
      </c>
      <c r="I799" s="8" t="e">
        <f>VLOOKUP(H799,新返回合同!$A$2:$Y$45,25,FALSE)</f>
        <v>#N/A</v>
      </c>
      <c r="J799" s="390" t="s">
        <v>37</v>
      </c>
      <c r="K799" s="8" t="s">
        <v>2843</v>
      </c>
      <c r="L799" s="8" t="s">
        <v>4603</v>
      </c>
      <c r="M799" s="8" t="s">
        <v>4604</v>
      </c>
      <c r="N799" s="428">
        <v>45017</v>
      </c>
      <c r="O799" s="322" t="s">
        <v>431</v>
      </c>
      <c r="P799" s="393">
        <v>4500</v>
      </c>
      <c r="Q799" s="399">
        <v>98.2</v>
      </c>
      <c r="R799" s="393">
        <f t="shared" ref="R799:R860" si="60">ROUND(P799*Q799,2)</f>
        <v>441900</v>
      </c>
      <c r="S799" s="26">
        <v>202305</v>
      </c>
      <c r="T799" s="352" t="s">
        <v>4605</v>
      </c>
      <c r="U799" s="438"/>
      <c r="V799" s="401">
        <v>98.196456909000005</v>
      </c>
      <c r="W799" s="419"/>
      <c r="X799" s="322"/>
      <c r="Y799" s="322"/>
      <c r="Z799" s="225" t="s">
        <v>4606</v>
      </c>
      <c r="AA799" s="36">
        <v>0.4</v>
      </c>
      <c r="AB799" s="225">
        <v>200</v>
      </c>
      <c r="AC799" s="225">
        <f t="shared" ref="AC799:AC855" si="61">AA799*AB799</f>
        <v>80</v>
      </c>
      <c r="AD799" s="38"/>
    </row>
    <row r="800" spans="1:30" s="2" customFormat="1" ht="15" customHeight="1">
      <c r="A800" s="61" t="s">
        <v>870</v>
      </c>
      <c r="B800" s="61" t="s">
        <v>2927</v>
      </c>
      <c r="C800" s="61" t="s">
        <v>3034</v>
      </c>
      <c r="D800" s="61" t="s">
        <v>68</v>
      </c>
      <c r="E800" s="61" t="s">
        <v>4607</v>
      </c>
      <c r="F800" s="61" t="s">
        <v>4608</v>
      </c>
      <c r="G800" s="61" t="s">
        <v>35</v>
      </c>
      <c r="H800" s="61" t="s">
        <v>4609</v>
      </c>
      <c r="I800" s="8" t="e">
        <f>VLOOKUP(H800,新返回合同!$A$2:$Y$45,25,FALSE)</f>
        <v>#N/A</v>
      </c>
      <c r="J800" s="61" t="s">
        <v>37</v>
      </c>
      <c r="K800" s="185" t="s">
        <v>2865</v>
      </c>
      <c r="L800" s="185" t="s">
        <v>4488</v>
      </c>
      <c r="M800" s="61" t="s">
        <v>4489</v>
      </c>
      <c r="N800" s="87" t="s">
        <v>4610</v>
      </c>
      <c r="O800" s="61" t="s">
        <v>1249</v>
      </c>
      <c r="P800" s="186">
        <v>7084</v>
      </c>
      <c r="Q800" s="399">
        <v>0</v>
      </c>
      <c r="R800" s="70">
        <f t="shared" si="60"/>
        <v>0</v>
      </c>
      <c r="S800" s="26">
        <v>202305</v>
      </c>
      <c r="T800" s="217" t="s">
        <v>4611</v>
      </c>
      <c r="U800" s="217"/>
      <c r="V800" s="401">
        <v>0</v>
      </c>
      <c r="W800" s="90"/>
      <c r="X800" s="87"/>
      <c r="Y800" s="87"/>
      <c r="Z800" s="225">
        <v>0</v>
      </c>
      <c r="AA800" s="345">
        <v>0</v>
      </c>
      <c r="AB800" s="90">
        <v>0</v>
      </c>
      <c r="AC800" s="225">
        <f t="shared" si="61"/>
        <v>0</v>
      </c>
      <c r="AD800" s="38"/>
    </row>
    <row r="801" spans="1:30" s="2" customFormat="1" ht="15" customHeight="1">
      <c r="A801" s="61" t="s">
        <v>858</v>
      </c>
      <c r="B801" s="62" t="s">
        <v>3363</v>
      </c>
      <c r="C801" s="63" t="s">
        <v>1686</v>
      </c>
      <c r="D801" s="486" t="s">
        <v>3370</v>
      </c>
      <c r="E801" s="61" t="s">
        <v>33</v>
      </c>
      <c r="F801" s="61" t="s">
        <v>34</v>
      </c>
      <c r="G801" s="61" t="s">
        <v>35</v>
      </c>
      <c r="H801" s="8" t="s">
        <v>4612</v>
      </c>
      <c r="I801" s="8" t="e">
        <f>VLOOKUP(H801,新返回合同!$A$2:$Y$45,25,FALSE)</f>
        <v>#N/A</v>
      </c>
      <c r="J801" s="65" t="s">
        <v>37</v>
      </c>
      <c r="K801" s="61" t="s">
        <v>1715</v>
      </c>
      <c r="L801" s="8" t="s">
        <v>4613</v>
      </c>
      <c r="M801" s="61" t="s">
        <v>4614</v>
      </c>
      <c r="N801" s="69">
        <v>44682</v>
      </c>
      <c r="O801" s="61" t="s">
        <v>274</v>
      </c>
      <c r="P801" s="89">
        <v>6000</v>
      </c>
      <c r="Q801" s="399">
        <v>33.5</v>
      </c>
      <c r="R801" s="18">
        <f t="shared" si="60"/>
        <v>201000</v>
      </c>
      <c r="S801" s="26">
        <v>202305</v>
      </c>
      <c r="T801" s="490" t="s">
        <v>4615</v>
      </c>
      <c r="U801" s="84"/>
      <c r="V801" s="401">
        <v>33.469913482999999</v>
      </c>
      <c r="W801" s="95"/>
      <c r="X801" s="87"/>
      <c r="Y801" s="87"/>
      <c r="Z801" s="98" t="s">
        <v>4616</v>
      </c>
      <c r="AA801" s="493">
        <v>0.3</v>
      </c>
      <c r="AB801" s="494">
        <v>100</v>
      </c>
      <c r="AC801" s="225">
        <f t="shared" si="61"/>
        <v>30</v>
      </c>
      <c r="AD801" s="38"/>
    </row>
    <row r="802" spans="1:30" s="2" customFormat="1" ht="15" customHeight="1">
      <c r="A802" s="61" t="s">
        <v>858</v>
      </c>
      <c r="B802" s="62" t="s">
        <v>3363</v>
      </c>
      <c r="C802" s="63" t="s">
        <v>859</v>
      </c>
      <c r="D802" s="486" t="s">
        <v>3370</v>
      </c>
      <c r="E802" s="61" t="s">
        <v>33</v>
      </c>
      <c r="F802" s="61" t="s">
        <v>34</v>
      </c>
      <c r="G802" s="61" t="s">
        <v>35</v>
      </c>
      <c r="H802" s="8" t="s">
        <v>4612</v>
      </c>
      <c r="I802" s="8" t="e">
        <f>VLOOKUP(H802,新返回合同!$A$2:$Y$45,25,FALSE)</f>
        <v>#N/A</v>
      </c>
      <c r="J802" s="65" t="s">
        <v>37</v>
      </c>
      <c r="K802" s="61" t="s">
        <v>1097</v>
      </c>
      <c r="L802" s="8" t="s">
        <v>4617</v>
      </c>
      <c r="M802" s="61" t="s">
        <v>4618</v>
      </c>
      <c r="N802" s="69" t="s">
        <v>4619</v>
      </c>
      <c r="O802" s="61" t="s">
        <v>1326</v>
      </c>
      <c r="P802" s="89">
        <v>5500</v>
      </c>
      <c r="Q802" s="399">
        <v>30</v>
      </c>
      <c r="R802" s="18">
        <f t="shared" si="60"/>
        <v>165000</v>
      </c>
      <c r="S802" s="26">
        <v>202305</v>
      </c>
      <c r="T802" s="490" t="s">
        <v>4620</v>
      </c>
      <c r="U802" s="84"/>
      <c r="V802" s="401">
        <v>29.855512618999999</v>
      </c>
      <c r="W802" s="95"/>
      <c r="X802" s="87"/>
      <c r="Y802" s="87"/>
      <c r="Z802" s="98" t="s">
        <v>4621</v>
      </c>
      <c r="AA802" s="493">
        <v>0.3</v>
      </c>
      <c r="AB802" s="494">
        <v>100</v>
      </c>
      <c r="AC802" s="225">
        <f t="shared" si="61"/>
        <v>30</v>
      </c>
      <c r="AD802" s="38"/>
    </row>
    <row r="803" spans="1:30" s="2" customFormat="1" ht="15" customHeight="1">
      <c r="A803" s="61" t="s">
        <v>858</v>
      </c>
      <c r="B803" s="62" t="s">
        <v>3363</v>
      </c>
      <c r="C803" s="63" t="s">
        <v>1636</v>
      </c>
      <c r="D803" s="486" t="s">
        <v>3370</v>
      </c>
      <c r="E803" s="61" t="s">
        <v>33</v>
      </c>
      <c r="F803" s="61" t="s">
        <v>34</v>
      </c>
      <c r="G803" s="61" t="s">
        <v>35</v>
      </c>
      <c r="H803" s="8" t="s">
        <v>4622</v>
      </c>
      <c r="I803" s="8" t="e">
        <f>VLOOKUP(H803,新返回合同!$A$2:$Y$45,25,FALSE)</f>
        <v>#N/A</v>
      </c>
      <c r="J803" s="65" t="s">
        <v>37</v>
      </c>
      <c r="K803" s="61" t="s">
        <v>1670</v>
      </c>
      <c r="L803" s="8" t="s">
        <v>4623</v>
      </c>
      <c r="M803" s="61" t="s">
        <v>4624</v>
      </c>
      <c r="N803" s="69">
        <v>44682</v>
      </c>
      <c r="O803" s="61" t="s">
        <v>274</v>
      </c>
      <c r="P803" s="89">
        <v>6000</v>
      </c>
      <c r="Q803" s="399">
        <v>34.700000000000003</v>
      </c>
      <c r="R803" s="18">
        <f t="shared" si="60"/>
        <v>208200</v>
      </c>
      <c r="S803" s="26">
        <v>202305</v>
      </c>
      <c r="T803" s="490" t="s">
        <v>4615</v>
      </c>
      <c r="U803" s="84"/>
      <c r="V803" s="401">
        <v>34.727203369000001</v>
      </c>
      <c r="W803" s="95"/>
      <c r="X803" s="87"/>
      <c r="Y803" s="87"/>
      <c r="Z803" s="98" t="s">
        <v>4625</v>
      </c>
      <c r="AA803" s="493">
        <v>0.3</v>
      </c>
      <c r="AB803" s="494">
        <v>100</v>
      </c>
      <c r="AC803" s="225">
        <f t="shared" si="61"/>
        <v>30</v>
      </c>
      <c r="AD803" s="38"/>
    </row>
    <row r="804" spans="1:30" s="2" customFormat="1" ht="15" customHeight="1">
      <c r="A804" s="61" t="s">
        <v>858</v>
      </c>
      <c r="B804" s="62" t="s">
        <v>3363</v>
      </c>
      <c r="C804" s="63" t="s">
        <v>1511</v>
      </c>
      <c r="D804" s="486" t="s">
        <v>3370</v>
      </c>
      <c r="E804" s="61" t="s">
        <v>33</v>
      </c>
      <c r="F804" s="61" t="s">
        <v>34</v>
      </c>
      <c r="G804" s="61" t="s">
        <v>35</v>
      </c>
      <c r="H804" s="8" t="s">
        <v>4622</v>
      </c>
      <c r="I804" s="8" t="e">
        <f>VLOOKUP(H804,新返回合同!$A$2:$Y$45,25,FALSE)</f>
        <v>#N/A</v>
      </c>
      <c r="J804" s="65" t="s">
        <v>37</v>
      </c>
      <c r="K804" s="61" t="s">
        <v>1630</v>
      </c>
      <c r="L804" s="8" t="s">
        <v>4626</v>
      </c>
      <c r="M804" s="61" t="s">
        <v>4627</v>
      </c>
      <c r="N804" s="69" t="s">
        <v>4619</v>
      </c>
      <c r="O804" s="61" t="s">
        <v>1326</v>
      </c>
      <c r="P804" s="89">
        <v>5500</v>
      </c>
      <c r="Q804" s="399">
        <v>35.5</v>
      </c>
      <c r="R804" s="18">
        <f t="shared" si="60"/>
        <v>195250</v>
      </c>
      <c r="S804" s="26">
        <v>202305</v>
      </c>
      <c r="T804" s="490" t="s">
        <v>4628</v>
      </c>
      <c r="U804" s="84"/>
      <c r="V804" s="401">
        <v>35.458850861000002</v>
      </c>
      <c r="W804" s="95"/>
      <c r="X804" s="87"/>
      <c r="Y804" s="87"/>
      <c r="Z804" s="98" t="s">
        <v>4629</v>
      </c>
      <c r="AA804" s="493">
        <v>0.3</v>
      </c>
      <c r="AB804" s="494">
        <v>100</v>
      </c>
      <c r="AC804" s="225">
        <f t="shared" si="61"/>
        <v>30</v>
      </c>
      <c r="AD804" s="38"/>
    </row>
    <row r="805" spans="1:30" s="2" customFormat="1" ht="15" customHeight="1">
      <c r="A805" s="61" t="s">
        <v>858</v>
      </c>
      <c r="B805" s="62" t="s">
        <v>3363</v>
      </c>
      <c r="C805" s="63" t="s">
        <v>1686</v>
      </c>
      <c r="D805" s="486" t="s">
        <v>3370</v>
      </c>
      <c r="E805" s="61" t="s">
        <v>33</v>
      </c>
      <c r="F805" s="61" t="s">
        <v>34</v>
      </c>
      <c r="G805" s="61" t="s">
        <v>35</v>
      </c>
      <c r="H805" s="8" t="s">
        <v>4630</v>
      </c>
      <c r="I805" s="8" t="e">
        <f>VLOOKUP(H805,新返回合同!$A$2:$Y$45,25,FALSE)</f>
        <v>#N/A</v>
      </c>
      <c r="J805" s="65" t="s">
        <v>37</v>
      </c>
      <c r="K805" s="61" t="s">
        <v>1715</v>
      </c>
      <c r="L805" s="8" t="s">
        <v>4631</v>
      </c>
      <c r="M805" s="61" t="s">
        <v>4614</v>
      </c>
      <c r="N805" s="69">
        <v>44835</v>
      </c>
      <c r="O805" s="61" t="s">
        <v>431</v>
      </c>
      <c r="P805" s="89">
        <v>6000</v>
      </c>
      <c r="Q805" s="399">
        <v>65.400000000000006</v>
      </c>
      <c r="R805" s="18">
        <f t="shared" si="60"/>
        <v>392400</v>
      </c>
      <c r="S805" s="26">
        <v>202305</v>
      </c>
      <c r="T805" s="490" t="s">
        <v>4632</v>
      </c>
      <c r="U805" s="84"/>
      <c r="V805" s="401">
        <v>65.442123413000004</v>
      </c>
      <c r="W805" s="95"/>
      <c r="X805" s="87"/>
      <c r="Y805" s="87"/>
      <c r="Z805" s="98" t="s">
        <v>4633</v>
      </c>
      <c r="AA805" s="493">
        <v>0.3</v>
      </c>
      <c r="AB805" s="494">
        <v>200</v>
      </c>
      <c r="AC805" s="225">
        <f t="shared" si="61"/>
        <v>60</v>
      </c>
      <c r="AD805" s="38"/>
    </row>
    <row r="806" spans="1:30" s="2" customFormat="1" ht="15" customHeight="1">
      <c r="A806" s="61" t="s">
        <v>858</v>
      </c>
      <c r="B806" s="62" t="s">
        <v>3363</v>
      </c>
      <c r="C806" s="63" t="s">
        <v>859</v>
      </c>
      <c r="D806" s="486" t="s">
        <v>3370</v>
      </c>
      <c r="E806" s="61" t="s">
        <v>33</v>
      </c>
      <c r="F806" s="61" t="s">
        <v>34</v>
      </c>
      <c r="G806" s="61" t="s">
        <v>35</v>
      </c>
      <c r="H806" s="8" t="s">
        <v>4630</v>
      </c>
      <c r="I806" s="8" t="e">
        <f>VLOOKUP(H806,新返回合同!$A$2:$Y$45,25,FALSE)</f>
        <v>#N/A</v>
      </c>
      <c r="J806" s="65" t="s">
        <v>37</v>
      </c>
      <c r="K806" s="61" t="s">
        <v>1097</v>
      </c>
      <c r="L806" s="8" t="s">
        <v>4634</v>
      </c>
      <c r="M806" s="61" t="s">
        <v>4635</v>
      </c>
      <c r="N806" s="69" t="s">
        <v>4636</v>
      </c>
      <c r="O806" s="61" t="s">
        <v>4637</v>
      </c>
      <c r="P806" s="89">
        <v>5500</v>
      </c>
      <c r="Q806" s="399">
        <v>60.1</v>
      </c>
      <c r="R806" s="18">
        <f t="shared" si="60"/>
        <v>330550</v>
      </c>
      <c r="S806" s="26">
        <v>202305</v>
      </c>
      <c r="T806" s="490" t="s">
        <v>4638</v>
      </c>
      <c r="U806" s="84"/>
      <c r="V806" s="401">
        <v>60.063976287999999</v>
      </c>
      <c r="W806" s="95"/>
      <c r="X806" s="87"/>
      <c r="Y806" s="87"/>
      <c r="Z806" s="98" t="s">
        <v>4639</v>
      </c>
      <c r="AA806" s="493">
        <v>0.3</v>
      </c>
      <c r="AB806" s="494">
        <v>200</v>
      </c>
      <c r="AC806" s="225">
        <f t="shared" si="61"/>
        <v>60</v>
      </c>
      <c r="AD806" s="38"/>
    </row>
    <row r="807" spans="1:30" s="43" customFormat="1" ht="15" customHeight="1">
      <c r="A807" s="57" t="s">
        <v>877</v>
      </c>
      <c r="B807" s="58" t="s">
        <v>3363</v>
      </c>
      <c r="C807" s="59" t="s">
        <v>1511</v>
      </c>
      <c r="D807" s="487" t="s">
        <v>3370</v>
      </c>
      <c r="E807" s="57" t="s">
        <v>79</v>
      </c>
      <c r="F807" s="57" t="s">
        <v>80</v>
      </c>
      <c r="G807" s="57" t="s">
        <v>35</v>
      </c>
      <c r="H807" s="60" t="s">
        <v>4640</v>
      </c>
      <c r="I807" s="60" t="e">
        <f>VLOOKUP(H807,新返回合同!$A$2:$Y$45,25,FALSE)</f>
        <v>#N/A</v>
      </c>
      <c r="J807" s="66" t="s">
        <v>37</v>
      </c>
      <c r="K807" s="57" t="s">
        <v>1630</v>
      </c>
      <c r="L807" s="60" t="s">
        <v>4641</v>
      </c>
      <c r="M807" s="57" t="s">
        <v>4642</v>
      </c>
      <c r="N807" s="67">
        <v>44927</v>
      </c>
      <c r="O807" s="57" t="s">
        <v>274</v>
      </c>
      <c r="P807" s="82">
        <v>5000</v>
      </c>
      <c r="Q807" s="408">
        <v>32.049999999999997</v>
      </c>
      <c r="R807" s="76">
        <f t="shared" si="60"/>
        <v>160250</v>
      </c>
      <c r="S807" s="77">
        <v>202305</v>
      </c>
      <c r="T807" s="78" t="s">
        <v>4643</v>
      </c>
      <c r="U807" s="78"/>
      <c r="V807" s="410">
        <v>32.052642822000003</v>
      </c>
      <c r="W807" s="466"/>
      <c r="X807" s="81">
        <v>44927</v>
      </c>
      <c r="Y807" s="81">
        <v>46022</v>
      </c>
      <c r="Z807" s="96" t="s">
        <v>4644</v>
      </c>
      <c r="AA807" s="382">
        <v>0</v>
      </c>
      <c r="AB807" s="143">
        <v>100</v>
      </c>
      <c r="AC807" s="374">
        <f t="shared" si="61"/>
        <v>0</v>
      </c>
      <c r="AD807" s="44"/>
    </row>
    <row r="808" spans="1:30" s="43" customFormat="1" ht="15" customHeight="1">
      <c r="A808" s="57" t="s">
        <v>877</v>
      </c>
      <c r="B808" s="58" t="s">
        <v>3363</v>
      </c>
      <c r="C808" s="59" t="s">
        <v>2411</v>
      </c>
      <c r="D808" s="487" t="s">
        <v>3370</v>
      </c>
      <c r="E808" s="57" t="s">
        <v>79</v>
      </c>
      <c r="F808" s="57" t="s">
        <v>80</v>
      </c>
      <c r="G808" s="57" t="s">
        <v>35</v>
      </c>
      <c r="H808" s="60" t="s">
        <v>4640</v>
      </c>
      <c r="I808" s="60" t="e">
        <f>VLOOKUP(H808,新返回合同!$A$2:$Y$45,25,FALSE)</f>
        <v>#N/A</v>
      </c>
      <c r="J808" s="66" t="s">
        <v>37</v>
      </c>
      <c r="K808" s="57" t="s">
        <v>2542</v>
      </c>
      <c r="L808" s="60" t="s">
        <v>4645</v>
      </c>
      <c r="M808" s="57" t="s">
        <v>4646</v>
      </c>
      <c r="N808" s="67" t="s">
        <v>4647</v>
      </c>
      <c r="O808" s="57" t="s">
        <v>4648</v>
      </c>
      <c r="P808" s="82">
        <v>5000</v>
      </c>
      <c r="Q808" s="408">
        <v>40.97</v>
      </c>
      <c r="R808" s="76">
        <f t="shared" si="60"/>
        <v>204850</v>
      </c>
      <c r="S808" s="77">
        <v>202305</v>
      </c>
      <c r="T808" s="78" t="s">
        <v>4649</v>
      </c>
      <c r="U808" s="78"/>
      <c r="V808" s="410">
        <v>40.974617004000002</v>
      </c>
      <c r="W808" s="466"/>
      <c r="X808" s="81">
        <v>44927</v>
      </c>
      <c r="Y808" s="81">
        <v>46022</v>
      </c>
      <c r="Z808" s="96" t="s">
        <v>4650</v>
      </c>
      <c r="AA808" s="382">
        <v>0</v>
      </c>
      <c r="AB808" s="143">
        <v>120</v>
      </c>
      <c r="AC808" s="374">
        <f t="shared" si="61"/>
        <v>0</v>
      </c>
      <c r="AD808" s="44"/>
    </row>
    <row r="809" spans="1:30" s="43" customFormat="1" ht="15" customHeight="1">
      <c r="A809" s="455" t="s">
        <v>877</v>
      </c>
      <c r="B809" s="58" t="s">
        <v>3363</v>
      </c>
      <c r="C809" s="57" t="s">
        <v>2928</v>
      </c>
      <c r="D809" s="487" t="s">
        <v>3370</v>
      </c>
      <c r="E809" s="59" t="s">
        <v>79</v>
      </c>
      <c r="F809" s="59" t="s">
        <v>80</v>
      </c>
      <c r="G809" s="59" t="s">
        <v>35</v>
      </c>
      <c r="H809" s="60" t="s">
        <v>4640</v>
      </c>
      <c r="I809" s="60" t="e">
        <f>VLOOKUP(H809,新返回合同!$A$2:$Y$45,25,FALSE)</f>
        <v>#N/A</v>
      </c>
      <c r="J809" s="316" t="s">
        <v>37</v>
      </c>
      <c r="K809" s="59" t="s">
        <v>2950</v>
      </c>
      <c r="L809" s="201" t="s">
        <v>4651</v>
      </c>
      <c r="M809" s="122" t="s">
        <v>4652</v>
      </c>
      <c r="N809" s="81">
        <v>44927</v>
      </c>
      <c r="O809" s="81" t="s">
        <v>669</v>
      </c>
      <c r="P809" s="462">
        <v>5000</v>
      </c>
      <c r="Q809" s="408">
        <v>46.04</v>
      </c>
      <c r="R809" s="489">
        <f t="shared" si="60"/>
        <v>230200</v>
      </c>
      <c r="S809" s="77">
        <v>202305</v>
      </c>
      <c r="T809" s="372" t="s">
        <v>4643</v>
      </c>
      <c r="U809" s="491"/>
      <c r="V809" s="410">
        <v>46.042556763</v>
      </c>
      <c r="W809" s="96"/>
      <c r="X809" s="81">
        <v>44927</v>
      </c>
      <c r="Y809" s="81">
        <v>46022</v>
      </c>
      <c r="Z809" s="96" t="s">
        <v>4653</v>
      </c>
      <c r="AA809" s="382">
        <v>0</v>
      </c>
      <c r="AB809" s="143">
        <v>120</v>
      </c>
      <c r="AC809" s="374">
        <f t="shared" si="61"/>
        <v>0</v>
      </c>
      <c r="AD809" s="44"/>
    </row>
    <row r="810" spans="1:30" s="43" customFormat="1" ht="15" customHeight="1">
      <c r="A810" s="57" t="s">
        <v>877</v>
      </c>
      <c r="B810" s="58" t="s">
        <v>3363</v>
      </c>
      <c r="C810" s="59" t="s">
        <v>1686</v>
      </c>
      <c r="D810" s="487" t="s">
        <v>3370</v>
      </c>
      <c r="E810" s="57" t="s">
        <v>79</v>
      </c>
      <c r="F810" s="57" t="s">
        <v>80</v>
      </c>
      <c r="G810" s="57" t="s">
        <v>35</v>
      </c>
      <c r="H810" s="60" t="s">
        <v>4640</v>
      </c>
      <c r="I810" s="60" t="e">
        <f>VLOOKUP(H810,新返回合同!$A$2:$Y$45,25,FALSE)</f>
        <v>#N/A</v>
      </c>
      <c r="J810" s="66" t="s">
        <v>37</v>
      </c>
      <c r="K810" s="57" t="s">
        <v>1686</v>
      </c>
      <c r="L810" s="60" t="s">
        <v>4654</v>
      </c>
      <c r="M810" s="57" t="s">
        <v>4655</v>
      </c>
      <c r="N810" s="67">
        <v>44958</v>
      </c>
      <c r="O810" s="57" t="s">
        <v>456</v>
      </c>
      <c r="P810" s="82">
        <v>5000</v>
      </c>
      <c r="Q810" s="408">
        <v>52.04</v>
      </c>
      <c r="R810" s="76">
        <f t="shared" si="60"/>
        <v>260200</v>
      </c>
      <c r="S810" s="77">
        <v>202305</v>
      </c>
      <c r="T810" s="78" t="s">
        <v>4656</v>
      </c>
      <c r="U810" s="78"/>
      <c r="V810" s="410">
        <v>52.037902832</v>
      </c>
      <c r="W810" s="466"/>
      <c r="X810" s="81">
        <v>44927</v>
      </c>
      <c r="Y810" s="81">
        <v>46022</v>
      </c>
      <c r="Z810" s="96" t="s">
        <v>4657</v>
      </c>
      <c r="AA810" s="382">
        <v>0</v>
      </c>
      <c r="AB810" s="143">
        <v>140</v>
      </c>
      <c r="AC810" s="374">
        <f t="shared" si="61"/>
        <v>0</v>
      </c>
      <c r="AD810" s="44"/>
    </row>
    <row r="811" spans="1:30" s="2" customFormat="1" ht="15" customHeight="1">
      <c r="A811" s="61" t="s">
        <v>877</v>
      </c>
      <c r="B811" s="62" t="s">
        <v>3363</v>
      </c>
      <c r="C811" s="63" t="s">
        <v>2871</v>
      </c>
      <c r="D811" s="486" t="s">
        <v>3370</v>
      </c>
      <c r="E811" s="61" t="s">
        <v>79</v>
      </c>
      <c r="F811" s="61" t="s">
        <v>80</v>
      </c>
      <c r="G811" s="61" t="s">
        <v>35</v>
      </c>
      <c r="H811" s="8" t="s">
        <v>4658</v>
      </c>
      <c r="I811" s="8" t="e">
        <f>VLOOKUP(H811,新返回合同!$A$2:$Y$45,25,FALSE)</f>
        <v>#N/A</v>
      </c>
      <c r="J811" s="65" t="s">
        <v>37</v>
      </c>
      <c r="K811" s="61" t="s">
        <v>2871</v>
      </c>
      <c r="L811" s="8" t="s">
        <v>4659</v>
      </c>
      <c r="M811" s="61" t="s">
        <v>4660</v>
      </c>
      <c r="N811" s="69" t="s">
        <v>4661</v>
      </c>
      <c r="O811" s="61" t="s">
        <v>2599</v>
      </c>
      <c r="P811" s="89">
        <v>5000</v>
      </c>
      <c r="Q811" s="399">
        <v>41.15</v>
      </c>
      <c r="R811" s="18">
        <f t="shared" si="60"/>
        <v>205750</v>
      </c>
      <c r="S811" s="26">
        <v>202305</v>
      </c>
      <c r="T811" s="352" t="s">
        <v>4662</v>
      </c>
      <c r="U811" s="84"/>
      <c r="V811" s="401">
        <v>41.153743744000003</v>
      </c>
      <c r="W811" s="95"/>
      <c r="X811" s="87"/>
      <c r="Y811" s="87"/>
      <c r="Z811" s="98" t="s">
        <v>4663</v>
      </c>
      <c r="AA811" s="493">
        <v>0</v>
      </c>
      <c r="AB811" s="494">
        <v>120</v>
      </c>
      <c r="AC811" s="225">
        <f t="shared" si="61"/>
        <v>0</v>
      </c>
      <c r="AD811" s="38"/>
    </row>
    <row r="812" spans="1:30" s="43" customFormat="1" ht="15" customHeight="1">
      <c r="A812" s="57" t="s">
        <v>877</v>
      </c>
      <c r="B812" s="58" t="s">
        <v>3363</v>
      </c>
      <c r="C812" s="59" t="s">
        <v>1275</v>
      </c>
      <c r="D812" s="487" t="s">
        <v>3370</v>
      </c>
      <c r="E812" s="57" t="s">
        <v>4664</v>
      </c>
      <c r="F812" s="57" t="s">
        <v>4665</v>
      </c>
      <c r="G812" s="57" t="s">
        <v>35</v>
      </c>
      <c r="H812" s="60" t="s">
        <v>4666</v>
      </c>
      <c r="I812" s="60" t="e">
        <f>VLOOKUP(H812,新返回合同!$A$2:$Y$45,25,FALSE)</f>
        <v>#N/A</v>
      </c>
      <c r="J812" s="66" t="s">
        <v>37</v>
      </c>
      <c r="K812" s="57" t="s">
        <v>1279</v>
      </c>
      <c r="L812" s="60" t="s">
        <v>4667</v>
      </c>
      <c r="M812" s="57" t="s">
        <v>4668</v>
      </c>
      <c r="N812" s="67" t="s">
        <v>4669</v>
      </c>
      <c r="O812" s="57" t="s">
        <v>4670</v>
      </c>
      <c r="P812" s="82">
        <v>5200</v>
      </c>
      <c r="Q812" s="408">
        <v>0</v>
      </c>
      <c r="R812" s="76">
        <f t="shared" si="60"/>
        <v>0</v>
      </c>
      <c r="S812" s="77">
        <v>202305</v>
      </c>
      <c r="T812" s="78" t="s">
        <v>4671</v>
      </c>
      <c r="U812" s="78"/>
      <c r="V812" s="410">
        <v>0</v>
      </c>
      <c r="W812" s="466"/>
      <c r="X812" s="81">
        <v>44805</v>
      </c>
      <c r="Y812" s="81">
        <v>45169</v>
      </c>
      <c r="Z812" s="374">
        <v>0</v>
      </c>
      <c r="AA812" s="382">
        <v>0</v>
      </c>
      <c r="AB812" s="143">
        <v>0</v>
      </c>
      <c r="AC812" s="374">
        <f t="shared" si="61"/>
        <v>0</v>
      </c>
      <c r="AD812" s="44"/>
    </row>
    <row r="813" spans="1:30" s="2" customFormat="1" ht="15" customHeight="1">
      <c r="A813" s="61" t="s">
        <v>877</v>
      </c>
      <c r="B813" s="62" t="s">
        <v>3363</v>
      </c>
      <c r="C813" s="63" t="s">
        <v>3797</v>
      </c>
      <c r="D813" s="486" t="s">
        <v>3370</v>
      </c>
      <c r="E813" s="61" t="s">
        <v>115</v>
      </c>
      <c r="F813" s="61" t="s">
        <v>4284</v>
      </c>
      <c r="G813" s="61" t="s">
        <v>35</v>
      </c>
      <c r="H813" s="8" t="s">
        <v>4672</v>
      </c>
      <c r="I813" s="8" t="e">
        <f>VLOOKUP(H813,新返回合同!$A$2:$Y$45,25,FALSE)</f>
        <v>#N/A</v>
      </c>
      <c r="J813" s="65" t="s">
        <v>37</v>
      </c>
      <c r="K813" s="61" t="s">
        <v>3947</v>
      </c>
      <c r="L813" s="8" t="s">
        <v>4673</v>
      </c>
      <c r="M813" s="61" t="s">
        <v>4674</v>
      </c>
      <c r="N813" s="69">
        <v>44622</v>
      </c>
      <c r="O813" s="61" t="s">
        <v>509</v>
      </c>
      <c r="P813" s="89">
        <v>4500</v>
      </c>
      <c r="Q813" s="399">
        <v>14.7</v>
      </c>
      <c r="R813" s="18">
        <f t="shared" si="60"/>
        <v>66150</v>
      </c>
      <c r="S813" s="26">
        <v>202305</v>
      </c>
      <c r="T813" s="84" t="s">
        <v>4675</v>
      </c>
      <c r="U813" s="84"/>
      <c r="V813" s="401">
        <v>14.675244331</v>
      </c>
      <c r="W813" s="95"/>
      <c r="X813" s="87"/>
      <c r="Y813" s="87"/>
      <c r="Z813" s="98" t="s">
        <v>4676</v>
      </c>
      <c r="AA813" s="345">
        <v>0</v>
      </c>
      <c r="AB813" s="494">
        <v>50</v>
      </c>
      <c r="AC813" s="225">
        <f t="shared" si="61"/>
        <v>0</v>
      </c>
      <c r="AD813" s="38"/>
    </row>
    <row r="814" spans="1:30" s="2" customFormat="1" ht="15" customHeight="1">
      <c r="A814" s="61" t="s">
        <v>858</v>
      </c>
      <c r="B814" s="62" t="s">
        <v>3363</v>
      </c>
      <c r="C814" s="63" t="s">
        <v>414</v>
      </c>
      <c r="D814" s="486" t="s">
        <v>3370</v>
      </c>
      <c r="E814" s="61" t="s">
        <v>115</v>
      </c>
      <c r="F814" s="61" t="s">
        <v>4284</v>
      </c>
      <c r="G814" s="61" t="s">
        <v>35</v>
      </c>
      <c r="H814" s="8" t="s">
        <v>4677</v>
      </c>
      <c r="I814" s="8" t="e">
        <f>VLOOKUP(H814,新返回合同!$A$2:$Y$45,25,FALSE)</f>
        <v>#N/A</v>
      </c>
      <c r="J814" s="65" t="s">
        <v>37</v>
      </c>
      <c r="K814" s="61" t="s">
        <v>574</v>
      </c>
      <c r="L814" s="8" t="s">
        <v>4678</v>
      </c>
      <c r="M814" s="61" t="s">
        <v>4679</v>
      </c>
      <c r="N814" s="69" t="s">
        <v>4680</v>
      </c>
      <c r="O814" s="61" t="s">
        <v>1326</v>
      </c>
      <c r="P814" s="89">
        <v>6000</v>
      </c>
      <c r="Q814" s="399">
        <v>0</v>
      </c>
      <c r="R814" s="18">
        <f t="shared" si="60"/>
        <v>0</v>
      </c>
      <c r="S814" s="26">
        <v>202305</v>
      </c>
      <c r="T814" s="84" t="s">
        <v>4681</v>
      </c>
      <c r="U814" s="84"/>
      <c r="V814" s="401">
        <v>0</v>
      </c>
      <c r="W814" s="95"/>
      <c r="X814" s="87"/>
      <c r="Y814" s="87"/>
      <c r="Z814" s="225">
        <v>0</v>
      </c>
      <c r="AA814" s="345">
        <v>0.3</v>
      </c>
      <c r="AB814" s="494">
        <v>0</v>
      </c>
      <c r="AC814" s="225">
        <f t="shared" si="61"/>
        <v>0</v>
      </c>
      <c r="AD814" s="38"/>
    </row>
    <row r="815" spans="1:30" s="43" customFormat="1" ht="15" customHeight="1">
      <c r="A815" s="57" t="s">
        <v>877</v>
      </c>
      <c r="B815" s="58" t="s">
        <v>3363</v>
      </c>
      <c r="C815" s="59" t="s">
        <v>859</v>
      </c>
      <c r="D815" s="487" t="s">
        <v>3370</v>
      </c>
      <c r="E815" s="57" t="s">
        <v>115</v>
      </c>
      <c r="F815" s="57" t="s">
        <v>4284</v>
      </c>
      <c r="G815" s="57" t="s">
        <v>35</v>
      </c>
      <c r="H815" s="60" t="s">
        <v>4682</v>
      </c>
      <c r="I815" s="60" t="e">
        <f>VLOOKUP(H815,新返回合同!$A$2:$Y$45,25,FALSE)</f>
        <v>#N/A</v>
      </c>
      <c r="J815" s="66" t="s">
        <v>37</v>
      </c>
      <c r="K815" s="57" t="s">
        <v>3775</v>
      </c>
      <c r="L815" s="60" t="s">
        <v>4683</v>
      </c>
      <c r="M815" s="57" t="s">
        <v>4684</v>
      </c>
      <c r="N815" s="67" t="s">
        <v>4685</v>
      </c>
      <c r="O815" s="57" t="s">
        <v>644</v>
      </c>
      <c r="P815" s="82">
        <v>4400</v>
      </c>
      <c r="Q815" s="408">
        <v>0</v>
      </c>
      <c r="R815" s="76">
        <f t="shared" si="60"/>
        <v>0</v>
      </c>
      <c r="S815" s="77">
        <v>202305</v>
      </c>
      <c r="T815" s="78" t="s">
        <v>4686</v>
      </c>
      <c r="U815" s="78"/>
      <c r="V815" s="410">
        <v>0</v>
      </c>
      <c r="W815" s="466"/>
      <c r="X815" s="81">
        <v>44652</v>
      </c>
      <c r="Y815" s="81">
        <v>45016</v>
      </c>
      <c r="Z815" s="374">
        <v>0</v>
      </c>
      <c r="AA815" s="342">
        <v>0</v>
      </c>
      <c r="AB815" s="143">
        <v>0</v>
      </c>
      <c r="AC815" s="374">
        <f t="shared" si="61"/>
        <v>0</v>
      </c>
      <c r="AD815" s="44"/>
    </row>
    <row r="816" spans="1:30" s="43" customFormat="1" ht="15" customHeight="1">
      <c r="A816" s="57" t="s">
        <v>877</v>
      </c>
      <c r="B816" s="58" t="s">
        <v>3363</v>
      </c>
      <c r="C816" s="59" t="s">
        <v>859</v>
      </c>
      <c r="D816" s="487" t="s">
        <v>3370</v>
      </c>
      <c r="E816" s="57" t="s">
        <v>115</v>
      </c>
      <c r="F816" s="57" t="s">
        <v>4284</v>
      </c>
      <c r="G816" s="57" t="s">
        <v>35</v>
      </c>
      <c r="H816" s="60" t="s">
        <v>4687</v>
      </c>
      <c r="I816" s="60" t="e">
        <f>VLOOKUP(H816,新返回合同!$A$2:$Y$45,25,FALSE)</f>
        <v>#N/A</v>
      </c>
      <c r="J816" s="66" t="s">
        <v>37</v>
      </c>
      <c r="K816" s="57" t="s">
        <v>3775</v>
      </c>
      <c r="L816" s="60" t="s">
        <v>4688</v>
      </c>
      <c r="M816" s="57" t="s">
        <v>4684</v>
      </c>
      <c r="N816" s="67" t="s">
        <v>4689</v>
      </c>
      <c r="O816" s="57" t="s">
        <v>955</v>
      </c>
      <c r="P816" s="82">
        <v>4400</v>
      </c>
      <c r="Q816" s="408">
        <v>0</v>
      </c>
      <c r="R816" s="76">
        <f t="shared" si="60"/>
        <v>0</v>
      </c>
      <c r="S816" s="77">
        <v>202305</v>
      </c>
      <c r="T816" s="78" t="s">
        <v>4690</v>
      </c>
      <c r="U816" s="78"/>
      <c r="V816" s="410">
        <v>0</v>
      </c>
      <c r="W816" s="466"/>
      <c r="X816" s="81">
        <v>44652</v>
      </c>
      <c r="Y816" s="81">
        <v>45016</v>
      </c>
      <c r="Z816" s="374">
        <v>0</v>
      </c>
      <c r="AA816" s="342">
        <v>0</v>
      </c>
      <c r="AB816" s="143">
        <v>0</v>
      </c>
      <c r="AC816" s="374">
        <f t="shared" si="61"/>
        <v>0</v>
      </c>
      <c r="AD816" s="44"/>
    </row>
    <row r="817" spans="1:30" s="2" customFormat="1" ht="15" customHeight="1">
      <c r="A817" s="61" t="s">
        <v>858</v>
      </c>
      <c r="B817" s="62" t="s">
        <v>3363</v>
      </c>
      <c r="C817" s="63" t="s">
        <v>414</v>
      </c>
      <c r="D817" s="486" t="s">
        <v>3370</v>
      </c>
      <c r="E817" s="61" t="s">
        <v>115</v>
      </c>
      <c r="F817" s="61" t="s">
        <v>4284</v>
      </c>
      <c r="G817" s="61" t="s">
        <v>35</v>
      </c>
      <c r="H817" s="8" t="s">
        <v>4691</v>
      </c>
      <c r="I817" s="8" t="e">
        <f>VLOOKUP(H817,新返回合同!$A$2:$Y$45,25,FALSE)</f>
        <v>#N/A</v>
      </c>
      <c r="J817" s="65" t="s">
        <v>37</v>
      </c>
      <c r="K817" s="61" t="s">
        <v>574</v>
      </c>
      <c r="L817" s="8" t="s">
        <v>4692</v>
      </c>
      <c r="M817" s="61" t="s">
        <v>4679</v>
      </c>
      <c r="N817" s="69" t="s">
        <v>4693</v>
      </c>
      <c r="O817" s="61" t="s">
        <v>4694</v>
      </c>
      <c r="P817" s="89">
        <v>4900</v>
      </c>
      <c r="Q817" s="399">
        <v>0</v>
      </c>
      <c r="R817" s="18">
        <f t="shared" si="60"/>
        <v>0</v>
      </c>
      <c r="S817" s="26">
        <v>202305</v>
      </c>
      <c r="T817" s="84" t="s">
        <v>4695</v>
      </c>
      <c r="U817" s="84"/>
      <c r="V817" s="401">
        <v>0</v>
      </c>
      <c r="W817" s="95"/>
      <c r="X817" s="87"/>
      <c r="Y817" s="87"/>
      <c r="Z817" s="225">
        <v>0</v>
      </c>
      <c r="AA817" s="345">
        <v>0</v>
      </c>
      <c r="AB817" s="494">
        <v>0</v>
      </c>
      <c r="AC817" s="225">
        <f t="shared" si="61"/>
        <v>0</v>
      </c>
      <c r="AD817" s="38"/>
    </row>
    <row r="818" spans="1:30" s="2" customFormat="1" ht="15" customHeight="1">
      <c r="A818" s="61" t="s">
        <v>858</v>
      </c>
      <c r="B818" s="62" t="s">
        <v>3363</v>
      </c>
      <c r="C818" s="63" t="s">
        <v>414</v>
      </c>
      <c r="D818" s="486" t="s">
        <v>3370</v>
      </c>
      <c r="E818" s="61" t="s">
        <v>115</v>
      </c>
      <c r="F818" s="61" t="s">
        <v>4284</v>
      </c>
      <c r="G818" s="61" t="s">
        <v>35</v>
      </c>
      <c r="H818" s="8" t="s">
        <v>4696</v>
      </c>
      <c r="I818" s="8" t="e">
        <f>VLOOKUP(H818,新返回合同!$A$2:$Y$45,25,FALSE)</f>
        <v>#N/A</v>
      </c>
      <c r="J818" s="65" t="s">
        <v>37</v>
      </c>
      <c r="K818" s="61" t="s">
        <v>574</v>
      </c>
      <c r="L818" s="8" t="s">
        <v>4697</v>
      </c>
      <c r="M818" s="61" t="s">
        <v>4698</v>
      </c>
      <c r="N818" s="69" t="s">
        <v>4699</v>
      </c>
      <c r="O818" s="61" t="s">
        <v>2979</v>
      </c>
      <c r="P818" s="89">
        <v>6000</v>
      </c>
      <c r="Q818" s="399">
        <v>0</v>
      </c>
      <c r="R818" s="18">
        <f t="shared" si="60"/>
        <v>0</v>
      </c>
      <c r="S818" s="26">
        <v>202305</v>
      </c>
      <c r="T818" s="84" t="s">
        <v>4700</v>
      </c>
      <c r="U818" s="84"/>
      <c r="V818" s="401">
        <v>0</v>
      </c>
      <c r="W818" s="95"/>
      <c r="X818" s="87"/>
      <c r="Y818" s="87"/>
      <c r="Z818" s="225">
        <v>0</v>
      </c>
      <c r="AA818" s="345">
        <v>0.3</v>
      </c>
      <c r="AB818" s="494">
        <v>0</v>
      </c>
      <c r="AC818" s="225">
        <f t="shared" si="61"/>
        <v>0</v>
      </c>
      <c r="AD818" s="38"/>
    </row>
    <row r="819" spans="1:30" s="43" customFormat="1" ht="15" customHeight="1">
      <c r="A819" s="57" t="s">
        <v>870</v>
      </c>
      <c r="B819" s="58" t="s">
        <v>3363</v>
      </c>
      <c r="C819" s="59" t="s">
        <v>414</v>
      </c>
      <c r="D819" s="487" t="s">
        <v>3370</v>
      </c>
      <c r="E819" s="57" t="s">
        <v>115</v>
      </c>
      <c r="F819" s="57" t="s">
        <v>4284</v>
      </c>
      <c r="G819" s="57" t="s">
        <v>35</v>
      </c>
      <c r="H819" s="60" t="s">
        <v>4701</v>
      </c>
      <c r="I819" s="60" t="e">
        <f>VLOOKUP(H819,新返回合同!$A$2:$Y$45,25,FALSE)</f>
        <v>#N/A</v>
      </c>
      <c r="J819" s="66" t="s">
        <v>37</v>
      </c>
      <c r="K819" s="57" t="s">
        <v>574</v>
      </c>
      <c r="L819" s="60" t="s">
        <v>4702</v>
      </c>
      <c r="M819" s="57" t="s">
        <v>4703</v>
      </c>
      <c r="N819" s="67" t="s">
        <v>4704</v>
      </c>
      <c r="O819" s="57" t="s">
        <v>1326</v>
      </c>
      <c r="P819" s="82">
        <v>5800</v>
      </c>
      <c r="Q819" s="408">
        <v>0</v>
      </c>
      <c r="R819" s="76">
        <f t="shared" si="60"/>
        <v>0</v>
      </c>
      <c r="S819" s="77">
        <v>202305</v>
      </c>
      <c r="T819" s="78" t="s">
        <v>4705</v>
      </c>
      <c r="U819" s="78"/>
      <c r="V819" s="410">
        <v>0</v>
      </c>
      <c r="W819" s="466"/>
      <c r="X819" s="81">
        <v>44660</v>
      </c>
      <c r="Y819" s="81">
        <v>44712</v>
      </c>
      <c r="Z819" s="374">
        <v>0</v>
      </c>
      <c r="AA819" s="342">
        <v>0</v>
      </c>
      <c r="AB819" s="143">
        <v>0</v>
      </c>
      <c r="AC819" s="374">
        <f t="shared" si="61"/>
        <v>0</v>
      </c>
      <c r="AD819" s="44"/>
    </row>
    <row r="820" spans="1:30" s="43" customFormat="1" ht="15" customHeight="1">
      <c r="A820" s="57" t="s">
        <v>870</v>
      </c>
      <c r="B820" s="58" t="s">
        <v>3363</v>
      </c>
      <c r="C820" s="59" t="s">
        <v>414</v>
      </c>
      <c r="D820" s="487" t="s">
        <v>3370</v>
      </c>
      <c r="E820" s="57" t="s">
        <v>115</v>
      </c>
      <c r="F820" s="57" t="s">
        <v>4284</v>
      </c>
      <c r="G820" s="57" t="s">
        <v>35</v>
      </c>
      <c r="H820" s="60" t="s">
        <v>4706</v>
      </c>
      <c r="I820" s="60" t="e">
        <f>VLOOKUP(H820,新返回合同!$A$2:$Y$45,25,FALSE)</f>
        <v>#N/A</v>
      </c>
      <c r="J820" s="66" t="s">
        <v>37</v>
      </c>
      <c r="K820" s="57" t="s">
        <v>4707</v>
      </c>
      <c r="L820" s="60" t="s">
        <v>4708</v>
      </c>
      <c r="M820" s="57" t="s">
        <v>4709</v>
      </c>
      <c r="N820" s="67" t="s">
        <v>4710</v>
      </c>
      <c r="O820" s="57" t="s">
        <v>955</v>
      </c>
      <c r="P820" s="82">
        <v>4700</v>
      </c>
      <c r="Q820" s="408">
        <v>0</v>
      </c>
      <c r="R820" s="76">
        <f t="shared" si="60"/>
        <v>0</v>
      </c>
      <c r="S820" s="77">
        <v>202305</v>
      </c>
      <c r="T820" s="78" t="s">
        <v>4711</v>
      </c>
      <c r="U820" s="78"/>
      <c r="V820" s="410">
        <v>0</v>
      </c>
      <c r="W820" s="466"/>
      <c r="X820" s="81">
        <v>44682</v>
      </c>
      <c r="Y820" s="81">
        <v>45016</v>
      </c>
      <c r="Z820" s="374">
        <v>0</v>
      </c>
      <c r="AA820" s="342">
        <v>0</v>
      </c>
      <c r="AB820" s="143">
        <v>0</v>
      </c>
      <c r="AC820" s="374">
        <f t="shared" si="61"/>
        <v>0</v>
      </c>
      <c r="AD820" s="44"/>
    </row>
    <row r="821" spans="1:30" s="2" customFormat="1" ht="15" customHeight="1">
      <c r="A821" s="61" t="s">
        <v>858</v>
      </c>
      <c r="B821" s="62" t="s">
        <v>3363</v>
      </c>
      <c r="C821" s="63" t="s">
        <v>2612</v>
      </c>
      <c r="D821" s="486" t="s">
        <v>3370</v>
      </c>
      <c r="E821" s="61" t="s">
        <v>115</v>
      </c>
      <c r="F821" s="61" t="s">
        <v>4284</v>
      </c>
      <c r="G821" s="61" t="s">
        <v>35</v>
      </c>
      <c r="H821" s="8" t="s">
        <v>4712</v>
      </c>
      <c r="I821" s="8" t="e">
        <f>VLOOKUP(H821,新返回合同!$A$2:$Y$45,25,FALSE)</f>
        <v>#N/A</v>
      </c>
      <c r="J821" s="65" t="s">
        <v>37</v>
      </c>
      <c r="K821" s="61" t="s">
        <v>4713</v>
      </c>
      <c r="L821" s="8" t="s">
        <v>4714</v>
      </c>
      <c r="M821" s="61" t="s">
        <v>4715</v>
      </c>
      <c r="N821" s="69" t="s">
        <v>4619</v>
      </c>
      <c r="O821" s="61" t="s">
        <v>955</v>
      </c>
      <c r="P821" s="89">
        <v>4600</v>
      </c>
      <c r="Q821" s="399">
        <v>3.1</v>
      </c>
      <c r="R821" s="18">
        <f t="shared" si="60"/>
        <v>14260</v>
      </c>
      <c r="S821" s="26">
        <v>202305</v>
      </c>
      <c r="T821" s="84" t="s">
        <v>4716</v>
      </c>
      <c r="U821" s="84"/>
      <c r="V821" s="401">
        <v>3.076784849</v>
      </c>
      <c r="W821" s="95"/>
      <c r="X821" s="87"/>
      <c r="Y821" s="87"/>
      <c r="Z821" s="98" t="s">
        <v>4717</v>
      </c>
      <c r="AA821" s="345">
        <v>0</v>
      </c>
      <c r="AB821" s="494">
        <v>10</v>
      </c>
      <c r="AC821" s="225">
        <f t="shared" si="61"/>
        <v>0</v>
      </c>
      <c r="AD821" s="38"/>
    </row>
    <row r="822" spans="1:30" s="2" customFormat="1" ht="15" customHeight="1">
      <c r="A822" s="61" t="s">
        <v>858</v>
      </c>
      <c r="B822" s="62" t="s">
        <v>3363</v>
      </c>
      <c r="C822" s="63" t="s">
        <v>2612</v>
      </c>
      <c r="D822" s="486" t="s">
        <v>3370</v>
      </c>
      <c r="E822" s="61" t="s">
        <v>115</v>
      </c>
      <c r="F822" s="61" t="s">
        <v>4284</v>
      </c>
      <c r="G822" s="61" t="s">
        <v>35</v>
      </c>
      <c r="H822" s="8" t="s">
        <v>4712</v>
      </c>
      <c r="I822" s="8" t="e">
        <f>VLOOKUP(H822,新返回合同!$A$2:$Y$45,25,FALSE)</f>
        <v>#N/A</v>
      </c>
      <c r="J822" s="65" t="s">
        <v>37</v>
      </c>
      <c r="K822" s="61" t="s">
        <v>4713</v>
      </c>
      <c r="L822" s="8" t="s">
        <v>4718</v>
      </c>
      <c r="M822" s="61" t="s">
        <v>4715</v>
      </c>
      <c r="N822" s="69" t="s">
        <v>4619</v>
      </c>
      <c r="O822" s="61" t="s">
        <v>955</v>
      </c>
      <c r="P822" s="89">
        <v>4600</v>
      </c>
      <c r="Q822" s="399">
        <v>5.9</v>
      </c>
      <c r="R822" s="18">
        <f t="shared" si="60"/>
        <v>27140</v>
      </c>
      <c r="S822" s="26">
        <v>202305</v>
      </c>
      <c r="T822" s="84" t="s">
        <v>4716</v>
      </c>
      <c r="U822" s="84"/>
      <c r="V822" s="401">
        <v>5.8179850579999997</v>
      </c>
      <c r="W822" s="95"/>
      <c r="X822" s="87"/>
      <c r="Y822" s="87"/>
      <c r="Z822" s="98" t="s">
        <v>4719</v>
      </c>
      <c r="AA822" s="345">
        <v>0</v>
      </c>
      <c r="AB822" s="494">
        <v>10</v>
      </c>
      <c r="AC822" s="225">
        <f t="shared" si="61"/>
        <v>0</v>
      </c>
      <c r="AD822" s="38"/>
    </row>
    <row r="823" spans="1:30" s="2" customFormat="1" ht="15" customHeight="1">
      <c r="A823" s="61" t="s">
        <v>858</v>
      </c>
      <c r="B823" s="62" t="s">
        <v>3363</v>
      </c>
      <c r="C823" s="63" t="s">
        <v>1912</v>
      </c>
      <c r="D823" s="486" t="s">
        <v>3370</v>
      </c>
      <c r="E823" s="61" t="s">
        <v>115</v>
      </c>
      <c r="F823" s="61" t="s">
        <v>4284</v>
      </c>
      <c r="G823" s="61" t="s">
        <v>35</v>
      </c>
      <c r="H823" s="8" t="s">
        <v>4720</v>
      </c>
      <c r="I823" s="8" t="e">
        <f>VLOOKUP(H823,新返回合同!$A$2:$Y$45,25,FALSE)</f>
        <v>#N/A</v>
      </c>
      <c r="J823" s="65" t="s">
        <v>37</v>
      </c>
      <c r="K823" s="61" t="s">
        <v>1917</v>
      </c>
      <c r="L823" s="8" t="s">
        <v>4721</v>
      </c>
      <c r="M823" s="61" t="s">
        <v>4722</v>
      </c>
      <c r="N823" s="69">
        <v>44682</v>
      </c>
      <c r="O823" s="61" t="s">
        <v>540</v>
      </c>
      <c r="P823" s="89">
        <v>4800</v>
      </c>
      <c r="Q823" s="399">
        <v>5.2</v>
      </c>
      <c r="R823" s="18">
        <f t="shared" si="60"/>
        <v>24960</v>
      </c>
      <c r="S823" s="26">
        <v>202305</v>
      </c>
      <c r="T823" s="84" t="s">
        <v>4716</v>
      </c>
      <c r="U823" s="84"/>
      <c r="V823" s="401">
        <v>5.1936373710000003</v>
      </c>
      <c r="W823" s="95"/>
      <c r="X823" s="87"/>
      <c r="Y823" s="87"/>
      <c r="Z823" s="98" t="s">
        <v>4723</v>
      </c>
      <c r="AA823" s="345">
        <v>0</v>
      </c>
      <c r="AB823" s="494">
        <v>10</v>
      </c>
      <c r="AC823" s="225">
        <f t="shared" si="61"/>
        <v>0</v>
      </c>
      <c r="AD823" s="38"/>
    </row>
    <row r="824" spans="1:30" s="2" customFormat="1" ht="15" customHeight="1">
      <c r="A824" s="61" t="s">
        <v>877</v>
      </c>
      <c r="B824" s="62" t="s">
        <v>3363</v>
      </c>
      <c r="C824" s="63" t="s">
        <v>211</v>
      </c>
      <c r="D824" s="486" t="s">
        <v>3370</v>
      </c>
      <c r="E824" s="61" t="s">
        <v>115</v>
      </c>
      <c r="F824" s="61" t="s">
        <v>4284</v>
      </c>
      <c r="G824" s="61" t="s">
        <v>35</v>
      </c>
      <c r="H824" s="8" t="s">
        <v>4724</v>
      </c>
      <c r="I824" s="8" t="e">
        <f>VLOOKUP(H824,新返回合同!$A$2:$Y$45,25,FALSE)</f>
        <v>#N/A</v>
      </c>
      <c r="J824" s="65" t="s">
        <v>37</v>
      </c>
      <c r="K824" s="61" t="s">
        <v>279</v>
      </c>
      <c r="L824" s="8" t="s">
        <v>4725</v>
      </c>
      <c r="M824" s="61" t="s">
        <v>4726</v>
      </c>
      <c r="N824" s="69">
        <v>44774</v>
      </c>
      <c r="O824" s="61" t="s">
        <v>540</v>
      </c>
      <c r="P824" s="89">
        <v>4500</v>
      </c>
      <c r="Q824" s="399">
        <v>1.3</v>
      </c>
      <c r="R824" s="18">
        <f t="shared" si="60"/>
        <v>5850</v>
      </c>
      <c r="S824" s="26">
        <v>202305</v>
      </c>
      <c r="T824" s="490" t="s">
        <v>4727</v>
      </c>
      <c r="U824" s="84"/>
      <c r="V824" s="401">
        <v>1.2226524350000001</v>
      </c>
      <c r="W824" s="95"/>
      <c r="X824" s="87"/>
      <c r="Y824" s="87"/>
      <c r="Z824" s="98" t="s">
        <v>4728</v>
      </c>
      <c r="AA824" s="345">
        <v>0</v>
      </c>
      <c r="AB824" s="494">
        <v>10</v>
      </c>
      <c r="AC824" s="225">
        <f t="shared" si="61"/>
        <v>0</v>
      </c>
      <c r="AD824" s="38"/>
    </row>
    <row r="825" spans="1:30" s="2" customFormat="1" ht="15" customHeight="1">
      <c r="A825" s="61" t="s">
        <v>877</v>
      </c>
      <c r="B825" s="62" t="s">
        <v>3363</v>
      </c>
      <c r="C825" s="63" t="s">
        <v>211</v>
      </c>
      <c r="D825" s="486" t="s">
        <v>3370</v>
      </c>
      <c r="E825" s="61" t="s">
        <v>115</v>
      </c>
      <c r="F825" s="61" t="s">
        <v>4284</v>
      </c>
      <c r="G825" s="61" t="s">
        <v>35</v>
      </c>
      <c r="H825" s="8" t="s">
        <v>4724</v>
      </c>
      <c r="I825" s="8" t="e">
        <f>VLOOKUP(H825,新返回合同!$A$2:$Y$45,25,FALSE)</f>
        <v>#N/A</v>
      </c>
      <c r="J825" s="65" t="s">
        <v>37</v>
      </c>
      <c r="K825" s="61" t="s">
        <v>279</v>
      </c>
      <c r="L825" s="8" t="s">
        <v>4729</v>
      </c>
      <c r="M825" s="61" t="s">
        <v>4726</v>
      </c>
      <c r="N825" s="69">
        <v>44774</v>
      </c>
      <c r="O825" s="61" t="s">
        <v>540</v>
      </c>
      <c r="P825" s="89">
        <v>4500</v>
      </c>
      <c r="Q825" s="399">
        <v>0.5</v>
      </c>
      <c r="R825" s="18">
        <f t="shared" si="60"/>
        <v>2250</v>
      </c>
      <c r="S825" s="26">
        <v>202305</v>
      </c>
      <c r="T825" s="490" t="s">
        <v>4727</v>
      </c>
      <c r="U825" s="84"/>
      <c r="V825" s="401">
        <v>0.43664655099999999</v>
      </c>
      <c r="W825" s="95"/>
      <c r="X825" s="87"/>
      <c r="Y825" s="87"/>
      <c r="Z825" s="98" t="s">
        <v>4730</v>
      </c>
      <c r="AA825" s="345">
        <v>0</v>
      </c>
      <c r="AB825" s="494">
        <v>10</v>
      </c>
      <c r="AC825" s="225">
        <f t="shared" si="61"/>
        <v>0</v>
      </c>
      <c r="AD825" s="38"/>
    </row>
    <row r="826" spans="1:30" s="43" customFormat="1" ht="15" customHeight="1">
      <c r="A826" s="57" t="s">
        <v>870</v>
      </c>
      <c r="B826" s="58" t="s">
        <v>3363</v>
      </c>
      <c r="C826" s="59" t="s">
        <v>414</v>
      </c>
      <c r="D826" s="487" t="s">
        <v>3370</v>
      </c>
      <c r="E826" s="57" t="s">
        <v>115</v>
      </c>
      <c r="F826" s="57" t="s">
        <v>4284</v>
      </c>
      <c r="G826" s="57" t="s">
        <v>35</v>
      </c>
      <c r="H826" s="60" t="s">
        <v>4731</v>
      </c>
      <c r="I826" s="60" t="e">
        <f>VLOOKUP(H826,新返回合同!$A$2:$Y$45,25,FALSE)</f>
        <v>#N/A</v>
      </c>
      <c r="J826" s="66" t="s">
        <v>37</v>
      </c>
      <c r="K826" s="57" t="s">
        <v>3477</v>
      </c>
      <c r="L826" s="60" t="s">
        <v>4732</v>
      </c>
      <c r="M826" s="57" t="s">
        <v>4733</v>
      </c>
      <c r="N826" s="67" t="s">
        <v>4734</v>
      </c>
      <c r="O826" s="57" t="s">
        <v>644</v>
      </c>
      <c r="P826" s="82">
        <v>4700</v>
      </c>
      <c r="Q826" s="408">
        <v>0</v>
      </c>
      <c r="R826" s="76">
        <f t="shared" si="60"/>
        <v>0</v>
      </c>
      <c r="S826" s="77">
        <v>202305</v>
      </c>
      <c r="T826" s="492" t="s">
        <v>4735</v>
      </c>
      <c r="U826" s="78"/>
      <c r="V826" s="410">
        <v>0</v>
      </c>
      <c r="W826" s="466"/>
      <c r="X826" s="81">
        <v>44774</v>
      </c>
      <c r="Y826" s="81">
        <v>45016</v>
      </c>
      <c r="Z826" s="374">
        <v>0</v>
      </c>
      <c r="AA826" s="342">
        <v>0</v>
      </c>
      <c r="AB826" s="143">
        <v>0</v>
      </c>
      <c r="AC826" s="374">
        <f t="shared" si="61"/>
        <v>0</v>
      </c>
      <c r="AD826" s="44"/>
    </row>
    <row r="827" spans="1:30" s="43" customFormat="1" ht="15" customHeight="1">
      <c r="A827" s="57" t="s">
        <v>877</v>
      </c>
      <c r="B827" s="58" t="s">
        <v>3363</v>
      </c>
      <c r="C827" s="59" t="s">
        <v>859</v>
      </c>
      <c r="D827" s="487" t="s">
        <v>3370</v>
      </c>
      <c r="E827" s="57" t="s">
        <v>115</v>
      </c>
      <c r="F827" s="57" t="s">
        <v>4284</v>
      </c>
      <c r="G827" s="57" t="s">
        <v>35</v>
      </c>
      <c r="H827" s="60" t="s">
        <v>4736</v>
      </c>
      <c r="I827" s="60" t="e">
        <f>VLOOKUP(H827,新返回合同!$A$2:$Y$45,25,FALSE)</f>
        <v>#N/A</v>
      </c>
      <c r="J827" s="66" t="s">
        <v>37</v>
      </c>
      <c r="K827" s="57" t="s">
        <v>3775</v>
      </c>
      <c r="L827" s="60" t="s">
        <v>4737</v>
      </c>
      <c r="M827" s="57" t="s">
        <v>4738</v>
      </c>
      <c r="N827" s="67" t="s">
        <v>4739</v>
      </c>
      <c r="O827" s="57" t="s">
        <v>644</v>
      </c>
      <c r="P827" s="82">
        <v>4600</v>
      </c>
      <c r="Q827" s="408">
        <v>0</v>
      </c>
      <c r="R827" s="76">
        <f t="shared" si="60"/>
        <v>0</v>
      </c>
      <c r="S827" s="77">
        <v>202305</v>
      </c>
      <c r="T827" s="492" t="s">
        <v>4740</v>
      </c>
      <c r="U827" s="78"/>
      <c r="V827" s="410">
        <v>0</v>
      </c>
      <c r="W827" s="466"/>
      <c r="X827" s="81">
        <v>44774</v>
      </c>
      <c r="Y827" s="81">
        <v>45016</v>
      </c>
      <c r="Z827" s="374">
        <v>0</v>
      </c>
      <c r="AA827" s="342">
        <v>0</v>
      </c>
      <c r="AB827" s="143">
        <v>0</v>
      </c>
      <c r="AC827" s="374">
        <f t="shared" si="61"/>
        <v>0</v>
      </c>
      <c r="AD827" s="44"/>
    </row>
    <row r="828" spans="1:30" s="43" customFormat="1" ht="15" customHeight="1">
      <c r="A828" s="57" t="s">
        <v>877</v>
      </c>
      <c r="B828" s="58" t="s">
        <v>3363</v>
      </c>
      <c r="C828" s="59" t="s">
        <v>2664</v>
      </c>
      <c r="D828" s="487" t="s">
        <v>3370</v>
      </c>
      <c r="E828" s="57" t="s">
        <v>115</v>
      </c>
      <c r="F828" s="57" t="s">
        <v>4284</v>
      </c>
      <c r="G828" s="57" t="s">
        <v>35</v>
      </c>
      <c r="H828" s="60" t="s">
        <v>4741</v>
      </c>
      <c r="I828" s="60" t="e">
        <f>VLOOKUP(H828,新返回合同!$A$2:$Y$45,25,FALSE)</f>
        <v>#N/A</v>
      </c>
      <c r="J828" s="66" t="s">
        <v>37</v>
      </c>
      <c r="K828" s="57" t="s">
        <v>4742</v>
      </c>
      <c r="L828" s="60" t="s">
        <v>4743</v>
      </c>
      <c r="M828" s="57" t="s">
        <v>4744</v>
      </c>
      <c r="N828" s="67" t="s">
        <v>4745</v>
      </c>
      <c r="O828" s="57" t="s">
        <v>644</v>
      </c>
      <c r="P828" s="82">
        <v>4500</v>
      </c>
      <c r="Q828" s="408">
        <v>0</v>
      </c>
      <c r="R828" s="76">
        <f t="shared" si="60"/>
        <v>0</v>
      </c>
      <c r="S828" s="77">
        <v>202305</v>
      </c>
      <c r="T828" s="492" t="s">
        <v>4746</v>
      </c>
      <c r="U828" s="78"/>
      <c r="V828" s="410">
        <v>0</v>
      </c>
      <c r="W828" s="466"/>
      <c r="X828" s="81">
        <v>44774</v>
      </c>
      <c r="Y828" s="81">
        <v>45016</v>
      </c>
      <c r="Z828" s="374">
        <v>0</v>
      </c>
      <c r="AA828" s="342">
        <v>0</v>
      </c>
      <c r="AB828" s="143">
        <v>0</v>
      </c>
      <c r="AC828" s="374">
        <f t="shared" si="61"/>
        <v>0</v>
      </c>
      <c r="AD828" s="44"/>
    </row>
    <row r="829" spans="1:30" s="2" customFormat="1" ht="15" customHeight="1">
      <c r="A829" s="61" t="s">
        <v>870</v>
      </c>
      <c r="B829" s="62" t="s">
        <v>3363</v>
      </c>
      <c r="C829" s="63" t="s">
        <v>1511</v>
      </c>
      <c r="D829" s="486" t="s">
        <v>3370</v>
      </c>
      <c r="E829" s="61" t="s">
        <v>115</v>
      </c>
      <c r="F829" s="61" t="s">
        <v>4284</v>
      </c>
      <c r="G829" s="61" t="s">
        <v>35</v>
      </c>
      <c r="H829" s="8" t="s">
        <v>4747</v>
      </c>
      <c r="I829" s="8" t="e">
        <f>VLOOKUP(H829,新返回合同!$A$2:$Y$45,25,FALSE)</f>
        <v>#N/A</v>
      </c>
      <c r="J829" s="65" t="s">
        <v>37</v>
      </c>
      <c r="K829" s="61" t="s">
        <v>4748</v>
      </c>
      <c r="L829" s="8" t="s">
        <v>4749</v>
      </c>
      <c r="M829" s="61" t="s">
        <v>4750</v>
      </c>
      <c r="N829" s="69">
        <v>44774</v>
      </c>
      <c r="O829" s="61" t="s">
        <v>540</v>
      </c>
      <c r="P829" s="89">
        <v>4600</v>
      </c>
      <c r="Q829" s="399">
        <v>5.5</v>
      </c>
      <c r="R829" s="18">
        <f t="shared" si="60"/>
        <v>25300</v>
      </c>
      <c r="S829" s="26">
        <v>202305</v>
      </c>
      <c r="T829" s="490" t="s">
        <v>4751</v>
      </c>
      <c r="U829" s="84"/>
      <c r="V829" s="401">
        <v>5.4103145599999998</v>
      </c>
      <c r="W829" s="95"/>
      <c r="X829" s="87"/>
      <c r="Y829" s="87"/>
      <c r="Z829" s="98" t="s">
        <v>4752</v>
      </c>
      <c r="AA829" s="345">
        <v>0</v>
      </c>
      <c r="AB829" s="494">
        <v>10</v>
      </c>
      <c r="AC829" s="225">
        <f t="shared" si="61"/>
        <v>0</v>
      </c>
      <c r="AD829" s="38"/>
    </row>
    <row r="830" spans="1:30" s="2" customFormat="1" ht="15" customHeight="1">
      <c r="A830" s="61" t="s">
        <v>877</v>
      </c>
      <c r="B830" s="62" t="s">
        <v>3363</v>
      </c>
      <c r="C830" s="63" t="s">
        <v>1939</v>
      </c>
      <c r="D830" s="486" t="s">
        <v>3370</v>
      </c>
      <c r="E830" s="61" t="s">
        <v>115</v>
      </c>
      <c r="F830" s="61" t="s">
        <v>4284</v>
      </c>
      <c r="G830" s="61" t="s">
        <v>35</v>
      </c>
      <c r="H830" s="8" t="s">
        <v>4753</v>
      </c>
      <c r="I830" s="8" t="e">
        <f>VLOOKUP(H830,新返回合同!$A$2:$Y$45,25,FALSE)</f>
        <v>#N/A</v>
      </c>
      <c r="J830" s="65" t="s">
        <v>37</v>
      </c>
      <c r="K830" s="61" t="s">
        <v>2215</v>
      </c>
      <c r="L830" s="8" t="s">
        <v>4754</v>
      </c>
      <c r="M830" s="61" t="s">
        <v>4755</v>
      </c>
      <c r="N830" s="69">
        <v>44774</v>
      </c>
      <c r="O830" s="61" t="s">
        <v>540</v>
      </c>
      <c r="P830" s="89">
        <v>4500</v>
      </c>
      <c r="Q830" s="399">
        <v>4.4000000000000004</v>
      </c>
      <c r="R830" s="18">
        <f t="shared" si="60"/>
        <v>19800</v>
      </c>
      <c r="S830" s="26">
        <v>202305</v>
      </c>
      <c r="T830" s="490" t="s">
        <v>4751</v>
      </c>
      <c r="U830" s="84"/>
      <c r="V830" s="401">
        <v>4.4029364590000002</v>
      </c>
      <c r="W830" s="95"/>
      <c r="X830" s="87"/>
      <c r="Y830" s="87"/>
      <c r="Z830" s="98" t="s">
        <v>4756</v>
      </c>
      <c r="AA830" s="345">
        <v>0</v>
      </c>
      <c r="AB830" s="494">
        <v>10</v>
      </c>
      <c r="AC830" s="225">
        <f t="shared" si="61"/>
        <v>0</v>
      </c>
      <c r="AD830" s="38"/>
    </row>
    <row r="831" spans="1:30" s="43" customFormat="1" ht="15" customHeight="1">
      <c r="A831" s="57" t="s">
        <v>870</v>
      </c>
      <c r="B831" s="58" t="s">
        <v>3363</v>
      </c>
      <c r="C831" s="59" t="s">
        <v>414</v>
      </c>
      <c r="D831" s="487" t="s">
        <v>3370</v>
      </c>
      <c r="E831" s="57" t="s">
        <v>115</v>
      </c>
      <c r="F831" s="57" t="s">
        <v>4284</v>
      </c>
      <c r="G831" s="57" t="s">
        <v>35</v>
      </c>
      <c r="H831" s="60" t="s">
        <v>4757</v>
      </c>
      <c r="I831" s="60" t="e">
        <f>VLOOKUP(H831,新返回合同!$A$2:$Y$45,25,FALSE)</f>
        <v>#N/A</v>
      </c>
      <c r="J831" s="66" t="s">
        <v>37</v>
      </c>
      <c r="K831" s="57" t="s">
        <v>3477</v>
      </c>
      <c r="L831" s="60" t="s">
        <v>4758</v>
      </c>
      <c r="M831" s="57" t="s">
        <v>4759</v>
      </c>
      <c r="N831" s="67" t="s">
        <v>4760</v>
      </c>
      <c r="O831" s="57" t="s">
        <v>644</v>
      </c>
      <c r="P831" s="82">
        <v>4700</v>
      </c>
      <c r="Q831" s="408">
        <v>0</v>
      </c>
      <c r="R831" s="76">
        <f t="shared" si="60"/>
        <v>0</v>
      </c>
      <c r="S831" s="77">
        <v>202305</v>
      </c>
      <c r="T831" s="492" t="s">
        <v>4761</v>
      </c>
      <c r="U831" s="78"/>
      <c r="V831" s="410">
        <v>0</v>
      </c>
      <c r="W831" s="466"/>
      <c r="X831" s="81">
        <v>44775</v>
      </c>
      <c r="Y831" s="81">
        <v>45016</v>
      </c>
      <c r="Z831" s="374">
        <v>0</v>
      </c>
      <c r="AA831" s="342">
        <v>0</v>
      </c>
      <c r="AB831" s="143">
        <v>0</v>
      </c>
      <c r="AC831" s="374">
        <f t="shared" si="61"/>
        <v>0</v>
      </c>
      <c r="AD831" s="44"/>
    </row>
    <row r="832" spans="1:30" s="2" customFormat="1" ht="15" customHeight="1">
      <c r="A832" s="61" t="s">
        <v>877</v>
      </c>
      <c r="B832" s="62" t="s">
        <v>3363</v>
      </c>
      <c r="C832" s="63" t="s">
        <v>211</v>
      </c>
      <c r="D832" s="486" t="s">
        <v>3370</v>
      </c>
      <c r="E832" s="61" t="s">
        <v>115</v>
      </c>
      <c r="F832" s="61" t="s">
        <v>4284</v>
      </c>
      <c r="G832" s="61" t="s">
        <v>35</v>
      </c>
      <c r="H832" s="8" t="s">
        <v>4762</v>
      </c>
      <c r="I832" s="8" t="e">
        <f>VLOOKUP(H832,新返回合同!$A$2:$Y$45,25,FALSE)</f>
        <v>#N/A</v>
      </c>
      <c r="J832" s="65" t="s">
        <v>37</v>
      </c>
      <c r="K832" s="61" t="s">
        <v>279</v>
      </c>
      <c r="L832" s="8" t="s">
        <v>4763</v>
      </c>
      <c r="M832" s="61" t="s">
        <v>4726</v>
      </c>
      <c r="N832" s="69">
        <v>44805</v>
      </c>
      <c r="O832" s="61" t="s">
        <v>540</v>
      </c>
      <c r="P832" s="89">
        <v>4500</v>
      </c>
      <c r="Q832" s="399">
        <v>0.5</v>
      </c>
      <c r="R832" s="18">
        <f t="shared" si="60"/>
        <v>2250</v>
      </c>
      <c r="S832" s="26">
        <v>202305</v>
      </c>
      <c r="T832" s="490" t="s">
        <v>4764</v>
      </c>
      <c r="U832" s="84"/>
      <c r="V832" s="401">
        <v>0.43978303699999999</v>
      </c>
      <c r="W832" s="95"/>
      <c r="X832" s="87"/>
      <c r="Y832" s="87"/>
      <c r="Z832" s="98" t="s">
        <v>4765</v>
      </c>
      <c r="AA832" s="345">
        <v>0</v>
      </c>
      <c r="AB832" s="494">
        <v>10</v>
      </c>
      <c r="AC832" s="225">
        <f t="shared" si="61"/>
        <v>0</v>
      </c>
      <c r="AD832" s="38"/>
    </row>
    <row r="833" spans="1:30" s="2" customFormat="1" ht="15" customHeight="1">
      <c r="A833" s="61" t="s">
        <v>858</v>
      </c>
      <c r="B833" s="62" t="s">
        <v>3363</v>
      </c>
      <c r="C833" s="63" t="s">
        <v>1912</v>
      </c>
      <c r="D833" s="486" t="s">
        <v>3370</v>
      </c>
      <c r="E833" s="61" t="s">
        <v>115</v>
      </c>
      <c r="F833" s="61" t="s">
        <v>4284</v>
      </c>
      <c r="G833" s="61" t="s">
        <v>35</v>
      </c>
      <c r="H833" s="8" t="s">
        <v>4766</v>
      </c>
      <c r="I833" s="8" t="e">
        <f>VLOOKUP(H833,新返回合同!$A$2:$Y$45,25,FALSE)</f>
        <v>#N/A</v>
      </c>
      <c r="J833" s="65" t="s">
        <v>37</v>
      </c>
      <c r="K833" s="61" t="s">
        <v>1917</v>
      </c>
      <c r="L833" s="8" t="s">
        <v>4767</v>
      </c>
      <c r="M833" s="61" t="s">
        <v>4768</v>
      </c>
      <c r="N833" s="69">
        <v>44805</v>
      </c>
      <c r="O833" s="61" t="s">
        <v>540</v>
      </c>
      <c r="P833" s="89">
        <v>4800</v>
      </c>
      <c r="Q833" s="399">
        <v>1.8</v>
      </c>
      <c r="R833" s="18">
        <f t="shared" si="60"/>
        <v>8640</v>
      </c>
      <c r="S833" s="26">
        <v>202305</v>
      </c>
      <c r="T833" s="490" t="s">
        <v>4769</v>
      </c>
      <c r="U833" s="84"/>
      <c r="V833" s="401">
        <v>1.716928601</v>
      </c>
      <c r="W833" s="95"/>
      <c r="X833" s="87"/>
      <c r="Y833" s="87"/>
      <c r="Z833" s="98" t="s">
        <v>4770</v>
      </c>
      <c r="AA833" s="345">
        <v>0</v>
      </c>
      <c r="AB833" s="494">
        <v>10</v>
      </c>
      <c r="AC833" s="225">
        <f t="shared" si="61"/>
        <v>0</v>
      </c>
      <c r="AD833" s="38"/>
    </row>
    <row r="834" spans="1:30" s="2" customFormat="1" ht="15" customHeight="1">
      <c r="A834" s="61" t="s">
        <v>858</v>
      </c>
      <c r="B834" s="62" t="s">
        <v>3363</v>
      </c>
      <c r="C834" s="63" t="s">
        <v>1912</v>
      </c>
      <c r="D834" s="486" t="s">
        <v>3370</v>
      </c>
      <c r="E834" s="61" t="s">
        <v>115</v>
      </c>
      <c r="F834" s="61" t="s">
        <v>4284</v>
      </c>
      <c r="G834" s="61" t="s">
        <v>35</v>
      </c>
      <c r="H834" s="8" t="s">
        <v>4766</v>
      </c>
      <c r="I834" s="8" t="e">
        <f>VLOOKUP(H834,新返回合同!$A$2:$Y$45,25,FALSE)</f>
        <v>#N/A</v>
      </c>
      <c r="J834" s="65" t="s">
        <v>37</v>
      </c>
      <c r="K834" s="61" t="s">
        <v>1917</v>
      </c>
      <c r="L834" s="8" t="s">
        <v>4771</v>
      </c>
      <c r="M834" s="61" t="s">
        <v>4768</v>
      </c>
      <c r="N834" s="69">
        <v>44805</v>
      </c>
      <c r="O834" s="61" t="s">
        <v>540</v>
      </c>
      <c r="P834" s="89">
        <v>4800</v>
      </c>
      <c r="Q834" s="399">
        <v>3.2</v>
      </c>
      <c r="R834" s="18">
        <f t="shared" si="60"/>
        <v>15360</v>
      </c>
      <c r="S834" s="26">
        <v>202305</v>
      </c>
      <c r="T834" s="490" t="s">
        <v>4769</v>
      </c>
      <c r="U834" s="84"/>
      <c r="V834" s="401">
        <v>3.13205862</v>
      </c>
      <c r="W834" s="95"/>
      <c r="X834" s="87"/>
      <c r="Y834" s="87"/>
      <c r="Z834" s="98" t="s">
        <v>4772</v>
      </c>
      <c r="AA834" s="345">
        <v>0</v>
      </c>
      <c r="AB834" s="494">
        <v>10</v>
      </c>
      <c r="AC834" s="225">
        <f t="shared" si="61"/>
        <v>0</v>
      </c>
      <c r="AD834" s="38"/>
    </row>
    <row r="835" spans="1:30" s="2" customFormat="1" ht="15" customHeight="1">
      <c r="A835" s="61" t="s">
        <v>877</v>
      </c>
      <c r="B835" s="62" t="s">
        <v>3363</v>
      </c>
      <c r="C835" s="63" t="s">
        <v>2687</v>
      </c>
      <c r="D835" s="486" t="s">
        <v>3370</v>
      </c>
      <c r="E835" s="61" t="s">
        <v>115</v>
      </c>
      <c r="F835" s="61" t="s">
        <v>4284</v>
      </c>
      <c r="G835" s="61" t="s">
        <v>35</v>
      </c>
      <c r="H835" s="8" t="s">
        <v>4773</v>
      </c>
      <c r="I835" s="8" t="e">
        <f>VLOOKUP(H835,新返回合同!$A$2:$Y$45,25,FALSE)</f>
        <v>#N/A</v>
      </c>
      <c r="J835" s="65" t="s">
        <v>37</v>
      </c>
      <c r="K835" s="61" t="s">
        <v>2691</v>
      </c>
      <c r="L835" s="8" t="s">
        <v>4774</v>
      </c>
      <c r="M835" s="61" t="s">
        <v>4775</v>
      </c>
      <c r="N835" s="69">
        <v>44805</v>
      </c>
      <c r="O835" s="61" t="s">
        <v>540</v>
      </c>
      <c r="P835" s="89">
        <v>4500</v>
      </c>
      <c r="Q835" s="399">
        <v>0</v>
      </c>
      <c r="R835" s="18">
        <f t="shared" si="60"/>
        <v>0</v>
      </c>
      <c r="S835" s="26">
        <v>202305</v>
      </c>
      <c r="T835" s="490" t="s">
        <v>4776</v>
      </c>
      <c r="U835" s="84"/>
      <c r="V835" s="401">
        <v>0</v>
      </c>
      <c r="W835" s="95"/>
      <c r="X835" s="87"/>
      <c r="Y835" s="87"/>
      <c r="Z835" s="98" t="s">
        <v>4777</v>
      </c>
      <c r="AA835" s="345">
        <v>0</v>
      </c>
      <c r="AB835" s="494">
        <v>10</v>
      </c>
      <c r="AC835" s="225">
        <f t="shared" si="61"/>
        <v>0</v>
      </c>
      <c r="AD835" s="38"/>
    </row>
    <row r="836" spans="1:30" s="2" customFormat="1" ht="15" customHeight="1">
      <c r="A836" s="61" t="s">
        <v>877</v>
      </c>
      <c r="B836" s="62" t="s">
        <v>3363</v>
      </c>
      <c r="C836" s="63" t="s">
        <v>1939</v>
      </c>
      <c r="D836" s="486" t="s">
        <v>3370</v>
      </c>
      <c r="E836" s="61" t="s">
        <v>115</v>
      </c>
      <c r="F836" s="61" t="s">
        <v>4284</v>
      </c>
      <c r="G836" s="61" t="s">
        <v>35</v>
      </c>
      <c r="H836" s="8" t="s">
        <v>4778</v>
      </c>
      <c r="I836" s="8" t="e">
        <f>VLOOKUP(H836,新返回合同!$A$2:$Y$45,25,FALSE)</f>
        <v>#N/A</v>
      </c>
      <c r="J836" s="65" t="s">
        <v>37</v>
      </c>
      <c r="K836" s="61" t="s">
        <v>2215</v>
      </c>
      <c r="L836" s="8" t="s">
        <v>4779</v>
      </c>
      <c r="M836" s="61" t="s">
        <v>4780</v>
      </c>
      <c r="N836" s="69">
        <v>44805</v>
      </c>
      <c r="O836" s="61" t="s">
        <v>540</v>
      </c>
      <c r="P836" s="89">
        <v>4500</v>
      </c>
      <c r="Q836" s="399">
        <v>4.2</v>
      </c>
      <c r="R836" s="18">
        <f t="shared" si="60"/>
        <v>18900</v>
      </c>
      <c r="S836" s="26">
        <v>202305</v>
      </c>
      <c r="T836" s="490" t="s">
        <v>4769</v>
      </c>
      <c r="U836" s="84"/>
      <c r="V836" s="401">
        <v>4.1891865729999997</v>
      </c>
      <c r="W836" s="95"/>
      <c r="X836" s="87"/>
      <c r="Y836" s="87"/>
      <c r="Z836" s="98" t="s">
        <v>4781</v>
      </c>
      <c r="AA836" s="345">
        <v>0</v>
      </c>
      <c r="AB836" s="494">
        <v>10</v>
      </c>
      <c r="AC836" s="225">
        <f t="shared" si="61"/>
        <v>0</v>
      </c>
      <c r="AD836" s="38"/>
    </row>
    <row r="837" spans="1:30" s="43" customFormat="1" ht="15" customHeight="1">
      <c r="A837" s="57" t="s">
        <v>877</v>
      </c>
      <c r="B837" s="58" t="s">
        <v>3363</v>
      </c>
      <c r="C837" s="59" t="s">
        <v>859</v>
      </c>
      <c r="D837" s="487" t="s">
        <v>3370</v>
      </c>
      <c r="E837" s="57" t="s">
        <v>115</v>
      </c>
      <c r="F837" s="57" t="s">
        <v>4284</v>
      </c>
      <c r="G837" s="57" t="s">
        <v>35</v>
      </c>
      <c r="H837" s="60" t="s">
        <v>4782</v>
      </c>
      <c r="I837" s="60" t="e">
        <f>VLOOKUP(H837,新返回合同!$A$2:$Y$45,25,FALSE)</f>
        <v>#N/A</v>
      </c>
      <c r="J837" s="66" t="s">
        <v>37</v>
      </c>
      <c r="K837" s="57" t="s">
        <v>3775</v>
      </c>
      <c r="L837" s="60" t="s">
        <v>4783</v>
      </c>
      <c r="M837" s="57" t="s">
        <v>4684</v>
      </c>
      <c r="N837" s="67" t="s">
        <v>655</v>
      </c>
      <c r="O837" s="57" t="s">
        <v>644</v>
      </c>
      <c r="P837" s="82">
        <v>4600</v>
      </c>
      <c r="Q837" s="408">
        <v>0</v>
      </c>
      <c r="R837" s="76">
        <f t="shared" si="60"/>
        <v>0</v>
      </c>
      <c r="S837" s="77">
        <v>202305</v>
      </c>
      <c r="T837" s="78" t="s">
        <v>4784</v>
      </c>
      <c r="U837" s="78"/>
      <c r="V837" s="410">
        <v>0</v>
      </c>
      <c r="W837" s="466"/>
      <c r="X837" s="81">
        <v>44805</v>
      </c>
      <c r="Y837" s="81">
        <v>45016</v>
      </c>
      <c r="Z837" s="96"/>
      <c r="AA837" s="342">
        <v>0</v>
      </c>
      <c r="AB837" s="143">
        <v>0</v>
      </c>
      <c r="AC837" s="374">
        <f t="shared" si="61"/>
        <v>0</v>
      </c>
      <c r="AD837" s="44"/>
    </row>
    <row r="838" spans="1:30" s="43" customFormat="1" ht="15" customHeight="1">
      <c r="A838" s="57" t="s">
        <v>877</v>
      </c>
      <c r="B838" s="58" t="s">
        <v>3363</v>
      </c>
      <c r="C838" s="59" t="s">
        <v>859</v>
      </c>
      <c r="D838" s="487" t="s">
        <v>3370</v>
      </c>
      <c r="E838" s="57" t="s">
        <v>115</v>
      </c>
      <c r="F838" s="57" t="s">
        <v>4284</v>
      </c>
      <c r="G838" s="57" t="s">
        <v>35</v>
      </c>
      <c r="H838" s="60" t="s">
        <v>4782</v>
      </c>
      <c r="I838" s="60" t="e">
        <f>VLOOKUP(H838,新返回合同!$A$2:$Y$45,25,FALSE)</f>
        <v>#N/A</v>
      </c>
      <c r="J838" s="66" t="s">
        <v>37</v>
      </c>
      <c r="K838" s="57" t="s">
        <v>3775</v>
      </c>
      <c r="L838" s="60" t="s">
        <v>4785</v>
      </c>
      <c r="M838" s="57" t="s">
        <v>4684</v>
      </c>
      <c r="N838" s="67" t="s">
        <v>4786</v>
      </c>
      <c r="O838" s="57" t="s">
        <v>644</v>
      </c>
      <c r="P838" s="82">
        <v>4600</v>
      </c>
      <c r="Q838" s="408">
        <v>0</v>
      </c>
      <c r="R838" s="76">
        <f t="shared" si="60"/>
        <v>0</v>
      </c>
      <c r="S838" s="77">
        <v>202305</v>
      </c>
      <c r="T838" s="78" t="s">
        <v>4787</v>
      </c>
      <c r="U838" s="78"/>
      <c r="V838" s="410">
        <v>0</v>
      </c>
      <c r="W838" s="466"/>
      <c r="X838" s="81">
        <v>44805</v>
      </c>
      <c r="Y838" s="81">
        <v>45016</v>
      </c>
      <c r="Z838" s="96"/>
      <c r="AA838" s="342">
        <v>0</v>
      </c>
      <c r="AB838" s="143">
        <v>0</v>
      </c>
      <c r="AC838" s="374">
        <f t="shared" si="61"/>
        <v>0</v>
      </c>
      <c r="AD838" s="44"/>
    </row>
    <row r="839" spans="1:30" s="43" customFormat="1" ht="15" customHeight="1">
      <c r="A839" s="57" t="s">
        <v>877</v>
      </c>
      <c r="B839" s="58" t="s">
        <v>3363</v>
      </c>
      <c r="C839" s="59" t="s">
        <v>859</v>
      </c>
      <c r="D839" s="487" t="s">
        <v>3370</v>
      </c>
      <c r="E839" s="57" t="s">
        <v>115</v>
      </c>
      <c r="F839" s="57" t="s">
        <v>4284</v>
      </c>
      <c r="G839" s="57" t="s">
        <v>35</v>
      </c>
      <c r="H839" s="60" t="s">
        <v>4782</v>
      </c>
      <c r="I839" s="60" t="e">
        <f>VLOOKUP(H839,新返回合同!$A$2:$Y$45,25,FALSE)</f>
        <v>#N/A</v>
      </c>
      <c r="J839" s="66" t="s">
        <v>37</v>
      </c>
      <c r="K839" s="57" t="s">
        <v>3775</v>
      </c>
      <c r="L839" s="60" t="s">
        <v>4788</v>
      </c>
      <c r="M839" s="57" t="s">
        <v>4684</v>
      </c>
      <c r="N839" s="67" t="s">
        <v>655</v>
      </c>
      <c r="O839" s="57" t="s">
        <v>644</v>
      </c>
      <c r="P839" s="82">
        <v>4600</v>
      </c>
      <c r="Q839" s="408">
        <v>0</v>
      </c>
      <c r="R839" s="76">
        <f t="shared" si="60"/>
        <v>0</v>
      </c>
      <c r="S839" s="77">
        <v>202305</v>
      </c>
      <c r="T839" s="78" t="s">
        <v>4784</v>
      </c>
      <c r="U839" s="78"/>
      <c r="V839" s="410">
        <v>0</v>
      </c>
      <c r="W839" s="466"/>
      <c r="X839" s="81">
        <v>44805</v>
      </c>
      <c r="Y839" s="81">
        <v>45016</v>
      </c>
      <c r="Z839" s="96"/>
      <c r="AA839" s="342">
        <v>0</v>
      </c>
      <c r="AB839" s="143">
        <v>0</v>
      </c>
      <c r="AC839" s="374">
        <f t="shared" si="61"/>
        <v>0</v>
      </c>
      <c r="AD839" s="44"/>
    </row>
    <row r="840" spans="1:30" s="43" customFormat="1" ht="15" customHeight="1">
      <c r="A840" s="57" t="s">
        <v>870</v>
      </c>
      <c r="B840" s="58" t="s">
        <v>3363</v>
      </c>
      <c r="C840" s="59" t="s">
        <v>414</v>
      </c>
      <c r="D840" s="487" t="s">
        <v>3370</v>
      </c>
      <c r="E840" s="57" t="s">
        <v>115</v>
      </c>
      <c r="F840" s="57" t="s">
        <v>4284</v>
      </c>
      <c r="G840" s="57" t="s">
        <v>35</v>
      </c>
      <c r="H840" s="60" t="s">
        <v>4789</v>
      </c>
      <c r="I840" s="60" t="e">
        <f>VLOOKUP(H840,新返回合同!$A$2:$Y$45,25,FALSE)</f>
        <v>#N/A</v>
      </c>
      <c r="J840" s="66" t="s">
        <v>37</v>
      </c>
      <c r="K840" s="57" t="s">
        <v>574</v>
      </c>
      <c r="L840" s="60" t="s">
        <v>4790</v>
      </c>
      <c r="M840" s="57" t="s">
        <v>4791</v>
      </c>
      <c r="N840" s="67" t="s">
        <v>4792</v>
      </c>
      <c r="O840" s="57" t="s">
        <v>644</v>
      </c>
      <c r="P840" s="82">
        <v>4700</v>
      </c>
      <c r="Q840" s="408">
        <v>0</v>
      </c>
      <c r="R840" s="76">
        <f t="shared" si="60"/>
        <v>0</v>
      </c>
      <c r="S840" s="77">
        <v>202305</v>
      </c>
      <c r="T840" s="78" t="s">
        <v>4793</v>
      </c>
      <c r="U840" s="78"/>
      <c r="V840" s="410">
        <v>0</v>
      </c>
      <c r="W840" s="466"/>
      <c r="X840" s="81">
        <v>44805</v>
      </c>
      <c r="Y840" s="81">
        <v>45016</v>
      </c>
      <c r="Z840" s="96"/>
      <c r="AA840" s="342">
        <v>0</v>
      </c>
      <c r="AB840" s="143">
        <v>0</v>
      </c>
      <c r="AC840" s="374">
        <f t="shared" si="61"/>
        <v>0</v>
      </c>
      <c r="AD840" s="44"/>
    </row>
    <row r="841" spans="1:30" s="43" customFormat="1" ht="15" customHeight="1">
      <c r="A841" s="57" t="s">
        <v>870</v>
      </c>
      <c r="B841" s="58" t="s">
        <v>3363</v>
      </c>
      <c r="C841" s="59" t="s">
        <v>414</v>
      </c>
      <c r="D841" s="487" t="s">
        <v>3370</v>
      </c>
      <c r="E841" s="57" t="s">
        <v>115</v>
      </c>
      <c r="F841" s="57" t="s">
        <v>4284</v>
      </c>
      <c r="G841" s="57" t="s">
        <v>35</v>
      </c>
      <c r="H841" s="60" t="s">
        <v>4789</v>
      </c>
      <c r="I841" s="60" t="e">
        <f>VLOOKUP(H841,新返回合同!$A$2:$Y$45,25,FALSE)</f>
        <v>#N/A</v>
      </c>
      <c r="J841" s="66" t="s">
        <v>37</v>
      </c>
      <c r="K841" s="57" t="s">
        <v>574</v>
      </c>
      <c r="L841" s="60" t="s">
        <v>4794</v>
      </c>
      <c r="M841" s="57" t="s">
        <v>4791</v>
      </c>
      <c r="N841" s="67" t="s">
        <v>4792</v>
      </c>
      <c r="O841" s="57" t="s">
        <v>644</v>
      </c>
      <c r="P841" s="82">
        <v>4700</v>
      </c>
      <c r="Q841" s="408">
        <v>0</v>
      </c>
      <c r="R841" s="76">
        <f t="shared" si="60"/>
        <v>0</v>
      </c>
      <c r="S841" s="77">
        <v>202305</v>
      </c>
      <c r="T841" s="78" t="s">
        <v>4793</v>
      </c>
      <c r="U841" s="78"/>
      <c r="V841" s="410">
        <v>0</v>
      </c>
      <c r="W841" s="466"/>
      <c r="X841" s="81">
        <v>44805</v>
      </c>
      <c r="Y841" s="81">
        <v>45016</v>
      </c>
      <c r="Z841" s="96"/>
      <c r="AA841" s="342">
        <v>0</v>
      </c>
      <c r="AB841" s="143">
        <v>0</v>
      </c>
      <c r="AC841" s="374">
        <f t="shared" si="61"/>
        <v>0</v>
      </c>
      <c r="AD841" s="44"/>
    </row>
    <row r="842" spans="1:30" s="43" customFormat="1" ht="15" customHeight="1">
      <c r="A842" s="57" t="s">
        <v>870</v>
      </c>
      <c r="B842" s="58" t="s">
        <v>3363</v>
      </c>
      <c r="C842" s="59" t="s">
        <v>414</v>
      </c>
      <c r="D842" s="487" t="s">
        <v>3370</v>
      </c>
      <c r="E842" s="57" t="s">
        <v>115</v>
      </c>
      <c r="F842" s="57" t="s">
        <v>4284</v>
      </c>
      <c r="G842" s="57" t="s">
        <v>35</v>
      </c>
      <c r="H842" s="60" t="s">
        <v>4795</v>
      </c>
      <c r="I842" s="60" t="e">
        <f>VLOOKUP(H842,新返回合同!$A$2:$Y$45,25,FALSE)</f>
        <v>#N/A</v>
      </c>
      <c r="J842" s="66" t="s">
        <v>37</v>
      </c>
      <c r="K842" s="57" t="s">
        <v>574</v>
      </c>
      <c r="L842" s="60" t="s">
        <v>4796</v>
      </c>
      <c r="M842" s="57" t="s">
        <v>4791</v>
      </c>
      <c r="N842" s="67" t="s">
        <v>4792</v>
      </c>
      <c r="O842" s="57" t="s">
        <v>644</v>
      </c>
      <c r="P842" s="82">
        <v>4700</v>
      </c>
      <c r="Q842" s="408">
        <v>0</v>
      </c>
      <c r="R842" s="76">
        <f t="shared" si="60"/>
        <v>0</v>
      </c>
      <c r="S842" s="77">
        <v>202305</v>
      </c>
      <c r="T842" s="78" t="s">
        <v>4797</v>
      </c>
      <c r="U842" s="78"/>
      <c r="V842" s="410">
        <v>0</v>
      </c>
      <c r="W842" s="466"/>
      <c r="X842" s="81">
        <v>44835</v>
      </c>
      <c r="Y842" s="81">
        <v>45016</v>
      </c>
      <c r="Z842" s="96"/>
      <c r="AA842" s="342">
        <v>0</v>
      </c>
      <c r="AB842" s="143">
        <v>0</v>
      </c>
      <c r="AC842" s="374">
        <f t="shared" si="61"/>
        <v>0</v>
      </c>
      <c r="AD842" s="44"/>
    </row>
    <row r="843" spans="1:30" s="43" customFormat="1" ht="15" customHeight="1">
      <c r="A843" s="57" t="s">
        <v>877</v>
      </c>
      <c r="B843" s="58" t="s">
        <v>3363</v>
      </c>
      <c r="C843" s="59" t="s">
        <v>859</v>
      </c>
      <c r="D843" s="487" t="s">
        <v>3370</v>
      </c>
      <c r="E843" s="57" t="s">
        <v>115</v>
      </c>
      <c r="F843" s="57" t="s">
        <v>4284</v>
      </c>
      <c r="G843" s="57" t="s">
        <v>35</v>
      </c>
      <c r="H843" s="60" t="s">
        <v>4798</v>
      </c>
      <c r="I843" s="60" t="e">
        <f>VLOOKUP(H843,新返回合同!$A$2:$Y$45,25,FALSE)</f>
        <v>#N/A</v>
      </c>
      <c r="J843" s="66" t="s">
        <v>37</v>
      </c>
      <c r="K843" s="57" t="s">
        <v>3700</v>
      </c>
      <c r="L843" s="60" t="s">
        <v>4799</v>
      </c>
      <c r="M843" s="57" t="s">
        <v>4800</v>
      </c>
      <c r="N843" s="67" t="s">
        <v>4669</v>
      </c>
      <c r="O843" s="57" t="s">
        <v>644</v>
      </c>
      <c r="P843" s="82">
        <v>4600</v>
      </c>
      <c r="Q843" s="408">
        <v>0</v>
      </c>
      <c r="R843" s="76">
        <f t="shared" si="60"/>
        <v>0</v>
      </c>
      <c r="S843" s="77">
        <v>202305</v>
      </c>
      <c r="T843" s="78" t="s">
        <v>4801</v>
      </c>
      <c r="U843" s="78"/>
      <c r="V843" s="410">
        <v>0</v>
      </c>
      <c r="W843" s="466"/>
      <c r="X843" s="81">
        <v>44805</v>
      </c>
      <c r="Y843" s="81">
        <v>45016</v>
      </c>
      <c r="Z843" s="96"/>
      <c r="AA843" s="342">
        <v>0</v>
      </c>
      <c r="AB843" s="143"/>
      <c r="AC843" s="374">
        <f t="shared" si="61"/>
        <v>0</v>
      </c>
      <c r="AD843" s="44"/>
    </row>
    <row r="844" spans="1:30" s="2" customFormat="1" ht="15" customHeight="1">
      <c r="A844" s="61" t="s">
        <v>870</v>
      </c>
      <c r="B844" s="62" t="s">
        <v>3363</v>
      </c>
      <c r="C844" s="63" t="s">
        <v>1511</v>
      </c>
      <c r="D844" s="486" t="s">
        <v>3370</v>
      </c>
      <c r="E844" s="61" t="s">
        <v>115</v>
      </c>
      <c r="F844" s="61" t="s">
        <v>4284</v>
      </c>
      <c r="G844" s="61" t="s">
        <v>35</v>
      </c>
      <c r="H844" s="8" t="s">
        <v>4802</v>
      </c>
      <c r="I844" s="8" t="e">
        <f>VLOOKUP(H844,新返回合同!$A$2:$Y$45,25,FALSE)</f>
        <v>#N/A</v>
      </c>
      <c r="J844" s="65" t="s">
        <v>37</v>
      </c>
      <c r="K844" s="61" t="s">
        <v>4748</v>
      </c>
      <c r="L844" s="8" t="s">
        <v>4803</v>
      </c>
      <c r="M844" s="61" t="s">
        <v>4804</v>
      </c>
      <c r="N844" s="69">
        <v>44805</v>
      </c>
      <c r="O844" s="61" t="s">
        <v>540</v>
      </c>
      <c r="P844" s="89">
        <v>4600</v>
      </c>
      <c r="Q844" s="399">
        <v>3.4</v>
      </c>
      <c r="R844" s="18">
        <f t="shared" si="60"/>
        <v>15640</v>
      </c>
      <c r="S844" s="26">
        <v>202305</v>
      </c>
      <c r="T844" s="400" t="s">
        <v>4769</v>
      </c>
      <c r="U844" s="84"/>
      <c r="V844" s="401">
        <v>3.3560309410000002</v>
      </c>
      <c r="W844" s="95"/>
      <c r="X844" s="87"/>
      <c r="Y844" s="87"/>
      <c r="Z844" s="98" t="s">
        <v>4805</v>
      </c>
      <c r="AA844" s="345">
        <v>0</v>
      </c>
      <c r="AB844" s="494">
        <v>10</v>
      </c>
      <c r="AC844" s="225">
        <f t="shared" si="61"/>
        <v>0</v>
      </c>
      <c r="AD844" s="38"/>
    </row>
    <row r="845" spans="1:30" s="2" customFormat="1" ht="15" customHeight="1">
      <c r="A845" s="61" t="s">
        <v>858</v>
      </c>
      <c r="B845" s="62" t="s">
        <v>3363</v>
      </c>
      <c r="C845" s="63" t="s">
        <v>1912</v>
      </c>
      <c r="D845" s="486" t="s">
        <v>3370</v>
      </c>
      <c r="E845" s="61" t="s">
        <v>115</v>
      </c>
      <c r="F845" s="61" t="s">
        <v>4284</v>
      </c>
      <c r="G845" s="61" t="s">
        <v>35</v>
      </c>
      <c r="H845" s="8" t="s">
        <v>4806</v>
      </c>
      <c r="I845" s="8" t="e">
        <f>VLOOKUP(H845,新返回合同!$A$2:$Y$45,25,FALSE)</f>
        <v>#N/A</v>
      </c>
      <c r="J845" s="65" t="s">
        <v>37</v>
      </c>
      <c r="K845" s="61" t="s">
        <v>4807</v>
      </c>
      <c r="L845" s="8" t="s">
        <v>4808</v>
      </c>
      <c r="M845" s="61" t="s">
        <v>4809</v>
      </c>
      <c r="N845" s="69">
        <v>44805</v>
      </c>
      <c r="O845" s="61" t="s">
        <v>540</v>
      </c>
      <c r="P845" s="89">
        <v>4800</v>
      </c>
      <c r="Q845" s="399">
        <v>0.7</v>
      </c>
      <c r="R845" s="18">
        <f t="shared" si="60"/>
        <v>3360</v>
      </c>
      <c r="S845" s="26">
        <v>202305</v>
      </c>
      <c r="T845" s="400" t="s">
        <v>4810</v>
      </c>
      <c r="U845" s="84"/>
      <c r="V845" s="401">
        <v>0.67112481599999996</v>
      </c>
      <c r="W845" s="95"/>
      <c r="X845" s="87"/>
      <c r="Y845" s="87"/>
      <c r="Z845" s="98" t="s">
        <v>4811</v>
      </c>
      <c r="AA845" s="345">
        <v>0</v>
      </c>
      <c r="AB845" s="494">
        <v>10</v>
      </c>
      <c r="AC845" s="225">
        <f t="shared" si="61"/>
        <v>0</v>
      </c>
      <c r="AD845" s="38"/>
    </row>
    <row r="846" spans="1:30" s="43" customFormat="1" ht="15" customHeight="1">
      <c r="A846" s="57" t="s">
        <v>877</v>
      </c>
      <c r="B846" s="58" t="s">
        <v>3363</v>
      </c>
      <c r="C846" s="59" t="s">
        <v>2664</v>
      </c>
      <c r="D846" s="487" t="s">
        <v>3370</v>
      </c>
      <c r="E846" s="57" t="s">
        <v>115</v>
      </c>
      <c r="F846" s="57" t="s">
        <v>4284</v>
      </c>
      <c r="G846" s="57" t="s">
        <v>35</v>
      </c>
      <c r="H846" s="57" t="s">
        <v>4812</v>
      </c>
      <c r="I846" s="60" t="e">
        <f>VLOOKUP(H846,新返回合同!$A$2:$Y$45,25,FALSE)</f>
        <v>#N/A</v>
      </c>
      <c r="J846" s="66" t="s">
        <v>37</v>
      </c>
      <c r="K846" s="57" t="s">
        <v>4813</v>
      </c>
      <c r="L846" s="60" t="s">
        <v>4814</v>
      </c>
      <c r="M846" s="57" t="s">
        <v>4815</v>
      </c>
      <c r="N846" s="67" t="s">
        <v>4816</v>
      </c>
      <c r="O846" s="57" t="s">
        <v>2679</v>
      </c>
      <c r="P846" s="82">
        <v>4600</v>
      </c>
      <c r="Q846" s="408">
        <v>0</v>
      </c>
      <c r="R846" s="76">
        <f t="shared" si="60"/>
        <v>0</v>
      </c>
      <c r="S846" s="77">
        <v>202305</v>
      </c>
      <c r="T846" s="78" t="s">
        <v>4817</v>
      </c>
      <c r="U846" s="78"/>
      <c r="V846" s="410">
        <v>0</v>
      </c>
      <c r="W846" s="466"/>
      <c r="X846" s="81">
        <v>44807</v>
      </c>
      <c r="Y846" s="81">
        <v>45016</v>
      </c>
      <c r="Z846" s="96"/>
      <c r="AA846" s="342">
        <v>0</v>
      </c>
      <c r="AB846" s="143">
        <v>0</v>
      </c>
      <c r="AC846" s="374">
        <f t="shared" si="61"/>
        <v>0</v>
      </c>
      <c r="AD846" s="44"/>
    </row>
    <row r="847" spans="1:30" s="2" customFormat="1" ht="15" customHeight="1">
      <c r="A847" s="61" t="s">
        <v>858</v>
      </c>
      <c r="B847" s="62" t="s">
        <v>3363</v>
      </c>
      <c r="C847" s="63" t="s">
        <v>1912</v>
      </c>
      <c r="D847" s="486" t="s">
        <v>3370</v>
      </c>
      <c r="E847" s="61" t="s">
        <v>115</v>
      </c>
      <c r="F847" s="61" t="s">
        <v>4284</v>
      </c>
      <c r="G847" s="61" t="s">
        <v>35</v>
      </c>
      <c r="H847" s="8" t="s">
        <v>4818</v>
      </c>
      <c r="I847" s="8" t="e">
        <f>VLOOKUP(H847,新返回合同!$A$2:$Y$45,25,FALSE)</f>
        <v>#N/A</v>
      </c>
      <c r="J847" s="65" t="s">
        <v>37</v>
      </c>
      <c r="K847" s="61" t="s">
        <v>1917</v>
      </c>
      <c r="L847" s="8" t="s">
        <v>4819</v>
      </c>
      <c r="M847" s="61" t="s">
        <v>4768</v>
      </c>
      <c r="N847" s="69">
        <v>44807</v>
      </c>
      <c r="O847" s="61" t="s">
        <v>509</v>
      </c>
      <c r="P847" s="89">
        <v>5600</v>
      </c>
      <c r="Q847" s="399">
        <v>18.7</v>
      </c>
      <c r="R847" s="18">
        <f t="shared" si="60"/>
        <v>104720</v>
      </c>
      <c r="S847" s="26">
        <v>202305</v>
      </c>
      <c r="T847" s="400" t="s">
        <v>4820</v>
      </c>
      <c r="U847" s="84"/>
      <c r="V847" s="401">
        <v>18.701141357000001</v>
      </c>
      <c r="W847" s="95"/>
      <c r="X847" s="87"/>
      <c r="Y847" s="87"/>
      <c r="Z847" s="98" t="s">
        <v>4821</v>
      </c>
      <c r="AA847" s="345">
        <v>0.3</v>
      </c>
      <c r="AB847" s="494">
        <v>50</v>
      </c>
      <c r="AC847" s="225">
        <f t="shared" si="61"/>
        <v>15</v>
      </c>
      <c r="AD847" s="38"/>
    </row>
    <row r="848" spans="1:30" s="2" customFormat="1" ht="15" customHeight="1">
      <c r="A848" s="61" t="s">
        <v>870</v>
      </c>
      <c r="B848" s="62" t="s">
        <v>3363</v>
      </c>
      <c r="C848" s="63" t="s">
        <v>1986</v>
      </c>
      <c r="D848" s="486" t="s">
        <v>3370</v>
      </c>
      <c r="E848" s="61" t="s">
        <v>115</v>
      </c>
      <c r="F848" s="61" t="s">
        <v>4284</v>
      </c>
      <c r="G848" s="61" t="s">
        <v>35</v>
      </c>
      <c r="H848" s="8" t="s">
        <v>4822</v>
      </c>
      <c r="I848" s="8" t="e">
        <f>VLOOKUP(H848,新返回合同!$A$2:$Y$45,25,FALSE)</f>
        <v>#N/A</v>
      </c>
      <c r="J848" s="65" t="s">
        <v>37</v>
      </c>
      <c r="K848" s="61" t="s">
        <v>4823</v>
      </c>
      <c r="L848" s="8" t="s">
        <v>4824</v>
      </c>
      <c r="M848" s="61" t="s">
        <v>4825</v>
      </c>
      <c r="N848" s="69" t="s">
        <v>4826</v>
      </c>
      <c r="O848" s="61" t="s">
        <v>1729</v>
      </c>
      <c r="P848" s="89">
        <v>5600</v>
      </c>
      <c r="Q848" s="399">
        <v>0</v>
      </c>
      <c r="R848" s="18">
        <f t="shared" si="60"/>
        <v>0</v>
      </c>
      <c r="S848" s="26">
        <v>202305</v>
      </c>
      <c r="T848" s="84" t="s">
        <v>4827</v>
      </c>
      <c r="U848" s="84"/>
      <c r="V848" s="401">
        <v>0</v>
      </c>
      <c r="W848" s="95"/>
      <c r="X848" s="87"/>
      <c r="Y848" s="87"/>
      <c r="Z848" s="98"/>
      <c r="AA848" s="345">
        <v>0</v>
      </c>
      <c r="AB848" s="494">
        <v>0</v>
      </c>
      <c r="AC848" s="225">
        <f t="shared" si="61"/>
        <v>0</v>
      </c>
      <c r="AD848" s="38"/>
    </row>
    <row r="849" spans="1:30" s="43" customFormat="1" ht="15" customHeight="1">
      <c r="A849" s="57" t="s">
        <v>877</v>
      </c>
      <c r="B849" s="58" t="s">
        <v>3363</v>
      </c>
      <c r="C849" s="59" t="s">
        <v>859</v>
      </c>
      <c r="D849" s="487" t="s">
        <v>3370</v>
      </c>
      <c r="E849" s="57" t="s">
        <v>115</v>
      </c>
      <c r="F849" s="57" t="s">
        <v>4284</v>
      </c>
      <c r="G849" s="57" t="s">
        <v>35</v>
      </c>
      <c r="H849" s="60" t="s">
        <v>4687</v>
      </c>
      <c r="I849" s="60" t="e">
        <f>VLOOKUP(H849,新返回合同!$A$2:$Y$45,25,FALSE)</f>
        <v>#N/A</v>
      </c>
      <c r="J849" s="66" t="s">
        <v>37</v>
      </c>
      <c r="K849" s="57" t="s">
        <v>3775</v>
      </c>
      <c r="L849" s="60" t="s">
        <v>4828</v>
      </c>
      <c r="M849" s="57" t="s">
        <v>4684</v>
      </c>
      <c r="N849" s="67" t="s">
        <v>4829</v>
      </c>
      <c r="O849" s="57" t="s">
        <v>644</v>
      </c>
      <c r="P849" s="82">
        <v>4400</v>
      </c>
      <c r="Q849" s="408">
        <v>0</v>
      </c>
      <c r="R849" s="76">
        <f t="shared" si="60"/>
        <v>0</v>
      </c>
      <c r="S849" s="77">
        <v>202305</v>
      </c>
      <c r="T849" s="78" t="s">
        <v>4830</v>
      </c>
      <c r="U849" s="78"/>
      <c r="V849" s="410">
        <v>0</v>
      </c>
      <c r="W849" s="466"/>
      <c r="X849" s="81">
        <v>44652</v>
      </c>
      <c r="Y849" s="81">
        <v>45016</v>
      </c>
      <c r="Z849" s="96"/>
      <c r="AA849" s="342">
        <v>0</v>
      </c>
      <c r="AB849" s="143">
        <v>0</v>
      </c>
      <c r="AC849" s="374">
        <f t="shared" si="61"/>
        <v>0</v>
      </c>
      <c r="AD849" s="44"/>
    </row>
    <row r="850" spans="1:30" s="2" customFormat="1" ht="15" customHeight="1">
      <c r="A850" s="61" t="s">
        <v>870</v>
      </c>
      <c r="B850" s="62" t="s">
        <v>3363</v>
      </c>
      <c r="C850" s="63" t="s">
        <v>414</v>
      </c>
      <c r="D850" s="486" t="s">
        <v>3370</v>
      </c>
      <c r="E850" s="61" t="s">
        <v>115</v>
      </c>
      <c r="F850" s="61" t="s">
        <v>4284</v>
      </c>
      <c r="G850" s="61" t="s">
        <v>35</v>
      </c>
      <c r="H850" s="8" t="s">
        <v>4831</v>
      </c>
      <c r="I850" s="8" t="e">
        <f>VLOOKUP(H850,新返回合同!$A$2:$Y$45,25,FALSE)</f>
        <v>#N/A</v>
      </c>
      <c r="J850" s="65" t="s">
        <v>37</v>
      </c>
      <c r="K850" s="61" t="s">
        <v>574</v>
      </c>
      <c r="L850" s="61" t="s">
        <v>4832</v>
      </c>
      <c r="M850" s="61" t="s">
        <v>4833</v>
      </c>
      <c r="N850" s="87" t="s">
        <v>4834</v>
      </c>
      <c r="O850" s="61" t="s">
        <v>644</v>
      </c>
      <c r="P850" s="89">
        <v>4600</v>
      </c>
      <c r="Q850" s="399">
        <v>0</v>
      </c>
      <c r="R850" s="18">
        <f t="shared" si="60"/>
        <v>0</v>
      </c>
      <c r="S850" s="26">
        <v>202305</v>
      </c>
      <c r="T850" s="84" t="s">
        <v>4835</v>
      </c>
      <c r="U850" s="84"/>
      <c r="V850" s="401">
        <v>0</v>
      </c>
      <c r="W850" s="95"/>
      <c r="X850" s="87"/>
      <c r="Y850" s="87"/>
      <c r="Z850" s="98"/>
      <c r="AA850" s="345">
        <v>0</v>
      </c>
      <c r="AB850" s="494">
        <v>0</v>
      </c>
      <c r="AC850" s="225">
        <f t="shared" si="61"/>
        <v>0</v>
      </c>
      <c r="AD850" s="38"/>
    </row>
    <row r="851" spans="1:30" s="2" customFormat="1" ht="15" customHeight="1">
      <c r="A851" s="61" t="s">
        <v>870</v>
      </c>
      <c r="B851" s="62" t="s">
        <v>3363</v>
      </c>
      <c r="C851" s="63" t="s">
        <v>414</v>
      </c>
      <c r="D851" s="486" t="s">
        <v>3370</v>
      </c>
      <c r="E851" s="61" t="s">
        <v>115</v>
      </c>
      <c r="F851" s="61" t="s">
        <v>4284</v>
      </c>
      <c r="G851" s="61" t="s">
        <v>35</v>
      </c>
      <c r="H851" s="8" t="s">
        <v>4831</v>
      </c>
      <c r="I851" s="8" t="e">
        <f>VLOOKUP(H851,新返回合同!$A$2:$Y$45,25,FALSE)</f>
        <v>#N/A</v>
      </c>
      <c r="J851" s="65" t="s">
        <v>37</v>
      </c>
      <c r="K851" s="61" t="s">
        <v>574</v>
      </c>
      <c r="L851" s="61" t="s">
        <v>4836</v>
      </c>
      <c r="M851" s="61" t="s">
        <v>4833</v>
      </c>
      <c r="N851" s="87" t="s">
        <v>4834</v>
      </c>
      <c r="O851" s="61" t="s">
        <v>644</v>
      </c>
      <c r="P851" s="89">
        <v>4600</v>
      </c>
      <c r="Q851" s="399">
        <v>0</v>
      </c>
      <c r="R851" s="18">
        <f t="shared" si="60"/>
        <v>0</v>
      </c>
      <c r="S851" s="26">
        <v>202305</v>
      </c>
      <c r="T851" s="84" t="s">
        <v>4835</v>
      </c>
      <c r="U851" s="84"/>
      <c r="V851" s="401">
        <v>0</v>
      </c>
      <c r="W851" s="95"/>
      <c r="X851" s="87"/>
      <c r="Y851" s="87"/>
      <c r="Z851" s="98"/>
      <c r="AA851" s="345">
        <v>0</v>
      </c>
      <c r="AB851" s="494">
        <v>0</v>
      </c>
      <c r="AC851" s="225">
        <f t="shared" si="61"/>
        <v>0</v>
      </c>
      <c r="AD851" s="38"/>
    </row>
    <row r="852" spans="1:30" s="2" customFormat="1" ht="15" customHeight="1">
      <c r="A852" s="61" t="s">
        <v>870</v>
      </c>
      <c r="B852" s="62" t="s">
        <v>3363</v>
      </c>
      <c r="C852" s="63" t="s">
        <v>414</v>
      </c>
      <c r="D852" s="486" t="s">
        <v>3370</v>
      </c>
      <c r="E852" s="61" t="s">
        <v>115</v>
      </c>
      <c r="F852" s="61" t="s">
        <v>4284</v>
      </c>
      <c r="G852" s="61" t="s">
        <v>35</v>
      </c>
      <c r="H852" s="61" t="s">
        <v>4837</v>
      </c>
      <c r="I852" s="8" t="e">
        <f>VLOOKUP(H852,新返回合同!$A$2:$Y$45,25,FALSE)</f>
        <v>#N/A</v>
      </c>
      <c r="J852" s="65" t="s">
        <v>37</v>
      </c>
      <c r="K852" s="61" t="s">
        <v>574</v>
      </c>
      <c r="L852" s="61" t="s">
        <v>4838</v>
      </c>
      <c r="M852" s="61" t="s">
        <v>4833</v>
      </c>
      <c r="N852" s="87" t="s">
        <v>4834</v>
      </c>
      <c r="O852" s="61" t="s">
        <v>644</v>
      </c>
      <c r="P852" s="89">
        <v>4600</v>
      </c>
      <c r="Q852" s="399">
        <v>0</v>
      </c>
      <c r="R852" s="18">
        <f t="shared" si="60"/>
        <v>0</v>
      </c>
      <c r="S852" s="26">
        <v>202305</v>
      </c>
      <c r="T852" s="84" t="s">
        <v>4835</v>
      </c>
      <c r="U852" s="84"/>
      <c r="V852" s="401">
        <v>0</v>
      </c>
      <c r="W852" s="95"/>
      <c r="X852" s="87"/>
      <c r="Y852" s="87"/>
      <c r="Z852" s="98"/>
      <c r="AA852" s="345">
        <v>0</v>
      </c>
      <c r="AB852" s="494">
        <v>0</v>
      </c>
      <c r="AC852" s="225">
        <f t="shared" si="61"/>
        <v>0</v>
      </c>
      <c r="AD852" s="38"/>
    </row>
    <row r="853" spans="1:30" s="2" customFormat="1" ht="15" customHeight="1">
      <c r="A853" s="63" t="s">
        <v>870</v>
      </c>
      <c r="B853" s="62" t="s">
        <v>3363</v>
      </c>
      <c r="C853" s="61" t="s">
        <v>414</v>
      </c>
      <c r="D853" s="486" t="s">
        <v>3370</v>
      </c>
      <c r="E853" s="61" t="s">
        <v>115</v>
      </c>
      <c r="F853" s="61" t="s">
        <v>4284</v>
      </c>
      <c r="G853" s="63" t="s">
        <v>35</v>
      </c>
      <c r="H853" s="61" t="s">
        <v>4839</v>
      </c>
      <c r="I853" s="8" t="e">
        <f>VLOOKUP(H853,新返回合同!$A$2:$Y$45,25,FALSE)</f>
        <v>#N/A</v>
      </c>
      <c r="J853" s="65" t="s">
        <v>37</v>
      </c>
      <c r="K853" s="61" t="s">
        <v>3477</v>
      </c>
      <c r="L853" s="61" t="s">
        <v>4840</v>
      </c>
      <c r="M853" s="61" t="s">
        <v>4759</v>
      </c>
      <c r="N853" s="87">
        <v>45023</v>
      </c>
      <c r="O853" s="61" t="s">
        <v>540</v>
      </c>
      <c r="P853" s="459">
        <v>4600</v>
      </c>
      <c r="Q853" s="399">
        <v>4.5999999999999996</v>
      </c>
      <c r="R853" s="488">
        <f t="shared" si="60"/>
        <v>21160</v>
      </c>
      <c r="S853" s="26">
        <v>202305</v>
      </c>
      <c r="T853" s="352" t="s">
        <v>4841</v>
      </c>
      <c r="U853" s="352"/>
      <c r="V853" s="401">
        <v>4.5877132420000004</v>
      </c>
      <c r="W853" s="61"/>
      <c r="X853" s="87"/>
      <c r="Y853" s="87"/>
      <c r="Z853" s="61" t="s">
        <v>4842</v>
      </c>
      <c r="AA853" s="345">
        <v>0</v>
      </c>
      <c r="AB853" s="90">
        <v>10</v>
      </c>
      <c r="AC853" s="225">
        <f t="shared" si="61"/>
        <v>0</v>
      </c>
      <c r="AD853" s="38"/>
    </row>
    <row r="854" spans="1:30" s="2" customFormat="1" ht="15" customHeight="1">
      <c r="A854" s="63" t="s">
        <v>870</v>
      </c>
      <c r="B854" s="62" t="s">
        <v>3363</v>
      </c>
      <c r="C854" s="61" t="s">
        <v>414</v>
      </c>
      <c r="D854" s="486" t="s">
        <v>3370</v>
      </c>
      <c r="E854" s="61" t="s">
        <v>115</v>
      </c>
      <c r="F854" s="61" t="s">
        <v>4284</v>
      </c>
      <c r="G854" s="63" t="s">
        <v>35</v>
      </c>
      <c r="H854" s="61" t="s">
        <v>4839</v>
      </c>
      <c r="I854" s="8" t="e">
        <f>VLOOKUP(H854,新返回合同!$A$2:$Y$45,25,FALSE)</f>
        <v>#N/A</v>
      </c>
      <c r="J854" s="65" t="s">
        <v>37</v>
      </c>
      <c r="K854" s="61" t="s">
        <v>3477</v>
      </c>
      <c r="L854" s="61" t="s">
        <v>4843</v>
      </c>
      <c r="M854" s="61" t="s">
        <v>4759</v>
      </c>
      <c r="N854" s="87">
        <v>45023</v>
      </c>
      <c r="O854" s="61" t="s">
        <v>540</v>
      </c>
      <c r="P854" s="459">
        <v>4600</v>
      </c>
      <c r="Q854" s="399">
        <v>2.5</v>
      </c>
      <c r="R854" s="488">
        <f t="shared" si="60"/>
        <v>11500</v>
      </c>
      <c r="S854" s="26">
        <v>202305</v>
      </c>
      <c r="T854" s="352" t="s">
        <v>4841</v>
      </c>
      <c r="U854" s="352"/>
      <c r="V854" s="401">
        <v>2.4094963069999999</v>
      </c>
      <c r="W854" s="61"/>
      <c r="X854" s="87"/>
      <c r="Y854" s="87"/>
      <c r="Z854" s="61" t="s">
        <v>4844</v>
      </c>
      <c r="AA854" s="345">
        <v>0</v>
      </c>
      <c r="AB854" s="90">
        <v>10</v>
      </c>
      <c r="AC854" s="225">
        <f t="shared" si="61"/>
        <v>0</v>
      </c>
      <c r="AD854" s="38"/>
    </row>
    <row r="855" spans="1:30" s="2" customFormat="1" ht="15" customHeight="1">
      <c r="A855" s="63" t="s">
        <v>870</v>
      </c>
      <c r="B855" s="62" t="s">
        <v>3363</v>
      </c>
      <c r="C855" s="61" t="s">
        <v>414</v>
      </c>
      <c r="D855" s="486" t="s">
        <v>3370</v>
      </c>
      <c r="E855" s="61" t="s">
        <v>115</v>
      </c>
      <c r="F855" s="61" t="s">
        <v>4284</v>
      </c>
      <c r="G855" s="63" t="s">
        <v>35</v>
      </c>
      <c r="H855" s="61" t="s">
        <v>4839</v>
      </c>
      <c r="I855" s="8" t="e">
        <f>VLOOKUP(H855,新返回合同!$A$2:$Y$45,25,FALSE)</f>
        <v>#N/A</v>
      </c>
      <c r="J855" s="65" t="s">
        <v>37</v>
      </c>
      <c r="K855" s="61" t="s">
        <v>3477</v>
      </c>
      <c r="L855" s="61" t="s">
        <v>4845</v>
      </c>
      <c r="M855" s="61" t="s">
        <v>4759</v>
      </c>
      <c r="N855" s="87">
        <v>45023</v>
      </c>
      <c r="O855" s="61" t="s">
        <v>540</v>
      </c>
      <c r="P855" s="459">
        <v>4600</v>
      </c>
      <c r="Q855" s="399">
        <v>0.5</v>
      </c>
      <c r="R855" s="488">
        <f t="shared" si="60"/>
        <v>2300</v>
      </c>
      <c r="S855" s="26">
        <v>202305</v>
      </c>
      <c r="T855" s="352" t="s">
        <v>4841</v>
      </c>
      <c r="U855" s="352"/>
      <c r="V855" s="401">
        <v>0.46817109000000001</v>
      </c>
      <c r="W855" s="61"/>
      <c r="X855" s="87"/>
      <c r="Y855" s="87"/>
      <c r="Z855" s="61" t="s">
        <v>4846</v>
      </c>
      <c r="AA855" s="345">
        <v>0</v>
      </c>
      <c r="AB855" s="90">
        <v>10</v>
      </c>
      <c r="AC855" s="225">
        <f t="shared" si="61"/>
        <v>0</v>
      </c>
      <c r="AD855" s="38"/>
    </row>
    <row r="856" spans="1:30" s="2" customFormat="1" ht="15" customHeight="1">
      <c r="A856" s="63" t="s">
        <v>870</v>
      </c>
      <c r="B856" s="62" t="s">
        <v>3363</v>
      </c>
      <c r="C856" s="61" t="s">
        <v>414</v>
      </c>
      <c r="D856" s="486" t="s">
        <v>3370</v>
      </c>
      <c r="E856" s="61" t="s">
        <v>115</v>
      </c>
      <c r="F856" s="61" t="s">
        <v>4284</v>
      </c>
      <c r="G856" s="63" t="s">
        <v>35</v>
      </c>
      <c r="H856" s="61" t="s">
        <v>4839</v>
      </c>
      <c r="I856" s="8" t="e">
        <f>VLOOKUP(H856,新返回合同!$A$2:$Y$45,25,FALSE)</f>
        <v>#N/A</v>
      </c>
      <c r="J856" s="65" t="s">
        <v>37</v>
      </c>
      <c r="K856" s="61" t="s">
        <v>3477</v>
      </c>
      <c r="L856" s="61" t="s">
        <v>4840</v>
      </c>
      <c r="M856" s="61" t="s">
        <v>4759</v>
      </c>
      <c r="N856" s="87">
        <v>45023</v>
      </c>
      <c r="O856" s="61" t="s">
        <v>540</v>
      </c>
      <c r="P856" s="459">
        <v>4600</v>
      </c>
      <c r="Q856" s="399">
        <v>3.87</v>
      </c>
      <c r="R856" s="488">
        <f t="shared" si="60"/>
        <v>17802</v>
      </c>
      <c r="S856" s="406">
        <v>202304</v>
      </c>
      <c r="T856" s="407" t="s">
        <v>4847</v>
      </c>
      <c r="U856" s="352"/>
      <c r="V856" s="61"/>
      <c r="W856" s="61"/>
      <c r="X856" s="87"/>
      <c r="Y856" s="87"/>
      <c r="Z856" s="61"/>
      <c r="AA856" s="345"/>
      <c r="AB856" s="90"/>
      <c r="AC856" s="225"/>
      <c r="AD856" s="38"/>
    </row>
    <row r="857" spans="1:30" s="2" customFormat="1" ht="15" customHeight="1">
      <c r="A857" s="63" t="s">
        <v>870</v>
      </c>
      <c r="B857" s="62" t="s">
        <v>3363</v>
      </c>
      <c r="C857" s="61" t="s">
        <v>414</v>
      </c>
      <c r="D857" s="486" t="s">
        <v>3370</v>
      </c>
      <c r="E857" s="61" t="s">
        <v>115</v>
      </c>
      <c r="F857" s="61" t="s">
        <v>4284</v>
      </c>
      <c r="G857" s="63" t="s">
        <v>35</v>
      </c>
      <c r="H857" s="61" t="s">
        <v>4839</v>
      </c>
      <c r="I857" s="8" t="e">
        <f>VLOOKUP(H857,新返回合同!$A$2:$Y$45,25,FALSE)</f>
        <v>#N/A</v>
      </c>
      <c r="J857" s="65" t="s">
        <v>37</v>
      </c>
      <c r="K857" s="61" t="s">
        <v>3477</v>
      </c>
      <c r="L857" s="61" t="s">
        <v>4843</v>
      </c>
      <c r="M857" s="61" t="s">
        <v>4759</v>
      </c>
      <c r="N857" s="87">
        <v>45023</v>
      </c>
      <c r="O857" s="61" t="s">
        <v>540</v>
      </c>
      <c r="P857" s="459">
        <v>4600</v>
      </c>
      <c r="Q857" s="399">
        <v>1.27</v>
      </c>
      <c r="R857" s="488">
        <f t="shared" si="60"/>
        <v>5842</v>
      </c>
      <c r="S857" s="406">
        <v>202304</v>
      </c>
      <c r="T857" s="407" t="s">
        <v>4848</v>
      </c>
      <c r="U857" s="352"/>
      <c r="V857" s="61"/>
      <c r="W857" s="61"/>
      <c r="X857" s="87"/>
      <c r="Y857" s="87"/>
      <c r="Z857" s="61"/>
      <c r="AA857" s="345"/>
      <c r="AB857" s="90"/>
      <c r="AC857" s="225"/>
      <c r="AD857" s="38"/>
    </row>
    <row r="858" spans="1:30" s="2" customFormat="1" ht="15" customHeight="1">
      <c r="A858" s="63" t="s">
        <v>870</v>
      </c>
      <c r="B858" s="62" t="s">
        <v>3363</v>
      </c>
      <c r="C858" s="61" t="s">
        <v>414</v>
      </c>
      <c r="D858" s="486" t="s">
        <v>3370</v>
      </c>
      <c r="E858" s="61" t="s">
        <v>115</v>
      </c>
      <c r="F858" s="61" t="s">
        <v>4284</v>
      </c>
      <c r="G858" s="63" t="s">
        <v>35</v>
      </c>
      <c r="H858" s="61" t="s">
        <v>4839</v>
      </c>
      <c r="I858" s="8" t="e">
        <f>VLOOKUP(H858,新返回合同!$A$2:$Y$45,25,FALSE)</f>
        <v>#N/A</v>
      </c>
      <c r="J858" s="65" t="s">
        <v>37</v>
      </c>
      <c r="K858" s="61" t="s">
        <v>3477</v>
      </c>
      <c r="L858" s="61" t="s">
        <v>4845</v>
      </c>
      <c r="M858" s="61" t="s">
        <v>4759</v>
      </c>
      <c r="N858" s="87">
        <v>45023</v>
      </c>
      <c r="O858" s="61" t="s">
        <v>540</v>
      </c>
      <c r="P858" s="459">
        <v>4600</v>
      </c>
      <c r="Q858" s="399">
        <v>3.31</v>
      </c>
      <c r="R858" s="488">
        <f t="shared" si="60"/>
        <v>15226</v>
      </c>
      <c r="S858" s="406">
        <v>202304</v>
      </c>
      <c r="T858" s="407" t="s">
        <v>4849</v>
      </c>
      <c r="U858" s="352"/>
      <c r="V858" s="61"/>
      <c r="W858" s="61"/>
      <c r="X858" s="87"/>
      <c r="Y858" s="87"/>
      <c r="Z858" s="61"/>
      <c r="AA858" s="345"/>
      <c r="AB858" s="90"/>
      <c r="AC858" s="225"/>
      <c r="AD858" s="38"/>
    </row>
    <row r="859" spans="1:30" s="43" customFormat="1" ht="15" customHeight="1">
      <c r="A859" s="455" t="s">
        <v>877</v>
      </c>
      <c r="B859" s="58" t="s">
        <v>3363</v>
      </c>
      <c r="C859" s="57" t="s">
        <v>3797</v>
      </c>
      <c r="D859" s="487" t="s">
        <v>3370</v>
      </c>
      <c r="E859" s="59" t="s">
        <v>196</v>
      </c>
      <c r="F859" s="59" t="s">
        <v>197</v>
      </c>
      <c r="G859" s="59" t="s">
        <v>35</v>
      </c>
      <c r="H859" s="57" t="s">
        <v>4850</v>
      </c>
      <c r="I859" s="60" t="e">
        <f>VLOOKUP(H859,新返回合同!$A$2:$Y$45,25,FALSE)</f>
        <v>#N/A</v>
      </c>
      <c r="J859" s="316" t="s">
        <v>37</v>
      </c>
      <c r="K859" s="57" t="s">
        <v>3947</v>
      </c>
      <c r="L859" s="57" t="s">
        <v>4851</v>
      </c>
      <c r="M859" s="57" t="s">
        <v>4852</v>
      </c>
      <c r="N859" s="81" t="s">
        <v>4853</v>
      </c>
      <c r="O859" s="57" t="s">
        <v>1249</v>
      </c>
      <c r="P859" s="495">
        <v>3700</v>
      </c>
      <c r="Q859" s="408">
        <v>0</v>
      </c>
      <c r="R859" s="489">
        <f t="shared" si="60"/>
        <v>0</v>
      </c>
      <c r="S859" s="77">
        <v>202305</v>
      </c>
      <c r="T859" s="372" t="s">
        <v>4854</v>
      </c>
      <c r="U859" s="496"/>
      <c r="V859" s="410">
        <v>0</v>
      </c>
      <c r="W859" s="497"/>
      <c r="X859" s="81">
        <v>44682</v>
      </c>
      <c r="Y859" s="81">
        <v>44926</v>
      </c>
      <c r="Z859" s="497"/>
      <c r="AA859" s="501">
        <v>0</v>
      </c>
      <c r="AB859" s="143">
        <v>0</v>
      </c>
      <c r="AC859" s="374">
        <f>AA859*AB859</f>
        <v>0</v>
      </c>
      <c r="AD859" s="44"/>
    </row>
    <row r="860" spans="1:30" s="43" customFormat="1" ht="15" customHeight="1">
      <c r="A860" s="455" t="s">
        <v>877</v>
      </c>
      <c r="B860" s="58" t="s">
        <v>3363</v>
      </c>
      <c r="C860" s="57" t="s">
        <v>1636</v>
      </c>
      <c r="D860" s="487" t="s">
        <v>3370</v>
      </c>
      <c r="E860" s="59" t="s">
        <v>196</v>
      </c>
      <c r="F860" s="59" t="s">
        <v>197</v>
      </c>
      <c r="G860" s="59" t="s">
        <v>35</v>
      </c>
      <c r="H860" s="57" t="s">
        <v>4850</v>
      </c>
      <c r="I860" s="60" t="e">
        <f>VLOOKUP(H860,新返回合同!$A$2:$Y$45,25,FALSE)</f>
        <v>#N/A</v>
      </c>
      <c r="J860" s="316" t="s">
        <v>37</v>
      </c>
      <c r="K860" s="57" t="s">
        <v>4248</v>
      </c>
      <c r="L860" s="57" t="s">
        <v>4249</v>
      </c>
      <c r="M860" s="57" t="s">
        <v>4250</v>
      </c>
      <c r="N860" s="81" t="s">
        <v>4853</v>
      </c>
      <c r="O860" s="57" t="s">
        <v>1326</v>
      </c>
      <c r="P860" s="462">
        <v>5600</v>
      </c>
      <c r="Q860" s="408">
        <v>0</v>
      </c>
      <c r="R860" s="462">
        <f t="shared" si="60"/>
        <v>0</v>
      </c>
      <c r="S860" s="77">
        <v>202305</v>
      </c>
      <c r="T860" s="372" t="s">
        <v>4855</v>
      </c>
      <c r="U860" s="372"/>
      <c r="V860" s="410">
        <v>0</v>
      </c>
      <c r="W860" s="57"/>
      <c r="X860" s="81">
        <v>44682</v>
      </c>
      <c r="Y860" s="81">
        <v>44926</v>
      </c>
      <c r="Z860" s="57"/>
      <c r="AA860" s="342">
        <v>0</v>
      </c>
      <c r="AB860" s="143">
        <v>0</v>
      </c>
      <c r="AC860" s="374">
        <f>AA860*AB860</f>
        <v>0</v>
      </c>
      <c r="AD860" s="44"/>
    </row>
    <row r="861" spans="1:30" s="43" customFormat="1" ht="15" customHeight="1">
      <c r="A861" s="57" t="s">
        <v>29</v>
      </c>
      <c r="B861" s="58" t="s">
        <v>3363</v>
      </c>
      <c r="C861" s="59" t="s">
        <v>31</v>
      </c>
      <c r="D861" s="59" t="s">
        <v>3370</v>
      </c>
      <c r="E861" s="57" t="s">
        <v>4336</v>
      </c>
      <c r="F861" s="57" t="s">
        <v>4856</v>
      </c>
      <c r="G861" s="57" t="s">
        <v>35</v>
      </c>
      <c r="H861" s="60" t="s">
        <v>4857</v>
      </c>
      <c r="I861" s="60" t="e">
        <f>VLOOKUP(H861,新返回合同!$A$2:$Y$45,25,FALSE)</f>
        <v>#N/A</v>
      </c>
      <c r="J861" s="66" t="s">
        <v>4858</v>
      </c>
      <c r="K861" s="57"/>
      <c r="L861" s="60" t="s">
        <v>4859</v>
      </c>
      <c r="M861" s="57"/>
      <c r="N861" s="67">
        <v>44348</v>
      </c>
      <c r="O861" s="57"/>
      <c r="P861" s="82">
        <v>3300</v>
      </c>
      <c r="Q861" s="408">
        <v>0</v>
      </c>
      <c r="R861" s="76">
        <f>ROUND(Q861*P861,2)</f>
        <v>0</v>
      </c>
      <c r="S861" s="77">
        <v>202305</v>
      </c>
      <c r="T861" s="78" t="s">
        <v>4860</v>
      </c>
      <c r="U861" s="78"/>
      <c r="V861" s="410">
        <v>0</v>
      </c>
      <c r="W861" s="466"/>
      <c r="X861" s="81">
        <v>44713</v>
      </c>
      <c r="Y861" s="81">
        <v>45077</v>
      </c>
      <c r="Z861" s="96" t="s">
        <v>4861</v>
      </c>
      <c r="AA861" s="382">
        <v>0</v>
      </c>
      <c r="AB861" s="143">
        <v>0</v>
      </c>
      <c r="AC861" s="374">
        <f t="shared" ref="AC861:AC925" si="62">AA861*AB861</f>
        <v>0</v>
      </c>
      <c r="AD861" s="44"/>
    </row>
    <row r="862" spans="1:30" s="43" customFormat="1" ht="15" customHeight="1">
      <c r="A862" s="57" t="s">
        <v>29</v>
      </c>
      <c r="B862" s="58" t="s">
        <v>3363</v>
      </c>
      <c r="C862" s="59" t="s">
        <v>31</v>
      </c>
      <c r="D862" s="59" t="s">
        <v>3370</v>
      </c>
      <c r="E862" s="57" t="s">
        <v>4336</v>
      </c>
      <c r="F862" s="57" t="s">
        <v>4856</v>
      </c>
      <c r="G862" s="57" t="s">
        <v>35</v>
      </c>
      <c r="H862" s="60" t="s">
        <v>4857</v>
      </c>
      <c r="I862" s="60" t="e">
        <f>VLOOKUP(H862,新返回合同!$A$2:$Y$45,25,FALSE)</f>
        <v>#N/A</v>
      </c>
      <c r="J862" s="66" t="s">
        <v>4858</v>
      </c>
      <c r="K862" s="57" t="s">
        <v>4862</v>
      </c>
      <c r="L862" s="60" t="s">
        <v>4863</v>
      </c>
      <c r="M862" s="57"/>
      <c r="N862" s="67">
        <v>44197</v>
      </c>
      <c r="O862" s="57"/>
      <c r="P862" s="82">
        <v>2300</v>
      </c>
      <c r="Q862" s="408">
        <v>166.66300000000001</v>
      </c>
      <c r="R862" s="76">
        <f>ROUND(Q862*P862,2)</f>
        <v>383324.9</v>
      </c>
      <c r="S862" s="77">
        <v>202305</v>
      </c>
      <c r="T862" s="78" t="s">
        <v>4864</v>
      </c>
      <c r="U862" s="78"/>
      <c r="V862" s="498">
        <v>166.66229247999999</v>
      </c>
      <c r="W862" s="466"/>
      <c r="X862" s="81">
        <v>44713</v>
      </c>
      <c r="Y862" s="81">
        <v>45077</v>
      </c>
      <c r="Z862" s="96" t="s">
        <v>4865</v>
      </c>
      <c r="AA862" s="382">
        <v>0</v>
      </c>
      <c r="AB862" s="143">
        <v>0</v>
      </c>
      <c r="AC862" s="374">
        <f t="shared" si="62"/>
        <v>0</v>
      </c>
      <c r="AD862" s="44"/>
    </row>
    <row r="863" spans="1:30" s="43" customFormat="1" ht="15" customHeight="1">
      <c r="A863" s="57" t="s">
        <v>29</v>
      </c>
      <c r="B863" s="58" t="s">
        <v>3363</v>
      </c>
      <c r="C863" s="59" t="s">
        <v>31</v>
      </c>
      <c r="D863" s="59" t="s">
        <v>3370</v>
      </c>
      <c r="E863" s="57" t="s">
        <v>4336</v>
      </c>
      <c r="F863" s="57" t="s">
        <v>4856</v>
      </c>
      <c r="G863" s="57" t="s">
        <v>35</v>
      </c>
      <c r="H863" s="60" t="s">
        <v>4857</v>
      </c>
      <c r="I863" s="60" t="e">
        <f>VLOOKUP(H863,新返回合同!$A$2:$Y$45,25,FALSE)</f>
        <v>#N/A</v>
      </c>
      <c r="J863" s="66" t="s">
        <v>4858</v>
      </c>
      <c r="K863" s="57" t="s">
        <v>4862</v>
      </c>
      <c r="L863" s="60" t="s">
        <v>4866</v>
      </c>
      <c r="M863" s="57"/>
      <c r="N863" s="67">
        <v>44197</v>
      </c>
      <c r="O863" s="57"/>
      <c r="P863" s="82">
        <v>3250</v>
      </c>
      <c r="Q863" s="408">
        <v>291.61200000000002</v>
      </c>
      <c r="R863" s="76">
        <f>ROUND(Q863*P863,2)</f>
        <v>947739</v>
      </c>
      <c r="S863" s="77">
        <v>202305</v>
      </c>
      <c r="T863" s="78" t="s">
        <v>4864</v>
      </c>
      <c r="U863" s="78"/>
      <c r="V863" s="498">
        <v>291.61166381800001</v>
      </c>
      <c r="W863" s="466"/>
      <c r="X863" s="81">
        <v>44713</v>
      </c>
      <c r="Y863" s="81">
        <v>45077</v>
      </c>
      <c r="Z863" s="96" t="s">
        <v>4867</v>
      </c>
      <c r="AA863" s="382">
        <v>0</v>
      </c>
      <c r="AB863" s="143">
        <v>0</v>
      </c>
      <c r="AC863" s="374">
        <f t="shared" si="62"/>
        <v>0</v>
      </c>
      <c r="AD863" s="44"/>
    </row>
    <row r="864" spans="1:30" s="43" customFormat="1" ht="15" customHeight="1">
      <c r="A864" s="57" t="s">
        <v>29</v>
      </c>
      <c r="B864" s="58" t="s">
        <v>3363</v>
      </c>
      <c r="C864" s="59" t="s">
        <v>31</v>
      </c>
      <c r="D864" s="59" t="s">
        <v>3370</v>
      </c>
      <c r="E864" s="57" t="s">
        <v>4336</v>
      </c>
      <c r="F864" s="57" t="s">
        <v>4856</v>
      </c>
      <c r="G864" s="57" t="s">
        <v>35</v>
      </c>
      <c r="H864" s="60" t="s">
        <v>4857</v>
      </c>
      <c r="I864" s="60" t="e">
        <f>VLOOKUP(H864,新返回合同!$A$2:$Y$45,25,FALSE)</f>
        <v>#N/A</v>
      </c>
      <c r="J864" s="66" t="s">
        <v>4858</v>
      </c>
      <c r="K864" s="57" t="s">
        <v>4868</v>
      </c>
      <c r="L864" s="60" t="s">
        <v>4869</v>
      </c>
      <c r="M864" s="57"/>
      <c r="N864" s="67">
        <v>44197</v>
      </c>
      <c r="O864" s="57"/>
      <c r="P864" s="82">
        <v>2300</v>
      </c>
      <c r="Q864" s="408">
        <v>152.81700000000001</v>
      </c>
      <c r="R864" s="76">
        <f>ROUND(Q864*P864,2)</f>
        <v>351479.1</v>
      </c>
      <c r="S864" s="77">
        <v>202305</v>
      </c>
      <c r="T864" s="78" t="s">
        <v>4870</v>
      </c>
      <c r="U864" s="78"/>
      <c r="V864" s="498">
        <v>152.81614990700001</v>
      </c>
      <c r="W864" s="466"/>
      <c r="X864" s="81">
        <v>44713</v>
      </c>
      <c r="Y864" s="81">
        <v>45077</v>
      </c>
      <c r="Z864" s="96" t="s">
        <v>4871</v>
      </c>
      <c r="AA864" s="382">
        <v>0</v>
      </c>
      <c r="AB864" s="143">
        <v>0</v>
      </c>
      <c r="AC864" s="374">
        <f t="shared" si="62"/>
        <v>0</v>
      </c>
      <c r="AD864" s="44"/>
    </row>
    <row r="865" spans="1:30" s="43" customFormat="1" ht="15" customHeight="1">
      <c r="A865" s="57" t="s">
        <v>29</v>
      </c>
      <c r="B865" s="58" t="s">
        <v>3363</v>
      </c>
      <c r="C865" s="59" t="s">
        <v>31</v>
      </c>
      <c r="D865" s="59" t="s">
        <v>3370</v>
      </c>
      <c r="E865" s="57" t="s">
        <v>4336</v>
      </c>
      <c r="F865" s="57" t="s">
        <v>4856</v>
      </c>
      <c r="G865" s="57" t="s">
        <v>35</v>
      </c>
      <c r="H865" s="60" t="s">
        <v>4857</v>
      </c>
      <c r="I865" s="60" t="e">
        <f>VLOOKUP(H865,新返回合同!$A$2:$Y$45,25,FALSE)</f>
        <v>#N/A</v>
      </c>
      <c r="J865" s="66" t="s">
        <v>4858</v>
      </c>
      <c r="K865" s="57" t="s">
        <v>4868</v>
      </c>
      <c r="L865" s="60" t="s">
        <v>4872</v>
      </c>
      <c r="M865" s="57"/>
      <c r="N865" s="67">
        <v>44197</v>
      </c>
      <c r="O865" s="57"/>
      <c r="P865" s="82">
        <v>3250</v>
      </c>
      <c r="Q865" s="408">
        <v>500.19400000000002</v>
      </c>
      <c r="R865" s="76">
        <f>ROUND(Q865*P865,2)</f>
        <v>1625630.5</v>
      </c>
      <c r="S865" s="77">
        <v>202305</v>
      </c>
      <c r="T865" s="78" t="s">
        <v>4870</v>
      </c>
      <c r="U865" s="78"/>
      <c r="V865" s="498">
        <v>500.193867205</v>
      </c>
      <c r="W865" s="466"/>
      <c r="X865" s="81">
        <v>44713</v>
      </c>
      <c r="Y865" s="81">
        <v>45077</v>
      </c>
      <c r="Z865" s="96" t="s">
        <v>4873</v>
      </c>
      <c r="AA865" s="382">
        <v>0</v>
      </c>
      <c r="AB865" s="143">
        <v>0</v>
      </c>
      <c r="AC865" s="374">
        <f t="shared" si="62"/>
        <v>0</v>
      </c>
      <c r="AD865" s="44"/>
    </row>
    <row r="866" spans="1:30" s="2" customFormat="1" ht="15" customHeight="1">
      <c r="A866" s="61" t="s">
        <v>29</v>
      </c>
      <c r="B866" s="62" t="s">
        <v>3363</v>
      </c>
      <c r="C866" s="63" t="s">
        <v>31</v>
      </c>
      <c r="D866" s="63" t="s">
        <v>3370</v>
      </c>
      <c r="E866" s="61" t="s">
        <v>115</v>
      </c>
      <c r="F866" s="61" t="s">
        <v>4874</v>
      </c>
      <c r="G866" s="61" t="s">
        <v>35</v>
      </c>
      <c r="H866" s="8" t="s">
        <v>4875</v>
      </c>
      <c r="I866" s="8" t="e">
        <f>VLOOKUP(H866,新返回合同!$A$2:$Y$45,25,FALSE)</f>
        <v>#N/A</v>
      </c>
      <c r="J866" s="65" t="s">
        <v>4858</v>
      </c>
      <c r="K866" s="61" t="s">
        <v>4876</v>
      </c>
      <c r="L866" s="8" t="s">
        <v>4877</v>
      </c>
      <c r="M866" s="61"/>
      <c r="N866" s="69">
        <v>44197</v>
      </c>
      <c r="O866" s="61"/>
      <c r="P866" s="89">
        <v>3600</v>
      </c>
      <c r="Q866" s="399">
        <v>0</v>
      </c>
      <c r="R866" s="18">
        <f t="shared" ref="R866:R921" si="63">ROUND(P866*Q866,2)</f>
        <v>0</v>
      </c>
      <c r="S866" s="26">
        <v>202305</v>
      </c>
      <c r="T866" s="84" t="s">
        <v>4878</v>
      </c>
      <c r="U866" s="84"/>
      <c r="V866" s="499">
        <v>0</v>
      </c>
      <c r="W866" s="95"/>
      <c r="X866" s="87"/>
      <c r="Y866" s="87"/>
      <c r="Z866" s="98" t="s">
        <v>4879</v>
      </c>
      <c r="AA866" s="493">
        <v>0</v>
      </c>
      <c r="AB866" s="494">
        <v>0</v>
      </c>
      <c r="AC866" s="225">
        <f t="shared" si="62"/>
        <v>0</v>
      </c>
      <c r="AD866" s="38"/>
    </row>
    <row r="867" spans="1:30" s="2" customFormat="1" ht="15" customHeight="1">
      <c r="A867" s="61" t="s">
        <v>29</v>
      </c>
      <c r="B867" s="62" t="s">
        <v>3363</v>
      </c>
      <c r="C867" s="63" t="s">
        <v>31</v>
      </c>
      <c r="D867" s="63" t="s">
        <v>3370</v>
      </c>
      <c r="E867" s="61" t="s">
        <v>115</v>
      </c>
      <c r="F867" s="61" t="s">
        <v>4874</v>
      </c>
      <c r="G867" s="61" t="s">
        <v>35</v>
      </c>
      <c r="H867" s="8" t="s">
        <v>4875</v>
      </c>
      <c r="I867" s="8" t="e">
        <f>VLOOKUP(H867,新返回合同!$A$2:$Y$45,25,FALSE)</f>
        <v>#N/A</v>
      </c>
      <c r="J867" s="65" t="s">
        <v>4858</v>
      </c>
      <c r="K867" s="61" t="s">
        <v>4880</v>
      </c>
      <c r="L867" s="8" t="s">
        <v>4881</v>
      </c>
      <c r="M867" s="61"/>
      <c r="N867" s="69">
        <v>44197</v>
      </c>
      <c r="O867" s="61"/>
      <c r="P867" s="89">
        <v>2600</v>
      </c>
      <c r="Q867" s="399">
        <v>0</v>
      </c>
      <c r="R867" s="18">
        <f t="shared" si="63"/>
        <v>0</v>
      </c>
      <c r="S867" s="26">
        <v>202305</v>
      </c>
      <c r="T867" s="84" t="s">
        <v>4882</v>
      </c>
      <c r="U867" s="84"/>
      <c r="V867" s="499">
        <v>0</v>
      </c>
      <c r="W867" s="95"/>
      <c r="X867" s="87"/>
      <c r="Y867" s="87"/>
      <c r="Z867" s="98" t="s">
        <v>4883</v>
      </c>
      <c r="AA867" s="493">
        <v>0</v>
      </c>
      <c r="AB867" s="494">
        <v>0</v>
      </c>
      <c r="AC867" s="225">
        <f t="shared" si="62"/>
        <v>0</v>
      </c>
      <c r="AD867" s="38"/>
    </row>
    <row r="868" spans="1:30" s="2" customFormat="1" ht="15" customHeight="1">
      <c r="A868" s="61" t="s">
        <v>29</v>
      </c>
      <c r="B868" s="62" t="s">
        <v>3363</v>
      </c>
      <c r="C868" s="63" t="s">
        <v>31</v>
      </c>
      <c r="D868" s="63" t="s">
        <v>3370</v>
      </c>
      <c r="E868" s="61" t="s">
        <v>115</v>
      </c>
      <c r="F868" s="61" t="s">
        <v>4874</v>
      </c>
      <c r="G868" s="61" t="s">
        <v>35</v>
      </c>
      <c r="H868" s="8" t="s">
        <v>4875</v>
      </c>
      <c r="I868" s="8" t="e">
        <f>VLOOKUP(H868,新返回合同!$A$2:$Y$45,25,FALSE)</f>
        <v>#N/A</v>
      </c>
      <c r="J868" s="65" t="s">
        <v>4858</v>
      </c>
      <c r="K868" s="61" t="s">
        <v>4880</v>
      </c>
      <c r="L868" s="8" t="s">
        <v>4884</v>
      </c>
      <c r="M868" s="61"/>
      <c r="N868" s="69">
        <v>44197</v>
      </c>
      <c r="O868" s="61"/>
      <c r="P868" s="89">
        <v>2600</v>
      </c>
      <c r="Q868" s="399">
        <v>0</v>
      </c>
      <c r="R868" s="18">
        <f t="shared" si="63"/>
        <v>0</v>
      </c>
      <c r="S868" s="26">
        <v>202305</v>
      </c>
      <c r="T868" s="84" t="s">
        <v>4882</v>
      </c>
      <c r="U868" s="84"/>
      <c r="V868" s="499">
        <v>0</v>
      </c>
      <c r="W868" s="95"/>
      <c r="X868" s="87"/>
      <c r="Y868" s="87"/>
      <c r="Z868" s="98" t="s">
        <v>4885</v>
      </c>
      <c r="AA868" s="493">
        <v>0</v>
      </c>
      <c r="AB868" s="494">
        <v>0</v>
      </c>
      <c r="AC868" s="225">
        <f t="shared" si="62"/>
        <v>0</v>
      </c>
      <c r="AD868" s="38"/>
    </row>
    <row r="869" spans="1:30" s="43" customFormat="1" ht="15" customHeight="1">
      <c r="A869" s="57" t="s">
        <v>29</v>
      </c>
      <c r="B869" s="58" t="s">
        <v>3363</v>
      </c>
      <c r="C869" s="59" t="s">
        <v>31</v>
      </c>
      <c r="D869" s="59" t="s">
        <v>3370</v>
      </c>
      <c r="E869" s="57" t="s">
        <v>115</v>
      </c>
      <c r="F869" s="57" t="s">
        <v>4886</v>
      </c>
      <c r="G869" s="57" t="s">
        <v>35</v>
      </c>
      <c r="H869" s="60" t="s">
        <v>4887</v>
      </c>
      <c r="I869" s="60" t="e">
        <f>VLOOKUP(H869,新返回合同!$A$2:$Y$45,25,FALSE)</f>
        <v>#N/A</v>
      </c>
      <c r="J869" s="66" t="s">
        <v>4888</v>
      </c>
      <c r="K869" s="57" t="s">
        <v>4889</v>
      </c>
      <c r="L869" s="60" t="s">
        <v>4890</v>
      </c>
      <c r="M869" s="57"/>
      <c r="N869" s="67">
        <v>44378</v>
      </c>
      <c r="O869" s="57"/>
      <c r="P869" s="82">
        <v>2450</v>
      </c>
      <c r="Q869" s="408">
        <v>156.797</v>
      </c>
      <c r="R869" s="76">
        <f t="shared" si="63"/>
        <v>384152.65</v>
      </c>
      <c r="S869" s="77">
        <v>202305</v>
      </c>
      <c r="T869" s="78" t="s">
        <v>4891</v>
      </c>
      <c r="U869" s="78"/>
      <c r="V869" s="498">
        <v>156.796218872</v>
      </c>
      <c r="W869" s="466"/>
      <c r="X869" s="81">
        <v>44743</v>
      </c>
      <c r="Y869" s="81">
        <v>45107</v>
      </c>
      <c r="Z869" s="96" t="s">
        <v>4892</v>
      </c>
      <c r="AA869" s="382">
        <v>0</v>
      </c>
      <c r="AB869" s="143">
        <v>0</v>
      </c>
      <c r="AC869" s="374">
        <f t="shared" si="62"/>
        <v>0</v>
      </c>
      <c r="AD869" s="44"/>
    </row>
    <row r="870" spans="1:30" s="43" customFormat="1" ht="15" customHeight="1">
      <c r="A870" s="57" t="s">
        <v>29</v>
      </c>
      <c r="B870" s="58" t="s">
        <v>3363</v>
      </c>
      <c r="C870" s="59" t="s">
        <v>31</v>
      </c>
      <c r="D870" s="59" t="s">
        <v>3370</v>
      </c>
      <c r="E870" s="57" t="s">
        <v>115</v>
      </c>
      <c r="F870" s="57" t="s">
        <v>4886</v>
      </c>
      <c r="G870" s="57" t="s">
        <v>35</v>
      </c>
      <c r="H870" s="60" t="s">
        <v>4887</v>
      </c>
      <c r="I870" s="60" t="e">
        <f>VLOOKUP(H870,新返回合同!$A$2:$Y$45,25,FALSE)</f>
        <v>#N/A</v>
      </c>
      <c r="J870" s="66" t="s">
        <v>4888</v>
      </c>
      <c r="K870" s="57" t="s">
        <v>4893</v>
      </c>
      <c r="L870" s="60" t="s">
        <v>4894</v>
      </c>
      <c r="M870" s="57"/>
      <c r="N870" s="67">
        <v>44378</v>
      </c>
      <c r="O870" s="57"/>
      <c r="P870" s="82">
        <v>3450</v>
      </c>
      <c r="Q870" s="408">
        <v>279.23899999999998</v>
      </c>
      <c r="R870" s="76">
        <f t="shared" si="63"/>
        <v>963374.55</v>
      </c>
      <c r="S870" s="77">
        <v>202305</v>
      </c>
      <c r="T870" s="78" t="s">
        <v>4891</v>
      </c>
      <c r="U870" s="78"/>
      <c r="V870" s="498">
        <v>279.23806762700002</v>
      </c>
      <c r="W870" s="466"/>
      <c r="X870" s="81">
        <v>44743</v>
      </c>
      <c r="Y870" s="81">
        <v>45107</v>
      </c>
      <c r="Z870" s="96" t="s">
        <v>4895</v>
      </c>
      <c r="AA870" s="382">
        <v>0</v>
      </c>
      <c r="AB870" s="143">
        <v>0</v>
      </c>
      <c r="AC870" s="374">
        <f t="shared" si="62"/>
        <v>0</v>
      </c>
      <c r="AD870" s="44"/>
    </row>
    <row r="871" spans="1:30" s="43" customFormat="1" ht="15" customHeight="1">
      <c r="A871" s="57" t="s">
        <v>29</v>
      </c>
      <c r="B871" s="58" t="s">
        <v>3363</v>
      </c>
      <c r="C871" s="59" t="s">
        <v>31</v>
      </c>
      <c r="D871" s="59" t="s">
        <v>3370</v>
      </c>
      <c r="E871" s="57" t="s">
        <v>115</v>
      </c>
      <c r="F871" s="57" t="s">
        <v>4886</v>
      </c>
      <c r="G871" s="57" t="s">
        <v>35</v>
      </c>
      <c r="H871" s="60" t="s">
        <v>4887</v>
      </c>
      <c r="I871" s="60" t="e">
        <f>VLOOKUP(H871,新返回合同!$A$2:$Y$45,25,FALSE)</f>
        <v>#N/A</v>
      </c>
      <c r="J871" s="66" t="s">
        <v>4888</v>
      </c>
      <c r="K871" s="57" t="s">
        <v>4896</v>
      </c>
      <c r="L871" s="60" t="s">
        <v>4897</v>
      </c>
      <c r="M871" s="57"/>
      <c r="N871" s="67">
        <v>44378</v>
      </c>
      <c r="O871" s="57"/>
      <c r="P871" s="82">
        <v>3200</v>
      </c>
      <c r="Q871" s="408">
        <v>23.408000000000001</v>
      </c>
      <c r="R871" s="76">
        <f t="shared" si="63"/>
        <v>74905.600000000006</v>
      </c>
      <c r="S871" s="77">
        <v>202305</v>
      </c>
      <c r="T871" s="78" t="s">
        <v>4891</v>
      </c>
      <c r="U871" s="78"/>
      <c r="V871" s="498">
        <v>23.407720565999998</v>
      </c>
      <c r="W871" s="466"/>
      <c r="X871" s="81">
        <v>44743</v>
      </c>
      <c r="Y871" s="81">
        <v>45107</v>
      </c>
      <c r="Z871" s="96" t="s">
        <v>4898</v>
      </c>
      <c r="AA871" s="382">
        <v>0</v>
      </c>
      <c r="AB871" s="143">
        <v>0</v>
      </c>
      <c r="AC871" s="374">
        <f t="shared" si="62"/>
        <v>0</v>
      </c>
      <c r="AD871" s="44"/>
    </row>
    <row r="872" spans="1:30" s="43" customFormat="1" ht="15" customHeight="1">
      <c r="A872" s="57" t="s">
        <v>29</v>
      </c>
      <c r="B872" s="58" t="s">
        <v>3363</v>
      </c>
      <c r="C872" s="59" t="s">
        <v>31</v>
      </c>
      <c r="D872" s="59" t="s">
        <v>3370</v>
      </c>
      <c r="E872" s="57" t="s">
        <v>115</v>
      </c>
      <c r="F872" s="57" t="s">
        <v>4886</v>
      </c>
      <c r="G872" s="57" t="s">
        <v>35</v>
      </c>
      <c r="H872" s="60" t="s">
        <v>4887</v>
      </c>
      <c r="I872" s="60" t="e">
        <f>VLOOKUP(H872,新返回合同!$A$2:$Y$45,25,FALSE)</f>
        <v>#N/A</v>
      </c>
      <c r="J872" s="66" t="s">
        <v>4888</v>
      </c>
      <c r="K872" s="57" t="s">
        <v>4899</v>
      </c>
      <c r="L872" s="60" t="s">
        <v>4900</v>
      </c>
      <c r="M872" s="57"/>
      <c r="N872" s="67">
        <v>44378</v>
      </c>
      <c r="O872" s="57"/>
      <c r="P872" s="82">
        <v>4100</v>
      </c>
      <c r="Q872" s="408">
        <v>36.408999999999999</v>
      </c>
      <c r="R872" s="76">
        <f t="shared" si="63"/>
        <v>149276.9</v>
      </c>
      <c r="S872" s="77">
        <v>202305</v>
      </c>
      <c r="T872" s="78" t="s">
        <v>4891</v>
      </c>
      <c r="U872" s="78"/>
      <c r="V872" s="498">
        <v>36.408943176000001</v>
      </c>
      <c r="W872" s="466"/>
      <c r="X872" s="81">
        <v>44743</v>
      </c>
      <c r="Y872" s="81">
        <v>45107</v>
      </c>
      <c r="Z872" s="96" t="s">
        <v>4901</v>
      </c>
      <c r="AA872" s="382">
        <v>0</v>
      </c>
      <c r="AB872" s="143">
        <v>0</v>
      </c>
      <c r="AC872" s="374">
        <f t="shared" si="62"/>
        <v>0</v>
      </c>
      <c r="AD872" s="44"/>
    </row>
    <row r="873" spans="1:30" s="43" customFormat="1" ht="15" customHeight="1">
      <c r="A873" s="57" t="s">
        <v>29</v>
      </c>
      <c r="B873" s="58" t="s">
        <v>3363</v>
      </c>
      <c r="C873" s="59" t="s">
        <v>31</v>
      </c>
      <c r="D873" s="59" t="s">
        <v>3370</v>
      </c>
      <c r="E873" s="57" t="s">
        <v>115</v>
      </c>
      <c r="F873" s="57" t="s">
        <v>4874</v>
      </c>
      <c r="G873" s="57" t="s">
        <v>35</v>
      </c>
      <c r="H873" s="60" t="s">
        <v>4902</v>
      </c>
      <c r="I873" s="60" t="e">
        <f>VLOOKUP(H873,新返回合同!$A$2:$Y$45,25,FALSE)</f>
        <v>#N/A</v>
      </c>
      <c r="J873" s="66" t="s">
        <v>4858</v>
      </c>
      <c r="K873" s="57" t="s">
        <v>4903</v>
      </c>
      <c r="L873" s="60" t="s">
        <v>4904</v>
      </c>
      <c r="M873" s="57"/>
      <c r="N873" s="67">
        <v>44197</v>
      </c>
      <c r="O873" s="57"/>
      <c r="P873" s="82">
        <v>2500</v>
      </c>
      <c r="Q873" s="408">
        <v>79.656999999999996</v>
      </c>
      <c r="R873" s="76">
        <f t="shared" si="63"/>
        <v>199142.5</v>
      </c>
      <c r="S873" s="77">
        <v>202305</v>
      </c>
      <c r="T873" s="78" t="s">
        <v>4905</v>
      </c>
      <c r="U873" s="78"/>
      <c r="V873" s="498">
        <v>79.656196593999994</v>
      </c>
      <c r="W873" s="466"/>
      <c r="X873" s="81">
        <v>44835</v>
      </c>
      <c r="Y873" s="81">
        <v>45199</v>
      </c>
      <c r="Z873" s="96" t="s">
        <v>4906</v>
      </c>
      <c r="AA873" s="382">
        <v>0</v>
      </c>
      <c r="AB873" s="143">
        <v>0</v>
      </c>
      <c r="AC873" s="374">
        <f t="shared" si="62"/>
        <v>0</v>
      </c>
      <c r="AD873" s="44"/>
    </row>
    <row r="874" spans="1:30" s="43" customFormat="1" ht="15" customHeight="1">
      <c r="A874" s="57" t="s">
        <v>29</v>
      </c>
      <c r="B874" s="58" t="s">
        <v>3363</v>
      </c>
      <c r="C874" s="59" t="s">
        <v>31</v>
      </c>
      <c r="D874" s="59" t="s">
        <v>3370</v>
      </c>
      <c r="E874" s="57" t="s">
        <v>115</v>
      </c>
      <c r="F874" s="57" t="s">
        <v>4874</v>
      </c>
      <c r="G874" s="57" t="s">
        <v>35</v>
      </c>
      <c r="H874" s="60" t="s">
        <v>4902</v>
      </c>
      <c r="I874" s="60" t="e">
        <f>VLOOKUP(H874,新返回合同!$A$2:$Y$45,25,FALSE)</f>
        <v>#N/A</v>
      </c>
      <c r="J874" s="66" t="s">
        <v>4858</v>
      </c>
      <c r="K874" s="57" t="s">
        <v>4907</v>
      </c>
      <c r="L874" s="60" t="s">
        <v>4908</v>
      </c>
      <c r="M874" s="57"/>
      <c r="N874" s="67">
        <v>44197</v>
      </c>
      <c r="O874" s="57"/>
      <c r="P874" s="82">
        <v>2000</v>
      </c>
      <c r="Q874" s="408">
        <v>12.388999999999999</v>
      </c>
      <c r="R874" s="76">
        <f t="shared" si="63"/>
        <v>24778</v>
      </c>
      <c r="S874" s="77">
        <v>202305</v>
      </c>
      <c r="T874" s="78" t="s">
        <v>4905</v>
      </c>
      <c r="U874" s="78"/>
      <c r="V874" s="498">
        <v>12.388554573</v>
      </c>
      <c r="W874" s="466"/>
      <c r="X874" s="81">
        <v>44835</v>
      </c>
      <c r="Y874" s="81">
        <v>45199</v>
      </c>
      <c r="Z874" s="96" t="s">
        <v>4909</v>
      </c>
      <c r="AA874" s="382">
        <v>0</v>
      </c>
      <c r="AB874" s="143">
        <v>0</v>
      </c>
      <c r="AC874" s="374">
        <f t="shared" si="62"/>
        <v>0</v>
      </c>
      <c r="AD874" s="44"/>
    </row>
    <row r="875" spans="1:30" s="43" customFormat="1" ht="15" customHeight="1">
      <c r="A875" s="57" t="s">
        <v>29</v>
      </c>
      <c r="B875" s="58" t="s">
        <v>3363</v>
      </c>
      <c r="C875" s="59" t="s">
        <v>31</v>
      </c>
      <c r="D875" s="59" t="s">
        <v>3370</v>
      </c>
      <c r="E875" s="57" t="s">
        <v>115</v>
      </c>
      <c r="F875" s="57" t="s">
        <v>4874</v>
      </c>
      <c r="G875" s="57" t="s">
        <v>35</v>
      </c>
      <c r="H875" s="60" t="s">
        <v>4902</v>
      </c>
      <c r="I875" s="60" t="e">
        <f>VLOOKUP(H875,新返回合同!$A$2:$Y$45,25,FALSE)</f>
        <v>#N/A</v>
      </c>
      <c r="J875" s="66" t="s">
        <v>4858</v>
      </c>
      <c r="K875" s="57" t="s">
        <v>4910</v>
      </c>
      <c r="L875" s="60" t="s">
        <v>4911</v>
      </c>
      <c r="M875" s="57"/>
      <c r="N875" s="67">
        <v>44197</v>
      </c>
      <c r="O875" s="57"/>
      <c r="P875" s="82">
        <v>3450</v>
      </c>
      <c r="Q875" s="408">
        <v>110.959</v>
      </c>
      <c r="R875" s="76">
        <f t="shared" si="63"/>
        <v>382808.55</v>
      </c>
      <c r="S875" s="77">
        <v>202305</v>
      </c>
      <c r="T875" s="78" t="s">
        <v>4905</v>
      </c>
      <c r="U875" s="78"/>
      <c r="V875" s="498">
        <v>110.958580017</v>
      </c>
      <c r="W875" s="466"/>
      <c r="X875" s="81">
        <v>44835</v>
      </c>
      <c r="Y875" s="81">
        <v>45199</v>
      </c>
      <c r="Z875" s="96" t="s">
        <v>4912</v>
      </c>
      <c r="AA875" s="382">
        <v>0</v>
      </c>
      <c r="AB875" s="143">
        <v>0</v>
      </c>
      <c r="AC875" s="374">
        <f t="shared" si="62"/>
        <v>0</v>
      </c>
      <c r="AD875" s="44"/>
    </row>
    <row r="876" spans="1:30" s="43" customFormat="1" ht="15" customHeight="1">
      <c r="A876" s="57" t="s">
        <v>29</v>
      </c>
      <c r="B876" s="58" t="s">
        <v>3363</v>
      </c>
      <c r="C876" s="59" t="s">
        <v>31</v>
      </c>
      <c r="D876" s="59" t="s">
        <v>3370</v>
      </c>
      <c r="E876" s="57" t="s">
        <v>115</v>
      </c>
      <c r="F876" s="57" t="s">
        <v>4874</v>
      </c>
      <c r="G876" s="57" t="s">
        <v>35</v>
      </c>
      <c r="H876" s="60" t="s">
        <v>4902</v>
      </c>
      <c r="I876" s="60" t="e">
        <f>VLOOKUP(H876,新返回合同!$A$2:$Y$45,25,FALSE)</f>
        <v>#N/A</v>
      </c>
      <c r="J876" s="66" t="s">
        <v>4858</v>
      </c>
      <c r="K876" s="57" t="s">
        <v>4913</v>
      </c>
      <c r="L876" s="60" t="s">
        <v>4914</v>
      </c>
      <c r="M876" s="57"/>
      <c r="N876" s="67">
        <v>44197</v>
      </c>
      <c r="O876" s="57"/>
      <c r="P876" s="82">
        <v>2450</v>
      </c>
      <c r="Q876" s="408">
        <v>138.01</v>
      </c>
      <c r="R876" s="76">
        <f t="shared" si="63"/>
        <v>338124.5</v>
      </c>
      <c r="S876" s="77">
        <v>202305</v>
      </c>
      <c r="T876" s="78" t="s">
        <v>4905</v>
      </c>
      <c r="U876" s="78"/>
      <c r="V876" s="498">
        <v>138.00978088400001</v>
      </c>
      <c r="W876" s="466"/>
      <c r="X876" s="81">
        <v>44835</v>
      </c>
      <c r="Y876" s="81">
        <v>45199</v>
      </c>
      <c r="Z876" s="96" t="s">
        <v>4915</v>
      </c>
      <c r="AA876" s="382">
        <v>0</v>
      </c>
      <c r="AB876" s="143">
        <v>0</v>
      </c>
      <c r="AC876" s="374">
        <f t="shared" si="62"/>
        <v>0</v>
      </c>
      <c r="AD876" s="44"/>
    </row>
    <row r="877" spans="1:30" s="43" customFormat="1" ht="15" customHeight="1">
      <c r="A877" s="57" t="s">
        <v>29</v>
      </c>
      <c r="B877" s="58" t="s">
        <v>3363</v>
      </c>
      <c r="C877" s="59" t="s">
        <v>31</v>
      </c>
      <c r="D877" s="59" t="s">
        <v>3370</v>
      </c>
      <c r="E877" s="57" t="s">
        <v>4916</v>
      </c>
      <c r="F877" s="57" t="s">
        <v>4917</v>
      </c>
      <c r="G877" s="57" t="s">
        <v>35</v>
      </c>
      <c r="H877" s="60" t="s">
        <v>4918</v>
      </c>
      <c r="I877" s="60" t="e">
        <f>VLOOKUP(H877,新返回合同!$A$2:$Y$45,25,FALSE)</f>
        <v>#N/A</v>
      </c>
      <c r="J877" s="66" t="s">
        <v>4858</v>
      </c>
      <c r="K877" s="57" t="s">
        <v>4919</v>
      </c>
      <c r="L877" s="60" t="s">
        <v>4919</v>
      </c>
      <c r="M877" s="57"/>
      <c r="N877" s="67">
        <v>44774</v>
      </c>
      <c r="O877" s="57"/>
      <c r="P877" s="82">
        <v>2400</v>
      </c>
      <c r="Q877" s="408">
        <v>39.652000000000001</v>
      </c>
      <c r="R877" s="76">
        <f t="shared" si="63"/>
        <v>95164.800000000003</v>
      </c>
      <c r="S877" s="77">
        <v>202305</v>
      </c>
      <c r="T877" s="78" t="s">
        <v>4920</v>
      </c>
      <c r="U877" s="78"/>
      <c r="V877" s="498">
        <v>39.651901608999999</v>
      </c>
      <c r="W877" s="466"/>
      <c r="X877" s="81">
        <v>44774</v>
      </c>
      <c r="Y877" s="81">
        <v>45138</v>
      </c>
      <c r="Z877" s="96" t="s">
        <v>4921</v>
      </c>
      <c r="AA877" s="382">
        <v>0</v>
      </c>
      <c r="AB877" s="143">
        <v>0</v>
      </c>
      <c r="AC877" s="374">
        <f t="shared" si="62"/>
        <v>0</v>
      </c>
      <c r="AD877" s="44"/>
    </row>
    <row r="878" spans="1:30" s="43" customFormat="1" ht="15" customHeight="1">
      <c r="A878" s="57" t="s">
        <v>29</v>
      </c>
      <c r="B878" s="58" t="s">
        <v>3363</v>
      </c>
      <c r="C878" s="59" t="s">
        <v>31</v>
      </c>
      <c r="D878" s="59" t="s">
        <v>3370</v>
      </c>
      <c r="E878" s="57" t="s">
        <v>4916</v>
      </c>
      <c r="F878" s="57" t="s">
        <v>4917</v>
      </c>
      <c r="G878" s="57" t="s">
        <v>35</v>
      </c>
      <c r="H878" s="60" t="s">
        <v>4918</v>
      </c>
      <c r="I878" s="60" t="e">
        <f>VLOOKUP(H878,新返回合同!$A$2:$Y$45,25,FALSE)</f>
        <v>#N/A</v>
      </c>
      <c r="J878" s="66" t="s">
        <v>4858</v>
      </c>
      <c r="K878" s="57" t="s">
        <v>4922</v>
      </c>
      <c r="L878" s="60" t="s">
        <v>4922</v>
      </c>
      <c r="M878" s="57"/>
      <c r="N878" s="67">
        <v>44774</v>
      </c>
      <c r="O878" s="57"/>
      <c r="P878" s="82">
        <v>3400</v>
      </c>
      <c r="Q878" s="408">
        <v>73.048000000000002</v>
      </c>
      <c r="R878" s="76">
        <f t="shared" si="63"/>
        <v>248363.2</v>
      </c>
      <c r="S878" s="77">
        <v>202305</v>
      </c>
      <c r="T878" s="78" t="s">
        <v>4920</v>
      </c>
      <c r="U878" s="78"/>
      <c r="V878" s="498">
        <v>73.047940191999999</v>
      </c>
      <c r="W878" s="466"/>
      <c r="X878" s="81">
        <v>44774</v>
      </c>
      <c r="Y878" s="81">
        <v>45138</v>
      </c>
      <c r="Z878" s="96" t="s">
        <v>4923</v>
      </c>
      <c r="AA878" s="382">
        <v>0</v>
      </c>
      <c r="AB878" s="143">
        <v>0</v>
      </c>
      <c r="AC878" s="374">
        <f t="shared" si="62"/>
        <v>0</v>
      </c>
      <c r="AD878" s="44"/>
    </row>
    <row r="879" spans="1:30" s="43" customFormat="1" ht="15" customHeight="1">
      <c r="A879" s="57" t="s">
        <v>29</v>
      </c>
      <c r="B879" s="58" t="s">
        <v>3363</v>
      </c>
      <c r="C879" s="59" t="s">
        <v>31</v>
      </c>
      <c r="D879" s="59" t="s">
        <v>3370</v>
      </c>
      <c r="E879" s="57" t="s">
        <v>4916</v>
      </c>
      <c r="F879" s="57" t="s">
        <v>4917</v>
      </c>
      <c r="G879" s="57" t="s">
        <v>35</v>
      </c>
      <c r="H879" s="60" t="s">
        <v>4918</v>
      </c>
      <c r="I879" s="60" t="e">
        <f>VLOOKUP(H879,新返回合同!$A$2:$Y$45,25,FALSE)</f>
        <v>#N/A</v>
      </c>
      <c r="J879" s="66" t="s">
        <v>4858</v>
      </c>
      <c r="K879" s="57" t="s">
        <v>4919</v>
      </c>
      <c r="L879" s="60" t="s">
        <v>4919</v>
      </c>
      <c r="M879" s="57"/>
      <c r="N879" s="67">
        <v>44774</v>
      </c>
      <c r="O879" s="57"/>
      <c r="P879" s="82">
        <v>2400</v>
      </c>
      <c r="Q879" s="408">
        <v>11.64</v>
      </c>
      <c r="R879" s="76">
        <f t="shared" si="63"/>
        <v>27936</v>
      </c>
      <c r="S879" s="444">
        <v>202304</v>
      </c>
      <c r="T879" s="500" t="s">
        <v>4924</v>
      </c>
      <c r="U879" s="78"/>
      <c r="V879" s="466"/>
      <c r="W879" s="466"/>
      <c r="X879" s="81"/>
      <c r="Y879" s="81"/>
      <c r="Z879" s="96"/>
      <c r="AA879" s="382"/>
      <c r="AB879" s="143"/>
      <c r="AC879" s="374"/>
      <c r="AD879" s="44"/>
    </row>
    <row r="880" spans="1:30" s="43" customFormat="1" ht="15" customHeight="1">
      <c r="A880" s="57" t="s">
        <v>29</v>
      </c>
      <c r="B880" s="58" t="s">
        <v>3363</v>
      </c>
      <c r="C880" s="59" t="s">
        <v>31</v>
      </c>
      <c r="D880" s="59" t="s">
        <v>3370</v>
      </c>
      <c r="E880" s="57" t="s">
        <v>4925</v>
      </c>
      <c r="F880" s="57" t="s">
        <v>4926</v>
      </c>
      <c r="G880" s="57" t="s">
        <v>35</v>
      </c>
      <c r="H880" s="60" t="s">
        <v>4927</v>
      </c>
      <c r="I880" s="60" t="e">
        <f>VLOOKUP(H880,新返回合同!$A$2:$Y$45,25,FALSE)</f>
        <v>#N/A</v>
      </c>
      <c r="J880" s="66" t="s">
        <v>4858</v>
      </c>
      <c r="K880" s="57" t="s">
        <v>4928</v>
      </c>
      <c r="L880" s="60" t="s">
        <v>4928</v>
      </c>
      <c r="M880" s="57"/>
      <c r="N880" s="67">
        <v>44228</v>
      </c>
      <c r="O880" s="57"/>
      <c r="P880" s="82">
        <v>3100</v>
      </c>
      <c r="Q880" s="408">
        <v>286.541</v>
      </c>
      <c r="R880" s="76">
        <f t="shared" si="63"/>
        <v>888277.1</v>
      </c>
      <c r="S880" s="77">
        <v>202305</v>
      </c>
      <c r="T880" s="78" t="s">
        <v>4929</v>
      </c>
      <c r="U880" s="78"/>
      <c r="V880" s="498">
        <v>286.54098510699998</v>
      </c>
      <c r="W880" s="466"/>
      <c r="X880" s="81">
        <v>44866</v>
      </c>
      <c r="Y880" s="81">
        <v>45230</v>
      </c>
      <c r="Z880" s="96" t="s">
        <v>4930</v>
      </c>
      <c r="AA880" s="382">
        <v>0</v>
      </c>
      <c r="AB880" s="143">
        <v>0</v>
      </c>
      <c r="AC880" s="374">
        <f t="shared" si="62"/>
        <v>0</v>
      </c>
      <c r="AD880" s="44"/>
    </row>
    <row r="881" spans="1:30" s="2" customFormat="1" ht="15" customHeight="1">
      <c r="A881" s="61" t="s">
        <v>29</v>
      </c>
      <c r="B881" s="62" t="s">
        <v>3363</v>
      </c>
      <c r="C881" s="63" t="s">
        <v>31</v>
      </c>
      <c r="D881" s="63" t="s">
        <v>3370</v>
      </c>
      <c r="E881" s="61" t="s">
        <v>4931</v>
      </c>
      <c r="F881" s="61" t="s">
        <v>4932</v>
      </c>
      <c r="G881" s="61" t="s">
        <v>35</v>
      </c>
      <c r="H881" s="8" t="s">
        <v>4933</v>
      </c>
      <c r="I881" s="8" t="e">
        <f>VLOOKUP(H881,新返回合同!$A$2:$Y$45,25,FALSE)</f>
        <v>#N/A</v>
      </c>
      <c r="J881" s="65" t="s">
        <v>4858</v>
      </c>
      <c r="K881" s="61" t="s">
        <v>4934</v>
      </c>
      <c r="L881" s="8" t="s">
        <v>4935</v>
      </c>
      <c r="M881" s="61"/>
      <c r="N881" s="69">
        <v>44531</v>
      </c>
      <c r="O881" s="61"/>
      <c r="P881" s="89">
        <v>3200</v>
      </c>
      <c r="Q881" s="399">
        <v>0</v>
      </c>
      <c r="R881" s="18">
        <f t="shared" si="63"/>
        <v>0</v>
      </c>
      <c r="S881" s="26">
        <v>202305</v>
      </c>
      <c r="T881" s="84" t="s">
        <v>4936</v>
      </c>
      <c r="U881" s="84"/>
      <c r="V881" s="499">
        <v>0</v>
      </c>
      <c r="W881" s="95"/>
      <c r="X881" s="87"/>
      <c r="Y881" s="87"/>
      <c r="Z881" s="98" t="s">
        <v>4937</v>
      </c>
      <c r="AA881" s="493">
        <v>0</v>
      </c>
      <c r="AB881" s="494">
        <v>0</v>
      </c>
      <c r="AC881" s="225">
        <f t="shared" si="62"/>
        <v>0</v>
      </c>
      <c r="AD881" s="38"/>
    </row>
    <row r="882" spans="1:30" s="43" customFormat="1" ht="15" customHeight="1">
      <c r="A882" s="57" t="s">
        <v>29</v>
      </c>
      <c r="B882" s="58" t="s">
        <v>3363</v>
      </c>
      <c r="C882" s="59" t="s">
        <v>31</v>
      </c>
      <c r="D882" s="59" t="s">
        <v>3370</v>
      </c>
      <c r="E882" s="57" t="s">
        <v>4931</v>
      </c>
      <c r="F882" s="57" t="s">
        <v>4932</v>
      </c>
      <c r="G882" s="57" t="s">
        <v>35</v>
      </c>
      <c r="H882" s="60" t="s">
        <v>4938</v>
      </c>
      <c r="I882" s="60" t="e">
        <f>VLOOKUP(H882,新返回合同!$A$2:$Y$45,25,FALSE)</f>
        <v>#N/A</v>
      </c>
      <c r="J882" s="66" t="s">
        <v>4858</v>
      </c>
      <c r="K882" s="57" t="s">
        <v>4939</v>
      </c>
      <c r="L882" s="60" t="s">
        <v>4940</v>
      </c>
      <c r="M882" s="57"/>
      <c r="N882" s="67">
        <v>44197</v>
      </c>
      <c r="O882" s="57"/>
      <c r="P882" s="82">
        <v>3500</v>
      </c>
      <c r="Q882" s="408">
        <v>0</v>
      </c>
      <c r="R882" s="76">
        <f t="shared" si="63"/>
        <v>0</v>
      </c>
      <c r="S882" s="77">
        <v>202305</v>
      </c>
      <c r="T882" s="78" t="s">
        <v>4941</v>
      </c>
      <c r="U882" s="78"/>
      <c r="V882" s="498">
        <v>0</v>
      </c>
      <c r="W882" s="466"/>
      <c r="X882" s="81">
        <v>44713</v>
      </c>
      <c r="Y882" s="81">
        <v>45077</v>
      </c>
      <c r="Z882" s="96" t="s">
        <v>4942</v>
      </c>
      <c r="AA882" s="382">
        <v>0</v>
      </c>
      <c r="AB882" s="143">
        <v>0</v>
      </c>
      <c r="AC882" s="374">
        <f t="shared" si="62"/>
        <v>0</v>
      </c>
      <c r="AD882" s="44"/>
    </row>
    <row r="883" spans="1:30" s="43" customFormat="1" ht="15" customHeight="1">
      <c r="A883" s="57" t="s">
        <v>29</v>
      </c>
      <c r="B883" s="58" t="s">
        <v>3363</v>
      </c>
      <c r="C883" s="59" t="s">
        <v>31</v>
      </c>
      <c r="D883" s="59" t="s">
        <v>3370</v>
      </c>
      <c r="E883" s="57" t="s">
        <v>4931</v>
      </c>
      <c r="F883" s="57" t="s">
        <v>4932</v>
      </c>
      <c r="G883" s="57" t="s">
        <v>35</v>
      </c>
      <c r="H883" s="60" t="s">
        <v>4938</v>
      </c>
      <c r="I883" s="60" t="e">
        <f>VLOOKUP(H883,新返回合同!$A$2:$Y$45,25,FALSE)</f>
        <v>#N/A</v>
      </c>
      <c r="J883" s="66" t="s">
        <v>4858</v>
      </c>
      <c r="K883" s="57" t="s">
        <v>4939</v>
      </c>
      <c r="L883" s="60" t="s">
        <v>4943</v>
      </c>
      <c r="M883" s="57"/>
      <c r="N883" s="67">
        <v>44197</v>
      </c>
      <c r="O883" s="57"/>
      <c r="P883" s="82">
        <v>2500</v>
      </c>
      <c r="Q883" s="408">
        <v>0</v>
      </c>
      <c r="R883" s="76">
        <f t="shared" si="63"/>
        <v>0</v>
      </c>
      <c r="S883" s="77">
        <v>202305</v>
      </c>
      <c r="T883" s="78" t="s">
        <v>4944</v>
      </c>
      <c r="U883" s="78"/>
      <c r="V883" s="498">
        <v>0</v>
      </c>
      <c r="W883" s="466"/>
      <c r="X883" s="81">
        <v>44713</v>
      </c>
      <c r="Y883" s="81">
        <v>45077</v>
      </c>
      <c r="Z883" s="96" t="s">
        <v>4945</v>
      </c>
      <c r="AA883" s="382">
        <v>0</v>
      </c>
      <c r="AB883" s="143">
        <v>0</v>
      </c>
      <c r="AC883" s="374">
        <f t="shared" si="62"/>
        <v>0</v>
      </c>
      <c r="AD883" s="44"/>
    </row>
    <row r="884" spans="1:30" s="2" customFormat="1" ht="15" customHeight="1">
      <c r="A884" s="61" t="s">
        <v>29</v>
      </c>
      <c r="B884" s="62" t="s">
        <v>3363</v>
      </c>
      <c r="C884" s="63" t="s">
        <v>31</v>
      </c>
      <c r="D884" s="63" t="s">
        <v>3370</v>
      </c>
      <c r="E884" s="61" t="s">
        <v>4931</v>
      </c>
      <c r="F884" s="61" t="s">
        <v>4932</v>
      </c>
      <c r="G884" s="61" t="s">
        <v>35</v>
      </c>
      <c r="H884" s="8" t="s">
        <v>4946</v>
      </c>
      <c r="I884" s="8" t="e">
        <f>VLOOKUP(H884,新返回合同!$A$2:$Y$45,25,FALSE)</f>
        <v>#N/A</v>
      </c>
      <c r="J884" s="65" t="s">
        <v>4858</v>
      </c>
      <c r="K884" s="61" t="s">
        <v>4947</v>
      </c>
      <c r="L884" s="8" t="s">
        <v>4948</v>
      </c>
      <c r="M884" s="61"/>
      <c r="N884" s="69">
        <v>44428</v>
      </c>
      <c r="O884" s="61"/>
      <c r="P884" s="89">
        <v>2350</v>
      </c>
      <c r="Q884" s="399">
        <v>37.587000000000003</v>
      </c>
      <c r="R884" s="18">
        <f t="shared" si="63"/>
        <v>88329.45</v>
      </c>
      <c r="S884" s="26">
        <v>202305</v>
      </c>
      <c r="T884" s="84" t="s">
        <v>4944</v>
      </c>
      <c r="U884" s="84"/>
      <c r="V884" s="499">
        <v>37.586307425000001</v>
      </c>
      <c r="W884" s="95"/>
      <c r="X884" s="87"/>
      <c r="Y884" s="87"/>
      <c r="Z884" s="98" t="s">
        <v>4949</v>
      </c>
      <c r="AA884" s="493">
        <v>0</v>
      </c>
      <c r="AB884" s="494">
        <v>0</v>
      </c>
      <c r="AC884" s="225">
        <f t="shared" si="62"/>
        <v>0</v>
      </c>
      <c r="AD884" s="38"/>
    </row>
    <row r="885" spans="1:30" s="2" customFormat="1" ht="15" customHeight="1">
      <c r="A885" s="61" t="s">
        <v>29</v>
      </c>
      <c r="B885" s="62" t="s">
        <v>3363</v>
      </c>
      <c r="C885" s="63" t="s">
        <v>31</v>
      </c>
      <c r="D885" s="63" t="s">
        <v>3370</v>
      </c>
      <c r="E885" s="61" t="s">
        <v>4931</v>
      </c>
      <c r="F885" s="61" t="s">
        <v>4932</v>
      </c>
      <c r="G885" s="61" t="s">
        <v>35</v>
      </c>
      <c r="H885" s="8" t="s">
        <v>4946</v>
      </c>
      <c r="I885" s="8" t="e">
        <f>VLOOKUP(H885,新返回合同!$A$2:$Y$45,25,FALSE)</f>
        <v>#N/A</v>
      </c>
      <c r="J885" s="65" t="s">
        <v>4858</v>
      </c>
      <c r="K885" s="61" t="s">
        <v>4947</v>
      </c>
      <c r="L885" s="8" t="s">
        <v>4950</v>
      </c>
      <c r="M885" s="61"/>
      <c r="N885" s="69">
        <v>44428</v>
      </c>
      <c r="O885" s="61"/>
      <c r="P885" s="89">
        <v>3350</v>
      </c>
      <c r="Q885" s="399">
        <v>119.604</v>
      </c>
      <c r="R885" s="18">
        <f t="shared" si="63"/>
        <v>400673.4</v>
      </c>
      <c r="S885" s="26">
        <v>202305</v>
      </c>
      <c r="T885" s="84" t="s">
        <v>4941</v>
      </c>
      <c r="U885" s="84"/>
      <c r="V885" s="499">
        <v>119.60306750300001</v>
      </c>
      <c r="W885" s="95"/>
      <c r="X885" s="87"/>
      <c r="Y885" s="87"/>
      <c r="Z885" s="98" t="s">
        <v>4951</v>
      </c>
      <c r="AA885" s="493">
        <v>0</v>
      </c>
      <c r="AB885" s="494">
        <v>0</v>
      </c>
      <c r="AC885" s="225">
        <f t="shared" si="62"/>
        <v>0</v>
      </c>
      <c r="AD885" s="38"/>
    </row>
    <row r="886" spans="1:30" s="43" customFormat="1" ht="15" customHeight="1">
      <c r="A886" s="57" t="s">
        <v>29</v>
      </c>
      <c r="B886" s="58" t="s">
        <v>3363</v>
      </c>
      <c r="C886" s="59" t="s">
        <v>31</v>
      </c>
      <c r="D886" s="59" t="s">
        <v>3370</v>
      </c>
      <c r="E886" s="57" t="s">
        <v>4931</v>
      </c>
      <c r="F886" s="57" t="s">
        <v>4932</v>
      </c>
      <c r="G886" s="57" t="s">
        <v>35</v>
      </c>
      <c r="H886" s="60" t="s">
        <v>4938</v>
      </c>
      <c r="I886" s="60" t="e">
        <f>VLOOKUP(H886,新返回合同!$A$2:$Y$45,25,FALSE)</f>
        <v>#N/A</v>
      </c>
      <c r="J886" s="66" t="s">
        <v>4888</v>
      </c>
      <c r="K886" s="57" t="s">
        <v>4952</v>
      </c>
      <c r="L886" s="60" t="s">
        <v>4953</v>
      </c>
      <c r="M886" s="57"/>
      <c r="N886" s="67">
        <v>44562</v>
      </c>
      <c r="O886" s="57"/>
      <c r="P886" s="82">
        <v>2600</v>
      </c>
      <c r="Q886" s="408">
        <v>0</v>
      </c>
      <c r="R886" s="76">
        <f t="shared" si="63"/>
        <v>0</v>
      </c>
      <c r="S886" s="77">
        <v>202305</v>
      </c>
      <c r="T886" s="78" t="s">
        <v>4954</v>
      </c>
      <c r="U886" s="78"/>
      <c r="V886" s="498">
        <v>0</v>
      </c>
      <c r="W886" s="466"/>
      <c r="X886" s="81">
        <v>44713</v>
      </c>
      <c r="Y886" s="81">
        <v>45077</v>
      </c>
      <c r="Z886" s="96" t="s">
        <v>4955</v>
      </c>
      <c r="AA886" s="382">
        <v>0</v>
      </c>
      <c r="AB886" s="143">
        <v>0</v>
      </c>
      <c r="AC886" s="374">
        <f t="shared" si="62"/>
        <v>0</v>
      </c>
      <c r="AD886" s="44"/>
    </row>
    <row r="887" spans="1:30" s="43" customFormat="1" ht="15" customHeight="1">
      <c r="A887" s="57" t="s">
        <v>29</v>
      </c>
      <c r="B887" s="58" t="s">
        <v>3363</v>
      </c>
      <c r="C887" s="59" t="s">
        <v>31</v>
      </c>
      <c r="D887" s="59" t="s">
        <v>3370</v>
      </c>
      <c r="E887" s="57" t="s">
        <v>4931</v>
      </c>
      <c r="F887" s="57" t="s">
        <v>4932</v>
      </c>
      <c r="G887" s="57" t="s">
        <v>35</v>
      </c>
      <c r="H887" s="60" t="s">
        <v>4938</v>
      </c>
      <c r="I887" s="60" t="e">
        <f>VLOOKUP(H887,新返回合同!$A$2:$Y$45,25,FALSE)</f>
        <v>#N/A</v>
      </c>
      <c r="J887" s="66" t="s">
        <v>4888</v>
      </c>
      <c r="K887" s="57" t="s">
        <v>4952</v>
      </c>
      <c r="L887" s="60" t="s">
        <v>4956</v>
      </c>
      <c r="M887" s="57"/>
      <c r="N887" s="67">
        <v>44562</v>
      </c>
      <c r="O887" s="57"/>
      <c r="P887" s="82">
        <v>3600</v>
      </c>
      <c r="Q887" s="408">
        <v>0</v>
      </c>
      <c r="R887" s="76">
        <f t="shared" si="63"/>
        <v>0</v>
      </c>
      <c r="S887" s="77">
        <v>202305</v>
      </c>
      <c r="T887" s="78" t="s">
        <v>4954</v>
      </c>
      <c r="U887" s="78"/>
      <c r="V887" s="498">
        <v>0</v>
      </c>
      <c r="W887" s="466"/>
      <c r="X887" s="81">
        <v>44713</v>
      </c>
      <c r="Y887" s="81">
        <v>45077</v>
      </c>
      <c r="Z887" s="96" t="s">
        <v>4957</v>
      </c>
      <c r="AA887" s="382">
        <v>0</v>
      </c>
      <c r="AB887" s="143">
        <v>0</v>
      </c>
      <c r="AC887" s="374">
        <f t="shared" si="62"/>
        <v>0</v>
      </c>
      <c r="AD887" s="44"/>
    </row>
    <row r="888" spans="1:30" s="43" customFormat="1" ht="15" customHeight="1">
      <c r="A888" s="57" t="s">
        <v>29</v>
      </c>
      <c r="B888" s="58" t="s">
        <v>3363</v>
      </c>
      <c r="C888" s="59" t="s">
        <v>31</v>
      </c>
      <c r="D888" s="59" t="s">
        <v>3370</v>
      </c>
      <c r="E888" s="57" t="s">
        <v>4931</v>
      </c>
      <c r="F888" s="57" t="s">
        <v>4932</v>
      </c>
      <c r="G888" s="57" t="s">
        <v>35</v>
      </c>
      <c r="H888" s="60" t="s">
        <v>4958</v>
      </c>
      <c r="I888" s="60" t="e">
        <f>VLOOKUP(H888,新返回合同!$A$2:$Y$45,25,FALSE)</f>
        <v>#N/A</v>
      </c>
      <c r="J888" s="66" t="s">
        <v>4888</v>
      </c>
      <c r="K888" s="57" t="s">
        <v>4959</v>
      </c>
      <c r="L888" s="60" t="s">
        <v>4960</v>
      </c>
      <c r="M888" s="57"/>
      <c r="N888" s="67">
        <v>44562</v>
      </c>
      <c r="O888" s="57"/>
      <c r="P888" s="82">
        <v>2350</v>
      </c>
      <c r="Q888" s="408">
        <v>77.143000000000001</v>
      </c>
      <c r="R888" s="76">
        <f t="shared" si="63"/>
        <v>181286.05</v>
      </c>
      <c r="S888" s="77">
        <v>202305</v>
      </c>
      <c r="T888" s="78" t="s">
        <v>4961</v>
      </c>
      <c r="U888" s="78"/>
      <c r="V888" s="498">
        <v>77.142768860000004</v>
      </c>
      <c r="W888" s="466"/>
      <c r="X888" s="81">
        <v>44986</v>
      </c>
      <c r="Y888" s="81">
        <v>45351</v>
      </c>
      <c r="Z888" s="96" t="s">
        <v>4962</v>
      </c>
      <c r="AA888" s="382">
        <v>0</v>
      </c>
      <c r="AB888" s="143">
        <v>0</v>
      </c>
      <c r="AC888" s="374">
        <f t="shared" si="62"/>
        <v>0</v>
      </c>
      <c r="AD888" s="44"/>
    </row>
    <row r="889" spans="1:30" s="43" customFormat="1" ht="15" customHeight="1">
      <c r="A889" s="57" t="s">
        <v>29</v>
      </c>
      <c r="B889" s="58" t="s">
        <v>3363</v>
      </c>
      <c r="C889" s="59" t="s">
        <v>31</v>
      </c>
      <c r="D889" s="59" t="s">
        <v>3370</v>
      </c>
      <c r="E889" s="57" t="s">
        <v>4931</v>
      </c>
      <c r="F889" s="57" t="s">
        <v>4932</v>
      </c>
      <c r="G889" s="57" t="s">
        <v>35</v>
      </c>
      <c r="H889" s="60" t="s">
        <v>4958</v>
      </c>
      <c r="I889" s="60" t="e">
        <f>VLOOKUP(H889,新返回合同!$A$2:$Y$45,25,FALSE)</f>
        <v>#N/A</v>
      </c>
      <c r="J889" s="66" t="s">
        <v>4888</v>
      </c>
      <c r="K889" s="57" t="s">
        <v>4963</v>
      </c>
      <c r="L889" s="60" t="s">
        <v>4964</v>
      </c>
      <c r="M889" s="57"/>
      <c r="N889" s="67">
        <v>44562</v>
      </c>
      <c r="O889" s="57"/>
      <c r="P889" s="82">
        <v>3350</v>
      </c>
      <c r="Q889" s="408">
        <v>44.033000000000001</v>
      </c>
      <c r="R889" s="76">
        <f t="shared" si="63"/>
        <v>147510.54999999999</v>
      </c>
      <c r="S889" s="77">
        <v>202305</v>
      </c>
      <c r="T889" s="78" t="s">
        <v>4961</v>
      </c>
      <c r="U889" s="78"/>
      <c r="V889" s="498">
        <v>44.032779693999998</v>
      </c>
      <c r="W889" s="466"/>
      <c r="X889" s="81">
        <v>44986</v>
      </c>
      <c r="Y889" s="81">
        <v>45351</v>
      </c>
      <c r="Z889" s="96" t="s">
        <v>4965</v>
      </c>
      <c r="AA889" s="382">
        <v>0</v>
      </c>
      <c r="AB889" s="143">
        <v>0</v>
      </c>
      <c r="AC889" s="374">
        <f t="shared" si="62"/>
        <v>0</v>
      </c>
      <c r="AD889" s="44"/>
    </row>
    <row r="890" spans="1:30" s="2" customFormat="1" ht="15" customHeight="1">
      <c r="A890" s="61" t="s">
        <v>29</v>
      </c>
      <c r="B890" s="62" t="s">
        <v>3363</v>
      </c>
      <c r="C890" s="63" t="s">
        <v>31</v>
      </c>
      <c r="D890" s="63" t="s">
        <v>3370</v>
      </c>
      <c r="E890" s="61" t="s">
        <v>4931</v>
      </c>
      <c r="F890" s="61" t="s">
        <v>4932</v>
      </c>
      <c r="G890" s="61" t="s">
        <v>35</v>
      </c>
      <c r="H890" s="8" t="s">
        <v>4946</v>
      </c>
      <c r="I890" s="8" t="e">
        <f>VLOOKUP(H890,新返回合同!$A$2:$Y$45,25,FALSE)</f>
        <v>#N/A</v>
      </c>
      <c r="J890" s="65" t="s">
        <v>4888</v>
      </c>
      <c r="K890" s="61" t="s">
        <v>4966</v>
      </c>
      <c r="L890" s="8" t="s">
        <v>4967</v>
      </c>
      <c r="M890" s="61"/>
      <c r="N890" s="69">
        <v>44562</v>
      </c>
      <c r="O890" s="61"/>
      <c r="P890" s="89">
        <v>3200</v>
      </c>
      <c r="Q890" s="399">
        <v>0</v>
      </c>
      <c r="R890" s="18">
        <f t="shared" si="63"/>
        <v>0</v>
      </c>
      <c r="S890" s="26">
        <v>202305</v>
      </c>
      <c r="T890" s="84" t="s">
        <v>4968</v>
      </c>
      <c r="U890" s="84"/>
      <c r="V890" s="499">
        <v>0.167237252</v>
      </c>
      <c r="W890" s="95"/>
      <c r="X890" s="87">
        <v>44713</v>
      </c>
      <c r="Y890" s="87">
        <v>45077</v>
      </c>
      <c r="Z890" s="98" t="s">
        <v>4969</v>
      </c>
      <c r="AA890" s="493">
        <v>0</v>
      </c>
      <c r="AB890" s="494">
        <v>0</v>
      </c>
      <c r="AC890" s="225">
        <f t="shared" si="62"/>
        <v>0</v>
      </c>
      <c r="AD890" s="38"/>
    </row>
    <row r="891" spans="1:30" s="2" customFormat="1" ht="15" customHeight="1">
      <c r="A891" s="61" t="s">
        <v>29</v>
      </c>
      <c r="B891" s="62" t="s">
        <v>3363</v>
      </c>
      <c r="C891" s="63" t="s">
        <v>31</v>
      </c>
      <c r="D891" s="63" t="s">
        <v>3370</v>
      </c>
      <c r="E891" s="61" t="s">
        <v>4931</v>
      </c>
      <c r="F891" s="61" t="s">
        <v>4932</v>
      </c>
      <c r="G891" s="61" t="s">
        <v>35</v>
      </c>
      <c r="H891" s="8" t="s">
        <v>4946</v>
      </c>
      <c r="I891" s="8" t="e">
        <f>VLOOKUP(H891,新返回合同!$A$2:$Y$45,25,FALSE)</f>
        <v>#N/A</v>
      </c>
      <c r="J891" s="65" t="s">
        <v>4888</v>
      </c>
      <c r="K891" s="61" t="s">
        <v>4970</v>
      </c>
      <c r="L891" s="8" t="s">
        <v>4971</v>
      </c>
      <c r="M891" s="61"/>
      <c r="N891" s="69">
        <v>44562</v>
      </c>
      <c r="O891" s="61"/>
      <c r="P891" s="89">
        <v>4200</v>
      </c>
      <c r="Q891" s="399">
        <v>0</v>
      </c>
      <c r="R891" s="18">
        <f t="shared" si="63"/>
        <v>0</v>
      </c>
      <c r="S891" s="26">
        <v>202305</v>
      </c>
      <c r="T891" s="84" t="s">
        <v>4968</v>
      </c>
      <c r="U891" s="84"/>
      <c r="V891" s="499">
        <v>1.0034275E-2</v>
      </c>
      <c r="W891" s="95"/>
      <c r="X891" s="87">
        <v>44713</v>
      </c>
      <c r="Y891" s="87">
        <v>45077</v>
      </c>
      <c r="Z891" s="98" t="s">
        <v>4972</v>
      </c>
      <c r="AA891" s="493">
        <v>0</v>
      </c>
      <c r="AB891" s="494">
        <v>0</v>
      </c>
      <c r="AC891" s="225">
        <f t="shared" si="62"/>
        <v>0</v>
      </c>
      <c r="AD891" s="38"/>
    </row>
    <row r="892" spans="1:30" s="43" customFormat="1" ht="15" customHeight="1">
      <c r="A892" s="57" t="s">
        <v>29</v>
      </c>
      <c r="B892" s="58" t="s">
        <v>3363</v>
      </c>
      <c r="C892" s="59" t="s">
        <v>31</v>
      </c>
      <c r="D892" s="59" t="s">
        <v>3370</v>
      </c>
      <c r="E892" s="57" t="s">
        <v>4931</v>
      </c>
      <c r="F892" s="57" t="s">
        <v>4932</v>
      </c>
      <c r="G892" s="57" t="s">
        <v>35</v>
      </c>
      <c r="H892" s="60" t="s">
        <v>4938</v>
      </c>
      <c r="I892" s="60" t="e">
        <f>VLOOKUP(H892,新返回合同!$A$2:$Y$45,25,FALSE)</f>
        <v>#N/A</v>
      </c>
      <c r="J892" s="66" t="s">
        <v>4973</v>
      </c>
      <c r="K892" s="57" t="s">
        <v>4974</v>
      </c>
      <c r="L892" s="60"/>
      <c r="M892" s="57"/>
      <c r="N892" s="67">
        <v>44428</v>
      </c>
      <c r="O892" s="57"/>
      <c r="P892" s="82">
        <v>0.02</v>
      </c>
      <c r="Q892" s="408">
        <v>0</v>
      </c>
      <c r="R892" s="76">
        <f t="shared" si="63"/>
        <v>0</v>
      </c>
      <c r="S892" s="77">
        <v>202305</v>
      </c>
      <c r="T892" s="78" t="s">
        <v>4975</v>
      </c>
      <c r="U892" s="78"/>
      <c r="V892" s="498">
        <v>0</v>
      </c>
      <c r="W892" s="466"/>
      <c r="X892" s="81">
        <v>44713</v>
      </c>
      <c r="Y892" s="81">
        <v>45077</v>
      </c>
      <c r="Z892" s="96"/>
      <c r="AA892" s="382">
        <v>0</v>
      </c>
      <c r="AB892" s="143">
        <v>0</v>
      </c>
      <c r="AC892" s="374">
        <f t="shared" si="62"/>
        <v>0</v>
      </c>
      <c r="AD892" s="44"/>
    </row>
    <row r="893" spans="1:30" s="43" customFormat="1" ht="15" customHeight="1">
      <c r="A893" s="57" t="s">
        <v>29</v>
      </c>
      <c r="B893" s="58" t="s">
        <v>3363</v>
      </c>
      <c r="C893" s="59" t="s">
        <v>31</v>
      </c>
      <c r="D893" s="59" t="s">
        <v>3370</v>
      </c>
      <c r="E893" s="57" t="s">
        <v>4931</v>
      </c>
      <c r="F893" s="57" t="s">
        <v>4932</v>
      </c>
      <c r="G893" s="57" t="s">
        <v>35</v>
      </c>
      <c r="H893" s="60" t="s">
        <v>4976</v>
      </c>
      <c r="I893" s="60" t="e">
        <f>VLOOKUP(H893,新返回合同!$A$2:$Y$45,25,FALSE)</f>
        <v>#N/A</v>
      </c>
      <c r="J893" s="66" t="s">
        <v>4858</v>
      </c>
      <c r="K893" s="57" t="s">
        <v>4977</v>
      </c>
      <c r="L893" s="60" t="s">
        <v>4978</v>
      </c>
      <c r="M893" s="57"/>
      <c r="N893" s="67">
        <v>44197</v>
      </c>
      <c r="O893" s="57"/>
      <c r="P893" s="82">
        <v>3200</v>
      </c>
      <c r="Q893" s="408">
        <v>20.614000000000001</v>
      </c>
      <c r="R893" s="76">
        <f t="shared" si="63"/>
        <v>65964.800000000003</v>
      </c>
      <c r="S893" s="77">
        <v>202305</v>
      </c>
      <c r="T893" s="78" t="s">
        <v>4979</v>
      </c>
      <c r="U893" s="78"/>
      <c r="V893" s="498">
        <v>20.613395691000001</v>
      </c>
      <c r="W893" s="466"/>
      <c r="X893" s="81">
        <v>44835</v>
      </c>
      <c r="Y893" s="81">
        <v>45199</v>
      </c>
      <c r="Z893" s="96" t="s">
        <v>4980</v>
      </c>
      <c r="AA893" s="382">
        <v>0</v>
      </c>
      <c r="AB893" s="143">
        <v>0</v>
      </c>
      <c r="AC893" s="374">
        <f t="shared" si="62"/>
        <v>0</v>
      </c>
      <c r="AD893" s="44"/>
    </row>
    <row r="894" spans="1:30" s="43" customFormat="1" ht="15" customHeight="1">
      <c r="A894" s="57" t="s">
        <v>29</v>
      </c>
      <c r="B894" s="58" t="s">
        <v>3363</v>
      </c>
      <c r="C894" s="59" t="s">
        <v>31</v>
      </c>
      <c r="D894" s="59" t="s">
        <v>3370</v>
      </c>
      <c r="E894" s="57" t="s">
        <v>4981</v>
      </c>
      <c r="F894" s="57" t="s">
        <v>4982</v>
      </c>
      <c r="G894" s="57" t="s">
        <v>35</v>
      </c>
      <c r="H894" s="60" t="s">
        <v>4983</v>
      </c>
      <c r="I894" s="60" t="e">
        <f>VLOOKUP(H894,新返回合同!$A$2:$Y$45,25,FALSE)</f>
        <v>#N/A</v>
      </c>
      <c r="J894" s="66" t="s">
        <v>4888</v>
      </c>
      <c r="K894" s="57"/>
      <c r="L894" s="60" t="s">
        <v>4984</v>
      </c>
      <c r="M894" s="57"/>
      <c r="N894" s="67">
        <v>44866</v>
      </c>
      <c r="O894" s="57"/>
      <c r="P894" s="82">
        <v>2200</v>
      </c>
      <c r="Q894" s="408">
        <v>59.008000000000003</v>
      </c>
      <c r="R894" s="76">
        <f t="shared" si="63"/>
        <v>129817.60000000001</v>
      </c>
      <c r="S894" s="77">
        <v>202305</v>
      </c>
      <c r="T894" s="78" t="s">
        <v>4985</v>
      </c>
      <c r="U894" s="78"/>
      <c r="V894" s="498">
        <v>59.007804870999998</v>
      </c>
      <c r="W894" s="466"/>
      <c r="X894" s="81">
        <v>44896</v>
      </c>
      <c r="Y894" s="81">
        <v>45260</v>
      </c>
      <c r="Z894" s="96" t="s">
        <v>4986</v>
      </c>
      <c r="AA894" s="382">
        <v>0</v>
      </c>
      <c r="AB894" s="143">
        <v>0</v>
      </c>
      <c r="AC894" s="374">
        <f t="shared" si="62"/>
        <v>0</v>
      </c>
      <c r="AD894" s="44"/>
    </row>
    <row r="895" spans="1:30" s="43" customFormat="1" ht="15" customHeight="1">
      <c r="A895" s="57" t="s">
        <v>29</v>
      </c>
      <c r="B895" s="58" t="s">
        <v>3363</v>
      </c>
      <c r="C895" s="59" t="s">
        <v>31</v>
      </c>
      <c r="D895" s="59" t="s">
        <v>3370</v>
      </c>
      <c r="E895" s="57" t="s">
        <v>4981</v>
      </c>
      <c r="F895" s="57" t="s">
        <v>4982</v>
      </c>
      <c r="G895" s="57" t="s">
        <v>35</v>
      </c>
      <c r="H895" s="60" t="s">
        <v>4983</v>
      </c>
      <c r="I895" s="60" t="e">
        <f>VLOOKUP(H895,新返回合同!$A$2:$Y$45,25,FALSE)</f>
        <v>#N/A</v>
      </c>
      <c r="J895" s="66" t="s">
        <v>4888</v>
      </c>
      <c r="K895" s="57"/>
      <c r="L895" s="60" t="s">
        <v>4987</v>
      </c>
      <c r="M895" s="57"/>
      <c r="N895" s="67">
        <v>44866</v>
      </c>
      <c r="O895" s="57"/>
      <c r="P895" s="82">
        <v>3200</v>
      </c>
      <c r="Q895" s="408">
        <v>82.472999999999999</v>
      </c>
      <c r="R895" s="76">
        <f t="shared" si="63"/>
        <v>263913.59999999998</v>
      </c>
      <c r="S895" s="77">
        <v>202305</v>
      </c>
      <c r="T895" s="78" t="s">
        <v>4985</v>
      </c>
      <c r="U895" s="78"/>
      <c r="V895" s="498">
        <v>82.472885132000002</v>
      </c>
      <c r="W895" s="466"/>
      <c r="X895" s="81">
        <v>44896</v>
      </c>
      <c r="Y895" s="81">
        <v>45260</v>
      </c>
      <c r="Z895" s="96" t="s">
        <v>4988</v>
      </c>
      <c r="AA895" s="382">
        <v>0</v>
      </c>
      <c r="AB895" s="143">
        <v>0</v>
      </c>
      <c r="AC895" s="374">
        <f t="shared" si="62"/>
        <v>0</v>
      </c>
      <c r="AD895" s="44"/>
    </row>
    <row r="896" spans="1:30" s="2" customFormat="1" ht="15" customHeight="1">
      <c r="A896" s="61" t="s">
        <v>29</v>
      </c>
      <c r="B896" s="62" t="s">
        <v>3363</v>
      </c>
      <c r="C896" s="63" t="s">
        <v>31</v>
      </c>
      <c r="D896" s="63" t="s">
        <v>3370</v>
      </c>
      <c r="E896" s="61" t="s">
        <v>291</v>
      </c>
      <c r="F896" s="61" t="s">
        <v>4989</v>
      </c>
      <c r="G896" s="61" t="s">
        <v>35</v>
      </c>
      <c r="H896" s="8" t="s">
        <v>4990</v>
      </c>
      <c r="I896" s="8" t="e">
        <f>VLOOKUP(H896,新返回合同!$A$2:$Y$45,25,FALSE)</f>
        <v>#N/A</v>
      </c>
      <c r="J896" s="65" t="s">
        <v>4858</v>
      </c>
      <c r="K896" s="61" t="s">
        <v>4880</v>
      </c>
      <c r="L896" s="8" t="s">
        <v>4991</v>
      </c>
      <c r="M896" s="61"/>
      <c r="N896" s="69">
        <v>44197</v>
      </c>
      <c r="O896" s="61"/>
      <c r="P896" s="89">
        <v>2800</v>
      </c>
      <c r="Q896" s="399">
        <v>0</v>
      </c>
      <c r="R896" s="18">
        <f t="shared" si="63"/>
        <v>0</v>
      </c>
      <c r="S896" s="26">
        <v>202305</v>
      </c>
      <c r="T896" s="84" t="s">
        <v>4992</v>
      </c>
      <c r="U896" s="84"/>
      <c r="V896" s="499">
        <v>0</v>
      </c>
      <c r="W896" s="95"/>
      <c r="X896" s="87"/>
      <c r="Y896" s="87"/>
      <c r="Z896" s="98" t="s">
        <v>4993</v>
      </c>
      <c r="AA896" s="493">
        <v>0</v>
      </c>
      <c r="AB896" s="494">
        <v>0</v>
      </c>
      <c r="AC896" s="225">
        <f t="shared" si="62"/>
        <v>0</v>
      </c>
      <c r="AD896" s="38"/>
    </row>
    <row r="897" spans="1:30" s="2" customFormat="1" ht="15" customHeight="1">
      <c r="A897" s="61" t="s">
        <v>29</v>
      </c>
      <c r="B897" s="62" t="s">
        <v>3363</v>
      </c>
      <c r="C897" s="63" t="s">
        <v>31</v>
      </c>
      <c r="D897" s="63" t="s">
        <v>3370</v>
      </c>
      <c r="E897" s="61" t="s">
        <v>291</v>
      </c>
      <c r="F897" s="61" t="s">
        <v>4989</v>
      </c>
      <c r="G897" s="61" t="s">
        <v>35</v>
      </c>
      <c r="H897" s="8" t="s">
        <v>4990</v>
      </c>
      <c r="I897" s="8" t="e">
        <f>VLOOKUP(H897,新返回合同!$A$2:$Y$45,25,FALSE)</f>
        <v>#N/A</v>
      </c>
      <c r="J897" s="65" t="s">
        <v>4858</v>
      </c>
      <c r="K897" s="61" t="s">
        <v>4880</v>
      </c>
      <c r="L897" s="8" t="s">
        <v>4994</v>
      </c>
      <c r="M897" s="61"/>
      <c r="N897" s="69">
        <v>44197</v>
      </c>
      <c r="O897" s="61"/>
      <c r="P897" s="89">
        <v>2800</v>
      </c>
      <c r="Q897" s="399">
        <v>0</v>
      </c>
      <c r="R897" s="18">
        <f t="shared" si="63"/>
        <v>0</v>
      </c>
      <c r="S897" s="26">
        <v>202305</v>
      </c>
      <c r="T897" s="84" t="s">
        <v>4995</v>
      </c>
      <c r="U897" s="84"/>
      <c r="V897" s="499">
        <v>0</v>
      </c>
      <c r="W897" s="95"/>
      <c r="X897" s="87"/>
      <c r="Y897" s="87"/>
      <c r="Z897" s="98" t="s">
        <v>4996</v>
      </c>
      <c r="AA897" s="493">
        <v>0</v>
      </c>
      <c r="AB897" s="494">
        <v>0</v>
      </c>
      <c r="AC897" s="225">
        <f t="shared" si="62"/>
        <v>0</v>
      </c>
      <c r="AD897" s="38"/>
    </row>
    <row r="898" spans="1:30" s="2" customFormat="1" ht="15" customHeight="1">
      <c r="A898" s="61" t="s">
        <v>29</v>
      </c>
      <c r="B898" s="62" t="s">
        <v>3363</v>
      </c>
      <c r="C898" s="63" t="s">
        <v>31</v>
      </c>
      <c r="D898" s="63" t="s">
        <v>3370</v>
      </c>
      <c r="E898" s="61" t="s">
        <v>291</v>
      </c>
      <c r="F898" s="61" t="s">
        <v>4989</v>
      </c>
      <c r="G898" s="61" t="s">
        <v>35</v>
      </c>
      <c r="H898" s="8" t="s">
        <v>4990</v>
      </c>
      <c r="I898" s="8" t="e">
        <f>VLOOKUP(H898,新返回合同!$A$2:$Y$45,25,FALSE)</f>
        <v>#N/A</v>
      </c>
      <c r="J898" s="65" t="s">
        <v>4858</v>
      </c>
      <c r="K898" s="61" t="s">
        <v>4876</v>
      </c>
      <c r="L898" s="8" t="s">
        <v>4997</v>
      </c>
      <c r="M898" s="61"/>
      <c r="N898" s="69">
        <v>44197</v>
      </c>
      <c r="O898" s="61"/>
      <c r="P898" s="89">
        <v>3400</v>
      </c>
      <c r="Q898" s="399">
        <v>125.46299999999999</v>
      </c>
      <c r="R898" s="18">
        <f t="shared" si="63"/>
        <v>426574.2</v>
      </c>
      <c r="S898" s="26">
        <v>202305</v>
      </c>
      <c r="T898" s="84" t="s">
        <v>4998</v>
      </c>
      <c r="U898" s="84"/>
      <c r="V898" s="499">
        <v>125.46214867499999</v>
      </c>
      <c r="W898" s="95"/>
      <c r="X898" s="87"/>
      <c r="Y898" s="87"/>
      <c r="Z898" s="98" t="s">
        <v>4999</v>
      </c>
      <c r="AA898" s="493">
        <v>0</v>
      </c>
      <c r="AB898" s="494">
        <v>0</v>
      </c>
      <c r="AC898" s="225">
        <f t="shared" si="62"/>
        <v>0</v>
      </c>
      <c r="AD898" s="38"/>
    </row>
    <row r="899" spans="1:30" s="2" customFormat="1" ht="15" customHeight="1">
      <c r="A899" s="61" t="s">
        <v>29</v>
      </c>
      <c r="B899" s="62" t="s">
        <v>3363</v>
      </c>
      <c r="C899" s="63" t="s">
        <v>31</v>
      </c>
      <c r="D899" s="63" t="s">
        <v>3370</v>
      </c>
      <c r="E899" s="61" t="s">
        <v>291</v>
      </c>
      <c r="F899" s="61" t="s">
        <v>4989</v>
      </c>
      <c r="G899" s="61" t="s">
        <v>35</v>
      </c>
      <c r="H899" s="8" t="s">
        <v>4990</v>
      </c>
      <c r="I899" s="8" t="e">
        <f>VLOOKUP(H899,新返回合同!$A$2:$Y$45,25,FALSE)</f>
        <v>#N/A</v>
      </c>
      <c r="J899" s="65" t="s">
        <v>4973</v>
      </c>
      <c r="K899" s="61" t="s">
        <v>5000</v>
      </c>
      <c r="L899" s="8"/>
      <c r="M899" s="61"/>
      <c r="N899" s="69">
        <v>44197</v>
      </c>
      <c r="O899" s="61"/>
      <c r="P899" s="89">
        <v>0.02</v>
      </c>
      <c r="Q899" s="399">
        <v>0</v>
      </c>
      <c r="R899" s="18">
        <f t="shared" si="63"/>
        <v>0</v>
      </c>
      <c r="S899" s="26">
        <v>202305</v>
      </c>
      <c r="T899" s="84" t="s">
        <v>5001</v>
      </c>
      <c r="U899" s="84"/>
      <c r="V899" s="499">
        <v>0</v>
      </c>
      <c r="W899" s="95"/>
      <c r="X899" s="87"/>
      <c r="Y899" s="87"/>
      <c r="Z899" s="98"/>
      <c r="AA899" s="493">
        <v>0</v>
      </c>
      <c r="AB899" s="494">
        <v>0</v>
      </c>
      <c r="AC899" s="225">
        <f t="shared" si="62"/>
        <v>0</v>
      </c>
      <c r="AD899" s="38"/>
    </row>
    <row r="900" spans="1:30" s="43" customFormat="1" ht="15" customHeight="1">
      <c r="A900" s="57" t="s">
        <v>29</v>
      </c>
      <c r="B900" s="58" t="s">
        <v>3363</v>
      </c>
      <c r="C900" s="59" t="s">
        <v>31</v>
      </c>
      <c r="D900" s="59" t="s">
        <v>3370</v>
      </c>
      <c r="E900" s="57" t="s">
        <v>291</v>
      </c>
      <c r="F900" s="57" t="s">
        <v>4989</v>
      </c>
      <c r="G900" s="57" t="s">
        <v>35</v>
      </c>
      <c r="H900" s="60" t="s">
        <v>5002</v>
      </c>
      <c r="I900" s="60" t="e">
        <f>VLOOKUP(H900,新返回合同!$A$2:$Y$45,25,FALSE)</f>
        <v>#N/A</v>
      </c>
      <c r="J900" s="66" t="s">
        <v>4973</v>
      </c>
      <c r="K900" s="57" t="s">
        <v>5000</v>
      </c>
      <c r="L900" s="60"/>
      <c r="M900" s="57"/>
      <c r="N900" s="67">
        <v>44197</v>
      </c>
      <c r="O900" s="57"/>
      <c r="P900" s="82">
        <v>0.02</v>
      </c>
      <c r="Q900" s="408">
        <v>0</v>
      </c>
      <c r="R900" s="76">
        <f t="shared" si="63"/>
        <v>0</v>
      </c>
      <c r="S900" s="77">
        <v>202305</v>
      </c>
      <c r="T900" s="78" t="s">
        <v>5003</v>
      </c>
      <c r="U900" s="78"/>
      <c r="V900" s="498">
        <v>0</v>
      </c>
      <c r="W900" s="466"/>
      <c r="X900" s="81">
        <v>44562</v>
      </c>
      <c r="Y900" s="81">
        <v>44926</v>
      </c>
      <c r="Z900" s="96"/>
      <c r="AA900" s="382">
        <v>0</v>
      </c>
      <c r="AB900" s="143">
        <v>0</v>
      </c>
      <c r="AC900" s="374">
        <f t="shared" si="62"/>
        <v>0</v>
      </c>
      <c r="AD900" s="44"/>
    </row>
    <row r="901" spans="1:30" s="2" customFormat="1" ht="15" customHeight="1">
      <c r="A901" s="61" t="s">
        <v>29</v>
      </c>
      <c r="B901" s="62" t="s">
        <v>3363</v>
      </c>
      <c r="C901" s="63" t="s">
        <v>31</v>
      </c>
      <c r="D901" s="63" t="s">
        <v>3370</v>
      </c>
      <c r="E901" s="61" t="s">
        <v>5004</v>
      </c>
      <c r="F901" s="61" t="s">
        <v>5005</v>
      </c>
      <c r="G901" s="61" t="s">
        <v>35</v>
      </c>
      <c r="H901" s="8" t="s">
        <v>5006</v>
      </c>
      <c r="I901" s="8" t="e">
        <f>VLOOKUP(H901,新返回合同!$A$2:$Y$45,25,FALSE)</f>
        <v>#N/A</v>
      </c>
      <c r="J901" s="65" t="s">
        <v>4888</v>
      </c>
      <c r="K901" s="61" t="s">
        <v>5007</v>
      </c>
      <c r="L901" s="8" t="s">
        <v>5008</v>
      </c>
      <c r="M901" s="61"/>
      <c r="N901" s="69">
        <v>44706</v>
      </c>
      <c r="O901" s="61"/>
      <c r="P901" s="89">
        <v>2350</v>
      </c>
      <c r="Q901" s="399">
        <v>0</v>
      </c>
      <c r="R901" s="18">
        <f t="shared" si="63"/>
        <v>0</v>
      </c>
      <c r="S901" s="26">
        <v>202305</v>
      </c>
      <c r="T901" s="84" t="s">
        <v>5009</v>
      </c>
      <c r="U901" s="84"/>
      <c r="V901" s="499">
        <v>0</v>
      </c>
      <c r="W901" s="95"/>
      <c r="X901" s="87"/>
      <c r="Y901" s="87"/>
      <c r="Z901" s="98" t="s">
        <v>5010</v>
      </c>
      <c r="AA901" s="493">
        <v>0</v>
      </c>
      <c r="AB901" s="494">
        <v>0</v>
      </c>
      <c r="AC901" s="225">
        <f t="shared" si="62"/>
        <v>0</v>
      </c>
      <c r="AD901" s="38"/>
    </row>
    <row r="902" spans="1:30" s="2" customFormat="1" ht="15" customHeight="1">
      <c r="A902" s="61" t="s">
        <v>29</v>
      </c>
      <c r="B902" s="62" t="s">
        <v>3363</v>
      </c>
      <c r="C902" s="63" t="s">
        <v>31</v>
      </c>
      <c r="D902" s="63" t="s">
        <v>3370</v>
      </c>
      <c r="E902" s="61" t="s">
        <v>5004</v>
      </c>
      <c r="F902" s="61" t="s">
        <v>5005</v>
      </c>
      <c r="G902" s="61" t="s">
        <v>35</v>
      </c>
      <c r="H902" s="8" t="s">
        <v>5006</v>
      </c>
      <c r="I902" s="8" t="e">
        <f>VLOOKUP(H902,新返回合同!$A$2:$Y$45,25,FALSE)</f>
        <v>#N/A</v>
      </c>
      <c r="J902" s="65" t="s">
        <v>4888</v>
      </c>
      <c r="K902" s="61" t="s">
        <v>5007</v>
      </c>
      <c r="L902" s="8" t="s">
        <v>5011</v>
      </c>
      <c r="M902" s="61"/>
      <c r="N902" s="69">
        <v>44706</v>
      </c>
      <c r="O902" s="61"/>
      <c r="P902" s="89">
        <v>3050</v>
      </c>
      <c r="Q902" s="399">
        <v>0</v>
      </c>
      <c r="R902" s="18">
        <f t="shared" si="63"/>
        <v>0</v>
      </c>
      <c r="S902" s="26">
        <v>202305</v>
      </c>
      <c r="T902" s="84" t="s">
        <v>5009</v>
      </c>
      <c r="U902" s="84"/>
      <c r="V902" s="499">
        <v>0</v>
      </c>
      <c r="W902" s="95"/>
      <c r="X902" s="87"/>
      <c r="Y902" s="87"/>
      <c r="Z902" s="98" t="s">
        <v>5012</v>
      </c>
      <c r="AA902" s="493">
        <v>0</v>
      </c>
      <c r="AB902" s="494">
        <v>0</v>
      </c>
      <c r="AC902" s="225">
        <f t="shared" si="62"/>
        <v>0</v>
      </c>
      <c r="AD902" s="38"/>
    </row>
    <row r="903" spans="1:30" s="43" customFormat="1" ht="15" customHeight="1">
      <c r="A903" s="57" t="s">
        <v>29</v>
      </c>
      <c r="B903" s="58" t="s">
        <v>3363</v>
      </c>
      <c r="C903" s="59" t="s">
        <v>31</v>
      </c>
      <c r="D903" s="59" t="s">
        <v>3370</v>
      </c>
      <c r="E903" s="57" t="s">
        <v>5013</v>
      </c>
      <c r="F903" s="57" t="s">
        <v>5014</v>
      </c>
      <c r="G903" s="57" t="s">
        <v>35</v>
      </c>
      <c r="H903" s="60" t="s">
        <v>5015</v>
      </c>
      <c r="I903" s="60" t="str">
        <f>VLOOKUP(H903,新返回合同!$A$2:$Y$45,25,FALSE)</f>
        <v>2023-05-23</v>
      </c>
      <c r="J903" s="66" t="s">
        <v>4858</v>
      </c>
      <c r="K903" s="57" t="s">
        <v>5016</v>
      </c>
      <c r="L903" s="60" t="s">
        <v>5016</v>
      </c>
      <c r="M903" s="57"/>
      <c r="N903" s="67">
        <v>44652</v>
      </c>
      <c r="O903" s="57"/>
      <c r="P903" s="82">
        <v>2300</v>
      </c>
      <c r="Q903" s="408">
        <v>17.736000000000001</v>
      </c>
      <c r="R903" s="76">
        <f t="shared" si="63"/>
        <v>40792.800000000003</v>
      </c>
      <c r="S903" s="77">
        <v>202305</v>
      </c>
      <c r="T903" s="78" t="s">
        <v>5017</v>
      </c>
      <c r="U903" s="78"/>
      <c r="V903" s="498">
        <v>17.735435120000002</v>
      </c>
      <c r="W903" s="466"/>
      <c r="X903" s="81">
        <v>45017</v>
      </c>
      <c r="Y903" s="81">
        <v>45382</v>
      </c>
      <c r="Z903" s="96" t="s">
        <v>5018</v>
      </c>
      <c r="AA903" s="382">
        <v>0</v>
      </c>
      <c r="AB903" s="143">
        <v>0</v>
      </c>
      <c r="AC903" s="374">
        <f t="shared" si="62"/>
        <v>0</v>
      </c>
      <c r="AD903" s="44"/>
    </row>
    <row r="904" spans="1:30" s="43" customFormat="1" ht="15" customHeight="1">
      <c r="A904" s="57" t="s">
        <v>29</v>
      </c>
      <c r="B904" s="58" t="s">
        <v>3363</v>
      </c>
      <c r="C904" s="59" t="s">
        <v>31</v>
      </c>
      <c r="D904" s="59" t="s">
        <v>3370</v>
      </c>
      <c r="E904" s="57" t="s">
        <v>5013</v>
      </c>
      <c r="F904" s="57" t="s">
        <v>5014</v>
      </c>
      <c r="G904" s="57" t="s">
        <v>35</v>
      </c>
      <c r="H904" s="60" t="s">
        <v>5015</v>
      </c>
      <c r="I904" s="60" t="str">
        <f>VLOOKUP(H904,新返回合同!$A$2:$Y$45,25,FALSE)</f>
        <v>2023-05-23</v>
      </c>
      <c r="J904" s="66" t="s">
        <v>4858</v>
      </c>
      <c r="K904" s="57" t="s">
        <v>5019</v>
      </c>
      <c r="L904" s="60" t="s">
        <v>5019</v>
      </c>
      <c r="M904" s="57"/>
      <c r="N904" s="67">
        <v>44652</v>
      </c>
      <c r="O904" s="57"/>
      <c r="P904" s="82">
        <v>3300</v>
      </c>
      <c r="Q904" s="408">
        <v>135.08199999999999</v>
      </c>
      <c r="R904" s="76">
        <f t="shared" si="63"/>
        <v>445770.6</v>
      </c>
      <c r="S904" s="77">
        <v>202305</v>
      </c>
      <c r="T904" s="78" t="s">
        <v>5020</v>
      </c>
      <c r="U904" s="78"/>
      <c r="V904" s="498">
        <v>135.081262778</v>
      </c>
      <c r="W904" s="466"/>
      <c r="X904" s="81">
        <v>45017</v>
      </c>
      <c r="Y904" s="81">
        <v>45382</v>
      </c>
      <c r="Z904" s="96" t="s">
        <v>5021</v>
      </c>
      <c r="AA904" s="382">
        <v>0</v>
      </c>
      <c r="AB904" s="143">
        <v>0</v>
      </c>
      <c r="AC904" s="374">
        <f t="shared" si="62"/>
        <v>0</v>
      </c>
      <c r="AD904" s="44"/>
    </row>
    <row r="905" spans="1:30" s="43" customFormat="1" ht="15" customHeight="1">
      <c r="A905" s="57" t="s">
        <v>29</v>
      </c>
      <c r="B905" s="58" t="s">
        <v>3363</v>
      </c>
      <c r="C905" s="59" t="s">
        <v>31</v>
      </c>
      <c r="D905" s="59" t="s">
        <v>3370</v>
      </c>
      <c r="E905" s="57" t="s">
        <v>315</v>
      </c>
      <c r="F905" s="57" t="s">
        <v>316</v>
      </c>
      <c r="G905" s="57" t="s">
        <v>35</v>
      </c>
      <c r="H905" s="60" t="s">
        <v>5022</v>
      </c>
      <c r="I905" s="60" t="e">
        <f>VLOOKUP(H905,新返回合同!$A$2:$Y$45,25,FALSE)</f>
        <v>#N/A</v>
      </c>
      <c r="J905" s="66" t="s">
        <v>4888</v>
      </c>
      <c r="K905" s="57"/>
      <c r="L905" s="60" t="s">
        <v>5023</v>
      </c>
      <c r="M905" s="57"/>
      <c r="N905" s="67">
        <v>44866</v>
      </c>
      <c r="O905" s="57"/>
      <c r="P905" s="82">
        <v>2300</v>
      </c>
      <c r="Q905" s="408">
        <v>143.422</v>
      </c>
      <c r="R905" s="76">
        <f t="shared" si="63"/>
        <v>329870.59999999998</v>
      </c>
      <c r="S905" s="77">
        <v>202305</v>
      </c>
      <c r="T905" s="78" t="s">
        <v>4985</v>
      </c>
      <c r="U905" s="78"/>
      <c r="V905" s="498">
        <v>143.421142578</v>
      </c>
      <c r="W905" s="466"/>
      <c r="X905" s="81">
        <v>44896</v>
      </c>
      <c r="Y905" s="81">
        <v>45260</v>
      </c>
      <c r="Z905" s="96" t="s">
        <v>5024</v>
      </c>
      <c r="AA905" s="382">
        <v>0</v>
      </c>
      <c r="AB905" s="143">
        <v>0</v>
      </c>
      <c r="AC905" s="374">
        <f t="shared" si="62"/>
        <v>0</v>
      </c>
      <c r="AD905" s="44"/>
    </row>
    <row r="906" spans="1:30" s="43" customFormat="1" ht="15" customHeight="1">
      <c r="A906" s="57" t="s">
        <v>29</v>
      </c>
      <c r="B906" s="58" t="s">
        <v>3363</v>
      </c>
      <c r="C906" s="59" t="s">
        <v>31</v>
      </c>
      <c r="D906" s="59" t="s">
        <v>3370</v>
      </c>
      <c r="E906" s="57" t="s">
        <v>315</v>
      </c>
      <c r="F906" s="57" t="s">
        <v>316</v>
      </c>
      <c r="G906" s="57" t="s">
        <v>35</v>
      </c>
      <c r="H906" s="60" t="s">
        <v>5022</v>
      </c>
      <c r="I906" s="60" t="e">
        <f>VLOOKUP(H906,新返回合同!$A$2:$Y$45,25,FALSE)</f>
        <v>#N/A</v>
      </c>
      <c r="J906" s="66" t="s">
        <v>4888</v>
      </c>
      <c r="K906" s="57"/>
      <c r="L906" s="60" t="s">
        <v>5025</v>
      </c>
      <c r="M906" s="57"/>
      <c r="N906" s="67">
        <v>44866</v>
      </c>
      <c r="O906" s="57"/>
      <c r="P906" s="82">
        <v>3300</v>
      </c>
      <c r="Q906" s="408">
        <v>241.745</v>
      </c>
      <c r="R906" s="76">
        <f t="shared" si="63"/>
        <v>797758.5</v>
      </c>
      <c r="S906" s="77">
        <v>202305</v>
      </c>
      <c r="T906" s="78" t="s">
        <v>4985</v>
      </c>
      <c r="U906" s="78"/>
      <c r="V906" s="498">
        <v>241.74449157699999</v>
      </c>
      <c r="W906" s="466"/>
      <c r="X906" s="81">
        <v>44896</v>
      </c>
      <c r="Y906" s="81">
        <v>45260</v>
      </c>
      <c r="Z906" s="96" t="s">
        <v>5026</v>
      </c>
      <c r="AA906" s="382">
        <v>0</v>
      </c>
      <c r="AB906" s="143">
        <v>0</v>
      </c>
      <c r="AC906" s="374">
        <f t="shared" si="62"/>
        <v>0</v>
      </c>
      <c r="AD906" s="44"/>
    </row>
    <row r="907" spans="1:30" s="2" customFormat="1" ht="15" customHeight="1">
      <c r="A907" s="61" t="s">
        <v>29</v>
      </c>
      <c r="B907" s="62" t="s">
        <v>3363</v>
      </c>
      <c r="C907" s="63" t="s">
        <v>31</v>
      </c>
      <c r="D907" s="63" t="s">
        <v>3370</v>
      </c>
      <c r="E907" s="61" t="s">
        <v>315</v>
      </c>
      <c r="F907" s="61" t="s">
        <v>316</v>
      </c>
      <c r="G907" s="61" t="s">
        <v>35</v>
      </c>
      <c r="H907" s="8" t="s">
        <v>5027</v>
      </c>
      <c r="I907" s="8" t="e">
        <f>VLOOKUP(H907,新返回合同!$A$2:$Y$45,25,FALSE)</f>
        <v>#N/A</v>
      </c>
      <c r="J907" s="65" t="s">
        <v>4858</v>
      </c>
      <c r="K907" s="61" t="s">
        <v>5028</v>
      </c>
      <c r="L907" s="8" t="s">
        <v>5029</v>
      </c>
      <c r="M907" s="61"/>
      <c r="N907" s="69">
        <v>44986</v>
      </c>
      <c r="O907" s="61"/>
      <c r="P907" s="89">
        <v>2200</v>
      </c>
      <c r="Q907" s="399">
        <v>7.8920000000000003</v>
      </c>
      <c r="R907" s="18">
        <f t="shared" si="63"/>
        <v>17362.400000000001</v>
      </c>
      <c r="S907" s="26">
        <v>202305</v>
      </c>
      <c r="T907" s="84" t="s">
        <v>5030</v>
      </c>
      <c r="U907" s="84"/>
      <c r="V907" s="499">
        <v>7.8917529829999999</v>
      </c>
      <c r="W907" s="95"/>
      <c r="X907" s="87"/>
      <c r="Y907" s="87"/>
      <c r="Z907" s="98" t="s">
        <v>5031</v>
      </c>
      <c r="AA907" s="493">
        <v>0</v>
      </c>
      <c r="AB907" s="494">
        <v>0</v>
      </c>
      <c r="AC907" s="225">
        <f t="shared" si="62"/>
        <v>0</v>
      </c>
      <c r="AD907" s="38"/>
    </row>
    <row r="908" spans="1:30" s="2" customFormat="1" ht="15" customHeight="1">
      <c r="A908" s="61" t="s">
        <v>29</v>
      </c>
      <c r="B908" s="62" t="s">
        <v>3363</v>
      </c>
      <c r="C908" s="63" t="s">
        <v>31</v>
      </c>
      <c r="D908" s="63" t="s">
        <v>3370</v>
      </c>
      <c r="E908" s="61" t="s">
        <v>315</v>
      </c>
      <c r="F908" s="61" t="s">
        <v>316</v>
      </c>
      <c r="G908" s="61" t="s">
        <v>35</v>
      </c>
      <c r="H908" s="8" t="s">
        <v>5027</v>
      </c>
      <c r="I908" s="8" t="e">
        <f>VLOOKUP(H908,新返回合同!$A$2:$Y$45,25,FALSE)</f>
        <v>#N/A</v>
      </c>
      <c r="J908" s="65" t="s">
        <v>4858</v>
      </c>
      <c r="K908" s="61" t="s">
        <v>5028</v>
      </c>
      <c r="L908" s="8" t="s">
        <v>5032</v>
      </c>
      <c r="M908" s="61"/>
      <c r="N908" s="69">
        <v>44986</v>
      </c>
      <c r="O908" s="61"/>
      <c r="P908" s="89">
        <v>3200</v>
      </c>
      <c r="Q908" s="399">
        <v>72.438999999999993</v>
      </c>
      <c r="R908" s="18">
        <f t="shared" si="63"/>
        <v>231804.79999999999</v>
      </c>
      <c r="S908" s="26">
        <v>202305</v>
      </c>
      <c r="T908" s="84" t="s">
        <v>5030</v>
      </c>
      <c r="U908" s="84"/>
      <c r="V908" s="499">
        <v>72.438827234000001</v>
      </c>
      <c r="W908" s="95"/>
      <c r="X908" s="87"/>
      <c r="Y908" s="87"/>
      <c r="Z908" s="98" t="s">
        <v>5033</v>
      </c>
      <c r="AA908" s="493">
        <v>0</v>
      </c>
      <c r="AB908" s="494">
        <v>0</v>
      </c>
      <c r="AC908" s="225">
        <f t="shared" si="62"/>
        <v>0</v>
      </c>
      <c r="AD908" s="38"/>
    </row>
    <row r="909" spans="1:30" s="2" customFormat="1" ht="15" customHeight="1">
      <c r="A909" s="61" t="s">
        <v>29</v>
      </c>
      <c r="B909" s="62" t="s">
        <v>3363</v>
      </c>
      <c r="C909" s="63" t="s">
        <v>31</v>
      </c>
      <c r="D909" s="63" t="s">
        <v>3370</v>
      </c>
      <c r="E909" s="61" t="s">
        <v>5034</v>
      </c>
      <c r="F909" s="61" t="s">
        <v>5035</v>
      </c>
      <c r="G909" s="61" t="s">
        <v>35</v>
      </c>
      <c r="H909" s="8" t="s">
        <v>5036</v>
      </c>
      <c r="I909" s="8" t="e">
        <f>VLOOKUP(H909,新返回合同!$A$2:$Y$45,25,FALSE)</f>
        <v>#N/A</v>
      </c>
      <c r="J909" s="65" t="s">
        <v>4858</v>
      </c>
      <c r="K909" s="61" t="s">
        <v>5037</v>
      </c>
      <c r="L909" s="8" t="s">
        <v>5038</v>
      </c>
      <c r="M909" s="61"/>
      <c r="N909" s="69">
        <v>44531</v>
      </c>
      <c r="O909" s="61"/>
      <c r="P909" s="89">
        <v>3300</v>
      </c>
      <c r="Q909" s="399">
        <v>0</v>
      </c>
      <c r="R909" s="18">
        <f t="shared" si="63"/>
        <v>0</v>
      </c>
      <c r="S909" s="26">
        <v>202305</v>
      </c>
      <c r="T909" s="84" t="s">
        <v>5039</v>
      </c>
      <c r="U909" s="84"/>
      <c r="V909" s="499">
        <v>0</v>
      </c>
      <c r="W909" s="95"/>
      <c r="X909" s="87"/>
      <c r="Y909" s="87"/>
      <c r="Z909" s="98" t="s">
        <v>5040</v>
      </c>
      <c r="AA909" s="493">
        <v>0</v>
      </c>
      <c r="AB909" s="494">
        <v>0</v>
      </c>
      <c r="AC909" s="225">
        <f t="shared" si="62"/>
        <v>0</v>
      </c>
      <c r="AD909" s="38"/>
    </row>
    <row r="910" spans="1:30" s="2" customFormat="1" ht="15" customHeight="1">
      <c r="A910" s="61" t="s">
        <v>29</v>
      </c>
      <c r="B910" s="62" t="s">
        <v>3363</v>
      </c>
      <c r="C910" s="63" t="s">
        <v>31</v>
      </c>
      <c r="D910" s="63" t="s">
        <v>3370</v>
      </c>
      <c r="E910" s="61" t="s">
        <v>5034</v>
      </c>
      <c r="F910" s="61" t="s">
        <v>5035</v>
      </c>
      <c r="G910" s="61" t="s">
        <v>35</v>
      </c>
      <c r="H910" s="8" t="s">
        <v>5041</v>
      </c>
      <c r="I910" s="8" t="e">
        <f>VLOOKUP(H910,新返回合同!$A$2:$Y$45,25,FALSE)</f>
        <v>#N/A</v>
      </c>
      <c r="J910" s="65" t="s">
        <v>4858</v>
      </c>
      <c r="K910" s="61" t="s">
        <v>5037</v>
      </c>
      <c r="L910" s="8" t="s">
        <v>5042</v>
      </c>
      <c r="M910" s="61"/>
      <c r="N910" s="69">
        <v>44197</v>
      </c>
      <c r="O910" s="61"/>
      <c r="P910" s="89">
        <v>3300</v>
      </c>
      <c r="Q910" s="399">
        <v>167.601</v>
      </c>
      <c r="R910" s="18">
        <f t="shared" si="63"/>
        <v>553083.30000000005</v>
      </c>
      <c r="S910" s="26">
        <v>202305</v>
      </c>
      <c r="T910" s="84" t="s">
        <v>5043</v>
      </c>
      <c r="U910" s="84"/>
      <c r="V910" s="499">
        <v>167.60076904300001</v>
      </c>
      <c r="W910" s="95"/>
      <c r="X910" s="87"/>
      <c r="Y910" s="87"/>
      <c r="Z910" s="98" t="s">
        <v>5044</v>
      </c>
      <c r="AA910" s="493">
        <v>0</v>
      </c>
      <c r="AB910" s="494">
        <v>0</v>
      </c>
      <c r="AC910" s="225">
        <f t="shared" si="62"/>
        <v>0</v>
      </c>
      <c r="AD910" s="38"/>
    </row>
    <row r="911" spans="1:30" s="43" customFormat="1" ht="15" customHeight="1">
      <c r="A911" s="57" t="s">
        <v>29</v>
      </c>
      <c r="B911" s="58" t="s">
        <v>3363</v>
      </c>
      <c r="C911" s="59" t="s">
        <v>31</v>
      </c>
      <c r="D911" s="59" t="s">
        <v>3370</v>
      </c>
      <c r="E911" s="57" t="s">
        <v>5045</v>
      </c>
      <c r="F911" s="57" t="s">
        <v>5035</v>
      </c>
      <c r="G911" s="57" t="s">
        <v>35</v>
      </c>
      <c r="H911" s="60" t="s">
        <v>5046</v>
      </c>
      <c r="I911" s="60" t="str">
        <f>VLOOKUP(H911,新返回合同!$A$2:$Y$45,25,FALSE)</f>
        <v>2023-05-09</v>
      </c>
      <c r="J911" s="66" t="s">
        <v>4858</v>
      </c>
      <c r="K911" s="57" t="s">
        <v>5047</v>
      </c>
      <c r="L911" s="60" t="s">
        <v>5048</v>
      </c>
      <c r="M911" s="57"/>
      <c r="N911" s="67">
        <v>44228</v>
      </c>
      <c r="O911" s="57"/>
      <c r="P911" s="82">
        <v>3100</v>
      </c>
      <c r="Q911" s="408">
        <v>100.592</v>
      </c>
      <c r="R911" s="76">
        <f t="shared" si="63"/>
        <v>311835.2</v>
      </c>
      <c r="S911" s="77">
        <v>202305</v>
      </c>
      <c r="T911" s="78" t="s">
        <v>5049</v>
      </c>
      <c r="U911" s="78"/>
      <c r="V911" s="498">
        <v>100.59181213399999</v>
      </c>
      <c r="W911" s="466"/>
      <c r="X911" s="81">
        <v>44927</v>
      </c>
      <c r="Y911" s="81">
        <v>45291</v>
      </c>
      <c r="Z911" s="96" t="s">
        <v>5050</v>
      </c>
      <c r="AA911" s="382">
        <v>0</v>
      </c>
      <c r="AB911" s="143">
        <v>0</v>
      </c>
      <c r="AC911" s="374">
        <f t="shared" si="62"/>
        <v>0</v>
      </c>
      <c r="AD911" s="44"/>
    </row>
    <row r="912" spans="1:30" s="43" customFormat="1" ht="15" customHeight="1">
      <c r="A912" s="57" t="s">
        <v>29</v>
      </c>
      <c r="B912" s="58" t="s">
        <v>3363</v>
      </c>
      <c r="C912" s="59" t="s">
        <v>31</v>
      </c>
      <c r="D912" s="59" t="s">
        <v>3370</v>
      </c>
      <c r="E912" s="57" t="s">
        <v>5045</v>
      </c>
      <c r="F912" s="57" t="s">
        <v>5035</v>
      </c>
      <c r="G912" s="57" t="s">
        <v>35</v>
      </c>
      <c r="H912" s="60" t="s">
        <v>5046</v>
      </c>
      <c r="I912" s="60" t="str">
        <f>VLOOKUP(H912,新返回合同!$A$2:$Y$45,25,FALSE)</f>
        <v>2023-05-09</v>
      </c>
      <c r="J912" s="66" t="s">
        <v>4858</v>
      </c>
      <c r="K912" s="57" t="s">
        <v>5051</v>
      </c>
      <c r="L912" s="60" t="s">
        <v>5052</v>
      </c>
      <c r="M912" s="57"/>
      <c r="N912" s="67">
        <v>44228</v>
      </c>
      <c r="O912" s="57"/>
      <c r="P912" s="82">
        <v>2600</v>
      </c>
      <c r="Q912" s="408">
        <v>96.051000000000002</v>
      </c>
      <c r="R912" s="76">
        <f t="shared" si="63"/>
        <v>249732.6</v>
      </c>
      <c r="S912" s="77">
        <v>202305</v>
      </c>
      <c r="T912" s="78" t="s">
        <v>5049</v>
      </c>
      <c r="U912" s="78"/>
      <c r="V912" s="498">
        <v>96.050086974999999</v>
      </c>
      <c r="W912" s="466"/>
      <c r="X912" s="81">
        <v>44927</v>
      </c>
      <c r="Y912" s="81">
        <v>45291</v>
      </c>
      <c r="Z912" s="96" t="s">
        <v>5053</v>
      </c>
      <c r="AA912" s="382">
        <v>0</v>
      </c>
      <c r="AB912" s="143">
        <v>0</v>
      </c>
      <c r="AC912" s="374">
        <f t="shared" si="62"/>
        <v>0</v>
      </c>
      <c r="AD912" s="44"/>
    </row>
    <row r="913" spans="1:30" s="43" customFormat="1" ht="15" customHeight="1">
      <c r="A913" s="57" t="s">
        <v>29</v>
      </c>
      <c r="B913" s="58" t="s">
        <v>3363</v>
      </c>
      <c r="C913" s="59" t="s">
        <v>31</v>
      </c>
      <c r="D913" s="59" t="s">
        <v>3370</v>
      </c>
      <c r="E913" s="57" t="s">
        <v>5045</v>
      </c>
      <c r="F913" s="57" t="s">
        <v>5035</v>
      </c>
      <c r="G913" s="57" t="s">
        <v>35</v>
      </c>
      <c r="H913" s="60" t="s">
        <v>5046</v>
      </c>
      <c r="I913" s="60" t="str">
        <f>VLOOKUP(H913,新返回合同!$A$2:$Y$45,25,FALSE)</f>
        <v>2023-05-09</v>
      </c>
      <c r="J913" s="66" t="s">
        <v>4858</v>
      </c>
      <c r="K913" s="57" t="s">
        <v>5054</v>
      </c>
      <c r="L913" s="60" t="s">
        <v>5055</v>
      </c>
      <c r="M913" s="57"/>
      <c r="N913" s="67">
        <v>44197</v>
      </c>
      <c r="O913" s="57"/>
      <c r="P913" s="82">
        <v>2200</v>
      </c>
      <c r="Q913" s="408">
        <v>136.637</v>
      </c>
      <c r="R913" s="76">
        <f t="shared" si="63"/>
        <v>300601.40000000002</v>
      </c>
      <c r="S913" s="77">
        <v>202305</v>
      </c>
      <c r="T913" s="78" t="s">
        <v>5056</v>
      </c>
      <c r="U913" s="78"/>
      <c r="V913" s="498">
        <v>136.636012467</v>
      </c>
      <c r="W913" s="466"/>
      <c r="X913" s="81">
        <v>44927</v>
      </c>
      <c r="Y913" s="81">
        <v>45291</v>
      </c>
      <c r="Z913" s="96" t="s">
        <v>5057</v>
      </c>
      <c r="AA913" s="382">
        <v>0</v>
      </c>
      <c r="AB913" s="143">
        <v>0</v>
      </c>
      <c r="AC913" s="374">
        <f t="shared" si="62"/>
        <v>0</v>
      </c>
      <c r="AD913" s="44"/>
    </row>
    <row r="914" spans="1:30" s="43" customFormat="1" ht="15" customHeight="1">
      <c r="A914" s="57" t="s">
        <v>29</v>
      </c>
      <c r="B914" s="58" t="s">
        <v>3363</v>
      </c>
      <c r="C914" s="59" t="s">
        <v>31</v>
      </c>
      <c r="D914" s="59" t="s">
        <v>3370</v>
      </c>
      <c r="E914" s="57" t="s">
        <v>5045</v>
      </c>
      <c r="F914" s="57" t="s">
        <v>5035</v>
      </c>
      <c r="G914" s="57" t="s">
        <v>35</v>
      </c>
      <c r="H914" s="60" t="s">
        <v>5046</v>
      </c>
      <c r="I914" s="60" t="str">
        <f>VLOOKUP(H914,新返回合同!$A$2:$Y$45,25,FALSE)</f>
        <v>2023-05-09</v>
      </c>
      <c r="J914" s="66" t="s">
        <v>4858</v>
      </c>
      <c r="K914" s="57" t="s">
        <v>5054</v>
      </c>
      <c r="L914" s="60" t="s">
        <v>5058</v>
      </c>
      <c r="M914" s="57"/>
      <c r="N914" s="67">
        <v>44197</v>
      </c>
      <c r="O914" s="57"/>
      <c r="P914" s="82">
        <v>2200</v>
      </c>
      <c r="Q914" s="408">
        <v>0</v>
      </c>
      <c r="R914" s="76">
        <f t="shared" si="63"/>
        <v>0</v>
      </c>
      <c r="S914" s="77">
        <v>202305</v>
      </c>
      <c r="T914" s="78" t="s">
        <v>5059</v>
      </c>
      <c r="U914" s="78"/>
      <c r="V914" s="498">
        <v>0</v>
      </c>
      <c r="W914" s="466"/>
      <c r="X914" s="81">
        <v>44927</v>
      </c>
      <c r="Y914" s="81">
        <v>45291</v>
      </c>
      <c r="Z914" s="96" t="s">
        <v>5060</v>
      </c>
      <c r="AA914" s="382">
        <v>0</v>
      </c>
      <c r="AB914" s="143">
        <v>0</v>
      </c>
      <c r="AC914" s="374">
        <f t="shared" si="62"/>
        <v>0</v>
      </c>
      <c r="AD914" s="44"/>
    </row>
    <row r="915" spans="1:30" s="43" customFormat="1" ht="15" customHeight="1">
      <c r="A915" s="57" t="s">
        <v>29</v>
      </c>
      <c r="B915" s="58" t="s">
        <v>3363</v>
      </c>
      <c r="C915" s="59" t="s">
        <v>31</v>
      </c>
      <c r="D915" s="59" t="s">
        <v>3370</v>
      </c>
      <c r="E915" s="57" t="s">
        <v>5045</v>
      </c>
      <c r="F915" s="57" t="s">
        <v>5035</v>
      </c>
      <c r="G915" s="57" t="s">
        <v>35</v>
      </c>
      <c r="H915" s="60" t="s">
        <v>5046</v>
      </c>
      <c r="I915" s="60" t="str">
        <f>VLOOKUP(H915,新返回合同!$A$2:$Y$45,25,FALSE)</f>
        <v>2023-05-09</v>
      </c>
      <c r="J915" s="66" t="s">
        <v>4858</v>
      </c>
      <c r="K915" s="57" t="s">
        <v>5061</v>
      </c>
      <c r="L915" s="60" t="s">
        <v>5062</v>
      </c>
      <c r="M915" s="57"/>
      <c r="N915" s="67">
        <v>44197</v>
      </c>
      <c r="O915" s="57"/>
      <c r="P915" s="82">
        <v>3200</v>
      </c>
      <c r="Q915" s="408">
        <v>280.83499999999998</v>
      </c>
      <c r="R915" s="76">
        <f t="shared" si="63"/>
        <v>898672</v>
      </c>
      <c r="S915" s="77">
        <v>202305</v>
      </c>
      <c r="T915" s="78" t="s">
        <v>5056</v>
      </c>
      <c r="U915" s="78"/>
      <c r="V915" s="498">
        <v>280.83485860600001</v>
      </c>
      <c r="W915" s="466"/>
      <c r="X915" s="81">
        <v>44927</v>
      </c>
      <c r="Y915" s="81">
        <v>45291</v>
      </c>
      <c r="Z915" s="96" t="s">
        <v>5063</v>
      </c>
      <c r="AA915" s="382">
        <v>0</v>
      </c>
      <c r="AB915" s="143">
        <v>0</v>
      </c>
      <c r="AC915" s="374">
        <f t="shared" si="62"/>
        <v>0</v>
      </c>
      <c r="AD915" s="44"/>
    </row>
    <row r="916" spans="1:30" s="43" customFormat="1" ht="15" customHeight="1">
      <c r="A916" s="57" t="s">
        <v>29</v>
      </c>
      <c r="B916" s="58" t="s">
        <v>3363</v>
      </c>
      <c r="C916" s="59" t="s">
        <v>31</v>
      </c>
      <c r="D916" s="59" t="s">
        <v>3370</v>
      </c>
      <c r="E916" s="57" t="s">
        <v>5064</v>
      </c>
      <c r="F916" s="57" t="s">
        <v>5065</v>
      </c>
      <c r="G916" s="57" t="s">
        <v>35</v>
      </c>
      <c r="H916" s="60" t="s">
        <v>5066</v>
      </c>
      <c r="I916" s="60" t="e">
        <f>VLOOKUP(H916,新返回合同!$A$2:$Y$45,25,FALSE)</f>
        <v>#N/A</v>
      </c>
      <c r="J916" s="66" t="s">
        <v>4858</v>
      </c>
      <c r="K916" s="57" t="s">
        <v>5067</v>
      </c>
      <c r="L916" s="60" t="s">
        <v>5068</v>
      </c>
      <c r="M916" s="57"/>
      <c r="N916" s="67">
        <v>44713</v>
      </c>
      <c r="O916" s="57"/>
      <c r="P916" s="82">
        <v>2200</v>
      </c>
      <c r="Q916" s="408">
        <v>217.74</v>
      </c>
      <c r="R916" s="76">
        <f t="shared" si="63"/>
        <v>479028</v>
      </c>
      <c r="S916" s="77">
        <v>202305</v>
      </c>
      <c r="T916" s="78" t="s">
        <v>5069</v>
      </c>
      <c r="U916" s="78"/>
      <c r="V916" s="410">
        <v>217.742095947</v>
      </c>
      <c r="W916" s="466"/>
      <c r="X916" s="81">
        <v>44713</v>
      </c>
      <c r="Y916" s="81">
        <v>45077</v>
      </c>
      <c r="Z916" s="96" t="s">
        <v>5070</v>
      </c>
      <c r="AA916" s="382">
        <v>0</v>
      </c>
      <c r="AB916" s="143">
        <v>0</v>
      </c>
      <c r="AC916" s="374">
        <f t="shared" si="62"/>
        <v>0</v>
      </c>
      <c r="AD916" s="44"/>
    </row>
    <row r="917" spans="1:30" s="43" customFormat="1" ht="15" customHeight="1">
      <c r="A917" s="57" t="s">
        <v>29</v>
      </c>
      <c r="B917" s="58" t="s">
        <v>3363</v>
      </c>
      <c r="C917" s="59" t="s">
        <v>31</v>
      </c>
      <c r="D917" s="59" t="s">
        <v>3370</v>
      </c>
      <c r="E917" s="57" t="s">
        <v>5064</v>
      </c>
      <c r="F917" s="57" t="s">
        <v>5065</v>
      </c>
      <c r="G917" s="57" t="s">
        <v>35</v>
      </c>
      <c r="H917" s="60" t="s">
        <v>5066</v>
      </c>
      <c r="I917" s="60" t="e">
        <f>VLOOKUP(H917,新返回合同!$A$2:$Y$45,25,FALSE)</f>
        <v>#N/A</v>
      </c>
      <c r="J917" s="66" t="s">
        <v>4858</v>
      </c>
      <c r="K917" s="57" t="s">
        <v>5071</v>
      </c>
      <c r="L917" s="60" t="s">
        <v>5072</v>
      </c>
      <c r="M917" s="57"/>
      <c r="N917" s="67">
        <v>44713</v>
      </c>
      <c r="O917" s="57"/>
      <c r="P917" s="82">
        <v>2500</v>
      </c>
      <c r="Q917" s="408">
        <v>393.85</v>
      </c>
      <c r="R917" s="76">
        <f t="shared" si="63"/>
        <v>984625</v>
      </c>
      <c r="S917" s="77">
        <v>202305</v>
      </c>
      <c r="T917" s="78" t="s">
        <v>5069</v>
      </c>
      <c r="U917" s="78"/>
      <c r="V917" s="410">
        <v>393.85140991200001</v>
      </c>
      <c r="W917" s="466"/>
      <c r="X917" s="81">
        <v>44713</v>
      </c>
      <c r="Y917" s="81">
        <v>45077</v>
      </c>
      <c r="Z917" s="96" t="s">
        <v>5073</v>
      </c>
      <c r="AA917" s="382">
        <v>0</v>
      </c>
      <c r="AB917" s="143">
        <v>0</v>
      </c>
      <c r="AC917" s="374">
        <f t="shared" si="62"/>
        <v>0</v>
      </c>
      <c r="AD917" s="44"/>
    </row>
    <row r="918" spans="1:30" s="43" customFormat="1" ht="15" customHeight="1">
      <c r="A918" s="57" t="s">
        <v>29</v>
      </c>
      <c r="B918" s="58" t="s">
        <v>3363</v>
      </c>
      <c r="C918" s="59" t="s">
        <v>31</v>
      </c>
      <c r="D918" s="59" t="s">
        <v>3370</v>
      </c>
      <c r="E918" s="57" t="s">
        <v>5064</v>
      </c>
      <c r="F918" s="57" t="s">
        <v>5065</v>
      </c>
      <c r="G918" s="57" t="s">
        <v>35</v>
      </c>
      <c r="H918" s="60" t="s">
        <v>5074</v>
      </c>
      <c r="I918" s="60" t="e">
        <f>VLOOKUP(H918,新返回合同!$A$2:$Y$45,25,FALSE)</f>
        <v>#N/A</v>
      </c>
      <c r="J918" s="66" t="s">
        <v>4858</v>
      </c>
      <c r="K918" s="57" t="s">
        <v>5075</v>
      </c>
      <c r="L918" s="60" t="s">
        <v>5075</v>
      </c>
      <c r="M918" s="57"/>
      <c r="N918" s="67">
        <v>44743</v>
      </c>
      <c r="O918" s="57"/>
      <c r="P918" s="82">
        <v>0.05</v>
      </c>
      <c r="Q918" s="502">
        <v>4027370</v>
      </c>
      <c r="R918" s="76">
        <f t="shared" si="63"/>
        <v>201368.5</v>
      </c>
      <c r="S918" s="77">
        <v>202305</v>
      </c>
      <c r="T918" s="78" t="s">
        <v>5076</v>
      </c>
      <c r="U918" s="78"/>
      <c r="V918" s="410">
        <v>4027370</v>
      </c>
      <c r="W918" s="466"/>
      <c r="X918" s="81">
        <v>44743</v>
      </c>
      <c r="Y918" s="81">
        <v>45107</v>
      </c>
      <c r="Z918" s="96" t="s">
        <v>5077</v>
      </c>
      <c r="AA918" s="382">
        <v>0</v>
      </c>
      <c r="AB918" s="143">
        <v>0</v>
      </c>
      <c r="AC918" s="374">
        <f t="shared" si="62"/>
        <v>0</v>
      </c>
      <c r="AD918" s="44"/>
    </row>
    <row r="919" spans="1:30" s="43" customFormat="1" ht="15" customHeight="1">
      <c r="A919" s="57" t="s">
        <v>29</v>
      </c>
      <c r="B919" s="58" t="s">
        <v>3363</v>
      </c>
      <c r="C919" s="59" t="s">
        <v>31</v>
      </c>
      <c r="D919" s="59" t="s">
        <v>3370</v>
      </c>
      <c r="E919" s="57" t="s">
        <v>5064</v>
      </c>
      <c r="F919" s="57" t="s">
        <v>5065</v>
      </c>
      <c r="G919" s="57" t="s">
        <v>35</v>
      </c>
      <c r="H919" s="60" t="s">
        <v>5078</v>
      </c>
      <c r="I919" s="60" t="e">
        <f>VLOOKUP(H919,新返回合同!$A$2:$Y$45,25,FALSE)</f>
        <v>#N/A</v>
      </c>
      <c r="J919" s="66" t="s">
        <v>4858</v>
      </c>
      <c r="K919" s="57"/>
      <c r="L919" s="60" t="s">
        <v>5079</v>
      </c>
      <c r="M919" s="57"/>
      <c r="N919" s="67">
        <v>44835</v>
      </c>
      <c r="O919" s="57"/>
      <c r="P919" s="82">
        <v>2500</v>
      </c>
      <c r="Q919" s="408">
        <v>68.23</v>
      </c>
      <c r="R919" s="76">
        <f t="shared" si="63"/>
        <v>170575</v>
      </c>
      <c r="S919" s="77">
        <v>202305</v>
      </c>
      <c r="T919" s="78" t="s">
        <v>5080</v>
      </c>
      <c r="U919" s="78"/>
      <c r="V919" s="410">
        <v>68.228729247999993</v>
      </c>
      <c r="W919" s="466"/>
      <c r="X919" s="81">
        <v>44835</v>
      </c>
      <c r="Y919" s="81">
        <v>45077</v>
      </c>
      <c r="Z919" s="96" t="s">
        <v>5081</v>
      </c>
      <c r="AA919" s="382"/>
      <c r="AB919" s="143"/>
      <c r="AC919" s="374">
        <f t="shared" si="62"/>
        <v>0</v>
      </c>
      <c r="AD919" s="44"/>
    </row>
    <row r="920" spans="1:30" s="43" customFormat="1" ht="15" customHeight="1">
      <c r="A920" s="57" t="s">
        <v>29</v>
      </c>
      <c r="B920" s="58" t="s">
        <v>3363</v>
      </c>
      <c r="C920" s="59" t="s">
        <v>31</v>
      </c>
      <c r="D920" s="59" t="s">
        <v>3370</v>
      </c>
      <c r="E920" s="57" t="s">
        <v>5064</v>
      </c>
      <c r="F920" s="57" t="s">
        <v>5065</v>
      </c>
      <c r="G920" s="57" t="s">
        <v>35</v>
      </c>
      <c r="H920" s="60" t="s">
        <v>5078</v>
      </c>
      <c r="I920" s="60" t="e">
        <f>VLOOKUP(H920,新返回合同!$A$2:$Y$45,25,FALSE)</f>
        <v>#N/A</v>
      </c>
      <c r="J920" s="66" t="s">
        <v>4858</v>
      </c>
      <c r="K920" s="57"/>
      <c r="L920" s="60" t="s">
        <v>5082</v>
      </c>
      <c r="M920" s="57"/>
      <c r="N920" s="67">
        <v>44835</v>
      </c>
      <c r="O920" s="57"/>
      <c r="P920" s="82">
        <v>2200</v>
      </c>
      <c r="Q920" s="408">
        <v>36.28</v>
      </c>
      <c r="R920" s="76">
        <f t="shared" si="63"/>
        <v>79816</v>
      </c>
      <c r="S920" s="77">
        <v>202305</v>
      </c>
      <c r="T920" s="78" t="s">
        <v>5080</v>
      </c>
      <c r="U920" s="78"/>
      <c r="V920" s="410">
        <v>36.276165009000003</v>
      </c>
      <c r="W920" s="466"/>
      <c r="X920" s="81">
        <v>44835</v>
      </c>
      <c r="Y920" s="81">
        <v>45077</v>
      </c>
      <c r="Z920" s="96" t="s">
        <v>5083</v>
      </c>
      <c r="AA920" s="382"/>
      <c r="AB920" s="143"/>
      <c r="AC920" s="374">
        <f t="shared" si="62"/>
        <v>0</v>
      </c>
      <c r="AD920" s="44"/>
    </row>
    <row r="921" spans="1:30" s="43" customFormat="1" ht="15" customHeight="1">
      <c r="A921" s="57" t="s">
        <v>29</v>
      </c>
      <c r="B921" s="58" t="s">
        <v>3363</v>
      </c>
      <c r="C921" s="59" t="s">
        <v>31</v>
      </c>
      <c r="D921" s="59" t="s">
        <v>3370</v>
      </c>
      <c r="E921" s="57" t="s">
        <v>5064</v>
      </c>
      <c r="F921" s="57" t="s">
        <v>5065</v>
      </c>
      <c r="G921" s="57" t="s">
        <v>35</v>
      </c>
      <c r="H921" s="60" t="s">
        <v>5078</v>
      </c>
      <c r="I921" s="60" t="e">
        <f>VLOOKUP(H921,新返回合同!$A$2:$Y$45,25,FALSE)</f>
        <v>#N/A</v>
      </c>
      <c r="J921" s="66" t="s">
        <v>4858</v>
      </c>
      <c r="K921" s="57"/>
      <c r="L921" s="60" t="s">
        <v>5084</v>
      </c>
      <c r="M921" s="57"/>
      <c r="N921" s="67">
        <v>44927</v>
      </c>
      <c r="O921" s="57"/>
      <c r="P921" s="82">
        <v>2080</v>
      </c>
      <c r="Q921" s="408">
        <v>21.148</v>
      </c>
      <c r="R921" s="76">
        <f t="shared" si="63"/>
        <v>43987.839999999997</v>
      </c>
      <c r="S921" s="77">
        <v>202305</v>
      </c>
      <c r="T921" s="78" t="s">
        <v>4995</v>
      </c>
      <c r="U921" s="78"/>
      <c r="V921" s="410">
        <v>21.148158061</v>
      </c>
      <c r="W921" s="466"/>
      <c r="X921" s="81"/>
      <c r="Y921" s="81"/>
      <c r="Z921" s="96" t="s">
        <v>5085</v>
      </c>
      <c r="AA921" s="382">
        <v>0</v>
      </c>
      <c r="AB921" s="143">
        <v>0</v>
      </c>
      <c r="AC921" s="374">
        <f t="shared" si="62"/>
        <v>0</v>
      </c>
      <c r="AD921" s="44"/>
    </row>
    <row r="922" spans="1:30" s="2" customFormat="1" ht="15" customHeight="1">
      <c r="A922" s="61" t="s">
        <v>29</v>
      </c>
      <c r="B922" s="62" t="s">
        <v>3363</v>
      </c>
      <c r="C922" s="63" t="s">
        <v>31</v>
      </c>
      <c r="D922" s="63" t="s">
        <v>3370</v>
      </c>
      <c r="E922" s="61" t="s">
        <v>5086</v>
      </c>
      <c r="F922" s="61" t="s">
        <v>5087</v>
      </c>
      <c r="G922" s="61" t="s">
        <v>35</v>
      </c>
      <c r="H922" s="8" t="s">
        <v>5088</v>
      </c>
      <c r="I922" s="8" t="e">
        <f>VLOOKUP(H922,新返回合同!$A$2:$Y$45,25,FALSE)</f>
        <v>#N/A</v>
      </c>
      <c r="J922" s="65" t="s">
        <v>4858</v>
      </c>
      <c r="K922" s="61" t="s">
        <v>5089</v>
      </c>
      <c r="L922" s="8" t="s">
        <v>5090</v>
      </c>
      <c r="M922" s="61"/>
      <c r="N922" s="69">
        <v>44621</v>
      </c>
      <c r="O922" s="61"/>
      <c r="P922" s="89" t="s">
        <v>5091</v>
      </c>
      <c r="Q922" s="399">
        <v>0</v>
      </c>
      <c r="R922" s="18">
        <f>ROUND(Q922*3000,2)</f>
        <v>0</v>
      </c>
      <c r="S922" s="26">
        <v>202305</v>
      </c>
      <c r="T922" s="84" t="s">
        <v>5092</v>
      </c>
      <c r="U922" s="84"/>
      <c r="V922" s="499">
        <v>0</v>
      </c>
      <c r="W922" s="95"/>
      <c r="X922" s="87"/>
      <c r="Y922" s="87"/>
      <c r="Z922" s="98" t="s">
        <v>5093</v>
      </c>
      <c r="AA922" s="493">
        <v>0</v>
      </c>
      <c r="AB922" s="494">
        <v>0</v>
      </c>
      <c r="AC922" s="225">
        <f t="shared" si="62"/>
        <v>0</v>
      </c>
      <c r="AD922" s="38"/>
    </row>
    <row r="923" spans="1:30" s="43" customFormat="1" ht="15" customHeight="1">
      <c r="A923" s="57" t="s">
        <v>29</v>
      </c>
      <c r="B923" s="58" t="s">
        <v>3363</v>
      </c>
      <c r="C923" s="59" t="s">
        <v>31</v>
      </c>
      <c r="D923" s="59" t="s">
        <v>3370</v>
      </c>
      <c r="E923" s="57" t="s">
        <v>5094</v>
      </c>
      <c r="F923" s="57" t="s">
        <v>5095</v>
      </c>
      <c r="G923" s="57" t="s">
        <v>35</v>
      </c>
      <c r="H923" s="60" t="s">
        <v>5096</v>
      </c>
      <c r="I923" s="60" t="e">
        <f>VLOOKUP(H923,新返回合同!$A$2:$Y$45,25,FALSE)</f>
        <v>#N/A</v>
      </c>
      <c r="J923" s="66" t="s">
        <v>4888</v>
      </c>
      <c r="K923" s="57" t="s">
        <v>5097</v>
      </c>
      <c r="L923" s="60" t="s">
        <v>5097</v>
      </c>
      <c r="M923" s="57"/>
      <c r="N923" s="67">
        <v>44774</v>
      </c>
      <c r="O923" s="57"/>
      <c r="P923" s="82">
        <v>2200</v>
      </c>
      <c r="Q923" s="408">
        <v>90.980999999999995</v>
      </c>
      <c r="R923" s="76">
        <f t="shared" ref="R923:R934" si="64">ROUND(P923*Q923,2)</f>
        <v>200158.2</v>
      </c>
      <c r="S923" s="77">
        <v>202305</v>
      </c>
      <c r="T923" s="78" t="s">
        <v>5098</v>
      </c>
      <c r="U923" s="78"/>
      <c r="V923" s="498">
        <v>90.980720520000006</v>
      </c>
      <c r="W923" s="466"/>
      <c r="X923" s="81">
        <v>44774</v>
      </c>
      <c r="Y923" s="81">
        <v>45138</v>
      </c>
      <c r="Z923" s="96" t="s">
        <v>5099</v>
      </c>
      <c r="AA923" s="382">
        <v>0</v>
      </c>
      <c r="AB923" s="143">
        <v>0</v>
      </c>
      <c r="AC923" s="374">
        <f t="shared" si="62"/>
        <v>0</v>
      </c>
      <c r="AD923" s="44"/>
    </row>
    <row r="924" spans="1:30" s="43" customFormat="1" ht="15" customHeight="1">
      <c r="A924" s="57" t="s">
        <v>29</v>
      </c>
      <c r="B924" s="58" t="s">
        <v>3363</v>
      </c>
      <c r="C924" s="59" t="s">
        <v>31</v>
      </c>
      <c r="D924" s="59" t="s">
        <v>3370</v>
      </c>
      <c r="E924" s="57" t="s">
        <v>5094</v>
      </c>
      <c r="F924" s="57" t="s">
        <v>5095</v>
      </c>
      <c r="G924" s="57" t="s">
        <v>35</v>
      </c>
      <c r="H924" s="60" t="s">
        <v>5096</v>
      </c>
      <c r="I924" s="60" t="e">
        <f>VLOOKUP(H924,新返回合同!$A$2:$Y$45,25,FALSE)</f>
        <v>#N/A</v>
      </c>
      <c r="J924" s="66" t="s">
        <v>4888</v>
      </c>
      <c r="K924" s="57" t="s">
        <v>5100</v>
      </c>
      <c r="L924" s="60" t="s">
        <v>5100</v>
      </c>
      <c r="M924" s="57"/>
      <c r="N924" s="67">
        <v>44774</v>
      </c>
      <c r="O924" s="57"/>
      <c r="P924" s="82">
        <v>3200</v>
      </c>
      <c r="Q924" s="408">
        <v>419.38499999999999</v>
      </c>
      <c r="R924" s="76">
        <f t="shared" si="64"/>
        <v>1342032</v>
      </c>
      <c r="S924" s="77">
        <v>202305</v>
      </c>
      <c r="T924" s="78" t="s">
        <v>5101</v>
      </c>
      <c r="U924" s="78"/>
      <c r="V924" s="498">
        <v>419.384277344</v>
      </c>
      <c r="W924" s="466"/>
      <c r="X924" s="81">
        <v>44774</v>
      </c>
      <c r="Y924" s="81">
        <v>45138</v>
      </c>
      <c r="Z924" s="96" t="s">
        <v>5102</v>
      </c>
      <c r="AA924" s="382">
        <v>0</v>
      </c>
      <c r="AB924" s="143">
        <v>0</v>
      </c>
      <c r="AC924" s="374">
        <f t="shared" si="62"/>
        <v>0</v>
      </c>
      <c r="AD924" s="44"/>
    </row>
    <row r="925" spans="1:30" s="2" customFormat="1" ht="15" customHeight="1">
      <c r="A925" s="61" t="s">
        <v>29</v>
      </c>
      <c r="B925" s="62" t="s">
        <v>3363</v>
      </c>
      <c r="C925" s="63" t="s">
        <v>31</v>
      </c>
      <c r="D925" s="63" t="s">
        <v>3370</v>
      </c>
      <c r="E925" s="61" t="s">
        <v>5094</v>
      </c>
      <c r="F925" s="61" t="s">
        <v>5095</v>
      </c>
      <c r="G925" s="61" t="s">
        <v>35</v>
      </c>
      <c r="H925" s="8" t="s">
        <v>5103</v>
      </c>
      <c r="I925" s="8" t="e">
        <f>VLOOKUP(H925,新返回合同!$A$2:$Y$45,25,FALSE)</f>
        <v>#N/A</v>
      </c>
      <c r="J925" s="65" t="s">
        <v>4888</v>
      </c>
      <c r="K925" s="61"/>
      <c r="L925" s="8" t="s">
        <v>5104</v>
      </c>
      <c r="M925" s="61"/>
      <c r="N925" s="69">
        <v>44866</v>
      </c>
      <c r="O925" s="61"/>
      <c r="P925" s="89">
        <v>2850</v>
      </c>
      <c r="Q925" s="399">
        <v>0</v>
      </c>
      <c r="R925" s="18">
        <f t="shared" si="64"/>
        <v>0</v>
      </c>
      <c r="S925" s="26">
        <v>202305</v>
      </c>
      <c r="T925" s="84" t="s">
        <v>5105</v>
      </c>
      <c r="U925" s="84"/>
      <c r="V925" s="499">
        <v>0.94992053499999995</v>
      </c>
      <c r="W925" s="95"/>
      <c r="X925" s="87"/>
      <c r="Y925" s="87"/>
      <c r="Z925" s="98" t="s">
        <v>5106</v>
      </c>
      <c r="AA925" s="493">
        <v>0</v>
      </c>
      <c r="AB925" s="494">
        <v>0</v>
      </c>
      <c r="AC925" s="225">
        <f t="shared" si="62"/>
        <v>0</v>
      </c>
      <c r="AD925" s="38"/>
    </row>
    <row r="926" spans="1:30" s="43" customFormat="1" ht="15" customHeight="1">
      <c r="A926" s="57" t="s">
        <v>29</v>
      </c>
      <c r="B926" s="58" t="s">
        <v>3363</v>
      </c>
      <c r="C926" s="59" t="s">
        <v>31</v>
      </c>
      <c r="D926" s="59" t="s">
        <v>3370</v>
      </c>
      <c r="E926" s="57" t="s">
        <v>5094</v>
      </c>
      <c r="F926" s="57" t="s">
        <v>5095</v>
      </c>
      <c r="G926" s="57" t="s">
        <v>35</v>
      </c>
      <c r="H926" s="60" t="s">
        <v>5107</v>
      </c>
      <c r="I926" s="60" t="str">
        <f>VLOOKUP(H926,新返回合同!$A$2:$Y$45,25,FALSE)</f>
        <v>2023-05-22</v>
      </c>
      <c r="J926" s="66" t="s">
        <v>4858</v>
      </c>
      <c r="K926" s="57" t="s">
        <v>5108</v>
      </c>
      <c r="L926" s="60" t="s">
        <v>5109</v>
      </c>
      <c r="M926" s="57"/>
      <c r="N926" s="67">
        <v>44958</v>
      </c>
      <c r="O926" s="57"/>
      <c r="P926" s="82">
        <v>3100</v>
      </c>
      <c r="Q926" s="408">
        <v>253.458</v>
      </c>
      <c r="R926" s="76">
        <f t="shared" si="64"/>
        <v>785719.8</v>
      </c>
      <c r="S926" s="77">
        <v>202305</v>
      </c>
      <c r="T926" s="78" t="s">
        <v>5110</v>
      </c>
      <c r="U926" s="78"/>
      <c r="V926" s="498">
        <v>253.45734110999999</v>
      </c>
      <c r="W926" s="466"/>
      <c r="X926" s="81">
        <v>44958</v>
      </c>
      <c r="Y926" s="81">
        <v>45322</v>
      </c>
      <c r="Z926" s="96" t="s">
        <v>5111</v>
      </c>
      <c r="AA926" s="382">
        <v>0</v>
      </c>
      <c r="AB926" s="143">
        <v>0</v>
      </c>
      <c r="AC926" s="374">
        <f t="shared" ref="AC926:AC934" si="65">AA926*AB926</f>
        <v>0</v>
      </c>
      <c r="AD926" s="44"/>
    </row>
    <row r="927" spans="1:30" s="43" customFormat="1" ht="15" customHeight="1">
      <c r="A927" s="57" t="s">
        <v>29</v>
      </c>
      <c r="B927" s="58" t="s">
        <v>3363</v>
      </c>
      <c r="C927" s="59" t="s">
        <v>31</v>
      </c>
      <c r="D927" s="59" t="s">
        <v>3370</v>
      </c>
      <c r="E927" s="57" t="s">
        <v>5094</v>
      </c>
      <c r="F927" s="57" t="s">
        <v>5095</v>
      </c>
      <c r="G927" s="57" t="s">
        <v>35</v>
      </c>
      <c r="H927" s="60" t="s">
        <v>5107</v>
      </c>
      <c r="I927" s="60" t="str">
        <f>VLOOKUP(H927,新返回合同!$A$2:$Y$45,25,FALSE)</f>
        <v>2023-05-22</v>
      </c>
      <c r="J927" s="66" t="s">
        <v>4858</v>
      </c>
      <c r="K927" s="57" t="s">
        <v>5112</v>
      </c>
      <c r="L927" s="60" t="s">
        <v>5113</v>
      </c>
      <c r="M927" s="57"/>
      <c r="N927" s="67">
        <v>44958</v>
      </c>
      <c r="O927" s="57"/>
      <c r="P927" s="82">
        <v>2100</v>
      </c>
      <c r="Q927" s="408">
        <v>0</v>
      </c>
      <c r="R927" s="76">
        <f t="shared" si="64"/>
        <v>0</v>
      </c>
      <c r="S927" s="77">
        <v>202305</v>
      </c>
      <c r="T927" s="78" t="s">
        <v>5114</v>
      </c>
      <c r="U927" s="78"/>
      <c r="V927" s="498">
        <v>1.8356568339999999</v>
      </c>
      <c r="W927" s="466"/>
      <c r="X927" s="81">
        <v>44958</v>
      </c>
      <c r="Y927" s="81">
        <v>45322</v>
      </c>
      <c r="Z927" s="96" t="s">
        <v>5115</v>
      </c>
      <c r="AA927" s="382">
        <v>0</v>
      </c>
      <c r="AB927" s="143">
        <v>0</v>
      </c>
      <c r="AC927" s="374">
        <f t="shared" si="65"/>
        <v>0</v>
      </c>
      <c r="AD927" s="44"/>
    </row>
    <row r="928" spans="1:30" s="43" customFormat="1" ht="15" customHeight="1">
      <c r="A928" s="57" t="s">
        <v>29</v>
      </c>
      <c r="B928" s="58" t="s">
        <v>3363</v>
      </c>
      <c r="C928" s="59" t="s">
        <v>31</v>
      </c>
      <c r="D928" s="59" t="s">
        <v>3370</v>
      </c>
      <c r="E928" s="57" t="s">
        <v>4549</v>
      </c>
      <c r="F928" s="57" t="s">
        <v>5116</v>
      </c>
      <c r="G928" s="57" t="s">
        <v>35</v>
      </c>
      <c r="H928" s="60" t="s">
        <v>5117</v>
      </c>
      <c r="I928" s="60" t="e">
        <f>VLOOKUP(H928,新返回合同!$A$2:$Y$45,25,FALSE)</f>
        <v>#N/A</v>
      </c>
      <c r="J928" s="66" t="s">
        <v>4858</v>
      </c>
      <c r="K928" s="57" t="s">
        <v>5118</v>
      </c>
      <c r="L928" s="60" t="s">
        <v>5119</v>
      </c>
      <c r="M928" s="57"/>
      <c r="N928" s="67">
        <v>44593</v>
      </c>
      <c r="O928" s="57"/>
      <c r="P928" s="82">
        <v>2100</v>
      </c>
      <c r="Q928" s="408">
        <v>241.77199999999999</v>
      </c>
      <c r="R928" s="76">
        <f t="shared" si="64"/>
        <v>507721.2</v>
      </c>
      <c r="S928" s="77">
        <v>202305</v>
      </c>
      <c r="T928" s="78" t="s">
        <v>5120</v>
      </c>
      <c r="U928" s="78"/>
      <c r="V928" s="498">
        <v>241.77166474000001</v>
      </c>
      <c r="W928" s="466"/>
      <c r="X928" s="81">
        <v>44958</v>
      </c>
      <c r="Y928" s="81">
        <v>45322</v>
      </c>
      <c r="Z928" s="96" t="s">
        <v>5121</v>
      </c>
      <c r="AA928" s="382">
        <v>0</v>
      </c>
      <c r="AB928" s="143">
        <v>0</v>
      </c>
      <c r="AC928" s="374">
        <f t="shared" si="65"/>
        <v>0</v>
      </c>
      <c r="AD928" s="44"/>
    </row>
    <row r="929" spans="1:30" s="43" customFormat="1" ht="15" customHeight="1">
      <c r="A929" s="57" t="s">
        <v>29</v>
      </c>
      <c r="B929" s="58" t="s">
        <v>3363</v>
      </c>
      <c r="C929" s="59" t="s">
        <v>31</v>
      </c>
      <c r="D929" s="59" t="s">
        <v>3370</v>
      </c>
      <c r="E929" s="57" t="s">
        <v>4549</v>
      </c>
      <c r="F929" s="57" t="s">
        <v>5116</v>
      </c>
      <c r="G929" s="57" t="s">
        <v>35</v>
      </c>
      <c r="H929" s="60" t="s">
        <v>5117</v>
      </c>
      <c r="I929" s="60" t="e">
        <f>VLOOKUP(H929,新返回合同!$A$2:$Y$45,25,FALSE)</f>
        <v>#N/A</v>
      </c>
      <c r="J929" s="66" t="s">
        <v>4858</v>
      </c>
      <c r="K929" s="57" t="s">
        <v>5118</v>
      </c>
      <c r="L929" s="60" t="s">
        <v>5122</v>
      </c>
      <c r="M929" s="57"/>
      <c r="N929" s="67">
        <v>44593</v>
      </c>
      <c r="O929" s="57"/>
      <c r="P929" s="82">
        <v>2100</v>
      </c>
      <c r="Q929" s="408">
        <v>0</v>
      </c>
      <c r="R929" s="76">
        <f t="shared" si="64"/>
        <v>0</v>
      </c>
      <c r="S929" s="77">
        <v>202305</v>
      </c>
      <c r="T929" s="78" t="s">
        <v>5123</v>
      </c>
      <c r="U929" s="78"/>
      <c r="V929" s="498">
        <v>0</v>
      </c>
      <c r="W929" s="466"/>
      <c r="X929" s="81">
        <v>44958</v>
      </c>
      <c r="Y929" s="81">
        <v>45322</v>
      </c>
      <c r="Z929" s="96" t="s">
        <v>5124</v>
      </c>
      <c r="AA929" s="382">
        <v>0</v>
      </c>
      <c r="AB929" s="143">
        <v>0</v>
      </c>
      <c r="AC929" s="374">
        <f t="shared" si="65"/>
        <v>0</v>
      </c>
      <c r="AD929" s="44"/>
    </row>
    <row r="930" spans="1:30" s="43" customFormat="1" ht="15" customHeight="1">
      <c r="A930" s="57" t="s">
        <v>29</v>
      </c>
      <c r="B930" s="58" t="s">
        <v>3363</v>
      </c>
      <c r="C930" s="59" t="s">
        <v>31</v>
      </c>
      <c r="D930" s="59" t="s">
        <v>3370</v>
      </c>
      <c r="E930" s="57" t="s">
        <v>4549</v>
      </c>
      <c r="F930" s="57" t="s">
        <v>5116</v>
      </c>
      <c r="G930" s="57" t="s">
        <v>35</v>
      </c>
      <c r="H930" s="60" t="s">
        <v>5117</v>
      </c>
      <c r="I930" s="60" t="e">
        <f>VLOOKUP(H930,新返回合同!$A$2:$Y$45,25,FALSE)</f>
        <v>#N/A</v>
      </c>
      <c r="J930" s="66" t="s">
        <v>4858</v>
      </c>
      <c r="K930" s="57" t="s">
        <v>5125</v>
      </c>
      <c r="L930" s="60" t="s">
        <v>5126</v>
      </c>
      <c r="M930" s="57"/>
      <c r="N930" s="67">
        <v>44593</v>
      </c>
      <c r="O930" s="57"/>
      <c r="P930" s="82">
        <v>3100</v>
      </c>
      <c r="Q930" s="408">
        <v>586.02800000000002</v>
      </c>
      <c r="R930" s="76">
        <f t="shared" si="64"/>
        <v>1816686.8</v>
      </c>
      <c r="S930" s="77">
        <v>202305</v>
      </c>
      <c r="T930" s="78" t="s">
        <v>5127</v>
      </c>
      <c r="U930" s="78"/>
      <c r="V930" s="498">
        <v>586.02734619600005</v>
      </c>
      <c r="W930" s="466"/>
      <c r="X930" s="81">
        <v>44958</v>
      </c>
      <c r="Y930" s="81">
        <v>45322</v>
      </c>
      <c r="Z930" s="96" t="s">
        <v>5128</v>
      </c>
      <c r="AA930" s="382">
        <v>0</v>
      </c>
      <c r="AB930" s="143">
        <v>0</v>
      </c>
      <c r="AC930" s="374">
        <f t="shared" si="65"/>
        <v>0</v>
      </c>
      <c r="AD930" s="44"/>
    </row>
    <row r="931" spans="1:30" s="2" customFormat="1" ht="15" customHeight="1">
      <c r="A931" s="61" t="s">
        <v>29</v>
      </c>
      <c r="B931" s="62" t="s">
        <v>3363</v>
      </c>
      <c r="C931" s="63" t="s">
        <v>31</v>
      </c>
      <c r="D931" s="63" t="s">
        <v>3370</v>
      </c>
      <c r="E931" s="61" t="s">
        <v>4549</v>
      </c>
      <c r="F931" s="61" t="s">
        <v>4550</v>
      </c>
      <c r="G931" s="61" t="s">
        <v>35</v>
      </c>
      <c r="H931" s="8" t="s">
        <v>5129</v>
      </c>
      <c r="I931" s="8" t="e">
        <f>VLOOKUP(H931,新返回合同!$A$2:$Y$45,25,FALSE)</f>
        <v>#N/A</v>
      </c>
      <c r="J931" s="65" t="s">
        <v>4888</v>
      </c>
      <c r="K931" s="61" t="s">
        <v>5130</v>
      </c>
      <c r="L931" s="8" t="s">
        <v>5131</v>
      </c>
      <c r="M931" s="61"/>
      <c r="N931" s="69">
        <v>44774</v>
      </c>
      <c r="O931" s="61"/>
      <c r="P931" s="89">
        <v>2400</v>
      </c>
      <c r="Q931" s="399">
        <v>0</v>
      </c>
      <c r="R931" s="18">
        <f t="shared" si="64"/>
        <v>0</v>
      </c>
      <c r="S931" s="26">
        <v>202305</v>
      </c>
      <c r="T931" s="84" t="s">
        <v>5132</v>
      </c>
      <c r="U931" s="84"/>
      <c r="V931" s="499">
        <v>0</v>
      </c>
      <c r="W931" s="95"/>
      <c r="X931" s="87"/>
      <c r="Y931" s="87"/>
      <c r="Z931" s="98" t="s">
        <v>5133</v>
      </c>
      <c r="AA931" s="493">
        <v>0</v>
      </c>
      <c r="AB931" s="494">
        <v>0</v>
      </c>
      <c r="AC931" s="225">
        <f t="shared" si="65"/>
        <v>0</v>
      </c>
      <c r="AD931" s="38"/>
    </row>
    <row r="932" spans="1:30" s="2" customFormat="1" ht="15" customHeight="1">
      <c r="A932" s="61" t="s">
        <v>29</v>
      </c>
      <c r="B932" s="62" t="s">
        <v>3363</v>
      </c>
      <c r="C932" s="63" t="s">
        <v>31</v>
      </c>
      <c r="D932" s="63" t="s">
        <v>3370</v>
      </c>
      <c r="E932" s="61" t="s">
        <v>4549</v>
      </c>
      <c r="F932" s="61" t="s">
        <v>4550</v>
      </c>
      <c r="G932" s="61" t="s">
        <v>35</v>
      </c>
      <c r="H932" s="8" t="s">
        <v>5129</v>
      </c>
      <c r="I932" s="8" t="e">
        <f>VLOOKUP(H932,新返回合同!$A$2:$Y$45,25,FALSE)</f>
        <v>#N/A</v>
      </c>
      <c r="J932" s="65" t="s">
        <v>4888</v>
      </c>
      <c r="K932" s="61" t="s">
        <v>5134</v>
      </c>
      <c r="L932" s="8" t="s">
        <v>5135</v>
      </c>
      <c r="M932" s="61"/>
      <c r="N932" s="69">
        <v>44774</v>
      </c>
      <c r="O932" s="61"/>
      <c r="P932" s="89">
        <v>3100</v>
      </c>
      <c r="Q932" s="399">
        <v>0</v>
      </c>
      <c r="R932" s="18"/>
      <c r="S932" s="26">
        <v>202305</v>
      </c>
      <c r="T932" s="84" t="s">
        <v>5132</v>
      </c>
      <c r="U932" s="84"/>
      <c r="V932" s="499">
        <v>0</v>
      </c>
      <c r="W932" s="95"/>
      <c r="X932" s="87"/>
      <c r="Y932" s="87"/>
      <c r="Z932" s="98" t="s">
        <v>5136</v>
      </c>
      <c r="AA932" s="493">
        <v>0</v>
      </c>
      <c r="AB932" s="494">
        <v>0</v>
      </c>
      <c r="AC932" s="225">
        <f t="shared" si="65"/>
        <v>0</v>
      </c>
      <c r="AD932" s="38"/>
    </row>
    <row r="933" spans="1:30" s="43" customFormat="1" ht="15" customHeight="1">
      <c r="A933" s="57" t="s">
        <v>29</v>
      </c>
      <c r="B933" s="58" t="s">
        <v>3363</v>
      </c>
      <c r="C933" s="59" t="s">
        <v>31</v>
      </c>
      <c r="D933" s="59" t="s">
        <v>3370</v>
      </c>
      <c r="E933" s="57" t="s">
        <v>5137</v>
      </c>
      <c r="F933" s="57" t="s">
        <v>5138</v>
      </c>
      <c r="G933" s="57" t="s">
        <v>35</v>
      </c>
      <c r="H933" s="60" t="s">
        <v>5139</v>
      </c>
      <c r="I933" s="60" t="e">
        <f>VLOOKUP(H933,新返回合同!$A$2:$Y$45,25,FALSE)</f>
        <v>#N/A</v>
      </c>
      <c r="J933" s="66" t="s">
        <v>4858</v>
      </c>
      <c r="K933" s="57" t="s">
        <v>5140</v>
      </c>
      <c r="L933" s="60" t="s">
        <v>5141</v>
      </c>
      <c r="M933" s="57"/>
      <c r="N933" s="67">
        <v>44593</v>
      </c>
      <c r="O933" s="57"/>
      <c r="P933" s="82">
        <v>2300</v>
      </c>
      <c r="Q933" s="408">
        <v>14.135</v>
      </c>
      <c r="R933" s="76">
        <f t="shared" si="64"/>
        <v>32510.5</v>
      </c>
      <c r="S933" s="77">
        <v>202305</v>
      </c>
      <c r="T933" s="78" t="s">
        <v>5142</v>
      </c>
      <c r="U933" s="78"/>
      <c r="V933" s="498">
        <v>14.134001732</v>
      </c>
      <c r="W933" s="466"/>
      <c r="X933" s="81">
        <v>44958</v>
      </c>
      <c r="Y933" s="81">
        <v>45322</v>
      </c>
      <c r="Z933" s="96" t="s">
        <v>5143</v>
      </c>
      <c r="AA933" s="382">
        <v>0</v>
      </c>
      <c r="AB933" s="143">
        <v>0</v>
      </c>
      <c r="AC933" s="374">
        <f t="shared" si="65"/>
        <v>0</v>
      </c>
      <c r="AD933" s="44"/>
    </row>
    <row r="934" spans="1:30" s="43" customFormat="1" ht="15" customHeight="1">
      <c r="A934" s="57" t="s">
        <v>29</v>
      </c>
      <c r="B934" s="58" t="s">
        <v>3363</v>
      </c>
      <c r="C934" s="59" t="s">
        <v>31</v>
      </c>
      <c r="D934" s="59" t="s">
        <v>3370</v>
      </c>
      <c r="E934" s="57" t="s">
        <v>5137</v>
      </c>
      <c r="F934" s="57" t="s">
        <v>5138</v>
      </c>
      <c r="G934" s="57" t="s">
        <v>35</v>
      </c>
      <c r="H934" s="60" t="s">
        <v>5139</v>
      </c>
      <c r="I934" s="60" t="e">
        <f>VLOOKUP(H934,新返回合同!$A$2:$Y$45,25,FALSE)</f>
        <v>#N/A</v>
      </c>
      <c r="J934" s="66" t="s">
        <v>4858</v>
      </c>
      <c r="K934" s="57" t="s">
        <v>5144</v>
      </c>
      <c r="L934" s="60" t="s">
        <v>5145</v>
      </c>
      <c r="M934" s="57"/>
      <c r="N934" s="67">
        <v>44593</v>
      </c>
      <c r="O934" s="57"/>
      <c r="P934" s="82">
        <v>3300</v>
      </c>
      <c r="Q934" s="408">
        <v>38.908999999999999</v>
      </c>
      <c r="R934" s="76">
        <f t="shared" si="64"/>
        <v>128399.7</v>
      </c>
      <c r="S934" s="77">
        <v>202305</v>
      </c>
      <c r="T934" s="78" t="s">
        <v>5142</v>
      </c>
      <c r="U934" s="78"/>
      <c r="V934" s="498">
        <v>38.908050537000001</v>
      </c>
      <c r="W934" s="466"/>
      <c r="X934" s="81">
        <v>44958</v>
      </c>
      <c r="Y934" s="81">
        <v>45322</v>
      </c>
      <c r="Z934" s="96" t="s">
        <v>5146</v>
      </c>
      <c r="AA934" s="382">
        <v>0</v>
      </c>
      <c r="AB934" s="143">
        <v>0</v>
      </c>
      <c r="AC934" s="374">
        <f t="shared" si="65"/>
        <v>0</v>
      </c>
      <c r="AD934" s="44"/>
    </row>
    <row r="1033486" spans="1:30" s="46" customFormat="1" ht="15" customHeight="1">
      <c r="A1033486" s="47"/>
      <c r="B1033486" s="47"/>
      <c r="C1033486" s="47"/>
      <c r="D1033486" s="47"/>
      <c r="E1033486" s="47"/>
      <c r="F1033486" s="47"/>
      <c r="G1033486" s="47"/>
      <c r="H1033486" s="48"/>
      <c r="I1033486" s="48"/>
      <c r="J1033486" s="47"/>
      <c r="K1033486" s="47"/>
      <c r="L1033486" s="47"/>
      <c r="M1033486" s="47"/>
      <c r="N1033486" s="47"/>
      <c r="O1033486" s="47"/>
      <c r="P1033486" s="49"/>
      <c r="Q1033486" s="49"/>
      <c r="R1033486" s="49"/>
      <c r="S1033486" s="50"/>
      <c r="T1033486" s="51"/>
      <c r="U1033486" s="51"/>
      <c r="V1033486" s="52"/>
      <c r="W1033486" s="47"/>
      <c r="X1033486" s="53"/>
      <c r="Y1033486" s="53"/>
      <c r="Z1033486" s="503"/>
      <c r="AA1033486" s="54"/>
      <c r="AB1033486" s="54"/>
      <c r="AC1033486" s="54"/>
      <c r="AD1033486" s="55"/>
    </row>
    <row r="1033487" spans="1:30" s="46" customFormat="1" ht="15" customHeight="1">
      <c r="A1033487" s="47"/>
      <c r="B1033487" s="47"/>
      <c r="C1033487" s="47"/>
      <c r="D1033487" s="47"/>
      <c r="E1033487" s="47"/>
      <c r="F1033487" s="47"/>
      <c r="G1033487" s="47"/>
      <c r="H1033487" s="48"/>
      <c r="I1033487" s="48"/>
      <c r="J1033487" s="47"/>
      <c r="K1033487" s="47"/>
      <c r="L1033487" s="47"/>
      <c r="M1033487" s="47"/>
      <c r="N1033487" s="47"/>
      <c r="O1033487" s="47"/>
      <c r="P1033487" s="49"/>
      <c r="Q1033487" s="49"/>
      <c r="R1033487" s="49"/>
      <c r="S1033487" s="50"/>
      <c r="T1033487" s="51"/>
      <c r="U1033487" s="51"/>
      <c r="V1033487" s="52"/>
      <c r="W1033487" s="47"/>
      <c r="X1033487" s="53"/>
      <c r="Y1033487" s="53"/>
      <c r="Z1033487" s="504"/>
      <c r="AA1033487" s="54"/>
      <c r="AB1033487" s="54"/>
      <c r="AC1033487" s="54"/>
      <c r="AD1033487" s="55"/>
    </row>
    <row r="1033488" spans="1:30" s="46" customFormat="1" ht="15" customHeight="1">
      <c r="A1033488" s="47"/>
      <c r="B1033488" s="47"/>
      <c r="C1033488" s="47"/>
      <c r="D1033488" s="47"/>
      <c r="E1033488" s="47"/>
      <c r="F1033488" s="47"/>
      <c r="G1033488" s="47"/>
      <c r="H1033488" s="48"/>
      <c r="I1033488" s="48"/>
      <c r="J1033488" s="47"/>
      <c r="K1033488" s="47"/>
      <c r="L1033488" s="47"/>
      <c r="M1033488" s="47"/>
      <c r="N1033488" s="47"/>
      <c r="O1033488" s="47"/>
      <c r="P1033488" s="49"/>
      <c r="Q1033488" s="49"/>
      <c r="R1033488" s="49"/>
      <c r="S1033488" s="50"/>
      <c r="T1033488" s="51"/>
      <c r="U1033488" s="51"/>
      <c r="V1033488" s="52"/>
      <c r="W1033488" s="47"/>
      <c r="X1033488" s="53"/>
      <c r="Y1033488" s="53"/>
      <c r="Z1033488" s="504"/>
      <c r="AA1033488" s="54"/>
      <c r="AB1033488" s="54"/>
      <c r="AC1033488" s="54"/>
      <c r="AD1033488" s="55"/>
    </row>
    <row r="1033489" spans="1:30" s="46" customFormat="1" ht="15" customHeight="1">
      <c r="A1033489" s="47"/>
      <c r="B1033489" s="47"/>
      <c r="C1033489" s="47"/>
      <c r="D1033489" s="47"/>
      <c r="E1033489" s="47"/>
      <c r="F1033489" s="47"/>
      <c r="G1033489" s="47"/>
      <c r="H1033489" s="48"/>
      <c r="I1033489" s="48"/>
      <c r="J1033489" s="47"/>
      <c r="K1033489" s="47"/>
      <c r="L1033489" s="47"/>
      <c r="M1033489" s="47"/>
      <c r="N1033489" s="47"/>
      <c r="O1033489" s="47"/>
      <c r="P1033489" s="49"/>
      <c r="Q1033489" s="49"/>
      <c r="R1033489" s="49"/>
      <c r="S1033489" s="50"/>
      <c r="T1033489" s="51"/>
      <c r="U1033489" s="51"/>
      <c r="V1033489" s="52"/>
      <c r="W1033489" s="47"/>
      <c r="X1033489" s="53"/>
      <c r="Y1033489" s="53"/>
      <c r="Z1033489" s="504"/>
      <c r="AA1033489" s="54"/>
      <c r="AB1033489" s="54"/>
      <c r="AC1033489" s="54"/>
      <c r="AD1033489" s="55"/>
    </row>
    <row r="1033490" spans="1:30" s="46" customFormat="1" ht="15" customHeight="1">
      <c r="A1033490" s="47"/>
      <c r="B1033490" s="47"/>
      <c r="C1033490" s="47"/>
      <c r="D1033490" s="47"/>
      <c r="E1033490" s="47"/>
      <c r="F1033490" s="47"/>
      <c r="G1033490" s="47"/>
      <c r="H1033490" s="48"/>
      <c r="I1033490" s="48"/>
      <c r="J1033490" s="47"/>
      <c r="K1033490" s="47"/>
      <c r="L1033490" s="47"/>
      <c r="M1033490" s="47"/>
      <c r="N1033490" s="47"/>
      <c r="O1033490" s="47"/>
      <c r="P1033490" s="49"/>
      <c r="Q1033490" s="49"/>
      <c r="R1033490" s="49"/>
      <c r="S1033490" s="50"/>
      <c r="T1033490" s="51"/>
      <c r="U1033490" s="51"/>
      <c r="V1033490" s="52"/>
      <c r="W1033490" s="47"/>
      <c r="X1033490" s="53"/>
      <c r="Y1033490" s="53"/>
      <c r="Z1033490" s="504"/>
      <c r="AA1033490" s="54"/>
      <c r="AB1033490" s="54"/>
      <c r="AC1033490" s="54"/>
      <c r="AD1033490" s="55"/>
    </row>
    <row r="1033491" spans="1:30" s="46" customFormat="1" ht="15" customHeight="1">
      <c r="A1033491" s="47"/>
      <c r="B1033491" s="47"/>
      <c r="C1033491" s="47"/>
      <c r="D1033491" s="47"/>
      <c r="E1033491" s="47"/>
      <c r="F1033491" s="47"/>
      <c r="G1033491" s="47"/>
      <c r="H1033491" s="48"/>
      <c r="I1033491" s="48"/>
      <c r="J1033491" s="47"/>
      <c r="K1033491" s="47"/>
      <c r="L1033491" s="47"/>
      <c r="M1033491" s="47"/>
      <c r="N1033491" s="47"/>
      <c r="O1033491" s="47"/>
      <c r="P1033491" s="49"/>
      <c r="Q1033491" s="49"/>
      <c r="R1033491" s="49"/>
      <c r="S1033491" s="50"/>
      <c r="T1033491" s="51"/>
      <c r="U1033491" s="51"/>
      <c r="V1033491" s="52"/>
      <c r="W1033491" s="47"/>
      <c r="X1033491" s="53"/>
      <c r="Y1033491" s="53"/>
      <c r="Z1033491" s="504"/>
      <c r="AA1033491" s="54"/>
      <c r="AB1033491" s="54"/>
      <c r="AC1033491" s="54"/>
      <c r="AD1033491" s="55"/>
    </row>
    <row r="1033492" spans="1:30" s="46" customFormat="1" ht="15" customHeight="1">
      <c r="A1033492" s="47"/>
      <c r="B1033492" s="47"/>
      <c r="C1033492" s="47"/>
      <c r="D1033492" s="47"/>
      <c r="E1033492" s="47"/>
      <c r="F1033492" s="47"/>
      <c r="G1033492" s="47"/>
      <c r="H1033492" s="48"/>
      <c r="I1033492" s="48"/>
      <c r="J1033492" s="47"/>
      <c r="K1033492" s="47"/>
      <c r="L1033492" s="47"/>
      <c r="M1033492" s="47"/>
      <c r="N1033492" s="47"/>
      <c r="O1033492" s="47"/>
      <c r="P1033492" s="49"/>
      <c r="Q1033492" s="49"/>
      <c r="R1033492" s="49"/>
      <c r="S1033492" s="50"/>
      <c r="T1033492" s="51"/>
      <c r="U1033492" s="51"/>
      <c r="V1033492" s="52"/>
      <c r="W1033492" s="47"/>
      <c r="X1033492" s="53"/>
      <c r="Y1033492" s="53"/>
      <c r="Z1033492" s="504"/>
      <c r="AA1033492" s="54"/>
      <c r="AB1033492" s="54"/>
      <c r="AC1033492" s="54"/>
      <c r="AD1033492" s="55"/>
    </row>
    <row r="1033493" spans="1:30" s="46" customFormat="1" ht="15" customHeight="1">
      <c r="A1033493" s="47"/>
      <c r="B1033493" s="47"/>
      <c r="C1033493" s="47"/>
      <c r="D1033493" s="47"/>
      <c r="E1033493" s="47"/>
      <c r="F1033493" s="47"/>
      <c r="G1033493" s="47"/>
      <c r="H1033493" s="48"/>
      <c r="I1033493" s="48"/>
      <c r="J1033493" s="47"/>
      <c r="K1033493" s="47"/>
      <c r="L1033493" s="47"/>
      <c r="M1033493" s="47"/>
      <c r="N1033493" s="47"/>
      <c r="O1033493" s="47"/>
      <c r="P1033493" s="49"/>
      <c r="Q1033493" s="49"/>
      <c r="R1033493" s="49"/>
      <c r="S1033493" s="50"/>
      <c r="T1033493" s="51"/>
      <c r="U1033493" s="51"/>
      <c r="V1033493" s="52"/>
      <c r="W1033493" s="47"/>
      <c r="X1033493" s="53"/>
      <c r="Y1033493" s="53"/>
      <c r="Z1033493" s="504"/>
      <c r="AA1033493" s="54"/>
      <c r="AB1033493" s="54"/>
      <c r="AC1033493" s="54"/>
      <c r="AD1033493" s="55"/>
    </row>
    <row r="1033494" spans="1:30" s="46" customFormat="1" ht="15" customHeight="1">
      <c r="A1033494" s="47"/>
      <c r="B1033494" s="47"/>
      <c r="C1033494" s="47"/>
      <c r="D1033494" s="47"/>
      <c r="E1033494" s="47"/>
      <c r="F1033494" s="47"/>
      <c r="G1033494" s="47"/>
      <c r="H1033494" s="48"/>
      <c r="I1033494" s="48"/>
      <c r="J1033494" s="47"/>
      <c r="K1033494" s="47"/>
      <c r="L1033494" s="47"/>
      <c r="M1033494" s="47"/>
      <c r="N1033494" s="47"/>
      <c r="O1033494" s="47"/>
      <c r="P1033494" s="49"/>
      <c r="Q1033494" s="49"/>
      <c r="R1033494" s="49"/>
      <c r="S1033494" s="50"/>
      <c r="T1033494" s="51"/>
      <c r="U1033494" s="51"/>
      <c r="V1033494" s="52"/>
      <c r="W1033494" s="47"/>
      <c r="X1033494" s="53"/>
      <c r="Y1033494" s="53"/>
      <c r="Z1033494" s="504"/>
      <c r="AA1033494" s="54"/>
      <c r="AB1033494" s="54"/>
      <c r="AC1033494" s="54"/>
      <c r="AD1033494" s="55"/>
    </row>
    <row r="1033495" spans="1:30" s="46" customFormat="1" ht="15" customHeight="1">
      <c r="A1033495" s="47"/>
      <c r="B1033495" s="47"/>
      <c r="C1033495" s="47"/>
      <c r="D1033495" s="47"/>
      <c r="E1033495" s="47"/>
      <c r="F1033495" s="47"/>
      <c r="G1033495" s="47"/>
      <c r="H1033495" s="48"/>
      <c r="I1033495" s="48"/>
      <c r="J1033495" s="47"/>
      <c r="K1033495" s="47"/>
      <c r="L1033495" s="47"/>
      <c r="M1033495" s="47"/>
      <c r="N1033495" s="47"/>
      <c r="O1033495" s="47"/>
      <c r="P1033495" s="49"/>
      <c r="Q1033495" s="49"/>
      <c r="R1033495" s="49"/>
      <c r="S1033495" s="50"/>
      <c r="T1033495" s="51"/>
      <c r="U1033495" s="51"/>
      <c r="V1033495" s="52"/>
      <c r="W1033495" s="47"/>
      <c r="X1033495" s="53"/>
      <c r="Y1033495" s="53"/>
      <c r="Z1033495" s="504"/>
      <c r="AA1033495" s="54"/>
      <c r="AB1033495" s="54"/>
      <c r="AC1033495" s="54"/>
      <c r="AD1033495" s="55"/>
    </row>
    <row r="1033496" spans="1:30" s="46" customFormat="1" ht="15" customHeight="1">
      <c r="A1033496" s="47"/>
      <c r="B1033496" s="47"/>
      <c r="C1033496" s="47"/>
      <c r="D1033496" s="47"/>
      <c r="E1033496" s="47"/>
      <c r="F1033496" s="47"/>
      <c r="G1033496" s="47"/>
      <c r="H1033496" s="48"/>
      <c r="I1033496" s="48"/>
      <c r="J1033496" s="47"/>
      <c r="K1033496" s="47"/>
      <c r="L1033496" s="47"/>
      <c r="M1033496" s="47"/>
      <c r="N1033496" s="47"/>
      <c r="O1033496" s="47"/>
      <c r="P1033496" s="49"/>
      <c r="Q1033496" s="49"/>
      <c r="R1033496" s="49"/>
      <c r="S1033496" s="50"/>
      <c r="T1033496" s="51"/>
      <c r="U1033496" s="51"/>
      <c r="V1033496" s="52"/>
      <c r="W1033496" s="47"/>
      <c r="X1033496" s="53"/>
      <c r="Y1033496" s="53"/>
      <c r="Z1033496" s="504"/>
      <c r="AA1033496" s="54"/>
      <c r="AB1033496" s="54"/>
      <c r="AC1033496" s="54"/>
      <c r="AD1033496" s="55"/>
    </row>
    <row r="1033497" spans="1:30" s="46" customFormat="1" ht="15" customHeight="1">
      <c r="A1033497" s="47"/>
      <c r="B1033497" s="47"/>
      <c r="C1033497" s="47"/>
      <c r="D1033497" s="47"/>
      <c r="E1033497" s="47"/>
      <c r="F1033497" s="47"/>
      <c r="G1033497" s="47"/>
      <c r="H1033497" s="48"/>
      <c r="I1033497" s="48"/>
      <c r="J1033497" s="47"/>
      <c r="K1033497" s="47"/>
      <c r="L1033497" s="47"/>
      <c r="M1033497" s="47"/>
      <c r="N1033497" s="47"/>
      <c r="O1033497" s="47"/>
      <c r="P1033497" s="49"/>
      <c r="Q1033497" s="49"/>
      <c r="R1033497" s="49"/>
      <c r="S1033497" s="50"/>
      <c r="T1033497" s="51"/>
      <c r="U1033497" s="51"/>
      <c r="V1033497" s="52"/>
      <c r="W1033497" s="47"/>
      <c r="X1033497" s="53"/>
      <c r="Y1033497" s="53"/>
      <c r="Z1033497" s="504"/>
      <c r="AA1033497" s="54"/>
      <c r="AB1033497" s="54"/>
      <c r="AC1033497" s="54"/>
      <c r="AD1033497" s="55"/>
    </row>
    <row r="1033498" spans="1:30" s="46" customFormat="1" ht="15" customHeight="1">
      <c r="A1033498" s="47"/>
      <c r="B1033498" s="47"/>
      <c r="C1033498" s="47"/>
      <c r="D1033498" s="47"/>
      <c r="E1033498" s="47"/>
      <c r="F1033498" s="47"/>
      <c r="G1033498" s="47"/>
      <c r="H1033498" s="48"/>
      <c r="I1033498" s="48"/>
      <c r="J1033498" s="47"/>
      <c r="K1033498" s="47"/>
      <c r="L1033498" s="47"/>
      <c r="M1033498" s="47"/>
      <c r="N1033498" s="47"/>
      <c r="O1033498" s="47"/>
      <c r="P1033498" s="49"/>
      <c r="Q1033498" s="49"/>
      <c r="R1033498" s="49"/>
      <c r="S1033498" s="50"/>
      <c r="T1033498" s="51"/>
      <c r="U1033498" s="51"/>
      <c r="V1033498" s="52"/>
      <c r="W1033498" s="47"/>
      <c r="X1033498" s="53"/>
      <c r="Y1033498" s="53"/>
      <c r="Z1033498" s="504"/>
      <c r="AA1033498" s="54"/>
      <c r="AB1033498" s="54"/>
      <c r="AC1033498" s="54"/>
      <c r="AD1033498" s="55"/>
    </row>
    <row r="1033499" spans="1:30" s="46" customFormat="1" ht="15" customHeight="1">
      <c r="A1033499" s="47"/>
      <c r="B1033499" s="47"/>
      <c r="C1033499" s="47"/>
      <c r="D1033499" s="47"/>
      <c r="E1033499" s="47"/>
      <c r="F1033499" s="47"/>
      <c r="G1033499" s="47"/>
      <c r="H1033499" s="48"/>
      <c r="I1033499" s="48"/>
      <c r="J1033499" s="47"/>
      <c r="K1033499" s="47"/>
      <c r="L1033499" s="47"/>
      <c r="M1033499" s="47"/>
      <c r="N1033499" s="47"/>
      <c r="O1033499" s="47"/>
      <c r="P1033499" s="49"/>
      <c r="Q1033499" s="49"/>
      <c r="R1033499" s="49"/>
      <c r="S1033499" s="50"/>
      <c r="T1033499" s="51"/>
      <c r="U1033499" s="51"/>
      <c r="V1033499" s="52"/>
      <c r="W1033499" s="47"/>
      <c r="X1033499" s="53"/>
      <c r="Y1033499" s="53"/>
      <c r="Z1033499" s="504"/>
      <c r="AA1033499" s="54"/>
      <c r="AB1033499" s="54"/>
      <c r="AC1033499" s="54"/>
      <c r="AD1033499" s="55"/>
    </row>
    <row r="1033500" spans="1:30" s="46" customFormat="1" ht="15" customHeight="1">
      <c r="A1033500" s="47"/>
      <c r="B1033500" s="47"/>
      <c r="C1033500" s="47"/>
      <c r="D1033500" s="47"/>
      <c r="E1033500" s="47"/>
      <c r="F1033500" s="47"/>
      <c r="G1033500" s="47"/>
      <c r="H1033500" s="48"/>
      <c r="I1033500" s="48"/>
      <c r="J1033500" s="47"/>
      <c r="K1033500" s="47"/>
      <c r="L1033500" s="47"/>
      <c r="M1033500" s="47"/>
      <c r="N1033500" s="47"/>
      <c r="O1033500" s="47"/>
      <c r="P1033500" s="49"/>
      <c r="Q1033500" s="49"/>
      <c r="R1033500" s="49"/>
      <c r="S1033500" s="50"/>
      <c r="T1033500" s="51"/>
      <c r="U1033500" s="51"/>
      <c r="V1033500" s="52"/>
      <c r="W1033500" s="47"/>
      <c r="X1033500" s="53"/>
      <c r="Y1033500" s="53"/>
      <c r="Z1033500" s="505"/>
      <c r="AA1033500" s="54"/>
      <c r="AB1033500" s="54"/>
      <c r="AC1033500" s="54"/>
      <c r="AD1033500" s="55"/>
    </row>
    <row r="1033501" spans="1:30" s="46" customFormat="1" ht="15" customHeight="1">
      <c r="A1033501" s="47"/>
      <c r="B1033501" s="47"/>
      <c r="C1033501" s="47"/>
      <c r="D1033501" s="47"/>
      <c r="E1033501" s="47"/>
      <c r="F1033501" s="47"/>
      <c r="G1033501" s="47"/>
      <c r="H1033501" s="48"/>
      <c r="I1033501" s="48"/>
      <c r="J1033501" s="47"/>
      <c r="K1033501" s="47"/>
      <c r="L1033501" s="47"/>
      <c r="M1033501" s="47"/>
      <c r="N1033501" s="47"/>
      <c r="O1033501" s="47"/>
      <c r="P1033501" s="49"/>
      <c r="Q1033501" s="49"/>
      <c r="R1033501" s="49"/>
      <c r="S1033501" s="50"/>
      <c r="T1033501" s="51"/>
      <c r="U1033501" s="51"/>
      <c r="V1033501" s="52"/>
      <c r="W1033501" s="47"/>
      <c r="X1033501" s="53"/>
      <c r="Y1033501" s="53"/>
      <c r="Z1033501" s="504"/>
      <c r="AA1033501" s="54"/>
      <c r="AB1033501" s="54"/>
      <c r="AC1033501" s="54"/>
      <c r="AD1033501" s="55"/>
    </row>
    <row r="1033502" spans="1:30" s="46" customFormat="1" ht="15" customHeight="1">
      <c r="A1033502" s="47"/>
      <c r="B1033502" s="47"/>
      <c r="C1033502" s="47"/>
      <c r="D1033502" s="47"/>
      <c r="E1033502" s="47"/>
      <c r="F1033502" s="47"/>
      <c r="G1033502" s="47"/>
      <c r="H1033502" s="48"/>
      <c r="I1033502" s="48"/>
      <c r="J1033502" s="47"/>
      <c r="K1033502" s="47"/>
      <c r="L1033502" s="47"/>
      <c r="M1033502" s="47"/>
      <c r="N1033502" s="47"/>
      <c r="O1033502" s="47"/>
      <c r="P1033502" s="49"/>
      <c r="Q1033502" s="49"/>
      <c r="R1033502" s="49"/>
      <c r="S1033502" s="50"/>
      <c r="T1033502" s="51"/>
      <c r="U1033502" s="51"/>
      <c r="V1033502" s="52"/>
      <c r="W1033502" s="47"/>
      <c r="X1033502" s="53"/>
      <c r="Y1033502" s="53"/>
      <c r="Z1033502" s="504"/>
      <c r="AA1033502" s="54"/>
      <c r="AB1033502" s="54"/>
      <c r="AC1033502" s="54"/>
      <c r="AD1033502" s="55"/>
    </row>
    <row r="1033503" spans="1:30" s="46" customFormat="1" ht="15" customHeight="1">
      <c r="A1033503" s="47"/>
      <c r="B1033503" s="47"/>
      <c r="C1033503" s="47"/>
      <c r="D1033503" s="47"/>
      <c r="E1033503" s="47"/>
      <c r="F1033503" s="47"/>
      <c r="G1033503" s="47"/>
      <c r="H1033503" s="48"/>
      <c r="I1033503" s="48"/>
      <c r="J1033503" s="47"/>
      <c r="K1033503" s="47"/>
      <c r="L1033503" s="47"/>
      <c r="M1033503" s="47"/>
      <c r="N1033503" s="47"/>
      <c r="O1033503" s="47"/>
      <c r="P1033503" s="49"/>
      <c r="Q1033503" s="49"/>
      <c r="R1033503" s="49"/>
      <c r="S1033503" s="50"/>
      <c r="T1033503" s="51"/>
      <c r="U1033503" s="51"/>
      <c r="V1033503" s="52"/>
      <c r="W1033503" s="47"/>
      <c r="X1033503" s="53"/>
      <c r="Y1033503" s="53"/>
      <c r="Z1033503" s="504"/>
      <c r="AA1033503" s="54"/>
      <c r="AB1033503" s="54"/>
      <c r="AC1033503" s="54"/>
      <c r="AD1033503" s="55"/>
    </row>
    <row r="1033504" spans="1:30" s="46" customFormat="1" ht="15" customHeight="1">
      <c r="A1033504" s="47"/>
      <c r="B1033504" s="47"/>
      <c r="C1033504" s="47"/>
      <c r="D1033504" s="47"/>
      <c r="E1033504" s="47"/>
      <c r="F1033504" s="47"/>
      <c r="G1033504" s="47"/>
      <c r="H1033504" s="48"/>
      <c r="I1033504" s="48"/>
      <c r="J1033504" s="47"/>
      <c r="K1033504" s="47"/>
      <c r="L1033504" s="47"/>
      <c r="M1033504" s="47"/>
      <c r="N1033504" s="47"/>
      <c r="O1033504" s="47"/>
      <c r="P1033504" s="49"/>
      <c r="Q1033504" s="49"/>
      <c r="R1033504" s="49"/>
      <c r="S1033504" s="50"/>
      <c r="T1033504" s="51"/>
      <c r="U1033504" s="51"/>
      <c r="V1033504" s="52"/>
      <c r="W1033504" s="47"/>
      <c r="X1033504" s="53"/>
      <c r="Y1033504" s="53"/>
      <c r="Z1033504" s="504"/>
      <c r="AA1033504" s="54"/>
      <c r="AB1033504" s="54"/>
      <c r="AC1033504" s="54"/>
      <c r="AD1033504" s="55"/>
    </row>
    <row r="1033505" spans="1:30" s="46" customFormat="1" ht="15" customHeight="1">
      <c r="A1033505" s="47"/>
      <c r="B1033505" s="47"/>
      <c r="C1033505" s="47"/>
      <c r="D1033505" s="47"/>
      <c r="E1033505" s="47"/>
      <c r="F1033505" s="47"/>
      <c r="G1033505" s="47"/>
      <c r="H1033505" s="48"/>
      <c r="I1033505" s="48"/>
      <c r="J1033505" s="47"/>
      <c r="K1033505" s="47"/>
      <c r="L1033505" s="47"/>
      <c r="M1033505" s="47"/>
      <c r="N1033505" s="47"/>
      <c r="O1033505" s="47"/>
      <c r="P1033505" s="49"/>
      <c r="Q1033505" s="49"/>
      <c r="R1033505" s="49"/>
      <c r="S1033505" s="50"/>
      <c r="T1033505" s="51"/>
      <c r="U1033505" s="51"/>
      <c r="V1033505" s="52"/>
      <c r="W1033505" s="47"/>
      <c r="X1033505" s="53"/>
      <c r="Y1033505" s="53"/>
      <c r="Z1033505" s="504"/>
      <c r="AA1033505" s="54"/>
      <c r="AB1033505" s="54"/>
      <c r="AC1033505" s="54"/>
      <c r="AD1033505" s="55"/>
    </row>
    <row r="1033506" spans="1:30" s="46" customFormat="1" ht="15" customHeight="1">
      <c r="A1033506" s="47"/>
      <c r="B1033506" s="47"/>
      <c r="C1033506" s="47"/>
      <c r="D1033506" s="47"/>
      <c r="E1033506" s="47"/>
      <c r="F1033506" s="47"/>
      <c r="G1033506" s="47"/>
      <c r="H1033506" s="48"/>
      <c r="I1033506" s="48"/>
      <c r="J1033506" s="47"/>
      <c r="K1033506" s="47"/>
      <c r="L1033506" s="47"/>
      <c r="M1033506" s="47"/>
      <c r="N1033506" s="47"/>
      <c r="O1033506" s="47"/>
      <c r="P1033506" s="49"/>
      <c r="Q1033506" s="49"/>
      <c r="R1033506" s="49"/>
      <c r="S1033506" s="50"/>
      <c r="T1033506" s="51"/>
      <c r="U1033506" s="51"/>
      <c r="V1033506" s="52"/>
      <c r="W1033506" s="47"/>
      <c r="X1033506" s="53"/>
      <c r="Y1033506" s="53"/>
      <c r="Z1033506" s="504"/>
      <c r="AA1033506" s="54"/>
      <c r="AB1033506" s="54"/>
      <c r="AC1033506" s="54"/>
      <c r="AD1033506" s="55"/>
    </row>
    <row r="1033507" spans="1:30" s="46" customFormat="1" ht="15" customHeight="1">
      <c r="A1033507" s="47"/>
      <c r="B1033507" s="47"/>
      <c r="C1033507" s="47"/>
      <c r="D1033507" s="47"/>
      <c r="E1033507" s="47"/>
      <c r="F1033507" s="47"/>
      <c r="G1033507" s="47"/>
      <c r="H1033507" s="48"/>
      <c r="I1033507" s="48"/>
      <c r="J1033507" s="47"/>
      <c r="K1033507" s="47"/>
      <c r="L1033507" s="47"/>
      <c r="M1033507" s="47"/>
      <c r="N1033507" s="47"/>
      <c r="O1033507" s="47"/>
      <c r="P1033507" s="49"/>
      <c r="Q1033507" s="49"/>
      <c r="R1033507" s="49"/>
      <c r="S1033507" s="50"/>
      <c r="T1033507" s="51"/>
      <c r="U1033507" s="51"/>
      <c r="V1033507" s="52"/>
      <c r="W1033507" s="47"/>
      <c r="X1033507" s="53"/>
      <c r="Y1033507" s="53"/>
      <c r="Z1033507" s="504"/>
      <c r="AA1033507" s="54"/>
      <c r="AB1033507" s="54"/>
      <c r="AC1033507" s="54"/>
      <c r="AD1033507" s="55"/>
    </row>
    <row r="1033508" spans="1:30" s="46" customFormat="1" ht="15" customHeight="1">
      <c r="A1033508" s="47"/>
      <c r="B1033508" s="47"/>
      <c r="C1033508" s="47"/>
      <c r="D1033508" s="47"/>
      <c r="E1033508" s="47"/>
      <c r="F1033508" s="47"/>
      <c r="G1033508" s="47"/>
      <c r="H1033508" s="48"/>
      <c r="I1033508" s="48"/>
      <c r="J1033508" s="47"/>
      <c r="K1033508" s="47"/>
      <c r="L1033508" s="47"/>
      <c r="M1033508" s="47"/>
      <c r="N1033508" s="47"/>
      <c r="O1033508" s="47"/>
      <c r="P1033508" s="49"/>
      <c r="Q1033508" s="49"/>
      <c r="R1033508" s="49"/>
      <c r="S1033508" s="50"/>
      <c r="T1033508" s="51"/>
      <c r="U1033508" s="51"/>
      <c r="V1033508" s="52"/>
      <c r="W1033508" s="47"/>
      <c r="X1033508" s="53"/>
      <c r="Y1033508" s="53"/>
      <c r="Z1033508" s="504"/>
      <c r="AA1033508" s="54"/>
      <c r="AB1033508" s="54"/>
      <c r="AC1033508" s="54"/>
      <c r="AD1033508" s="55"/>
    </row>
    <row r="1033509" spans="1:30" s="46" customFormat="1" ht="15" customHeight="1">
      <c r="A1033509" s="47"/>
      <c r="B1033509" s="47"/>
      <c r="C1033509" s="47"/>
      <c r="D1033509" s="47"/>
      <c r="E1033509" s="47"/>
      <c r="F1033509" s="47"/>
      <c r="G1033509" s="47"/>
      <c r="H1033509" s="48"/>
      <c r="I1033509" s="48"/>
      <c r="J1033509" s="47"/>
      <c r="K1033509" s="47"/>
      <c r="L1033509" s="47"/>
      <c r="M1033509" s="47"/>
      <c r="N1033509" s="47"/>
      <c r="O1033509" s="47"/>
      <c r="P1033509" s="49"/>
      <c r="Q1033509" s="49"/>
      <c r="R1033509" s="49"/>
      <c r="S1033509" s="50"/>
      <c r="T1033509" s="51"/>
      <c r="U1033509" s="51"/>
      <c r="V1033509" s="52"/>
      <c r="W1033509" s="47"/>
      <c r="X1033509" s="53"/>
      <c r="Y1033509" s="53"/>
      <c r="Z1033509" s="504"/>
      <c r="AA1033509" s="54"/>
      <c r="AB1033509" s="54"/>
      <c r="AC1033509" s="54"/>
      <c r="AD1033509" s="55"/>
    </row>
    <row r="1033510" spans="1:30" s="46" customFormat="1" ht="15" customHeight="1">
      <c r="A1033510" s="47"/>
      <c r="B1033510" s="47"/>
      <c r="C1033510" s="47"/>
      <c r="D1033510" s="47"/>
      <c r="E1033510" s="47"/>
      <c r="F1033510" s="47"/>
      <c r="G1033510" s="47"/>
      <c r="H1033510" s="48"/>
      <c r="I1033510" s="48"/>
      <c r="J1033510" s="47"/>
      <c r="K1033510" s="47"/>
      <c r="L1033510" s="47"/>
      <c r="M1033510" s="47"/>
      <c r="N1033510" s="47"/>
      <c r="O1033510" s="47"/>
      <c r="P1033510" s="49"/>
      <c r="Q1033510" s="49"/>
      <c r="R1033510" s="49"/>
      <c r="S1033510" s="50"/>
      <c r="T1033510" s="51"/>
      <c r="U1033510" s="51"/>
      <c r="V1033510" s="52"/>
      <c r="W1033510" s="47"/>
      <c r="X1033510" s="53"/>
      <c r="Y1033510" s="53"/>
      <c r="Z1033510" s="504"/>
      <c r="AA1033510" s="54"/>
      <c r="AB1033510" s="54"/>
      <c r="AC1033510" s="54"/>
      <c r="AD1033510" s="55"/>
    </row>
    <row r="1033511" spans="1:30" s="46" customFormat="1" ht="15" customHeight="1">
      <c r="A1033511" s="47"/>
      <c r="B1033511" s="47"/>
      <c r="C1033511" s="47"/>
      <c r="D1033511" s="47"/>
      <c r="E1033511" s="47"/>
      <c r="F1033511" s="47"/>
      <c r="G1033511" s="47"/>
      <c r="H1033511" s="48"/>
      <c r="I1033511" s="48"/>
      <c r="J1033511" s="47"/>
      <c r="K1033511" s="47"/>
      <c r="L1033511" s="47"/>
      <c r="M1033511" s="47"/>
      <c r="N1033511" s="47"/>
      <c r="O1033511" s="47"/>
      <c r="P1033511" s="49"/>
      <c r="Q1033511" s="49"/>
      <c r="R1033511" s="49"/>
      <c r="S1033511" s="50"/>
      <c r="T1033511" s="51"/>
      <c r="U1033511" s="51"/>
      <c r="V1033511" s="52"/>
      <c r="W1033511" s="47"/>
      <c r="X1033511" s="53"/>
      <c r="Y1033511" s="53"/>
      <c r="Z1033511" s="504"/>
      <c r="AA1033511" s="54"/>
      <c r="AB1033511" s="54"/>
      <c r="AC1033511" s="54"/>
      <c r="AD1033511" s="55"/>
    </row>
    <row r="1033512" spans="1:30" s="46" customFormat="1" ht="15" customHeight="1">
      <c r="A1033512" s="47"/>
      <c r="B1033512" s="47"/>
      <c r="C1033512" s="47"/>
      <c r="D1033512" s="47"/>
      <c r="E1033512" s="47"/>
      <c r="F1033512" s="47"/>
      <c r="G1033512" s="47"/>
      <c r="H1033512" s="48"/>
      <c r="I1033512" s="48"/>
      <c r="J1033512" s="47"/>
      <c r="K1033512" s="47"/>
      <c r="L1033512" s="47"/>
      <c r="M1033512" s="47"/>
      <c r="N1033512" s="47"/>
      <c r="O1033512" s="47"/>
      <c r="P1033512" s="49"/>
      <c r="Q1033512" s="49"/>
      <c r="R1033512" s="49"/>
      <c r="S1033512" s="50"/>
      <c r="T1033512" s="51"/>
      <c r="U1033512" s="51"/>
      <c r="V1033512" s="52"/>
      <c r="W1033512" s="47"/>
      <c r="X1033512" s="53"/>
      <c r="Y1033512" s="53"/>
      <c r="Z1033512" s="504"/>
      <c r="AA1033512" s="54"/>
      <c r="AB1033512" s="54"/>
      <c r="AC1033512" s="54"/>
      <c r="AD1033512" s="55"/>
    </row>
    <row r="1033513" spans="1:30" s="46" customFormat="1" ht="15" customHeight="1">
      <c r="A1033513" s="47"/>
      <c r="B1033513" s="47"/>
      <c r="C1033513" s="47"/>
      <c r="D1033513" s="47"/>
      <c r="E1033513" s="47"/>
      <c r="F1033513" s="47"/>
      <c r="G1033513" s="47"/>
      <c r="H1033513" s="48"/>
      <c r="I1033513" s="48"/>
      <c r="J1033513" s="47"/>
      <c r="K1033513" s="47"/>
      <c r="L1033513" s="47"/>
      <c r="M1033513" s="47"/>
      <c r="N1033513" s="47"/>
      <c r="O1033513" s="47"/>
      <c r="P1033513" s="49"/>
      <c r="Q1033513" s="49"/>
      <c r="R1033513" s="49"/>
      <c r="S1033513" s="50"/>
      <c r="T1033513" s="51"/>
      <c r="U1033513" s="51"/>
      <c r="V1033513" s="52"/>
      <c r="W1033513" s="47"/>
      <c r="X1033513" s="53"/>
      <c r="Y1033513" s="53"/>
      <c r="Z1033513" s="504"/>
      <c r="AA1033513" s="54"/>
      <c r="AB1033513" s="54"/>
      <c r="AC1033513" s="54"/>
      <c r="AD1033513" s="55"/>
    </row>
    <row r="1033514" spans="1:30" s="46" customFormat="1" ht="15" customHeight="1">
      <c r="A1033514" s="47"/>
      <c r="B1033514" s="47"/>
      <c r="C1033514" s="47"/>
      <c r="D1033514" s="47"/>
      <c r="E1033514" s="47"/>
      <c r="F1033514" s="47"/>
      <c r="G1033514" s="47"/>
      <c r="H1033514" s="48"/>
      <c r="I1033514" s="48"/>
      <c r="J1033514" s="47"/>
      <c r="K1033514" s="47"/>
      <c r="L1033514" s="47"/>
      <c r="M1033514" s="47"/>
      <c r="N1033514" s="47"/>
      <c r="O1033514" s="47"/>
      <c r="P1033514" s="49"/>
      <c r="Q1033514" s="49"/>
      <c r="R1033514" s="49"/>
      <c r="S1033514" s="50"/>
      <c r="T1033514" s="51"/>
      <c r="U1033514" s="51"/>
      <c r="V1033514" s="52"/>
      <c r="W1033514" s="47"/>
      <c r="X1033514" s="53"/>
      <c r="Y1033514" s="53"/>
      <c r="Z1033514" s="504"/>
      <c r="AA1033514" s="54"/>
      <c r="AB1033514" s="54"/>
      <c r="AC1033514" s="54"/>
      <c r="AD1033514" s="55"/>
    </row>
    <row r="1033515" spans="1:30" s="46" customFormat="1" ht="15" customHeight="1">
      <c r="A1033515" s="47"/>
      <c r="B1033515" s="47"/>
      <c r="C1033515" s="47"/>
      <c r="D1033515" s="47"/>
      <c r="E1033515" s="47"/>
      <c r="F1033515" s="47"/>
      <c r="G1033515" s="47"/>
      <c r="H1033515" s="48"/>
      <c r="I1033515" s="48"/>
      <c r="J1033515" s="47"/>
      <c r="K1033515" s="47"/>
      <c r="L1033515" s="47"/>
      <c r="M1033515" s="47"/>
      <c r="N1033515" s="47"/>
      <c r="O1033515" s="47"/>
      <c r="P1033515" s="49"/>
      <c r="Q1033515" s="49"/>
      <c r="R1033515" s="49"/>
      <c r="S1033515" s="50"/>
      <c r="T1033515" s="51"/>
      <c r="U1033515" s="51"/>
      <c r="V1033515" s="52"/>
      <c r="W1033515" s="47"/>
      <c r="X1033515" s="53"/>
      <c r="Y1033515" s="53"/>
      <c r="Z1033515" s="504"/>
      <c r="AA1033515" s="54"/>
      <c r="AB1033515" s="54"/>
      <c r="AC1033515" s="54"/>
      <c r="AD1033515" s="55"/>
    </row>
    <row r="1033516" spans="1:30" s="46" customFormat="1" ht="15" customHeight="1">
      <c r="A1033516" s="47"/>
      <c r="B1033516" s="47"/>
      <c r="C1033516" s="47"/>
      <c r="D1033516" s="47"/>
      <c r="E1033516" s="47"/>
      <c r="F1033516" s="47"/>
      <c r="G1033516" s="47"/>
      <c r="H1033516" s="48"/>
      <c r="I1033516" s="48"/>
      <c r="J1033516" s="47"/>
      <c r="K1033516" s="47"/>
      <c r="L1033516" s="47"/>
      <c r="M1033516" s="47"/>
      <c r="N1033516" s="47"/>
      <c r="O1033516" s="47"/>
      <c r="P1033516" s="49"/>
      <c r="Q1033516" s="49"/>
      <c r="R1033516" s="49"/>
      <c r="S1033516" s="50"/>
      <c r="T1033516" s="51"/>
      <c r="U1033516" s="51"/>
      <c r="V1033516" s="52"/>
      <c r="W1033516" s="47"/>
      <c r="X1033516" s="53"/>
      <c r="Y1033516" s="53"/>
      <c r="Z1033516" s="504"/>
      <c r="AA1033516" s="54"/>
      <c r="AB1033516" s="54"/>
      <c r="AC1033516" s="54"/>
      <c r="AD1033516" s="55"/>
    </row>
    <row r="1033517" spans="1:30" s="46" customFormat="1" ht="15" customHeight="1">
      <c r="A1033517" s="47"/>
      <c r="B1033517" s="47"/>
      <c r="C1033517" s="47"/>
      <c r="D1033517" s="47"/>
      <c r="E1033517" s="47"/>
      <c r="F1033517" s="47"/>
      <c r="G1033517" s="47"/>
      <c r="H1033517" s="48"/>
      <c r="I1033517" s="48"/>
      <c r="J1033517" s="47"/>
      <c r="K1033517" s="47"/>
      <c r="L1033517" s="47"/>
      <c r="M1033517" s="47"/>
      <c r="N1033517" s="47"/>
      <c r="O1033517" s="47"/>
      <c r="P1033517" s="49"/>
      <c r="Q1033517" s="49"/>
      <c r="R1033517" s="49"/>
      <c r="S1033517" s="50"/>
      <c r="T1033517" s="51"/>
      <c r="U1033517" s="51"/>
      <c r="V1033517" s="52"/>
      <c r="W1033517" s="47"/>
      <c r="X1033517" s="53"/>
      <c r="Y1033517" s="53"/>
      <c r="Z1033517" s="504"/>
      <c r="AA1033517" s="54"/>
      <c r="AB1033517" s="54"/>
      <c r="AC1033517" s="54"/>
      <c r="AD1033517" s="55"/>
    </row>
    <row r="1033518" spans="1:30" s="46" customFormat="1" ht="15" customHeight="1">
      <c r="A1033518" s="47"/>
      <c r="B1033518" s="47"/>
      <c r="C1033518" s="47"/>
      <c r="D1033518" s="47"/>
      <c r="E1033518" s="47"/>
      <c r="F1033518" s="47"/>
      <c r="G1033518" s="47"/>
      <c r="H1033518" s="48"/>
      <c r="I1033518" s="48"/>
      <c r="J1033518" s="47"/>
      <c r="K1033518" s="47"/>
      <c r="L1033518" s="47"/>
      <c r="M1033518" s="47"/>
      <c r="N1033518" s="47"/>
      <c r="O1033518" s="47"/>
      <c r="P1033518" s="49"/>
      <c r="Q1033518" s="49"/>
      <c r="R1033518" s="49"/>
      <c r="S1033518" s="50"/>
      <c r="T1033518" s="51"/>
      <c r="U1033518" s="51"/>
      <c r="V1033518" s="52"/>
      <c r="W1033518" s="47"/>
      <c r="X1033518" s="53"/>
      <c r="Y1033518" s="53"/>
      <c r="Z1033518" s="504"/>
      <c r="AA1033518" s="54"/>
      <c r="AB1033518" s="54"/>
      <c r="AC1033518" s="54"/>
      <c r="AD1033518" s="55"/>
    </row>
    <row r="1033519" spans="1:30" s="46" customFormat="1" ht="15" customHeight="1">
      <c r="A1033519" s="47"/>
      <c r="B1033519" s="47"/>
      <c r="C1033519" s="47"/>
      <c r="D1033519" s="47"/>
      <c r="E1033519" s="47"/>
      <c r="F1033519" s="47"/>
      <c r="G1033519" s="47"/>
      <c r="H1033519" s="48"/>
      <c r="I1033519" s="48"/>
      <c r="J1033519" s="47"/>
      <c r="K1033519" s="47"/>
      <c r="L1033519" s="47"/>
      <c r="M1033519" s="47"/>
      <c r="N1033519" s="47"/>
      <c r="O1033519" s="47"/>
      <c r="P1033519" s="49"/>
      <c r="Q1033519" s="49"/>
      <c r="R1033519" s="49"/>
      <c r="S1033519" s="50"/>
      <c r="T1033519" s="51"/>
      <c r="U1033519" s="51"/>
      <c r="V1033519" s="52"/>
      <c r="W1033519" s="47"/>
      <c r="X1033519" s="53"/>
      <c r="Y1033519" s="53"/>
      <c r="Z1033519" s="504"/>
      <c r="AA1033519" s="54"/>
      <c r="AB1033519" s="54"/>
      <c r="AC1033519" s="54"/>
      <c r="AD1033519" s="55"/>
    </row>
    <row r="1033520" spans="1:30" s="46" customFormat="1" ht="15" customHeight="1">
      <c r="A1033520" s="47"/>
      <c r="B1033520" s="47"/>
      <c r="C1033520" s="47"/>
      <c r="D1033520" s="47"/>
      <c r="E1033520" s="47"/>
      <c r="F1033520" s="47"/>
      <c r="G1033520" s="47"/>
      <c r="H1033520" s="48"/>
      <c r="I1033520" s="48"/>
      <c r="J1033520" s="47"/>
      <c r="K1033520" s="47"/>
      <c r="L1033520" s="47"/>
      <c r="M1033520" s="47"/>
      <c r="N1033520" s="47"/>
      <c r="O1033520" s="47"/>
      <c r="P1033520" s="49"/>
      <c r="Q1033520" s="49"/>
      <c r="R1033520" s="49"/>
      <c r="S1033520" s="50"/>
      <c r="T1033520" s="51"/>
      <c r="U1033520" s="51"/>
      <c r="V1033520" s="52"/>
      <c r="W1033520" s="47"/>
      <c r="X1033520" s="53"/>
      <c r="Y1033520" s="53"/>
      <c r="Z1033520" s="504"/>
      <c r="AA1033520" s="54"/>
      <c r="AB1033520" s="54"/>
      <c r="AC1033520" s="54"/>
      <c r="AD1033520" s="55"/>
    </row>
    <row r="1033521" spans="1:30" s="46" customFormat="1" ht="15" customHeight="1">
      <c r="A1033521" s="47"/>
      <c r="B1033521" s="47"/>
      <c r="C1033521" s="47"/>
      <c r="D1033521" s="47"/>
      <c r="E1033521" s="47"/>
      <c r="F1033521" s="47"/>
      <c r="G1033521" s="47"/>
      <c r="H1033521" s="48"/>
      <c r="I1033521" s="48"/>
      <c r="J1033521" s="47"/>
      <c r="K1033521" s="47"/>
      <c r="L1033521" s="47"/>
      <c r="M1033521" s="47"/>
      <c r="N1033521" s="47"/>
      <c r="O1033521" s="47"/>
      <c r="P1033521" s="49"/>
      <c r="Q1033521" s="49"/>
      <c r="R1033521" s="49"/>
      <c r="S1033521" s="50"/>
      <c r="T1033521" s="51"/>
      <c r="U1033521" s="51"/>
      <c r="V1033521" s="52"/>
      <c r="W1033521" s="47"/>
      <c r="X1033521" s="53"/>
      <c r="Y1033521" s="53"/>
      <c r="Z1033521" s="504"/>
      <c r="AA1033521" s="54"/>
      <c r="AB1033521" s="54"/>
      <c r="AC1033521" s="54"/>
      <c r="AD1033521" s="55"/>
    </row>
    <row r="1033522" spans="1:30" s="46" customFormat="1" ht="15" customHeight="1">
      <c r="A1033522" s="47"/>
      <c r="B1033522" s="47"/>
      <c r="C1033522" s="47"/>
      <c r="D1033522" s="47"/>
      <c r="E1033522" s="47"/>
      <c r="F1033522" s="47"/>
      <c r="G1033522" s="47"/>
      <c r="H1033522" s="48"/>
      <c r="I1033522" s="48"/>
      <c r="J1033522" s="47"/>
      <c r="K1033522" s="47"/>
      <c r="L1033522" s="47"/>
      <c r="M1033522" s="47"/>
      <c r="N1033522" s="47"/>
      <c r="O1033522" s="47"/>
      <c r="P1033522" s="49"/>
      <c r="Q1033522" s="49"/>
      <c r="R1033522" s="49"/>
      <c r="S1033522" s="50"/>
      <c r="T1033522" s="51"/>
      <c r="U1033522" s="51"/>
      <c r="V1033522" s="52"/>
      <c r="W1033522" s="47"/>
      <c r="X1033522" s="53"/>
      <c r="Y1033522" s="53"/>
      <c r="Z1033522" s="504"/>
      <c r="AA1033522" s="54"/>
      <c r="AB1033522" s="54"/>
      <c r="AC1033522" s="54"/>
      <c r="AD1033522" s="55"/>
    </row>
    <row r="1033523" spans="1:30" s="46" customFormat="1" ht="15" customHeight="1">
      <c r="A1033523" s="47"/>
      <c r="B1033523" s="47"/>
      <c r="C1033523" s="47"/>
      <c r="D1033523" s="47"/>
      <c r="E1033523" s="47"/>
      <c r="F1033523" s="47"/>
      <c r="G1033523" s="47"/>
      <c r="H1033523" s="48"/>
      <c r="I1033523" s="48"/>
      <c r="J1033523" s="47"/>
      <c r="K1033523" s="47"/>
      <c r="L1033523" s="47"/>
      <c r="M1033523" s="47"/>
      <c r="N1033523" s="47"/>
      <c r="O1033523" s="47"/>
      <c r="P1033523" s="49"/>
      <c r="Q1033523" s="49"/>
      <c r="R1033523" s="49"/>
      <c r="S1033523" s="50"/>
      <c r="T1033523" s="51"/>
      <c r="U1033523" s="51"/>
      <c r="V1033523" s="52"/>
      <c r="W1033523" s="47"/>
      <c r="X1033523" s="53"/>
      <c r="Y1033523" s="53"/>
      <c r="Z1033523" s="504"/>
      <c r="AA1033523" s="54"/>
      <c r="AB1033523" s="54"/>
      <c r="AC1033523" s="54"/>
      <c r="AD1033523" s="55"/>
    </row>
    <row r="1033524" spans="1:30" s="46" customFormat="1" ht="15" customHeight="1">
      <c r="A1033524" s="47"/>
      <c r="B1033524" s="47"/>
      <c r="C1033524" s="47"/>
      <c r="D1033524" s="47"/>
      <c r="E1033524" s="47"/>
      <c r="F1033524" s="47"/>
      <c r="G1033524" s="47"/>
      <c r="H1033524" s="48"/>
      <c r="I1033524" s="48"/>
      <c r="J1033524" s="47"/>
      <c r="K1033524" s="47"/>
      <c r="L1033524" s="47"/>
      <c r="M1033524" s="47"/>
      <c r="N1033524" s="47"/>
      <c r="O1033524" s="47"/>
      <c r="P1033524" s="49"/>
      <c r="Q1033524" s="49"/>
      <c r="R1033524" s="49"/>
      <c r="S1033524" s="50"/>
      <c r="T1033524" s="51"/>
      <c r="U1033524" s="51"/>
      <c r="V1033524" s="52"/>
      <c r="W1033524" s="47"/>
      <c r="X1033524" s="53"/>
      <c r="Y1033524" s="53"/>
      <c r="Z1033524" s="504"/>
      <c r="AA1033524" s="54"/>
      <c r="AB1033524" s="54"/>
      <c r="AC1033524" s="54"/>
      <c r="AD1033524" s="55"/>
    </row>
    <row r="1033525" spans="1:30" s="46" customFormat="1" ht="15" customHeight="1">
      <c r="A1033525" s="47"/>
      <c r="B1033525" s="47"/>
      <c r="C1033525" s="47"/>
      <c r="D1033525" s="47"/>
      <c r="E1033525" s="47"/>
      <c r="F1033525" s="47"/>
      <c r="G1033525" s="47"/>
      <c r="H1033525" s="48"/>
      <c r="I1033525" s="48"/>
      <c r="J1033525" s="47"/>
      <c r="K1033525" s="47"/>
      <c r="L1033525" s="47"/>
      <c r="M1033525" s="47"/>
      <c r="N1033525" s="47"/>
      <c r="O1033525" s="47"/>
      <c r="P1033525" s="49"/>
      <c r="Q1033525" s="49"/>
      <c r="R1033525" s="49"/>
      <c r="S1033525" s="50"/>
      <c r="T1033525" s="51"/>
      <c r="U1033525" s="51"/>
      <c r="V1033525" s="52"/>
      <c r="W1033525" s="47"/>
      <c r="X1033525" s="53"/>
      <c r="Y1033525" s="53"/>
      <c r="Z1033525" s="504"/>
      <c r="AA1033525" s="54"/>
      <c r="AB1033525" s="54"/>
      <c r="AC1033525" s="54"/>
      <c r="AD1033525" s="55"/>
    </row>
    <row r="1033526" spans="1:30" s="46" customFormat="1" ht="15" customHeight="1">
      <c r="A1033526" s="47"/>
      <c r="B1033526" s="47"/>
      <c r="C1033526" s="47"/>
      <c r="D1033526" s="47"/>
      <c r="E1033526" s="47"/>
      <c r="F1033526" s="47"/>
      <c r="G1033526" s="47"/>
      <c r="H1033526" s="48"/>
      <c r="I1033526" s="48"/>
      <c r="J1033526" s="47"/>
      <c r="K1033526" s="47"/>
      <c r="L1033526" s="47"/>
      <c r="M1033526" s="47"/>
      <c r="N1033526" s="47"/>
      <c r="O1033526" s="47"/>
      <c r="P1033526" s="49"/>
      <c r="Q1033526" s="49"/>
      <c r="R1033526" s="49"/>
      <c r="S1033526" s="50"/>
      <c r="T1033526" s="51"/>
      <c r="U1033526" s="51"/>
      <c r="V1033526" s="52"/>
      <c r="W1033526" s="47"/>
      <c r="X1033526" s="53"/>
      <c r="Y1033526" s="53"/>
      <c r="Z1033526" s="504"/>
      <c r="AA1033526" s="54"/>
      <c r="AB1033526" s="54"/>
      <c r="AC1033526" s="54"/>
      <c r="AD1033526" s="55"/>
    </row>
    <row r="1033527" spans="1:30" s="46" customFormat="1" ht="15" customHeight="1">
      <c r="A1033527" s="47"/>
      <c r="B1033527" s="47"/>
      <c r="C1033527" s="47"/>
      <c r="D1033527" s="47"/>
      <c r="E1033527" s="47"/>
      <c r="F1033527" s="47"/>
      <c r="G1033527" s="47"/>
      <c r="H1033527" s="48"/>
      <c r="I1033527" s="48"/>
      <c r="J1033527" s="47"/>
      <c r="K1033527" s="47"/>
      <c r="L1033527" s="47"/>
      <c r="M1033527" s="47"/>
      <c r="N1033527" s="47"/>
      <c r="O1033527" s="47"/>
      <c r="P1033527" s="49"/>
      <c r="Q1033527" s="49"/>
      <c r="R1033527" s="49"/>
      <c r="S1033527" s="50"/>
      <c r="T1033527" s="51"/>
      <c r="U1033527" s="51"/>
      <c r="V1033527" s="52"/>
      <c r="W1033527" s="47"/>
      <c r="X1033527" s="53"/>
      <c r="Y1033527" s="53"/>
      <c r="Z1033527" s="504"/>
      <c r="AA1033527" s="54"/>
      <c r="AB1033527" s="54"/>
      <c r="AC1033527" s="54"/>
      <c r="AD1033527" s="55"/>
    </row>
    <row r="1033528" spans="1:30" s="46" customFormat="1" ht="15" customHeight="1">
      <c r="A1033528" s="47"/>
      <c r="B1033528" s="47"/>
      <c r="C1033528" s="47"/>
      <c r="D1033528" s="47"/>
      <c r="E1033528" s="47"/>
      <c r="F1033528" s="47"/>
      <c r="G1033528" s="47"/>
      <c r="H1033528" s="48"/>
      <c r="I1033528" s="48"/>
      <c r="J1033528" s="47"/>
      <c r="K1033528" s="47"/>
      <c r="L1033528" s="47"/>
      <c r="M1033528" s="47"/>
      <c r="N1033528" s="47"/>
      <c r="O1033528" s="47"/>
      <c r="P1033528" s="49"/>
      <c r="Q1033528" s="49"/>
      <c r="R1033528" s="49"/>
      <c r="S1033528" s="50"/>
      <c r="T1033528" s="51"/>
      <c r="U1033528" s="51"/>
      <c r="V1033528" s="52"/>
      <c r="W1033528" s="47"/>
      <c r="X1033528" s="53"/>
      <c r="Y1033528" s="53"/>
      <c r="Z1033528" s="504"/>
      <c r="AA1033528" s="54"/>
      <c r="AB1033528" s="54"/>
      <c r="AC1033528" s="54"/>
      <c r="AD1033528" s="55"/>
    </row>
    <row r="1033529" spans="1:30" s="46" customFormat="1" ht="15" customHeight="1">
      <c r="A1033529" s="47"/>
      <c r="B1033529" s="47"/>
      <c r="C1033529" s="47"/>
      <c r="D1033529" s="47"/>
      <c r="E1033529" s="47"/>
      <c r="F1033529" s="47"/>
      <c r="G1033529" s="47"/>
      <c r="H1033529" s="48"/>
      <c r="I1033529" s="48"/>
      <c r="J1033529" s="47"/>
      <c r="K1033529" s="47"/>
      <c r="L1033529" s="47"/>
      <c r="M1033529" s="47"/>
      <c r="N1033529" s="47"/>
      <c r="O1033529" s="47"/>
      <c r="P1033529" s="49"/>
      <c r="Q1033529" s="49"/>
      <c r="R1033529" s="49"/>
      <c r="S1033529" s="50"/>
      <c r="T1033529" s="51"/>
      <c r="U1033529" s="51"/>
      <c r="V1033529" s="52"/>
      <c r="W1033529" s="47"/>
      <c r="X1033529" s="53"/>
      <c r="Y1033529" s="53"/>
      <c r="Z1033529" s="504"/>
      <c r="AA1033529" s="54"/>
      <c r="AB1033529" s="54"/>
      <c r="AC1033529" s="54"/>
      <c r="AD1033529" s="55"/>
    </row>
    <row r="1033530" spans="1:30" s="46" customFormat="1" ht="15" customHeight="1">
      <c r="A1033530" s="47"/>
      <c r="B1033530" s="47"/>
      <c r="C1033530" s="47"/>
      <c r="D1033530" s="47"/>
      <c r="E1033530" s="47"/>
      <c r="F1033530" s="47"/>
      <c r="G1033530" s="47"/>
      <c r="H1033530" s="48"/>
      <c r="I1033530" s="48"/>
      <c r="J1033530" s="47"/>
      <c r="K1033530" s="47"/>
      <c r="L1033530" s="47"/>
      <c r="M1033530" s="47"/>
      <c r="N1033530" s="47"/>
      <c r="O1033530" s="47"/>
      <c r="P1033530" s="49"/>
      <c r="Q1033530" s="49"/>
      <c r="R1033530" s="49"/>
      <c r="S1033530" s="50"/>
      <c r="T1033530" s="51"/>
      <c r="U1033530" s="51"/>
      <c r="V1033530" s="52"/>
      <c r="W1033530" s="47"/>
      <c r="X1033530" s="53"/>
      <c r="Y1033530" s="53"/>
      <c r="Z1033530" s="504"/>
      <c r="AA1033530" s="54"/>
      <c r="AB1033530" s="54"/>
      <c r="AC1033530" s="54"/>
      <c r="AD1033530" s="55"/>
    </row>
    <row r="1033531" spans="1:30" s="46" customFormat="1" ht="15" customHeight="1">
      <c r="A1033531" s="47"/>
      <c r="B1033531" s="47"/>
      <c r="C1033531" s="47"/>
      <c r="D1033531" s="47"/>
      <c r="E1033531" s="47"/>
      <c r="F1033531" s="47"/>
      <c r="G1033531" s="47"/>
      <c r="H1033531" s="48"/>
      <c r="I1033531" s="48"/>
      <c r="J1033531" s="47"/>
      <c r="K1033531" s="47"/>
      <c r="L1033531" s="47"/>
      <c r="M1033531" s="47"/>
      <c r="N1033531" s="47"/>
      <c r="O1033531" s="47"/>
      <c r="P1033531" s="49"/>
      <c r="Q1033531" s="49"/>
      <c r="R1033531" s="49"/>
      <c r="S1033531" s="50"/>
      <c r="T1033531" s="51"/>
      <c r="U1033531" s="51"/>
      <c r="V1033531" s="52"/>
      <c r="W1033531" s="47"/>
      <c r="X1033531" s="53"/>
      <c r="Y1033531" s="53"/>
      <c r="Z1033531" s="504"/>
      <c r="AA1033531" s="54"/>
      <c r="AB1033531" s="54"/>
      <c r="AC1033531" s="54"/>
      <c r="AD1033531" s="55"/>
    </row>
    <row r="1033532" spans="1:30" s="46" customFormat="1" ht="15" customHeight="1">
      <c r="A1033532" s="47"/>
      <c r="B1033532" s="47"/>
      <c r="C1033532" s="47"/>
      <c r="D1033532" s="47"/>
      <c r="E1033532" s="47"/>
      <c r="F1033532" s="47"/>
      <c r="G1033532" s="47"/>
      <c r="H1033532" s="48"/>
      <c r="I1033532" s="48"/>
      <c r="J1033532" s="47"/>
      <c r="K1033532" s="47"/>
      <c r="L1033532" s="47"/>
      <c r="M1033532" s="47"/>
      <c r="N1033532" s="47"/>
      <c r="O1033532" s="47"/>
      <c r="P1033532" s="49"/>
      <c r="Q1033532" s="49"/>
      <c r="R1033532" s="49"/>
      <c r="S1033532" s="50"/>
      <c r="T1033532" s="51"/>
      <c r="U1033532" s="51"/>
      <c r="V1033532" s="52"/>
      <c r="W1033532" s="47"/>
      <c r="X1033532" s="53"/>
      <c r="Y1033532" s="53"/>
      <c r="Z1033532" s="504"/>
      <c r="AA1033532" s="54"/>
      <c r="AB1033532" s="54"/>
      <c r="AC1033532" s="54"/>
      <c r="AD1033532" s="55"/>
    </row>
    <row r="1033533" spans="1:30" s="46" customFormat="1" ht="15" customHeight="1">
      <c r="A1033533" s="47"/>
      <c r="B1033533" s="47"/>
      <c r="C1033533" s="47"/>
      <c r="D1033533" s="47"/>
      <c r="E1033533" s="47"/>
      <c r="F1033533" s="47"/>
      <c r="G1033533" s="47"/>
      <c r="H1033533" s="48"/>
      <c r="I1033533" s="48"/>
      <c r="J1033533" s="47"/>
      <c r="K1033533" s="47"/>
      <c r="L1033533" s="47"/>
      <c r="M1033533" s="47"/>
      <c r="N1033533" s="47"/>
      <c r="O1033533" s="47"/>
      <c r="P1033533" s="49"/>
      <c r="Q1033533" s="49"/>
      <c r="R1033533" s="49"/>
      <c r="S1033533" s="50"/>
      <c r="T1033533" s="51"/>
      <c r="U1033533" s="51"/>
      <c r="V1033533" s="52"/>
      <c r="W1033533" s="47"/>
      <c r="X1033533" s="53"/>
      <c r="Y1033533" s="53"/>
      <c r="Z1033533" s="504"/>
      <c r="AA1033533" s="54"/>
      <c r="AB1033533" s="54"/>
      <c r="AC1033533" s="54"/>
      <c r="AD1033533" s="55"/>
    </row>
    <row r="1033534" spans="1:30" s="46" customFormat="1" ht="15" customHeight="1">
      <c r="A1033534" s="47"/>
      <c r="B1033534" s="47"/>
      <c r="C1033534" s="47"/>
      <c r="D1033534" s="47"/>
      <c r="E1033534" s="47"/>
      <c r="F1033534" s="47"/>
      <c r="G1033534" s="47"/>
      <c r="H1033534" s="48"/>
      <c r="I1033534" s="48"/>
      <c r="J1033534" s="47"/>
      <c r="K1033534" s="47"/>
      <c r="L1033534" s="47"/>
      <c r="M1033534" s="47"/>
      <c r="N1033534" s="47"/>
      <c r="O1033534" s="47"/>
      <c r="P1033534" s="49"/>
      <c r="Q1033534" s="49"/>
      <c r="R1033534" s="49"/>
      <c r="S1033534" s="50"/>
      <c r="T1033534" s="51"/>
      <c r="U1033534" s="51"/>
      <c r="V1033534" s="52"/>
      <c r="W1033534" s="47"/>
      <c r="X1033534" s="53"/>
      <c r="Y1033534" s="53"/>
      <c r="Z1033534" s="504"/>
      <c r="AA1033534" s="54"/>
      <c r="AB1033534" s="54"/>
      <c r="AC1033534" s="54"/>
      <c r="AD1033534" s="55"/>
    </row>
    <row r="1033535" spans="1:30" s="46" customFormat="1" ht="15" customHeight="1">
      <c r="A1033535" s="47"/>
      <c r="B1033535" s="47"/>
      <c r="C1033535" s="47"/>
      <c r="D1033535" s="47"/>
      <c r="E1033535" s="47"/>
      <c r="F1033535" s="47"/>
      <c r="G1033535" s="47"/>
      <c r="H1033535" s="48"/>
      <c r="I1033535" s="48"/>
      <c r="J1033535" s="47"/>
      <c r="K1033535" s="47"/>
      <c r="L1033535" s="47"/>
      <c r="M1033535" s="47"/>
      <c r="N1033535" s="47"/>
      <c r="O1033535" s="47"/>
      <c r="P1033535" s="49"/>
      <c r="Q1033535" s="49"/>
      <c r="R1033535" s="49"/>
      <c r="S1033535" s="50"/>
      <c r="T1033535" s="51"/>
      <c r="U1033535" s="51"/>
      <c r="V1033535" s="52"/>
      <c r="W1033535" s="47"/>
      <c r="X1033535" s="53"/>
      <c r="Y1033535" s="53"/>
      <c r="Z1033535" s="504"/>
      <c r="AA1033535" s="54"/>
      <c r="AB1033535" s="54"/>
      <c r="AC1033535" s="54"/>
      <c r="AD1033535" s="55"/>
    </row>
    <row r="1033536" spans="1:30" s="46" customFormat="1" ht="15" customHeight="1">
      <c r="A1033536" s="47"/>
      <c r="B1033536" s="47"/>
      <c r="C1033536" s="47"/>
      <c r="D1033536" s="47"/>
      <c r="E1033536" s="47"/>
      <c r="F1033536" s="47"/>
      <c r="G1033536" s="47"/>
      <c r="H1033536" s="48"/>
      <c r="I1033536" s="48"/>
      <c r="J1033536" s="47"/>
      <c r="K1033536" s="47"/>
      <c r="L1033536" s="47"/>
      <c r="M1033536" s="47"/>
      <c r="N1033536" s="47"/>
      <c r="O1033536" s="47"/>
      <c r="P1033536" s="49"/>
      <c r="Q1033536" s="49"/>
      <c r="R1033536" s="49"/>
      <c r="S1033536" s="50"/>
      <c r="T1033536" s="51"/>
      <c r="U1033536" s="51"/>
      <c r="V1033536" s="52"/>
      <c r="W1033536" s="47"/>
      <c r="X1033536" s="53"/>
      <c r="Y1033536" s="53"/>
      <c r="Z1033536" s="504"/>
      <c r="AA1033536" s="54"/>
      <c r="AB1033536" s="54"/>
      <c r="AC1033536" s="54"/>
      <c r="AD1033536" s="55"/>
    </row>
    <row r="1033537" spans="1:30" s="46" customFormat="1" ht="15" customHeight="1">
      <c r="A1033537" s="47"/>
      <c r="B1033537" s="47"/>
      <c r="C1033537" s="47"/>
      <c r="D1033537" s="47"/>
      <c r="E1033537" s="47"/>
      <c r="F1033537" s="47"/>
      <c r="G1033537" s="47"/>
      <c r="H1033537" s="48"/>
      <c r="I1033537" s="48"/>
      <c r="J1033537" s="47"/>
      <c r="K1033537" s="47"/>
      <c r="L1033537" s="47"/>
      <c r="M1033537" s="47"/>
      <c r="N1033537" s="47"/>
      <c r="O1033537" s="47"/>
      <c r="P1033537" s="49"/>
      <c r="Q1033537" s="49"/>
      <c r="R1033537" s="49"/>
      <c r="S1033537" s="50"/>
      <c r="T1033537" s="51"/>
      <c r="U1033537" s="51"/>
      <c r="V1033537" s="52"/>
      <c r="W1033537" s="47"/>
      <c r="X1033537" s="53"/>
      <c r="Y1033537" s="53"/>
      <c r="Z1033537" s="504"/>
      <c r="AA1033537" s="54"/>
      <c r="AB1033537" s="54"/>
      <c r="AC1033537" s="54"/>
      <c r="AD1033537" s="55"/>
    </row>
    <row r="1033538" spans="1:30" s="46" customFormat="1" ht="15" customHeight="1">
      <c r="A1033538" s="47"/>
      <c r="B1033538" s="47"/>
      <c r="C1033538" s="47"/>
      <c r="D1033538" s="47"/>
      <c r="E1033538" s="47"/>
      <c r="F1033538" s="47"/>
      <c r="G1033538" s="47"/>
      <c r="H1033538" s="48"/>
      <c r="I1033538" s="48"/>
      <c r="J1033538" s="47"/>
      <c r="K1033538" s="47"/>
      <c r="L1033538" s="47"/>
      <c r="M1033538" s="47"/>
      <c r="N1033538" s="47"/>
      <c r="O1033538" s="47"/>
      <c r="P1033538" s="49"/>
      <c r="Q1033538" s="49"/>
      <c r="R1033538" s="49"/>
      <c r="S1033538" s="50"/>
      <c r="T1033538" s="51"/>
      <c r="U1033538" s="51"/>
      <c r="V1033538" s="52"/>
      <c r="W1033538" s="47"/>
      <c r="X1033538" s="53"/>
      <c r="Y1033538" s="53"/>
      <c r="Z1033538" s="504"/>
      <c r="AA1033538" s="54"/>
      <c r="AB1033538" s="54"/>
      <c r="AC1033538" s="54"/>
      <c r="AD1033538" s="55"/>
    </row>
    <row r="1033539" spans="1:30" s="46" customFormat="1" ht="15" customHeight="1">
      <c r="A1033539" s="47"/>
      <c r="B1033539" s="47"/>
      <c r="C1033539" s="47"/>
      <c r="D1033539" s="47"/>
      <c r="E1033539" s="47"/>
      <c r="F1033539" s="47"/>
      <c r="G1033539" s="47"/>
      <c r="H1033539" s="48"/>
      <c r="I1033539" s="48"/>
      <c r="J1033539" s="47"/>
      <c r="K1033539" s="47"/>
      <c r="L1033539" s="47"/>
      <c r="M1033539" s="47"/>
      <c r="N1033539" s="47"/>
      <c r="O1033539" s="47"/>
      <c r="P1033539" s="49"/>
      <c r="Q1033539" s="49"/>
      <c r="R1033539" s="49"/>
      <c r="S1033539" s="50"/>
      <c r="T1033539" s="51"/>
      <c r="U1033539" s="51"/>
      <c r="V1033539" s="52"/>
      <c r="W1033539" s="47"/>
      <c r="X1033539" s="53"/>
      <c r="Y1033539" s="53"/>
      <c r="Z1033539" s="504"/>
      <c r="AA1033539" s="54"/>
      <c r="AB1033539" s="54"/>
      <c r="AC1033539" s="54"/>
      <c r="AD1033539" s="55"/>
    </row>
    <row r="1033540" spans="1:30" s="46" customFormat="1" ht="15" customHeight="1">
      <c r="A1033540" s="47"/>
      <c r="B1033540" s="47"/>
      <c r="C1033540" s="47"/>
      <c r="D1033540" s="47"/>
      <c r="E1033540" s="47"/>
      <c r="F1033540" s="47"/>
      <c r="G1033540" s="47"/>
      <c r="H1033540" s="48"/>
      <c r="I1033540" s="48"/>
      <c r="J1033540" s="47"/>
      <c r="K1033540" s="47"/>
      <c r="L1033540" s="47"/>
      <c r="M1033540" s="47"/>
      <c r="N1033540" s="47"/>
      <c r="O1033540" s="47"/>
      <c r="P1033540" s="49"/>
      <c r="Q1033540" s="49"/>
      <c r="R1033540" s="49"/>
      <c r="S1033540" s="50"/>
      <c r="T1033540" s="51"/>
      <c r="U1033540" s="51"/>
      <c r="V1033540" s="52"/>
      <c r="W1033540" s="47"/>
      <c r="X1033540" s="53"/>
      <c r="Y1033540" s="53"/>
      <c r="Z1033540" s="504"/>
      <c r="AA1033540" s="54"/>
      <c r="AB1033540" s="54"/>
      <c r="AC1033540" s="54"/>
      <c r="AD1033540" s="55"/>
    </row>
    <row r="1033541" spans="1:30" s="46" customFormat="1" ht="15" customHeight="1">
      <c r="A1033541" s="47"/>
      <c r="B1033541" s="47"/>
      <c r="C1033541" s="47"/>
      <c r="D1033541" s="47"/>
      <c r="E1033541" s="47"/>
      <c r="F1033541" s="47"/>
      <c r="G1033541" s="47"/>
      <c r="H1033541" s="48"/>
      <c r="I1033541" s="48"/>
      <c r="J1033541" s="47"/>
      <c r="K1033541" s="47"/>
      <c r="L1033541" s="47"/>
      <c r="M1033541" s="47"/>
      <c r="N1033541" s="47"/>
      <c r="O1033541" s="47"/>
      <c r="P1033541" s="49"/>
      <c r="Q1033541" s="49"/>
      <c r="R1033541" s="49"/>
      <c r="S1033541" s="50"/>
      <c r="T1033541" s="51"/>
      <c r="U1033541" s="51"/>
      <c r="V1033541" s="52"/>
      <c r="W1033541" s="47"/>
      <c r="X1033541" s="53"/>
      <c r="Y1033541" s="53"/>
      <c r="Z1033541" s="504"/>
      <c r="AA1033541" s="54"/>
      <c r="AB1033541" s="54"/>
      <c r="AC1033541" s="54"/>
      <c r="AD1033541" s="55"/>
    </row>
    <row r="1033542" spans="1:30" s="46" customFormat="1" ht="15" customHeight="1">
      <c r="A1033542" s="47"/>
      <c r="B1033542" s="47"/>
      <c r="C1033542" s="47"/>
      <c r="D1033542" s="47"/>
      <c r="E1033542" s="47"/>
      <c r="F1033542" s="47"/>
      <c r="G1033542" s="47"/>
      <c r="H1033542" s="48"/>
      <c r="I1033542" s="48"/>
      <c r="J1033542" s="47"/>
      <c r="K1033542" s="47"/>
      <c r="L1033542" s="47"/>
      <c r="M1033542" s="47"/>
      <c r="N1033542" s="47"/>
      <c r="O1033542" s="47"/>
      <c r="P1033542" s="49"/>
      <c r="Q1033542" s="49"/>
      <c r="R1033542" s="49"/>
      <c r="S1033542" s="50"/>
      <c r="T1033542" s="51"/>
      <c r="U1033542" s="51"/>
      <c r="V1033542" s="52"/>
      <c r="W1033542" s="47"/>
      <c r="X1033542" s="53"/>
      <c r="Y1033542" s="53"/>
      <c r="Z1033542" s="504"/>
      <c r="AA1033542" s="54"/>
      <c r="AB1033542" s="54"/>
      <c r="AC1033542" s="54"/>
      <c r="AD1033542" s="55"/>
    </row>
    <row r="1033543" spans="1:30" s="46" customFormat="1" ht="15" customHeight="1">
      <c r="A1033543" s="47"/>
      <c r="B1033543" s="47"/>
      <c r="C1033543" s="47"/>
      <c r="D1033543" s="47"/>
      <c r="E1033543" s="47"/>
      <c r="F1033543" s="47"/>
      <c r="G1033543" s="47"/>
      <c r="H1033543" s="48"/>
      <c r="I1033543" s="48"/>
      <c r="J1033543" s="47"/>
      <c r="K1033543" s="47"/>
      <c r="L1033543" s="47"/>
      <c r="M1033543" s="47"/>
      <c r="N1033543" s="47"/>
      <c r="O1033543" s="47"/>
      <c r="P1033543" s="49"/>
      <c r="Q1033543" s="49"/>
      <c r="R1033543" s="49"/>
      <c r="S1033543" s="50"/>
      <c r="T1033543" s="51"/>
      <c r="U1033543" s="51"/>
      <c r="V1033543" s="52"/>
      <c r="W1033543" s="47"/>
      <c r="X1033543" s="53"/>
      <c r="Y1033543" s="53"/>
      <c r="Z1033543" s="504"/>
      <c r="AA1033543" s="54"/>
      <c r="AB1033543" s="54"/>
      <c r="AC1033543" s="54"/>
      <c r="AD1033543" s="55"/>
    </row>
    <row r="1033544" spans="1:30" s="46" customFormat="1" ht="15" customHeight="1">
      <c r="A1033544" s="47"/>
      <c r="B1033544" s="47"/>
      <c r="C1033544" s="47"/>
      <c r="D1033544" s="47"/>
      <c r="E1033544" s="47"/>
      <c r="F1033544" s="47"/>
      <c r="G1033544" s="47"/>
      <c r="H1033544" s="48"/>
      <c r="I1033544" s="48"/>
      <c r="J1033544" s="47"/>
      <c r="K1033544" s="47"/>
      <c r="L1033544" s="47"/>
      <c r="M1033544" s="47"/>
      <c r="N1033544" s="47"/>
      <c r="O1033544" s="47"/>
      <c r="P1033544" s="49"/>
      <c r="Q1033544" s="49"/>
      <c r="R1033544" s="49"/>
      <c r="S1033544" s="50"/>
      <c r="T1033544" s="51"/>
      <c r="U1033544" s="51"/>
      <c r="V1033544" s="52"/>
      <c r="W1033544" s="47"/>
      <c r="X1033544" s="53"/>
      <c r="Y1033544" s="53"/>
      <c r="Z1033544" s="504"/>
      <c r="AA1033544" s="54"/>
      <c r="AB1033544" s="54"/>
      <c r="AC1033544" s="54"/>
      <c r="AD1033544" s="55"/>
    </row>
    <row r="1033545" spans="1:30" s="46" customFormat="1" ht="15" customHeight="1">
      <c r="A1033545" s="47"/>
      <c r="B1033545" s="47"/>
      <c r="C1033545" s="47"/>
      <c r="D1033545" s="47"/>
      <c r="E1033545" s="47"/>
      <c r="F1033545" s="47"/>
      <c r="G1033545" s="47"/>
      <c r="H1033545" s="48"/>
      <c r="I1033545" s="48"/>
      <c r="J1033545" s="47"/>
      <c r="K1033545" s="47"/>
      <c r="L1033545" s="47"/>
      <c r="M1033545" s="47"/>
      <c r="N1033545" s="47"/>
      <c r="O1033545" s="47"/>
      <c r="P1033545" s="49"/>
      <c r="Q1033545" s="49"/>
      <c r="R1033545" s="49"/>
      <c r="S1033545" s="50"/>
      <c r="T1033545" s="51"/>
      <c r="U1033545" s="51"/>
      <c r="V1033545" s="52"/>
      <c r="W1033545" s="47"/>
      <c r="X1033545" s="53"/>
      <c r="Y1033545" s="53"/>
      <c r="Z1033545" s="504"/>
      <c r="AA1033545" s="54"/>
      <c r="AB1033545" s="54"/>
      <c r="AC1033545" s="54"/>
      <c r="AD1033545" s="55"/>
    </row>
    <row r="1033546" spans="1:30" s="46" customFormat="1" ht="15" customHeight="1">
      <c r="A1033546" s="47"/>
      <c r="B1033546" s="47"/>
      <c r="C1033546" s="47"/>
      <c r="D1033546" s="47"/>
      <c r="E1033546" s="47"/>
      <c r="F1033546" s="47"/>
      <c r="G1033546" s="47"/>
      <c r="H1033546" s="48"/>
      <c r="I1033546" s="48"/>
      <c r="J1033546" s="47"/>
      <c r="K1033546" s="47"/>
      <c r="L1033546" s="47"/>
      <c r="M1033546" s="47"/>
      <c r="N1033546" s="47"/>
      <c r="O1033546" s="47"/>
      <c r="P1033546" s="49"/>
      <c r="Q1033546" s="49"/>
      <c r="R1033546" s="49"/>
      <c r="S1033546" s="50"/>
      <c r="T1033546" s="51"/>
      <c r="U1033546" s="51"/>
      <c r="V1033546" s="52"/>
      <c r="W1033546" s="47"/>
      <c r="X1033546" s="53"/>
      <c r="Y1033546" s="53"/>
      <c r="Z1033546" s="504"/>
      <c r="AA1033546" s="54"/>
      <c r="AB1033546" s="54"/>
      <c r="AC1033546" s="54"/>
      <c r="AD1033546" s="55"/>
    </row>
    <row r="1033547" spans="1:30" s="46" customFormat="1" ht="15" customHeight="1">
      <c r="A1033547" s="47"/>
      <c r="B1033547" s="47"/>
      <c r="C1033547" s="47"/>
      <c r="D1033547" s="47"/>
      <c r="E1033547" s="47"/>
      <c r="F1033547" s="47"/>
      <c r="G1033547" s="47"/>
      <c r="H1033547" s="48"/>
      <c r="I1033547" s="48"/>
      <c r="J1033547" s="47"/>
      <c r="K1033547" s="47"/>
      <c r="L1033547" s="47"/>
      <c r="M1033547" s="47"/>
      <c r="N1033547" s="47"/>
      <c r="O1033547" s="47"/>
      <c r="P1033547" s="49"/>
      <c r="Q1033547" s="49"/>
      <c r="R1033547" s="49"/>
      <c r="S1033547" s="50"/>
      <c r="T1033547" s="51"/>
      <c r="U1033547" s="51"/>
      <c r="V1033547" s="52"/>
      <c r="W1033547" s="47"/>
      <c r="X1033547" s="53"/>
      <c r="Y1033547" s="53"/>
      <c r="Z1033547" s="504"/>
      <c r="AA1033547" s="54"/>
      <c r="AB1033547" s="54"/>
      <c r="AC1033547" s="54"/>
      <c r="AD1033547" s="55"/>
    </row>
    <row r="1033548" spans="1:30" s="46" customFormat="1" ht="15" customHeight="1">
      <c r="A1033548" s="47"/>
      <c r="B1033548" s="47"/>
      <c r="C1033548" s="47"/>
      <c r="D1033548" s="47"/>
      <c r="E1033548" s="47"/>
      <c r="F1033548" s="47"/>
      <c r="G1033548" s="47"/>
      <c r="H1033548" s="48"/>
      <c r="I1033548" s="48"/>
      <c r="J1033548" s="47"/>
      <c r="K1033548" s="47"/>
      <c r="L1033548" s="47"/>
      <c r="M1033548" s="47"/>
      <c r="N1033548" s="47"/>
      <c r="O1033548" s="47"/>
      <c r="P1033548" s="49"/>
      <c r="Q1033548" s="49"/>
      <c r="R1033548" s="49"/>
      <c r="S1033548" s="50"/>
      <c r="T1033548" s="51"/>
      <c r="U1033548" s="51"/>
      <c r="V1033548" s="52"/>
      <c r="W1033548" s="47"/>
      <c r="X1033548" s="53"/>
      <c r="Y1033548" s="53"/>
      <c r="Z1033548" s="504"/>
      <c r="AA1033548" s="54"/>
      <c r="AB1033548" s="54"/>
      <c r="AC1033548" s="54"/>
      <c r="AD1033548" s="55"/>
    </row>
    <row r="1033549" spans="1:30" s="46" customFormat="1" ht="15" customHeight="1">
      <c r="A1033549" s="47"/>
      <c r="B1033549" s="47"/>
      <c r="C1033549" s="47"/>
      <c r="D1033549" s="47"/>
      <c r="E1033549" s="47"/>
      <c r="F1033549" s="47"/>
      <c r="G1033549" s="47"/>
      <c r="H1033549" s="48"/>
      <c r="I1033549" s="48"/>
      <c r="J1033549" s="47"/>
      <c r="K1033549" s="47"/>
      <c r="L1033549" s="47"/>
      <c r="M1033549" s="47"/>
      <c r="N1033549" s="47"/>
      <c r="O1033549" s="47"/>
      <c r="P1033549" s="49"/>
      <c r="Q1033549" s="49"/>
      <c r="R1033549" s="49"/>
      <c r="S1033549" s="50"/>
      <c r="T1033549" s="51"/>
      <c r="U1033549" s="51"/>
      <c r="V1033549" s="52"/>
      <c r="W1033549" s="47"/>
      <c r="X1033549" s="53"/>
      <c r="Y1033549" s="53"/>
      <c r="Z1033549" s="504"/>
      <c r="AA1033549" s="54"/>
      <c r="AB1033549" s="54"/>
      <c r="AC1033549" s="54"/>
      <c r="AD1033549" s="55"/>
    </row>
    <row r="1033550" spans="1:30" s="46" customFormat="1" ht="15" customHeight="1">
      <c r="A1033550" s="47"/>
      <c r="B1033550" s="47"/>
      <c r="C1033550" s="47"/>
      <c r="D1033550" s="47"/>
      <c r="E1033550" s="47"/>
      <c r="F1033550" s="47"/>
      <c r="G1033550" s="47"/>
      <c r="H1033550" s="48"/>
      <c r="I1033550" s="48"/>
      <c r="J1033550" s="47"/>
      <c r="K1033550" s="47"/>
      <c r="L1033550" s="47"/>
      <c r="M1033550" s="47"/>
      <c r="N1033550" s="47"/>
      <c r="O1033550" s="47"/>
      <c r="P1033550" s="49"/>
      <c r="Q1033550" s="49"/>
      <c r="R1033550" s="49"/>
      <c r="S1033550" s="50"/>
      <c r="T1033550" s="51"/>
      <c r="U1033550" s="51"/>
      <c r="V1033550" s="52"/>
      <c r="W1033550" s="47"/>
      <c r="X1033550" s="53"/>
      <c r="Y1033550" s="53"/>
      <c r="Z1033550" s="504"/>
      <c r="AA1033550" s="54"/>
      <c r="AB1033550" s="54"/>
      <c r="AC1033550" s="54"/>
      <c r="AD1033550" s="55"/>
    </row>
    <row r="1033551" spans="1:30" s="46" customFormat="1" ht="15" customHeight="1">
      <c r="A1033551" s="47"/>
      <c r="B1033551" s="47"/>
      <c r="C1033551" s="47"/>
      <c r="D1033551" s="47"/>
      <c r="E1033551" s="47"/>
      <c r="F1033551" s="47"/>
      <c r="G1033551" s="47"/>
      <c r="H1033551" s="48"/>
      <c r="I1033551" s="48"/>
      <c r="J1033551" s="47"/>
      <c r="K1033551" s="47"/>
      <c r="L1033551" s="47"/>
      <c r="M1033551" s="47"/>
      <c r="N1033551" s="47"/>
      <c r="O1033551" s="47"/>
      <c r="P1033551" s="49"/>
      <c r="Q1033551" s="49"/>
      <c r="R1033551" s="49"/>
      <c r="S1033551" s="50"/>
      <c r="T1033551" s="51"/>
      <c r="U1033551" s="51"/>
      <c r="V1033551" s="52"/>
      <c r="W1033551" s="47"/>
      <c r="X1033551" s="53"/>
      <c r="Y1033551" s="53"/>
      <c r="Z1033551" s="504"/>
      <c r="AA1033551" s="54"/>
      <c r="AB1033551" s="54"/>
      <c r="AC1033551" s="54"/>
      <c r="AD1033551" s="55"/>
    </row>
    <row r="1033552" spans="1:30" s="46" customFormat="1" ht="15" customHeight="1">
      <c r="A1033552" s="47"/>
      <c r="B1033552" s="47"/>
      <c r="C1033552" s="47"/>
      <c r="D1033552" s="47"/>
      <c r="E1033552" s="47"/>
      <c r="F1033552" s="47"/>
      <c r="G1033552" s="47"/>
      <c r="H1033552" s="48"/>
      <c r="I1033552" s="48"/>
      <c r="J1033552" s="47"/>
      <c r="K1033552" s="47"/>
      <c r="L1033552" s="47"/>
      <c r="M1033552" s="47"/>
      <c r="N1033552" s="47"/>
      <c r="O1033552" s="47"/>
      <c r="P1033552" s="49"/>
      <c r="Q1033552" s="49"/>
      <c r="R1033552" s="49"/>
      <c r="S1033552" s="50"/>
      <c r="T1033552" s="51"/>
      <c r="U1033552" s="51"/>
      <c r="V1033552" s="52"/>
      <c r="W1033552" s="47"/>
      <c r="X1033552" s="53"/>
      <c r="Y1033552" s="53"/>
      <c r="Z1033552" s="504"/>
      <c r="AA1033552" s="54"/>
      <c r="AB1033552" s="54"/>
      <c r="AC1033552" s="54"/>
      <c r="AD1033552" s="55"/>
    </row>
    <row r="1033553" spans="1:30" s="46" customFormat="1" ht="15" customHeight="1">
      <c r="A1033553" s="47"/>
      <c r="B1033553" s="47"/>
      <c r="C1033553" s="47"/>
      <c r="D1033553" s="47"/>
      <c r="E1033553" s="47"/>
      <c r="F1033553" s="47"/>
      <c r="G1033553" s="47"/>
      <c r="H1033553" s="48"/>
      <c r="I1033553" s="48"/>
      <c r="J1033553" s="47"/>
      <c r="K1033553" s="47"/>
      <c r="L1033553" s="47"/>
      <c r="M1033553" s="47"/>
      <c r="N1033553" s="47"/>
      <c r="O1033553" s="47"/>
      <c r="P1033553" s="49"/>
      <c r="Q1033553" s="49"/>
      <c r="R1033553" s="49"/>
      <c r="S1033553" s="50"/>
      <c r="T1033553" s="51"/>
      <c r="U1033553" s="51"/>
      <c r="V1033553" s="52"/>
      <c r="W1033553" s="47"/>
      <c r="X1033553" s="53"/>
      <c r="Y1033553" s="53"/>
      <c r="Z1033553" s="504"/>
      <c r="AA1033553" s="54"/>
      <c r="AB1033553" s="54"/>
      <c r="AC1033553" s="54"/>
      <c r="AD1033553" s="55"/>
    </row>
    <row r="1033554" spans="1:30" s="46" customFormat="1" ht="15" customHeight="1">
      <c r="A1033554" s="47"/>
      <c r="B1033554" s="47"/>
      <c r="C1033554" s="47"/>
      <c r="D1033554" s="47"/>
      <c r="E1033554" s="47"/>
      <c r="F1033554" s="47"/>
      <c r="G1033554" s="47"/>
      <c r="H1033554" s="48"/>
      <c r="I1033554" s="48"/>
      <c r="J1033554" s="47"/>
      <c r="K1033554" s="47"/>
      <c r="L1033554" s="47"/>
      <c r="M1033554" s="47"/>
      <c r="N1033554" s="47"/>
      <c r="O1033554" s="47"/>
      <c r="P1033554" s="49"/>
      <c r="Q1033554" s="49"/>
      <c r="R1033554" s="49"/>
      <c r="S1033554" s="50"/>
      <c r="T1033554" s="51"/>
      <c r="U1033554" s="51"/>
      <c r="V1033554" s="52"/>
      <c r="W1033554" s="47"/>
      <c r="X1033554" s="53"/>
      <c r="Y1033554" s="53"/>
      <c r="Z1033554" s="504"/>
      <c r="AA1033554" s="54"/>
      <c r="AB1033554" s="54"/>
      <c r="AC1033554" s="54"/>
      <c r="AD1033554" s="55"/>
    </row>
    <row r="1033555" spans="1:30" s="46" customFormat="1" ht="15" customHeight="1">
      <c r="A1033555" s="47"/>
      <c r="B1033555" s="47"/>
      <c r="C1033555" s="47"/>
      <c r="D1033555" s="47"/>
      <c r="E1033555" s="47"/>
      <c r="F1033555" s="47"/>
      <c r="G1033555" s="47"/>
      <c r="H1033555" s="48"/>
      <c r="I1033555" s="48"/>
      <c r="J1033555" s="47"/>
      <c r="K1033555" s="47"/>
      <c r="L1033555" s="47"/>
      <c r="M1033555" s="47"/>
      <c r="N1033555" s="47"/>
      <c r="O1033555" s="47"/>
      <c r="P1033555" s="49"/>
      <c r="Q1033555" s="49"/>
      <c r="R1033555" s="49"/>
      <c r="S1033555" s="50"/>
      <c r="T1033555" s="51"/>
      <c r="U1033555" s="51"/>
      <c r="V1033555" s="52"/>
      <c r="W1033555" s="47"/>
      <c r="X1033555" s="53"/>
      <c r="Y1033555" s="53"/>
      <c r="Z1033555" s="504"/>
      <c r="AA1033555" s="54"/>
      <c r="AB1033555" s="54"/>
      <c r="AC1033555" s="54"/>
      <c r="AD1033555" s="55"/>
    </row>
    <row r="1033556" spans="1:30" s="46" customFormat="1" ht="15" customHeight="1">
      <c r="A1033556" s="47"/>
      <c r="B1033556" s="47"/>
      <c r="C1033556" s="47"/>
      <c r="D1033556" s="47"/>
      <c r="E1033556" s="47"/>
      <c r="F1033556" s="47"/>
      <c r="G1033556" s="47"/>
      <c r="H1033556" s="48"/>
      <c r="I1033556" s="48"/>
      <c r="J1033556" s="47"/>
      <c r="K1033556" s="47"/>
      <c r="L1033556" s="47"/>
      <c r="M1033556" s="47"/>
      <c r="N1033556" s="47"/>
      <c r="O1033556" s="47"/>
      <c r="P1033556" s="49"/>
      <c r="Q1033556" s="49"/>
      <c r="R1033556" s="49"/>
      <c r="S1033556" s="50"/>
      <c r="T1033556" s="51"/>
      <c r="U1033556" s="51"/>
      <c r="V1033556" s="52"/>
      <c r="W1033556" s="47"/>
      <c r="X1033556" s="53"/>
      <c r="Y1033556" s="53"/>
      <c r="Z1033556" s="504"/>
      <c r="AA1033556" s="54"/>
      <c r="AB1033556" s="54"/>
      <c r="AC1033556" s="54"/>
      <c r="AD1033556" s="55"/>
    </row>
    <row r="1033557" spans="1:30" s="46" customFormat="1" ht="15" customHeight="1">
      <c r="A1033557" s="47"/>
      <c r="B1033557" s="47"/>
      <c r="C1033557" s="47"/>
      <c r="D1033557" s="47"/>
      <c r="E1033557" s="47"/>
      <c r="F1033557" s="47"/>
      <c r="G1033557" s="47"/>
      <c r="H1033557" s="48"/>
      <c r="I1033557" s="48"/>
      <c r="J1033557" s="47"/>
      <c r="K1033557" s="47"/>
      <c r="L1033557" s="47"/>
      <c r="M1033557" s="47"/>
      <c r="N1033557" s="47"/>
      <c r="O1033557" s="47"/>
      <c r="P1033557" s="49"/>
      <c r="Q1033557" s="49"/>
      <c r="R1033557" s="49"/>
      <c r="S1033557" s="50"/>
      <c r="T1033557" s="51"/>
      <c r="U1033557" s="51"/>
      <c r="V1033557" s="52"/>
      <c r="W1033557" s="47"/>
      <c r="X1033557" s="53"/>
      <c r="Y1033557" s="53"/>
      <c r="Z1033557" s="504"/>
      <c r="AA1033557" s="54"/>
      <c r="AB1033557" s="54"/>
      <c r="AC1033557" s="54"/>
      <c r="AD1033557" s="55"/>
    </row>
    <row r="1033558" spans="1:30" s="46" customFormat="1" ht="15" customHeight="1">
      <c r="A1033558" s="47"/>
      <c r="B1033558" s="47"/>
      <c r="C1033558" s="47"/>
      <c r="D1033558" s="47"/>
      <c r="E1033558" s="47"/>
      <c r="F1033558" s="47"/>
      <c r="G1033558" s="47"/>
      <c r="H1033558" s="48"/>
      <c r="I1033558" s="48"/>
      <c r="J1033558" s="47"/>
      <c r="K1033558" s="47"/>
      <c r="L1033558" s="47"/>
      <c r="M1033558" s="47"/>
      <c r="N1033558" s="47"/>
      <c r="O1033558" s="47"/>
      <c r="P1033558" s="49"/>
      <c r="Q1033558" s="49"/>
      <c r="R1033558" s="49"/>
      <c r="S1033558" s="50"/>
      <c r="T1033558" s="51"/>
      <c r="U1033558" s="51"/>
      <c r="V1033558" s="52"/>
      <c r="W1033558" s="47"/>
      <c r="X1033558" s="53"/>
      <c r="Y1033558" s="53"/>
      <c r="Z1033558" s="504"/>
      <c r="AA1033558" s="54"/>
      <c r="AB1033558" s="54"/>
      <c r="AC1033558" s="54"/>
      <c r="AD1033558" s="55"/>
    </row>
    <row r="1033559" spans="1:30" s="46" customFormat="1" ht="15" customHeight="1">
      <c r="A1033559" s="47"/>
      <c r="B1033559" s="47"/>
      <c r="C1033559" s="47"/>
      <c r="D1033559" s="47"/>
      <c r="E1033559" s="47"/>
      <c r="F1033559" s="47"/>
      <c r="G1033559" s="47"/>
      <c r="H1033559" s="48"/>
      <c r="I1033559" s="48"/>
      <c r="J1033559" s="47"/>
      <c r="K1033559" s="47"/>
      <c r="L1033559" s="47"/>
      <c r="M1033559" s="47"/>
      <c r="N1033559" s="47"/>
      <c r="O1033559" s="47"/>
      <c r="P1033559" s="49"/>
      <c r="Q1033559" s="49"/>
      <c r="R1033559" s="49"/>
      <c r="S1033559" s="50"/>
      <c r="T1033559" s="51"/>
      <c r="U1033559" s="51"/>
      <c r="V1033559" s="52"/>
      <c r="W1033559" s="47"/>
      <c r="X1033559" s="53"/>
      <c r="Y1033559" s="53"/>
      <c r="Z1033559" s="504"/>
      <c r="AA1033559" s="54"/>
      <c r="AB1033559" s="54"/>
      <c r="AC1033559" s="54"/>
      <c r="AD1033559" s="55"/>
    </row>
    <row r="1033560" spans="1:30" s="46" customFormat="1" ht="15" customHeight="1">
      <c r="A1033560" s="47"/>
      <c r="B1033560" s="47"/>
      <c r="C1033560" s="47"/>
      <c r="D1033560" s="47"/>
      <c r="E1033560" s="47"/>
      <c r="F1033560" s="47"/>
      <c r="G1033560" s="47"/>
      <c r="H1033560" s="48"/>
      <c r="I1033560" s="48"/>
      <c r="J1033560" s="47"/>
      <c r="K1033560" s="47"/>
      <c r="L1033560" s="47"/>
      <c r="M1033560" s="47"/>
      <c r="N1033560" s="47"/>
      <c r="O1033560" s="47"/>
      <c r="P1033560" s="49"/>
      <c r="Q1033560" s="49"/>
      <c r="R1033560" s="49"/>
      <c r="S1033560" s="50"/>
      <c r="T1033560" s="51"/>
      <c r="U1033560" s="51"/>
      <c r="V1033560" s="52"/>
      <c r="W1033560" s="47"/>
      <c r="X1033560" s="53"/>
      <c r="Y1033560" s="53"/>
      <c r="Z1033560" s="504"/>
      <c r="AA1033560" s="54"/>
      <c r="AB1033560" s="54"/>
      <c r="AC1033560" s="54"/>
      <c r="AD1033560" s="55"/>
    </row>
    <row r="1033561" spans="1:30" s="46" customFormat="1" ht="15" customHeight="1">
      <c r="A1033561" s="47"/>
      <c r="B1033561" s="47"/>
      <c r="C1033561" s="47"/>
      <c r="D1033561" s="47"/>
      <c r="E1033561" s="47"/>
      <c r="F1033561" s="47"/>
      <c r="G1033561" s="47"/>
      <c r="H1033561" s="48"/>
      <c r="I1033561" s="48"/>
      <c r="J1033561" s="47"/>
      <c r="K1033561" s="47"/>
      <c r="L1033561" s="47"/>
      <c r="M1033561" s="47"/>
      <c r="N1033561" s="47"/>
      <c r="O1033561" s="47"/>
      <c r="P1033561" s="49"/>
      <c r="Q1033561" s="49"/>
      <c r="R1033561" s="49"/>
      <c r="S1033561" s="50"/>
      <c r="T1033561" s="51"/>
      <c r="U1033561" s="51"/>
      <c r="V1033561" s="52"/>
      <c r="W1033561" s="47"/>
      <c r="X1033561" s="53"/>
      <c r="Y1033561" s="53"/>
      <c r="Z1033561" s="504"/>
      <c r="AA1033561" s="54"/>
      <c r="AB1033561" s="54"/>
      <c r="AC1033561" s="54"/>
      <c r="AD1033561" s="55"/>
    </row>
    <row r="1033562" spans="1:30" s="46" customFormat="1" ht="15" customHeight="1">
      <c r="A1033562" s="47"/>
      <c r="B1033562" s="47"/>
      <c r="C1033562" s="47"/>
      <c r="D1033562" s="47"/>
      <c r="E1033562" s="47"/>
      <c r="F1033562" s="47"/>
      <c r="G1033562" s="47"/>
      <c r="H1033562" s="48"/>
      <c r="I1033562" s="48"/>
      <c r="J1033562" s="47"/>
      <c r="K1033562" s="47"/>
      <c r="L1033562" s="47"/>
      <c r="M1033562" s="47"/>
      <c r="N1033562" s="47"/>
      <c r="O1033562" s="47"/>
      <c r="P1033562" s="49"/>
      <c r="Q1033562" s="49"/>
      <c r="R1033562" s="49"/>
      <c r="S1033562" s="50"/>
      <c r="T1033562" s="51"/>
      <c r="U1033562" s="51"/>
      <c r="V1033562" s="52"/>
      <c r="W1033562" s="47"/>
      <c r="X1033562" s="53"/>
      <c r="Y1033562" s="53"/>
      <c r="Z1033562" s="504"/>
      <c r="AA1033562" s="54"/>
      <c r="AB1033562" s="54"/>
      <c r="AC1033562" s="54"/>
      <c r="AD1033562" s="55"/>
    </row>
    <row r="1033563" spans="1:30" s="46" customFormat="1" ht="15" customHeight="1">
      <c r="A1033563" s="47"/>
      <c r="B1033563" s="47"/>
      <c r="C1033563" s="47"/>
      <c r="D1033563" s="47"/>
      <c r="E1033563" s="47"/>
      <c r="F1033563" s="47"/>
      <c r="G1033563" s="47"/>
      <c r="H1033563" s="48"/>
      <c r="I1033563" s="48"/>
      <c r="J1033563" s="47"/>
      <c r="K1033563" s="47"/>
      <c r="L1033563" s="47"/>
      <c r="M1033563" s="47"/>
      <c r="N1033563" s="47"/>
      <c r="O1033563" s="47"/>
      <c r="P1033563" s="49"/>
      <c r="Q1033563" s="49"/>
      <c r="R1033563" s="49"/>
      <c r="S1033563" s="50"/>
      <c r="T1033563" s="51"/>
      <c r="U1033563" s="51"/>
      <c r="V1033563" s="52"/>
      <c r="W1033563" s="47"/>
      <c r="X1033563" s="53"/>
      <c r="Y1033563" s="53"/>
      <c r="Z1033563" s="504"/>
      <c r="AA1033563" s="54"/>
      <c r="AB1033563" s="54"/>
      <c r="AC1033563" s="54"/>
      <c r="AD1033563" s="55"/>
    </row>
    <row r="1033564" spans="1:30" s="46" customFormat="1" ht="15" customHeight="1">
      <c r="A1033564" s="47"/>
      <c r="B1033564" s="47"/>
      <c r="C1033564" s="47"/>
      <c r="D1033564" s="47"/>
      <c r="E1033564" s="47"/>
      <c r="F1033564" s="47"/>
      <c r="G1033564" s="47"/>
      <c r="H1033564" s="48"/>
      <c r="I1033564" s="48"/>
      <c r="J1033564" s="47"/>
      <c r="K1033564" s="47"/>
      <c r="L1033564" s="47"/>
      <c r="M1033564" s="47"/>
      <c r="N1033564" s="47"/>
      <c r="O1033564" s="47"/>
      <c r="P1033564" s="49"/>
      <c r="Q1033564" s="49"/>
      <c r="R1033564" s="49"/>
      <c r="S1033564" s="50"/>
      <c r="T1033564" s="51"/>
      <c r="U1033564" s="51"/>
      <c r="V1033564" s="52"/>
      <c r="W1033564" s="47"/>
      <c r="X1033564" s="53"/>
      <c r="Y1033564" s="53"/>
      <c r="Z1033564" s="504"/>
      <c r="AA1033564" s="54"/>
      <c r="AB1033564" s="54"/>
      <c r="AC1033564" s="54"/>
      <c r="AD1033564" s="55"/>
    </row>
    <row r="1033565" spans="1:30" s="46" customFormat="1" ht="15" customHeight="1">
      <c r="A1033565" s="47"/>
      <c r="B1033565" s="47"/>
      <c r="C1033565" s="47"/>
      <c r="D1033565" s="47"/>
      <c r="E1033565" s="47"/>
      <c r="F1033565" s="47"/>
      <c r="G1033565" s="47"/>
      <c r="H1033565" s="48"/>
      <c r="I1033565" s="48"/>
      <c r="J1033565" s="47"/>
      <c r="K1033565" s="47"/>
      <c r="L1033565" s="47"/>
      <c r="M1033565" s="47"/>
      <c r="N1033565" s="47"/>
      <c r="O1033565" s="47"/>
      <c r="P1033565" s="49"/>
      <c r="Q1033565" s="49"/>
      <c r="R1033565" s="49"/>
      <c r="S1033565" s="50"/>
      <c r="T1033565" s="51"/>
      <c r="U1033565" s="51"/>
      <c r="V1033565" s="52"/>
      <c r="W1033565" s="47"/>
      <c r="X1033565" s="53"/>
      <c r="Y1033565" s="53"/>
      <c r="Z1033565" s="504"/>
      <c r="AA1033565" s="54"/>
      <c r="AB1033565" s="54"/>
      <c r="AC1033565" s="54"/>
      <c r="AD1033565" s="55"/>
    </row>
    <row r="1033566" spans="1:30" s="46" customFormat="1" ht="15" customHeight="1">
      <c r="A1033566" s="47"/>
      <c r="B1033566" s="47"/>
      <c r="C1033566" s="47"/>
      <c r="D1033566" s="47"/>
      <c r="E1033566" s="47"/>
      <c r="F1033566" s="47"/>
      <c r="G1033566" s="47"/>
      <c r="H1033566" s="48"/>
      <c r="I1033566" s="48"/>
      <c r="J1033566" s="47"/>
      <c r="K1033566" s="47"/>
      <c r="L1033566" s="47"/>
      <c r="M1033566" s="47"/>
      <c r="N1033566" s="47"/>
      <c r="O1033566" s="47"/>
      <c r="P1033566" s="49"/>
      <c r="Q1033566" s="49"/>
      <c r="R1033566" s="49"/>
      <c r="S1033566" s="50"/>
      <c r="T1033566" s="51"/>
      <c r="U1033566" s="51"/>
      <c r="V1033566" s="52"/>
      <c r="W1033566" s="47"/>
      <c r="X1033566" s="53"/>
      <c r="Y1033566" s="53"/>
      <c r="Z1033566" s="504"/>
      <c r="AA1033566" s="54"/>
      <c r="AB1033566" s="54"/>
      <c r="AC1033566" s="54"/>
      <c r="AD1033566" s="55"/>
    </row>
    <row r="1033567" spans="1:30" s="46" customFormat="1" ht="15" customHeight="1">
      <c r="A1033567" s="47"/>
      <c r="B1033567" s="47"/>
      <c r="C1033567" s="47"/>
      <c r="D1033567" s="47"/>
      <c r="E1033567" s="47"/>
      <c r="F1033567" s="47"/>
      <c r="G1033567" s="47"/>
      <c r="H1033567" s="48"/>
      <c r="I1033567" s="48"/>
      <c r="J1033567" s="47"/>
      <c r="K1033567" s="47"/>
      <c r="L1033567" s="47"/>
      <c r="M1033567" s="47"/>
      <c r="N1033567" s="47"/>
      <c r="O1033567" s="47"/>
      <c r="P1033567" s="49"/>
      <c r="Q1033567" s="49"/>
      <c r="R1033567" s="49"/>
      <c r="S1033567" s="50"/>
      <c r="T1033567" s="51"/>
      <c r="U1033567" s="51"/>
      <c r="V1033567" s="52"/>
      <c r="W1033567" s="47"/>
      <c r="X1033567" s="53"/>
      <c r="Y1033567" s="53"/>
      <c r="Z1033567" s="504"/>
      <c r="AA1033567" s="54"/>
      <c r="AB1033567" s="54"/>
      <c r="AC1033567" s="54"/>
      <c r="AD1033567" s="55"/>
    </row>
    <row r="1033568" spans="1:30" s="46" customFormat="1" ht="15" customHeight="1">
      <c r="A1033568" s="47"/>
      <c r="B1033568" s="47"/>
      <c r="C1033568" s="47"/>
      <c r="D1033568" s="47"/>
      <c r="E1033568" s="47"/>
      <c r="F1033568" s="47"/>
      <c r="G1033568" s="47"/>
      <c r="H1033568" s="48"/>
      <c r="I1033568" s="48"/>
      <c r="J1033568" s="47"/>
      <c r="K1033568" s="47"/>
      <c r="L1033568" s="47"/>
      <c r="M1033568" s="47"/>
      <c r="N1033568" s="47"/>
      <c r="O1033568" s="47"/>
      <c r="P1033568" s="49"/>
      <c r="Q1033568" s="49"/>
      <c r="R1033568" s="49"/>
      <c r="S1033568" s="50"/>
      <c r="T1033568" s="51"/>
      <c r="U1033568" s="51"/>
      <c r="V1033568" s="52"/>
      <c r="W1033568" s="47"/>
      <c r="X1033568" s="53"/>
      <c r="Y1033568" s="53"/>
      <c r="Z1033568" s="504"/>
      <c r="AA1033568" s="54"/>
      <c r="AB1033568" s="54"/>
      <c r="AC1033568" s="54"/>
      <c r="AD1033568" s="55"/>
    </row>
    <row r="1033569" spans="1:30" s="46" customFormat="1" ht="15" customHeight="1">
      <c r="A1033569" s="47"/>
      <c r="B1033569" s="47"/>
      <c r="C1033569" s="47"/>
      <c r="D1033569" s="47"/>
      <c r="E1033569" s="47"/>
      <c r="F1033569" s="47"/>
      <c r="G1033569" s="47"/>
      <c r="H1033569" s="48"/>
      <c r="I1033569" s="48"/>
      <c r="J1033569" s="47"/>
      <c r="K1033569" s="47"/>
      <c r="L1033569" s="47"/>
      <c r="M1033569" s="47"/>
      <c r="N1033569" s="47"/>
      <c r="O1033569" s="47"/>
      <c r="P1033569" s="49"/>
      <c r="Q1033569" s="49"/>
      <c r="R1033569" s="49"/>
      <c r="S1033569" s="50"/>
      <c r="T1033569" s="51"/>
      <c r="U1033569" s="51"/>
      <c r="V1033569" s="52"/>
      <c r="W1033569" s="47"/>
      <c r="X1033569" s="53"/>
      <c r="Y1033569" s="53"/>
      <c r="Z1033569" s="504"/>
      <c r="AA1033569" s="54"/>
      <c r="AB1033569" s="54"/>
      <c r="AC1033569" s="54"/>
      <c r="AD1033569" s="55"/>
    </row>
    <row r="1033570" spans="1:30" s="46" customFormat="1" ht="15" customHeight="1">
      <c r="A1033570" s="47"/>
      <c r="B1033570" s="47"/>
      <c r="C1033570" s="47"/>
      <c r="D1033570" s="47"/>
      <c r="E1033570" s="47"/>
      <c r="F1033570" s="47"/>
      <c r="G1033570" s="47"/>
      <c r="H1033570" s="48"/>
      <c r="I1033570" s="48"/>
      <c r="J1033570" s="47"/>
      <c r="K1033570" s="47"/>
      <c r="L1033570" s="47"/>
      <c r="M1033570" s="47"/>
      <c r="N1033570" s="47"/>
      <c r="O1033570" s="47"/>
      <c r="P1033570" s="49"/>
      <c r="Q1033570" s="49"/>
      <c r="R1033570" s="49"/>
      <c r="S1033570" s="50"/>
      <c r="T1033570" s="51"/>
      <c r="U1033570" s="51"/>
      <c r="V1033570" s="52"/>
      <c r="W1033570" s="47"/>
      <c r="X1033570" s="53"/>
      <c r="Y1033570" s="53"/>
      <c r="Z1033570" s="504"/>
      <c r="AA1033570" s="54"/>
      <c r="AB1033570" s="54"/>
      <c r="AC1033570" s="54"/>
      <c r="AD1033570" s="55"/>
    </row>
    <row r="1033571" spans="1:30" s="46" customFormat="1" ht="15" customHeight="1">
      <c r="A1033571" s="47"/>
      <c r="B1033571" s="47"/>
      <c r="C1033571" s="47"/>
      <c r="D1033571" s="47"/>
      <c r="E1033571" s="47"/>
      <c r="F1033571" s="47"/>
      <c r="G1033571" s="47"/>
      <c r="H1033571" s="48"/>
      <c r="I1033571" s="48"/>
      <c r="J1033571" s="47"/>
      <c r="K1033571" s="47"/>
      <c r="L1033571" s="47"/>
      <c r="M1033571" s="47"/>
      <c r="N1033571" s="47"/>
      <c r="O1033571" s="47"/>
      <c r="P1033571" s="49"/>
      <c r="Q1033571" s="49"/>
      <c r="R1033571" s="49"/>
      <c r="S1033571" s="50"/>
      <c r="T1033571" s="51"/>
      <c r="U1033571" s="51"/>
      <c r="V1033571" s="52"/>
      <c r="W1033571" s="47"/>
      <c r="X1033571" s="53"/>
      <c r="Y1033571" s="53"/>
      <c r="Z1033571" s="504"/>
      <c r="AA1033571" s="54"/>
      <c r="AB1033571" s="54"/>
      <c r="AC1033571" s="54"/>
      <c r="AD1033571" s="55"/>
    </row>
    <row r="1033572" spans="1:30" s="46" customFormat="1" ht="15" customHeight="1">
      <c r="A1033572" s="47"/>
      <c r="B1033572" s="47"/>
      <c r="C1033572" s="47"/>
      <c r="D1033572" s="47"/>
      <c r="E1033572" s="47"/>
      <c r="F1033572" s="47"/>
      <c r="G1033572" s="47"/>
      <c r="H1033572" s="48"/>
      <c r="I1033572" s="48"/>
      <c r="J1033572" s="47"/>
      <c r="K1033572" s="47"/>
      <c r="L1033572" s="47"/>
      <c r="M1033572" s="47"/>
      <c r="N1033572" s="47"/>
      <c r="O1033572" s="47"/>
      <c r="P1033572" s="49"/>
      <c r="Q1033572" s="49"/>
      <c r="R1033572" s="49"/>
      <c r="S1033572" s="50"/>
      <c r="T1033572" s="51"/>
      <c r="U1033572" s="51"/>
      <c r="V1033572" s="52"/>
      <c r="W1033572" s="47"/>
      <c r="X1033572" s="53"/>
      <c r="Y1033572" s="53"/>
      <c r="Z1033572" s="504"/>
      <c r="AA1033572" s="54"/>
      <c r="AB1033572" s="54"/>
      <c r="AC1033572" s="54"/>
      <c r="AD1033572" s="55"/>
    </row>
    <row r="1033573" spans="1:30" s="46" customFormat="1" ht="15" customHeight="1">
      <c r="A1033573" s="47"/>
      <c r="B1033573" s="47"/>
      <c r="C1033573" s="47"/>
      <c r="D1033573" s="47"/>
      <c r="E1033573" s="47"/>
      <c r="F1033573" s="47"/>
      <c r="G1033573" s="47"/>
      <c r="H1033573" s="48"/>
      <c r="I1033573" s="48"/>
      <c r="J1033573" s="47"/>
      <c r="K1033573" s="47"/>
      <c r="L1033573" s="47"/>
      <c r="M1033573" s="47"/>
      <c r="N1033573" s="47"/>
      <c r="O1033573" s="47"/>
      <c r="P1033573" s="49"/>
      <c r="Q1033573" s="49"/>
      <c r="R1033573" s="49"/>
      <c r="S1033573" s="50"/>
      <c r="T1033573" s="51"/>
      <c r="U1033573" s="51"/>
      <c r="V1033573" s="52"/>
      <c r="W1033573" s="47"/>
      <c r="X1033573" s="53"/>
      <c r="Y1033573" s="53"/>
      <c r="Z1033573" s="504"/>
      <c r="AA1033573" s="54"/>
      <c r="AB1033573" s="54"/>
      <c r="AC1033573" s="54"/>
      <c r="AD1033573" s="55"/>
    </row>
    <row r="1033574" spans="1:30" s="46" customFormat="1" ht="15" customHeight="1">
      <c r="A1033574" s="47"/>
      <c r="B1033574" s="47"/>
      <c r="C1033574" s="47"/>
      <c r="D1033574" s="47"/>
      <c r="E1033574" s="47"/>
      <c r="F1033574" s="47"/>
      <c r="G1033574" s="47"/>
      <c r="H1033574" s="48"/>
      <c r="I1033574" s="48"/>
      <c r="J1033574" s="47"/>
      <c r="K1033574" s="47"/>
      <c r="L1033574" s="47"/>
      <c r="M1033574" s="47"/>
      <c r="N1033574" s="47"/>
      <c r="O1033574" s="47"/>
      <c r="P1033574" s="49"/>
      <c r="Q1033574" s="49"/>
      <c r="R1033574" s="49"/>
      <c r="S1033574" s="50"/>
      <c r="T1033574" s="51"/>
      <c r="U1033574" s="51"/>
      <c r="V1033574" s="52"/>
      <c r="W1033574" s="47"/>
      <c r="X1033574" s="53"/>
      <c r="Y1033574" s="53"/>
      <c r="Z1033574" s="504"/>
      <c r="AA1033574" s="54"/>
      <c r="AB1033574" s="54"/>
      <c r="AC1033574" s="54"/>
      <c r="AD1033574" s="55"/>
    </row>
    <row r="1033575" spans="1:30" s="46" customFormat="1" ht="15" customHeight="1">
      <c r="A1033575" s="47"/>
      <c r="B1033575" s="47"/>
      <c r="C1033575" s="47"/>
      <c r="D1033575" s="47"/>
      <c r="E1033575" s="47"/>
      <c r="F1033575" s="47"/>
      <c r="G1033575" s="47"/>
      <c r="H1033575" s="48"/>
      <c r="I1033575" s="48"/>
      <c r="J1033575" s="47"/>
      <c r="K1033575" s="47"/>
      <c r="L1033575" s="47"/>
      <c r="M1033575" s="47"/>
      <c r="N1033575" s="47"/>
      <c r="O1033575" s="47"/>
      <c r="P1033575" s="49"/>
      <c r="Q1033575" s="49"/>
      <c r="R1033575" s="49"/>
      <c r="S1033575" s="50"/>
      <c r="T1033575" s="51"/>
      <c r="U1033575" s="51"/>
      <c r="V1033575" s="52"/>
      <c r="W1033575" s="47"/>
      <c r="X1033575" s="53"/>
      <c r="Y1033575" s="53"/>
      <c r="Z1033575" s="504"/>
      <c r="AA1033575" s="54"/>
      <c r="AB1033575" s="54"/>
      <c r="AC1033575" s="54"/>
      <c r="AD1033575" s="55"/>
    </row>
    <row r="1033576" spans="1:30" s="46" customFormat="1" ht="15" customHeight="1">
      <c r="A1033576" s="47"/>
      <c r="B1033576" s="47"/>
      <c r="C1033576" s="47"/>
      <c r="D1033576" s="47"/>
      <c r="E1033576" s="47"/>
      <c r="F1033576" s="47"/>
      <c r="G1033576" s="47"/>
      <c r="H1033576" s="48"/>
      <c r="I1033576" s="48"/>
      <c r="J1033576" s="47"/>
      <c r="K1033576" s="47"/>
      <c r="L1033576" s="47"/>
      <c r="M1033576" s="47"/>
      <c r="N1033576" s="47"/>
      <c r="O1033576" s="47"/>
      <c r="P1033576" s="49"/>
      <c r="Q1033576" s="49"/>
      <c r="R1033576" s="49"/>
      <c r="S1033576" s="50"/>
      <c r="T1033576" s="51"/>
      <c r="U1033576" s="51"/>
      <c r="V1033576" s="52"/>
      <c r="W1033576" s="47"/>
      <c r="X1033576" s="53"/>
      <c r="Y1033576" s="53"/>
      <c r="Z1033576" s="504"/>
      <c r="AA1033576" s="54"/>
      <c r="AB1033576" s="54"/>
      <c r="AC1033576" s="54"/>
      <c r="AD1033576" s="55"/>
    </row>
    <row r="1033577" spans="1:30" s="46" customFormat="1" ht="15" customHeight="1">
      <c r="A1033577" s="47"/>
      <c r="B1033577" s="47"/>
      <c r="C1033577" s="47"/>
      <c r="D1033577" s="47"/>
      <c r="E1033577" s="47"/>
      <c r="F1033577" s="47"/>
      <c r="G1033577" s="47"/>
      <c r="H1033577" s="48"/>
      <c r="I1033577" s="48"/>
      <c r="J1033577" s="47"/>
      <c r="K1033577" s="47"/>
      <c r="L1033577" s="47"/>
      <c r="M1033577" s="47"/>
      <c r="N1033577" s="47"/>
      <c r="O1033577" s="47"/>
      <c r="P1033577" s="49"/>
      <c r="Q1033577" s="49"/>
      <c r="R1033577" s="49"/>
      <c r="S1033577" s="50"/>
      <c r="T1033577" s="51"/>
      <c r="U1033577" s="51"/>
      <c r="V1033577" s="52"/>
      <c r="W1033577" s="47"/>
      <c r="X1033577" s="53"/>
      <c r="Y1033577" s="53"/>
      <c r="Z1033577" s="504"/>
      <c r="AA1033577" s="54"/>
      <c r="AB1033577" s="54"/>
      <c r="AC1033577" s="54"/>
      <c r="AD1033577" s="55"/>
    </row>
    <row r="1033578" spans="1:30" s="46" customFormat="1" ht="15" customHeight="1">
      <c r="A1033578" s="47"/>
      <c r="B1033578" s="47"/>
      <c r="C1033578" s="47"/>
      <c r="D1033578" s="47"/>
      <c r="E1033578" s="47"/>
      <c r="F1033578" s="47"/>
      <c r="G1033578" s="47"/>
      <c r="H1033578" s="48"/>
      <c r="I1033578" s="48"/>
      <c r="J1033578" s="47"/>
      <c r="K1033578" s="47"/>
      <c r="L1033578" s="47"/>
      <c r="M1033578" s="47"/>
      <c r="N1033578" s="47"/>
      <c r="O1033578" s="47"/>
      <c r="P1033578" s="49"/>
      <c r="Q1033578" s="49"/>
      <c r="R1033578" s="49"/>
      <c r="S1033578" s="50"/>
      <c r="T1033578" s="51"/>
      <c r="U1033578" s="51"/>
      <c r="V1033578" s="52"/>
      <c r="W1033578" s="47"/>
      <c r="X1033578" s="53"/>
      <c r="Y1033578" s="53"/>
      <c r="Z1033578" s="504"/>
      <c r="AA1033578" s="54"/>
      <c r="AB1033578" s="54"/>
      <c r="AC1033578" s="54"/>
      <c r="AD1033578" s="55"/>
    </row>
    <row r="1033579" spans="1:30" s="46" customFormat="1" ht="15" customHeight="1">
      <c r="A1033579" s="47"/>
      <c r="B1033579" s="47"/>
      <c r="C1033579" s="47"/>
      <c r="D1033579" s="47"/>
      <c r="E1033579" s="47"/>
      <c r="F1033579" s="47"/>
      <c r="G1033579" s="47"/>
      <c r="H1033579" s="48"/>
      <c r="I1033579" s="48"/>
      <c r="J1033579" s="47"/>
      <c r="K1033579" s="47"/>
      <c r="L1033579" s="47"/>
      <c r="M1033579" s="47"/>
      <c r="N1033579" s="47"/>
      <c r="O1033579" s="47"/>
      <c r="P1033579" s="49"/>
      <c r="Q1033579" s="49"/>
      <c r="R1033579" s="49"/>
      <c r="S1033579" s="50"/>
      <c r="T1033579" s="51"/>
      <c r="U1033579" s="51"/>
      <c r="V1033579" s="52"/>
      <c r="W1033579" s="47"/>
      <c r="X1033579" s="53"/>
      <c r="Y1033579" s="53"/>
      <c r="Z1033579" s="504"/>
      <c r="AA1033579" s="54"/>
      <c r="AB1033579" s="54"/>
      <c r="AC1033579" s="54"/>
      <c r="AD1033579" s="55"/>
    </row>
    <row r="1033580" spans="1:30" s="46" customFormat="1" ht="15" customHeight="1">
      <c r="A1033580" s="47"/>
      <c r="B1033580" s="47"/>
      <c r="C1033580" s="47"/>
      <c r="D1033580" s="47"/>
      <c r="E1033580" s="47"/>
      <c r="F1033580" s="47"/>
      <c r="G1033580" s="47"/>
      <c r="H1033580" s="48"/>
      <c r="I1033580" s="48"/>
      <c r="J1033580" s="47"/>
      <c r="K1033580" s="47"/>
      <c r="L1033580" s="47"/>
      <c r="M1033580" s="47"/>
      <c r="N1033580" s="47"/>
      <c r="O1033580" s="47"/>
      <c r="P1033580" s="49"/>
      <c r="Q1033580" s="49"/>
      <c r="R1033580" s="49"/>
      <c r="S1033580" s="50"/>
      <c r="T1033580" s="51"/>
      <c r="U1033580" s="51"/>
      <c r="V1033580" s="52"/>
      <c r="W1033580" s="47"/>
      <c r="X1033580" s="53"/>
      <c r="Y1033580" s="53"/>
      <c r="Z1033580" s="504"/>
      <c r="AA1033580" s="54"/>
      <c r="AB1033580" s="54"/>
      <c r="AC1033580" s="54"/>
      <c r="AD1033580" s="55"/>
    </row>
    <row r="1033581" spans="1:30" s="46" customFormat="1" ht="15" customHeight="1">
      <c r="A1033581" s="47"/>
      <c r="B1033581" s="47"/>
      <c r="C1033581" s="47"/>
      <c r="D1033581" s="47"/>
      <c r="E1033581" s="47"/>
      <c r="F1033581" s="47"/>
      <c r="G1033581" s="47"/>
      <c r="H1033581" s="48"/>
      <c r="I1033581" s="48"/>
      <c r="J1033581" s="47"/>
      <c r="K1033581" s="47"/>
      <c r="L1033581" s="47"/>
      <c r="M1033581" s="47"/>
      <c r="N1033581" s="47"/>
      <c r="O1033581" s="47"/>
      <c r="P1033581" s="49"/>
      <c r="Q1033581" s="49"/>
      <c r="R1033581" s="49"/>
      <c r="S1033581" s="50"/>
      <c r="T1033581" s="51"/>
      <c r="U1033581" s="51"/>
      <c r="V1033581" s="52"/>
      <c r="W1033581" s="47"/>
      <c r="X1033581" s="53"/>
      <c r="Y1033581" s="53"/>
      <c r="Z1033581" s="504"/>
      <c r="AA1033581" s="54"/>
      <c r="AB1033581" s="54"/>
      <c r="AC1033581" s="54"/>
      <c r="AD1033581" s="55"/>
    </row>
    <row r="1033582" spans="1:30" s="46" customFormat="1" ht="15" customHeight="1">
      <c r="A1033582" s="47"/>
      <c r="B1033582" s="47"/>
      <c r="C1033582" s="47"/>
      <c r="D1033582" s="47"/>
      <c r="E1033582" s="47"/>
      <c r="F1033582" s="47"/>
      <c r="G1033582" s="47"/>
      <c r="H1033582" s="48"/>
      <c r="I1033582" s="48"/>
      <c r="J1033582" s="47"/>
      <c r="K1033582" s="47"/>
      <c r="L1033582" s="47"/>
      <c r="M1033582" s="47"/>
      <c r="N1033582" s="47"/>
      <c r="O1033582" s="47"/>
      <c r="P1033582" s="49"/>
      <c r="Q1033582" s="49"/>
      <c r="R1033582" s="49"/>
      <c r="S1033582" s="50"/>
      <c r="T1033582" s="51"/>
      <c r="U1033582" s="51"/>
      <c r="V1033582" s="52"/>
      <c r="W1033582" s="47"/>
      <c r="X1033582" s="53"/>
      <c r="Y1033582" s="53"/>
      <c r="Z1033582" s="504"/>
      <c r="AA1033582" s="54"/>
      <c r="AB1033582" s="54"/>
      <c r="AC1033582" s="54"/>
      <c r="AD1033582" s="55"/>
    </row>
    <row r="1033583" spans="1:30" s="46" customFormat="1" ht="15" customHeight="1">
      <c r="A1033583" s="47"/>
      <c r="B1033583" s="47"/>
      <c r="C1033583" s="47"/>
      <c r="D1033583" s="47"/>
      <c r="E1033583" s="47"/>
      <c r="F1033583" s="47"/>
      <c r="G1033583" s="47"/>
      <c r="H1033583" s="48"/>
      <c r="I1033583" s="48"/>
      <c r="J1033583" s="47"/>
      <c r="K1033583" s="47"/>
      <c r="L1033583" s="47"/>
      <c r="M1033583" s="47"/>
      <c r="N1033583" s="47"/>
      <c r="O1033583" s="47"/>
      <c r="P1033583" s="49"/>
      <c r="Q1033583" s="49"/>
      <c r="R1033583" s="49"/>
      <c r="S1033583" s="50"/>
      <c r="T1033583" s="51"/>
      <c r="U1033583" s="51"/>
      <c r="V1033583" s="52"/>
      <c r="W1033583" s="47"/>
      <c r="X1033583" s="53"/>
      <c r="Y1033583" s="53"/>
      <c r="Z1033583" s="504"/>
      <c r="AA1033583" s="54"/>
      <c r="AB1033583" s="54"/>
      <c r="AC1033583" s="54"/>
      <c r="AD1033583" s="55"/>
    </row>
    <row r="1033584" spans="1:30" s="46" customFormat="1" ht="15" customHeight="1">
      <c r="A1033584" s="47"/>
      <c r="B1033584" s="47"/>
      <c r="C1033584" s="47"/>
      <c r="D1033584" s="47"/>
      <c r="E1033584" s="47"/>
      <c r="F1033584" s="47"/>
      <c r="G1033584" s="47"/>
      <c r="H1033584" s="48"/>
      <c r="I1033584" s="48"/>
      <c r="J1033584" s="47"/>
      <c r="K1033584" s="47"/>
      <c r="L1033584" s="47"/>
      <c r="M1033584" s="47"/>
      <c r="N1033584" s="47"/>
      <c r="O1033584" s="47"/>
      <c r="P1033584" s="49"/>
      <c r="Q1033584" s="49"/>
      <c r="R1033584" s="49"/>
      <c r="S1033584" s="50"/>
      <c r="T1033584" s="51"/>
      <c r="U1033584" s="51"/>
      <c r="V1033584" s="52"/>
      <c r="W1033584" s="47"/>
      <c r="X1033584" s="53"/>
      <c r="Y1033584" s="53"/>
      <c r="Z1033584" s="504"/>
      <c r="AA1033584" s="54"/>
      <c r="AB1033584" s="54"/>
      <c r="AC1033584" s="54"/>
      <c r="AD1033584" s="55"/>
    </row>
    <row r="1033585" spans="1:30" s="46" customFormat="1" ht="15" customHeight="1">
      <c r="A1033585" s="47"/>
      <c r="B1033585" s="47"/>
      <c r="C1033585" s="47"/>
      <c r="D1033585" s="47"/>
      <c r="E1033585" s="47"/>
      <c r="F1033585" s="47"/>
      <c r="G1033585" s="47"/>
      <c r="H1033585" s="48"/>
      <c r="I1033585" s="48"/>
      <c r="J1033585" s="47"/>
      <c r="K1033585" s="47"/>
      <c r="L1033585" s="47"/>
      <c r="M1033585" s="47"/>
      <c r="N1033585" s="47"/>
      <c r="O1033585" s="47"/>
      <c r="P1033585" s="49"/>
      <c r="Q1033585" s="49"/>
      <c r="R1033585" s="49"/>
      <c r="S1033585" s="50"/>
      <c r="T1033585" s="51"/>
      <c r="U1033585" s="51"/>
      <c r="V1033585" s="52"/>
      <c r="W1033585" s="47"/>
      <c r="X1033585" s="53"/>
      <c r="Y1033585" s="53"/>
      <c r="Z1033585" s="504"/>
      <c r="AA1033585" s="54"/>
      <c r="AB1033585" s="54"/>
      <c r="AC1033585" s="54"/>
      <c r="AD1033585" s="55"/>
    </row>
    <row r="1033586" spans="1:30" s="46" customFormat="1" ht="15" customHeight="1">
      <c r="A1033586" s="47"/>
      <c r="B1033586" s="47"/>
      <c r="C1033586" s="47"/>
      <c r="D1033586" s="47"/>
      <c r="E1033586" s="47"/>
      <c r="F1033586" s="47"/>
      <c r="G1033586" s="47"/>
      <c r="H1033586" s="48"/>
      <c r="I1033586" s="48"/>
      <c r="J1033586" s="47"/>
      <c r="K1033586" s="47"/>
      <c r="L1033586" s="47"/>
      <c r="M1033586" s="47"/>
      <c r="N1033586" s="47"/>
      <c r="O1033586" s="47"/>
      <c r="P1033586" s="49"/>
      <c r="Q1033586" s="49"/>
      <c r="R1033586" s="49"/>
      <c r="S1033586" s="50"/>
      <c r="T1033586" s="51"/>
      <c r="U1033586" s="51"/>
      <c r="V1033586" s="52"/>
      <c r="W1033586" s="47"/>
      <c r="X1033586" s="53"/>
      <c r="Y1033586" s="53"/>
      <c r="Z1033586" s="504"/>
      <c r="AA1033586" s="54"/>
      <c r="AB1033586" s="54"/>
      <c r="AC1033586" s="54"/>
      <c r="AD1033586" s="55"/>
    </row>
    <row r="1033587" spans="1:30" s="46" customFormat="1" ht="15" customHeight="1">
      <c r="A1033587" s="47"/>
      <c r="B1033587" s="47"/>
      <c r="C1033587" s="47"/>
      <c r="D1033587" s="47"/>
      <c r="E1033587" s="47"/>
      <c r="F1033587" s="47"/>
      <c r="G1033587" s="47"/>
      <c r="H1033587" s="48"/>
      <c r="I1033587" s="48"/>
      <c r="J1033587" s="47"/>
      <c r="K1033587" s="47"/>
      <c r="L1033587" s="47"/>
      <c r="M1033587" s="47"/>
      <c r="N1033587" s="47"/>
      <c r="O1033587" s="47"/>
      <c r="P1033587" s="49"/>
      <c r="Q1033587" s="49"/>
      <c r="R1033587" s="49"/>
      <c r="S1033587" s="50"/>
      <c r="T1033587" s="51"/>
      <c r="U1033587" s="51"/>
      <c r="V1033587" s="52"/>
      <c r="W1033587" s="47"/>
      <c r="X1033587" s="53"/>
      <c r="Y1033587" s="53"/>
      <c r="Z1033587" s="504"/>
      <c r="AA1033587" s="54"/>
      <c r="AB1033587" s="54"/>
      <c r="AC1033587" s="54"/>
      <c r="AD1033587" s="55"/>
    </row>
    <row r="1033588" spans="1:30" s="46" customFormat="1" ht="15" customHeight="1">
      <c r="A1033588" s="47"/>
      <c r="B1033588" s="47"/>
      <c r="C1033588" s="47"/>
      <c r="D1033588" s="47"/>
      <c r="E1033588" s="47"/>
      <c r="F1033588" s="47"/>
      <c r="G1033588" s="47"/>
      <c r="H1033588" s="48"/>
      <c r="I1033588" s="48"/>
      <c r="J1033588" s="47"/>
      <c r="K1033588" s="47"/>
      <c r="L1033588" s="47"/>
      <c r="M1033588" s="47"/>
      <c r="N1033588" s="47"/>
      <c r="O1033588" s="47"/>
      <c r="P1033588" s="49"/>
      <c r="Q1033588" s="49"/>
      <c r="R1033588" s="49"/>
      <c r="S1033588" s="50"/>
      <c r="T1033588" s="51"/>
      <c r="U1033588" s="51"/>
      <c r="V1033588" s="52"/>
      <c r="W1033588" s="47"/>
      <c r="X1033588" s="53"/>
      <c r="Y1033588" s="53"/>
      <c r="Z1033588" s="504"/>
      <c r="AA1033588" s="54"/>
      <c r="AB1033588" s="54"/>
      <c r="AC1033588" s="54"/>
      <c r="AD1033588" s="55"/>
    </row>
    <row r="1033589" spans="1:30" s="46" customFormat="1" ht="15" customHeight="1">
      <c r="A1033589" s="47"/>
      <c r="B1033589" s="47"/>
      <c r="C1033589" s="47"/>
      <c r="D1033589" s="47"/>
      <c r="E1033589" s="47"/>
      <c r="F1033589" s="47"/>
      <c r="G1033589" s="47"/>
      <c r="H1033589" s="48"/>
      <c r="I1033589" s="48"/>
      <c r="J1033589" s="47"/>
      <c r="K1033589" s="47"/>
      <c r="L1033589" s="47"/>
      <c r="M1033589" s="47"/>
      <c r="N1033589" s="47"/>
      <c r="O1033589" s="47"/>
      <c r="P1033589" s="49"/>
      <c r="Q1033589" s="49"/>
      <c r="R1033589" s="49"/>
      <c r="S1033589" s="50"/>
      <c r="T1033589" s="51"/>
      <c r="U1033589" s="51"/>
      <c r="V1033589" s="52"/>
      <c r="W1033589" s="47"/>
      <c r="X1033589" s="53"/>
      <c r="Y1033589" s="53"/>
      <c r="Z1033589" s="505"/>
      <c r="AA1033589" s="54"/>
      <c r="AB1033589" s="54"/>
      <c r="AC1033589" s="54"/>
      <c r="AD1033589" s="55"/>
    </row>
    <row r="1033590" spans="1:30" s="46" customFormat="1" ht="15" customHeight="1">
      <c r="A1033590" s="47"/>
      <c r="B1033590" s="47"/>
      <c r="C1033590" s="47"/>
      <c r="D1033590" s="47"/>
      <c r="E1033590" s="47"/>
      <c r="F1033590" s="47"/>
      <c r="G1033590" s="47"/>
      <c r="H1033590" s="48"/>
      <c r="I1033590" s="48"/>
      <c r="J1033590" s="47"/>
      <c r="K1033590" s="47"/>
      <c r="L1033590" s="47"/>
      <c r="M1033590" s="47"/>
      <c r="N1033590" s="47"/>
      <c r="O1033590" s="47"/>
      <c r="P1033590" s="49"/>
      <c r="Q1033590" s="49"/>
      <c r="R1033590" s="49"/>
      <c r="S1033590" s="50"/>
      <c r="T1033590" s="51"/>
      <c r="U1033590" s="51"/>
      <c r="V1033590" s="52"/>
      <c r="W1033590" s="47"/>
      <c r="X1033590" s="53"/>
      <c r="Y1033590" s="53"/>
      <c r="Z1033590" s="505"/>
      <c r="AA1033590" s="54"/>
      <c r="AB1033590" s="54"/>
      <c r="AC1033590" s="54"/>
      <c r="AD1033590" s="55"/>
    </row>
    <row r="1033591" spans="1:30" s="46" customFormat="1" ht="15" customHeight="1">
      <c r="A1033591" s="47"/>
      <c r="B1033591" s="47"/>
      <c r="C1033591" s="47"/>
      <c r="D1033591" s="47"/>
      <c r="E1033591" s="47"/>
      <c r="F1033591" s="47"/>
      <c r="G1033591" s="47"/>
      <c r="H1033591" s="48"/>
      <c r="I1033591" s="48"/>
      <c r="J1033591" s="47"/>
      <c r="K1033591" s="47"/>
      <c r="L1033591" s="47"/>
      <c r="M1033591" s="47"/>
      <c r="N1033591" s="47"/>
      <c r="O1033591" s="47"/>
      <c r="P1033591" s="49"/>
      <c r="Q1033591" s="49"/>
      <c r="R1033591" s="49"/>
      <c r="S1033591" s="50"/>
      <c r="T1033591" s="51"/>
      <c r="U1033591" s="51"/>
      <c r="V1033591" s="52"/>
      <c r="W1033591" s="47"/>
      <c r="X1033591" s="53"/>
      <c r="Y1033591" s="53"/>
      <c r="Z1033591" s="505"/>
      <c r="AA1033591" s="54"/>
      <c r="AB1033591" s="54"/>
      <c r="AC1033591" s="54"/>
      <c r="AD1033591" s="55"/>
    </row>
    <row r="1033592" spans="1:30" s="46" customFormat="1" ht="15" customHeight="1">
      <c r="A1033592" s="47"/>
      <c r="B1033592" s="47"/>
      <c r="C1033592" s="47"/>
      <c r="D1033592" s="47"/>
      <c r="E1033592" s="47"/>
      <c r="F1033592" s="47"/>
      <c r="G1033592" s="47"/>
      <c r="H1033592" s="48"/>
      <c r="I1033592" s="48"/>
      <c r="J1033592" s="47"/>
      <c r="K1033592" s="47"/>
      <c r="L1033592" s="47"/>
      <c r="M1033592" s="47"/>
      <c r="N1033592" s="47"/>
      <c r="O1033592" s="47"/>
      <c r="P1033592" s="49"/>
      <c r="Q1033592" s="49"/>
      <c r="R1033592" s="49"/>
      <c r="S1033592" s="50"/>
      <c r="T1033592" s="51"/>
      <c r="U1033592" s="51"/>
      <c r="V1033592" s="52"/>
      <c r="W1033592" s="47"/>
      <c r="X1033592" s="53"/>
      <c r="Y1033592" s="53"/>
      <c r="Z1033592" s="504"/>
      <c r="AA1033592" s="54"/>
      <c r="AB1033592" s="54"/>
      <c r="AC1033592" s="54"/>
      <c r="AD1033592" s="55"/>
    </row>
    <row r="1033593" spans="1:30" s="46" customFormat="1" ht="15" customHeight="1">
      <c r="A1033593" s="47"/>
      <c r="B1033593" s="47"/>
      <c r="C1033593" s="47"/>
      <c r="D1033593" s="47"/>
      <c r="E1033593" s="47"/>
      <c r="F1033593" s="47"/>
      <c r="G1033593" s="47"/>
      <c r="H1033593" s="48"/>
      <c r="I1033593" s="48"/>
      <c r="J1033593" s="47"/>
      <c r="K1033593" s="47"/>
      <c r="L1033593" s="47"/>
      <c r="M1033593" s="47"/>
      <c r="N1033593" s="47"/>
      <c r="O1033593" s="47"/>
      <c r="P1033593" s="49"/>
      <c r="Q1033593" s="49"/>
      <c r="R1033593" s="49"/>
      <c r="S1033593" s="50"/>
      <c r="T1033593" s="51"/>
      <c r="U1033593" s="51"/>
      <c r="V1033593" s="52"/>
      <c r="W1033593" s="47"/>
      <c r="X1033593" s="53"/>
      <c r="Y1033593" s="53"/>
      <c r="Z1033593" s="505"/>
      <c r="AA1033593" s="54"/>
      <c r="AB1033593" s="54"/>
      <c r="AC1033593" s="54"/>
      <c r="AD1033593" s="55"/>
    </row>
    <row r="1033594" spans="1:30" s="46" customFormat="1" ht="15" customHeight="1">
      <c r="A1033594" s="47"/>
      <c r="B1033594" s="47"/>
      <c r="C1033594" s="47"/>
      <c r="D1033594" s="47"/>
      <c r="E1033594" s="47"/>
      <c r="F1033594" s="47"/>
      <c r="G1033594" s="47"/>
      <c r="H1033594" s="48"/>
      <c r="I1033594" s="48"/>
      <c r="J1033594" s="47"/>
      <c r="K1033594" s="47"/>
      <c r="L1033594" s="47"/>
      <c r="M1033594" s="47"/>
      <c r="N1033594" s="47"/>
      <c r="O1033594" s="47"/>
      <c r="P1033594" s="49"/>
      <c r="Q1033594" s="49"/>
      <c r="R1033594" s="49"/>
      <c r="S1033594" s="50"/>
      <c r="T1033594" s="51"/>
      <c r="U1033594" s="51"/>
      <c r="V1033594" s="52"/>
      <c r="W1033594" s="47"/>
      <c r="X1033594" s="53"/>
      <c r="Y1033594" s="53"/>
      <c r="Z1033594" s="505"/>
      <c r="AA1033594" s="54"/>
      <c r="AB1033594" s="54"/>
      <c r="AC1033594" s="54"/>
      <c r="AD1033594" s="55"/>
    </row>
    <row r="1033595" spans="1:30" s="46" customFormat="1" ht="15" customHeight="1">
      <c r="A1033595" s="47"/>
      <c r="B1033595" s="47"/>
      <c r="C1033595" s="47"/>
      <c r="D1033595" s="47"/>
      <c r="E1033595" s="47"/>
      <c r="F1033595" s="47"/>
      <c r="G1033595" s="47"/>
      <c r="H1033595" s="48"/>
      <c r="I1033595" s="48"/>
      <c r="J1033595" s="47"/>
      <c r="K1033595" s="47"/>
      <c r="L1033595" s="47"/>
      <c r="M1033595" s="47"/>
      <c r="N1033595" s="47"/>
      <c r="O1033595" s="47"/>
      <c r="P1033595" s="49"/>
      <c r="Q1033595" s="49"/>
      <c r="R1033595" s="49"/>
      <c r="S1033595" s="50"/>
      <c r="T1033595" s="51"/>
      <c r="U1033595" s="51"/>
      <c r="V1033595" s="52"/>
      <c r="W1033595" s="47"/>
      <c r="X1033595" s="53"/>
      <c r="Y1033595" s="53"/>
      <c r="Z1033595" s="505"/>
      <c r="AA1033595" s="54"/>
      <c r="AB1033595" s="54"/>
      <c r="AC1033595" s="54"/>
      <c r="AD1033595" s="55"/>
    </row>
    <row r="1033596" spans="1:30" s="46" customFormat="1" ht="15" customHeight="1">
      <c r="A1033596" s="47"/>
      <c r="B1033596" s="47"/>
      <c r="C1033596" s="47"/>
      <c r="D1033596" s="47"/>
      <c r="E1033596" s="47"/>
      <c r="F1033596" s="47"/>
      <c r="G1033596" s="47"/>
      <c r="H1033596" s="48"/>
      <c r="I1033596" s="48"/>
      <c r="J1033596" s="47"/>
      <c r="K1033596" s="47"/>
      <c r="L1033596" s="47"/>
      <c r="M1033596" s="47"/>
      <c r="N1033596" s="47"/>
      <c r="O1033596" s="47"/>
      <c r="P1033596" s="49"/>
      <c r="Q1033596" s="49"/>
      <c r="R1033596" s="49"/>
      <c r="S1033596" s="50"/>
      <c r="T1033596" s="51"/>
      <c r="U1033596" s="51"/>
      <c r="V1033596" s="52"/>
      <c r="W1033596" s="47"/>
      <c r="X1033596" s="53"/>
      <c r="Y1033596" s="53"/>
      <c r="Z1033596" s="504"/>
      <c r="AA1033596" s="54"/>
      <c r="AB1033596" s="54"/>
      <c r="AC1033596" s="54"/>
      <c r="AD1033596" s="55"/>
    </row>
    <row r="1033597" spans="1:30" s="46" customFormat="1" ht="15" customHeight="1">
      <c r="A1033597" s="47"/>
      <c r="B1033597" s="47"/>
      <c r="C1033597" s="47"/>
      <c r="D1033597" s="47"/>
      <c r="E1033597" s="47"/>
      <c r="F1033597" s="47"/>
      <c r="G1033597" s="47"/>
      <c r="H1033597" s="48"/>
      <c r="I1033597" s="48"/>
      <c r="J1033597" s="47"/>
      <c r="K1033597" s="47"/>
      <c r="L1033597" s="47"/>
      <c r="M1033597" s="47"/>
      <c r="N1033597" s="47"/>
      <c r="O1033597" s="47"/>
      <c r="P1033597" s="49"/>
      <c r="Q1033597" s="49"/>
      <c r="R1033597" s="49"/>
      <c r="S1033597" s="50"/>
      <c r="T1033597" s="51"/>
      <c r="U1033597" s="51"/>
      <c r="V1033597" s="52"/>
      <c r="W1033597" s="47"/>
      <c r="X1033597" s="53"/>
      <c r="Y1033597" s="53"/>
      <c r="Z1033597" s="504"/>
      <c r="AA1033597" s="54"/>
      <c r="AB1033597" s="54"/>
      <c r="AC1033597" s="54"/>
      <c r="AD1033597" s="55"/>
    </row>
    <row r="1033598" spans="1:30" s="46" customFormat="1" ht="15" customHeight="1">
      <c r="A1033598" s="47"/>
      <c r="B1033598" s="47"/>
      <c r="C1033598" s="47"/>
      <c r="D1033598" s="47"/>
      <c r="E1033598" s="47"/>
      <c r="F1033598" s="47"/>
      <c r="G1033598" s="47"/>
      <c r="H1033598" s="48"/>
      <c r="I1033598" s="48"/>
      <c r="J1033598" s="47"/>
      <c r="K1033598" s="47"/>
      <c r="L1033598" s="47"/>
      <c r="M1033598" s="47"/>
      <c r="N1033598" s="47"/>
      <c r="O1033598" s="47"/>
      <c r="P1033598" s="49"/>
      <c r="Q1033598" s="49"/>
      <c r="R1033598" s="49"/>
      <c r="S1033598" s="50"/>
      <c r="T1033598" s="51"/>
      <c r="U1033598" s="51"/>
      <c r="V1033598" s="52"/>
      <c r="W1033598" s="47"/>
      <c r="X1033598" s="53"/>
      <c r="Y1033598" s="53"/>
      <c r="Z1033598" s="504"/>
      <c r="AA1033598" s="54"/>
      <c r="AB1033598" s="54"/>
      <c r="AC1033598" s="54"/>
      <c r="AD1033598" s="55"/>
    </row>
    <row r="1033599" spans="1:30" s="46" customFormat="1" ht="15" customHeight="1">
      <c r="A1033599" s="47"/>
      <c r="B1033599" s="47"/>
      <c r="C1033599" s="47"/>
      <c r="D1033599" s="47"/>
      <c r="E1033599" s="47"/>
      <c r="F1033599" s="47"/>
      <c r="G1033599" s="47"/>
      <c r="H1033599" s="48"/>
      <c r="I1033599" s="48"/>
      <c r="J1033599" s="47"/>
      <c r="K1033599" s="47"/>
      <c r="L1033599" s="47"/>
      <c r="M1033599" s="47"/>
      <c r="N1033599" s="47"/>
      <c r="O1033599" s="47"/>
      <c r="P1033599" s="49"/>
      <c r="Q1033599" s="49"/>
      <c r="R1033599" s="49"/>
      <c r="S1033599" s="50"/>
      <c r="T1033599" s="51"/>
      <c r="U1033599" s="51"/>
      <c r="V1033599" s="52"/>
      <c r="W1033599" s="47"/>
      <c r="X1033599" s="53"/>
      <c r="Y1033599" s="53"/>
      <c r="Z1033599" s="504"/>
      <c r="AA1033599" s="54"/>
      <c r="AB1033599" s="54"/>
      <c r="AC1033599" s="54"/>
      <c r="AD1033599" s="55"/>
    </row>
    <row r="1033600" spans="1:30" s="46" customFormat="1" ht="15" customHeight="1">
      <c r="A1033600" s="47"/>
      <c r="B1033600" s="47"/>
      <c r="C1033600" s="47"/>
      <c r="D1033600" s="47"/>
      <c r="E1033600" s="47"/>
      <c r="F1033600" s="47"/>
      <c r="G1033600" s="47"/>
      <c r="H1033600" s="48"/>
      <c r="I1033600" s="48"/>
      <c r="J1033600" s="47"/>
      <c r="K1033600" s="47"/>
      <c r="L1033600" s="47"/>
      <c r="M1033600" s="47"/>
      <c r="N1033600" s="47"/>
      <c r="O1033600" s="47"/>
      <c r="P1033600" s="49"/>
      <c r="Q1033600" s="49"/>
      <c r="R1033600" s="49"/>
      <c r="S1033600" s="50"/>
      <c r="T1033600" s="51"/>
      <c r="U1033600" s="51"/>
      <c r="V1033600" s="52"/>
      <c r="W1033600" s="47"/>
      <c r="X1033600" s="53"/>
      <c r="Y1033600" s="53"/>
      <c r="Z1033600" s="505"/>
      <c r="AA1033600" s="54"/>
      <c r="AB1033600" s="54"/>
      <c r="AC1033600" s="54"/>
      <c r="AD1033600" s="55"/>
    </row>
    <row r="1033601" spans="1:30" s="46" customFormat="1" ht="15" customHeight="1">
      <c r="A1033601" s="47"/>
      <c r="B1033601" s="47"/>
      <c r="C1033601" s="47"/>
      <c r="D1033601" s="47"/>
      <c r="E1033601" s="47"/>
      <c r="F1033601" s="47"/>
      <c r="G1033601" s="47"/>
      <c r="H1033601" s="48"/>
      <c r="I1033601" s="48"/>
      <c r="J1033601" s="47"/>
      <c r="K1033601" s="47"/>
      <c r="L1033601" s="47"/>
      <c r="M1033601" s="47"/>
      <c r="N1033601" s="47"/>
      <c r="O1033601" s="47"/>
      <c r="P1033601" s="49"/>
      <c r="Q1033601" s="49"/>
      <c r="R1033601" s="49"/>
      <c r="S1033601" s="50"/>
      <c r="T1033601" s="51"/>
      <c r="U1033601" s="51"/>
      <c r="V1033601" s="52"/>
      <c r="W1033601" s="47"/>
      <c r="X1033601" s="53"/>
      <c r="Y1033601" s="53"/>
      <c r="Z1033601" s="505"/>
      <c r="AA1033601" s="54"/>
      <c r="AB1033601" s="54"/>
      <c r="AC1033601" s="54"/>
      <c r="AD1033601" s="55"/>
    </row>
    <row r="1033602" spans="1:30" s="46" customFormat="1" ht="15" customHeight="1">
      <c r="A1033602" s="47"/>
      <c r="B1033602" s="47"/>
      <c r="C1033602" s="47"/>
      <c r="D1033602" s="47"/>
      <c r="E1033602" s="47"/>
      <c r="F1033602" s="47"/>
      <c r="G1033602" s="47"/>
      <c r="H1033602" s="48"/>
      <c r="I1033602" s="48"/>
      <c r="J1033602" s="47"/>
      <c r="K1033602" s="47"/>
      <c r="L1033602" s="47"/>
      <c r="M1033602" s="47"/>
      <c r="N1033602" s="47"/>
      <c r="O1033602" s="47"/>
      <c r="P1033602" s="49"/>
      <c r="Q1033602" s="49"/>
      <c r="R1033602" s="49"/>
      <c r="S1033602" s="50"/>
      <c r="T1033602" s="51"/>
      <c r="U1033602" s="51"/>
      <c r="V1033602" s="52"/>
      <c r="W1033602" s="47"/>
      <c r="X1033602" s="53"/>
      <c r="Y1033602" s="53"/>
      <c r="Z1033602" s="505"/>
      <c r="AA1033602" s="54"/>
      <c r="AB1033602" s="54"/>
      <c r="AC1033602" s="54"/>
      <c r="AD1033602" s="55"/>
    </row>
    <row r="1033603" spans="1:30" s="46" customFormat="1" ht="15" customHeight="1">
      <c r="A1033603" s="47"/>
      <c r="B1033603" s="47"/>
      <c r="C1033603" s="47"/>
      <c r="D1033603" s="47"/>
      <c r="E1033603" s="47"/>
      <c r="F1033603" s="47"/>
      <c r="G1033603" s="47"/>
      <c r="H1033603" s="48"/>
      <c r="I1033603" s="48"/>
      <c r="J1033603" s="47"/>
      <c r="K1033603" s="47"/>
      <c r="L1033603" s="47"/>
      <c r="M1033603" s="47"/>
      <c r="N1033603" s="47"/>
      <c r="O1033603" s="47"/>
      <c r="P1033603" s="49"/>
      <c r="Q1033603" s="49"/>
      <c r="R1033603" s="49"/>
      <c r="S1033603" s="50"/>
      <c r="T1033603" s="51"/>
      <c r="U1033603" s="51"/>
      <c r="V1033603" s="52"/>
      <c r="W1033603" s="47"/>
      <c r="X1033603" s="53"/>
      <c r="Y1033603" s="53"/>
      <c r="Z1033603" s="504"/>
      <c r="AA1033603" s="54"/>
      <c r="AB1033603" s="54"/>
      <c r="AC1033603" s="54"/>
      <c r="AD1033603" s="55"/>
    </row>
    <row r="1033604" spans="1:30" s="46" customFormat="1" ht="15" customHeight="1">
      <c r="A1033604" s="47"/>
      <c r="B1033604" s="47"/>
      <c r="C1033604" s="47"/>
      <c r="D1033604" s="47"/>
      <c r="E1033604" s="47"/>
      <c r="F1033604" s="47"/>
      <c r="G1033604" s="47"/>
      <c r="H1033604" s="48"/>
      <c r="I1033604" s="48"/>
      <c r="J1033604" s="47"/>
      <c r="K1033604" s="47"/>
      <c r="L1033604" s="47"/>
      <c r="M1033604" s="47"/>
      <c r="N1033604" s="47"/>
      <c r="O1033604" s="47"/>
      <c r="P1033604" s="49"/>
      <c r="Q1033604" s="49"/>
      <c r="R1033604" s="49"/>
      <c r="S1033604" s="50"/>
      <c r="T1033604" s="51"/>
      <c r="U1033604" s="51"/>
      <c r="V1033604" s="52"/>
      <c r="W1033604" s="47"/>
      <c r="X1033604" s="53"/>
      <c r="Y1033604" s="53"/>
      <c r="Z1033604" s="505"/>
      <c r="AA1033604" s="54"/>
      <c r="AB1033604" s="54"/>
      <c r="AC1033604" s="54"/>
      <c r="AD1033604" s="55"/>
    </row>
    <row r="1033605" spans="1:30" s="46" customFormat="1" ht="15" customHeight="1">
      <c r="A1033605" s="47"/>
      <c r="B1033605" s="47"/>
      <c r="C1033605" s="47"/>
      <c r="D1033605" s="47"/>
      <c r="E1033605" s="47"/>
      <c r="F1033605" s="47"/>
      <c r="G1033605" s="47"/>
      <c r="H1033605" s="48"/>
      <c r="I1033605" s="48"/>
      <c r="J1033605" s="47"/>
      <c r="K1033605" s="47"/>
      <c r="L1033605" s="47"/>
      <c r="M1033605" s="47"/>
      <c r="N1033605" s="47"/>
      <c r="O1033605" s="47"/>
      <c r="P1033605" s="49"/>
      <c r="Q1033605" s="49"/>
      <c r="R1033605" s="49"/>
      <c r="S1033605" s="50"/>
      <c r="T1033605" s="51"/>
      <c r="U1033605" s="51"/>
      <c r="V1033605" s="52"/>
      <c r="W1033605" s="47"/>
      <c r="X1033605" s="53"/>
      <c r="Y1033605" s="53"/>
      <c r="Z1033605" s="505"/>
      <c r="AA1033605" s="54"/>
      <c r="AB1033605" s="54"/>
      <c r="AC1033605" s="54"/>
      <c r="AD1033605" s="55"/>
    </row>
    <row r="1033606" spans="1:30" s="46" customFormat="1" ht="15" customHeight="1">
      <c r="A1033606" s="47"/>
      <c r="B1033606" s="47"/>
      <c r="C1033606" s="47"/>
      <c r="D1033606" s="47"/>
      <c r="E1033606" s="47"/>
      <c r="F1033606" s="47"/>
      <c r="G1033606" s="47"/>
      <c r="H1033606" s="48"/>
      <c r="I1033606" s="48"/>
      <c r="J1033606" s="47"/>
      <c r="K1033606" s="47"/>
      <c r="L1033606" s="47"/>
      <c r="M1033606" s="47"/>
      <c r="N1033606" s="47"/>
      <c r="O1033606" s="47"/>
      <c r="P1033606" s="49"/>
      <c r="Q1033606" s="49"/>
      <c r="R1033606" s="49"/>
      <c r="S1033606" s="50"/>
      <c r="T1033606" s="51"/>
      <c r="U1033606" s="51"/>
      <c r="V1033606" s="52"/>
      <c r="W1033606" s="47"/>
      <c r="X1033606" s="53"/>
      <c r="Y1033606" s="53"/>
      <c r="Z1033606" s="505"/>
      <c r="AA1033606" s="54"/>
      <c r="AB1033606" s="54"/>
      <c r="AC1033606" s="54"/>
      <c r="AD1033606" s="55"/>
    </row>
    <row r="1033607" spans="1:30" s="46" customFormat="1" ht="15" customHeight="1">
      <c r="A1033607" s="47"/>
      <c r="B1033607" s="47"/>
      <c r="C1033607" s="47"/>
      <c r="D1033607" s="47"/>
      <c r="E1033607" s="47"/>
      <c r="F1033607" s="47"/>
      <c r="G1033607" s="47"/>
      <c r="H1033607" s="48"/>
      <c r="I1033607" s="48"/>
      <c r="J1033607" s="47"/>
      <c r="K1033607" s="47"/>
      <c r="L1033607" s="47"/>
      <c r="M1033607" s="47"/>
      <c r="N1033607" s="47"/>
      <c r="O1033607" s="47"/>
      <c r="P1033607" s="49"/>
      <c r="Q1033607" s="49"/>
      <c r="R1033607" s="49"/>
      <c r="S1033607" s="50"/>
      <c r="T1033607" s="51"/>
      <c r="U1033607" s="51"/>
      <c r="V1033607" s="52"/>
      <c r="W1033607" s="47"/>
      <c r="X1033607" s="53"/>
      <c r="Y1033607" s="53"/>
      <c r="Z1033607" s="504"/>
      <c r="AA1033607" s="54"/>
      <c r="AB1033607" s="54"/>
      <c r="AC1033607" s="54"/>
      <c r="AD1033607" s="55"/>
    </row>
    <row r="1033608" spans="1:30" s="46" customFormat="1" ht="15" customHeight="1">
      <c r="A1033608" s="47"/>
      <c r="B1033608" s="47"/>
      <c r="C1033608" s="47"/>
      <c r="D1033608" s="47"/>
      <c r="E1033608" s="47"/>
      <c r="F1033608" s="47"/>
      <c r="G1033608" s="47"/>
      <c r="H1033608" s="48"/>
      <c r="I1033608" s="48"/>
      <c r="J1033608" s="47"/>
      <c r="K1033608" s="47"/>
      <c r="L1033608" s="47"/>
      <c r="M1033608" s="47"/>
      <c r="N1033608" s="47"/>
      <c r="O1033608" s="47"/>
      <c r="P1033608" s="49"/>
      <c r="Q1033608" s="49"/>
      <c r="R1033608" s="49"/>
      <c r="S1033608" s="50"/>
      <c r="T1033608" s="51"/>
      <c r="U1033608" s="51"/>
      <c r="V1033608" s="52"/>
      <c r="W1033608" s="47"/>
      <c r="X1033608" s="53"/>
      <c r="Y1033608" s="53"/>
      <c r="Z1033608" s="505"/>
      <c r="AA1033608" s="54"/>
      <c r="AB1033608" s="54"/>
      <c r="AC1033608" s="54"/>
      <c r="AD1033608" s="55"/>
    </row>
    <row r="1033609" spans="1:30" s="46" customFormat="1" ht="15" customHeight="1">
      <c r="A1033609" s="47"/>
      <c r="B1033609" s="47"/>
      <c r="C1033609" s="47"/>
      <c r="D1033609" s="47"/>
      <c r="E1033609" s="47"/>
      <c r="F1033609" s="47"/>
      <c r="G1033609" s="47"/>
      <c r="H1033609" s="48"/>
      <c r="I1033609" s="48"/>
      <c r="J1033609" s="47"/>
      <c r="K1033609" s="47"/>
      <c r="L1033609" s="47"/>
      <c r="M1033609" s="47"/>
      <c r="N1033609" s="47"/>
      <c r="O1033609" s="47"/>
      <c r="P1033609" s="49"/>
      <c r="Q1033609" s="49"/>
      <c r="R1033609" s="49"/>
      <c r="S1033609" s="50"/>
      <c r="T1033609" s="51"/>
      <c r="U1033609" s="51"/>
      <c r="V1033609" s="52"/>
      <c r="W1033609" s="47"/>
      <c r="X1033609" s="53"/>
      <c r="Y1033609" s="53"/>
      <c r="Z1033609" s="504"/>
      <c r="AA1033609" s="54"/>
      <c r="AB1033609" s="54"/>
      <c r="AC1033609" s="54"/>
      <c r="AD1033609" s="55"/>
    </row>
    <row r="1033610" spans="1:30" s="46" customFormat="1" ht="15" customHeight="1">
      <c r="A1033610" s="47"/>
      <c r="B1033610" s="47"/>
      <c r="C1033610" s="47"/>
      <c r="D1033610" s="47"/>
      <c r="E1033610" s="47"/>
      <c r="F1033610" s="47"/>
      <c r="G1033610" s="47"/>
      <c r="H1033610" s="48"/>
      <c r="I1033610" s="48"/>
      <c r="J1033610" s="47"/>
      <c r="K1033610" s="47"/>
      <c r="L1033610" s="47"/>
      <c r="M1033610" s="47"/>
      <c r="N1033610" s="47"/>
      <c r="O1033610" s="47"/>
      <c r="P1033610" s="49"/>
      <c r="Q1033610" s="49"/>
      <c r="R1033610" s="49"/>
      <c r="S1033610" s="50"/>
      <c r="T1033610" s="51"/>
      <c r="U1033610" s="51"/>
      <c r="V1033610" s="52"/>
      <c r="W1033610" s="47"/>
      <c r="X1033610" s="53"/>
      <c r="Y1033610" s="53"/>
      <c r="Z1033610" s="504"/>
      <c r="AA1033610" s="54"/>
      <c r="AB1033610" s="54"/>
      <c r="AC1033610" s="54"/>
      <c r="AD1033610" s="55"/>
    </row>
    <row r="1033611" spans="1:30" s="46" customFormat="1" ht="15" customHeight="1">
      <c r="A1033611" s="47"/>
      <c r="B1033611" s="47"/>
      <c r="C1033611" s="47"/>
      <c r="D1033611" s="47"/>
      <c r="E1033611" s="47"/>
      <c r="F1033611" s="47"/>
      <c r="G1033611" s="47"/>
      <c r="H1033611" s="48"/>
      <c r="I1033611" s="48"/>
      <c r="J1033611" s="47"/>
      <c r="K1033611" s="47"/>
      <c r="L1033611" s="47"/>
      <c r="M1033611" s="47"/>
      <c r="N1033611" s="47"/>
      <c r="O1033611" s="47"/>
      <c r="P1033611" s="49"/>
      <c r="Q1033611" s="49"/>
      <c r="R1033611" s="49"/>
      <c r="S1033611" s="50"/>
      <c r="T1033611" s="51"/>
      <c r="U1033611" s="51"/>
      <c r="V1033611" s="52"/>
      <c r="W1033611" s="47"/>
      <c r="X1033611" s="53"/>
      <c r="Y1033611" s="53"/>
      <c r="Z1033611" s="504"/>
      <c r="AA1033611" s="54"/>
      <c r="AB1033611" s="54"/>
      <c r="AC1033611" s="54"/>
      <c r="AD1033611" s="55"/>
    </row>
    <row r="1033612" spans="1:30" s="46" customFormat="1" ht="15" customHeight="1">
      <c r="A1033612" s="47"/>
      <c r="B1033612" s="47"/>
      <c r="C1033612" s="47"/>
      <c r="D1033612" s="47"/>
      <c r="E1033612" s="47"/>
      <c r="F1033612" s="47"/>
      <c r="G1033612" s="47"/>
      <c r="H1033612" s="48"/>
      <c r="I1033612" s="48"/>
      <c r="J1033612" s="47"/>
      <c r="K1033612" s="47"/>
      <c r="L1033612" s="47"/>
      <c r="M1033612" s="47"/>
      <c r="N1033612" s="47"/>
      <c r="O1033612" s="47"/>
      <c r="P1033612" s="49"/>
      <c r="Q1033612" s="49"/>
      <c r="R1033612" s="49"/>
      <c r="S1033612" s="50"/>
      <c r="T1033612" s="51"/>
      <c r="U1033612" s="51"/>
      <c r="V1033612" s="52"/>
      <c r="W1033612" s="47"/>
      <c r="X1033612" s="53"/>
      <c r="Y1033612" s="53"/>
      <c r="Z1033612" s="504"/>
      <c r="AA1033612" s="54"/>
      <c r="AB1033612" s="54"/>
      <c r="AC1033612" s="54"/>
      <c r="AD1033612" s="55"/>
    </row>
    <row r="1033613" spans="1:30" s="46" customFormat="1" ht="15" customHeight="1">
      <c r="A1033613" s="47"/>
      <c r="B1033613" s="47"/>
      <c r="C1033613" s="47"/>
      <c r="D1033613" s="47"/>
      <c r="E1033613" s="47"/>
      <c r="F1033613" s="47"/>
      <c r="G1033613" s="47"/>
      <c r="H1033613" s="48"/>
      <c r="I1033613" s="48"/>
      <c r="J1033613" s="47"/>
      <c r="K1033613" s="47"/>
      <c r="L1033613" s="47"/>
      <c r="M1033613" s="47"/>
      <c r="N1033613" s="47"/>
      <c r="O1033613" s="47"/>
      <c r="P1033613" s="49"/>
      <c r="Q1033613" s="49"/>
      <c r="R1033613" s="49"/>
      <c r="S1033613" s="50"/>
      <c r="T1033613" s="51"/>
      <c r="U1033613" s="51"/>
      <c r="V1033613" s="52"/>
      <c r="W1033613" s="47"/>
      <c r="X1033613" s="53"/>
      <c r="Y1033613" s="53"/>
      <c r="Z1033613" s="504"/>
      <c r="AA1033613" s="54"/>
      <c r="AB1033613" s="54"/>
      <c r="AC1033613" s="54"/>
      <c r="AD1033613" s="55"/>
    </row>
    <row r="1033614" spans="1:30" s="46" customFormat="1" ht="15" customHeight="1">
      <c r="A1033614" s="47"/>
      <c r="B1033614" s="47"/>
      <c r="C1033614" s="47"/>
      <c r="D1033614" s="47"/>
      <c r="E1033614" s="47"/>
      <c r="F1033614" s="47"/>
      <c r="G1033614" s="47"/>
      <c r="H1033614" s="48"/>
      <c r="I1033614" s="48"/>
      <c r="J1033614" s="47"/>
      <c r="K1033614" s="47"/>
      <c r="L1033614" s="47"/>
      <c r="M1033614" s="47"/>
      <c r="N1033614" s="47"/>
      <c r="O1033614" s="47"/>
      <c r="P1033614" s="49"/>
      <c r="Q1033614" s="49"/>
      <c r="R1033614" s="49"/>
      <c r="S1033614" s="50"/>
      <c r="T1033614" s="51"/>
      <c r="U1033614" s="51"/>
      <c r="V1033614" s="52"/>
      <c r="W1033614" s="47"/>
      <c r="X1033614" s="53"/>
      <c r="Y1033614" s="53"/>
      <c r="Z1033614" s="504"/>
      <c r="AA1033614" s="54"/>
      <c r="AB1033614" s="54"/>
      <c r="AC1033614" s="54"/>
      <c r="AD1033614" s="55"/>
    </row>
    <row r="1033615" spans="1:30" s="46" customFormat="1" ht="15" customHeight="1">
      <c r="A1033615" s="47"/>
      <c r="B1033615" s="47"/>
      <c r="C1033615" s="47"/>
      <c r="D1033615" s="47"/>
      <c r="E1033615" s="47"/>
      <c r="F1033615" s="47"/>
      <c r="G1033615" s="47"/>
      <c r="H1033615" s="48"/>
      <c r="I1033615" s="48"/>
      <c r="J1033615" s="47"/>
      <c r="K1033615" s="47"/>
      <c r="L1033615" s="47"/>
      <c r="M1033615" s="47"/>
      <c r="N1033615" s="47"/>
      <c r="O1033615" s="47"/>
      <c r="P1033615" s="49"/>
      <c r="Q1033615" s="49"/>
      <c r="R1033615" s="49"/>
      <c r="S1033615" s="50"/>
      <c r="T1033615" s="51"/>
      <c r="U1033615" s="51"/>
      <c r="V1033615" s="52"/>
      <c r="W1033615" s="47"/>
      <c r="X1033615" s="53"/>
      <c r="Y1033615" s="53"/>
      <c r="Z1033615" s="504"/>
      <c r="AA1033615" s="54"/>
      <c r="AB1033615" s="54"/>
      <c r="AC1033615" s="54"/>
      <c r="AD1033615" s="55"/>
    </row>
    <row r="1033616" spans="1:30" s="46" customFormat="1" ht="15" customHeight="1">
      <c r="A1033616" s="47"/>
      <c r="B1033616" s="47"/>
      <c r="C1033616" s="47"/>
      <c r="D1033616" s="47"/>
      <c r="E1033616" s="47"/>
      <c r="F1033616" s="47"/>
      <c r="G1033616" s="47"/>
      <c r="H1033616" s="48"/>
      <c r="I1033616" s="48"/>
      <c r="J1033616" s="47"/>
      <c r="K1033616" s="47"/>
      <c r="L1033616" s="47"/>
      <c r="M1033616" s="47"/>
      <c r="N1033616" s="47"/>
      <c r="O1033616" s="47"/>
      <c r="P1033616" s="49"/>
      <c r="Q1033616" s="49"/>
      <c r="R1033616" s="49"/>
      <c r="S1033616" s="50"/>
      <c r="T1033616" s="51"/>
      <c r="U1033616" s="51"/>
      <c r="V1033616" s="52"/>
      <c r="W1033616" s="47"/>
      <c r="X1033616" s="53"/>
      <c r="Y1033616" s="53"/>
      <c r="Z1033616" s="504"/>
      <c r="AA1033616" s="54"/>
      <c r="AB1033616" s="54"/>
      <c r="AC1033616" s="54"/>
      <c r="AD1033616" s="55"/>
    </row>
    <row r="1033617" spans="1:30" s="46" customFormat="1" ht="15" customHeight="1">
      <c r="A1033617" s="47"/>
      <c r="B1033617" s="47"/>
      <c r="C1033617" s="47"/>
      <c r="D1033617" s="47"/>
      <c r="E1033617" s="47"/>
      <c r="F1033617" s="47"/>
      <c r="G1033617" s="47"/>
      <c r="H1033617" s="48"/>
      <c r="I1033617" s="48"/>
      <c r="J1033617" s="47"/>
      <c r="K1033617" s="47"/>
      <c r="L1033617" s="47"/>
      <c r="M1033617" s="47"/>
      <c r="N1033617" s="47"/>
      <c r="O1033617" s="47"/>
      <c r="P1033617" s="49"/>
      <c r="Q1033617" s="49"/>
      <c r="R1033617" s="49"/>
      <c r="S1033617" s="50"/>
      <c r="T1033617" s="51"/>
      <c r="U1033617" s="51"/>
      <c r="V1033617" s="52"/>
      <c r="W1033617" s="47"/>
      <c r="X1033617" s="53"/>
      <c r="Y1033617" s="53"/>
      <c r="Z1033617" s="504"/>
      <c r="AA1033617" s="54"/>
      <c r="AB1033617" s="54"/>
      <c r="AC1033617" s="54"/>
      <c r="AD1033617" s="55"/>
    </row>
    <row r="1033618" spans="1:30" s="46" customFormat="1" ht="15" customHeight="1">
      <c r="A1033618" s="47"/>
      <c r="B1033618" s="47"/>
      <c r="C1033618" s="47"/>
      <c r="D1033618" s="47"/>
      <c r="E1033618" s="47"/>
      <c r="F1033618" s="47"/>
      <c r="G1033618" s="47"/>
      <c r="H1033618" s="48"/>
      <c r="I1033618" s="48"/>
      <c r="J1033618" s="47"/>
      <c r="K1033618" s="47"/>
      <c r="L1033618" s="47"/>
      <c r="M1033618" s="47"/>
      <c r="N1033618" s="47"/>
      <c r="O1033618" s="47"/>
      <c r="P1033618" s="49"/>
      <c r="Q1033618" s="49"/>
      <c r="R1033618" s="49"/>
      <c r="S1033618" s="50"/>
      <c r="T1033618" s="51"/>
      <c r="U1033618" s="51"/>
      <c r="V1033618" s="52"/>
      <c r="W1033618" s="47"/>
      <c r="X1033618" s="53"/>
      <c r="Y1033618" s="53"/>
      <c r="Z1033618" s="504"/>
      <c r="AA1033618" s="54"/>
      <c r="AB1033618" s="54"/>
      <c r="AC1033618" s="54"/>
      <c r="AD1033618" s="55"/>
    </row>
    <row r="1033619" spans="1:30" s="46" customFormat="1" ht="15" customHeight="1">
      <c r="A1033619" s="47"/>
      <c r="B1033619" s="47"/>
      <c r="C1033619" s="47"/>
      <c r="D1033619" s="47"/>
      <c r="E1033619" s="47"/>
      <c r="F1033619" s="47"/>
      <c r="G1033619" s="47"/>
      <c r="H1033619" s="48"/>
      <c r="I1033619" s="48"/>
      <c r="J1033619" s="47"/>
      <c r="K1033619" s="47"/>
      <c r="L1033619" s="47"/>
      <c r="M1033619" s="47"/>
      <c r="N1033619" s="47"/>
      <c r="O1033619" s="47"/>
      <c r="P1033619" s="49"/>
      <c r="Q1033619" s="49"/>
      <c r="R1033619" s="49"/>
      <c r="S1033619" s="50"/>
      <c r="T1033619" s="51"/>
      <c r="U1033619" s="51"/>
      <c r="V1033619" s="52"/>
      <c r="W1033619" s="47"/>
      <c r="X1033619" s="53"/>
      <c r="Y1033619" s="53"/>
      <c r="Z1033619" s="504"/>
      <c r="AA1033619" s="54"/>
      <c r="AB1033619" s="54"/>
      <c r="AC1033619" s="54"/>
      <c r="AD1033619" s="55"/>
    </row>
    <row r="1033620" spans="1:30" s="46" customFormat="1" ht="15" customHeight="1">
      <c r="A1033620" s="47"/>
      <c r="B1033620" s="47"/>
      <c r="C1033620" s="47"/>
      <c r="D1033620" s="47"/>
      <c r="E1033620" s="47"/>
      <c r="F1033620" s="47"/>
      <c r="G1033620" s="47"/>
      <c r="H1033620" s="48"/>
      <c r="I1033620" s="48"/>
      <c r="J1033620" s="47"/>
      <c r="K1033620" s="47"/>
      <c r="L1033620" s="47"/>
      <c r="M1033620" s="47"/>
      <c r="N1033620" s="47"/>
      <c r="O1033620" s="47"/>
      <c r="P1033620" s="49"/>
      <c r="Q1033620" s="49"/>
      <c r="R1033620" s="49"/>
      <c r="S1033620" s="50"/>
      <c r="T1033620" s="51"/>
      <c r="U1033620" s="51"/>
      <c r="V1033620" s="52"/>
      <c r="W1033620" s="47"/>
      <c r="X1033620" s="53"/>
      <c r="Y1033620" s="53"/>
      <c r="Z1033620" s="504"/>
      <c r="AA1033620" s="54"/>
      <c r="AB1033620" s="54"/>
      <c r="AC1033620" s="54"/>
      <c r="AD1033620" s="55"/>
    </row>
    <row r="1033621" spans="1:30" s="46" customFormat="1" ht="15" customHeight="1">
      <c r="A1033621" s="47"/>
      <c r="B1033621" s="47"/>
      <c r="C1033621" s="47"/>
      <c r="D1033621" s="47"/>
      <c r="E1033621" s="47"/>
      <c r="F1033621" s="47"/>
      <c r="G1033621" s="47"/>
      <c r="H1033621" s="48"/>
      <c r="I1033621" s="48"/>
      <c r="J1033621" s="47"/>
      <c r="K1033621" s="47"/>
      <c r="L1033621" s="47"/>
      <c r="M1033621" s="47"/>
      <c r="N1033621" s="47"/>
      <c r="O1033621" s="47"/>
      <c r="P1033621" s="49"/>
      <c r="Q1033621" s="49"/>
      <c r="R1033621" s="49"/>
      <c r="S1033621" s="50"/>
      <c r="T1033621" s="51"/>
      <c r="U1033621" s="51"/>
      <c r="V1033621" s="52"/>
      <c r="W1033621" s="47"/>
      <c r="X1033621" s="53"/>
      <c r="Y1033621" s="53"/>
      <c r="Z1033621" s="504"/>
      <c r="AA1033621" s="54"/>
      <c r="AB1033621" s="54"/>
      <c r="AC1033621" s="54"/>
      <c r="AD1033621" s="55"/>
    </row>
    <row r="1033622" spans="1:30" s="46" customFormat="1" ht="15" customHeight="1">
      <c r="A1033622" s="47"/>
      <c r="B1033622" s="47"/>
      <c r="C1033622" s="47"/>
      <c r="D1033622" s="47"/>
      <c r="E1033622" s="47"/>
      <c r="F1033622" s="47"/>
      <c r="G1033622" s="47"/>
      <c r="H1033622" s="48"/>
      <c r="I1033622" s="48"/>
      <c r="J1033622" s="47"/>
      <c r="K1033622" s="47"/>
      <c r="L1033622" s="47"/>
      <c r="M1033622" s="47"/>
      <c r="N1033622" s="47"/>
      <c r="O1033622" s="47"/>
      <c r="P1033622" s="49"/>
      <c r="Q1033622" s="49"/>
      <c r="R1033622" s="49"/>
      <c r="S1033622" s="50"/>
      <c r="T1033622" s="51"/>
      <c r="U1033622" s="51"/>
      <c r="V1033622" s="52"/>
      <c r="W1033622" s="47"/>
      <c r="X1033622" s="53"/>
      <c r="Y1033622" s="53"/>
      <c r="Z1033622" s="505"/>
      <c r="AA1033622" s="54"/>
      <c r="AB1033622" s="54"/>
      <c r="AC1033622" s="54"/>
      <c r="AD1033622" s="55"/>
    </row>
    <row r="1033623" spans="1:30" s="46" customFormat="1" ht="15" customHeight="1">
      <c r="A1033623" s="47"/>
      <c r="B1033623" s="47"/>
      <c r="C1033623" s="47"/>
      <c r="D1033623" s="47"/>
      <c r="E1033623" s="47"/>
      <c r="F1033623" s="47"/>
      <c r="G1033623" s="47"/>
      <c r="H1033623" s="48"/>
      <c r="I1033623" s="48"/>
      <c r="J1033623" s="47"/>
      <c r="K1033623" s="47"/>
      <c r="L1033623" s="47"/>
      <c r="M1033623" s="47"/>
      <c r="N1033623" s="47"/>
      <c r="O1033623" s="47"/>
      <c r="P1033623" s="49"/>
      <c r="Q1033623" s="49"/>
      <c r="R1033623" s="49"/>
      <c r="S1033623" s="50"/>
      <c r="T1033623" s="51"/>
      <c r="U1033623" s="51"/>
      <c r="V1033623" s="52"/>
      <c r="W1033623" s="47"/>
      <c r="X1033623" s="53"/>
      <c r="Y1033623" s="53"/>
      <c r="Z1033623" s="505"/>
      <c r="AA1033623" s="54"/>
      <c r="AB1033623" s="54"/>
      <c r="AC1033623" s="54"/>
      <c r="AD1033623" s="55"/>
    </row>
    <row r="1033624" spans="1:30" s="46" customFormat="1" ht="15" customHeight="1">
      <c r="A1033624" s="47"/>
      <c r="B1033624" s="47"/>
      <c r="C1033624" s="47"/>
      <c r="D1033624" s="47"/>
      <c r="E1033624" s="47"/>
      <c r="F1033624" s="47"/>
      <c r="G1033624" s="47"/>
      <c r="H1033624" s="48"/>
      <c r="I1033624" s="48"/>
      <c r="J1033624" s="47"/>
      <c r="K1033624" s="47"/>
      <c r="L1033624" s="47"/>
      <c r="M1033624" s="47"/>
      <c r="N1033624" s="47"/>
      <c r="O1033624" s="47"/>
      <c r="P1033624" s="49"/>
      <c r="Q1033624" s="49"/>
      <c r="R1033624" s="49"/>
      <c r="S1033624" s="50"/>
      <c r="T1033624" s="51"/>
      <c r="U1033624" s="51"/>
      <c r="V1033624" s="52"/>
      <c r="W1033624" s="47"/>
      <c r="X1033624" s="53"/>
      <c r="Y1033624" s="53"/>
      <c r="Z1033624" s="504"/>
      <c r="AA1033624" s="54"/>
      <c r="AB1033624" s="54"/>
      <c r="AC1033624" s="54"/>
      <c r="AD1033624" s="55"/>
    </row>
    <row r="1033625" spans="1:30" s="46" customFormat="1" ht="15" customHeight="1">
      <c r="A1033625" s="47"/>
      <c r="B1033625" s="47"/>
      <c r="C1033625" s="47"/>
      <c r="D1033625" s="47"/>
      <c r="E1033625" s="47"/>
      <c r="F1033625" s="47"/>
      <c r="G1033625" s="47"/>
      <c r="H1033625" s="48"/>
      <c r="I1033625" s="48"/>
      <c r="J1033625" s="47"/>
      <c r="K1033625" s="47"/>
      <c r="L1033625" s="47"/>
      <c r="M1033625" s="47"/>
      <c r="N1033625" s="47"/>
      <c r="O1033625" s="47"/>
      <c r="P1033625" s="49"/>
      <c r="Q1033625" s="49"/>
      <c r="R1033625" s="49"/>
      <c r="S1033625" s="50"/>
      <c r="T1033625" s="51"/>
      <c r="U1033625" s="51"/>
      <c r="V1033625" s="52"/>
      <c r="W1033625" s="47"/>
      <c r="X1033625" s="53"/>
      <c r="Y1033625" s="53"/>
      <c r="Z1033625" s="504"/>
      <c r="AA1033625" s="54"/>
      <c r="AB1033625" s="54"/>
      <c r="AC1033625" s="54"/>
      <c r="AD1033625" s="55"/>
    </row>
    <row r="1033626" spans="1:30" s="46" customFormat="1" ht="15" customHeight="1">
      <c r="A1033626" s="47"/>
      <c r="B1033626" s="47"/>
      <c r="C1033626" s="47"/>
      <c r="D1033626" s="47"/>
      <c r="E1033626" s="47"/>
      <c r="F1033626" s="47"/>
      <c r="G1033626" s="47"/>
      <c r="H1033626" s="48"/>
      <c r="I1033626" s="48"/>
      <c r="J1033626" s="47"/>
      <c r="K1033626" s="47"/>
      <c r="L1033626" s="47"/>
      <c r="M1033626" s="47"/>
      <c r="N1033626" s="47"/>
      <c r="O1033626" s="47"/>
      <c r="P1033626" s="49"/>
      <c r="Q1033626" s="49"/>
      <c r="R1033626" s="49"/>
      <c r="S1033626" s="50"/>
      <c r="T1033626" s="51"/>
      <c r="U1033626" s="51"/>
      <c r="V1033626" s="52"/>
      <c r="W1033626" s="47"/>
      <c r="X1033626" s="53"/>
      <c r="Y1033626" s="53"/>
      <c r="Z1033626" s="504"/>
      <c r="AA1033626" s="54"/>
      <c r="AB1033626" s="54"/>
      <c r="AC1033626" s="54"/>
      <c r="AD1033626" s="55"/>
    </row>
    <row r="1033627" spans="1:30" s="46" customFormat="1" ht="15" customHeight="1">
      <c r="A1033627" s="47"/>
      <c r="B1033627" s="47"/>
      <c r="C1033627" s="47"/>
      <c r="D1033627" s="47"/>
      <c r="E1033627" s="47"/>
      <c r="F1033627" s="47"/>
      <c r="G1033627" s="47"/>
      <c r="H1033627" s="48"/>
      <c r="I1033627" s="48"/>
      <c r="J1033627" s="47"/>
      <c r="K1033627" s="47"/>
      <c r="L1033627" s="47"/>
      <c r="M1033627" s="47"/>
      <c r="N1033627" s="47"/>
      <c r="O1033627" s="47"/>
      <c r="P1033627" s="49"/>
      <c r="Q1033627" s="49"/>
      <c r="R1033627" s="49"/>
      <c r="S1033627" s="50"/>
      <c r="T1033627" s="51"/>
      <c r="U1033627" s="51"/>
      <c r="V1033627" s="52"/>
      <c r="W1033627" s="47"/>
      <c r="X1033627" s="53"/>
      <c r="Y1033627" s="53"/>
      <c r="Z1033627" s="505"/>
      <c r="AA1033627" s="54"/>
      <c r="AB1033627" s="54"/>
      <c r="AC1033627" s="54"/>
      <c r="AD1033627" s="55"/>
    </row>
    <row r="1033628" spans="1:30" s="46" customFormat="1" ht="15" customHeight="1">
      <c r="A1033628" s="47"/>
      <c r="B1033628" s="47"/>
      <c r="C1033628" s="47"/>
      <c r="D1033628" s="47"/>
      <c r="E1033628" s="47"/>
      <c r="F1033628" s="47"/>
      <c r="G1033628" s="47"/>
      <c r="H1033628" s="48"/>
      <c r="I1033628" s="48"/>
      <c r="J1033628" s="47"/>
      <c r="K1033628" s="47"/>
      <c r="L1033628" s="47"/>
      <c r="M1033628" s="47"/>
      <c r="N1033628" s="47"/>
      <c r="O1033628" s="47"/>
      <c r="P1033628" s="49"/>
      <c r="Q1033628" s="49"/>
      <c r="R1033628" s="49"/>
      <c r="S1033628" s="50"/>
      <c r="T1033628" s="51"/>
      <c r="U1033628" s="51"/>
      <c r="V1033628" s="52"/>
      <c r="W1033628" s="47"/>
      <c r="X1033628" s="53"/>
      <c r="Y1033628" s="53"/>
      <c r="Z1033628" s="505"/>
      <c r="AA1033628" s="54"/>
      <c r="AB1033628" s="54"/>
      <c r="AC1033628" s="54"/>
      <c r="AD1033628" s="55"/>
    </row>
    <row r="1033629" spans="1:30" s="46" customFormat="1" ht="15" customHeight="1">
      <c r="A1033629" s="47"/>
      <c r="B1033629" s="47"/>
      <c r="C1033629" s="47"/>
      <c r="D1033629" s="47"/>
      <c r="E1033629" s="47"/>
      <c r="F1033629" s="47"/>
      <c r="G1033629" s="47"/>
      <c r="H1033629" s="48"/>
      <c r="I1033629" s="48"/>
      <c r="J1033629" s="47"/>
      <c r="K1033629" s="47"/>
      <c r="L1033629" s="47"/>
      <c r="M1033629" s="47"/>
      <c r="N1033629" s="47"/>
      <c r="O1033629" s="47"/>
      <c r="P1033629" s="49"/>
      <c r="Q1033629" s="49"/>
      <c r="R1033629" s="49"/>
      <c r="S1033629" s="50"/>
      <c r="T1033629" s="51"/>
      <c r="U1033629" s="51"/>
      <c r="V1033629" s="52"/>
      <c r="W1033629" s="47"/>
      <c r="X1033629" s="53"/>
      <c r="Y1033629" s="53"/>
      <c r="Z1033629" s="505"/>
      <c r="AA1033629" s="54"/>
      <c r="AB1033629" s="54"/>
      <c r="AC1033629" s="54"/>
      <c r="AD1033629" s="55"/>
    </row>
    <row r="1033630" spans="1:30" s="46" customFormat="1" ht="15" customHeight="1">
      <c r="A1033630" s="47"/>
      <c r="B1033630" s="47"/>
      <c r="C1033630" s="47"/>
      <c r="D1033630" s="47"/>
      <c r="E1033630" s="47"/>
      <c r="F1033630" s="47"/>
      <c r="G1033630" s="47"/>
      <c r="H1033630" s="48"/>
      <c r="I1033630" s="48"/>
      <c r="J1033630" s="47"/>
      <c r="K1033630" s="47"/>
      <c r="L1033630" s="47"/>
      <c r="M1033630" s="47"/>
      <c r="N1033630" s="47"/>
      <c r="O1033630" s="47"/>
      <c r="P1033630" s="49"/>
      <c r="Q1033630" s="49"/>
      <c r="R1033630" s="49"/>
      <c r="S1033630" s="50"/>
      <c r="T1033630" s="51"/>
      <c r="U1033630" s="51"/>
      <c r="V1033630" s="52"/>
      <c r="W1033630" s="47"/>
      <c r="X1033630" s="53"/>
      <c r="Y1033630" s="53"/>
      <c r="Z1033630" s="505"/>
      <c r="AA1033630" s="54"/>
      <c r="AB1033630" s="54"/>
      <c r="AC1033630" s="54"/>
      <c r="AD1033630" s="55"/>
    </row>
    <row r="1033631" spans="1:30" s="46" customFormat="1" ht="15" customHeight="1">
      <c r="A1033631" s="47"/>
      <c r="B1033631" s="47"/>
      <c r="C1033631" s="47"/>
      <c r="D1033631" s="47"/>
      <c r="E1033631" s="47"/>
      <c r="F1033631" s="47"/>
      <c r="G1033631" s="47"/>
      <c r="H1033631" s="48"/>
      <c r="I1033631" s="48"/>
      <c r="J1033631" s="47"/>
      <c r="K1033631" s="47"/>
      <c r="L1033631" s="47"/>
      <c r="M1033631" s="47"/>
      <c r="N1033631" s="47"/>
      <c r="O1033631" s="47"/>
      <c r="P1033631" s="49"/>
      <c r="Q1033631" s="49"/>
      <c r="R1033631" s="49"/>
      <c r="S1033631" s="50"/>
      <c r="T1033631" s="51"/>
      <c r="U1033631" s="51"/>
      <c r="V1033631" s="52"/>
      <c r="W1033631" s="47"/>
      <c r="X1033631" s="53"/>
      <c r="Y1033631" s="53"/>
      <c r="Z1033631" s="505"/>
      <c r="AA1033631" s="54"/>
      <c r="AB1033631" s="54"/>
      <c r="AC1033631" s="54"/>
      <c r="AD1033631" s="55"/>
    </row>
    <row r="1033632" spans="1:30" s="46" customFormat="1" ht="15" customHeight="1">
      <c r="A1033632" s="47"/>
      <c r="B1033632" s="47"/>
      <c r="C1033632" s="47"/>
      <c r="D1033632" s="47"/>
      <c r="E1033632" s="47"/>
      <c r="F1033632" s="47"/>
      <c r="G1033632" s="47"/>
      <c r="H1033632" s="48"/>
      <c r="I1033632" s="48"/>
      <c r="J1033632" s="47"/>
      <c r="K1033632" s="47"/>
      <c r="L1033632" s="47"/>
      <c r="M1033632" s="47"/>
      <c r="N1033632" s="47"/>
      <c r="O1033632" s="47"/>
      <c r="P1033632" s="49"/>
      <c r="Q1033632" s="49"/>
      <c r="R1033632" s="49"/>
      <c r="S1033632" s="50"/>
      <c r="T1033632" s="51"/>
      <c r="U1033632" s="51"/>
      <c r="V1033632" s="52"/>
      <c r="W1033632" s="47"/>
      <c r="X1033632" s="53"/>
      <c r="Y1033632" s="53"/>
      <c r="Z1033632" s="505"/>
      <c r="AA1033632" s="54"/>
      <c r="AB1033632" s="54"/>
      <c r="AC1033632" s="54"/>
      <c r="AD1033632" s="55"/>
    </row>
    <row r="1033633" spans="1:30" s="46" customFormat="1" ht="15" customHeight="1">
      <c r="A1033633" s="47"/>
      <c r="B1033633" s="47"/>
      <c r="C1033633" s="47"/>
      <c r="D1033633" s="47"/>
      <c r="E1033633" s="47"/>
      <c r="F1033633" s="47"/>
      <c r="G1033633" s="47"/>
      <c r="H1033633" s="48"/>
      <c r="I1033633" s="48"/>
      <c r="J1033633" s="47"/>
      <c r="K1033633" s="47"/>
      <c r="L1033633" s="47"/>
      <c r="M1033633" s="47"/>
      <c r="N1033633" s="47"/>
      <c r="O1033633" s="47"/>
      <c r="P1033633" s="49"/>
      <c r="Q1033633" s="49"/>
      <c r="R1033633" s="49"/>
      <c r="S1033633" s="50"/>
      <c r="T1033633" s="51"/>
      <c r="U1033633" s="51"/>
      <c r="V1033633" s="52"/>
      <c r="W1033633" s="47"/>
      <c r="X1033633" s="53"/>
      <c r="Y1033633" s="53"/>
      <c r="Z1033633" s="505"/>
      <c r="AA1033633" s="54"/>
      <c r="AB1033633" s="54"/>
      <c r="AC1033633" s="54"/>
      <c r="AD1033633" s="55"/>
    </row>
    <row r="1033634" spans="1:30" s="46" customFormat="1" ht="15" customHeight="1">
      <c r="A1033634" s="47"/>
      <c r="B1033634" s="47"/>
      <c r="C1033634" s="47"/>
      <c r="D1033634" s="47"/>
      <c r="E1033634" s="47"/>
      <c r="F1033634" s="47"/>
      <c r="G1033634" s="47"/>
      <c r="H1033634" s="48"/>
      <c r="I1033634" s="48"/>
      <c r="J1033634" s="47"/>
      <c r="K1033634" s="47"/>
      <c r="L1033634" s="47"/>
      <c r="M1033634" s="47"/>
      <c r="N1033634" s="47"/>
      <c r="O1033634" s="47"/>
      <c r="P1033634" s="49"/>
      <c r="Q1033634" s="49"/>
      <c r="R1033634" s="49"/>
      <c r="S1033634" s="50"/>
      <c r="T1033634" s="51"/>
      <c r="U1033634" s="51"/>
      <c r="V1033634" s="52"/>
      <c r="W1033634" s="47"/>
      <c r="X1033634" s="53"/>
      <c r="Y1033634" s="53"/>
      <c r="Z1033634" s="505"/>
      <c r="AA1033634" s="54"/>
      <c r="AB1033634" s="54"/>
      <c r="AC1033634" s="54"/>
      <c r="AD1033634" s="55"/>
    </row>
    <row r="1033635" spans="1:30" s="46" customFormat="1" ht="15" customHeight="1">
      <c r="A1033635" s="47"/>
      <c r="B1033635" s="47"/>
      <c r="C1033635" s="47"/>
      <c r="D1033635" s="47"/>
      <c r="E1033635" s="47"/>
      <c r="F1033635" s="47"/>
      <c r="G1033635" s="47"/>
      <c r="H1033635" s="48"/>
      <c r="I1033635" s="48"/>
      <c r="J1033635" s="47"/>
      <c r="K1033635" s="47"/>
      <c r="L1033635" s="47"/>
      <c r="M1033635" s="47"/>
      <c r="N1033635" s="47"/>
      <c r="O1033635" s="47"/>
      <c r="P1033635" s="49"/>
      <c r="Q1033635" s="49"/>
      <c r="R1033635" s="49"/>
      <c r="S1033635" s="50"/>
      <c r="T1033635" s="51"/>
      <c r="U1033635" s="51"/>
      <c r="V1033635" s="52"/>
      <c r="W1033635" s="47"/>
      <c r="X1033635" s="53"/>
      <c r="Y1033635" s="53"/>
      <c r="Z1033635" s="505"/>
      <c r="AA1033635" s="54"/>
      <c r="AB1033635" s="54"/>
      <c r="AC1033635" s="54"/>
      <c r="AD1033635" s="55"/>
    </row>
    <row r="1033636" spans="1:30" s="46" customFormat="1" ht="15" customHeight="1">
      <c r="A1033636" s="47"/>
      <c r="B1033636" s="47"/>
      <c r="C1033636" s="47"/>
      <c r="D1033636" s="47"/>
      <c r="E1033636" s="47"/>
      <c r="F1033636" s="47"/>
      <c r="G1033636" s="47"/>
      <c r="H1033636" s="48"/>
      <c r="I1033636" s="48"/>
      <c r="J1033636" s="47"/>
      <c r="K1033636" s="47"/>
      <c r="L1033636" s="47"/>
      <c r="M1033636" s="47"/>
      <c r="N1033636" s="47"/>
      <c r="O1033636" s="47"/>
      <c r="P1033636" s="49"/>
      <c r="Q1033636" s="49"/>
      <c r="R1033636" s="49"/>
      <c r="S1033636" s="50"/>
      <c r="T1033636" s="51"/>
      <c r="U1033636" s="51"/>
      <c r="V1033636" s="52"/>
      <c r="W1033636" s="47"/>
      <c r="X1033636" s="53"/>
      <c r="Y1033636" s="53"/>
      <c r="Z1033636" s="505"/>
      <c r="AA1033636" s="54"/>
      <c r="AB1033636" s="54"/>
      <c r="AC1033636" s="54"/>
      <c r="AD1033636" s="55"/>
    </row>
    <row r="1033637" spans="1:30" s="46" customFormat="1" ht="15" customHeight="1">
      <c r="A1033637" s="47"/>
      <c r="B1033637" s="47"/>
      <c r="C1033637" s="47"/>
      <c r="D1033637" s="47"/>
      <c r="E1033637" s="47"/>
      <c r="F1033637" s="47"/>
      <c r="G1033637" s="47"/>
      <c r="H1033637" s="48"/>
      <c r="I1033637" s="48"/>
      <c r="J1033637" s="47"/>
      <c r="K1033637" s="47"/>
      <c r="L1033637" s="47"/>
      <c r="M1033637" s="47"/>
      <c r="N1033637" s="47"/>
      <c r="O1033637" s="47"/>
      <c r="P1033637" s="49"/>
      <c r="Q1033637" s="49"/>
      <c r="R1033637" s="49"/>
      <c r="S1033637" s="50"/>
      <c r="T1033637" s="51"/>
      <c r="U1033637" s="51"/>
      <c r="V1033637" s="52"/>
      <c r="W1033637" s="47"/>
      <c r="X1033637" s="53"/>
      <c r="Y1033637" s="53"/>
      <c r="Z1033637" s="505"/>
      <c r="AA1033637" s="54"/>
      <c r="AB1033637" s="54"/>
      <c r="AC1033637" s="54"/>
      <c r="AD1033637" s="55"/>
    </row>
    <row r="1033638" spans="1:30" s="46" customFormat="1" ht="15" customHeight="1">
      <c r="A1033638" s="47"/>
      <c r="B1033638" s="47"/>
      <c r="C1033638" s="47"/>
      <c r="D1033638" s="47"/>
      <c r="E1033638" s="47"/>
      <c r="F1033638" s="47"/>
      <c r="G1033638" s="47"/>
      <c r="H1033638" s="48"/>
      <c r="I1033638" s="48"/>
      <c r="J1033638" s="47"/>
      <c r="K1033638" s="47"/>
      <c r="L1033638" s="47"/>
      <c r="M1033638" s="47"/>
      <c r="N1033638" s="47"/>
      <c r="O1033638" s="47"/>
      <c r="P1033638" s="49"/>
      <c r="Q1033638" s="49"/>
      <c r="R1033638" s="49"/>
      <c r="S1033638" s="50"/>
      <c r="T1033638" s="51"/>
      <c r="U1033638" s="51"/>
      <c r="V1033638" s="52"/>
      <c r="W1033638" s="47"/>
      <c r="X1033638" s="53"/>
      <c r="Y1033638" s="53"/>
      <c r="Z1033638" s="504"/>
      <c r="AA1033638" s="54"/>
      <c r="AB1033638" s="54"/>
      <c r="AC1033638" s="54"/>
      <c r="AD1033638" s="55"/>
    </row>
    <row r="1033639" spans="1:30" s="46" customFormat="1" ht="15" customHeight="1">
      <c r="A1033639" s="47"/>
      <c r="B1033639" s="47"/>
      <c r="C1033639" s="47"/>
      <c r="D1033639" s="47"/>
      <c r="E1033639" s="47"/>
      <c r="F1033639" s="47"/>
      <c r="G1033639" s="47"/>
      <c r="H1033639" s="48"/>
      <c r="I1033639" s="48"/>
      <c r="J1033639" s="47"/>
      <c r="K1033639" s="47"/>
      <c r="L1033639" s="47"/>
      <c r="M1033639" s="47"/>
      <c r="N1033639" s="47"/>
      <c r="O1033639" s="47"/>
      <c r="P1033639" s="49"/>
      <c r="Q1033639" s="49"/>
      <c r="R1033639" s="49"/>
      <c r="S1033639" s="50"/>
      <c r="T1033639" s="51"/>
      <c r="U1033639" s="51"/>
      <c r="V1033639" s="52"/>
      <c r="W1033639" s="47"/>
      <c r="X1033639" s="53"/>
      <c r="Y1033639" s="53"/>
      <c r="Z1033639" s="504"/>
      <c r="AA1033639" s="54"/>
      <c r="AB1033639" s="54"/>
      <c r="AC1033639" s="54"/>
      <c r="AD1033639" s="55"/>
    </row>
    <row r="1033640" spans="1:30" s="46" customFormat="1" ht="15" customHeight="1">
      <c r="A1033640" s="47"/>
      <c r="B1033640" s="47"/>
      <c r="C1033640" s="47"/>
      <c r="D1033640" s="47"/>
      <c r="E1033640" s="47"/>
      <c r="F1033640" s="47"/>
      <c r="G1033640" s="47"/>
      <c r="H1033640" s="48"/>
      <c r="I1033640" s="48"/>
      <c r="J1033640" s="47"/>
      <c r="K1033640" s="47"/>
      <c r="L1033640" s="47"/>
      <c r="M1033640" s="47"/>
      <c r="N1033640" s="47"/>
      <c r="O1033640" s="47"/>
      <c r="P1033640" s="49"/>
      <c r="Q1033640" s="49"/>
      <c r="R1033640" s="49"/>
      <c r="S1033640" s="50"/>
      <c r="T1033640" s="51"/>
      <c r="U1033640" s="51"/>
      <c r="V1033640" s="52"/>
      <c r="W1033640" s="47"/>
      <c r="X1033640" s="53"/>
      <c r="Y1033640" s="53"/>
      <c r="Z1033640" s="504"/>
      <c r="AA1033640" s="54"/>
      <c r="AB1033640" s="54"/>
      <c r="AC1033640" s="54"/>
      <c r="AD1033640" s="55"/>
    </row>
    <row r="1033641" spans="1:30" s="46" customFormat="1" ht="15" customHeight="1">
      <c r="A1033641" s="47"/>
      <c r="B1033641" s="47"/>
      <c r="C1033641" s="47"/>
      <c r="D1033641" s="47"/>
      <c r="E1033641" s="47"/>
      <c r="F1033641" s="47"/>
      <c r="G1033641" s="47"/>
      <c r="H1033641" s="48"/>
      <c r="I1033641" s="48"/>
      <c r="J1033641" s="47"/>
      <c r="K1033641" s="47"/>
      <c r="L1033641" s="47"/>
      <c r="M1033641" s="47"/>
      <c r="N1033641" s="47"/>
      <c r="O1033641" s="47"/>
      <c r="P1033641" s="49"/>
      <c r="Q1033641" s="49"/>
      <c r="R1033641" s="49"/>
      <c r="S1033641" s="50"/>
      <c r="T1033641" s="51"/>
      <c r="U1033641" s="51"/>
      <c r="V1033641" s="52"/>
      <c r="W1033641" s="47"/>
      <c r="X1033641" s="53"/>
      <c r="Y1033641" s="53"/>
      <c r="Z1033641" s="504"/>
      <c r="AA1033641" s="54"/>
      <c r="AB1033641" s="54"/>
      <c r="AC1033641" s="54"/>
      <c r="AD1033641" s="55"/>
    </row>
    <row r="1033642" spans="1:30" s="46" customFormat="1" ht="15" customHeight="1">
      <c r="A1033642" s="47"/>
      <c r="B1033642" s="47"/>
      <c r="C1033642" s="47"/>
      <c r="D1033642" s="47"/>
      <c r="E1033642" s="47"/>
      <c r="F1033642" s="47"/>
      <c r="G1033642" s="47"/>
      <c r="H1033642" s="48"/>
      <c r="I1033642" s="48"/>
      <c r="J1033642" s="47"/>
      <c r="K1033642" s="47"/>
      <c r="L1033642" s="47"/>
      <c r="M1033642" s="47"/>
      <c r="N1033642" s="47"/>
      <c r="O1033642" s="47"/>
      <c r="P1033642" s="49"/>
      <c r="Q1033642" s="49"/>
      <c r="R1033642" s="49"/>
      <c r="S1033642" s="50"/>
      <c r="T1033642" s="51"/>
      <c r="U1033642" s="51"/>
      <c r="V1033642" s="52"/>
      <c r="W1033642" s="47"/>
      <c r="X1033642" s="53"/>
      <c r="Y1033642" s="53"/>
      <c r="Z1033642" s="504"/>
      <c r="AA1033642" s="54"/>
      <c r="AB1033642" s="54"/>
      <c r="AC1033642" s="54"/>
      <c r="AD1033642" s="55"/>
    </row>
    <row r="1033643" spans="1:30" s="46" customFormat="1" ht="15" customHeight="1">
      <c r="A1033643" s="47"/>
      <c r="B1033643" s="47"/>
      <c r="C1033643" s="47"/>
      <c r="D1033643" s="47"/>
      <c r="E1033643" s="47"/>
      <c r="F1033643" s="47"/>
      <c r="G1033643" s="47"/>
      <c r="H1033643" s="48"/>
      <c r="I1033643" s="48"/>
      <c r="J1033643" s="47"/>
      <c r="K1033643" s="47"/>
      <c r="L1033643" s="47"/>
      <c r="M1033643" s="47"/>
      <c r="N1033643" s="47"/>
      <c r="O1033643" s="47"/>
      <c r="P1033643" s="49"/>
      <c r="Q1033643" s="49"/>
      <c r="R1033643" s="49"/>
      <c r="S1033643" s="50"/>
      <c r="T1033643" s="51"/>
      <c r="U1033643" s="51"/>
      <c r="V1033643" s="52"/>
      <c r="W1033643" s="47"/>
      <c r="X1033643" s="53"/>
      <c r="Y1033643" s="53"/>
      <c r="Z1033643" s="504"/>
      <c r="AA1033643" s="54"/>
      <c r="AB1033643" s="54"/>
      <c r="AC1033643" s="54"/>
      <c r="AD1033643" s="55"/>
    </row>
  </sheetData>
  <phoneticPr fontId="14" type="noConversion"/>
  <conditionalFormatting sqref="A113 C113 E113:H113 J113:K113 M113:R113">
    <cfRule type="expression" dxfId="267" priority="723">
      <formula>(#REF!&lt;&gt;"")*(#REF!&lt;&gt;"")</formula>
    </cfRule>
  </conditionalFormatting>
  <conditionalFormatting sqref="A115 K115 M115">
    <cfRule type="expression" dxfId="266" priority="721">
      <formula>(#REF!&lt;&gt;"")*(A$1&lt;&gt;"")</formula>
    </cfRule>
  </conditionalFormatting>
  <conditionalFormatting sqref="A118 C118 E118:H118 J118:K118">
    <cfRule type="expression" dxfId="265" priority="716">
      <formula>(#REF!&lt;&gt;"")*(#REF!&lt;&gt;"")</formula>
    </cfRule>
  </conditionalFormatting>
  <conditionalFormatting sqref="A185 C185">
    <cfRule type="expression" dxfId="264" priority="673">
      <formula>(#REF!&lt;&gt;"")*(#REF!&lt;&gt;"")</formula>
    </cfRule>
  </conditionalFormatting>
  <conditionalFormatting sqref="A187 C187">
    <cfRule type="expression" dxfId="263" priority="662">
      <formula>(#REF!&lt;&gt;"")*(#REF!&lt;&gt;"")</formula>
    </cfRule>
  </conditionalFormatting>
  <conditionalFormatting sqref="A191 C191 E191:H191 J191:K191">
    <cfRule type="expression" dxfId="262" priority="654">
      <formula>(#REF!&lt;&gt;"")*(#REF!&lt;&gt;"")</formula>
    </cfRule>
  </conditionalFormatting>
  <conditionalFormatting sqref="A224:A226 F224:G226 J224:O226 R224:R226">
    <cfRule type="expression" dxfId="261" priority="583">
      <formula>(#REF!&lt;&gt;"")*(A$1&lt;&gt;"")</formula>
    </cfRule>
  </conditionalFormatting>
  <conditionalFormatting sqref="A244:A245 C244:C245 J244:M245 O244:R245">
    <cfRule type="expression" dxfId="260" priority="494">
      <formula>(#REF!&lt;&gt;"")*(A$1&lt;&gt;"")</formula>
    </cfRule>
  </conditionalFormatting>
  <conditionalFormatting sqref="A256:A257 C256:C257 G256:G257 J256:O257">
    <cfRule type="expression" dxfId="259" priority="637">
      <formula>(#REF!&lt;&gt;"")*(A$1&lt;&gt;"")</formula>
    </cfRule>
  </conditionalFormatting>
  <conditionalFormatting sqref="A260:A313 J260:M313 O260:O313 F286:H313">
    <cfRule type="expression" dxfId="258" priority="448">
      <formula>(#REF!&lt;&gt;"")*(A$1&lt;&gt;"")</formula>
    </cfRule>
  </conditionalFormatting>
  <conditionalFormatting sqref="A314:A321">
    <cfRule type="expression" dxfId="257" priority="398">
      <formula>(#REF!&lt;&gt;"")*(#REF!&lt;&gt;"")</formula>
    </cfRule>
  </conditionalFormatting>
  <conditionalFormatting sqref="A325 C325 R356 T371 T372:U372 P374:Q374 E395:E401 H395:H401 P431 Z434:Z437 T437 Y438:Z444 D438:H445 J438:P445 Z445 Z447:Z450 Z451:AB452 B492:H506 J492:N506 P492:P506 Y506:AC506">
    <cfRule type="expression" dxfId="256" priority="403">
      <formula>(#REF!&lt;&gt;"")*(#REF!&lt;&gt;"")</formula>
    </cfRule>
  </conditionalFormatting>
  <conditionalFormatting sqref="A371:A372">
    <cfRule type="expression" dxfId="255" priority="346">
      <formula>(#REF!&lt;&gt;"")*(#REF!&lt;&gt;"")</formula>
    </cfRule>
  </conditionalFormatting>
  <conditionalFormatting sqref="A387:A391">
    <cfRule type="expression" dxfId="254" priority="181">
      <formula>(#REF!&lt;&gt;"")*(#REF!&lt;&gt;"")</formula>
    </cfRule>
  </conditionalFormatting>
  <conditionalFormatting sqref="A410:A437">
    <cfRule type="expression" dxfId="253" priority="152">
      <formula>(#REF!&lt;&gt;"")*(#REF!&lt;&gt;"")</formula>
    </cfRule>
  </conditionalFormatting>
  <conditionalFormatting sqref="A448:A491">
    <cfRule type="expression" dxfId="252" priority="10">
      <formula>(#REF!&lt;&gt;"")*(#REF!&lt;&gt;"")</formula>
    </cfRule>
  </conditionalFormatting>
  <conditionalFormatting sqref="C224:C235 A230:A235 F230:G235 J230:R235">
    <cfRule type="expression" dxfId="251" priority="416">
      <formula>(#REF!&lt;&gt;"")*(A$1&lt;&gt;"")</formula>
    </cfRule>
  </conditionalFormatting>
  <conditionalFormatting sqref="C247:C248 Q247:R248 C254 G254 K254:M254 O254">
    <cfRule type="expression" dxfId="250" priority="647">
      <formula>(#REF!&lt;&gt;"")*(C$1&lt;&gt;"")</formula>
    </cfRule>
  </conditionalFormatting>
  <conditionalFormatting sqref="C371">
    <cfRule type="expression" dxfId="249" priority="347">
      <formula>(#REF!&lt;&gt;"")*(#REF!&lt;&gt;"")</formula>
    </cfRule>
  </conditionalFormatting>
  <conditionalFormatting sqref="C410:C437">
    <cfRule type="expression" dxfId="248" priority="151">
      <formula>(#REF!&lt;&gt;"")*(#REF!&lt;&gt;"")</formula>
    </cfRule>
  </conditionalFormatting>
  <conditionalFormatting sqref="C448:D453">
    <cfRule type="expression" dxfId="247" priority="22">
      <formula>(#REF!&lt;&gt;"")*(#REF!&lt;&gt;"")</formula>
    </cfRule>
  </conditionalFormatting>
  <conditionalFormatting sqref="C454:H491">
    <cfRule type="expression" dxfId="246" priority="1">
      <formula>(#REF!&lt;&gt;"")*(#REF!&lt;&gt;"")</formula>
    </cfRule>
  </conditionalFormatting>
  <conditionalFormatting sqref="D446:D447">
    <cfRule type="expression" dxfId="245" priority="34">
      <formula>(#REF!&lt;&gt;"")*(#REF!&lt;&gt;"")</formula>
    </cfRule>
  </conditionalFormatting>
  <conditionalFormatting sqref="E179">
    <cfRule type="expression" dxfId="244" priority="690">
      <formula>(#REF!&lt;&gt;"")*(#REF!&lt;&gt;"")</formula>
    </cfRule>
  </conditionalFormatting>
  <conditionalFormatting sqref="E209:E279">
    <cfRule type="expression" dxfId="243" priority="410">
      <formula>(#REF!&lt;&gt;"")*(E$1&lt;&gt;"")</formula>
    </cfRule>
  </conditionalFormatting>
  <conditionalFormatting sqref="E280:E282">
    <cfRule type="expression" dxfId="242" priority="455">
      <formula>(#REF!&lt;&gt;"")*(E$1&lt;&gt;"")</formula>
    </cfRule>
  </conditionalFormatting>
  <conditionalFormatting sqref="E322:E325">
    <cfRule type="expression" dxfId="241" priority="353">
      <formula>(#REF!&lt;&gt;"")*(#REF!&lt;&gt;"")</formula>
    </cfRule>
  </conditionalFormatting>
  <conditionalFormatting sqref="E96:G96 J96:K96 M96:R96">
    <cfRule type="expression" dxfId="240" priority="752">
      <formula>(#REF!&lt;&gt;"")*(#REF!&lt;&gt;"")</formula>
    </cfRule>
  </conditionalFormatting>
  <conditionalFormatting sqref="E322:G324">
    <cfRule type="expression" dxfId="239" priority="354">
      <formula>(#REF!&lt;&gt;"")*(E$1&lt;&gt;"")</formula>
    </cfRule>
  </conditionalFormatting>
  <conditionalFormatting sqref="E393:G393">
    <cfRule type="expression" dxfId="238" priority="316">
      <formula>(#REF!&lt;&gt;"")*(#REF!&lt;&gt;"")</formula>
    </cfRule>
  </conditionalFormatting>
  <conditionalFormatting sqref="E426:G429">
    <cfRule type="expression" dxfId="237" priority="173">
      <formula>(#REF!&lt;&gt;"")*(E$1&lt;&gt;"")</formula>
    </cfRule>
  </conditionalFormatting>
  <conditionalFormatting sqref="E115:H115 O115:Q115">
    <cfRule type="expression" dxfId="236" priority="720">
      <formula>(#REF!&lt;&gt;"")*(E$1&lt;&gt;"")</formula>
    </cfRule>
  </conditionalFormatting>
  <conditionalFormatting sqref="E314:H321">
    <cfRule type="expression" dxfId="235" priority="387">
      <formula>(#REF!&lt;&gt;"")*(#REF!&lt;&gt;"")</formula>
    </cfRule>
  </conditionalFormatting>
  <conditionalFormatting sqref="E371:H372">
    <cfRule type="expression" dxfId="234" priority="327">
      <formula>(#REF!&lt;&gt;"")*(#REF!&lt;&gt;"")</formula>
    </cfRule>
  </conditionalFormatting>
  <conditionalFormatting sqref="E410:H418">
    <cfRule type="expression" dxfId="233" priority="283">
      <formula>(#REF!&lt;&gt;"")*(#REF!&lt;&gt;"")</formula>
    </cfRule>
  </conditionalFormatting>
  <conditionalFormatting sqref="E430:H432">
    <cfRule type="expression" dxfId="232" priority="158">
      <formula>(#REF!&lt;&gt;"")*(E$1&lt;&gt;"")</formula>
    </cfRule>
  </conditionalFormatting>
  <conditionalFormatting sqref="E446:H453">
    <cfRule type="expression" dxfId="231" priority="14">
      <formula>(#REF!&lt;&gt;"")*(#REF!&lt;&gt;"")</formula>
    </cfRule>
  </conditionalFormatting>
  <conditionalFormatting sqref="F176:F183 J176:L183 N176:N183 P180:P182">
    <cfRule type="expression" dxfId="230" priority="681">
      <formula>(#REF!&lt;&gt;"")*(G$1&lt;&gt;"")</formula>
    </cfRule>
  </conditionalFormatting>
  <conditionalFormatting sqref="F185 J185:L185">
    <cfRule type="expression" dxfId="229" priority="670">
      <formula>(#REF!&lt;&gt;"")*(G$1&lt;&gt;"")</formula>
    </cfRule>
  </conditionalFormatting>
  <conditionalFormatting sqref="F187 J187:L187 N187">
    <cfRule type="expression" dxfId="228" priority="664">
      <formula>(#REF!&lt;&gt;"")*(#REF!&lt;&gt;"")</formula>
    </cfRule>
  </conditionalFormatting>
  <conditionalFormatting sqref="F246:F248">
    <cfRule type="expression" dxfId="227" priority="555">
      <formula>(#REF!&lt;&gt;"")*(F$1&lt;&gt;"")</formula>
    </cfRule>
  </conditionalFormatting>
  <conditionalFormatting sqref="F260:G267">
    <cfRule type="expression" dxfId="226" priority="613">
      <formula>(#REF!&lt;&gt;"")*(F$1&lt;&gt;"")</formula>
    </cfRule>
  </conditionalFormatting>
  <conditionalFormatting sqref="F269:G285">
    <cfRule type="expression" dxfId="225" priority="460">
      <formula>(#REF!&lt;&gt;"")*(F$1&lt;&gt;"")</formula>
    </cfRule>
  </conditionalFormatting>
  <conditionalFormatting sqref="F324:G325">
    <cfRule type="expression" dxfId="224" priority="363">
      <formula>(#REF!&lt;&gt;"")*(#REF!&lt;&gt;"")</formula>
    </cfRule>
  </conditionalFormatting>
  <conditionalFormatting sqref="F244:H245">
    <cfRule type="expression" dxfId="223" priority="489">
      <formula>(#REF!&lt;&gt;"")*(F$1&lt;&gt;"")</formula>
    </cfRule>
  </conditionalFormatting>
  <conditionalFormatting sqref="G268">
    <cfRule type="expression" dxfId="222" priority="568">
      <formula>(#REF!&lt;&gt;"")*(G$1&lt;&gt;"")</formula>
    </cfRule>
  </conditionalFormatting>
  <conditionalFormatting sqref="H96:H102 M97">
    <cfRule type="expression" dxfId="221" priority="751">
      <formula>(#REF!&lt;&gt;"")*(#REF!&lt;&gt;"")</formula>
    </cfRule>
  </conditionalFormatting>
  <conditionalFormatting sqref="H226:H233">
    <cfRule type="expression" dxfId="220" priority="415">
      <formula>(#REF!&lt;&gt;"")*(H$1&lt;&gt;"")</formula>
    </cfRule>
  </conditionalFormatting>
  <conditionalFormatting sqref="H236:H243">
    <cfRule type="expression" dxfId="219" priority="411">
      <formula>(#REF!&lt;&gt;"")*(H$1&lt;&gt;"")</formula>
    </cfRule>
  </conditionalFormatting>
  <conditionalFormatting sqref="H247:H248">
    <cfRule type="expression" dxfId="218" priority="581">
      <formula>(#REF!&lt;&gt;"")*(H$1&lt;&gt;"")</formula>
    </cfRule>
  </conditionalFormatting>
  <conditionalFormatting sqref="H273:H285">
    <cfRule type="expression" dxfId="217" priority="454">
      <formula>(#REF!&lt;&gt;"")*(H$1&lt;&gt;"")</formula>
    </cfRule>
  </conditionalFormatting>
  <conditionalFormatting sqref="H322:H325">
    <cfRule type="expression" dxfId="216" priority="351">
      <formula>(#REF!&lt;&gt;"")*(#REF!&lt;&gt;"")</formula>
    </cfRule>
    <cfRule type="expression" dxfId="215" priority="352">
      <formula>(#REF!&lt;&gt;"")*(H$1&lt;&gt;"")</formula>
    </cfRule>
  </conditionalFormatting>
  <conditionalFormatting sqref="H419:H429">
    <cfRule type="expression" dxfId="214" priority="157">
      <formula>(#REF!&lt;&gt;"")*(#REF!&lt;&gt;"")</formula>
    </cfRule>
  </conditionalFormatting>
  <conditionalFormatting sqref="H433:H437">
    <cfRule type="expression" dxfId="213" priority="170">
      <formula>(#REF!&lt;&gt;"")*(H$1&lt;&gt;"")</formula>
    </cfRule>
  </conditionalFormatting>
  <conditionalFormatting sqref="H560">
    <cfRule type="expression" dxfId="212" priority="143">
      <formula>(#REF!&lt;&gt;"")*(#REF!&lt;&gt;"")</formula>
    </cfRule>
  </conditionalFormatting>
  <conditionalFormatting sqref="H562">
    <cfRule type="expression" dxfId="211" priority="133">
      <formula>(#REF!&lt;&gt;"")*(#REF!&lt;&gt;"")</formula>
    </cfRule>
  </conditionalFormatting>
  <conditionalFormatting sqref="H569">
    <cfRule type="expression" dxfId="210" priority="126">
      <formula>(#REF!&lt;&gt;"")*(#REF!&lt;&gt;"")</formula>
    </cfRule>
  </conditionalFormatting>
  <conditionalFormatting sqref="H585">
    <cfRule type="expression" dxfId="209" priority="114">
      <formula>(#REF!&lt;&gt;"")*(#REF!&lt;&gt;"")</formula>
    </cfRule>
  </conditionalFormatting>
  <conditionalFormatting sqref="J2:J18 P23:Q23 J139:J175">
    <cfRule type="expression" dxfId="208" priority="762">
      <formula>(#REF!&lt;&gt;"")*(J$1&lt;&gt;"")</formula>
    </cfRule>
  </conditionalFormatting>
  <conditionalFormatting sqref="J75:J85">
    <cfRule type="expression" dxfId="207" priority="665">
      <formula>(#REF!&lt;&gt;"")*(J$1&lt;&gt;"")</formula>
    </cfRule>
  </conditionalFormatting>
  <conditionalFormatting sqref="J237:J240 R237:R243">
    <cfRule type="expression" dxfId="206" priority="412">
      <formula>(#REF!&lt;&gt;"")*(J$1&lt;&gt;"")</formula>
    </cfRule>
  </conditionalFormatting>
  <conditionalFormatting sqref="J335:J340">
    <cfRule type="expression" dxfId="205" priority="148">
      <formula>(#REF!&lt;&gt;"")*(J$1&lt;&gt;"")</formula>
    </cfRule>
  </conditionalFormatting>
  <conditionalFormatting sqref="J386">
    <cfRule type="expression" dxfId="204" priority="325">
      <formula>(#REF!&lt;&gt;"")*(#REF!&lt;&gt;"")</formula>
    </cfRule>
  </conditionalFormatting>
  <conditionalFormatting sqref="J395:J396">
    <cfRule type="expression" dxfId="203" priority="204">
      <formula>(#REF!&lt;&gt;"")*(#REF!&lt;&gt;"")</formula>
    </cfRule>
  </conditionalFormatting>
  <conditionalFormatting sqref="J432:J433">
    <cfRule type="expression" dxfId="202" priority="217">
      <formula>(#REF!&lt;&gt;"")*(#REF!&lt;&gt;"")</formula>
    </cfRule>
  </conditionalFormatting>
  <conditionalFormatting sqref="J568">
    <cfRule type="expression" dxfId="201" priority="129">
      <formula>(#REF!&lt;&gt;"")*(#REF!&lt;&gt;"")</formula>
    </cfRule>
  </conditionalFormatting>
  <conditionalFormatting sqref="J572:J577">
    <cfRule type="expression" dxfId="200" priority="119">
      <formula>(#REF!&lt;&gt;"")*(#REF!&lt;&gt;"")</formula>
    </cfRule>
  </conditionalFormatting>
  <conditionalFormatting sqref="J580:J581">
    <cfRule type="expression" dxfId="199" priority="115">
      <formula>(#REF!&lt;&gt;"")*(#REF!&lt;&gt;"")</formula>
    </cfRule>
  </conditionalFormatting>
  <conditionalFormatting sqref="J801:J808">
    <cfRule type="expression" dxfId="198" priority="100">
      <formula>(#REF!&lt;&gt;"")*(J$1&lt;&gt;"")</formula>
    </cfRule>
  </conditionalFormatting>
  <conditionalFormatting sqref="J810:J813">
    <cfRule type="expression" dxfId="197" priority="91">
      <formula>(#REF!&lt;&gt;"")*(J$1&lt;&gt;"")</formula>
    </cfRule>
  </conditionalFormatting>
  <conditionalFormatting sqref="J817:J818 J830 J836 O837:P837 P839 J840:J842 P849">
    <cfRule type="expression" dxfId="196" priority="89">
      <formula>(#REF!&lt;&gt;"")*(J$1&lt;&gt;"")</formula>
    </cfRule>
  </conditionalFormatting>
  <conditionalFormatting sqref="J820:J822">
    <cfRule type="expression" dxfId="195" priority="81">
      <formula>(#REF!&lt;&gt;"")*(J$6&lt;&gt;"")</formula>
    </cfRule>
  </conditionalFormatting>
  <conditionalFormatting sqref="J835">
    <cfRule type="expression" dxfId="194" priority="85">
      <formula>(#REF!&lt;&gt;"")*(J$6&lt;&gt;"")</formula>
    </cfRule>
  </conditionalFormatting>
  <conditionalFormatting sqref="J848">
    <cfRule type="expression" dxfId="193" priority="68">
      <formula>(#REF!&lt;&gt;"")*(J$6&lt;&gt;"")</formula>
    </cfRule>
  </conditionalFormatting>
  <conditionalFormatting sqref="J861:J934">
    <cfRule type="expression" dxfId="192" priority="37">
      <formula>(#REF!&lt;&gt;"")*(J$1&lt;&gt;"")</formula>
    </cfRule>
  </conditionalFormatting>
  <conditionalFormatting sqref="J325:L325">
    <cfRule type="expression" dxfId="191" priority="369">
      <formula>(#REF!&lt;&gt;"")*(#REF!&lt;&gt;"")</formula>
    </cfRule>
  </conditionalFormatting>
  <conditionalFormatting sqref="J391:L391">
    <cfRule type="expression" dxfId="190" priority="215">
      <formula>(#REF!&lt;&gt;"")*(#REF!&lt;&gt;"")</formula>
    </cfRule>
  </conditionalFormatting>
  <conditionalFormatting sqref="J426:M431 O426:O431">
    <cfRule type="expression" dxfId="189" priority="164">
      <formula>(#REF!&lt;&gt;"")*(J$1&lt;&gt;"")</formula>
    </cfRule>
  </conditionalFormatting>
  <conditionalFormatting sqref="J314:O321">
    <cfRule type="expression" dxfId="188" priority="386">
      <formula>(#REF!&lt;&gt;"")*(#REF!&lt;&gt;"")</formula>
    </cfRule>
  </conditionalFormatting>
  <conditionalFormatting sqref="J393:O393">
    <cfRule type="expression" dxfId="187" priority="312">
      <formula>(#REF!&lt;&gt;"")*(#REF!&lt;&gt;"")</formula>
    </cfRule>
  </conditionalFormatting>
  <conditionalFormatting sqref="J446:O491">
    <cfRule type="expression" dxfId="186" priority="2">
      <formula>(#REF!&lt;&gt;"")*(#REF!&lt;&gt;"")</formula>
    </cfRule>
  </conditionalFormatting>
  <conditionalFormatting sqref="J322:P323 A322:A325 C324 J324:O325 F325:G325">
    <cfRule type="expression" dxfId="185" priority="407">
      <formula>(#REF!&lt;&gt;"")*(A$1&lt;&gt;"")</formula>
    </cfRule>
  </conditionalFormatting>
  <conditionalFormatting sqref="J563:P565">
    <cfRule type="expression" dxfId="184" priority="134">
      <formula>(#REF!&lt;&gt;"")*(#REF!&lt;&gt;"")</formula>
    </cfRule>
  </conditionalFormatting>
  <conditionalFormatting sqref="J372:Q372">
    <cfRule type="expression" dxfId="183" priority="329">
      <formula>(#REF!&lt;&gt;"")*(#REF!&lt;&gt;"")</formula>
    </cfRule>
  </conditionalFormatting>
  <conditionalFormatting sqref="J434:Q437">
    <cfRule type="expression" dxfId="182" priority="166">
      <formula>(#REF!&lt;&gt;"")*(#REF!&lt;&gt;"")</formula>
    </cfRule>
  </conditionalFormatting>
  <conditionalFormatting sqref="J371:R371">
    <cfRule type="expression" dxfId="181" priority="333">
      <formula>(#REF!&lt;&gt;"")*(#REF!&lt;&gt;"")</formula>
    </cfRule>
  </conditionalFormatting>
  <conditionalFormatting sqref="J387:R390 C387:C391 E387:G391">
    <cfRule type="expression" dxfId="180" priority="179">
      <formula>(#REF!&lt;&gt;"")*(#REF!&lt;&gt;"")</formula>
    </cfRule>
  </conditionalFormatting>
  <conditionalFormatting sqref="J410:R425">
    <cfRule type="expression" dxfId="179" priority="153">
      <formula>(#REF!&lt;&gt;"")*(#REF!&lt;&gt;"")</formula>
    </cfRule>
  </conditionalFormatting>
  <conditionalFormatting sqref="K98:K100 A98:A102 E98:G102">
    <cfRule type="expression" dxfId="178" priority="743">
      <formula>($A98&lt;&gt;"")*(#REF!&lt;&gt;"")</formula>
    </cfRule>
  </conditionalFormatting>
  <conditionalFormatting sqref="K102">
    <cfRule type="expression" dxfId="177" priority="729">
      <formula>(#REF!&lt;&gt;"")*(#REF!&lt;&gt;"")</formula>
    </cfRule>
  </conditionalFormatting>
  <conditionalFormatting sqref="K260:K265">
    <cfRule type="expression" dxfId="176" priority="640">
      <formula>(#REF!&lt;&gt;"")*(#REF!&lt;&gt;"")</formula>
    </cfRule>
  </conditionalFormatting>
  <conditionalFormatting sqref="K266">
    <cfRule type="expression" dxfId="175" priority="610">
      <formula>(#REF!&lt;&gt;"")*(#REF!&lt;&gt;"")</formula>
    </cfRule>
  </conditionalFormatting>
  <conditionalFormatting sqref="K426:K433 M426:M433 P430:Q430">
    <cfRule type="expression" dxfId="174" priority="160">
      <formula>(#REF!&lt;&gt;"")*(#REF!&lt;&gt;"")</formula>
    </cfRule>
  </conditionalFormatting>
  <conditionalFormatting sqref="K563 A563:A565 C563:C565 E563:G565">
    <cfRule type="expression" dxfId="173" priority="137">
      <formula>(#REF!&lt;&gt;"")*(#REF!&lt;&gt;"")</formula>
    </cfRule>
  </conditionalFormatting>
  <conditionalFormatting sqref="K324:L324">
    <cfRule type="expression" dxfId="172" priority="360">
      <formula>(#REF!&lt;&gt;"")*(#REF!&lt;&gt;"")</formula>
    </cfRule>
  </conditionalFormatting>
  <conditionalFormatting sqref="K432:M433 O432:P433 E433:G433">
    <cfRule type="expression" dxfId="171" priority="221">
      <formula>(#REF!&lt;&gt;"")*(E$1&lt;&gt;"")</formula>
    </cfRule>
  </conditionalFormatting>
  <conditionalFormatting sqref="K585:M585">
    <cfRule type="expression" dxfId="170" priority="110">
      <formula>(#REF!&lt;&gt;"")*(#REF!&lt;&gt;"")</formula>
    </cfRule>
  </conditionalFormatting>
  <conditionalFormatting sqref="L583">
    <cfRule type="expression" dxfId="169" priority="117">
      <formula>(#REF!&lt;&gt;"")*(#REF!&lt;&gt;"")</formula>
    </cfRule>
  </conditionalFormatting>
  <conditionalFormatting sqref="M2:M18 M86 M95 A96 C96 Z96:AC97 Z113:AC113 M139:M175 A176:A183 C176:C183 H179:H182">
    <cfRule type="expression" dxfId="168" priority="763">
      <formula>(#REF!&lt;&gt;"")*(#REF!&lt;&gt;"")</formula>
    </cfRule>
  </conditionalFormatting>
  <conditionalFormatting sqref="M89:M90 T96 T113">
    <cfRule type="expression" dxfId="167" priority="759">
      <formula>(#REF!&lt;&gt;"")*(#REF!&lt;&gt;"")</formula>
    </cfRule>
  </conditionalFormatting>
  <conditionalFormatting sqref="M113:M114">
    <cfRule type="expression" dxfId="166" priority="719">
      <formula>(#REF!&lt;&gt;"")*(#REF!&lt;&gt;"")</formula>
    </cfRule>
  </conditionalFormatting>
  <conditionalFormatting sqref="M116:M118">
    <cfRule type="expression" dxfId="165" priority="715">
      <formula>(#REF!&lt;&gt;"")*(#REF!&lt;&gt;"")</formula>
    </cfRule>
  </conditionalFormatting>
  <conditionalFormatting sqref="M188">
    <cfRule type="expression" dxfId="164" priority="658">
      <formula>(#REF!&lt;&gt;"")*(#REF!&lt;&gt;"")</formula>
    </cfRule>
  </conditionalFormatting>
  <conditionalFormatting sqref="M190:M191">
    <cfRule type="expression" dxfId="163" priority="653">
      <formula>(#REF!&lt;&gt;"")*(#REF!&lt;&gt;"")</formula>
    </cfRule>
  </conditionalFormatting>
  <conditionalFormatting sqref="M241:M243">
    <cfRule type="expression" dxfId="162" priority="506">
      <formula>(#REF!&lt;&gt;"")*(M$1&lt;&gt;"")</formula>
    </cfRule>
  </conditionalFormatting>
  <conditionalFormatting sqref="M249">
    <cfRule type="expression" dxfId="161" priority="566">
      <formula>(#REF!&lt;&gt;"")*(M$1&lt;&gt;"")</formula>
    </cfRule>
  </conditionalFormatting>
  <conditionalFormatting sqref="M260:M313 K267:K313">
    <cfRule type="expression" dxfId="159" priority="446">
      <formula>(#REF!&lt;&gt;"")*(#REF!&lt;&gt;"")</formula>
    </cfRule>
  </conditionalFormatting>
  <conditionalFormatting sqref="M320:M325">
    <cfRule type="expression" dxfId="158" priority="367">
      <formula>(#REF!&lt;&gt;"")*(#REF!&lt;&gt;"")</formula>
    </cfRule>
  </conditionalFormatting>
  <conditionalFormatting sqref="M357:M370">
    <cfRule type="expression" dxfId="157" priority="335">
      <formula>(#REF!&lt;&gt;"")*(#REF!&lt;&gt;"")</formula>
    </cfRule>
  </conditionalFormatting>
  <conditionalFormatting sqref="M372:M386">
    <cfRule type="expression" dxfId="156" priority="150">
      <formula>(#REF!&lt;&gt;"")*(#REF!&lt;&gt;"")</formula>
    </cfRule>
  </conditionalFormatting>
  <conditionalFormatting sqref="M391:M392">
    <cfRule type="expression" dxfId="155" priority="214">
      <formula>(#REF!&lt;&gt;"")*(#REF!&lt;&gt;"")</formula>
    </cfRule>
  </conditionalFormatting>
  <conditionalFormatting sqref="M394:M402">
    <cfRule type="expression" dxfId="154" priority="209">
      <formula>(#REF!&lt;&gt;"")*(#REF!&lt;&gt;"")</formula>
    </cfRule>
  </conditionalFormatting>
  <conditionalFormatting sqref="M560">
    <cfRule type="expression" dxfId="153" priority="142">
      <formula>(#REF!&lt;&gt;"")*(#REF!&lt;&gt;"")</formula>
    </cfRule>
  </conditionalFormatting>
  <conditionalFormatting sqref="M562">
    <cfRule type="expression" dxfId="152" priority="132">
      <formula>(#REF!&lt;&gt;"")*(#REF!&lt;&gt;"")</formula>
    </cfRule>
  </conditionalFormatting>
  <conditionalFormatting sqref="M566:M567">
    <cfRule type="expression" dxfId="151" priority="130">
      <formula>(#REF!&lt;&gt;"")*(#REF!&lt;&gt;"")</formula>
    </cfRule>
  </conditionalFormatting>
  <conditionalFormatting sqref="M569 P569">
    <cfRule type="expression" dxfId="150" priority="125">
      <formula>(#REF!&lt;&gt;"")*(#REF!&lt;&gt;"")</formula>
    </cfRule>
  </conditionalFormatting>
  <conditionalFormatting sqref="M801:M813">
    <cfRule type="expression" dxfId="149" priority="92">
      <formula>(#REF!&lt;&gt;"")*(#REF!&lt;&gt;"")</formula>
    </cfRule>
  </conditionalFormatting>
  <conditionalFormatting sqref="M817:M818">
    <cfRule type="expression" dxfId="148" priority="87">
      <formula>(#REF!&lt;&gt;"")*(#REF!&lt;&gt;"")</formula>
    </cfRule>
  </conditionalFormatting>
  <conditionalFormatting sqref="M820:M822">
    <cfRule type="expression" dxfId="147" priority="82">
      <formula>(#REF!&lt;&gt;"")*(#REF!&lt;&gt;"")</formula>
    </cfRule>
  </conditionalFormatting>
  <conditionalFormatting sqref="M830">
    <cfRule type="expression" dxfId="146" priority="77">
      <formula>(#REF!&lt;&gt;"")*(#REF!&lt;&gt;"")</formula>
    </cfRule>
  </conditionalFormatting>
  <conditionalFormatting sqref="M835">
    <cfRule type="expression" dxfId="145" priority="86">
      <formula>(#REF!&lt;&gt;"")*(#REF!&lt;&gt;"")</formula>
    </cfRule>
  </conditionalFormatting>
  <conditionalFormatting sqref="M836">
    <cfRule type="expression" dxfId="144" priority="74">
      <formula>(#REF!&lt;&gt;"")*(#REF!&lt;&gt;"")</formula>
    </cfRule>
  </conditionalFormatting>
  <conditionalFormatting sqref="M840:M841">
    <cfRule type="expression" dxfId="143" priority="72">
      <formula>(#REF!&lt;&gt;"")*(#REF!&lt;&gt;"")</formula>
    </cfRule>
  </conditionalFormatting>
  <conditionalFormatting sqref="M848">
    <cfRule type="expression" dxfId="142" priority="69">
      <formula>(#REF!&lt;&gt;"")*(#REF!&lt;&gt;"")</formula>
    </cfRule>
  </conditionalFormatting>
  <conditionalFormatting sqref="M861:M934">
    <cfRule type="expression" dxfId="141" priority="38">
      <formula>(#REF!&lt;&gt;"")*(#REF!&lt;&gt;"")</formula>
    </cfRule>
  </conditionalFormatting>
  <conditionalFormatting sqref="M563:O563">
    <cfRule type="expression" dxfId="140" priority="140">
      <formula>(#REF!&lt;&gt;"")*(#REF!&lt;&gt;"")</formula>
    </cfRule>
  </conditionalFormatting>
  <conditionalFormatting sqref="M98:R100">
    <cfRule type="expression" dxfId="139" priority="737">
      <formula>($A98&lt;&gt;"")*(#REF!&lt;&gt;"")</formula>
    </cfRule>
  </conditionalFormatting>
  <conditionalFormatting sqref="N185">
    <cfRule type="expression" dxfId="138" priority="666">
      <formula>(#REF!&lt;&gt;"")*(O$1&lt;&gt;"")</formula>
    </cfRule>
  </conditionalFormatting>
  <conditionalFormatting sqref="N244:N245">
    <cfRule type="expression" dxfId="137" priority="493">
      <formula>(#REF!&lt;&gt;"")*(N$1&lt;&gt;"")</formula>
    </cfRule>
  </conditionalFormatting>
  <conditionalFormatting sqref="N266">
    <cfRule type="expression" dxfId="136" priority="612">
      <formula>(#REF!&lt;&gt;"")*(N$1&lt;&gt;"")</formula>
    </cfRule>
  </conditionalFormatting>
  <conditionalFormatting sqref="N267:N313 E283:E313">
    <cfRule type="expression" dxfId="135" priority="447">
      <formula>(#REF!&lt;&gt;"")*(E$1&lt;&gt;"")</formula>
    </cfRule>
  </conditionalFormatting>
  <conditionalFormatting sqref="N324:N325">
    <cfRule type="expression" dxfId="134" priority="362">
      <formula>(#REF!&lt;&gt;"")*(#REF!&lt;&gt;"")</formula>
    </cfRule>
  </conditionalFormatting>
  <conditionalFormatting sqref="N426:N433">
    <cfRule type="expression" dxfId="133" priority="163">
      <formula>(#REF!&lt;&gt;"")*(N$1&lt;&gt;"")</formula>
    </cfRule>
  </conditionalFormatting>
  <conditionalFormatting sqref="N118:Q118">
    <cfRule type="expression" dxfId="132" priority="713">
      <formula>(#REF!&lt;&gt;"")*(#REF!&lt;&gt;"")</formula>
    </cfRule>
  </conditionalFormatting>
  <conditionalFormatting sqref="N191:Q191">
    <cfRule type="expression" dxfId="131" priority="651">
      <formula>(#REF!&lt;&gt;"")*(#REF!&lt;&gt;"")</formula>
    </cfRule>
  </conditionalFormatting>
  <conditionalFormatting sqref="N391:Q391">
    <cfRule type="expression" dxfId="130" priority="213">
      <formula>(#REF!&lt;&gt;"")*(#REF!&lt;&gt;"")</formula>
    </cfRule>
  </conditionalFormatting>
  <conditionalFormatting sqref="O316">
    <cfRule type="expression" dxfId="129" priority="393">
      <formula>(#REF!&lt;&gt;"")*(#REF!&lt;&gt;"")</formula>
    </cfRule>
  </conditionalFormatting>
  <conditionalFormatting sqref="O325">
    <cfRule type="expression" dxfId="128" priority="370">
      <formula>(#REF!&lt;&gt;"")*(#REF!&lt;&gt;"")</formula>
    </cfRule>
  </conditionalFormatting>
  <conditionalFormatting sqref="O350">
    <cfRule type="expression" dxfId="127" priority="339">
      <formula>(#REF!&lt;&gt;"")*(O$1&lt;&gt;"")</formula>
    </cfRule>
  </conditionalFormatting>
  <conditionalFormatting sqref="O377:O378">
    <cfRule type="expression" dxfId="126" priority="331">
      <formula>(#REF!&lt;&gt;"")*(#REF!&lt;&gt;"")</formula>
    </cfRule>
  </conditionalFormatting>
  <conditionalFormatting sqref="O384:O385">
    <cfRule type="expression" dxfId="125" priority="308">
      <formula>(#REF!&lt;&gt;"")*(#REF!&lt;&gt;"")</formula>
    </cfRule>
  </conditionalFormatting>
  <conditionalFormatting sqref="O446:O491">
    <cfRule type="expression" dxfId="124" priority="7">
      <formula>(#REF!&lt;&gt;"")*(#REF!&lt;&gt;"")</formula>
    </cfRule>
  </conditionalFormatting>
  <conditionalFormatting sqref="P101:P102">
    <cfRule type="expression" dxfId="123" priority="728">
      <formula>($A101&lt;&gt;"")*(#REF!&lt;&gt;"")</formula>
    </cfRule>
  </conditionalFormatting>
  <conditionalFormatting sqref="P176">
    <cfRule type="expression" dxfId="122" priority="707">
      <formula>(#REF!&lt;&gt;"")*(Q$1&lt;&gt;"")</formula>
    </cfRule>
  </conditionalFormatting>
  <conditionalFormatting sqref="P178">
    <cfRule type="expression" dxfId="121" priority="700">
      <formula>(#REF!&lt;&gt;"")*(Q$1&lt;&gt;"")</formula>
    </cfRule>
  </conditionalFormatting>
  <conditionalFormatting sqref="P179">
    <cfRule type="expression" dxfId="120" priority="689">
      <formula>(#REF!&lt;&gt;"")*(#REF!&lt;&gt;"")</formula>
    </cfRule>
    <cfRule type="expression" dxfId="119" priority="688">
      <formula>(#REF!&lt;&gt;"")*(#REF!&lt;&gt;"")</formula>
    </cfRule>
  </conditionalFormatting>
  <conditionalFormatting sqref="P183">
    <cfRule type="expression" dxfId="118" priority="676">
      <formula>(#REF!&lt;&gt;"")*(#REF!&lt;&gt;"")</formula>
    </cfRule>
    <cfRule type="expression" dxfId="117" priority="677">
      <formula>(#REF!&lt;&gt;"")*(#REF!&lt;&gt;"")</formula>
    </cfRule>
  </conditionalFormatting>
  <conditionalFormatting sqref="P185">
    <cfRule type="expression" dxfId="116" priority="668">
      <formula>(#REF!&lt;&gt;"")*(#REF!&lt;&gt;"")</formula>
    </cfRule>
    <cfRule type="expression" dxfId="115" priority="667">
      <formula>(#REF!&lt;&gt;"")*(#REF!&lt;&gt;"")</formula>
    </cfRule>
  </conditionalFormatting>
  <conditionalFormatting sqref="P187">
    <cfRule type="expression" dxfId="114" priority="660">
      <formula>(#REF!&lt;&gt;"")*(#REF!&lt;&gt;"")</formula>
    </cfRule>
  </conditionalFormatting>
  <conditionalFormatting sqref="P226:P227 L227:M227 A228 F228:G228 J228:R228 L229:M229 P229 J255 J258 N260:N265">
    <cfRule type="expression" dxfId="113" priority="646">
      <formula>(#REF!&lt;&gt;"")*(A$1&lt;&gt;"")</formula>
    </cfRule>
  </conditionalFormatting>
  <conditionalFormatting sqref="P314:P321">
    <cfRule type="expression" dxfId="112" priority="380">
      <formula>(#REF!&lt;&gt;"")*(#REF!&lt;&gt;"")</formula>
    </cfRule>
  </conditionalFormatting>
  <conditionalFormatting sqref="P322:P325">
    <cfRule type="expression" dxfId="111" priority="408">
      <formula>(#REF!&lt;&gt;"")*(P$1&lt;&gt;"")</formula>
    </cfRule>
  </conditionalFormatting>
  <conditionalFormatting sqref="P324:P325">
    <cfRule type="expression" dxfId="110" priority="361">
      <formula>(#REF!&lt;&gt;"")*(#REF!&lt;&gt;"")</formula>
    </cfRule>
  </conditionalFormatting>
  <conditionalFormatting sqref="P426:P429">
    <cfRule type="expression" dxfId="109" priority="171">
      <formula>(#REF!&lt;&gt;"")*(#REF!&lt;&gt;"")</formula>
    </cfRule>
  </conditionalFormatting>
  <conditionalFormatting sqref="P446:P447">
    <cfRule type="expression" dxfId="108" priority="32">
      <formula>(#REF!&lt;&gt;"")*(#REF!&lt;&gt;"")</formula>
    </cfRule>
    <cfRule type="expression" dxfId="107" priority="30">
      <formula>(#REF!&lt;&gt;"")*(#REF!&lt;&gt;"")</formula>
    </cfRule>
  </conditionalFormatting>
  <conditionalFormatting sqref="P815">
    <cfRule type="expression" dxfId="106" priority="90">
      <formula>(#REF!&lt;&gt;"")*(#REF!&lt;&gt;"")</formula>
    </cfRule>
  </conditionalFormatting>
  <conditionalFormatting sqref="P824">
    <cfRule type="expression" dxfId="105" priority="80">
      <formula>(#REF!&lt;&gt;"")*(#REF!&lt;&gt;"")</formula>
    </cfRule>
  </conditionalFormatting>
  <conditionalFormatting sqref="P825:P826">
    <cfRule type="expression" dxfId="104" priority="78">
      <formula>(#REF!&lt;&gt;"")*(#REF!&lt;&gt;"")</formula>
    </cfRule>
  </conditionalFormatting>
  <conditionalFormatting sqref="P831:P832">
    <cfRule type="expression" dxfId="103" priority="75">
      <formula>(#REF!&lt;&gt;"")*(#REF!&lt;&gt;"")</formula>
    </cfRule>
  </conditionalFormatting>
  <conditionalFormatting sqref="P845:P846">
    <cfRule type="expression" dxfId="102" priority="70">
      <formula>(#REF!&lt;&gt;"")*(#REF!&lt;&gt;"")</formula>
    </cfRule>
  </conditionalFormatting>
  <conditionalFormatting sqref="P853:P858">
    <cfRule type="expression" dxfId="101" priority="63">
      <formula>(#REF!&lt;&gt;"")*(#REF!&lt;&gt;"")</formula>
    </cfRule>
  </conditionalFormatting>
  <conditionalFormatting sqref="P855">
    <cfRule type="expression" dxfId="100" priority="66">
      <formula>(#REF!&lt;&gt;"")*(#REF!&lt;&gt;"")</formula>
    </cfRule>
  </conditionalFormatting>
  <conditionalFormatting sqref="P24:Q24">
    <cfRule type="expression" dxfId="99" priority="757">
      <formula>(#REF!&lt;&gt;"")*(#REF!&lt;&gt;"")</formula>
    </cfRule>
  </conditionalFormatting>
  <conditionalFormatting sqref="P25:Q25">
    <cfRule type="expression" dxfId="98" priority="711">
      <formula>(#REF!&lt;&gt;"")*(#REF!&lt;&gt;"")</formula>
    </cfRule>
  </conditionalFormatting>
  <conditionalFormatting sqref="P26:Q26">
    <cfRule type="expression" dxfId="97" priority="756">
      <formula>(#REF!&lt;&gt;"")*(#REF!&lt;&gt;"")</formula>
    </cfRule>
  </conditionalFormatting>
  <conditionalFormatting sqref="P27:Q28">
    <cfRule type="expression" dxfId="96" priority="712">
      <formula>(#REF!&lt;&gt;"")*(#REF!&lt;&gt;"")</formula>
    </cfRule>
  </conditionalFormatting>
  <conditionalFormatting sqref="P46:Q46">
    <cfRule type="expression" dxfId="95" priority="758">
      <formula>(#REF!&lt;&gt;"")*(#REF!&lt;&gt;"")</formula>
    </cfRule>
  </conditionalFormatting>
  <conditionalFormatting sqref="P96:Q97">
    <cfRule type="expression" dxfId="94" priority="748">
      <formula>(#REF!&lt;&gt;"")*(#REF!&lt;&gt;"")</formula>
    </cfRule>
  </conditionalFormatting>
  <conditionalFormatting sqref="P98:Q100 P101 P102:Q102">
    <cfRule type="expression" dxfId="93" priority="746">
      <formula>($A98&lt;&gt;"")*(#REF!&lt;&gt;"")</formula>
    </cfRule>
  </conditionalFormatting>
  <conditionalFormatting sqref="P113:Q113">
    <cfRule type="expression" dxfId="92" priority="760">
      <formula>(#REF!&lt;&gt;"")*(#REF!&lt;&gt;"")</formula>
    </cfRule>
  </conditionalFormatting>
  <conditionalFormatting sqref="P118:Q118">
    <cfRule type="expression" dxfId="91" priority="717">
      <formula>(#REF!&lt;&gt;"")*(#REF!&lt;&gt;"")</formula>
    </cfRule>
  </conditionalFormatting>
  <conditionalFormatting sqref="P191:Q191">
    <cfRule type="expression" dxfId="90" priority="655">
      <formula>(#REF!&lt;&gt;"")*(#REF!&lt;&gt;"")</formula>
    </cfRule>
  </conditionalFormatting>
  <conditionalFormatting sqref="P208:Q208">
    <cfRule type="expression" dxfId="89" priority="649">
      <formula>(#REF!&lt;&gt;"")*(#REF!&lt;&gt;"")</formula>
    </cfRule>
  </conditionalFormatting>
  <conditionalFormatting sqref="P331:Q331">
    <cfRule type="expression" dxfId="88" priority="342">
      <formula>(#REF!&lt;&gt;"")*(#REF!&lt;&gt;"")</formula>
    </cfRule>
  </conditionalFormatting>
  <conditionalFormatting sqref="P371:Q371 Q372:Q373 J373 P374:Q374 J383 Q386 P431 O438:P445">
    <cfRule type="expression" dxfId="87" priority="404">
      <formula>(#REF!&lt;&gt;"")*(#REF!&lt;&gt;"")</formula>
    </cfRule>
  </conditionalFormatting>
  <conditionalFormatting sqref="P387:Q401">
    <cfRule type="expression" dxfId="86" priority="180">
      <formula>(#REF!&lt;&gt;"")*(#REF!&lt;&gt;"")</formula>
    </cfRule>
  </conditionalFormatting>
  <conditionalFormatting sqref="P393:Q394">
    <cfRule type="expression" dxfId="85" priority="310">
      <formula>(#REF!&lt;&gt;"")*(#REF!&lt;&gt;"")</formula>
    </cfRule>
  </conditionalFormatting>
  <conditionalFormatting sqref="P397:Q397">
    <cfRule type="expression" dxfId="84" priority="305">
      <formula>(#REF!&lt;&gt;"")*(#REF!&lt;&gt;"")</formula>
    </cfRule>
  </conditionalFormatting>
  <conditionalFormatting sqref="P409:Q430">
    <cfRule type="expression" dxfId="83" priority="156">
      <formula>(#REF!&lt;&gt;"")*(#REF!&lt;&gt;"")</formula>
    </cfRule>
  </conditionalFormatting>
  <conditionalFormatting sqref="P434:Q437">
    <cfRule type="expression" dxfId="82" priority="168">
      <formula>(#REF!&lt;&gt;"")*(#REF!&lt;&gt;"")</formula>
    </cfRule>
  </conditionalFormatting>
  <conditionalFormatting sqref="P97:R97">
    <cfRule type="expression" dxfId="81" priority="747">
      <formula>(#REF!&lt;&gt;"")*(#REF!&lt;&gt;"")</formula>
    </cfRule>
  </conditionalFormatting>
  <conditionalFormatting sqref="P187:R187">
    <cfRule type="expression" dxfId="80" priority="659">
      <formula>(#REF!&lt;&gt;"")*(#REF!&lt;&gt;"")</formula>
    </cfRule>
  </conditionalFormatting>
  <conditionalFormatting sqref="P398:R401">
    <cfRule type="expression" dxfId="79" priority="208">
      <formula>(#REF!&lt;&gt;"")*(#REF!&lt;&gt;"")</formula>
    </cfRule>
  </conditionalFormatting>
  <conditionalFormatting sqref="Q101">
    <cfRule type="expression" dxfId="78" priority="736">
      <formula>(#REF!&lt;&gt;"")*(#REF!&lt;&gt;"")</formula>
    </cfRule>
    <cfRule type="expression" dxfId="77" priority="733">
      <formula>(#REF!&lt;&gt;"")*(#REF!&lt;&gt;"")</formula>
    </cfRule>
  </conditionalFormatting>
  <conditionalFormatting sqref="Q102">
    <cfRule type="expression" dxfId="76" priority="727">
      <formula>($A102&lt;&gt;"")*(#REF!&lt;&gt;"")</formula>
    </cfRule>
  </conditionalFormatting>
  <conditionalFormatting sqref="Q116:Q118">
    <cfRule type="expression" dxfId="75" priority="718">
      <formula>(#REF!&lt;&gt;"")*(#REF!&lt;&gt;"")</formula>
    </cfRule>
  </conditionalFormatting>
  <conditionalFormatting sqref="Q176:Q183">
    <cfRule type="expression" dxfId="74" priority="680">
      <formula>(#REF!&lt;&gt;"")*(R$1&lt;&gt;"")</formula>
    </cfRule>
  </conditionalFormatting>
  <conditionalFormatting sqref="Q185">
    <cfRule type="expression" dxfId="73" priority="669">
      <formula>(#REF!&lt;&gt;"")*(R$1&lt;&gt;"")</formula>
    </cfRule>
  </conditionalFormatting>
  <conditionalFormatting sqref="Q190:Q191">
    <cfRule type="expression" dxfId="72" priority="656">
      <formula>(#REF!&lt;&gt;"")*(#REF!&lt;&gt;"")</formula>
    </cfRule>
  </conditionalFormatting>
  <conditionalFormatting sqref="Q209:Q240">
    <cfRule type="expression" dxfId="71" priority="413">
      <formula>(#REF!&lt;&gt;"")*(Q$1&lt;&gt;"")</formula>
    </cfRule>
  </conditionalFormatting>
  <conditionalFormatting sqref="Q246">
    <cfRule type="expression" dxfId="70" priority="557">
      <formula>(#REF!&lt;&gt;"")*(Q$1&lt;&gt;"")</formula>
    </cfRule>
  </conditionalFormatting>
  <conditionalFormatting sqref="Q249:Q313">
    <cfRule type="expression" dxfId="69" priority="418">
      <formula>(#REF!&lt;&gt;"")*(Q$1&lt;&gt;"")</formula>
    </cfRule>
  </conditionalFormatting>
  <conditionalFormatting sqref="Q314:Q325">
    <cfRule type="expression" dxfId="68" priority="349">
      <formula>(#REF!&lt;&gt;"")*(#REF!&lt;&gt;"")</formula>
    </cfRule>
    <cfRule type="expression" dxfId="67" priority="350">
      <formula>(#REF!&lt;&gt;"")*(#REF!&lt;&gt;"")</formula>
    </cfRule>
  </conditionalFormatting>
  <conditionalFormatting sqref="Q372:Q373">
    <cfRule type="expression" dxfId="66" priority="328">
      <formula>(#REF!&lt;&gt;"")*(#REF!&lt;&gt;"")</formula>
    </cfRule>
  </conditionalFormatting>
  <conditionalFormatting sqref="Q375:Q386">
    <cfRule type="expression" dxfId="65" priority="149">
      <formula>(#REF!&lt;&gt;"")*(#REF!&lt;&gt;"")</formula>
    </cfRule>
  </conditionalFormatting>
  <conditionalFormatting sqref="Q392:Q394">
    <cfRule type="expression" dxfId="64" priority="309">
      <formula>(#REF!&lt;&gt;"")*(#REF!&lt;&gt;"")</formula>
    </cfRule>
  </conditionalFormatting>
  <conditionalFormatting sqref="Q398:Q401">
    <cfRule type="expression" dxfId="63" priority="207">
      <formula>(#REF!&lt;&gt;"")*(#REF!&lt;&gt;"")</formula>
    </cfRule>
  </conditionalFormatting>
  <conditionalFormatting sqref="Q410:Q429 E419:G425">
    <cfRule type="expression" dxfId="62" priority="155">
      <formula>(#REF!&lt;&gt;"")*(#REF!&lt;&gt;"")</formula>
    </cfRule>
  </conditionalFormatting>
  <conditionalFormatting sqref="Q431:Q433">
    <cfRule type="expression" dxfId="61" priority="224">
      <formula>(#REF!&lt;&gt;"")*(#REF!&lt;&gt;"")</formula>
    </cfRule>
  </conditionalFormatting>
  <conditionalFormatting sqref="Q431:Q437 E434:G437">
    <cfRule type="expression" dxfId="60" priority="167">
      <formula>(#REF!&lt;&gt;"")*(#REF!&lt;&gt;"")</formula>
    </cfRule>
  </conditionalFormatting>
  <conditionalFormatting sqref="Q448:Q491">
    <cfRule type="expression" dxfId="59" priority="3">
      <formula>(#REF!&lt;&gt;"")*(#REF!&lt;&gt;"")</formula>
    </cfRule>
  </conditionalFormatting>
  <conditionalFormatting sqref="R176:R183">
    <cfRule type="expression" dxfId="58" priority="682">
      <formula>(#REF!&lt;&gt;"")*(#REF!&lt;&gt;"")</formula>
    </cfRule>
  </conditionalFormatting>
  <conditionalFormatting sqref="R185">
    <cfRule type="expression" dxfId="57" priority="671">
      <formula>(#REF!&lt;&gt;"")*(#REF!&lt;&gt;"")</formula>
    </cfRule>
  </conditionalFormatting>
  <conditionalFormatting sqref="R246">
    <cfRule type="expression" dxfId="56" priority="556">
      <formula>(#REF!&lt;&gt;"")*(R$1&lt;&gt;"")</formula>
    </cfRule>
  </conditionalFormatting>
  <conditionalFormatting sqref="R250:R258">
    <cfRule type="expression" dxfId="55" priority="488">
      <formula>(#REF!&lt;&gt;"")*(R$1&lt;&gt;"")</formula>
    </cfRule>
  </conditionalFormatting>
  <conditionalFormatting sqref="R324:R325">
    <cfRule type="expression" dxfId="54" priority="357">
      <formula>(#REF!&lt;&gt;"")*(#REF!&lt;&gt;"")</formula>
    </cfRule>
  </conditionalFormatting>
  <conditionalFormatting sqref="R391:R394 P392 A393 C393 P395:R396">
    <cfRule type="expression" dxfId="53" priority="355">
      <formula>(#REF!&lt;&gt;"")*(#REF!&lt;&gt;"")</formula>
    </cfRule>
  </conditionalFormatting>
  <conditionalFormatting sqref="R434:R447">
    <cfRule type="expression" dxfId="52" priority="26">
      <formula>(#REF!&lt;&gt;"")*(#REF!&lt;&gt;"")</formula>
    </cfRule>
  </conditionalFormatting>
  <conditionalFormatting sqref="T98:T100 C98:C101 J98:K102 M98:O102">
    <cfRule type="expression" dxfId="51" priority="744">
      <formula>($A98&lt;&gt;"")*(#REF!&lt;&gt;"")</formula>
    </cfRule>
  </conditionalFormatting>
  <conditionalFormatting sqref="T101">
    <cfRule type="expression" dxfId="50" priority="753">
      <formula>(#REF!&lt;&gt;"")*(#REF!&lt;&gt;"")</formula>
    </cfRule>
  </conditionalFormatting>
  <conditionalFormatting sqref="T260:T325">
    <cfRule type="expression" dxfId="49" priority="358">
      <formula>(#REF!&lt;&gt;"")*(#REF!&lt;&gt;"")</formula>
    </cfRule>
  </conditionalFormatting>
  <conditionalFormatting sqref="T563:T565">
    <cfRule type="expression" dxfId="48" priority="138">
      <formula>(#REF!&lt;&gt;"")*(#REF!&lt;&gt;"")</formula>
    </cfRule>
  </conditionalFormatting>
  <conditionalFormatting sqref="T102:U102">
    <cfRule type="expression" dxfId="47" priority="731">
      <formula>($A102&lt;&gt;"")*(#REF!&lt;&gt;"")</formula>
    </cfRule>
  </conditionalFormatting>
  <conditionalFormatting sqref="U260:U265">
    <cfRule type="expression" dxfId="46" priority="648">
      <formula>(#REF!&lt;&gt;"")*(X$1&lt;&gt;"")</formula>
    </cfRule>
  </conditionalFormatting>
  <conditionalFormatting sqref="U266">
    <cfRule type="expression" dxfId="45" priority="614">
      <formula>(#REF!&lt;&gt;"")*(X$1&lt;&gt;"")</formula>
    </cfRule>
  </conditionalFormatting>
  <conditionalFormatting sqref="U267:U313">
    <cfRule type="expression" dxfId="44" priority="449">
      <formula>(#REF!&lt;&gt;"")*(X$1&lt;&gt;"")</formula>
    </cfRule>
  </conditionalFormatting>
  <conditionalFormatting sqref="U426:U433">
    <cfRule type="expression" dxfId="43" priority="222">
      <formula>(#REF!&lt;&gt;"")*(W$1&lt;&gt;"")</formula>
    </cfRule>
  </conditionalFormatting>
  <conditionalFormatting sqref="W218">
    <cfRule type="expression" dxfId="42" priority="618">
      <formula>(#REF!&lt;&gt;"")*(X$1&lt;&gt;"")</formula>
    </cfRule>
  </conditionalFormatting>
  <conditionalFormatting sqref="W244:W245">
    <cfRule type="expression" dxfId="41" priority="490">
      <formula>(#REF!&lt;&gt;"")*(X$1&lt;&gt;"")</formula>
    </cfRule>
  </conditionalFormatting>
  <conditionalFormatting sqref="W250:W251">
    <cfRule type="expression" dxfId="40" priority="485">
      <formula>(#REF!&lt;&gt;"")*(X$1&lt;&gt;"")</formula>
    </cfRule>
  </conditionalFormatting>
  <conditionalFormatting sqref="X183:Y183">
    <cfRule type="expression" dxfId="39" priority="686">
      <formula>(#REF!&lt;&gt;"")*(#REF!&lt;&gt;"")</formula>
    </cfRule>
  </conditionalFormatting>
  <conditionalFormatting sqref="X185:Y185">
    <cfRule type="expression" dxfId="38" priority="672">
      <formula>(#REF!&lt;&gt;"")*(#REF!&lt;&gt;"")</formula>
    </cfRule>
  </conditionalFormatting>
  <conditionalFormatting sqref="Y216:Y225">
    <cfRule type="expression" dxfId="37" priority="582">
      <formula>(#REF!&lt;&gt;"")*(#REF!&lt;&gt;"")</formula>
    </cfRule>
  </conditionalFormatting>
  <conditionalFormatting sqref="Y234:Y235 X268">
    <cfRule type="expression" dxfId="36" priority="567">
      <formula>(#REF!&lt;&gt;"")*(Y$1&lt;&gt;"")</formula>
    </cfRule>
  </conditionalFormatting>
  <conditionalFormatting sqref="Y256:Z257">
    <cfRule type="expression" dxfId="35" priority="585">
      <formula>(#REF!&lt;&gt;"")*(#REF!&lt;&gt;"")</formula>
    </cfRule>
  </conditionalFormatting>
  <conditionalFormatting sqref="Y492:AB505">
    <cfRule type="expression" dxfId="34" priority="199">
      <formula>(#REF!&lt;&gt;"")*(#REF!&lt;&gt;"")</formula>
    </cfRule>
  </conditionalFormatting>
  <conditionalFormatting sqref="Z102">
    <cfRule type="expression" dxfId="33" priority="732">
      <formula>($A102&lt;&gt;"")*(#REF!&lt;&gt;"")</formula>
    </cfRule>
  </conditionalFormatting>
  <conditionalFormatting sqref="Z244:Z245">
    <cfRule type="expression" dxfId="32" priority="492">
      <formula>(#REF!&lt;&gt;"")*(#REF!&lt;&gt;"")</formula>
    </cfRule>
  </conditionalFormatting>
  <conditionalFormatting sqref="Z254">
    <cfRule type="expression" dxfId="31" priority="643">
      <formula>(#REF!&lt;&gt;"")*(#REF!&lt;&gt;"")</formula>
    </cfRule>
  </conditionalFormatting>
  <conditionalFormatting sqref="Z1033631">
    <cfRule type="expression" dxfId="30" priority="766">
      <formula>(#REF!&lt;&gt;"")*(AB$1&lt;&gt;"")</formula>
    </cfRule>
  </conditionalFormatting>
  <conditionalFormatting sqref="Z1033632">
    <cfRule type="expression" dxfId="29" priority="765">
      <formula>(#REF!&lt;&gt;"")*(#REF!&lt;&gt;"")</formula>
    </cfRule>
  </conditionalFormatting>
  <conditionalFormatting sqref="Z1033634:Z1033637">
    <cfRule type="expression" dxfId="28" priority="764">
      <formula>(#REF!&lt;&gt;"")*(#REF!&lt;&gt;"")</formula>
    </cfRule>
  </conditionalFormatting>
  <conditionalFormatting sqref="Z423:AA425">
    <cfRule type="expression" dxfId="27" priority="258">
      <formula>(#REF!&lt;&gt;"")*(#REF!&lt;&gt;"")</formula>
    </cfRule>
  </conditionalFormatting>
  <conditionalFormatting sqref="Z488:AB491">
    <cfRule type="expression" dxfId="26" priority="144">
      <formula>(#REF!&lt;&gt;"")*(#REF!&lt;&gt;"")</formula>
    </cfRule>
  </conditionalFormatting>
  <conditionalFormatting sqref="Z98:AC99 Z100 AB100:AC100 M102">
    <cfRule type="expression" dxfId="25" priority="754">
      <formula>($A98&lt;&gt;"")*(#REF!&lt;&gt;"")</formula>
    </cfRule>
  </conditionalFormatting>
  <conditionalFormatting sqref="Z101:AC101">
    <cfRule type="expression" dxfId="24" priority="761">
      <formula>(#REF!&lt;&gt;"")*(#REF!&lt;&gt;"")</formula>
    </cfRule>
  </conditionalFormatting>
  <conditionalFormatting sqref="Z371:AC372">
    <cfRule type="expression" dxfId="23" priority="293">
      <formula>(#REF!&lt;&gt;"")*(#REF!&lt;&gt;"")</formula>
    </cfRule>
  </conditionalFormatting>
  <conditionalFormatting sqref="Z374:AC374">
    <cfRule type="expression" dxfId="22" priority="294">
      <formula>(#REF!&lt;&gt;"")*(#REF!&lt;&gt;"")</formula>
    </cfRule>
  </conditionalFormatting>
  <conditionalFormatting sqref="Z387:AC396">
    <cfRule type="expression" dxfId="21" priority="211">
      <formula>(#REF!&lt;&gt;"")*(#REF!&lt;&gt;"")</formula>
    </cfRule>
  </conditionalFormatting>
  <conditionalFormatting sqref="Z398:AC401">
    <cfRule type="expression" dxfId="20" priority="203">
      <formula>(#REF!&lt;&gt;"")*(#REF!&lt;&gt;"")</formula>
    </cfRule>
  </conditionalFormatting>
  <conditionalFormatting sqref="Z410:AC422">
    <cfRule type="expression" dxfId="19" priority="237">
      <formula>(#REF!&lt;&gt;"")*(#REF!&lt;&gt;"")</formula>
    </cfRule>
  </conditionalFormatting>
  <conditionalFormatting sqref="Z454:AC460">
    <cfRule type="expression" dxfId="18" priority="146">
      <formula>(#REF!&lt;&gt;"")*(#REF!&lt;&gt;"")</formula>
    </cfRule>
  </conditionalFormatting>
  <conditionalFormatting sqref="Z466:AC486 AC488:AC505">
    <cfRule type="expression" dxfId="17" priority="145">
      <formula>(#REF!&lt;&gt;"")*(#REF!&lt;&gt;"")</formula>
    </cfRule>
  </conditionalFormatting>
  <conditionalFormatting sqref="Z569:AC569">
    <cfRule type="expression" dxfId="16" priority="128">
      <formula>(#REF!&lt;&gt;"")*(#REF!&lt;&gt;"")</formula>
    </cfRule>
  </conditionalFormatting>
  <conditionalFormatting sqref="AA112">
    <cfRule type="expression" dxfId="15" priority="650">
      <formula>(#REF!&lt;&gt;"")*(#REF!&lt;&gt;"")</formula>
    </cfRule>
  </conditionalFormatting>
  <conditionalFormatting sqref="AA102:AC102">
    <cfRule type="expression" dxfId="14" priority="726">
      <formula>(#REF!&lt;&gt;"")*(#REF!&lt;&gt;"")</formula>
    </cfRule>
  </conditionalFormatting>
  <conditionalFormatting sqref="AB177:AB178">
    <cfRule type="expression" dxfId="13" priority="697">
      <formula>(#REF!&lt;&gt;"")*(#REF!&lt;&gt;"")</formula>
    </cfRule>
  </conditionalFormatting>
  <conditionalFormatting sqref="AB425">
    <cfRule type="expression" dxfId="12" priority="257">
      <formula>(#REF!&lt;&gt;"")*(#REF!&lt;&gt;"")</formula>
    </cfRule>
  </conditionalFormatting>
  <conditionalFormatting sqref="AB427:AB445 AB447:AB450">
    <cfRule type="expression" dxfId="11" priority="201">
      <formula>(#REF!&lt;&gt;"")*(#REF!&lt;&gt;"")</formula>
    </cfRule>
  </conditionalFormatting>
  <conditionalFormatting sqref="AB176:AC183">
    <cfRule type="expression" dxfId="10" priority="694">
      <formula>(#REF!&lt;&gt;"")*(#REF!&lt;&gt;"")</formula>
    </cfRule>
  </conditionalFormatting>
  <conditionalFormatting sqref="AB423:AC424">
    <cfRule type="expression" dxfId="9" priority="236">
      <formula>(#REF!&lt;&gt;"")*(#REF!&lt;&gt;"")</formula>
    </cfRule>
  </conditionalFormatting>
  <conditionalFormatting sqref="AC176">
    <cfRule type="expression" dxfId="8" priority="705">
      <formula>(#REF!&lt;&gt;"")*(#REF!&lt;&gt;"")</formula>
    </cfRule>
  </conditionalFormatting>
  <conditionalFormatting sqref="AC177:AC183">
    <cfRule type="expression" dxfId="7" priority="674">
      <formula>(#REF!&lt;&gt;"")*(#REF!&lt;&gt;"")</formula>
    </cfRule>
  </conditionalFormatting>
  <conditionalFormatting sqref="AC425:AC445">
    <cfRule type="expression" dxfId="6" priority="216">
      <formula>(#REF!&lt;&gt;"")*(#REF!&lt;&gt;"")</formula>
    </cfRule>
  </conditionalFormatting>
  <conditionalFormatting sqref="AC447:AC452">
    <cfRule type="expression" dxfId="5" priority="230">
      <formula>(#REF!&lt;&gt;"")*(#REF!&lt;&gt;"")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45" id="{00000000-000E-0000-0000-000085020000}">
            <xm:f>('/Users/zhuangyuhao/Desktop/C:\IDC\A计提表\2020年\202008\[2020年8月IDC费用支付明细表-华东-WO.xlsx]202008华东及第三方-带宽'!#REF!&lt;&gt;"")*('/Users/zhuangyuhao/Desktop/C:\IDC\A计提表\2020年\202008\[2020年8月IDC费用支付明细表-华东-WO.xlsx]202008华东及第三方-带宽'!#REF!&lt;&gt;"")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M259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45"/>
  <sheetViews>
    <sheetView workbookViewId="0">
      <pane ySplit="1" topLeftCell="A2" activePane="bottomLeft" state="frozen"/>
      <selection pane="bottomLeft" activeCell="E50" sqref="E50"/>
    </sheetView>
  </sheetViews>
  <sheetFormatPr baseColWidth="10" defaultColWidth="8.6640625" defaultRowHeight="15"/>
  <cols>
    <col min="1" max="1" width="15.83203125" customWidth="1"/>
    <col min="5" max="5" width="15.83203125" customWidth="1"/>
    <col min="6" max="6" width="29" customWidth="1"/>
  </cols>
  <sheetData>
    <row r="1" spans="1:39" s="39" customFormat="1">
      <c r="A1" s="40" t="s">
        <v>5147</v>
      </c>
      <c r="B1" s="40" t="s">
        <v>5148</v>
      </c>
      <c r="C1" s="40" t="s">
        <v>5149</v>
      </c>
      <c r="D1" s="40" t="s">
        <v>5150</v>
      </c>
      <c r="E1" s="41" t="s">
        <v>5151</v>
      </c>
      <c r="F1" s="41" t="s">
        <v>5152</v>
      </c>
      <c r="G1" s="40" t="s">
        <v>5153</v>
      </c>
      <c r="H1" s="40" t="s">
        <v>5154</v>
      </c>
      <c r="I1" s="40" t="s">
        <v>5155</v>
      </c>
      <c r="J1" s="40" t="s">
        <v>5156</v>
      </c>
      <c r="K1" s="40" t="s">
        <v>5157</v>
      </c>
      <c r="L1" s="40" t="s">
        <v>5158</v>
      </c>
      <c r="M1" s="40" t="s">
        <v>5159</v>
      </c>
      <c r="N1" s="40" t="s">
        <v>5160</v>
      </c>
      <c r="O1" s="40" t="s">
        <v>5161</v>
      </c>
      <c r="P1" s="40" t="s">
        <v>5162</v>
      </c>
      <c r="Q1" s="40" t="s">
        <v>5163</v>
      </c>
      <c r="R1" s="40" t="s">
        <v>24</v>
      </c>
      <c r="S1" s="40" t="s">
        <v>5164</v>
      </c>
      <c r="T1" s="40" t="s">
        <v>5165</v>
      </c>
      <c r="U1" s="40" t="s">
        <v>5166</v>
      </c>
      <c r="V1" s="40" t="s">
        <v>5167</v>
      </c>
      <c r="W1" s="40" t="s">
        <v>5168</v>
      </c>
      <c r="X1" s="40" t="s">
        <v>5169</v>
      </c>
      <c r="Y1" s="40" t="s">
        <v>5170</v>
      </c>
      <c r="Z1" s="40" t="s">
        <v>5171</v>
      </c>
      <c r="AA1" s="40" t="s">
        <v>5172</v>
      </c>
      <c r="AB1" s="40" t="s">
        <v>5173</v>
      </c>
      <c r="AC1" s="40" t="s">
        <v>5174</v>
      </c>
      <c r="AD1" s="40" t="s">
        <v>5174</v>
      </c>
      <c r="AE1" s="40" t="s">
        <v>5149</v>
      </c>
      <c r="AF1" s="40" t="s">
        <v>5175</v>
      </c>
      <c r="AG1" s="40" t="s">
        <v>5176</v>
      </c>
      <c r="AH1" s="40" t="s">
        <v>5177</v>
      </c>
      <c r="AI1" s="40" t="s">
        <v>5178</v>
      </c>
      <c r="AJ1" s="40" t="s">
        <v>5175</v>
      </c>
      <c r="AK1" s="40" t="s">
        <v>5179</v>
      </c>
      <c r="AL1" s="40" t="s">
        <v>5180</v>
      </c>
      <c r="AM1" s="40" t="s">
        <v>5181</v>
      </c>
    </row>
    <row r="2" spans="1:39" s="39" customFormat="1" hidden="1">
      <c r="A2" s="39" t="s">
        <v>4594</v>
      </c>
      <c r="B2" s="39" t="s">
        <v>5182</v>
      </c>
      <c r="C2" s="39" t="s">
        <v>5183</v>
      </c>
      <c r="D2" s="39" t="s">
        <v>5184</v>
      </c>
      <c r="E2" s="39" t="str">
        <f>VLOOKUP(A2,'202305 带宽'!$H$2:$H$934,1,FALSE)</f>
        <v>182315IDC00210</v>
      </c>
      <c r="G2" s="39" t="s">
        <v>5185</v>
      </c>
      <c r="H2" s="39" t="s">
        <v>5186</v>
      </c>
      <c r="I2" s="39" t="s">
        <v>5187</v>
      </c>
      <c r="J2" s="39" t="s">
        <v>3410</v>
      </c>
      <c r="K2" s="39" t="s">
        <v>5188</v>
      </c>
      <c r="L2" s="39" t="s">
        <v>5189</v>
      </c>
      <c r="M2" s="39" t="s">
        <v>5190</v>
      </c>
      <c r="N2" s="39" t="s">
        <v>5191</v>
      </c>
      <c r="O2" s="39" t="s">
        <v>5192</v>
      </c>
      <c r="P2" s="39" t="s">
        <v>5193</v>
      </c>
      <c r="Q2" s="39" t="s">
        <v>5194</v>
      </c>
      <c r="R2" s="39" t="s">
        <v>5195</v>
      </c>
      <c r="S2" s="39" t="s">
        <v>5196</v>
      </c>
      <c r="T2" s="39" t="s">
        <v>5197</v>
      </c>
      <c r="U2" s="39" t="s">
        <v>5196</v>
      </c>
      <c r="V2" s="39" t="s">
        <v>5196</v>
      </c>
      <c r="W2" s="39" t="s">
        <v>5198</v>
      </c>
      <c r="X2" s="39" t="s">
        <v>5199</v>
      </c>
      <c r="Y2" s="39" t="s">
        <v>5200</v>
      </c>
      <c r="Z2" s="39" t="s">
        <v>5201</v>
      </c>
      <c r="AA2" s="39" t="s">
        <v>5196</v>
      </c>
      <c r="AB2" s="39" t="s">
        <v>5202</v>
      </c>
      <c r="AC2" s="39" t="s">
        <v>5203</v>
      </c>
      <c r="AD2" s="39" t="s">
        <v>5203</v>
      </c>
      <c r="AE2" s="39" t="s">
        <v>5201</v>
      </c>
      <c r="AF2" s="39" t="s">
        <v>5196</v>
      </c>
      <c r="AG2" s="39" t="s">
        <v>5204</v>
      </c>
      <c r="AH2" s="39" t="s">
        <v>5201</v>
      </c>
      <c r="AI2" s="39" t="s">
        <v>5201</v>
      </c>
      <c r="AJ2" s="39" t="s">
        <v>5196</v>
      </c>
      <c r="AK2" s="39" t="s">
        <v>5205</v>
      </c>
      <c r="AL2" s="39" t="s">
        <v>5196</v>
      </c>
      <c r="AM2" s="39" t="s">
        <v>5196</v>
      </c>
    </row>
    <row r="3" spans="1:39" s="39" customFormat="1">
      <c r="A3" s="39" t="s">
        <v>5206</v>
      </c>
      <c r="B3" s="39" t="s">
        <v>5182</v>
      </c>
      <c r="C3" s="39" t="s">
        <v>5183</v>
      </c>
      <c r="D3" s="39" t="s">
        <v>5184</v>
      </c>
      <c r="E3" s="39" t="e">
        <f>VLOOKUP(A3,'202305 带宽'!$H$2:$H$934,1,FALSE)</f>
        <v>#N/A</v>
      </c>
      <c r="F3" s="39" t="s">
        <v>5207</v>
      </c>
      <c r="G3" s="39" t="s">
        <v>5185</v>
      </c>
      <c r="H3" s="39" t="s">
        <v>30</v>
      </c>
      <c r="I3" s="39" t="s">
        <v>5187</v>
      </c>
      <c r="J3" s="39" t="s">
        <v>5208</v>
      </c>
      <c r="K3" s="39" t="s">
        <v>5188</v>
      </c>
      <c r="L3" s="39" t="s">
        <v>5189</v>
      </c>
      <c r="M3" s="39" t="s">
        <v>5190</v>
      </c>
      <c r="N3" s="39" t="s">
        <v>5191</v>
      </c>
      <c r="O3" s="39" t="s">
        <v>5209</v>
      </c>
      <c r="P3" s="39" t="s">
        <v>5210</v>
      </c>
      <c r="Q3" s="39" t="s">
        <v>5211</v>
      </c>
      <c r="R3" s="39" t="s">
        <v>5212</v>
      </c>
      <c r="S3" s="39" t="s">
        <v>5196</v>
      </c>
      <c r="T3" s="39" t="s">
        <v>5197</v>
      </c>
      <c r="U3" s="39" t="s">
        <v>5196</v>
      </c>
      <c r="V3" s="39" t="s">
        <v>5196</v>
      </c>
      <c r="W3" s="39" t="s">
        <v>5213</v>
      </c>
      <c r="X3" s="39" t="s">
        <v>5199</v>
      </c>
      <c r="Y3" s="39" t="s">
        <v>5214</v>
      </c>
      <c r="Z3" s="39" t="s">
        <v>5201</v>
      </c>
      <c r="AA3" s="39" t="s">
        <v>5196</v>
      </c>
      <c r="AB3" s="39" t="s">
        <v>5196</v>
      </c>
      <c r="AC3" s="39" t="s">
        <v>5203</v>
      </c>
      <c r="AD3" s="39" t="s">
        <v>5203</v>
      </c>
      <c r="AE3" s="39" t="s">
        <v>5201</v>
      </c>
      <c r="AF3" s="39" t="s">
        <v>5196</v>
      </c>
      <c r="AG3" s="39" t="s">
        <v>5215</v>
      </c>
      <c r="AH3" s="39" t="s">
        <v>5201</v>
      </c>
      <c r="AI3" s="39" t="s">
        <v>5201</v>
      </c>
      <c r="AJ3" s="39" t="s">
        <v>5196</v>
      </c>
      <c r="AK3" s="39" t="s">
        <v>5205</v>
      </c>
      <c r="AL3" s="39" t="s">
        <v>5196</v>
      </c>
      <c r="AM3" s="39" t="s">
        <v>5196</v>
      </c>
    </row>
    <row r="4" spans="1:39" s="39" customFormat="1" hidden="1">
      <c r="A4" s="39" t="s">
        <v>5015</v>
      </c>
      <c r="B4" s="39" t="s">
        <v>5182</v>
      </c>
      <c r="C4" s="39" t="s">
        <v>5183</v>
      </c>
      <c r="D4" s="39" t="s">
        <v>5184</v>
      </c>
      <c r="E4" s="39" t="str">
        <f>VLOOKUP(A4,'202305 带宽'!$H$2:$H$934,1,FALSE)</f>
        <v>182315IDC00211</v>
      </c>
      <c r="G4" s="39" t="s">
        <v>5185</v>
      </c>
      <c r="H4" s="39" t="s">
        <v>5186</v>
      </c>
      <c r="I4" s="39" t="s">
        <v>5187</v>
      </c>
      <c r="J4" s="39" t="s">
        <v>3370</v>
      </c>
      <c r="K4" s="39" t="s">
        <v>5188</v>
      </c>
      <c r="L4" s="39" t="s">
        <v>5189</v>
      </c>
      <c r="M4" s="39" t="s">
        <v>5190</v>
      </c>
      <c r="N4" s="39" t="s">
        <v>5191</v>
      </c>
      <c r="O4" s="39" t="s">
        <v>5216</v>
      </c>
      <c r="P4" s="39" t="s">
        <v>5217</v>
      </c>
      <c r="Q4" s="39" t="s">
        <v>5211</v>
      </c>
      <c r="R4" s="39" t="s">
        <v>5218</v>
      </c>
      <c r="S4" s="39" t="s">
        <v>5196</v>
      </c>
      <c r="T4" s="39" t="s">
        <v>5197</v>
      </c>
      <c r="U4" s="39" t="s">
        <v>5196</v>
      </c>
      <c r="V4" s="39" t="s">
        <v>5196</v>
      </c>
      <c r="W4" s="39" t="s">
        <v>5219</v>
      </c>
      <c r="X4" s="39" t="s">
        <v>5199</v>
      </c>
      <c r="Y4" s="39" t="s">
        <v>5214</v>
      </c>
      <c r="Z4" s="39" t="s">
        <v>5201</v>
      </c>
      <c r="AA4" s="39" t="s">
        <v>5196</v>
      </c>
      <c r="AB4" s="39" t="s">
        <v>5196</v>
      </c>
      <c r="AC4" s="39" t="s">
        <v>5220</v>
      </c>
      <c r="AD4" s="39" t="s">
        <v>5220</v>
      </c>
      <c r="AE4" s="39" t="s">
        <v>5201</v>
      </c>
      <c r="AF4" s="39" t="s">
        <v>5196</v>
      </c>
      <c r="AG4" s="39" t="s">
        <v>5215</v>
      </c>
      <c r="AH4" s="39" t="s">
        <v>5201</v>
      </c>
      <c r="AI4" s="39" t="s">
        <v>5201</v>
      </c>
      <c r="AJ4" s="39" t="s">
        <v>5196</v>
      </c>
      <c r="AK4" s="39" t="s">
        <v>5205</v>
      </c>
      <c r="AL4" s="39" t="s">
        <v>5196</v>
      </c>
      <c r="AM4" s="39" t="s">
        <v>5196</v>
      </c>
    </row>
    <row r="5" spans="1:39" s="39" customFormat="1" hidden="1">
      <c r="A5" s="39" t="s">
        <v>5107</v>
      </c>
      <c r="B5" s="39" t="s">
        <v>5182</v>
      </c>
      <c r="C5" s="39" t="s">
        <v>5183</v>
      </c>
      <c r="D5" s="39" t="s">
        <v>5221</v>
      </c>
      <c r="E5" s="39" t="str">
        <f>VLOOKUP(A5,'202305 带宽'!$H$2:$H$934,1,FALSE)</f>
        <v>182315IDC00204</v>
      </c>
      <c r="G5" s="39" t="s">
        <v>5185</v>
      </c>
      <c r="H5" s="39" t="s">
        <v>5186</v>
      </c>
      <c r="I5" s="39" t="s">
        <v>5187</v>
      </c>
      <c r="J5" s="39" t="s">
        <v>3370</v>
      </c>
      <c r="K5" s="39" t="s">
        <v>5188</v>
      </c>
      <c r="L5" s="39" t="s">
        <v>5189</v>
      </c>
      <c r="M5" s="39" t="s">
        <v>5190</v>
      </c>
      <c r="N5" s="39" t="s">
        <v>5191</v>
      </c>
      <c r="O5" s="39" t="s">
        <v>5222</v>
      </c>
      <c r="P5" s="39" t="s">
        <v>5223</v>
      </c>
      <c r="Q5" s="39" t="s">
        <v>5224</v>
      </c>
      <c r="R5" s="39" t="s">
        <v>5225</v>
      </c>
      <c r="S5" s="39" t="s">
        <v>5196</v>
      </c>
      <c r="T5" s="39" t="s">
        <v>5197</v>
      </c>
      <c r="U5" s="39" t="s">
        <v>5196</v>
      </c>
      <c r="V5" s="39" t="s">
        <v>5196</v>
      </c>
      <c r="W5" s="39" t="s">
        <v>5226</v>
      </c>
      <c r="X5" s="39" t="s">
        <v>5199</v>
      </c>
      <c r="Y5" s="39" t="s">
        <v>5227</v>
      </c>
      <c r="Z5" s="39" t="s">
        <v>5201</v>
      </c>
      <c r="AA5" s="39" t="s">
        <v>5196</v>
      </c>
      <c r="AB5" s="39" t="s">
        <v>5196</v>
      </c>
      <c r="AC5" s="39" t="s">
        <v>5220</v>
      </c>
      <c r="AD5" s="39" t="s">
        <v>5220</v>
      </c>
      <c r="AE5" s="39" t="s">
        <v>5201</v>
      </c>
      <c r="AF5" s="39" t="s">
        <v>5196</v>
      </c>
      <c r="AG5" s="39" t="s">
        <v>5215</v>
      </c>
      <c r="AH5" s="39" t="s">
        <v>5201</v>
      </c>
      <c r="AI5" s="39" t="s">
        <v>5201</v>
      </c>
      <c r="AJ5" s="39" t="s">
        <v>5196</v>
      </c>
      <c r="AK5" s="39" t="s">
        <v>5205</v>
      </c>
      <c r="AL5" s="39" t="s">
        <v>5196</v>
      </c>
      <c r="AM5" s="39" t="s">
        <v>5196</v>
      </c>
    </row>
    <row r="6" spans="1:39" s="39" customFormat="1" hidden="1">
      <c r="A6" s="39" t="s">
        <v>2796</v>
      </c>
      <c r="B6" s="39" t="s">
        <v>5182</v>
      </c>
      <c r="C6" s="39" t="s">
        <v>5183</v>
      </c>
      <c r="D6" s="39" t="s">
        <v>5221</v>
      </c>
      <c r="E6" s="39" t="str">
        <f>VLOOKUP(A6,'202305 带宽'!$H$2:$H$934,1,FALSE)</f>
        <v>182315IDC00205</v>
      </c>
      <c r="G6" s="39" t="s">
        <v>5185</v>
      </c>
      <c r="H6" s="39" t="s">
        <v>5228</v>
      </c>
      <c r="I6" s="39" t="s">
        <v>5187</v>
      </c>
      <c r="J6" s="39" t="s">
        <v>1231</v>
      </c>
      <c r="K6" s="39" t="s">
        <v>5188</v>
      </c>
      <c r="L6" s="39" t="s">
        <v>5189</v>
      </c>
      <c r="M6" s="39" t="s">
        <v>5190</v>
      </c>
      <c r="N6" s="39" t="s">
        <v>5191</v>
      </c>
      <c r="O6" s="39" t="s">
        <v>5229</v>
      </c>
      <c r="P6" s="39" t="s">
        <v>5230</v>
      </c>
      <c r="Q6" s="39" t="s">
        <v>5231</v>
      </c>
      <c r="R6" s="39" t="s">
        <v>5232</v>
      </c>
      <c r="S6" s="39" t="s">
        <v>5196</v>
      </c>
      <c r="T6" s="39" t="s">
        <v>5197</v>
      </c>
      <c r="U6" s="39" t="s">
        <v>5196</v>
      </c>
      <c r="V6" s="39" t="s">
        <v>5196</v>
      </c>
      <c r="W6" s="39" t="s">
        <v>5233</v>
      </c>
      <c r="X6" s="39" t="s">
        <v>5199</v>
      </c>
      <c r="Y6" s="39" t="s">
        <v>5214</v>
      </c>
      <c r="Z6" s="39" t="s">
        <v>5201</v>
      </c>
      <c r="AA6" s="39" t="s">
        <v>5196</v>
      </c>
      <c r="AB6" s="39" t="s">
        <v>5234</v>
      </c>
      <c r="AC6" s="39" t="s">
        <v>5220</v>
      </c>
      <c r="AD6" s="39" t="s">
        <v>5220</v>
      </c>
      <c r="AE6" s="39" t="s">
        <v>5201</v>
      </c>
      <c r="AF6" s="39" t="s">
        <v>5196</v>
      </c>
      <c r="AG6" s="39" t="s">
        <v>5204</v>
      </c>
      <c r="AH6" s="39" t="s">
        <v>5201</v>
      </c>
      <c r="AI6" s="39" t="s">
        <v>5201</v>
      </c>
      <c r="AJ6" s="39" t="s">
        <v>5196</v>
      </c>
      <c r="AK6" s="39" t="s">
        <v>5205</v>
      </c>
      <c r="AL6" s="39" t="s">
        <v>5196</v>
      </c>
      <c r="AM6" s="39" t="s">
        <v>5196</v>
      </c>
    </row>
    <row r="7" spans="1:39" s="39" customFormat="1">
      <c r="A7" s="39" t="s">
        <v>5202</v>
      </c>
      <c r="B7" s="39" t="s">
        <v>5182</v>
      </c>
      <c r="C7" s="39" t="s">
        <v>5183</v>
      </c>
      <c r="D7" s="39" t="s">
        <v>5235</v>
      </c>
      <c r="E7" s="39" t="e">
        <f>VLOOKUP(A7,'202305 带宽'!$H$2:$H$934,1,FALSE)</f>
        <v>#N/A</v>
      </c>
      <c r="F7" s="39" t="s">
        <v>5236</v>
      </c>
      <c r="G7" s="39" t="s">
        <v>5185</v>
      </c>
      <c r="H7" s="39" t="s">
        <v>5186</v>
      </c>
      <c r="I7" s="39" t="s">
        <v>5187</v>
      </c>
      <c r="J7" s="39" t="s">
        <v>3410</v>
      </c>
      <c r="K7" s="39" t="s">
        <v>5188</v>
      </c>
      <c r="L7" s="39" t="s">
        <v>5189</v>
      </c>
      <c r="M7" s="39" t="s">
        <v>5190</v>
      </c>
      <c r="N7" s="39" t="s">
        <v>5191</v>
      </c>
      <c r="O7" s="39" t="s">
        <v>5192</v>
      </c>
      <c r="P7" s="39" t="s">
        <v>5237</v>
      </c>
      <c r="Q7" s="39" t="s">
        <v>5194</v>
      </c>
      <c r="R7" s="39" t="s">
        <v>5238</v>
      </c>
      <c r="S7" s="39" t="s">
        <v>5196</v>
      </c>
      <c r="T7" s="39" t="s">
        <v>5239</v>
      </c>
      <c r="U7" s="39" t="s">
        <v>5196</v>
      </c>
      <c r="V7" s="39" t="s">
        <v>5196</v>
      </c>
      <c r="W7" s="39" t="s">
        <v>5196</v>
      </c>
      <c r="X7" s="39" t="s">
        <v>5196</v>
      </c>
      <c r="Y7" s="39" t="s">
        <v>5200</v>
      </c>
      <c r="Z7" s="39" t="s">
        <v>5201</v>
      </c>
      <c r="AA7" s="39" t="s">
        <v>5196</v>
      </c>
      <c r="AB7" s="39" t="s">
        <v>5196</v>
      </c>
      <c r="AC7" s="39" t="s">
        <v>5203</v>
      </c>
      <c r="AD7" s="39" t="s">
        <v>5203</v>
      </c>
      <c r="AE7" s="39" t="s">
        <v>5201</v>
      </c>
      <c r="AF7" s="39" t="s">
        <v>5196</v>
      </c>
      <c r="AG7" s="39" t="s">
        <v>5215</v>
      </c>
      <c r="AH7" s="39" t="s">
        <v>5201</v>
      </c>
      <c r="AI7" s="39" t="s">
        <v>5201</v>
      </c>
      <c r="AJ7" s="39" t="s">
        <v>5196</v>
      </c>
      <c r="AK7" s="39" t="s">
        <v>5205</v>
      </c>
      <c r="AL7" s="39" t="s">
        <v>5196</v>
      </c>
      <c r="AM7" s="39" t="s">
        <v>5196</v>
      </c>
    </row>
    <row r="8" spans="1:39" s="39" customFormat="1">
      <c r="A8" s="39" t="s">
        <v>5240</v>
      </c>
      <c r="B8" s="39" t="s">
        <v>5182</v>
      </c>
      <c r="C8" s="39" t="s">
        <v>5183</v>
      </c>
      <c r="D8" s="39" t="s">
        <v>5241</v>
      </c>
      <c r="E8" s="39" t="e">
        <f>VLOOKUP(A8,'202305 带宽'!$H$2:$H$934,1,FALSE)</f>
        <v>#N/A</v>
      </c>
      <c r="F8" s="39" t="s">
        <v>5236</v>
      </c>
      <c r="G8" s="39" t="s">
        <v>5185</v>
      </c>
      <c r="H8" s="39" t="s">
        <v>5186</v>
      </c>
      <c r="I8" s="39" t="s">
        <v>5187</v>
      </c>
      <c r="J8" s="39" t="s">
        <v>3370</v>
      </c>
      <c r="K8" s="39" t="s">
        <v>5188</v>
      </c>
      <c r="L8" s="39" t="s">
        <v>5189</v>
      </c>
      <c r="M8" s="39" t="s">
        <v>5190</v>
      </c>
      <c r="N8" s="39" t="s">
        <v>5191</v>
      </c>
      <c r="O8" s="39" t="s">
        <v>5242</v>
      </c>
      <c r="P8" s="39" t="s">
        <v>5243</v>
      </c>
      <c r="Q8" s="39" t="s">
        <v>5231</v>
      </c>
      <c r="R8" s="39" t="s">
        <v>5244</v>
      </c>
      <c r="S8" s="39" t="s">
        <v>5196</v>
      </c>
      <c r="T8" s="39" t="s">
        <v>5239</v>
      </c>
      <c r="U8" s="39" t="s">
        <v>5196</v>
      </c>
      <c r="V8" s="39" t="s">
        <v>5196</v>
      </c>
      <c r="W8" s="39" t="s">
        <v>5196</v>
      </c>
      <c r="X8" s="39" t="s">
        <v>5196</v>
      </c>
      <c r="Y8" s="39" t="s">
        <v>5200</v>
      </c>
      <c r="Z8" s="39" t="s">
        <v>5201</v>
      </c>
      <c r="AA8" s="39" t="s">
        <v>5196</v>
      </c>
      <c r="AB8" s="39" t="s">
        <v>5196</v>
      </c>
      <c r="AC8" s="39" t="s">
        <v>5220</v>
      </c>
      <c r="AD8" s="39" t="s">
        <v>5220</v>
      </c>
      <c r="AE8" s="39" t="s">
        <v>5201</v>
      </c>
      <c r="AF8" s="39" t="s">
        <v>5196</v>
      </c>
      <c r="AG8" s="39" t="s">
        <v>5215</v>
      </c>
      <c r="AH8" s="39" t="s">
        <v>5201</v>
      </c>
      <c r="AI8" s="39" t="s">
        <v>5201</v>
      </c>
      <c r="AJ8" s="39" t="s">
        <v>5196</v>
      </c>
      <c r="AK8" s="39" t="s">
        <v>5205</v>
      </c>
      <c r="AL8" s="39" t="s">
        <v>5196</v>
      </c>
      <c r="AM8" s="39" t="s">
        <v>5196</v>
      </c>
    </row>
    <row r="9" spans="1:39" s="39" customFormat="1" hidden="1">
      <c r="A9" s="39" t="s">
        <v>1466</v>
      </c>
      <c r="B9" s="39" t="s">
        <v>5182</v>
      </c>
      <c r="C9" s="39" t="s">
        <v>5183</v>
      </c>
      <c r="D9" s="39" t="s">
        <v>5245</v>
      </c>
      <c r="E9" s="39" t="str">
        <f>VLOOKUP(A9,'202305 带宽'!$H$2:$H$934,1,FALSE)</f>
        <v>182315IDC00195</v>
      </c>
      <c r="G9" s="39" t="s">
        <v>5185</v>
      </c>
      <c r="H9" s="39" t="s">
        <v>5228</v>
      </c>
      <c r="I9" s="39" t="s">
        <v>5187</v>
      </c>
      <c r="J9" s="39" t="s">
        <v>1231</v>
      </c>
      <c r="K9" s="39" t="s">
        <v>5188</v>
      </c>
      <c r="L9" s="39" t="s">
        <v>5189</v>
      </c>
      <c r="M9" s="39" t="s">
        <v>5190</v>
      </c>
      <c r="N9" s="39" t="s">
        <v>5191</v>
      </c>
      <c r="O9" s="39" t="s">
        <v>5246</v>
      </c>
      <c r="P9" s="39" t="s">
        <v>5247</v>
      </c>
      <c r="Q9" s="39" t="s">
        <v>5231</v>
      </c>
      <c r="R9" s="39" t="s">
        <v>5232</v>
      </c>
      <c r="S9" s="39" t="s">
        <v>5196</v>
      </c>
      <c r="T9" s="39" t="s">
        <v>5197</v>
      </c>
      <c r="U9" s="39" t="s">
        <v>5196</v>
      </c>
      <c r="V9" s="39" t="s">
        <v>5196</v>
      </c>
      <c r="W9" s="39" t="s">
        <v>5248</v>
      </c>
      <c r="X9" s="39" t="s">
        <v>5199</v>
      </c>
      <c r="Y9" s="39" t="s">
        <v>5235</v>
      </c>
      <c r="Z9" s="39" t="s">
        <v>5201</v>
      </c>
      <c r="AA9" s="39" t="s">
        <v>5196</v>
      </c>
      <c r="AB9" s="39" t="s">
        <v>5234</v>
      </c>
      <c r="AC9" s="39" t="s">
        <v>5220</v>
      </c>
      <c r="AD9" s="39" t="s">
        <v>5220</v>
      </c>
      <c r="AE9" s="39" t="s">
        <v>5201</v>
      </c>
      <c r="AF9" s="39" t="s">
        <v>5196</v>
      </c>
      <c r="AG9" s="39" t="s">
        <v>5204</v>
      </c>
      <c r="AH9" s="39" t="s">
        <v>5201</v>
      </c>
      <c r="AI9" s="39" t="s">
        <v>5201</v>
      </c>
      <c r="AJ9" s="39" t="s">
        <v>5196</v>
      </c>
      <c r="AK9" s="39" t="s">
        <v>5205</v>
      </c>
      <c r="AL9" s="39" t="s">
        <v>5196</v>
      </c>
      <c r="AM9" s="39" t="s">
        <v>5196</v>
      </c>
    </row>
    <row r="10" spans="1:39" s="39" customFormat="1">
      <c r="A10" s="39" t="s">
        <v>5249</v>
      </c>
      <c r="B10" s="39" t="s">
        <v>5182</v>
      </c>
      <c r="C10" s="39" t="s">
        <v>5183</v>
      </c>
      <c r="D10" s="39" t="s">
        <v>5250</v>
      </c>
      <c r="E10" s="39" t="e">
        <f>VLOOKUP(A10,'202305 带宽'!$H$2:$H$934,1,FALSE)</f>
        <v>#N/A</v>
      </c>
      <c r="F10" s="39" t="s">
        <v>5251</v>
      </c>
      <c r="G10" s="39" t="s">
        <v>5185</v>
      </c>
      <c r="H10" s="39" t="s">
        <v>5186</v>
      </c>
      <c r="I10" s="39" t="s">
        <v>5187</v>
      </c>
      <c r="J10" s="39" t="s">
        <v>3370</v>
      </c>
      <c r="K10" s="39" t="s">
        <v>5188</v>
      </c>
      <c r="L10" s="39" t="s">
        <v>5189</v>
      </c>
      <c r="M10" s="39" t="s">
        <v>5190</v>
      </c>
      <c r="N10" s="39" t="s">
        <v>5191</v>
      </c>
      <c r="O10" s="39" t="s">
        <v>5252</v>
      </c>
      <c r="P10" s="39" t="s">
        <v>5253</v>
      </c>
      <c r="Q10" s="39" t="s">
        <v>5254</v>
      </c>
      <c r="R10" s="39" t="s">
        <v>5244</v>
      </c>
      <c r="S10" s="39" t="s">
        <v>5196</v>
      </c>
      <c r="T10" s="39" t="s">
        <v>5197</v>
      </c>
      <c r="U10" s="39" t="s">
        <v>5196</v>
      </c>
      <c r="V10" s="39" t="s">
        <v>5196</v>
      </c>
      <c r="W10" s="39" t="s">
        <v>5255</v>
      </c>
      <c r="X10" s="39" t="s">
        <v>5199</v>
      </c>
      <c r="Y10" s="39" t="s">
        <v>5241</v>
      </c>
      <c r="Z10" s="39" t="s">
        <v>5201</v>
      </c>
      <c r="AA10" s="39" t="s">
        <v>5196</v>
      </c>
      <c r="AB10" s="39" t="s">
        <v>5256</v>
      </c>
      <c r="AC10" s="39" t="s">
        <v>5220</v>
      </c>
      <c r="AD10" s="39" t="s">
        <v>5220</v>
      </c>
      <c r="AE10" s="39" t="s">
        <v>5201</v>
      </c>
      <c r="AF10" s="39" t="s">
        <v>5196</v>
      </c>
      <c r="AG10" s="39" t="s">
        <v>5204</v>
      </c>
      <c r="AH10" s="39" t="s">
        <v>5201</v>
      </c>
      <c r="AI10" s="39" t="s">
        <v>5201</v>
      </c>
      <c r="AJ10" s="39" t="s">
        <v>5196</v>
      </c>
      <c r="AK10" s="39" t="s">
        <v>5205</v>
      </c>
      <c r="AL10" s="39" t="s">
        <v>5196</v>
      </c>
      <c r="AM10" s="39" t="s">
        <v>5196</v>
      </c>
    </row>
    <row r="11" spans="1:39" s="39" customFormat="1" hidden="1">
      <c r="A11" s="39" t="s">
        <v>2283</v>
      </c>
      <c r="B11" s="39" t="s">
        <v>5182</v>
      </c>
      <c r="C11" s="39" t="s">
        <v>5183</v>
      </c>
      <c r="D11" s="39" t="s">
        <v>5257</v>
      </c>
      <c r="E11" s="39" t="str">
        <f>VLOOKUP(A11,'202305 带宽'!$H$2:$H$934,1,FALSE)</f>
        <v>182315IDC00189</v>
      </c>
      <c r="G11" s="39" t="s">
        <v>5185</v>
      </c>
      <c r="H11" s="39" t="s">
        <v>5258</v>
      </c>
      <c r="I11" s="39" t="s">
        <v>5187</v>
      </c>
      <c r="J11" s="39" t="s">
        <v>1913</v>
      </c>
      <c r="K11" s="39" t="s">
        <v>5188</v>
      </c>
      <c r="L11" s="39" t="s">
        <v>5189</v>
      </c>
      <c r="M11" s="39" t="s">
        <v>5190</v>
      </c>
      <c r="N11" s="39" t="s">
        <v>5191</v>
      </c>
      <c r="O11" s="39" t="s">
        <v>5259</v>
      </c>
      <c r="P11" s="39" t="s">
        <v>5260</v>
      </c>
      <c r="Q11" s="39" t="s">
        <v>5231</v>
      </c>
      <c r="R11" s="39" t="s">
        <v>5232</v>
      </c>
      <c r="S11" s="39" t="s">
        <v>5196</v>
      </c>
      <c r="T11" s="39" t="s">
        <v>5197</v>
      </c>
      <c r="U11" s="39" t="s">
        <v>5196</v>
      </c>
      <c r="V11" s="39" t="s">
        <v>5196</v>
      </c>
      <c r="W11" s="39" t="s">
        <v>5261</v>
      </c>
      <c r="X11" s="39" t="s">
        <v>5199</v>
      </c>
      <c r="Y11" s="39" t="s">
        <v>5262</v>
      </c>
      <c r="Z11" s="39" t="s">
        <v>5201</v>
      </c>
      <c r="AA11" s="39" t="s">
        <v>5196</v>
      </c>
      <c r="AB11" s="39" t="s">
        <v>5263</v>
      </c>
      <c r="AC11" s="39" t="s">
        <v>5220</v>
      </c>
      <c r="AD11" s="39" t="s">
        <v>5220</v>
      </c>
      <c r="AE11" s="39" t="s">
        <v>5201</v>
      </c>
      <c r="AF11" s="39" t="s">
        <v>5196</v>
      </c>
      <c r="AG11" s="39" t="s">
        <v>5204</v>
      </c>
      <c r="AH11" s="39" t="s">
        <v>5201</v>
      </c>
      <c r="AI11" s="39" t="s">
        <v>5201</v>
      </c>
      <c r="AJ11" s="39" t="s">
        <v>5196</v>
      </c>
      <c r="AK11" s="39" t="s">
        <v>5205</v>
      </c>
      <c r="AL11" s="39" t="s">
        <v>5196</v>
      </c>
      <c r="AM11" s="39" t="s">
        <v>5196</v>
      </c>
    </row>
    <row r="12" spans="1:39" s="39" customFormat="1" hidden="1">
      <c r="A12" s="39" t="s">
        <v>1199</v>
      </c>
      <c r="B12" s="39" t="s">
        <v>5182</v>
      </c>
      <c r="C12" s="39" t="s">
        <v>5183</v>
      </c>
      <c r="D12" s="39" t="s">
        <v>5264</v>
      </c>
      <c r="E12" s="39" t="str">
        <f>VLOOKUP(A12,'202305 带宽'!$H$2:$H$934,1,FALSE)</f>
        <v>182315IDC00186</v>
      </c>
      <c r="G12" s="39" t="s">
        <v>5185</v>
      </c>
      <c r="H12" s="39" t="s">
        <v>30</v>
      </c>
      <c r="I12" s="39" t="s">
        <v>5187</v>
      </c>
      <c r="J12" s="39" t="s">
        <v>212</v>
      </c>
      <c r="K12" s="39" t="s">
        <v>5188</v>
      </c>
      <c r="L12" s="39" t="s">
        <v>5189</v>
      </c>
      <c r="M12" s="39" t="s">
        <v>5190</v>
      </c>
      <c r="N12" s="39" t="s">
        <v>5191</v>
      </c>
      <c r="O12" s="39" t="s">
        <v>5265</v>
      </c>
      <c r="P12" s="39" t="s">
        <v>5266</v>
      </c>
      <c r="Q12" s="39" t="s">
        <v>5231</v>
      </c>
      <c r="R12" s="39" t="s">
        <v>5232</v>
      </c>
      <c r="S12" s="39" t="s">
        <v>5196</v>
      </c>
      <c r="T12" s="39" t="s">
        <v>5197</v>
      </c>
      <c r="U12" s="39" t="s">
        <v>5196</v>
      </c>
      <c r="V12" s="39" t="s">
        <v>5196</v>
      </c>
      <c r="W12" s="39" t="s">
        <v>5267</v>
      </c>
      <c r="X12" s="39" t="s">
        <v>5199</v>
      </c>
      <c r="Y12" s="39" t="s">
        <v>5268</v>
      </c>
      <c r="Z12" s="39" t="s">
        <v>5201</v>
      </c>
      <c r="AA12" s="39" t="s">
        <v>5196</v>
      </c>
      <c r="AB12" s="39" t="s">
        <v>5234</v>
      </c>
      <c r="AC12" s="39" t="s">
        <v>5203</v>
      </c>
      <c r="AD12" s="39" t="s">
        <v>5203</v>
      </c>
      <c r="AE12" s="39" t="s">
        <v>5201</v>
      </c>
      <c r="AF12" s="39" t="s">
        <v>5196</v>
      </c>
      <c r="AG12" s="39" t="s">
        <v>5204</v>
      </c>
      <c r="AH12" s="39" t="s">
        <v>5201</v>
      </c>
      <c r="AI12" s="39" t="s">
        <v>5201</v>
      </c>
      <c r="AJ12" s="39" t="s">
        <v>5196</v>
      </c>
      <c r="AK12" s="39" t="s">
        <v>5205</v>
      </c>
      <c r="AL12" s="39" t="s">
        <v>5196</v>
      </c>
      <c r="AM12" s="39" t="s">
        <v>5196</v>
      </c>
    </row>
    <row r="13" spans="1:39" s="39" customFormat="1" hidden="1">
      <c r="A13" s="39" t="s">
        <v>2027</v>
      </c>
      <c r="B13" s="39" t="s">
        <v>5182</v>
      </c>
      <c r="C13" s="39" t="s">
        <v>5183</v>
      </c>
      <c r="D13" s="39" t="s">
        <v>5264</v>
      </c>
      <c r="E13" s="39" t="str">
        <f>VLOOKUP(A13,'202305 带宽'!$H$2:$H$934,1,FALSE)</f>
        <v>182315IDC00188</v>
      </c>
      <c r="G13" s="39" t="s">
        <v>5185</v>
      </c>
      <c r="H13" s="39" t="s">
        <v>5258</v>
      </c>
      <c r="I13" s="39" t="s">
        <v>5187</v>
      </c>
      <c r="J13" s="39" t="s">
        <v>1913</v>
      </c>
      <c r="K13" s="39" t="s">
        <v>5188</v>
      </c>
      <c r="L13" s="39" t="s">
        <v>5189</v>
      </c>
      <c r="M13" s="39" t="s">
        <v>5190</v>
      </c>
      <c r="N13" s="39" t="s">
        <v>5191</v>
      </c>
      <c r="O13" s="39" t="s">
        <v>5269</v>
      </c>
      <c r="P13" s="39" t="s">
        <v>5270</v>
      </c>
      <c r="Q13" s="39" t="s">
        <v>5271</v>
      </c>
      <c r="R13" s="39" t="s">
        <v>5272</v>
      </c>
      <c r="S13" s="39" t="s">
        <v>5196</v>
      </c>
      <c r="T13" s="39" t="s">
        <v>5197</v>
      </c>
      <c r="U13" s="39" t="s">
        <v>5196</v>
      </c>
      <c r="V13" s="39" t="s">
        <v>5196</v>
      </c>
      <c r="W13" s="39" t="s">
        <v>5273</v>
      </c>
      <c r="X13" s="39" t="s">
        <v>5199</v>
      </c>
      <c r="Y13" s="39" t="s">
        <v>5262</v>
      </c>
      <c r="Z13" s="39" t="s">
        <v>5189</v>
      </c>
      <c r="AA13" s="39" t="s">
        <v>5274</v>
      </c>
      <c r="AB13" s="39" t="s">
        <v>5275</v>
      </c>
      <c r="AC13" s="39" t="s">
        <v>5220</v>
      </c>
      <c r="AD13" s="39" t="s">
        <v>5220</v>
      </c>
      <c r="AE13" s="39" t="s">
        <v>5201</v>
      </c>
      <c r="AF13" s="39" t="s">
        <v>5196</v>
      </c>
      <c r="AG13" s="39" t="s">
        <v>5215</v>
      </c>
      <c r="AH13" s="39" t="s">
        <v>5201</v>
      </c>
      <c r="AI13" s="39" t="s">
        <v>5201</v>
      </c>
      <c r="AJ13" s="39" t="s">
        <v>5196</v>
      </c>
      <c r="AK13" s="39" t="s">
        <v>5205</v>
      </c>
      <c r="AL13" s="39" t="s">
        <v>5196</v>
      </c>
      <c r="AM13" s="39" t="s">
        <v>5196</v>
      </c>
    </row>
    <row r="14" spans="1:39" s="39" customFormat="1" hidden="1">
      <c r="A14" s="39" t="s">
        <v>690</v>
      </c>
      <c r="B14" s="39" t="s">
        <v>5182</v>
      </c>
      <c r="C14" s="39" t="s">
        <v>5183</v>
      </c>
      <c r="D14" s="39" t="s">
        <v>5276</v>
      </c>
      <c r="E14" s="39" t="str">
        <f>VLOOKUP(A14,'202305 带宽'!$H$2:$H$934,1,FALSE)</f>
        <v>182315IDC00184</v>
      </c>
      <c r="G14" s="39" t="s">
        <v>5185</v>
      </c>
      <c r="H14" s="39" t="s">
        <v>30</v>
      </c>
      <c r="I14" s="39" t="s">
        <v>5187</v>
      </c>
      <c r="J14" s="39" t="s">
        <v>212</v>
      </c>
      <c r="K14" s="39" t="s">
        <v>5188</v>
      </c>
      <c r="L14" s="39" t="s">
        <v>5189</v>
      </c>
      <c r="M14" s="39" t="s">
        <v>5190</v>
      </c>
      <c r="N14" s="39" t="s">
        <v>5191</v>
      </c>
      <c r="O14" s="39" t="s">
        <v>5277</v>
      </c>
      <c r="P14" s="39" t="s">
        <v>5278</v>
      </c>
      <c r="Q14" s="39" t="s">
        <v>5224</v>
      </c>
      <c r="R14" s="39" t="s">
        <v>5232</v>
      </c>
      <c r="S14" s="39" t="s">
        <v>5196</v>
      </c>
      <c r="T14" s="39" t="s">
        <v>5197</v>
      </c>
      <c r="U14" s="39" t="s">
        <v>5196</v>
      </c>
      <c r="V14" s="39" t="s">
        <v>5196</v>
      </c>
      <c r="W14" s="39" t="s">
        <v>5279</v>
      </c>
      <c r="X14" s="39" t="s">
        <v>5199</v>
      </c>
      <c r="Y14" s="39" t="s">
        <v>5268</v>
      </c>
      <c r="Z14" s="39" t="s">
        <v>5201</v>
      </c>
      <c r="AA14" s="39" t="s">
        <v>5196</v>
      </c>
      <c r="AB14" s="39" t="s">
        <v>5234</v>
      </c>
      <c r="AC14" s="39" t="s">
        <v>5220</v>
      </c>
      <c r="AD14" s="39" t="s">
        <v>5220</v>
      </c>
      <c r="AE14" s="39" t="s">
        <v>5201</v>
      </c>
      <c r="AF14" s="39" t="s">
        <v>5196</v>
      </c>
      <c r="AG14" s="39" t="s">
        <v>5204</v>
      </c>
      <c r="AH14" s="39" t="s">
        <v>5201</v>
      </c>
      <c r="AI14" s="39" t="s">
        <v>5201</v>
      </c>
      <c r="AJ14" s="39" t="s">
        <v>5196</v>
      </c>
      <c r="AK14" s="39" t="s">
        <v>5205</v>
      </c>
      <c r="AL14" s="39" t="s">
        <v>5196</v>
      </c>
      <c r="AM14" s="39" t="s">
        <v>5196</v>
      </c>
    </row>
    <row r="15" spans="1:39" s="39" customFormat="1" hidden="1">
      <c r="A15" s="39" t="s">
        <v>1600</v>
      </c>
      <c r="B15" s="39" t="s">
        <v>5182</v>
      </c>
      <c r="C15" s="39" t="s">
        <v>5183</v>
      </c>
      <c r="D15" s="39" t="s">
        <v>5280</v>
      </c>
      <c r="E15" s="39" t="str">
        <f>VLOOKUP(A15,'202305 带宽'!$H$2:$H$934,1,FALSE)</f>
        <v>182315IDC00183</v>
      </c>
      <c r="G15" s="39" t="s">
        <v>5185</v>
      </c>
      <c r="H15" s="39" t="s">
        <v>5228</v>
      </c>
      <c r="I15" s="39" t="s">
        <v>5187</v>
      </c>
      <c r="J15" s="39" t="s">
        <v>415</v>
      </c>
      <c r="K15" s="39" t="s">
        <v>5188</v>
      </c>
      <c r="L15" s="39" t="s">
        <v>5189</v>
      </c>
      <c r="M15" s="39" t="s">
        <v>5190</v>
      </c>
      <c r="N15" s="39" t="s">
        <v>5191</v>
      </c>
      <c r="O15" s="39" t="s">
        <v>5281</v>
      </c>
      <c r="P15" s="39" t="s">
        <v>5282</v>
      </c>
      <c r="Q15" s="39" t="s">
        <v>5231</v>
      </c>
      <c r="R15" s="39" t="s">
        <v>5232</v>
      </c>
      <c r="S15" s="39" t="s">
        <v>5196</v>
      </c>
      <c r="T15" s="39" t="s">
        <v>5197</v>
      </c>
      <c r="U15" s="39" t="s">
        <v>5196</v>
      </c>
      <c r="V15" s="39" t="s">
        <v>5196</v>
      </c>
      <c r="W15" s="39" t="s">
        <v>5283</v>
      </c>
      <c r="X15" s="39" t="s">
        <v>5199</v>
      </c>
      <c r="Y15" s="39" t="s">
        <v>5284</v>
      </c>
      <c r="Z15" s="39" t="s">
        <v>5201</v>
      </c>
      <c r="AA15" s="39" t="s">
        <v>5196</v>
      </c>
      <c r="AB15" s="39" t="s">
        <v>5234</v>
      </c>
      <c r="AC15" s="39" t="s">
        <v>5220</v>
      </c>
      <c r="AD15" s="39" t="s">
        <v>5220</v>
      </c>
      <c r="AE15" s="39" t="s">
        <v>5201</v>
      </c>
      <c r="AF15" s="39" t="s">
        <v>5196</v>
      </c>
      <c r="AG15" s="39" t="s">
        <v>5204</v>
      </c>
      <c r="AH15" s="39" t="s">
        <v>5201</v>
      </c>
      <c r="AI15" s="39" t="s">
        <v>5201</v>
      </c>
      <c r="AJ15" s="39" t="s">
        <v>5196</v>
      </c>
      <c r="AK15" s="39" t="s">
        <v>5205</v>
      </c>
      <c r="AL15" s="39" t="s">
        <v>5196</v>
      </c>
      <c r="AM15" s="39" t="s">
        <v>5196</v>
      </c>
    </row>
    <row r="16" spans="1:39" s="39" customFormat="1">
      <c r="A16" s="39" t="s">
        <v>5285</v>
      </c>
      <c r="B16" s="39" t="s">
        <v>5182</v>
      </c>
      <c r="C16" s="39" t="s">
        <v>5183</v>
      </c>
      <c r="D16" s="39" t="s">
        <v>5286</v>
      </c>
      <c r="E16" s="39" t="e">
        <f>VLOOKUP(A16,'202305 带宽'!$H$2:$H$934,1,FALSE)</f>
        <v>#N/A</v>
      </c>
      <c r="F16" s="39" t="s">
        <v>5287</v>
      </c>
      <c r="G16" s="39" t="s">
        <v>5185</v>
      </c>
      <c r="H16" s="39" t="s">
        <v>5288</v>
      </c>
      <c r="I16" s="39" t="s">
        <v>5188</v>
      </c>
      <c r="J16" s="39" t="s">
        <v>5288</v>
      </c>
      <c r="K16" s="39" t="s">
        <v>5188</v>
      </c>
      <c r="L16" s="39" t="s">
        <v>5201</v>
      </c>
      <c r="M16" s="39" t="s">
        <v>5190</v>
      </c>
      <c r="N16" s="39" t="s">
        <v>5191</v>
      </c>
      <c r="O16" s="39" t="s">
        <v>5289</v>
      </c>
      <c r="P16" s="39" t="s">
        <v>5290</v>
      </c>
      <c r="Q16" s="39" t="s">
        <v>5268</v>
      </c>
      <c r="R16" s="39" t="s">
        <v>5291</v>
      </c>
      <c r="S16" s="39" t="s">
        <v>5196</v>
      </c>
      <c r="T16" s="39" t="s">
        <v>5197</v>
      </c>
      <c r="U16" s="39" t="s">
        <v>5196</v>
      </c>
      <c r="V16" s="39" t="s">
        <v>5196</v>
      </c>
      <c r="W16" s="39" t="s">
        <v>5292</v>
      </c>
      <c r="X16" s="39" t="s">
        <v>5199</v>
      </c>
      <c r="Y16" s="39" t="s">
        <v>5264</v>
      </c>
      <c r="Z16" s="39" t="s">
        <v>5201</v>
      </c>
      <c r="AA16" s="39" t="s">
        <v>5196</v>
      </c>
      <c r="AB16" s="39" t="s">
        <v>5196</v>
      </c>
      <c r="AC16" s="39" t="s">
        <v>5293</v>
      </c>
      <c r="AD16" s="39" t="s">
        <v>5293</v>
      </c>
      <c r="AE16" s="39" t="s">
        <v>5201</v>
      </c>
      <c r="AF16" s="39" t="s">
        <v>5196</v>
      </c>
      <c r="AG16" s="39" t="s">
        <v>5215</v>
      </c>
      <c r="AH16" s="39" t="s">
        <v>5201</v>
      </c>
      <c r="AI16" s="39" t="s">
        <v>5201</v>
      </c>
      <c r="AJ16" s="39" t="s">
        <v>5196</v>
      </c>
      <c r="AK16" s="39" t="s">
        <v>5205</v>
      </c>
      <c r="AL16" s="39" t="s">
        <v>5196</v>
      </c>
      <c r="AM16" s="39" t="s">
        <v>5196</v>
      </c>
    </row>
    <row r="17" spans="1:39" s="39" customFormat="1" hidden="1">
      <c r="A17" s="39" t="s">
        <v>356</v>
      </c>
      <c r="B17" s="39" t="s">
        <v>5182</v>
      </c>
      <c r="C17" s="39" t="s">
        <v>5183</v>
      </c>
      <c r="D17" s="39" t="s">
        <v>5294</v>
      </c>
      <c r="E17" s="39" t="str">
        <f>VLOOKUP(A17,'202305 带宽'!$H$2:$H$934,1,FALSE)</f>
        <v>182315IDC00181</v>
      </c>
      <c r="G17" s="39" t="s">
        <v>5185</v>
      </c>
      <c r="H17" s="39" t="s">
        <v>30</v>
      </c>
      <c r="I17" s="39" t="s">
        <v>5187</v>
      </c>
      <c r="J17" s="39" t="s">
        <v>32</v>
      </c>
      <c r="K17" s="39" t="s">
        <v>5188</v>
      </c>
      <c r="L17" s="39" t="s">
        <v>5189</v>
      </c>
      <c r="M17" s="39" t="s">
        <v>5190</v>
      </c>
      <c r="N17" s="39" t="s">
        <v>5191</v>
      </c>
      <c r="O17" s="39" t="s">
        <v>5295</v>
      </c>
      <c r="P17" s="39" t="s">
        <v>5296</v>
      </c>
      <c r="Q17" s="39" t="s">
        <v>5297</v>
      </c>
      <c r="R17" s="39" t="s">
        <v>5298</v>
      </c>
      <c r="S17" s="39" t="s">
        <v>5196</v>
      </c>
      <c r="T17" s="39" t="s">
        <v>5197</v>
      </c>
      <c r="U17" s="39" t="s">
        <v>5196</v>
      </c>
      <c r="V17" s="39" t="s">
        <v>5196</v>
      </c>
      <c r="W17" s="39" t="s">
        <v>5299</v>
      </c>
      <c r="X17" s="39" t="s">
        <v>5199</v>
      </c>
      <c r="Y17" s="39" t="s">
        <v>5221</v>
      </c>
      <c r="Z17" s="39" t="s">
        <v>5201</v>
      </c>
      <c r="AA17" s="39" t="s">
        <v>5196</v>
      </c>
      <c r="AB17" s="39" t="s">
        <v>5196</v>
      </c>
      <c r="AC17" s="39" t="s">
        <v>5220</v>
      </c>
      <c r="AD17" s="39" t="s">
        <v>5220</v>
      </c>
      <c r="AE17" s="39" t="s">
        <v>5201</v>
      </c>
      <c r="AF17" s="39" t="s">
        <v>5196</v>
      </c>
      <c r="AG17" s="39" t="s">
        <v>5215</v>
      </c>
      <c r="AH17" s="39" t="s">
        <v>5201</v>
      </c>
      <c r="AI17" s="39" t="s">
        <v>5201</v>
      </c>
      <c r="AJ17" s="39" t="s">
        <v>5196</v>
      </c>
      <c r="AK17" s="39" t="s">
        <v>5205</v>
      </c>
      <c r="AL17" s="39" t="s">
        <v>5196</v>
      </c>
      <c r="AM17" s="39" t="s">
        <v>5196</v>
      </c>
    </row>
    <row r="18" spans="1:39" s="39" customFormat="1" hidden="1">
      <c r="A18" s="39" t="s">
        <v>61</v>
      </c>
      <c r="B18" s="39" t="s">
        <v>5182</v>
      </c>
      <c r="C18" s="39" t="s">
        <v>5183</v>
      </c>
      <c r="D18" s="39" t="s">
        <v>5294</v>
      </c>
      <c r="E18" s="39" t="str">
        <f>VLOOKUP(A18,'202305 带宽'!$H$2:$H$934,1,FALSE)</f>
        <v>182315IDC00180</v>
      </c>
      <c r="G18" s="39" t="s">
        <v>5185</v>
      </c>
      <c r="H18" s="39" t="s">
        <v>30</v>
      </c>
      <c r="I18" s="39" t="s">
        <v>5187</v>
      </c>
      <c r="J18" s="39" t="s">
        <v>32</v>
      </c>
      <c r="K18" s="39" t="s">
        <v>5188</v>
      </c>
      <c r="L18" s="39" t="s">
        <v>5189</v>
      </c>
      <c r="M18" s="39" t="s">
        <v>5190</v>
      </c>
      <c r="N18" s="39" t="s">
        <v>5191</v>
      </c>
      <c r="O18" s="39" t="s">
        <v>5300</v>
      </c>
      <c r="P18" s="39" t="s">
        <v>5301</v>
      </c>
      <c r="Q18" s="39" t="s">
        <v>5224</v>
      </c>
      <c r="R18" s="39" t="s">
        <v>5225</v>
      </c>
      <c r="S18" s="39" t="s">
        <v>5196</v>
      </c>
      <c r="T18" s="39" t="s">
        <v>5197</v>
      </c>
      <c r="U18" s="39" t="s">
        <v>5196</v>
      </c>
      <c r="V18" s="39" t="s">
        <v>5196</v>
      </c>
      <c r="W18" s="39" t="s">
        <v>5302</v>
      </c>
      <c r="X18" s="39" t="s">
        <v>5199</v>
      </c>
      <c r="Y18" s="39" t="s">
        <v>5303</v>
      </c>
      <c r="Z18" s="39" t="s">
        <v>5189</v>
      </c>
      <c r="AA18" s="39" t="s">
        <v>5304</v>
      </c>
      <c r="AB18" s="39" t="s">
        <v>5305</v>
      </c>
      <c r="AC18" s="39" t="s">
        <v>5220</v>
      </c>
      <c r="AD18" s="39" t="s">
        <v>5220</v>
      </c>
      <c r="AE18" s="39" t="s">
        <v>5201</v>
      </c>
      <c r="AF18" s="39" t="s">
        <v>5196</v>
      </c>
      <c r="AG18" s="39" t="s">
        <v>5215</v>
      </c>
      <c r="AH18" s="39" t="s">
        <v>5201</v>
      </c>
      <c r="AI18" s="39" t="s">
        <v>5201</v>
      </c>
      <c r="AJ18" s="39" t="s">
        <v>5196</v>
      </c>
      <c r="AK18" s="39" t="s">
        <v>5205</v>
      </c>
      <c r="AL18" s="39" t="s">
        <v>5196</v>
      </c>
      <c r="AM18" s="39" t="s">
        <v>5196</v>
      </c>
    </row>
    <row r="19" spans="1:39" s="39" customFormat="1" hidden="1">
      <c r="A19" s="39" t="s">
        <v>4536</v>
      </c>
      <c r="B19" s="39" t="s">
        <v>5182</v>
      </c>
      <c r="C19" s="39" t="s">
        <v>5183</v>
      </c>
      <c r="D19" s="39" t="s">
        <v>5306</v>
      </c>
      <c r="E19" s="39" t="str">
        <f>VLOOKUP(A19,'202305 带宽'!$H$2:$H$934,1,FALSE)</f>
        <v>182315IDC00174</v>
      </c>
      <c r="G19" s="39" t="s">
        <v>5185</v>
      </c>
      <c r="H19" s="39" t="s">
        <v>5186</v>
      </c>
      <c r="I19" s="39" t="s">
        <v>5187</v>
      </c>
      <c r="J19" s="39" t="s">
        <v>32</v>
      </c>
      <c r="K19" s="39" t="s">
        <v>5188</v>
      </c>
      <c r="L19" s="39" t="s">
        <v>5189</v>
      </c>
      <c r="M19" s="39" t="s">
        <v>5190</v>
      </c>
      <c r="N19" s="39" t="s">
        <v>5191</v>
      </c>
      <c r="O19" s="39" t="s">
        <v>5307</v>
      </c>
      <c r="P19" s="39" t="s">
        <v>5308</v>
      </c>
      <c r="Q19" s="39" t="s">
        <v>5309</v>
      </c>
      <c r="R19" s="39" t="s">
        <v>5310</v>
      </c>
      <c r="S19" s="39" t="s">
        <v>5196</v>
      </c>
      <c r="T19" s="39" t="s">
        <v>5197</v>
      </c>
      <c r="U19" s="39" t="s">
        <v>5196</v>
      </c>
      <c r="V19" s="39" t="s">
        <v>5196</v>
      </c>
      <c r="W19" s="39" t="s">
        <v>5311</v>
      </c>
      <c r="X19" s="39" t="s">
        <v>5199</v>
      </c>
      <c r="Y19" s="39" t="s">
        <v>5303</v>
      </c>
      <c r="Z19" s="39" t="s">
        <v>5201</v>
      </c>
      <c r="AA19" s="39" t="s">
        <v>5196</v>
      </c>
      <c r="AB19" s="39" t="s">
        <v>5312</v>
      </c>
      <c r="AC19" s="39" t="s">
        <v>5220</v>
      </c>
      <c r="AD19" s="39" t="s">
        <v>5220</v>
      </c>
      <c r="AE19" s="39" t="s">
        <v>5201</v>
      </c>
      <c r="AF19" s="39" t="s">
        <v>5196</v>
      </c>
      <c r="AG19" s="39" t="s">
        <v>5204</v>
      </c>
      <c r="AH19" s="39" t="s">
        <v>5201</v>
      </c>
      <c r="AI19" s="39" t="s">
        <v>5201</v>
      </c>
      <c r="AJ19" s="39" t="s">
        <v>5196</v>
      </c>
      <c r="AK19" s="39" t="s">
        <v>5205</v>
      </c>
      <c r="AL19" s="39" t="s">
        <v>5196</v>
      </c>
      <c r="AM19" s="39" t="s">
        <v>5196</v>
      </c>
    </row>
    <row r="20" spans="1:39" s="39" customFormat="1" hidden="1">
      <c r="A20" s="39" t="s">
        <v>2961</v>
      </c>
      <c r="B20" s="39" t="s">
        <v>5182</v>
      </c>
      <c r="C20" s="39" t="s">
        <v>5183</v>
      </c>
      <c r="D20" s="39" t="s">
        <v>5306</v>
      </c>
      <c r="E20" s="39" t="str">
        <f>VLOOKUP(A20,'202305 带宽'!$H$2:$H$934,1,FALSE)</f>
        <v>182315IDC00175</v>
      </c>
      <c r="G20" s="39" t="s">
        <v>5185</v>
      </c>
      <c r="H20" s="39" t="s">
        <v>5186</v>
      </c>
      <c r="I20" s="39" t="s">
        <v>5187</v>
      </c>
      <c r="J20" s="39" t="s">
        <v>2929</v>
      </c>
      <c r="K20" s="39" t="s">
        <v>5188</v>
      </c>
      <c r="L20" s="39" t="s">
        <v>5189</v>
      </c>
      <c r="M20" s="39" t="s">
        <v>5190</v>
      </c>
      <c r="N20" s="39" t="s">
        <v>5191</v>
      </c>
      <c r="O20" s="39" t="s">
        <v>5313</v>
      </c>
      <c r="P20" s="39" t="s">
        <v>5314</v>
      </c>
      <c r="Q20" s="39" t="s">
        <v>5231</v>
      </c>
      <c r="R20" s="39" t="s">
        <v>5244</v>
      </c>
      <c r="S20" s="39" t="s">
        <v>5196</v>
      </c>
      <c r="T20" s="39" t="s">
        <v>5197</v>
      </c>
      <c r="U20" s="39" t="s">
        <v>5196</v>
      </c>
      <c r="V20" s="39" t="s">
        <v>5196</v>
      </c>
      <c r="W20" s="39" t="s">
        <v>5315</v>
      </c>
      <c r="X20" s="39" t="s">
        <v>5199</v>
      </c>
      <c r="Y20" s="39" t="s">
        <v>5235</v>
      </c>
      <c r="Z20" s="39" t="s">
        <v>5189</v>
      </c>
      <c r="AA20" s="39" t="s">
        <v>5304</v>
      </c>
      <c r="AB20" s="39" t="s">
        <v>5316</v>
      </c>
      <c r="AC20" s="39" t="s">
        <v>5220</v>
      </c>
      <c r="AD20" s="39" t="s">
        <v>5220</v>
      </c>
      <c r="AE20" s="39" t="s">
        <v>5201</v>
      </c>
      <c r="AF20" s="39" t="s">
        <v>5196</v>
      </c>
      <c r="AG20" s="39" t="s">
        <v>5215</v>
      </c>
      <c r="AH20" s="39" t="s">
        <v>5201</v>
      </c>
      <c r="AI20" s="39" t="s">
        <v>5201</v>
      </c>
      <c r="AJ20" s="39" t="s">
        <v>5196</v>
      </c>
      <c r="AK20" s="39" t="s">
        <v>5205</v>
      </c>
      <c r="AL20" s="39" t="s">
        <v>5196</v>
      </c>
      <c r="AM20" s="39" t="s">
        <v>5196</v>
      </c>
    </row>
    <row r="21" spans="1:39" s="39" customFormat="1">
      <c r="A21" s="39" t="s">
        <v>5317</v>
      </c>
      <c r="B21" s="39" t="s">
        <v>5182</v>
      </c>
      <c r="C21" s="39" t="s">
        <v>5318</v>
      </c>
      <c r="D21" s="39" t="s">
        <v>5306</v>
      </c>
      <c r="E21" s="39" t="e">
        <f>VLOOKUP(A21,'202305 带宽'!$H$2:$H$934,1,FALSE)</f>
        <v>#N/A</v>
      </c>
      <c r="F21" s="39" t="s">
        <v>5287</v>
      </c>
      <c r="G21" s="39" t="s">
        <v>5185</v>
      </c>
      <c r="H21" s="39" t="s">
        <v>5288</v>
      </c>
      <c r="I21" s="39" t="s">
        <v>5188</v>
      </c>
      <c r="J21" s="39" t="s">
        <v>5288</v>
      </c>
      <c r="K21" s="39" t="s">
        <v>5188</v>
      </c>
      <c r="L21" s="39" t="s">
        <v>5201</v>
      </c>
      <c r="M21" s="39" t="s">
        <v>5190</v>
      </c>
      <c r="N21" s="39" t="s">
        <v>5191</v>
      </c>
      <c r="O21" s="39" t="s">
        <v>5319</v>
      </c>
      <c r="P21" s="39" t="s">
        <v>5320</v>
      </c>
      <c r="Q21" s="39" t="s">
        <v>5321</v>
      </c>
      <c r="R21" s="39" t="s">
        <v>5195</v>
      </c>
      <c r="S21" s="39" t="s">
        <v>5196</v>
      </c>
      <c r="T21" s="39" t="s">
        <v>5197</v>
      </c>
      <c r="U21" s="39" t="s">
        <v>5196</v>
      </c>
      <c r="V21" s="39" t="s">
        <v>5196</v>
      </c>
      <c r="W21" s="39" t="s">
        <v>5322</v>
      </c>
      <c r="X21" s="39" t="s">
        <v>5199</v>
      </c>
      <c r="Y21" s="39" t="s">
        <v>5264</v>
      </c>
      <c r="Z21" s="39" t="s">
        <v>5201</v>
      </c>
      <c r="AA21" s="39" t="s">
        <v>5196</v>
      </c>
      <c r="AB21" s="39" t="s">
        <v>5196</v>
      </c>
      <c r="AC21" s="39" t="s">
        <v>5293</v>
      </c>
      <c r="AD21" s="39" t="s">
        <v>5293</v>
      </c>
      <c r="AE21" s="39" t="s">
        <v>5189</v>
      </c>
      <c r="AF21" s="39" t="s">
        <v>5196</v>
      </c>
      <c r="AG21" s="39" t="s">
        <v>5215</v>
      </c>
      <c r="AH21" s="39" t="s">
        <v>5201</v>
      </c>
      <c r="AI21" s="39" t="s">
        <v>5201</v>
      </c>
      <c r="AJ21" s="39" t="s">
        <v>5323</v>
      </c>
      <c r="AK21" s="39" t="s">
        <v>5205</v>
      </c>
      <c r="AL21" s="39" t="s">
        <v>5196</v>
      </c>
      <c r="AM21" s="39" t="s">
        <v>5196</v>
      </c>
    </row>
    <row r="22" spans="1:39" s="39" customFormat="1" hidden="1">
      <c r="A22" s="39" t="s">
        <v>3447</v>
      </c>
      <c r="B22" s="39" t="s">
        <v>5182</v>
      </c>
      <c r="C22" s="39" t="s">
        <v>5183</v>
      </c>
      <c r="D22" s="39" t="s">
        <v>5306</v>
      </c>
      <c r="E22" s="39" t="str">
        <f>VLOOKUP(A22,'202305 带宽'!$H$2:$H$934,1,FALSE)</f>
        <v>182315IDC00177</v>
      </c>
      <c r="G22" s="39" t="s">
        <v>5185</v>
      </c>
      <c r="H22" s="39" t="s">
        <v>5186</v>
      </c>
      <c r="I22" s="39" t="s">
        <v>5187</v>
      </c>
      <c r="J22" s="39" t="s">
        <v>32</v>
      </c>
      <c r="K22" s="39" t="s">
        <v>5188</v>
      </c>
      <c r="L22" s="39" t="s">
        <v>5189</v>
      </c>
      <c r="M22" s="39" t="s">
        <v>5190</v>
      </c>
      <c r="N22" s="39" t="s">
        <v>5191</v>
      </c>
      <c r="O22" s="39" t="s">
        <v>5324</v>
      </c>
      <c r="P22" s="39" t="s">
        <v>5325</v>
      </c>
      <c r="Q22" s="39" t="s">
        <v>5326</v>
      </c>
      <c r="R22" s="39" t="s">
        <v>5327</v>
      </c>
      <c r="S22" s="39" t="s">
        <v>5196</v>
      </c>
      <c r="T22" s="39" t="s">
        <v>5197</v>
      </c>
      <c r="U22" s="39" t="s">
        <v>5196</v>
      </c>
      <c r="V22" s="39" t="s">
        <v>5196</v>
      </c>
      <c r="W22" s="39" t="s">
        <v>5328</v>
      </c>
      <c r="X22" s="39" t="s">
        <v>5199</v>
      </c>
      <c r="Y22" s="39" t="s">
        <v>5303</v>
      </c>
      <c r="Z22" s="39" t="s">
        <v>5201</v>
      </c>
      <c r="AA22" s="39" t="s">
        <v>5196</v>
      </c>
      <c r="AB22" s="39" t="s">
        <v>5329</v>
      </c>
      <c r="AC22" s="39" t="s">
        <v>5220</v>
      </c>
      <c r="AD22" s="39" t="s">
        <v>5220</v>
      </c>
      <c r="AE22" s="39" t="s">
        <v>5201</v>
      </c>
      <c r="AF22" s="39" t="s">
        <v>5196</v>
      </c>
      <c r="AG22" s="39" t="s">
        <v>5204</v>
      </c>
      <c r="AH22" s="39" t="s">
        <v>5201</v>
      </c>
      <c r="AI22" s="39" t="s">
        <v>5201</v>
      </c>
      <c r="AJ22" s="39" t="s">
        <v>5196</v>
      </c>
      <c r="AK22" s="39" t="s">
        <v>5205</v>
      </c>
      <c r="AL22" s="39" t="s">
        <v>5196</v>
      </c>
      <c r="AM22" s="39" t="s">
        <v>5196</v>
      </c>
    </row>
    <row r="23" spans="1:39" s="39" customFormat="1">
      <c r="A23" s="39" t="s">
        <v>5330</v>
      </c>
      <c r="B23" s="39" t="s">
        <v>5182</v>
      </c>
      <c r="C23" s="39" t="s">
        <v>5183</v>
      </c>
      <c r="D23" s="39" t="s">
        <v>5306</v>
      </c>
      <c r="E23" s="39" t="e">
        <f>VLOOKUP(A23,'202305 带宽'!$H$2:$H$934,1,FALSE)</f>
        <v>#N/A</v>
      </c>
      <c r="F23" s="42" t="s">
        <v>5331</v>
      </c>
      <c r="G23" s="39" t="s">
        <v>5185</v>
      </c>
      <c r="H23" s="39" t="s">
        <v>30</v>
      </c>
      <c r="I23" s="39" t="s">
        <v>5187</v>
      </c>
      <c r="J23" s="39" t="s">
        <v>212</v>
      </c>
      <c r="K23" s="39" t="s">
        <v>5188</v>
      </c>
      <c r="L23" s="39" t="s">
        <v>5189</v>
      </c>
      <c r="M23" s="39" t="s">
        <v>5190</v>
      </c>
      <c r="N23" s="39" t="s">
        <v>5191</v>
      </c>
      <c r="O23" s="39" t="s">
        <v>5332</v>
      </c>
      <c r="P23" s="39" t="s">
        <v>5333</v>
      </c>
      <c r="Q23" s="39" t="s">
        <v>5309</v>
      </c>
      <c r="R23" s="39" t="s">
        <v>5310</v>
      </c>
      <c r="S23" s="39" t="s">
        <v>5196</v>
      </c>
      <c r="T23" s="39" t="s">
        <v>5197</v>
      </c>
      <c r="U23" s="39" t="s">
        <v>5196</v>
      </c>
      <c r="V23" s="39" t="s">
        <v>5196</v>
      </c>
      <c r="W23" s="39" t="s">
        <v>5334</v>
      </c>
      <c r="X23" s="39" t="s">
        <v>5199</v>
      </c>
      <c r="Y23" s="39" t="s">
        <v>5303</v>
      </c>
      <c r="Z23" s="39" t="s">
        <v>5189</v>
      </c>
      <c r="AA23" s="39" t="s">
        <v>5304</v>
      </c>
      <c r="AB23" s="39" t="s">
        <v>5335</v>
      </c>
      <c r="AC23" s="39" t="s">
        <v>5203</v>
      </c>
      <c r="AD23" s="39" t="s">
        <v>5203</v>
      </c>
      <c r="AE23" s="39" t="s">
        <v>5201</v>
      </c>
      <c r="AF23" s="39" t="s">
        <v>5196</v>
      </c>
      <c r="AG23" s="39" t="s">
        <v>5215</v>
      </c>
      <c r="AH23" s="39" t="s">
        <v>5201</v>
      </c>
      <c r="AI23" s="39" t="s">
        <v>5201</v>
      </c>
      <c r="AJ23" s="39" t="s">
        <v>5196</v>
      </c>
      <c r="AK23" s="39" t="s">
        <v>5205</v>
      </c>
      <c r="AL23" s="39" t="s">
        <v>5196</v>
      </c>
      <c r="AM23" s="39" t="s">
        <v>5196</v>
      </c>
    </row>
    <row r="24" spans="1:39" s="39" customFormat="1" hidden="1">
      <c r="A24" s="39" t="s">
        <v>2605</v>
      </c>
      <c r="B24" s="39" t="s">
        <v>5182</v>
      </c>
      <c r="C24" s="39" t="s">
        <v>5183</v>
      </c>
      <c r="D24" s="39" t="s">
        <v>5336</v>
      </c>
      <c r="E24" s="39" t="str">
        <f>VLOOKUP(A24,'202305 带宽'!$H$2:$H$934,1,FALSE)</f>
        <v>182315IDC00168</v>
      </c>
      <c r="G24" s="39" t="s">
        <v>5185</v>
      </c>
      <c r="H24" s="39" t="s">
        <v>5228</v>
      </c>
      <c r="I24" s="39" t="s">
        <v>5187</v>
      </c>
      <c r="J24" s="39" t="s">
        <v>212</v>
      </c>
      <c r="K24" s="39" t="s">
        <v>5188</v>
      </c>
      <c r="L24" s="39" t="s">
        <v>5189</v>
      </c>
      <c r="M24" s="39" t="s">
        <v>5190</v>
      </c>
      <c r="N24" s="39" t="s">
        <v>5191</v>
      </c>
      <c r="O24" s="39" t="s">
        <v>5337</v>
      </c>
      <c r="P24" s="39" t="s">
        <v>5338</v>
      </c>
      <c r="Q24" s="39" t="s">
        <v>5231</v>
      </c>
      <c r="R24" s="39" t="s">
        <v>5232</v>
      </c>
      <c r="S24" s="39" t="s">
        <v>5196</v>
      </c>
      <c r="T24" s="39" t="s">
        <v>5197</v>
      </c>
      <c r="U24" s="39" t="s">
        <v>5196</v>
      </c>
      <c r="V24" s="39" t="s">
        <v>5196</v>
      </c>
      <c r="W24" s="39" t="s">
        <v>5339</v>
      </c>
      <c r="X24" s="39" t="s">
        <v>5199</v>
      </c>
      <c r="Y24" s="39" t="s">
        <v>5245</v>
      </c>
      <c r="Z24" s="39" t="s">
        <v>5201</v>
      </c>
      <c r="AA24" s="39" t="s">
        <v>5196</v>
      </c>
      <c r="AB24" s="39" t="s">
        <v>5234</v>
      </c>
      <c r="AC24" s="39" t="s">
        <v>5220</v>
      </c>
      <c r="AD24" s="39" t="s">
        <v>5220</v>
      </c>
      <c r="AE24" s="39" t="s">
        <v>5201</v>
      </c>
      <c r="AF24" s="39" t="s">
        <v>5196</v>
      </c>
      <c r="AG24" s="39" t="s">
        <v>5204</v>
      </c>
      <c r="AH24" s="39" t="s">
        <v>5201</v>
      </c>
      <c r="AI24" s="39" t="s">
        <v>5201</v>
      </c>
      <c r="AJ24" s="39" t="s">
        <v>5196</v>
      </c>
      <c r="AK24" s="39" t="s">
        <v>5205</v>
      </c>
      <c r="AL24" s="39" t="s">
        <v>5196</v>
      </c>
      <c r="AM24" s="39" t="s">
        <v>5196</v>
      </c>
    </row>
    <row r="25" spans="1:39" s="39" customFormat="1">
      <c r="A25" s="39" t="s">
        <v>5340</v>
      </c>
      <c r="B25" s="39" t="s">
        <v>5182</v>
      </c>
      <c r="C25" s="39" t="s">
        <v>5183</v>
      </c>
      <c r="D25" s="39" t="s">
        <v>5336</v>
      </c>
      <c r="E25" s="39" t="e">
        <f>VLOOKUP(A25,'202305 带宽'!$H$2:$H$934,1,FALSE)</f>
        <v>#N/A</v>
      </c>
      <c r="F25" s="39" t="s">
        <v>5341</v>
      </c>
      <c r="G25" s="39" t="s">
        <v>5185</v>
      </c>
      <c r="H25" s="39" t="s">
        <v>30</v>
      </c>
      <c r="I25" s="39" t="s">
        <v>5187</v>
      </c>
      <c r="J25" s="39" t="s">
        <v>5208</v>
      </c>
      <c r="K25" s="39" t="s">
        <v>5188</v>
      </c>
      <c r="L25" s="39" t="s">
        <v>5189</v>
      </c>
      <c r="M25" s="39" t="s">
        <v>5190</v>
      </c>
      <c r="N25" s="39" t="s">
        <v>5191</v>
      </c>
      <c r="O25" s="39" t="s">
        <v>5342</v>
      </c>
      <c r="P25" s="39" t="s">
        <v>5343</v>
      </c>
      <c r="Q25" s="39" t="s">
        <v>5231</v>
      </c>
      <c r="R25" s="39" t="s">
        <v>5218</v>
      </c>
      <c r="S25" s="39" t="s">
        <v>5196</v>
      </c>
      <c r="T25" s="39" t="s">
        <v>5197</v>
      </c>
      <c r="U25" s="39" t="s">
        <v>5196</v>
      </c>
      <c r="V25" s="39" t="s">
        <v>5196</v>
      </c>
      <c r="W25" s="39" t="s">
        <v>5344</v>
      </c>
      <c r="X25" s="39" t="s">
        <v>5199</v>
      </c>
      <c r="Y25" s="39" t="s">
        <v>5245</v>
      </c>
      <c r="Z25" s="39" t="s">
        <v>5201</v>
      </c>
      <c r="AA25" s="39" t="s">
        <v>5196</v>
      </c>
      <c r="AB25" s="39" t="s">
        <v>5196</v>
      </c>
      <c r="AC25" s="39" t="s">
        <v>5203</v>
      </c>
      <c r="AD25" s="39" t="s">
        <v>5203</v>
      </c>
      <c r="AE25" s="39" t="s">
        <v>5201</v>
      </c>
      <c r="AF25" s="39" t="s">
        <v>5196</v>
      </c>
      <c r="AG25" s="39" t="s">
        <v>5215</v>
      </c>
      <c r="AH25" s="39" t="s">
        <v>5201</v>
      </c>
      <c r="AI25" s="39" t="s">
        <v>5201</v>
      </c>
      <c r="AJ25" s="39" t="s">
        <v>5196</v>
      </c>
      <c r="AK25" s="39" t="s">
        <v>5205</v>
      </c>
      <c r="AL25" s="39" t="s">
        <v>5196</v>
      </c>
      <c r="AM25" s="39" t="s">
        <v>5196</v>
      </c>
    </row>
    <row r="26" spans="1:39" s="39" customFormat="1">
      <c r="A26" s="39" t="s">
        <v>5345</v>
      </c>
      <c r="B26" s="39" t="s">
        <v>5346</v>
      </c>
      <c r="C26" s="39" t="s">
        <v>5183</v>
      </c>
      <c r="D26" s="39" t="s">
        <v>5336</v>
      </c>
      <c r="E26" s="39" t="e">
        <f>VLOOKUP(A26,'202305 带宽'!$H$2:$H$934,1,FALSE)</f>
        <v>#N/A</v>
      </c>
      <c r="F26" s="39" t="s">
        <v>5341</v>
      </c>
      <c r="G26" s="39" t="s">
        <v>5185</v>
      </c>
      <c r="H26" s="39" t="s">
        <v>30</v>
      </c>
      <c r="I26" s="39" t="s">
        <v>5187</v>
      </c>
      <c r="J26" s="39" t="s">
        <v>5347</v>
      </c>
      <c r="K26" s="39" t="s">
        <v>5188</v>
      </c>
      <c r="L26" s="39" t="s">
        <v>5189</v>
      </c>
      <c r="M26" s="39" t="s">
        <v>5190</v>
      </c>
      <c r="N26" s="39" t="s">
        <v>5191</v>
      </c>
      <c r="O26" s="39" t="s">
        <v>5348</v>
      </c>
      <c r="P26" s="39" t="s">
        <v>5349</v>
      </c>
      <c r="Q26" s="39" t="s">
        <v>5350</v>
      </c>
      <c r="R26" s="39" t="s">
        <v>5351</v>
      </c>
      <c r="S26" s="39" t="s">
        <v>5196</v>
      </c>
      <c r="T26" s="39" t="s">
        <v>5197</v>
      </c>
      <c r="U26" s="39" t="s">
        <v>5196</v>
      </c>
      <c r="V26" s="39" t="s">
        <v>5196</v>
      </c>
      <c r="W26" s="39" t="s">
        <v>5352</v>
      </c>
      <c r="X26" s="39" t="s">
        <v>5199</v>
      </c>
      <c r="Y26" s="39" t="s">
        <v>5303</v>
      </c>
      <c r="Z26" s="39" t="s">
        <v>5201</v>
      </c>
      <c r="AA26" s="39" t="s">
        <v>5196</v>
      </c>
      <c r="AB26" s="39" t="s">
        <v>5196</v>
      </c>
      <c r="AC26" s="39" t="s">
        <v>5203</v>
      </c>
      <c r="AD26" s="39" t="s">
        <v>5203</v>
      </c>
      <c r="AE26" s="39" t="s">
        <v>5201</v>
      </c>
      <c r="AF26" s="39" t="s">
        <v>5196</v>
      </c>
      <c r="AG26" s="39" t="s">
        <v>5215</v>
      </c>
      <c r="AH26" s="39" t="s">
        <v>5201</v>
      </c>
      <c r="AI26" s="39" t="s">
        <v>5201</v>
      </c>
      <c r="AJ26" s="39" t="s">
        <v>5196</v>
      </c>
      <c r="AK26" s="39" t="s">
        <v>5205</v>
      </c>
      <c r="AL26" s="39" t="s">
        <v>5196</v>
      </c>
      <c r="AM26" s="39" t="s">
        <v>5196</v>
      </c>
    </row>
    <row r="27" spans="1:39" s="39" customFormat="1" hidden="1">
      <c r="A27" s="39" t="s">
        <v>5046</v>
      </c>
      <c r="B27" s="39" t="s">
        <v>5182</v>
      </c>
      <c r="C27" s="39" t="s">
        <v>5183</v>
      </c>
      <c r="D27" s="39" t="s">
        <v>5336</v>
      </c>
      <c r="E27" s="39" t="str">
        <f>VLOOKUP(A27,'202305 带宽'!$H$2:$H$934,1,FALSE)</f>
        <v>182315IDC00170</v>
      </c>
      <c r="G27" s="39" t="s">
        <v>5185</v>
      </c>
      <c r="H27" s="39" t="s">
        <v>30</v>
      </c>
      <c r="I27" s="39" t="s">
        <v>5187</v>
      </c>
      <c r="J27" s="39" t="s">
        <v>3370</v>
      </c>
      <c r="K27" s="39" t="s">
        <v>5188</v>
      </c>
      <c r="L27" s="39" t="s">
        <v>5189</v>
      </c>
      <c r="M27" s="39" t="s">
        <v>5190</v>
      </c>
      <c r="N27" s="39" t="s">
        <v>5191</v>
      </c>
      <c r="O27" s="39" t="s">
        <v>5353</v>
      </c>
      <c r="P27" s="39" t="s">
        <v>5354</v>
      </c>
      <c r="Q27" s="39" t="s">
        <v>5231</v>
      </c>
      <c r="R27" s="39" t="s">
        <v>5244</v>
      </c>
      <c r="S27" s="39" t="s">
        <v>5196</v>
      </c>
      <c r="T27" s="39" t="s">
        <v>5197</v>
      </c>
      <c r="U27" s="39" t="s">
        <v>5196</v>
      </c>
      <c r="V27" s="39" t="s">
        <v>5196</v>
      </c>
      <c r="W27" s="39" t="s">
        <v>5355</v>
      </c>
      <c r="X27" s="39" t="s">
        <v>5199</v>
      </c>
      <c r="Y27" s="39" t="s">
        <v>5257</v>
      </c>
      <c r="Z27" s="39" t="s">
        <v>5201</v>
      </c>
      <c r="AA27" s="39" t="s">
        <v>5196</v>
      </c>
      <c r="AB27" s="39" t="s">
        <v>5196</v>
      </c>
      <c r="AC27" s="39" t="s">
        <v>5220</v>
      </c>
      <c r="AD27" s="39" t="s">
        <v>5220</v>
      </c>
      <c r="AE27" s="39" t="s">
        <v>5201</v>
      </c>
      <c r="AF27" s="39" t="s">
        <v>5196</v>
      </c>
      <c r="AG27" s="39" t="s">
        <v>5215</v>
      </c>
      <c r="AH27" s="39" t="s">
        <v>5201</v>
      </c>
      <c r="AI27" s="39" t="s">
        <v>5201</v>
      </c>
      <c r="AJ27" s="39" t="s">
        <v>5196</v>
      </c>
      <c r="AK27" s="39" t="s">
        <v>5205</v>
      </c>
      <c r="AL27" s="39" t="s">
        <v>5196</v>
      </c>
      <c r="AM27" s="39" t="s">
        <v>5196</v>
      </c>
    </row>
    <row r="28" spans="1:39" s="39" customFormat="1">
      <c r="A28" s="39" t="s">
        <v>5356</v>
      </c>
      <c r="B28" s="39" t="s">
        <v>5346</v>
      </c>
      <c r="C28" s="39" t="s">
        <v>5183</v>
      </c>
      <c r="D28" s="39" t="s">
        <v>5336</v>
      </c>
      <c r="E28" s="39" t="e">
        <f>VLOOKUP(A28,'202305 带宽'!$H$2:$H$934,1,FALSE)</f>
        <v>#N/A</v>
      </c>
      <c r="F28" s="39" t="s">
        <v>5341</v>
      </c>
      <c r="G28" s="39" t="s">
        <v>5185</v>
      </c>
      <c r="H28" s="39" t="s">
        <v>30</v>
      </c>
      <c r="I28" s="39" t="s">
        <v>5187</v>
      </c>
      <c r="J28" s="39" t="s">
        <v>5347</v>
      </c>
      <c r="K28" s="39" t="s">
        <v>5188</v>
      </c>
      <c r="L28" s="39" t="s">
        <v>5189</v>
      </c>
      <c r="M28" s="39" t="s">
        <v>5190</v>
      </c>
      <c r="N28" s="39" t="s">
        <v>5191</v>
      </c>
      <c r="O28" s="39" t="s">
        <v>5357</v>
      </c>
      <c r="P28" s="39" t="s">
        <v>5358</v>
      </c>
      <c r="Q28" s="39" t="s">
        <v>5350</v>
      </c>
      <c r="R28" s="39" t="s">
        <v>5350</v>
      </c>
      <c r="S28" s="39" t="s">
        <v>5196</v>
      </c>
      <c r="T28" s="39" t="s">
        <v>5197</v>
      </c>
      <c r="U28" s="39" t="s">
        <v>5196</v>
      </c>
      <c r="V28" s="39" t="s">
        <v>5196</v>
      </c>
      <c r="W28" s="39" t="s">
        <v>5359</v>
      </c>
      <c r="X28" s="39" t="s">
        <v>5199</v>
      </c>
      <c r="Y28" s="39" t="s">
        <v>5221</v>
      </c>
      <c r="Z28" s="39" t="s">
        <v>5189</v>
      </c>
      <c r="AA28" s="39" t="s">
        <v>5304</v>
      </c>
      <c r="AB28" s="39" t="s">
        <v>5360</v>
      </c>
      <c r="AC28" s="39" t="s">
        <v>5203</v>
      </c>
      <c r="AD28" s="39" t="s">
        <v>5203</v>
      </c>
      <c r="AE28" s="39" t="s">
        <v>5201</v>
      </c>
      <c r="AF28" s="39" t="s">
        <v>5196</v>
      </c>
      <c r="AG28" s="39" t="s">
        <v>5215</v>
      </c>
      <c r="AH28" s="39" t="s">
        <v>5201</v>
      </c>
      <c r="AI28" s="39" t="s">
        <v>5201</v>
      </c>
      <c r="AJ28" s="39" t="s">
        <v>5196</v>
      </c>
      <c r="AK28" s="39" t="s">
        <v>5205</v>
      </c>
      <c r="AL28" s="39" t="s">
        <v>5196</v>
      </c>
      <c r="AM28" s="39" t="s">
        <v>5196</v>
      </c>
    </row>
    <row r="29" spans="1:39" s="39" customFormat="1" hidden="1">
      <c r="A29" s="39" t="s">
        <v>2595</v>
      </c>
      <c r="B29" s="39" t="s">
        <v>5182</v>
      </c>
      <c r="C29" s="39" t="s">
        <v>5183</v>
      </c>
      <c r="D29" s="39" t="s">
        <v>5336</v>
      </c>
      <c r="E29" s="39" t="str">
        <f>VLOOKUP(A29,'202305 带宽'!$H$2:$H$934,1,FALSE)</f>
        <v>182315IDC00169</v>
      </c>
      <c r="G29" s="39" t="s">
        <v>5185</v>
      </c>
      <c r="H29" s="39" t="s">
        <v>5228</v>
      </c>
      <c r="I29" s="39" t="s">
        <v>5187</v>
      </c>
      <c r="J29" s="39" t="s">
        <v>212</v>
      </c>
      <c r="K29" s="39" t="s">
        <v>5188</v>
      </c>
      <c r="L29" s="39" t="s">
        <v>5189</v>
      </c>
      <c r="M29" s="39" t="s">
        <v>5190</v>
      </c>
      <c r="N29" s="39" t="s">
        <v>5191</v>
      </c>
      <c r="O29" s="39" t="s">
        <v>5361</v>
      </c>
      <c r="P29" s="39" t="s">
        <v>5362</v>
      </c>
      <c r="Q29" s="39" t="s">
        <v>5231</v>
      </c>
      <c r="R29" s="39" t="s">
        <v>5232</v>
      </c>
      <c r="S29" s="39" t="s">
        <v>5196</v>
      </c>
      <c r="T29" s="39" t="s">
        <v>5197</v>
      </c>
      <c r="U29" s="39" t="s">
        <v>5196</v>
      </c>
      <c r="V29" s="39" t="s">
        <v>5196</v>
      </c>
      <c r="W29" s="39" t="s">
        <v>5363</v>
      </c>
      <c r="X29" s="39" t="s">
        <v>5199</v>
      </c>
      <c r="Y29" s="39" t="s">
        <v>5245</v>
      </c>
      <c r="Z29" s="39" t="s">
        <v>5201</v>
      </c>
      <c r="AA29" s="39" t="s">
        <v>5196</v>
      </c>
      <c r="AB29" s="39" t="s">
        <v>5234</v>
      </c>
      <c r="AC29" s="39" t="s">
        <v>5220</v>
      </c>
      <c r="AD29" s="39" t="s">
        <v>5220</v>
      </c>
      <c r="AE29" s="39" t="s">
        <v>5201</v>
      </c>
      <c r="AF29" s="39" t="s">
        <v>5196</v>
      </c>
      <c r="AG29" s="39" t="s">
        <v>5204</v>
      </c>
      <c r="AH29" s="39" t="s">
        <v>5201</v>
      </c>
      <c r="AI29" s="39" t="s">
        <v>5201</v>
      </c>
      <c r="AJ29" s="39" t="s">
        <v>5196</v>
      </c>
      <c r="AK29" s="39" t="s">
        <v>5205</v>
      </c>
      <c r="AL29" s="39" t="s">
        <v>5196</v>
      </c>
      <c r="AM29" s="39" t="s">
        <v>5196</v>
      </c>
    </row>
    <row r="30" spans="1:39" s="39" customFormat="1" hidden="1">
      <c r="A30" s="39" t="s">
        <v>4167</v>
      </c>
      <c r="B30" s="39" t="s">
        <v>5182</v>
      </c>
      <c r="C30" s="39" t="s">
        <v>5183</v>
      </c>
      <c r="D30" s="39" t="s">
        <v>5364</v>
      </c>
      <c r="E30" s="39" t="str">
        <f>VLOOKUP(A30,'202305 带宽'!$H$2:$H$934,1,FALSE)</f>
        <v>182315IDC00165</v>
      </c>
      <c r="G30" s="39" t="s">
        <v>5185</v>
      </c>
      <c r="H30" s="39" t="s">
        <v>5186</v>
      </c>
      <c r="I30" s="39" t="s">
        <v>5187</v>
      </c>
      <c r="J30" s="39" t="s">
        <v>32</v>
      </c>
      <c r="K30" s="39" t="s">
        <v>5188</v>
      </c>
      <c r="L30" s="39" t="s">
        <v>5189</v>
      </c>
      <c r="M30" s="39" t="s">
        <v>5190</v>
      </c>
      <c r="N30" s="39" t="s">
        <v>5191</v>
      </c>
      <c r="O30" s="39" t="s">
        <v>5365</v>
      </c>
      <c r="P30" s="39" t="s">
        <v>5366</v>
      </c>
      <c r="Q30" s="39" t="s">
        <v>5231</v>
      </c>
      <c r="R30" s="39" t="s">
        <v>5244</v>
      </c>
      <c r="S30" s="39" t="s">
        <v>5196</v>
      </c>
      <c r="T30" s="39" t="s">
        <v>5197</v>
      </c>
      <c r="U30" s="39" t="s">
        <v>5196</v>
      </c>
      <c r="V30" s="39" t="s">
        <v>5196</v>
      </c>
      <c r="W30" s="39" t="s">
        <v>5367</v>
      </c>
      <c r="X30" s="39" t="s">
        <v>5199</v>
      </c>
      <c r="Y30" s="39" t="s">
        <v>5303</v>
      </c>
      <c r="Z30" s="39" t="s">
        <v>5201</v>
      </c>
      <c r="AA30" s="39" t="s">
        <v>5196</v>
      </c>
      <c r="AB30" s="39" t="s">
        <v>5368</v>
      </c>
      <c r="AC30" s="39" t="s">
        <v>5220</v>
      </c>
      <c r="AD30" s="39" t="s">
        <v>5220</v>
      </c>
      <c r="AE30" s="39" t="s">
        <v>5201</v>
      </c>
      <c r="AF30" s="39" t="s">
        <v>5196</v>
      </c>
      <c r="AG30" s="39" t="s">
        <v>5204</v>
      </c>
      <c r="AH30" s="39" t="s">
        <v>5201</v>
      </c>
      <c r="AI30" s="39" t="s">
        <v>5201</v>
      </c>
      <c r="AJ30" s="39" t="s">
        <v>5196</v>
      </c>
      <c r="AK30" s="39" t="s">
        <v>5205</v>
      </c>
      <c r="AL30" s="39" t="s">
        <v>5196</v>
      </c>
      <c r="AM30" s="39" t="s">
        <v>5196</v>
      </c>
    </row>
    <row r="31" spans="1:39" s="39" customFormat="1" hidden="1">
      <c r="A31" s="39" t="s">
        <v>4172</v>
      </c>
      <c r="B31" s="39" t="s">
        <v>5182</v>
      </c>
      <c r="C31" s="39" t="s">
        <v>5183</v>
      </c>
      <c r="D31" s="39" t="s">
        <v>5364</v>
      </c>
      <c r="E31" s="39" t="str">
        <f>VLOOKUP(A31,'202305 带宽'!$H$2:$H$934,1,FALSE)</f>
        <v>182315IDC00166</v>
      </c>
      <c r="G31" s="39" t="s">
        <v>5185</v>
      </c>
      <c r="H31" s="39" t="s">
        <v>5186</v>
      </c>
      <c r="I31" s="39" t="s">
        <v>5187</v>
      </c>
      <c r="J31" s="39" t="s">
        <v>32</v>
      </c>
      <c r="K31" s="39" t="s">
        <v>5188</v>
      </c>
      <c r="L31" s="39" t="s">
        <v>5189</v>
      </c>
      <c r="M31" s="39" t="s">
        <v>5190</v>
      </c>
      <c r="N31" s="39" t="s">
        <v>5191</v>
      </c>
      <c r="O31" s="39" t="s">
        <v>5365</v>
      </c>
      <c r="P31" s="39" t="s">
        <v>5369</v>
      </c>
      <c r="Q31" s="39" t="s">
        <v>5231</v>
      </c>
      <c r="R31" s="39" t="s">
        <v>5244</v>
      </c>
      <c r="S31" s="39" t="s">
        <v>5196</v>
      </c>
      <c r="T31" s="39" t="s">
        <v>5197</v>
      </c>
      <c r="U31" s="39" t="s">
        <v>5196</v>
      </c>
      <c r="V31" s="39" t="s">
        <v>5196</v>
      </c>
      <c r="W31" s="39" t="s">
        <v>5370</v>
      </c>
      <c r="X31" s="39" t="s">
        <v>5199</v>
      </c>
      <c r="Y31" s="39" t="s">
        <v>5303</v>
      </c>
      <c r="Z31" s="39" t="s">
        <v>5201</v>
      </c>
      <c r="AA31" s="39" t="s">
        <v>5196</v>
      </c>
      <c r="AB31" s="39" t="s">
        <v>5368</v>
      </c>
      <c r="AC31" s="39" t="s">
        <v>5220</v>
      </c>
      <c r="AD31" s="39" t="s">
        <v>5220</v>
      </c>
      <c r="AE31" s="39" t="s">
        <v>5201</v>
      </c>
      <c r="AF31" s="39" t="s">
        <v>5196</v>
      </c>
      <c r="AG31" s="39" t="s">
        <v>5204</v>
      </c>
      <c r="AH31" s="39" t="s">
        <v>5201</v>
      </c>
      <c r="AI31" s="39" t="s">
        <v>5201</v>
      </c>
      <c r="AJ31" s="39" t="s">
        <v>5196</v>
      </c>
      <c r="AK31" s="39" t="s">
        <v>5205</v>
      </c>
      <c r="AL31" s="39" t="s">
        <v>5196</v>
      </c>
      <c r="AM31" s="39" t="s">
        <v>5196</v>
      </c>
    </row>
    <row r="32" spans="1:39" s="39" customFormat="1" hidden="1">
      <c r="A32" s="39" t="s">
        <v>4179</v>
      </c>
      <c r="B32" s="39" t="s">
        <v>5182</v>
      </c>
      <c r="C32" s="39" t="s">
        <v>5183</v>
      </c>
      <c r="D32" s="39" t="s">
        <v>5364</v>
      </c>
      <c r="E32" s="39" t="str">
        <f>VLOOKUP(A32,'202305 带宽'!$H$2:$H$934,1,FALSE)</f>
        <v>182315IDC00164</v>
      </c>
      <c r="G32" s="39" t="s">
        <v>5185</v>
      </c>
      <c r="H32" s="39" t="s">
        <v>5186</v>
      </c>
      <c r="I32" s="39" t="s">
        <v>5187</v>
      </c>
      <c r="J32" s="39" t="s">
        <v>32</v>
      </c>
      <c r="K32" s="39" t="s">
        <v>5188</v>
      </c>
      <c r="L32" s="39" t="s">
        <v>5189</v>
      </c>
      <c r="M32" s="39" t="s">
        <v>5190</v>
      </c>
      <c r="N32" s="39" t="s">
        <v>5191</v>
      </c>
      <c r="O32" s="39" t="s">
        <v>5365</v>
      </c>
      <c r="P32" s="39" t="s">
        <v>5371</v>
      </c>
      <c r="Q32" s="39" t="s">
        <v>5231</v>
      </c>
      <c r="R32" s="39" t="s">
        <v>5244</v>
      </c>
      <c r="S32" s="39" t="s">
        <v>5196</v>
      </c>
      <c r="T32" s="39" t="s">
        <v>5197</v>
      </c>
      <c r="U32" s="39" t="s">
        <v>5196</v>
      </c>
      <c r="V32" s="39" t="s">
        <v>5196</v>
      </c>
      <c r="W32" s="39" t="s">
        <v>5372</v>
      </c>
      <c r="X32" s="39" t="s">
        <v>5199</v>
      </c>
      <c r="Y32" s="39" t="s">
        <v>5303</v>
      </c>
      <c r="Z32" s="39" t="s">
        <v>5201</v>
      </c>
      <c r="AA32" s="39" t="s">
        <v>5196</v>
      </c>
      <c r="AB32" s="39" t="s">
        <v>5368</v>
      </c>
      <c r="AC32" s="39" t="s">
        <v>5220</v>
      </c>
      <c r="AD32" s="39" t="s">
        <v>5220</v>
      </c>
      <c r="AE32" s="39" t="s">
        <v>5201</v>
      </c>
      <c r="AF32" s="39" t="s">
        <v>5196</v>
      </c>
      <c r="AG32" s="39" t="s">
        <v>5204</v>
      </c>
      <c r="AH32" s="39" t="s">
        <v>5201</v>
      </c>
      <c r="AI32" s="39" t="s">
        <v>5201</v>
      </c>
      <c r="AJ32" s="39" t="s">
        <v>5196</v>
      </c>
      <c r="AK32" s="39" t="s">
        <v>5205</v>
      </c>
      <c r="AL32" s="39" t="s">
        <v>5196</v>
      </c>
      <c r="AM32" s="39" t="s">
        <v>5196</v>
      </c>
    </row>
    <row r="33" spans="1:39" s="39" customFormat="1">
      <c r="A33" s="39" t="s">
        <v>2368</v>
      </c>
      <c r="B33" s="39" t="s">
        <v>5182</v>
      </c>
      <c r="C33" s="39" t="s">
        <v>5183</v>
      </c>
      <c r="D33" s="39" t="s">
        <v>5373</v>
      </c>
      <c r="E33" s="39" t="str">
        <f>VLOOKUP(A33,'202305 带宽'!$H$2:$H$934,1,FALSE)</f>
        <v>182315IDC00152</v>
      </c>
      <c r="F33" s="42" t="s">
        <v>5374</v>
      </c>
      <c r="G33" s="39" t="s">
        <v>5185</v>
      </c>
      <c r="H33" s="39" t="s">
        <v>5258</v>
      </c>
      <c r="I33" s="39" t="s">
        <v>5187</v>
      </c>
      <c r="J33" s="39" t="s">
        <v>1913</v>
      </c>
      <c r="K33" s="39" t="s">
        <v>5188</v>
      </c>
      <c r="L33" s="39" t="s">
        <v>5189</v>
      </c>
      <c r="M33" s="39" t="s">
        <v>5190</v>
      </c>
      <c r="N33" s="39" t="s">
        <v>5191</v>
      </c>
      <c r="O33" s="39" t="s">
        <v>5375</v>
      </c>
      <c r="P33" s="39" t="s">
        <v>5376</v>
      </c>
      <c r="Q33" s="39" t="s">
        <v>5231</v>
      </c>
      <c r="R33" s="39" t="s">
        <v>5232</v>
      </c>
      <c r="S33" s="39" t="s">
        <v>5196</v>
      </c>
      <c r="T33" s="39" t="s">
        <v>5197</v>
      </c>
      <c r="U33" s="39" t="s">
        <v>5196</v>
      </c>
      <c r="V33" s="39" t="s">
        <v>5196</v>
      </c>
      <c r="W33" s="39" t="s">
        <v>5377</v>
      </c>
      <c r="X33" s="39" t="s">
        <v>5199</v>
      </c>
      <c r="Y33" s="39" t="s">
        <v>5286</v>
      </c>
      <c r="Z33" s="39" t="s">
        <v>5201</v>
      </c>
      <c r="AA33" s="39" t="s">
        <v>5196</v>
      </c>
      <c r="AB33" s="39" t="s">
        <v>5378</v>
      </c>
      <c r="AC33" s="39" t="s">
        <v>5220</v>
      </c>
      <c r="AD33" s="39" t="s">
        <v>5220</v>
      </c>
      <c r="AE33" s="39" t="s">
        <v>5201</v>
      </c>
      <c r="AF33" s="39" t="s">
        <v>5196</v>
      </c>
      <c r="AG33" s="39" t="s">
        <v>5204</v>
      </c>
      <c r="AH33" s="39" t="s">
        <v>5201</v>
      </c>
      <c r="AI33" s="39" t="s">
        <v>5201</v>
      </c>
      <c r="AJ33" s="39" t="s">
        <v>5196</v>
      </c>
      <c r="AK33" s="39" t="s">
        <v>5205</v>
      </c>
      <c r="AL33" s="39" t="s">
        <v>5196</v>
      </c>
      <c r="AM33" s="39" t="s">
        <v>5196</v>
      </c>
    </row>
    <row r="34" spans="1:39" s="39" customFormat="1" hidden="1">
      <c r="A34" s="39" t="s">
        <v>2361</v>
      </c>
      <c r="B34" s="39" t="s">
        <v>5182</v>
      </c>
      <c r="C34" s="39" t="s">
        <v>5183</v>
      </c>
      <c r="D34" s="39" t="s">
        <v>5379</v>
      </c>
      <c r="E34" s="39" t="str">
        <f>VLOOKUP(A34,'202305 带宽'!$H$2:$H$934,1,FALSE)</f>
        <v>182315IDC00143</v>
      </c>
      <c r="G34" s="39" t="s">
        <v>5185</v>
      </c>
      <c r="H34" s="39" t="s">
        <v>5258</v>
      </c>
      <c r="I34" s="39" t="s">
        <v>5187</v>
      </c>
      <c r="J34" s="39" t="s">
        <v>1913</v>
      </c>
      <c r="K34" s="39" t="s">
        <v>5188</v>
      </c>
      <c r="L34" s="39" t="s">
        <v>5189</v>
      </c>
      <c r="M34" s="39" t="s">
        <v>5190</v>
      </c>
      <c r="N34" s="39" t="s">
        <v>5191</v>
      </c>
      <c r="O34" s="39" t="s">
        <v>5380</v>
      </c>
      <c r="P34" s="39" t="s">
        <v>5381</v>
      </c>
      <c r="Q34" s="39" t="s">
        <v>5231</v>
      </c>
      <c r="R34" s="39" t="s">
        <v>5232</v>
      </c>
      <c r="S34" s="39" t="s">
        <v>5196</v>
      </c>
      <c r="T34" s="39" t="s">
        <v>5197</v>
      </c>
      <c r="U34" s="39" t="s">
        <v>5196</v>
      </c>
      <c r="V34" s="39" t="s">
        <v>5196</v>
      </c>
      <c r="W34" s="39" t="s">
        <v>5382</v>
      </c>
      <c r="X34" s="39" t="s">
        <v>5199</v>
      </c>
      <c r="Y34" s="39" t="s">
        <v>5286</v>
      </c>
      <c r="Z34" s="39" t="s">
        <v>5201</v>
      </c>
      <c r="AA34" s="39" t="s">
        <v>5196</v>
      </c>
      <c r="AB34" s="39" t="s">
        <v>5383</v>
      </c>
      <c r="AC34" s="39" t="s">
        <v>5220</v>
      </c>
      <c r="AD34" s="39" t="s">
        <v>5220</v>
      </c>
      <c r="AE34" s="39" t="s">
        <v>5201</v>
      </c>
      <c r="AF34" s="39" t="s">
        <v>5196</v>
      </c>
      <c r="AG34" s="39" t="s">
        <v>5204</v>
      </c>
      <c r="AH34" s="39" t="s">
        <v>5201</v>
      </c>
      <c r="AI34" s="39" t="s">
        <v>5201</v>
      </c>
      <c r="AJ34" s="39" t="s">
        <v>5196</v>
      </c>
      <c r="AK34" s="39" t="s">
        <v>5205</v>
      </c>
      <c r="AL34" s="39" t="s">
        <v>5196</v>
      </c>
      <c r="AM34" s="39" t="s">
        <v>5196</v>
      </c>
    </row>
    <row r="35" spans="1:39" s="39" customFormat="1">
      <c r="A35" s="39" t="s">
        <v>5384</v>
      </c>
      <c r="B35" s="39" t="s">
        <v>5182</v>
      </c>
      <c r="C35" s="39" t="s">
        <v>5183</v>
      </c>
      <c r="D35" s="39" t="s">
        <v>5379</v>
      </c>
      <c r="E35" s="39" t="e">
        <f>VLOOKUP(A35,'202305 带宽'!$H$2:$H$934,1,FALSE)</f>
        <v>#N/A</v>
      </c>
      <c r="F35" s="39" t="s">
        <v>5385</v>
      </c>
      <c r="G35" s="39" t="s">
        <v>5185</v>
      </c>
      <c r="H35" s="39" t="s">
        <v>5186</v>
      </c>
      <c r="I35" s="39" t="s">
        <v>5187</v>
      </c>
      <c r="J35" s="39" t="s">
        <v>32</v>
      </c>
      <c r="K35" s="39" t="s">
        <v>5188</v>
      </c>
      <c r="L35" s="39" t="s">
        <v>5189</v>
      </c>
      <c r="M35" s="39" t="s">
        <v>5190</v>
      </c>
      <c r="N35" s="39" t="s">
        <v>5191</v>
      </c>
      <c r="O35" s="39" t="s">
        <v>5386</v>
      </c>
      <c r="P35" s="39" t="s">
        <v>5387</v>
      </c>
      <c r="Q35" s="39" t="s">
        <v>5388</v>
      </c>
      <c r="R35" s="39" t="s">
        <v>5272</v>
      </c>
      <c r="S35" s="39" t="s">
        <v>5196</v>
      </c>
      <c r="T35" s="39" t="s">
        <v>5197</v>
      </c>
      <c r="U35" s="39" t="s">
        <v>5196</v>
      </c>
      <c r="V35" s="39" t="s">
        <v>5196</v>
      </c>
      <c r="W35" s="39" t="s">
        <v>5389</v>
      </c>
      <c r="X35" s="39" t="s">
        <v>5199</v>
      </c>
      <c r="Y35" s="39" t="s">
        <v>5303</v>
      </c>
      <c r="Z35" s="39" t="s">
        <v>5201</v>
      </c>
      <c r="AA35" s="39" t="s">
        <v>5196</v>
      </c>
      <c r="AB35" s="39" t="s">
        <v>5390</v>
      </c>
      <c r="AC35" s="39" t="s">
        <v>5220</v>
      </c>
      <c r="AD35" s="39" t="s">
        <v>5220</v>
      </c>
      <c r="AE35" s="39" t="s">
        <v>5201</v>
      </c>
      <c r="AF35" s="39" t="s">
        <v>5196</v>
      </c>
      <c r="AG35" s="39" t="s">
        <v>5204</v>
      </c>
      <c r="AH35" s="39" t="s">
        <v>5201</v>
      </c>
      <c r="AI35" s="39" t="s">
        <v>5201</v>
      </c>
      <c r="AJ35" s="39" t="s">
        <v>5196</v>
      </c>
      <c r="AK35" s="39" t="s">
        <v>5205</v>
      </c>
      <c r="AL35" s="39" t="s">
        <v>5196</v>
      </c>
      <c r="AM35" s="39" t="s">
        <v>5196</v>
      </c>
    </row>
    <row r="36" spans="1:39" s="39" customFormat="1">
      <c r="A36" s="39" t="s">
        <v>5391</v>
      </c>
      <c r="B36" s="39" t="s">
        <v>5346</v>
      </c>
      <c r="C36" s="39" t="s">
        <v>5183</v>
      </c>
      <c r="D36" s="39" t="s">
        <v>5379</v>
      </c>
      <c r="E36" s="39" t="e">
        <f>VLOOKUP(A36,'202305 带宽'!$H$2:$H$934,1,FALSE)</f>
        <v>#N/A</v>
      </c>
      <c r="F36" s="39" t="s">
        <v>5385</v>
      </c>
      <c r="G36" s="39" t="s">
        <v>5185</v>
      </c>
      <c r="H36" s="39" t="s">
        <v>5186</v>
      </c>
      <c r="I36" s="39" t="s">
        <v>5187</v>
      </c>
      <c r="J36" s="39" t="s">
        <v>32</v>
      </c>
      <c r="K36" s="39" t="s">
        <v>5188</v>
      </c>
      <c r="L36" s="39" t="s">
        <v>5189</v>
      </c>
      <c r="M36" s="39" t="s">
        <v>5190</v>
      </c>
      <c r="N36" s="39" t="s">
        <v>5191</v>
      </c>
      <c r="O36" s="39" t="s">
        <v>5392</v>
      </c>
      <c r="P36" s="39" t="s">
        <v>5393</v>
      </c>
      <c r="Q36" s="39" t="s">
        <v>5394</v>
      </c>
      <c r="R36" s="39" t="s">
        <v>5395</v>
      </c>
      <c r="S36" s="39" t="s">
        <v>5196</v>
      </c>
      <c r="T36" s="39" t="s">
        <v>5197</v>
      </c>
      <c r="U36" s="39" t="s">
        <v>5196</v>
      </c>
      <c r="V36" s="39" t="s">
        <v>5196</v>
      </c>
      <c r="W36" s="39" t="s">
        <v>5396</v>
      </c>
      <c r="X36" s="39" t="s">
        <v>5199</v>
      </c>
      <c r="Y36" s="39" t="s">
        <v>5303</v>
      </c>
      <c r="Z36" s="39" t="s">
        <v>5201</v>
      </c>
      <c r="AA36" s="39" t="s">
        <v>5196</v>
      </c>
      <c r="AB36" s="39" t="s">
        <v>5397</v>
      </c>
      <c r="AC36" s="39" t="s">
        <v>5220</v>
      </c>
      <c r="AD36" s="39" t="s">
        <v>5220</v>
      </c>
      <c r="AE36" s="39" t="s">
        <v>5201</v>
      </c>
      <c r="AF36" s="39" t="s">
        <v>5196</v>
      </c>
      <c r="AG36" s="39" t="s">
        <v>5204</v>
      </c>
      <c r="AH36" s="39" t="s">
        <v>5201</v>
      </c>
      <c r="AI36" s="39" t="s">
        <v>5201</v>
      </c>
      <c r="AJ36" s="39" t="s">
        <v>5196</v>
      </c>
      <c r="AK36" s="39" t="s">
        <v>5205</v>
      </c>
      <c r="AL36" s="39" t="s">
        <v>5196</v>
      </c>
      <c r="AM36" s="39" t="s">
        <v>5196</v>
      </c>
    </row>
    <row r="37" spans="1:39" s="39" customFormat="1" hidden="1">
      <c r="A37" s="39" t="s">
        <v>2396</v>
      </c>
      <c r="B37" s="39" t="s">
        <v>5182</v>
      </c>
      <c r="C37" s="39" t="s">
        <v>5183</v>
      </c>
      <c r="D37" s="39" t="s">
        <v>5379</v>
      </c>
      <c r="E37" s="39" t="str">
        <f>VLOOKUP(A37,'202305 带宽'!$H$2:$H$934,1,FALSE)</f>
        <v>182315IDC00142</v>
      </c>
      <c r="G37" s="39" t="s">
        <v>5185</v>
      </c>
      <c r="H37" s="39" t="s">
        <v>5258</v>
      </c>
      <c r="I37" s="39" t="s">
        <v>5187</v>
      </c>
      <c r="J37" s="39" t="s">
        <v>1913</v>
      </c>
      <c r="K37" s="39" t="s">
        <v>5188</v>
      </c>
      <c r="L37" s="39" t="s">
        <v>5189</v>
      </c>
      <c r="M37" s="39" t="s">
        <v>5190</v>
      </c>
      <c r="N37" s="39" t="s">
        <v>5191</v>
      </c>
      <c r="O37" s="39" t="s">
        <v>5398</v>
      </c>
      <c r="P37" s="39" t="s">
        <v>5399</v>
      </c>
      <c r="Q37" s="39" t="s">
        <v>5231</v>
      </c>
      <c r="R37" s="39" t="s">
        <v>5232</v>
      </c>
      <c r="S37" s="39" t="s">
        <v>5196</v>
      </c>
      <c r="T37" s="39" t="s">
        <v>5197</v>
      </c>
      <c r="U37" s="39" t="s">
        <v>5196</v>
      </c>
      <c r="V37" s="39" t="s">
        <v>5196</v>
      </c>
      <c r="W37" s="39" t="s">
        <v>5400</v>
      </c>
      <c r="X37" s="39" t="s">
        <v>5199</v>
      </c>
      <c r="Y37" s="39" t="s">
        <v>5401</v>
      </c>
      <c r="Z37" s="39" t="s">
        <v>5201</v>
      </c>
      <c r="AA37" s="39" t="s">
        <v>5196</v>
      </c>
      <c r="AB37" s="39" t="s">
        <v>5402</v>
      </c>
      <c r="AC37" s="39" t="s">
        <v>5220</v>
      </c>
      <c r="AD37" s="39" t="s">
        <v>5220</v>
      </c>
      <c r="AE37" s="39" t="s">
        <v>5201</v>
      </c>
      <c r="AF37" s="39" t="s">
        <v>5196</v>
      </c>
      <c r="AG37" s="39" t="s">
        <v>5204</v>
      </c>
      <c r="AH37" s="39" t="s">
        <v>5201</v>
      </c>
      <c r="AI37" s="39" t="s">
        <v>5201</v>
      </c>
      <c r="AJ37" s="39" t="s">
        <v>5196</v>
      </c>
      <c r="AK37" s="39" t="s">
        <v>5205</v>
      </c>
      <c r="AL37" s="39" t="s">
        <v>5196</v>
      </c>
      <c r="AM37" s="39" t="s">
        <v>5196</v>
      </c>
    </row>
    <row r="38" spans="1:39" s="39" customFormat="1" hidden="1">
      <c r="A38" s="39" t="s">
        <v>3809</v>
      </c>
      <c r="B38" s="39" t="s">
        <v>5182</v>
      </c>
      <c r="C38" s="39" t="s">
        <v>5183</v>
      </c>
      <c r="D38" s="39" t="s">
        <v>5379</v>
      </c>
      <c r="E38" s="39" t="str">
        <f>VLOOKUP(A38,'202305 带宽'!$H$2:$H$934,1,FALSE)</f>
        <v>182315IDC00144</v>
      </c>
      <c r="G38" s="39" t="s">
        <v>5185</v>
      </c>
      <c r="H38" s="39" t="s">
        <v>5186</v>
      </c>
      <c r="I38" s="39" t="s">
        <v>5187</v>
      </c>
      <c r="J38" s="39" t="s">
        <v>3410</v>
      </c>
      <c r="K38" s="39" t="s">
        <v>5188</v>
      </c>
      <c r="L38" s="39" t="s">
        <v>5189</v>
      </c>
      <c r="M38" s="39" t="s">
        <v>5190</v>
      </c>
      <c r="N38" s="39" t="s">
        <v>5191</v>
      </c>
      <c r="O38" s="39" t="s">
        <v>5403</v>
      </c>
      <c r="P38" s="39" t="s">
        <v>5404</v>
      </c>
      <c r="Q38" s="39" t="s">
        <v>5224</v>
      </c>
      <c r="R38" s="39" t="s">
        <v>5218</v>
      </c>
      <c r="S38" s="39" t="s">
        <v>5196</v>
      </c>
      <c r="T38" s="39" t="s">
        <v>5197</v>
      </c>
      <c r="U38" s="39" t="s">
        <v>5196</v>
      </c>
      <c r="V38" s="39" t="s">
        <v>5196</v>
      </c>
      <c r="W38" s="39" t="s">
        <v>5405</v>
      </c>
      <c r="X38" s="39" t="s">
        <v>5199</v>
      </c>
      <c r="Y38" s="39" t="s">
        <v>5303</v>
      </c>
      <c r="Z38" s="39" t="s">
        <v>5201</v>
      </c>
      <c r="AA38" s="39" t="s">
        <v>5196</v>
      </c>
      <c r="AB38" s="39" t="s">
        <v>5406</v>
      </c>
      <c r="AC38" s="39" t="s">
        <v>5220</v>
      </c>
      <c r="AD38" s="39" t="s">
        <v>5220</v>
      </c>
      <c r="AE38" s="39" t="s">
        <v>5201</v>
      </c>
      <c r="AF38" s="39" t="s">
        <v>5196</v>
      </c>
      <c r="AG38" s="39" t="s">
        <v>5204</v>
      </c>
      <c r="AH38" s="39" t="s">
        <v>5201</v>
      </c>
      <c r="AI38" s="39" t="s">
        <v>5201</v>
      </c>
      <c r="AJ38" s="39" t="s">
        <v>5196</v>
      </c>
      <c r="AK38" s="39" t="s">
        <v>5205</v>
      </c>
      <c r="AL38" s="39" t="s">
        <v>5196</v>
      </c>
      <c r="AM38" s="39" t="s">
        <v>5196</v>
      </c>
    </row>
    <row r="39" spans="1:39" s="39" customFormat="1" hidden="1">
      <c r="A39" s="39" t="s">
        <v>2804</v>
      </c>
      <c r="B39" s="39" t="s">
        <v>5182</v>
      </c>
      <c r="C39" s="39" t="s">
        <v>5183</v>
      </c>
      <c r="D39" s="39" t="s">
        <v>5379</v>
      </c>
      <c r="E39" s="39" t="str">
        <f>VLOOKUP(A39,'202305 带宽'!$H$2:$H$934,1,FALSE)</f>
        <v>182315IDC00141</v>
      </c>
      <c r="G39" s="39" t="s">
        <v>5185</v>
      </c>
      <c r="H39" s="39" t="s">
        <v>5228</v>
      </c>
      <c r="I39" s="39" t="s">
        <v>5187</v>
      </c>
      <c r="J39" s="39" t="s">
        <v>1231</v>
      </c>
      <c r="K39" s="39" t="s">
        <v>5188</v>
      </c>
      <c r="L39" s="39" t="s">
        <v>5189</v>
      </c>
      <c r="M39" s="39" t="s">
        <v>5190</v>
      </c>
      <c r="N39" s="39" t="s">
        <v>5191</v>
      </c>
      <c r="O39" s="39" t="s">
        <v>5407</v>
      </c>
      <c r="P39" s="39" t="s">
        <v>5408</v>
      </c>
      <c r="Q39" s="39" t="s">
        <v>5231</v>
      </c>
      <c r="R39" s="39" t="s">
        <v>5232</v>
      </c>
      <c r="S39" s="39" t="s">
        <v>5196</v>
      </c>
      <c r="T39" s="39" t="s">
        <v>5197</v>
      </c>
      <c r="U39" s="39" t="s">
        <v>5196</v>
      </c>
      <c r="V39" s="39" t="s">
        <v>5196</v>
      </c>
      <c r="W39" s="39" t="s">
        <v>5409</v>
      </c>
      <c r="X39" s="39" t="s">
        <v>5199</v>
      </c>
      <c r="Y39" s="39" t="s">
        <v>5280</v>
      </c>
      <c r="Z39" s="39" t="s">
        <v>5201</v>
      </c>
      <c r="AA39" s="39" t="s">
        <v>5196</v>
      </c>
      <c r="AB39" s="39" t="s">
        <v>5234</v>
      </c>
      <c r="AC39" s="39" t="s">
        <v>5220</v>
      </c>
      <c r="AD39" s="39" t="s">
        <v>5220</v>
      </c>
      <c r="AE39" s="39" t="s">
        <v>5201</v>
      </c>
      <c r="AF39" s="39" t="s">
        <v>5196</v>
      </c>
      <c r="AG39" s="39" t="s">
        <v>5204</v>
      </c>
      <c r="AH39" s="39" t="s">
        <v>5201</v>
      </c>
      <c r="AI39" s="39" t="s">
        <v>5201</v>
      </c>
      <c r="AJ39" s="39" t="s">
        <v>5196</v>
      </c>
      <c r="AK39" s="39" t="s">
        <v>5205</v>
      </c>
      <c r="AL39" s="39" t="s">
        <v>5196</v>
      </c>
      <c r="AM39" s="39" t="s">
        <v>5196</v>
      </c>
    </row>
    <row r="40" spans="1:39" s="39" customFormat="1">
      <c r="A40" s="39" t="s">
        <v>5410</v>
      </c>
      <c r="B40" s="39" t="s">
        <v>5182</v>
      </c>
      <c r="C40" s="39" t="s">
        <v>5183</v>
      </c>
      <c r="D40" s="39" t="s">
        <v>5379</v>
      </c>
      <c r="E40" s="39" t="e">
        <f>VLOOKUP(A40,'202305 带宽'!$H$2:$H$934,1,FALSE)</f>
        <v>#N/A</v>
      </c>
      <c r="F40" s="39" t="s">
        <v>5385</v>
      </c>
      <c r="G40" s="39" t="s">
        <v>5185</v>
      </c>
      <c r="H40" s="39" t="s">
        <v>5186</v>
      </c>
      <c r="I40" s="39" t="s">
        <v>5187</v>
      </c>
      <c r="J40" s="39" t="s">
        <v>32</v>
      </c>
      <c r="K40" s="39" t="s">
        <v>5188</v>
      </c>
      <c r="L40" s="39" t="s">
        <v>5189</v>
      </c>
      <c r="M40" s="39" t="s">
        <v>5190</v>
      </c>
      <c r="N40" s="39" t="s">
        <v>5191</v>
      </c>
      <c r="O40" s="39" t="s">
        <v>5386</v>
      </c>
      <c r="P40" s="39" t="s">
        <v>5411</v>
      </c>
      <c r="Q40" s="39" t="s">
        <v>5412</v>
      </c>
      <c r="R40" s="39" t="s">
        <v>5413</v>
      </c>
      <c r="S40" s="39" t="s">
        <v>5196</v>
      </c>
      <c r="T40" s="39" t="s">
        <v>5197</v>
      </c>
      <c r="U40" s="39" t="s">
        <v>5196</v>
      </c>
      <c r="V40" s="39" t="s">
        <v>5196</v>
      </c>
      <c r="W40" s="39" t="s">
        <v>5414</v>
      </c>
      <c r="X40" s="39" t="s">
        <v>5199</v>
      </c>
      <c r="Y40" s="39" t="s">
        <v>5303</v>
      </c>
      <c r="Z40" s="39" t="s">
        <v>5201</v>
      </c>
      <c r="AA40" s="39" t="s">
        <v>5196</v>
      </c>
      <c r="AB40" s="39" t="s">
        <v>5390</v>
      </c>
      <c r="AC40" s="39" t="s">
        <v>5220</v>
      </c>
      <c r="AD40" s="39" t="s">
        <v>5220</v>
      </c>
      <c r="AE40" s="39" t="s">
        <v>5201</v>
      </c>
      <c r="AF40" s="39" t="s">
        <v>5196</v>
      </c>
      <c r="AG40" s="39" t="s">
        <v>5204</v>
      </c>
      <c r="AH40" s="39" t="s">
        <v>5201</v>
      </c>
      <c r="AI40" s="39" t="s">
        <v>5201</v>
      </c>
      <c r="AJ40" s="39" t="s">
        <v>5196</v>
      </c>
      <c r="AK40" s="39" t="s">
        <v>5205</v>
      </c>
      <c r="AL40" s="39" t="s">
        <v>5196</v>
      </c>
      <c r="AM40" s="39" t="s">
        <v>5196</v>
      </c>
    </row>
    <row r="41" spans="1:39" s="39" customFormat="1">
      <c r="A41" s="39" t="s">
        <v>5415</v>
      </c>
      <c r="B41" s="39" t="s">
        <v>5182</v>
      </c>
      <c r="C41" s="39" t="s">
        <v>5183</v>
      </c>
      <c r="D41" s="39" t="s">
        <v>5416</v>
      </c>
      <c r="E41" s="39" t="e">
        <f>VLOOKUP(A41,'202305 带宽'!$H$2:$H$934,1,FALSE)</f>
        <v>#N/A</v>
      </c>
      <c r="F41" s="39" t="s">
        <v>5251</v>
      </c>
      <c r="G41" s="39" t="s">
        <v>5185</v>
      </c>
      <c r="H41" s="39" t="s">
        <v>30</v>
      </c>
      <c r="I41" s="39" t="s">
        <v>5187</v>
      </c>
      <c r="J41" s="39" t="s">
        <v>5417</v>
      </c>
      <c r="K41" s="39" t="s">
        <v>5188</v>
      </c>
      <c r="L41" s="39" t="s">
        <v>5189</v>
      </c>
      <c r="M41" s="39" t="s">
        <v>5190</v>
      </c>
      <c r="N41" s="39" t="s">
        <v>5191</v>
      </c>
      <c r="O41" s="39" t="s">
        <v>5418</v>
      </c>
      <c r="P41" s="39" t="s">
        <v>5419</v>
      </c>
      <c r="Q41" s="39" t="s">
        <v>5420</v>
      </c>
      <c r="R41" s="39" t="s">
        <v>5421</v>
      </c>
      <c r="S41" s="39" t="s">
        <v>5196</v>
      </c>
      <c r="T41" s="39" t="s">
        <v>5197</v>
      </c>
      <c r="U41" s="39" t="s">
        <v>5196</v>
      </c>
      <c r="V41" s="39" t="s">
        <v>5196</v>
      </c>
      <c r="W41" s="39" t="s">
        <v>5422</v>
      </c>
      <c r="X41" s="39" t="s">
        <v>5199</v>
      </c>
      <c r="Y41" s="39" t="s">
        <v>5284</v>
      </c>
      <c r="Z41" s="39" t="s">
        <v>5201</v>
      </c>
      <c r="AA41" s="39" t="s">
        <v>5196</v>
      </c>
      <c r="AB41" s="39" t="s">
        <v>5196</v>
      </c>
      <c r="AC41" s="39" t="s">
        <v>5423</v>
      </c>
      <c r="AD41" s="39" t="s">
        <v>5423</v>
      </c>
      <c r="AE41" s="39" t="s">
        <v>5201</v>
      </c>
      <c r="AF41" s="39" t="s">
        <v>5196</v>
      </c>
      <c r="AG41" s="39" t="s">
        <v>5215</v>
      </c>
      <c r="AH41" s="39" t="s">
        <v>5201</v>
      </c>
      <c r="AI41" s="39" t="s">
        <v>5201</v>
      </c>
      <c r="AJ41" s="39" t="s">
        <v>5196</v>
      </c>
      <c r="AK41" s="39" t="s">
        <v>5205</v>
      </c>
      <c r="AL41" s="39" t="s">
        <v>5196</v>
      </c>
      <c r="AM41" s="39" t="s">
        <v>5196</v>
      </c>
    </row>
    <row r="42" spans="1:39" s="39" customFormat="1" hidden="1">
      <c r="A42" s="39" t="s">
        <v>362</v>
      </c>
      <c r="B42" s="39" t="s">
        <v>5182</v>
      </c>
      <c r="C42" s="39" t="s">
        <v>5183</v>
      </c>
      <c r="D42" s="39" t="s">
        <v>5388</v>
      </c>
      <c r="E42" s="39" t="str">
        <f>VLOOKUP(A42,'202305 带宽'!$H$2:$H$934,1,FALSE)</f>
        <v>182315IDC00104</v>
      </c>
      <c r="G42" s="39" t="s">
        <v>5185</v>
      </c>
      <c r="H42" s="39" t="s">
        <v>30</v>
      </c>
      <c r="I42" s="39" t="s">
        <v>5187</v>
      </c>
      <c r="J42" s="39" t="s">
        <v>32</v>
      </c>
      <c r="K42" s="39" t="s">
        <v>5188</v>
      </c>
      <c r="L42" s="39" t="s">
        <v>5189</v>
      </c>
      <c r="M42" s="39" t="s">
        <v>5190</v>
      </c>
      <c r="N42" s="39" t="s">
        <v>5191</v>
      </c>
      <c r="O42" s="39" t="s">
        <v>5424</v>
      </c>
      <c r="P42" s="39" t="s">
        <v>5425</v>
      </c>
      <c r="Q42" s="39" t="s">
        <v>5224</v>
      </c>
      <c r="R42" s="39" t="s">
        <v>5225</v>
      </c>
      <c r="S42" s="39" t="s">
        <v>5196</v>
      </c>
      <c r="T42" s="39" t="s">
        <v>5197</v>
      </c>
      <c r="U42" s="39" t="s">
        <v>5196</v>
      </c>
      <c r="V42" s="39" t="s">
        <v>5196</v>
      </c>
      <c r="W42" s="39" t="s">
        <v>5426</v>
      </c>
      <c r="X42" s="39" t="s">
        <v>5199</v>
      </c>
      <c r="Y42" s="39" t="s">
        <v>5221</v>
      </c>
      <c r="Z42" s="39" t="s">
        <v>5189</v>
      </c>
      <c r="AA42" s="39" t="s">
        <v>5304</v>
      </c>
      <c r="AB42" s="39" t="s">
        <v>5427</v>
      </c>
      <c r="AC42" s="39" t="s">
        <v>5220</v>
      </c>
      <c r="AD42" s="39" t="s">
        <v>5220</v>
      </c>
      <c r="AE42" s="39" t="s">
        <v>5201</v>
      </c>
      <c r="AF42" s="39" t="s">
        <v>5196</v>
      </c>
      <c r="AG42" s="39" t="s">
        <v>5215</v>
      </c>
      <c r="AH42" s="39" t="s">
        <v>5201</v>
      </c>
      <c r="AI42" s="39" t="s">
        <v>5201</v>
      </c>
      <c r="AJ42" s="39" t="s">
        <v>5196</v>
      </c>
      <c r="AK42" s="39" t="s">
        <v>5205</v>
      </c>
      <c r="AL42" s="39" t="s">
        <v>5196</v>
      </c>
      <c r="AM42" s="39" t="s">
        <v>5196</v>
      </c>
    </row>
    <row r="43" spans="1:39" s="39" customFormat="1">
      <c r="A43" s="39" t="s">
        <v>5428</v>
      </c>
      <c r="B43" s="39" t="s">
        <v>5182</v>
      </c>
      <c r="C43" s="39" t="s">
        <v>5183</v>
      </c>
      <c r="D43" s="39" t="s">
        <v>5429</v>
      </c>
      <c r="E43" s="39" t="e">
        <f>VLOOKUP(A43,'202305 带宽'!$H$2:$H$934,1,FALSE)</f>
        <v>#N/A</v>
      </c>
      <c r="F43" s="39" t="s">
        <v>5287</v>
      </c>
      <c r="G43" s="39" t="s">
        <v>5185</v>
      </c>
      <c r="H43" s="39" t="s">
        <v>5288</v>
      </c>
      <c r="I43" s="39" t="s">
        <v>5188</v>
      </c>
      <c r="J43" s="39" t="s">
        <v>5288</v>
      </c>
      <c r="K43" s="39" t="s">
        <v>5188</v>
      </c>
      <c r="L43" s="39" t="s">
        <v>5201</v>
      </c>
      <c r="M43" s="39" t="s">
        <v>5190</v>
      </c>
      <c r="N43" s="39" t="s">
        <v>5191</v>
      </c>
      <c r="O43" s="39" t="s">
        <v>5430</v>
      </c>
      <c r="P43" s="39" t="s">
        <v>5431</v>
      </c>
      <c r="Q43" s="39" t="s">
        <v>5432</v>
      </c>
      <c r="R43" s="39" t="s">
        <v>5433</v>
      </c>
      <c r="S43" s="39" t="s">
        <v>5196</v>
      </c>
      <c r="T43" s="39" t="s">
        <v>5197</v>
      </c>
      <c r="U43" s="39" t="s">
        <v>5196</v>
      </c>
      <c r="V43" s="39" t="s">
        <v>5196</v>
      </c>
      <c r="W43" s="39" t="s">
        <v>5322</v>
      </c>
      <c r="X43" s="39" t="s">
        <v>5199</v>
      </c>
      <c r="Y43" s="39" t="s">
        <v>5303</v>
      </c>
      <c r="Z43" s="39" t="s">
        <v>5201</v>
      </c>
      <c r="AA43" s="39" t="s">
        <v>5196</v>
      </c>
      <c r="AB43" s="39" t="s">
        <v>5196</v>
      </c>
      <c r="AC43" s="39" t="s">
        <v>5293</v>
      </c>
      <c r="AD43" s="39" t="s">
        <v>5293</v>
      </c>
      <c r="AE43" s="39" t="s">
        <v>5201</v>
      </c>
      <c r="AF43" s="39" t="s">
        <v>5196</v>
      </c>
      <c r="AG43" s="39" t="s">
        <v>5215</v>
      </c>
      <c r="AH43" s="39" t="s">
        <v>5201</v>
      </c>
      <c r="AI43" s="39" t="s">
        <v>5201</v>
      </c>
      <c r="AJ43" s="39" t="s">
        <v>5196</v>
      </c>
      <c r="AK43" s="39" t="s">
        <v>5205</v>
      </c>
      <c r="AL43" s="39" t="s">
        <v>5196</v>
      </c>
      <c r="AM43" s="39" t="s">
        <v>5196</v>
      </c>
    </row>
    <row r="44" spans="1:39" s="39" customFormat="1">
      <c r="A44" s="39" t="s">
        <v>5434</v>
      </c>
      <c r="B44" s="39" t="s">
        <v>5182</v>
      </c>
      <c r="C44" s="39" t="s">
        <v>5318</v>
      </c>
      <c r="D44" s="39" t="s">
        <v>5435</v>
      </c>
      <c r="E44" s="39" t="e">
        <f>VLOOKUP(A44,'202305 带宽'!$H$2:$H$934,1,FALSE)</f>
        <v>#N/A</v>
      </c>
      <c r="F44" s="39" t="s">
        <v>5287</v>
      </c>
      <c r="G44" s="39" t="s">
        <v>5185</v>
      </c>
      <c r="H44" s="39" t="s">
        <v>5288</v>
      </c>
      <c r="I44" s="39" t="s">
        <v>5188</v>
      </c>
      <c r="J44" s="39" t="s">
        <v>5288</v>
      </c>
      <c r="K44" s="39" t="s">
        <v>5188</v>
      </c>
      <c r="L44" s="39" t="s">
        <v>5201</v>
      </c>
      <c r="M44" s="39" t="s">
        <v>5190</v>
      </c>
      <c r="N44" s="39" t="s">
        <v>5191</v>
      </c>
      <c r="O44" s="39" t="s">
        <v>5436</v>
      </c>
      <c r="P44" s="39" t="s">
        <v>5437</v>
      </c>
      <c r="Q44" s="39" t="s">
        <v>5438</v>
      </c>
      <c r="R44" s="39" t="s">
        <v>5439</v>
      </c>
      <c r="S44" s="39" t="s">
        <v>5196</v>
      </c>
      <c r="T44" s="39" t="s">
        <v>5197</v>
      </c>
      <c r="U44" s="39" t="s">
        <v>5196</v>
      </c>
      <c r="V44" s="39" t="s">
        <v>5196</v>
      </c>
      <c r="W44" s="39" t="s">
        <v>5322</v>
      </c>
      <c r="X44" s="39" t="s">
        <v>5199</v>
      </c>
      <c r="Y44" s="39" t="s">
        <v>5303</v>
      </c>
      <c r="Z44" s="39" t="s">
        <v>5201</v>
      </c>
      <c r="AA44" s="39" t="s">
        <v>5196</v>
      </c>
      <c r="AB44" s="39" t="s">
        <v>5196</v>
      </c>
      <c r="AC44" s="39" t="s">
        <v>5293</v>
      </c>
      <c r="AD44" s="39" t="s">
        <v>5293</v>
      </c>
      <c r="AE44" s="39" t="s">
        <v>5189</v>
      </c>
      <c r="AF44" s="39" t="s">
        <v>5196</v>
      </c>
      <c r="AG44" s="39" t="s">
        <v>5215</v>
      </c>
      <c r="AH44" s="39" t="s">
        <v>5201</v>
      </c>
      <c r="AI44" s="39" t="s">
        <v>5201</v>
      </c>
      <c r="AJ44" s="39" t="s">
        <v>5323</v>
      </c>
      <c r="AK44" s="39" t="s">
        <v>5205</v>
      </c>
      <c r="AL44" s="39" t="s">
        <v>5196</v>
      </c>
      <c r="AM44" s="39" t="s">
        <v>5196</v>
      </c>
    </row>
    <row r="45" spans="1:39" s="39" customFormat="1">
      <c r="A45" s="39" t="s">
        <v>5440</v>
      </c>
      <c r="B45" s="39" t="s">
        <v>5182</v>
      </c>
      <c r="C45" s="39" t="s">
        <v>5318</v>
      </c>
      <c r="D45" s="39" t="s">
        <v>5441</v>
      </c>
      <c r="E45" s="39" t="e">
        <f>VLOOKUP(A45,'202305 带宽'!$H$2:$H$934,1,FALSE)</f>
        <v>#N/A</v>
      </c>
      <c r="F45" s="39" t="s">
        <v>5287</v>
      </c>
      <c r="G45" s="39" t="s">
        <v>5185</v>
      </c>
      <c r="H45" s="39" t="s">
        <v>5288</v>
      </c>
      <c r="I45" s="39" t="s">
        <v>5188</v>
      </c>
      <c r="J45" s="39" t="s">
        <v>5288</v>
      </c>
      <c r="K45" s="39" t="s">
        <v>5188</v>
      </c>
      <c r="L45" s="39" t="s">
        <v>5201</v>
      </c>
      <c r="M45" s="39" t="s">
        <v>5190</v>
      </c>
      <c r="N45" s="39" t="s">
        <v>5191</v>
      </c>
      <c r="O45" s="39" t="s">
        <v>5442</v>
      </c>
      <c r="P45" s="39" t="s">
        <v>5443</v>
      </c>
      <c r="Q45" s="39" t="s">
        <v>5444</v>
      </c>
      <c r="R45" s="39" t="s">
        <v>5445</v>
      </c>
      <c r="S45" s="39" t="s">
        <v>5196</v>
      </c>
      <c r="T45" s="39" t="s">
        <v>5197</v>
      </c>
      <c r="U45" s="39" t="s">
        <v>5196</v>
      </c>
      <c r="V45" s="39" t="s">
        <v>5196</v>
      </c>
      <c r="W45" s="39" t="s">
        <v>5322</v>
      </c>
      <c r="X45" s="39" t="s">
        <v>5199</v>
      </c>
      <c r="Y45" s="39" t="s">
        <v>5241</v>
      </c>
      <c r="Z45" s="39" t="s">
        <v>5201</v>
      </c>
      <c r="AA45" s="39" t="s">
        <v>5196</v>
      </c>
      <c r="AB45" s="39" t="s">
        <v>5196</v>
      </c>
      <c r="AC45" s="39" t="s">
        <v>5293</v>
      </c>
      <c r="AD45" s="39" t="s">
        <v>5293</v>
      </c>
      <c r="AE45" s="39" t="s">
        <v>5189</v>
      </c>
      <c r="AF45" s="39" t="s">
        <v>5196</v>
      </c>
      <c r="AG45" s="39" t="s">
        <v>5215</v>
      </c>
      <c r="AH45" s="39" t="s">
        <v>5201</v>
      </c>
      <c r="AI45" s="39" t="s">
        <v>5201</v>
      </c>
      <c r="AJ45" s="39" t="s">
        <v>5323</v>
      </c>
      <c r="AK45" s="39" t="s">
        <v>5205</v>
      </c>
      <c r="AL45" s="39" t="s">
        <v>5196</v>
      </c>
      <c r="AM45" s="39" t="s">
        <v>5196</v>
      </c>
    </row>
  </sheetData>
  <autoFilter ref="A1:AM45" xr:uid="{00000000-0009-0000-0000-000001000000}">
    <filterColumn colId="4">
      <filters>
        <filter val="#N/A"/>
      </filters>
    </filterColumn>
  </autoFilter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"/>
  <sheetViews>
    <sheetView workbookViewId="0">
      <selection activeCell="J33" sqref="J33"/>
    </sheetView>
  </sheetViews>
  <sheetFormatPr baseColWidth="10" defaultColWidth="8.6640625" defaultRowHeight="15"/>
  <cols>
    <col min="18" max="18" width="10.83203125" customWidth="1"/>
  </cols>
  <sheetData>
    <row r="1" spans="1:30" s="1" customFormat="1" ht="1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11" t="s">
        <v>14</v>
      </c>
      <c r="P1" s="13" t="s">
        <v>15</v>
      </c>
      <c r="Q1" s="13" t="s">
        <v>16</v>
      </c>
      <c r="R1" s="13" t="s">
        <v>17</v>
      </c>
      <c r="S1" s="21" t="s">
        <v>18</v>
      </c>
      <c r="T1" s="22" t="s">
        <v>19</v>
      </c>
      <c r="U1" s="22" t="s">
        <v>20</v>
      </c>
      <c r="V1" s="23" t="s">
        <v>21</v>
      </c>
      <c r="W1" s="24" t="s">
        <v>22</v>
      </c>
      <c r="X1" s="12" t="s">
        <v>23</v>
      </c>
      <c r="Y1" s="12" t="s">
        <v>24</v>
      </c>
      <c r="Z1" s="34" t="s">
        <v>25</v>
      </c>
      <c r="AA1" s="35" t="s">
        <v>26</v>
      </c>
      <c r="AB1" s="35" t="s">
        <v>27</v>
      </c>
      <c r="AC1" s="35" t="s">
        <v>28</v>
      </c>
    </row>
    <row r="2" spans="1:30" s="2" customFormat="1" ht="15" customHeight="1">
      <c r="A2" s="6" t="s">
        <v>257</v>
      </c>
      <c r="B2" s="6" t="s">
        <v>1848</v>
      </c>
      <c r="C2" s="7" t="s">
        <v>2664</v>
      </c>
      <c r="D2" s="7" t="s">
        <v>1231</v>
      </c>
      <c r="E2" s="7" t="s">
        <v>2665</v>
      </c>
      <c r="F2" s="8" t="s">
        <v>2666</v>
      </c>
      <c r="G2" s="9" t="s">
        <v>35</v>
      </c>
      <c r="H2" s="7" t="s">
        <v>2667</v>
      </c>
      <c r="I2" s="8" t="e">
        <v>#N/A</v>
      </c>
      <c r="J2" s="14" t="s">
        <v>37</v>
      </c>
      <c r="K2" s="15" t="s">
        <v>2668</v>
      </c>
      <c r="L2" s="16" t="s">
        <v>2668</v>
      </c>
      <c r="M2" s="16"/>
      <c r="N2" s="16">
        <v>43101</v>
      </c>
      <c r="O2" s="17">
        <v>0</v>
      </c>
      <c r="P2" s="18">
        <v>9500</v>
      </c>
      <c r="Q2" s="25">
        <v>0</v>
      </c>
      <c r="R2" s="18">
        <v>0</v>
      </c>
      <c r="S2" s="26">
        <v>202305</v>
      </c>
      <c r="T2" s="27" t="s">
        <v>2669</v>
      </c>
      <c r="U2" s="28"/>
      <c r="V2" s="29">
        <v>0</v>
      </c>
      <c r="W2" s="30"/>
      <c r="X2" s="16">
        <v>44774</v>
      </c>
      <c r="Y2" s="16"/>
      <c r="Z2" s="36" t="s">
        <v>2670</v>
      </c>
      <c r="AA2" s="36">
        <v>0.3</v>
      </c>
      <c r="AB2" s="37">
        <v>0</v>
      </c>
      <c r="AC2" s="37">
        <v>0</v>
      </c>
      <c r="AD2" s="38"/>
    </row>
    <row r="3" spans="1:30" s="2" customFormat="1" ht="15" customHeight="1">
      <c r="A3" s="6" t="s">
        <v>257</v>
      </c>
      <c r="B3" s="6" t="s">
        <v>1848</v>
      </c>
      <c r="C3" s="7" t="s">
        <v>2664</v>
      </c>
      <c r="D3" s="7" t="s">
        <v>1231</v>
      </c>
      <c r="E3" s="7" t="s">
        <v>2665</v>
      </c>
      <c r="F3" s="8" t="s">
        <v>2666</v>
      </c>
      <c r="G3" s="9" t="s">
        <v>35</v>
      </c>
      <c r="H3" s="7" t="s">
        <v>2667</v>
      </c>
      <c r="I3" s="8" t="e">
        <v>#N/A</v>
      </c>
      <c r="J3" s="14" t="s">
        <v>37</v>
      </c>
      <c r="K3" s="15" t="s">
        <v>2671</v>
      </c>
      <c r="L3" s="16" t="s">
        <v>2671</v>
      </c>
      <c r="M3" s="16"/>
      <c r="N3" s="16" t="s">
        <v>2672</v>
      </c>
      <c r="O3" s="17" t="s">
        <v>2673</v>
      </c>
      <c r="P3" s="18">
        <v>9500</v>
      </c>
      <c r="Q3" s="25">
        <v>12.4</v>
      </c>
      <c r="R3" s="18">
        <v>117800</v>
      </c>
      <c r="S3" s="26">
        <v>202305</v>
      </c>
      <c r="T3" s="27" t="s">
        <v>2674</v>
      </c>
      <c r="U3" s="28"/>
      <c r="V3" s="29">
        <v>12.308355331</v>
      </c>
      <c r="W3" s="30"/>
      <c r="X3" s="16">
        <v>44774</v>
      </c>
      <c r="Y3" s="16"/>
      <c r="Z3" s="36" t="s">
        <v>2675</v>
      </c>
      <c r="AA3" s="36">
        <v>0.3</v>
      </c>
      <c r="AB3" s="37">
        <v>40</v>
      </c>
      <c r="AC3" s="37">
        <v>12</v>
      </c>
      <c r="AD3" s="38"/>
    </row>
    <row r="4" spans="1:30" s="2" customFormat="1" ht="15" customHeight="1">
      <c r="A4" s="6" t="s">
        <v>257</v>
      </c>
      <c r="B4" s="6" t="s">
        <v>1848</v>
      </c>
      <c r="C4" s="7" t="s">
        <v>2664</v>
      </c>
      <c r="D4" s="7" t="s">
        <v>1231</v>
      </c>
      <c r="E4" s="7" t="s">
        <v>2665</v>
      </c>
      <c r="F4" s="8" t="s">
        <v>2666</v>
      </c>
      <c r="G4" s="9" t="s">
        <v>35</v>
      </c>
      <c r="H4" s="7" t="s">
        <v>2667</v>
      </c>
      <c r="I4" s="8" t="e">
        <v>#N/A</v>
      </c>
      <c r="J4" s="14" t="s">
        <v>37</v>
      </c>
      <c r="K4" s="15" t="s">
        <v>2676</v>
      </c>
      <c r="L4" s="16" t="s">
        <v>2676</v>
      </c>
      <c r="M4" s="16" t="s">
        <v>2677</v>
      </c>
      <c r="N4" s="16" t="s">
        <v>2678</v>
      </c>
      <c r="O4" s="17" t="s">
        <v>2679</v>
      </c>
      <c r="P4" s="18">
        <v>0</v>
      </c>
      <c r="Q4" s="25">
        <v>0</v>
      </c>
      <c r="R4" s="18">
        <v>0</v>
      </c>
      <c r="S4" s="26">
        <v>202305</v>
      </c>
      <c r="T4" s="27" t="s">
        <v>2680</v>
      </c>
      <c r="U4" s="28"/>
      <c r="V4" s="29">
        <v>0</v>
      </c>
      <c r="W4" s="30"/>
      <c r="X4" s="16">
        <v>44774</v>
      </c>
      <c r="Y4" s="16"/>
      <c r="Z4" s="36" t="s">
        <v>2681</v>
      </c>
      <c r="AA4" s="36">
        <v>0.3</v>
      </c>
      <c r="AB4" s="37">
        <v>0</v>
      </c>
      <c r="AC4" s="37">
        <v>0</v>
      </c>
      <c r="AD4" s="38"/>
    </row>
    <row r="5" spans="1:30" s="3" customFormat="1" ht="14.5" customHeight="1">
      <c r="A5" s="6" t="s">
        <v>257</v>
      </c>
      <c r="B5" s="6" t="s">
        <v>1848</v>
      </c>
      <c r="C5" s="7" t="s">
        <v>2664</v>
      </c>
      <c r="D5" s="7" t="s">
        <v>1231</v>
      </c>
      <c r="E5" s="10" t="s">
        <v>2665</v>
      </c>
      <c r="F5" s="8" t="s">
        <v>2666</v>
      </c>
      <c r="G5" s="9" t="s">
        <v>35</v>
      </c>
      <c r="H5" s="7" t="s">
        <v>2667</v>
      </c>
      <c r="I5" s="8" t="e">
        <v>#N/A</v>
      </c>
      <c r="J5" s="14" t="s">
        <v>37</v>
      </c>
      <c r="K5" s="15" t="s">
        <v>2671</v>
      </c>
      <c r="L5" s="16" t="s">
        <v>2671</v>
      </c>
      <c r="M5" s="16"/>
      <c r="N5" s="16" t="s">
        <v>2672</v>
      </c>
      <c r="O5" s="19" t="s">
        <v>2673</v>
      </c>
      <c r="P5" s="20">
        <v>9500</v>
      </c>
      <c r="Q5" s="31">
        <v>0.6</v>
      </c>
      <c r="R5" s="20">
        <v>5700</v>
      </c>
      <c r="S5" s="26">
        <v>202210</v>
      </c>
      <c r="T5" s="32" t="s">
        <v>2682</v>
      </c>
      <c r="U5" s="30"/>
      <c r="V5" s="33"/>
      <c r="W5" s="30"/>
      <c r="X5" s="16"/>
      <c r="Y5" s="16"/>
    </row>
    <row r="6" spans="1:30" s="3" customFormat="1" ht="14.5" customHeight="1">
      <c r="A6" s="6" t="s">
        <v>257</v>
      </c>
      <c r="B6" s="6" t="s">
        <v>1848</v>
      </c>
      <c r="C6" s="7" t="s">
        <v>2664</v>
      </c>
      <c r="D6" s="7" t="s">
        <v>1231</v>
      </c>
      <c r="E6" s="10" t="s">
        <v>2665</v>
      </c>
      <c r="F6" s="8" t="s">
        <v>2666</v>
      </c>
      <c r="G6" s="9" t="s">
        <v>35</v>
      </c>
      <c r="H6" s="7" t="s">
        <v>2667</v>
      </c>
      <c r="I6" s="8" t="e">
        <v>#N/A</v>
      </c>
      <c r="J6" s="14" t="s">
        <v>37</v>
      </c>
      <c r="K6" s="15" t="s">
        <v>2671</v>
      </c>
      <c r="L6" s="16" t="s">
        <v>2671</v>
      </c>
      <c r="M6" s="16"/>
      <c r="N6" s="16" t="s">
        <v>2672</v>
      </c>
      <c r="O6" s="19" t="s">
        <v>2673</v>
      </c>
      <c r="P6" s="20">
        <v>9500</v>
      </c>
      <c r="Q6" s="31">
        <v>0.3</v>
      </c>
      <c r="R6" s="20">
        <v>2850</v>
      </c>
      <c r="S6" s="26">
        <v>202211</v>
      </c>
      <c r="T6" s="32" t="s">
        <v>2683</v>
      </c>
      <c r="U6" s="30"/>
      <c r="V6" s="33"/>
      <c r="W6" s="30"/>
      <c r="X6" s="16"/>
      <c r="Y6" s="16"/>
    </row>
    <row r="7" spans="1:30" s="3" customFormat="1" ht="14.5" customHeight="1">
      <c r="A7" s="6" t="s">
        <v>257</v>
      </c>
      <c r="B7" s="6" t="s">
        <v>1848</v>
      </c>
      <c r="C7" s="7" t="s">
        <v>2664</v>
      </c>
      <c r="D7" s="7" t="s">
        <v>1231</v>
      </c>
      <c r="E7" s="10" t="s">
        <v>2665</v>
      </c>
      <c r="F7" s="8" t="s">
        <v>2666</v>
      </c>
      <c r="G7" s="9" t="s">
        <v>35</v>
      </c>
      <c r="H7" s="7" t="s">
        <v>2667</v>
      </c>
      <c r="I7" s="8" t="e">
        <v>#N/A</v>
      </c>
      <c r="J7" s="14" t="s">
        <v>37</v>
      </c>
      <c r="K7" s="15" t="s">
        <v>2671</v>
      </c>
      <c r="L7" s="16" t="s">
        <v>2671</v>
      </c>
      <c r="M7" s="16"/>
      <c r="N7" s="16" t="s">
        <v>2672</v>
      </c>
      <c r="O7" s="19" t="s">
        <v>2673</v>
      </c>
      <c r="P7" s="20">
        <v>9500</v>
      </c>
      <c r="Q7" s="31">
        <v>0.1</v>
      </c>
      <c r="R7" s="20">
        <v>950</v>
      </c>
      <c r="S7" s="26">
        <v>202212</v>
      </c>
      <c r="T7" s="32" t="s">
        <v>2684</v>
      </c>
      <c r="U7" s="30"/>
      <c r="V7" s="33"/>
      <c r="W7" s="30"/>
      <c r="X7" s="16"/>
      <c r="Y7" s="16"/>
    </row>
    <row r="8" spans="1:30" s="3" customFormat="1" ht="14.5" customHeight="1">
      <c r="A8" s="6" t="s">
        <v>257</v>
      </c>
      <c r="B8" s="6" t="s">
        <v>1848</v>
      </c>
      <c r="C8" s="7" t="s">
        <v>2664</v>
      </c>
      <c r="D8" s="7" t="s">
        <v>1231</v>
      </c>
      <c r="E8" s="10" t="s">
        <v>2665</v>
      </c>
      <c r="F8" s="8" t="s">
        <v>2666</v>
      </c>
      <c r="G8" s="9" t="s">
        <v>35</v>
      </c>
      <c r="H8" s="7" t="s">
        <v>2667</v>
      </c>
      <c r="I8" s="8" t="e">
        <v>#N/A</v>
      </c>
      <c r="J8" s="14" t="s">
        <v>37</v>
      </c>
      <c r="K8" s="15" t="s">
        <v>2671</v>
      </c>
      <c r="L8" s="16" t="s">
        <v>2671</v>
      </c>
      <c r="M8" s="16"/>
      <c r="N8" s="16" t="s">
        <v>2672</v>
      </c>
      <c r="O8" s="19" t="s">
        <v>2673</v>
      </c>
      <c r="P8" s="20">
        <v>9500</v>
      </c>
      <c r="Q8" s="31">
        <v>3.1</v>
      </c>
      <c r="R8" s="20">
        <v>29450</v>
      </c>
      <c r="S8" s="26">
        <v>202302</v>
      </c>
      <c r="T8" s="32" t="s">
        <v>2685</v>
      </c>
      <c r="U8" s="30"/>
      <c r="V8" s="33"/>
      <c r="W8" s="30"/>
      <c r="X8" s="16"/>
      <c r="Y8" s="16"/>
    </row>
    <row r="9" spans="1:30" s="3" customFormat="1" ht="14.5" customHeight="1">
      <c r="A9" s="6" t="s">
        <v>257</v>
      </c>
      <c r="B9" s="6" t="s">
        <v>1848</v>
      </c>
      <c r="C9" s="7" t="s">
        <v>2664</v>
      </c>
      <c r="D9" s="7" t="s">
        <v>1231</v>
      </c>
      <c r="E9" s="10" t="s">
        <v>2665</v>
      </c>
      <c r="F9" s="8" t="s">
        <v>2666</v>
      </c>
      <c r="G9" s="9" t="s">
        <v>35</v>
      </c>
      <c r="H9" s="7" t="s">
        <v>2667</v>
      </c>
      <c r="I9" s="8" t="e">
        <v>#N/A</v>
      </c>
      <c r="J9" s="14" t="s">
        <v>37</v>
      </c>
      <c r="K9" s="15" t="s">
        <v>2671</v>
      </c>
      <c r="L9" s="16" t="s">
        <v>2671</v>
      </c>
      <c r="M9" s="16"/>
      <c r="N9" s="16" t="s">
        <v>2672</v>
      </c>
      <c r="O9" s="19" t="s">
        <v>2673</v>
      </c>
      <c r="P9" s="20">
        <v>9500</v>
      </c>
      <c r="Q9" s="31">
        <v>0.5</v>
      </c>
      <c r="R9" s="20">
        <v>4750</v>
      </c>
      <c r="S9" s="26">
        <v>202303</v>
      </c>
      <c r="T9" s="32" t="s">
        <v>2686</v>
      </c>
      <c r="U9" s="30"/>
      <c r="V9" s="33"/>
      <c r="W9" s="30"/>
      <c r="X9" s="16"/>
      <c r="Y9" s="16"/>
    </row>
  </sheetData>
  <phoneticPr fontId="14" type="noConversion"/>
  <conditionalFormatting sqref="A2:A9 C2:H9 J2:O9 Q2:Q9">
    <cfRule type="expression" dxfId="4" priority="2">
      <formula>(#REF!&lt;&gt;"")*(#REF!&lt;&gt;"")</formula>
    </cfRule>
  </conditionalFormatting>
  <conditionalFormatting sqref="O2:O4">
    <cfRule type="expression" dxfId="3" priority="5">
      <formula>(#REF!&lt;&gt;"")*(#REF!&lt;&gt;"")</formula>
    </cfRule>
  </conditionalFormatting>
  <conditionalFormatting sqref="O5:O9">
    <cfRule type="expression" dxfId="2" priority="1">
      <formula>(#REF!&lt;&gt;"")*(#REF!&lt;&gt;"")</formula>
    </cfRule>
  </conditionalFormatting>
  <conditionalFormatting sqref="Z2:AB4">
    <cfRule type="expression" dxfId="1" priority="4">
      <formula>(#REF!&lt;&gt;"")*(#REF!&lt;&gt;"")</formula>
    </cfRule>
  </conditionalFormatting>
  <conditionalFormatting sqref="AC2:AC4">
    <cfRule type="expression" dxfId="0" priority="3">
      <formula>(#REF!&lt;&gt;"")*(#REF!&lt;&gt;"")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202305 带宽</vt:lpstr>
      <vt:lpstr>新返回合同</vt:lpstr>
      <vt:lpstr>Sheet2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Wu,Rui</dc:creator>
  <cp:lastModifiedBy>较瘦 庄</cp:lastModifiedBy>
  <dcterms:created xsi:type="dcterms:W3CDTF">2023-06-02T10:25:00Z</dcterms:created>
  <dcterms:modified xsi:type="dcterms:W3CDTF">2023-10-12T02:37:56Z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787F1E5B787D4EC59AB6E8E77B682D9F_12</vt:lpwstr>
  </property>
  <property fmtid="{D5CDD505-2E9C-101B-9397-08002B2CF9AE}" pid="3" name="KSOProductBuildVer">
    <vt:lpwstr>2052-11.1.0.14309</vt:lpwstr>
  </property>
</Properties>
</file>