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eandro.alves\Documents\GitHub\app_public\arquivo_app_questao\res\"/>
    </mc:Choice>
  </mc:AlternateContent>
  <xr:revisionPtr revIDLastSave="0" documentId="13_ncr:1_{C52F3AF3-422D-4651-ACBB-5AA1E86D1014}" xr6:coauthVersionLast="47" xr6:coauthVersionMax="47" xr10:uidLastSave="{00000000-0000-0000-0000-000000000000}"/>
  <bookViews>
    <workbookView xWindow="-28920" yWindow="15" windowWidth="29040" windowHeight="15720" xr2:uid="{7F1D309F-AFBE-4CDA-9E1E-D4AC622DBC7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2" i="1" l="1"/>
  <c r="C37" i="1"/>
  <c r="E20" i="1" l="1"/>
  <c r="C39" i="1"/>
  <c r="F39" i="1" s="1"/>
  <c r="D5" i="1"/>
  <c r="E37" i="1"/>
  <c r="C32" i="1"/>
  <c r="C34" i="1"/>
  <c r="F34" i="1" s="1"/>
  <c r="C29" i="1"/>
  <c r="F29" i="1" s="1"/>
  <c r="C26" i="1"/>
  <c r="F26" i="1" s="1"/>
  <c r="C17" i="1"/>
  <c r="F17" i="1" s="1"/>
  <c r="C14" i="1"/>
  <c r="F14" i="1" s="1"/>
  <c r="C11" i="1"/>
  <c r="F11" i="1" s="1"/>
  <c r="C8" i="1"/>
  <c r="F8" i="1" s="1"/>
  <c r="C5" i="1"/>
  <c r="F37" i="1" l="1"/>
  <c r="E42" i="1"/>
  <c r="E43" i="1" s="1"/>
  <c r="F5" i="1"/>
  <c r="C42" i="1"/>
  <c r="F42" i="1" s="1"/>
  <c r="F32" i="1"/>
  <c r="C20" i="1"/>
  <c r="D20" i="1"/>
  <c r="D43" i="1" s="1"/>
  <c r="F20" i="1" l="1"/>
  <c r="C43" i="1"/>
  <c r="F43" i="1" s="1"/>
</calcChain>
</file>

<file path=xl/sharedStrings.xml><?xml version="1.0" encoding="utf-8"?>
<sst xmlns="http://schemas.openxmlformats.org/spreadsheetml/2006/main" count="144" uniqueCount="69">
  <si>
    <t>Almoxarifado</t>
  </si>
  <si>
    <t>Construção</t>
  </si>
  <si>
    <t>Implantação</t>
  </si>
  <si>
    <t>Gente e Gestão</t>
  </si>
  <si>
    <t>Suprimentos</t>
  </si>
  <si>
    <t>Brigada de Emergência</t>
  </si>
  <si>
    <t>Portaria principal</t>
  </si>
  <si>
    <t>Ambulatório</t>
  </si>
  <si>
    <t>Engenharia do Proprietário</t>
  </si>
  <si>
    <t>Infraestrutura Elétrica</t>
  </si>
  <si>
    <t>Edificações Permanentes 2024</t>
  </si>
  <si>
    <t>Cercamento</t>
  </si>
  <si>
    <t>Equipamentos (orçado)</t>
  </si>
  <si>
    <t>Vias de acesso - &gt; 2025</t>
  </si>
  <si>
    <t>Gerenciamento+ Projetos</t>
  </si>
  <si>
    <t>Total</t>
  </si>
  <si>
    <t>Contratado</t>
  </si>
  <si>
    <t>A contratar</t>
  </si>
  <si>
    <t>Adequação do Edificio de Controle</t>
  </si>
  <si>
    <t>Divisorias</t>
  </si>
  <si>
    <t>Civil (orçado)</t>
  </si>
  <si>
    <t>Descrição</t>
  </si>
  <si>
    <t>Situação</t>
  </si>
  <si>
    <t>Área/Valor</t>
  </si>
  <si>
    <t>Subtotal</t>
  </si>
  <si>
    <t>Seg. Corporativa</t>
  </si>
  <si>
    <t>Estações de tratam. de água e esgoto + infra</t>
  </si>
  <si>
    <t>Justificativa</t>
  </si>
  <si>
    <t>Riscos de adiar execução</t>
  </si>
  <si>
    <t>Regulador</t>
  </si>
  <si>
    <t>Prioridade</t>
  </si>
  <si>
    <t>Benefícios</t>
  </si>
  <si>
    <t>Refeitório</t>
  </si>
  <si>
    <t xml:space="preserve">Os recursos destinam-se à instalação de grades robustas no perímetro correspondente à área industrial da UHEBM, visando proteção da Casa de Força Principal, almoxarifado, portaria principal, refeitório, posto médico e brigada de incêndio. </t>
  </si>
  <si>
    <t xml:space="preserve">Recentemente a Norte Energia deixou de contar com a presença da Força Nacional para proteção do Complexo Belo Monte, ficando as Hidrelétricas de Belo Monte e Pimental mais vulneráveis às ações de invasão de grupos humanos, sobretudo indígenas e pescadores. Além disso, as tentativas de invasão das áreas industriais para furto de cabos de cobre ainda é uma realidade. Portanto, a proteção do perímetro da UHEBM, com grade robusta, evitará o acesso não autorizado de pessoas, com intuito de executar ações de furto, e principalmente, para evitar a invasão de grupos humanos na Casa de Força Principal. </t>
  </si>
  <si>
    <t xml:space="preserve">Prover a Segurança das Áreas Industriais da UHEBM, impedindo o acesso de pessoas não autorizadas, assim como de grupos humanos, visando invasão da casa de força principal </t>
  </si>
  <si>
    <t>A Engenharia do Proprietário é responsavel pelo apoio ao acompanhamento, gerenciamento e certificação dos projetos nas Normas técnicas e boas práticas de engenharia das obras de construção em anda,ento, garantindo a execução técnica com qualidade.</t>
  </si>
  <si>
    <t>n/a</t>
  </si>
  <si>
    <t>Essencial</t>
  </si>
  <si>
    <t>Construções executadas com qualidade e garantia de projetos certificados internacionalmente nas normas tecnicas e boas práticas de engenharia.</t>
  </si>
  <si>
    <t>Valores de Mobilização e Desmobilização de equipe de campo. A ausência desse serviço compromete a supervisão técnica dos trabalhos, podendo resultar em atrasos, erros não identificados, possíveis desvios das normas técnicas e regulamentações, colocando em risco a qualidade e a segurança das obras em desenvolvimento no Complexo das edificações definitivas de Belo Monte. Construções com projetos sem certificação de gantia das normas tecnicas e boas praticas geram retrabalhos e acionamento da garantia por erros e/ou vicios de construções.</t>
  </si>
  <si>
    <t>As estruturas utilizadas para armazenamento dos materiais da usina são precárias pois foram construídas apenas para suportar a recepção de materiais destinados à aplicação direta
durante a fase de construção da usina.
Tais estruturas provisórias (GP1 e GP2), atualmente utilizadas para estoque dos materiais da usina, mesmo reformadas não atendem as mínimas condições ou pré-requisitos para correta Operação, Acondicionamento/Armazenagem dos materiais de diferentes classes.
A construção do almoxarifado é necessária para atender aos requisitos técnicos de acondicionamento, controle e gestão de materiais em atendimento às recomendações dos fabricantes e demandas da Manutenção da usina, além da mitigação de riscos: 
1. Perda do material por mal acondicionamento e estocagem.
2. Renovação de Seguro.
3. Descoberta de materiais inservíveis no momento de sua aplicação.
4. Insalubridade do ambiente de trabalho.
5. custos de manutenção das estruturas atuais.</t>
  </si>
  <si>
    <t xml:space="preserve">Mobilização e desmobiização da equipe = R$ 200.000,00 /Risco de Arbitragem por não cumprimento do contrato firmado. Aumento dos custos de construção e investimentos adicionais para reparar danos na deteriorização de materiais. Deteriorização e depreciação das estruturas (fundações), vigas, lajes e pilares pre fabricados já executados,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</si>
  <si>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Bombeiros</t>
  </si>
  <si>
    <t>O principal benefício com esta construção é oferecer um ambiente mais adequado das condições de trabalho para as equipes, com organização, conforto e adaptado às necessidades da área de logistica para a armazenagem e acondicionamento de materiais, com melhoria no Controle e Gestão do Estoque,  que trará reflexos na programação das aquisições além da ampliação da capacidade de estocagem das áreas cobertas, com controle de temperatura e umidade, resultando em melhor apoio à Manutenção da usina, entre outros.</t>
  </si>
  <si>
    <t>As estruturas utilizadas para preparo e o fornecimento de refeições aos trabalhadores da usina de Belo Monte estão desgastadas pois foram construídas para suportar o periodo de construção da usina. Essas instalações físicas, possuem, portanto, mais de 10 anos de utilização, e são estruturas gigantescas, projetadas para fornecimento de mais de 30.000 refeições por dia e o refeitório projetado para atender 600 pessoas por turno de alimentação são estruturas muito além das nossas necessidades atuais e que demandam altos custos com sua manutenção tanto com a edificação como tambem com as instalações elétricas/hidráulicas, controle de pragas, e manutenção dos equipamentos existentes, entre outras. Além disso, há o fator de segurança alimentar que é colocada em risco diariamente devido a tais precariedades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Ainda podemos citar a péssima qualidade de vida e desconforto dos comensais que se utilizam do refeitório nestas condições precárias, há tambem que se destacar que o local atual é em torno de 9 km de distância da casa de força, o que gera um tempo maior de deslocamento dos trabalhadores para fazerem suas refeições, com gasto maior de combustíveis para esta movimentação fato que permite maior emissões de gases de efeito estufa na atmosfera, sem contar na necessidade de manutenção das vias de acesso que são em sua totalidade em revestimento primário (cascalho).
Todas estas evidências justificam a construção e a continuidade das obras da cozinha e do refeitório de Belo Monte.
Convém informar que parte dos recursos gerados para subsidiar esta construção foi angariado através da venda dos materiais  inservíveis oriundos do período de construção e sucatas em geral que totalizaram em mais de R$ 13.000.000,00.</t>
  </si>
  <si>
    <t xml:space="preserve">Valores de Mobilização e Desmobilização de equipe = R$ 50.000,00.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</si>
  <si>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ANVISA</t>
  </si>
  <si>
    <t>O principal benefício com esta construção é oferecer um ambiente mais organizado, confortável, seguro, contribuindo para o bem-estar dos funcionários, em conformidade com normas de segurança alimentar, impactando positivamente todas as pessoas que trabalham e frequentam o refeitório.
Oportunidade de economia nos custos OPEX com a redução dos serviços de terceiros referentes as manutenções prediais, instalações elétricas, hidráulicas, ar condicionados, equipamentos de cozinha entre outros,  atualmente estes custos representam  em media um desembolso anual de R$ 3.000.000,00 para a companhia.
Com as novas estruturas construídas e inauguradas, oportuniza-se a negociação para a  redução destes valores junto as empresas contratadas.</t>
  </si>
  <si>
    <t xml:space="preserve">Valores de Mobilização e Desmobilização de equipe = R$ 48.000,00.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</si>
  <si>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O principal benefício com esta construção será em relação a maior presteza no atendimento das chamadas de emergência com a diminuição do tempo de resposta aos sinistros, promover a melhoria da gestão dos serviços, melhorando a eficiência, prover local adequado para treinamento da equipe e formação de brigadistas voluntários, fortalecer a imagem institucional, disponibilizando serviço de qualidade e alto desempenho. 
Oportunidade de economia nos custos OPEX com a redução dos serviços de terceiros referentes as manutenções prediais, instalações elétricas, hidráulicas, ar condicionados, entre outros,  atualmente estes custos representam  em media um desembolso anual de R$ 3.000.000,00 para a companhia.
Com as novas estruturas construídas e inauguradas, oportuniza-se a negociação para a  redução destes valores junto as empresas contratadas.</t>
  </si>
  <si>
    <t>A Brigada de Emergências é um componente do PAE – Plano de Atendimento de Emergências, sendo responsável por assegurar a proteção à vida e salvaguardar acervos e patrimônios, identificando situações de emergência, prover de maneira contínua a segurança preventiva e ostensiva para combate a incêndio, orientando pessoas presentes em locais de risco, ter condições de atendimento emergencial de primeiros socorros aos colaboradores e demais pessoas circulantes nas edificações e capacitar colaboradores nos temas de sua competência, e atender a possíveis demandas de abandono de área, em caso de sinistro, de modo a reduzir as consequências empresariais, sociais e individuais. 
Para o caso das Usinas de Pimental e Belo Monte, estas estruturas devem ser mais robustas, pelo fato de que os empreendimentos foram instalados em regiões remotas. 
O projeto executado das instalações da UHE de Belo Monte, não contemplava áreas destinadas às estruturas de apoio, que são previstas em normas, resoluções e deliberações de órgãos fiscalizadores.
A construção da Brigada de Emergências visa o atendimento do Item 10.12.1 e 10.12.3 da NR-10 e anexo L da instrução técnica” IT nº 17/2014 do CBMPA. 
Outro fator além da exigência legal é que as estruturas utilizadas atualmente para o atendimento de emergências estão desgastadas pois foram construídas para suportar o periodo de construção da usina. Essas instalações físicas atuais, localizadas no antigo canteiro do montador, possuem portanto, quase 10 anos de utilização, suas estruturas não estão adequadas e não proporcionam um ambiente seguro e eficiente. 
A estrutura demanda altos custos com sua manutenção tanto com a edificação como tambem com as instalações elétricas/hidráulicas, controle de pragas, entre outras. Além disso, há o fator de segurança que é colocada em risco diariamente devido as precariedades oriundas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Além disso, os materiais da Brigada estão espalhados em diversos locais da usina por falta de local apropriado para acondicionamento e com isso o tempo de resposta aos atendimentos dos sinistros são muito prejudicados, e neste cenário de emergência a demora pode significar em deixar de salvar uma vida em perigo.
Todas estas evidências justificam a construção e a continuidade das obras da Brigada de Emergências de Belo Monte.
Convém informar que parte dos recursos gerados para subsidiar esta construção foi angariado através da venda dos materiais  inservíveis oriundos do período de construção e sucatas em geral que totalizaram em mais de R$ 13.000.000,00.</t>
  </si>
  <si>
    <t>As estruturas utilizadas atualmente como Portaria da Usina de Belo Monte estão desgastadas pois foram construídas para dar suporte ao periodo de construção da usina. Essas instalações físicas atuais, possuem portanto, mais de 10 anos de utilização, suas estruturas não estão adequadas são feitas de madeira e com containers metálicos, não proporcionam um ambiente seguro e eficiente. 
A estrutura demanda altos custos com sua manutenção tanto com a edificação como tambem com as instalações elétricas/hidráulicas, controle de pragas, entre outras. Além disso, há o fator de segurança que é colocada em risco diariamente devido as precariedades oriundas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Além disso, sua imagem degradante causa desconforto em todos os colaboradroes e visitantes visto que é a única entrada utilizada para acesso a Usina de Belo Monte.
Todas estas evidências justificam a construção e a continuidade das obras da Portaria de Belo Monte.
Convém informar que parte dos recursos gerados para subsidiar esta construção foi angariado através da venda dos materiais  inservíveis oriundos do período de construção e sucatas em geral que totalizaram em mais de R$ 13.000.000,00.</t>
  </si>
  <si>
    <t xml:space="preserve"> O principal benefício com esta construção será controle de acesso mais rigoroso, redução de riscos potenciais e garantia de um ambiente mais seguro e confortável para todos os colaboradores e visitantes além da imagem da companhia.
Oportunidade de economia nos custos OPEX com a redução dos serviços de terceiros referentes as manutenções prediais, instalações elétricas, hidráulicas, ar condicionados, entre outros,  atualmente estes custos representam  em media um desembolso anual de R$ 3.000.000,00 para a companhia.
Com as novas estruturas construídas e inauguradas, oportuniza-se a negociação para a  redução destes valores junto as empresas contratadas.</t>
  </si>
  <si>
    <t xml:space="preserve">Valores de Mobilização e Desmobilização de equipe = R$ 230.000,00.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</si>
  <si>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A política de saúde dos funcionários da Norte Energia fundamenta-se em diretrizes de vigilância, promoção e assistência à saúde do empregado. Tais diretrizes consistem em ações que visam à prevenção e detecção de doenças e de acidentes de trabalho, à reabilitação da saúde do empregado, à intervenção no processo de adoecimento do empregado, tanto no aspecto individual quanto nas relações coletivas no ambiente de trabalho e avaliação do estado de saúde dos funcionários, com vistas à concessão de afastamentos do trabalho e/ou benefícios previstos em lei. É necessário a implantação de uma estrutura ambulatorial, objetivando garantir e subsidiar o atendimento às necessidades dos empregados.
A construção do ambulatório visa o atendimento da:
NR-9 - Programa de Prevenção de Riscos Ambientais (PPRA),NR 7- Programa de Controle Médico de Saúde Ocupacional (PCMSO), NR10, item 10.12.1 e 10.12.3, CLT, bem como Constituição Federal em seu Art. 7º, XXII.
Outro fator além da exigência legal é que as estruturas utilizadas atualmente para o atendimento médico e de emergência dos trabalhadores da usina de Belo Monte estão desgastadas pois foram construídas para suportar o periodo de construção da usina. Essas instalações físicas atuais, localizadas no antigo canteiro do montador, possuem portanto, quase 10 anos de utilização, suas estruturas não estão adequadas e não proporcionam um ambiente seguro e eficiente para o atendimento médico e de emergência aos funcionários. 
A estrutura demanda altos custos com sua manutenção tanto com a edificação como tambem com as instalações elétricas/hidráulicas, controle de pragas, entre outras. Além disso, há o fator de segurança e promoção da saúde que é colocada em risco diariamente devido as precariedades oriundas de corrosão das estruturas, que apresentam buracos em vários locais, permitindo a entrada de insetos, roedores, além de bactérias propícias em ambientes insalubres gerados pelo desgaste (ferrugem e corrosão) destas edificações.
Animais peçonhentos como aranhas, escorpiões e cobras são presença frequente nas instalações colocando em risco os trabalhadores destes locais, tal fato pode ser comprovado pela equipe de resgate frequentemente acionada para a retirada destes animais destes ambientes.  Ainda podemos citar os constantes incêndios ocorridos nesta estrutura por curto circuito em periodo recente.
Todas estas evidências justificam a construção e a continuidade das obras do ambulatório de Belo Monte.
Convém informar que parte dos recursos gerados para subsidiar esta construção foi angariado através da venda dos materiais  inservíveis oriundos do período de construção e sucatas em geral que totalizaram em mais de R$ 13.000.000,00.</t>
  </si>
  <si>
    <t xml:space="preserve">Valores de Mobilização e Desmobilização de equipe = R$ 45.000,00. Risco de Arbitragem por não cumprimento do contrato firmado.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 Inflação, reajuste, seguros contratuais flutuação de preços com materiais, furto dos materiais já disponíveis na obra, risco de incêndio, riscos ambientais, depreciação do que já está executado da obra. </t>
  </si>
  <si>
    <t>ANVISA / Bombeiros</t>
  </si>
  <si>
    <t>O principal benefício com esta construção é realizar atendimento de suporte básico à vida em casos de urgência e emergências ocorridas por acidentes de trabalho e/ou causas naturais, promover a saúde e a Qualidade de Vida no Trabalho (QVT) dos colaboradores, por meio da profilaxia, tais como a realização de exames ocupacionais para avaliar a saúde geral dos trabalhadores e seus fatores de risco para doenças que podem ser prevenidas ou tratadas com uma intervenção precoce; proporcionar para os empregados um ambiente corporativo organizado,  sadio, confortável, seguro e salubre, em termos biológico, psicológico e social, contribuindo para o bem-estar dos funcionários e pacientes em conformidade com as normas e exigências da Anvisa.
Oportunidade de economia nos custos OPEX com a redução dos serviços de terceiros referentes as manutenções prediais, instalações elétricas, hidráulicas, ar condicionados,  entre outros,  atualmente estes custos representam  em media um desembolso anual de R$ 3.000.000,00 para a companhia.
Com as novas estruturas construídas e inauguradas, oportuniza-se a negociação para a  redução destes valores junto as empresas contratadas.</t>
  </si>
  <si>
    <t>A construção da infraestrutura elétrica proporcionará um suprimento confiável de energia de baixa tensão para o novo complexo de edificações definitivas de Belo Monte. 
Esse serviço é essencial para garantir o fornecimento de energia elétrica às novas edificações (Almoxarifado, Cozinha e Refeitório, Ambulatório entre outras) que futuramente farão parte deste novo complexo, atendendo às necessidades das estruturas e ocupantes de maneira eficiente.
Isso é fundamental para o funcionamento contínuo de equipamentos, sistemas e para garantir o conforto e a funcionalidade em atendimento às demandas de energia dos ocupantes de maneira confiável e eficaz.
Todas estas evidências justificam a construção da obras para implantação da infraestrutura de energia do novo complexo de Belo Monte, porém após análise da equipe técnica da Norte Energia, concluiu-se que a mesma pode ser adiada no máximo por 5 meses a contar de janeiro/2024 sem prejuizo para as obras principais.
Convém informar que parte dos recursos gerados para subsidiar esta construção foi angariado através da venda dos materiais  inservíveis oriundos do período de construção e sucatas em geral que totalizaram em mais de R$ 13.000.000,00.</t>
  </si>
  <si>
    <t>O principal benefício com esta construção será do fornecimento de energia elétrica de baixa tensão, necessaria para alimentar as novas estruturas do complexo de edificações permanentes.
A energia será 100% oriunda da geração de Pimental não havendo mais custos com a Equatorial.</t>
  </si>
  <si>
    <t xml:space="preserve">Valores de Mobilização e Desmobilização de equipe = R$ 35.000,00.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outros.Inflação, reajuste, seguros contratuais flutuação de preços com materiais, furto dos materiais já disponíveis na obra, depreciação do que já está executado da obra. </t>
  </si>
  <si>
    <t>Necessário</t>
  </si>
  <si>
    <t>Adequação do Edifício de Controle é proveniente da necessidade de redimensionar os espaços para uma melhor acomodação dos colaboradores da Operação e da Manutenção da Usina, bem como dos colaboradores das demais áreas da Norte Energia que passarão a atuar neste local. 
Além disso, a adoção de um layout mais moderno, dará mais conforto para os colaboradores, alterando inclusive o modelo de salas completamente fechadas para salas com vidros propiciando a visibilidade total do ambiente laboral. 
Este é uma diretriz que está se tornando padrão em todos os escritórios da Norte Energia independente de sua localização geográfica. O Edifício de Controle é uma estrutura construída em concreto armado, alvenaria, divisórias e pele de vidro nas fachadas e foi construída para permitir um local adequado para instalação de equipamentos, salas de operação, reuniões e escritórios.
Na oportunidade, será realizada a montagem, desmontagem, remontagem de painéis de divisórias nos segundos, terceiro, quarto e quinto andar do edifício de controle, para adequação de layout, para atendimento das equipes. 
Todas estas evidências justificam as obras civis e a remodelagem das salas com as mesmas divisórias  implantadas na época da construção dando continuidade no padrão existente.</t>
  </si>
  <si>
    <t xml:space="preserve">O contrato da obra civil está em contratação, o das divisórias já esta em execução com sinal pago à empresa no valor de = R$ 1.049.000,00. Comprometimento da conclusão das instalações das divisórias, afetando a organização e a privacidade dos espaços, além de interferir na operacionalidade do edifício de controle. Além disso, a interrupção do contrato de obras civis poderia resultar na deterioração prematura das divisórias instaladas, comprometendo sua durabilidade e qualidade ao longo do tempo.Inflação, reajuste, seguros contratuais flutuação de preços com materiais, furto dos materiais já disponíveis na obra, depreciação do que já está executado da obra. </t>
  </si>
  <si>
    <t>O principal beneficio com esta contratação será  melhores acomodação das equipes de manutenção e operação da usina de Belo Monte, bem como os demais colaboradores que ainda se utilizam dos espaços oriundos da fase da construção da Usina. Tendo  em vista o crescimento contínuo da Companhia e o consequente aumento do número de equipes e  colaboradores, tornou-se imprescindível a adequação do layout do Edifício de Controle.</t>
  </si>
  <si>
    <t>A construção da infraestrutura da ECTE para tratamento dos efluentes gerados nas edificações definitivas do complexo da usina de Belo Monte é de fundamental importância devido à condição precária da estação de tratamento de esgoto atual (Lagoa). A estrutura utilizada está obsoleta pois foi construídas para dar suporte ao periodo de construção da usina. Essas instalações possuem portanto, mais de 10 anos de utilização já não possuindo mais a eficiência necessaria para o tratamento correto dos efluentes gerados, o que pode gerar risco de passivos por impactos ambientais além de não atendimento aos padrões regulatórios brasileiros e internacionais.
Cabe lembrar que ela é gigantesca e foi construída para absorver todo o efluente gerado no canteiro de obras inclusive dos alojamentos com mais de 12 mil trabalhadores que residiam no local.
A implantação de um novo Sistema de Tratamento de Esgoto, deverá atender todas as novas estruturas que serão construídas na área do novo complexo de edificações permanentes (Ambulatório, Cozinha, Refeitorio, Almoxarifado, entre outras). O equipamento deverá se enquadrar aos Padrões de Desempenho de Sustentabilidade Socioambiental com o atingimento dos índices internacionais do IFC (Corporação Financeira Internacional) do Grupo Banco Mundial.  Vale ressaltar que o equipamento da ECTE já foi fabricado e brevemente chegará na obra, o fornecimento, instalação e comissionamento do equipamento representa 60% do contrato.
Todas estas evidências justificam a construção da obras para implantação da ECTE de Belo Monte, porém  após análise da equipe técnica da Norte Energia, concluiu-se que a mesma pode ser adiada no máximo por 5 meses a contar de janeiro/2024 sem prejuizo para as obras principais.
Convém informar que parte dos recursos gerados para subsidiar esta construção foi angariado através da venda dos materiais  inservíveis oriundos do período de construção e sucatas em geral que totalizaram em mais de R$ 13.000.000,00.</t>
  </si>
  <si>
    <t xml:space="preserve">Valores de Mobilização e Desmobilização de equipe = R$ 8.000,00. Aumento dos custos de construção e investimentos adicionais para reparar danos na deteriorização de materiais.  Deteriorização e depreciação das estruturas  já executadas, que ficarão sujeitos as intempéries (chuva e sol) podendo causar a inviabilidade técnica do que já foi construído e entregue no canteiro de obras como blocos, telhas, aço, etc, que podem sofrer danos como corrosao, rachaduras, desgates, outros.Inflação, reajuste, seguros contratuais flutuação de preços com materiais, furto dos materiais já disponíveis na obra, depreciação do que já está executado da obra. </t>
  </si>
  <si>
    <t xml:space="preserve"> O principal benefício com esta construção será na coleta e tratamento do efluente das edificações do complexo, atendendo os padrões técnicos do Meio Ambiente, evitando sistemas robustos de tratamento de efluentes e com o equipamento mais moderno propriciará o atingimento dos parametros do Conama e do IFC na qualidade do tratamento do efluente gerado.
Oportunidade de economia nos custos OPEX com a redução dos serviços de terceiros referentes as manutenções prediais, instalações elétricas, hidráulicas, entre outros,  atualmente estes custos representam  em media um desembolso anual de R$ 3.000.000,00 para a companhia.
Com as novas estruturas construídas e inauguradas, oportuniza-se a negociação para a  redução destes valores junto as empresas contratadas.
Os custos anuais com o tratamento do efluente na ETE  Lagoas em torno de R$ 126.000,00 será encerrado após a conclusão e inauguração da nova estrutura.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</si>
</sst>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5" x14ac:knownFonts="1">
    <font>
      <sz val="11"/>
      <color theme="1"/>
      <name val="Aptos Narrow"/>
      <family val="2"/>
      <scheme val="minor"/>
    </font>
    <font>
      <sz val="11"/>
      <color theme="1"/>
      <name val="Aptos Narrow"/>
      <family val="2"/>
      <scheme val="minor"/>
    </font>
    <font>
      <sz val="13"/>
      <color theme="1"/>
      <name val="Aptos Narrow"/>
      <family val="2"/>
      <scheme val="minor"/>
    </font>
    <font>
      <b/>
      <sz val="13"/>
      <color theme="1"/>
      <name val="Aptos Narrow"/>
      <family val="2"/>
      <scheme val="minor"/>
    </font>
    <font>
      <sz val="13"/>
      <color rgb="FFFF0000"/>
      <name val="Aptos Narrow"/>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3" tint="0.89999084444715716"/>
        <bgColor indexed="64"/>
      </patternFill>
    </fill>
    <fill>
      <patternFill patternType="solid">
        <fgColor rgb="FFDAE9F8"/>
        <bgColor indexed="64"/>
      </patternFill>
    </fill>
    <fill>
      <patternFill patternType="solid">
        <fgColor theme="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39">
    <xf numFmtId="0" fontId="0" fillId="0" borderId="0" xfId="0"/>
    <xf numFmtId="0" fontId="2" fillId="0" borderId="0" xfId="0" applyFont="1"/>
    <xf numFmtId="0" fontId="3" fillId="0" borderId="0" xfId="0" applyFont="1"/>
    <xf numFmtId="0" fontId="3" fillId="2" borderId="7" xfId="0" applyFont="1" applyFill="1" applyBorder="1" applyAlignment="1">
      <alignment horizontal="center"/>
    </xf>
    <xf numFmtId="0" fontId="3" fillId="2" borderId="1" xfId="0" applyFont="1" applyFill="1" applyBorder="1" applyAlignment="1">
      <alignment horizontal="left"/>
    </xf>
    <xf numFmtId="0" fontId="2" fillId="2" borderId="1" xfId="0" applyFont="1" applyFill="1" applyBorder="1" applyAlignment="1">
      <alignment horizontal="left" indent="1"/>
    </xf>
    <xf numFmtId="164" fontId="3" fillId="2" borderId="1" xfId="0" applyNumberFormat="1" applyFont="1" applyFill="1" applyBorder="1"/>
    <xf numFmtId="164" fontId="2" fillId="2" borderId="1" xfId="0" applyNumberFormat="1" applyFont="1" applyFill="1" applyBorder="1" applyAlignment="1">
      <alignment horizontal="left" indent="1"/>
    </xf>
    <xf numFmtId="0" fontId="2" fillId="0" borderId="5" xfId="0" applyFont="1" applyBorder="1" applyAlignment="1">
      <alignment horizontal="left" indent="1"/>
    </xf>
    <xf numFmtId="0" fontId="2" fillId="0" borderId="5" xfId="0" applyFont="1" applyBorder="1" applyAlignment="1">
      <alignment horizontal="center"/>
    </xf>
    <xf numFmtId="164" fontId="4" fillId="0" borderId="5" xfId="1" applyNumberFormat="1" applyFont="1" applyBorder="1"/>
    <xf numFmtId="164" fontId="2" fillId="0" borderId="5" xfId="0" applyNumberFormat="1" applyFont="1" applyBorder="1"/>
    <xf numFmtId="0" fontId="2" fillId="5" borderId="0" xfId="0" applyFont="1" applyFill="1"/>
    <xf numFmtId="0" fontId="2" fillId="2" borderId="1" xfId="0" applyFont="1" applyFill="1" applyBorder="1" applyAlignment="1">
      <alignment horizontal="center"/>
    </xf>
    <xf numFmtId="164" fontId="3" fillId="2" borderId="1" xfId="0" applyNumberFormat="1" applyFont="1" applyFill="1" applyBorder="1" applyAlignment="1">
      <alignment horizontal="left"/>
    </xf>
    <xf numFmtId="164" fontId="3" fillId="3" borderId="1" xfId="0" applyNumberFormat="1" applyFont="1" applyFill="1" applyBorder="1"/>
    <xf numFmtId="0" fontId="3" fillId="5" borderId="0" xfId="0" applyFont="1" applyFill="1" applyAlignment="1">
      <alignment horizontal="center"/>
    </xf>
    <xf numFmtId="164" fontId="3" fillId="5" borderId="0" xfId="0" applyNumberFormat="1" applyFont="1" applyFill="1"/>
    <xf numFmtId="43" fontId="2" fillId="5" borderId="0" xfId="1" applyFont="1" applyFill="1"/>
    <xf numFmtId="164" fontId="3" fillId="0" borderId="5" xfId="1" applyNumberFormat="1" applyFont="1" applyBorder="1"/>
    <xf numFmtId="164" fontId="2" fillId="2" borderId="1" xfId="0" applyNumberFormat="1" applyFont="1" applyFill="1" applyBorder="1"/>
    <xf numFmtId="164" fontId="3" fillId="2" borderId="2" xfId="0" applyNumberFormat="1" applyFont="1" applyFill="1" applyBorder="1"/>
    <xf numFmtId="164" fontId="3" fillId="3" borderId="2" xfId="0" applyNumberFormat="1" applyFont="1" applyFill="1" applyBorder="1"/>
    <xf numFmtId="0" fontId="2" fillId="0" borderId="8" xfId="0" applyFont="1" applyBorder="1"/>
    <xf numFmtId="0" fontId="2" fillId="5" borderId="9" xfId="0" applyFont="1" applyFill="1" applyBorder="1"/>
    <xf numFmtId="164" fontId="2" fillId="2" borderId="1" xfId="0" applyNumberFormat="1" applyFont="1" applyFill="1" applyBorder="1" applyAlignment="1">
      <alignment horizontal="left" wrapText="1" indent="1"/>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cellXfs>
  <cellStyles count="2">
    <cellStyle name="Normal" xfId="0" builtinId="0"/>
    <cellStyle name="Vírgula" xfId="1" builtinId="3"/>
  </cellStyles>
  <dxfs count="0"/>
  <tableStyles count="0" defaultTableStyle="TableStyleMedium2" defaultPivotStyle="PivotStyleLight16"/>
  <colors>
    <mruColors>
      <color rgb="FFDAE9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B4581-0DCD-4EF8-882C-5CFF4ED1F062}">
  <dimension ref="A1:P43"/>
  <sheetViews>
    <sheetView showGridLines="0" tabSelected="1" zoomScale="90" zoomScaleNormal="90" workbookViewId="0">
      <selection activeCell="K11" sqref="K11"/>
    </sheetView>
  </sheetViews>
  <sheetFormatPr defaultRowHeight="17" x14ac:dyDescent="0.4"/>
  <cols>
    <col min="1" max="1" width="44.453125" style="1" bestFit="1" customWidth="1"/>
    <col min="2" max="2" width="20.6328125" style="1" customWidth="1"/>
    <col min="3" max="5" width="17.6328125" style="1" customWidth="1"/>
    <col min="6" max="6" width="13.90625" style="2" bestFit="1" customWidth="1"/>
    <col min="7" max="7" width="34.6328125" style="1" customWidth="1"/>
    <col min="8" max="8" width="26.26953125" style="1" bestFit="1" customWidth="1"/>
    <col min="9" max="9" width="16.7265625" style="1" customWidth="1"/>
    <col min="10" max="10" width="15.7265625" style="1" customWidth="1"/>
    <col min="11" max="11" width="17.26953125" style="1" customWidth="1"/>
    <col min="12" max="12" width="12.7265625" style="1" bestFit="1" customWidth="1"/>
    <col min="13" max="16384" width="8.7265625" style="1"/>
  </cols>
  <sheetData>
    <row r="1" spans="1:16" ht="17.5" thickBot="1" x14ac:dyDescent="0.45"/>
    <row r="2" spans="1:16" ht="20.5" customHeight="1" thickBot="1" x14ac:dyDescent="0.45">
      <c r="A2" s="36" t="s">
        <v>10</v>
      </c>
      <c r="B2" s="37"/>
      <c r="C2" s="37"/>
      <c r="D2" s="37"/>
      <c r="E2" s="38"/>
      <c r="F2" s="30" t="s">
        <v>15</v>
      </c>
      <c r="G2" s="30" t="s">
        <v>27</v>
      </c>
      <c r="H2" s="30" t="s">
        <v>28</v>
      </c>
      <c r="I2" s="30" t="s">
        <v>29</v>
      </c>
      <c r="J2" s="30" t="s">
        <v>30</v>
      </c>
      <c r="K2" s="30" t="s">
        <v>31</v>
      </c>
    </row>
    <row r="3" spans="1:16" ht="17.5" thickBot="1" x14ac:dyDescent="0.45">
      <c r="A3" s="30" t="s">
        <v>21</v>
      </c>
      <c r="B3" s="30" t="s">
        <v>22</v>
      </c>
      <c r="C3" s="33" t="s">
        <v>23</v>
      </c>
      <c r="D3" s="34"/>
      <c r="E3" s="35"/>
      <c r="F3" s="31"/>
      <c r="G3" s="31"/>
      <c r="H3" s="31" t="s">
        <v>28</v>
      </c>
      <c r="I3" s="31" t="s">
        <v>29</v>
      </c>
      <c r="J3" s="31" t="s">
        <v>30</v>
      </c>
      <c r="K3" s="31" t="s">
        <v>31</v>
      </c>
    </row>
    <row r="4" spans="1:16" ht="17.5" thickBot="1" x14ac:dyDescent="0.45">
      <c r="A4" s="32"/>
      <c r="B4" s="32"/>
      <c r="C4" s="3" t="s">
        <v>3</v>
      </c>
      <c r="D4" s="3" t="s">
        <v>4</v>
      </c>
      <c r="E4" s="3" t="s">
        <v>25</v>
      </c>
      <c r="F4" s="32"/>
      <c r="G4" s="31"/>
      <c r="H4" s="31" t="s">
        <v>28</v>
      </c>
      <c r="I4" s="31" t="s">
        <v>29</v>
      </c>
      <c r="J4" s="31" t="s">
        <v>30</v>
      </c>
      <c r="K4" s="31" t="s">
        <v>31</v>
      </c>
    </row>
    <row r="5" spans="1:16" ht="17.5" thickBot="1" x14ac:dyDescent="0.45">
      <c r="A5" s="4" t="s">
        <v>0</v>
      </c>
      <c r="B5" s="5"/>
      <c r="C5" s="6">
        <f>SUM(C6:C7)</f>
        <v>15192592.5</v>
      </c>
      <c r="D5" s="6">
        <f>SUM(D6:D7)</f>
        <v>6163000</v>
      </c>
      <c r="E5" s="7"/>
      <c r="F5" s="21">
        <f>SUM(C5:E5)</f>
        <v>21355592.5</v>
      </c>
      <c r="G5" s="25" t="s">
        <v>41</v>
      </c>
      <c r="H5" s="7" t="s">
        <v>42</v>
      </c>
      <c r="I5" s="7" t="s">
        <v>43</v>
      </c>
      <c r="J5" s="7" t="s">
        <v>38</v>
      </c>
      <c r="K5" s="7" t="s">
        <v>44</v>
      </c>
    </row>
    <row r="6" spans="1:16" x14ac:dyDescent="0.4">
      <c r="A6" s="8" t="s">
        <v>1</v>
      </c>
      <c r="B6" s="9" t="s">
        <v>16</v>
      </c>
      <c r="C6" s="10">
        <v>15192592.5</v>
      </c>
      <c r="D6" s="10">
        <v>1526000</v>
      </c>
      <c r="F6" s="10"/>
      <c r="K6" s="23"/>
    </row>
    <row r="7" spans="1:16" ht="17.5" thickBot="1" x14ac:dyDescent="0.45">
      <c r="A7" s="8" t="s">
        <v>2</v>
      </c>
      <c r="B7" s="9" t="s">
        <v>17</v>
      </c>
      <c r="C7" s="10">
        <v>0</v>
      </c>
      <c r="D7" s="10">
        <v>4637000</v>
      </c>
      <c r="E7" s="11"/>
      <c r="F7" s="11"/>
      <c r="I7" s="12"/>
      <c r="J7" s="12"/>
      <c r="K7" s="24"/>
      <c r="L7" s="12"/>
      <c r="M7" s="12"/>
      <c r="N7" s="12"/>
      <c r="O7" s="12"/>
      <c r="P7" s="12"/>
    </row>
    <row r="8" spans="1:16" ht="17.5" thickBot="1" x14ac:dyDescent="0.45">
      <c r="A8" s="4" t="s">
        <v>32</v>
      </c>
      <c r="B8" s="13"/>
      <c r="C8" s="6">
        <f>SUM(C9:C10)</f>
        <v>4277608</v>
      </c>
      <c r="D8" s="14"/>
      <c r="E8" s="7"/>
      <c r="F8" s="21">
        <f>SUM(C8:E8)</f>
        <v>4277608</v>
      </c>
      <c r="G8" s="25" t="s">
        <v>45</v>
      </c>
      <c r="H8" s="7" t="s">
        <v>46</v>
      </c>
      <c r="I8" s="7" t="s">
        <v>47</v>
      </c>
      <c r="J8" s="7" t="s">
        <v>38</v>
      </c>
      <c r="K8" s="25" t="s">
        <v>48</v>
      </c>
      <c r="L8" s="12"/>
      <c r="M8" s="12"/>
      <c r="N8" s="12"/>
      <c r="O8" s="12"/>
      <c r="P8" s="12"/>
    </row>
    <row r="9" spans="1:16" x14ac:dyDescent="0.4">
      <c r="A9" s="8" t="s">
        <v>1</v>
      </c>
      <c r="B9" s="9" t="s">
        <v>16</v>
      </c>
      <c r="C9" s="10">
        <v>3277608</v>
      </c>
      <c r="D9" s="11"/>
      <c r="E9" s="11"/>
      <c r="F9" s="10"/>
      <c r="K9" s="23"/>
      <c r="M9" s="12"/>
      <c r="N9" s="12"/>
      <c r="O9" s="12"/>
      <c r="P9" s="12"/>
    </row>
    <row r="10" spans="1:16" ht="17.5" thickBot="1" x14ac:dyDescent="0.45">
      <c r="A10" s="8" t="s">
        <v>12</v>
      </c>
      <c r="B10" s="9" t="s">
        <v>17</v>
      </c>
      <c r="C10" s="10">
        <v>1000000</v>
      </c>
      <c r="D10" s="11"/>
      <c r="E10" s="11"/>
      <c r="F10" s="11"/>
      <c r="I10" s="12"/>
      <c r="J10" s="12"/>
      <c r="K10" s="24"/>
      <c r="L10" s="12"/>
      <c r="M10" s="12"/>
      <c r="N10" s="12"/>
      <c r="O10" s="12"/>
      <c r="P10" s="12"/>
    </row>
    <row r="11" spans="1:16" ht="17.5" thickBot="1" x14ac:dyDescent="0.45">
      <c r="A11" s="4" t="s">
        <v>5</v>
      </c>
      <c r="B11" s="13"/>
      <c r="C11" s="6">
        <f>SUM(C12:C13)</f>
        <v>3046271.5999999898</v>
      </c>
      <c r="D11" s="14"/>
      <c r="E11" s="7"/>
      <c r="F11" s="21">
        <f>SUM(C11:E11)</f>
        <v>3046271.5999999898</v>
      </c>
      <c r="G11" s="25" t="s">
        <v>51</v>
      </c>
      <c r="H11" s="7" t="s">
        <v>49</v>
      </c>
      <c r="I11" s="7" t="s">
        <v>43</v>
      </c>
      <c r="J11" s="7" t="s">
        <v>38</v>
      </c>
      <c r="K11" s="25" t="s">
        <v>50</v>
      </c>
      <c r="L11" s="12"/>
      <c r="M11" s="12"/>
      <c r="N11" s="12"/>
      <c r="O11" s="12"/>
      <c r="P11" s="12"/>
    </row>
    <row r="12" spans="1:16" x14ac:dyDescent="0.4">
      <c r="A12" s="8" t="s">
        <v>1</v>
      </c>
      <c r="B12" s="9" t="s">
        <v>16</v>
      </c>
      <c r="C12" s="10">
        <v>2846271.5999999898</v>
      </c>
      <c r="D12" s="11"/>
      <c r="E12" s="11"/>
      <c r="F12" s="10"/>
      <c r="K12" s="23"/>
      <c r="M12" s="12"/>
      <c r="N12" s="12"/>
      <c r="O12" s="12"/>
      <c r="P12" s="12"/>
    </row>
    <row r="13" spans="1:16" ht="17.5" thickBot="1" x14ac:dyDescent="0.45">
      <c r="A13" s="8" t="s">
        <v>2</v>
      </c>
      <c r="B13" s="9" t="s">
        <v>17</v>
      </c>
      <c r="C13" s="10">
        <v>200000</v>
      </c>
      <c r="D13" s="11"/>
      <c r="E13" s="11"/>
      <c r="F13" s="11"/>
      <c r="I13" s="12"/>
      <c r="J13" s="12"/>
      <c r="K13" s="24"/>
      <c r="L13" s="12"/>
      <c r="M13" s="12"/>
      <c r="N13" s="12"/>
      <c r="O13" s="12"/>
      <c r="P13" s="12"/>
    </row>
    <row r="14" spans="1:16" ht="17.5" thickBot="1" x14ac:dyDescent="0.45">
      <c r="A14" s="4" t="s">
        <v>6</v>
      </c>
      <c r="B14" s="13"/>
      <c r="C14" s="6">
        <f>SUM(C15:C16)</f>
        <v>1045000</v>
      </c>
      <c r="D14" s="14"/>
      <c r="E14" s="7"/>
      <c r="F14" s="21">
        <f>SUM(C14:E14)</f>
        <v>1045000</v>
      </c>
      <c r="G14" s="7" t="s">
        <v>52</v>
      </c>
      <c r="H14" s="7" t="s">
        <v>54</v>
      </c>
      <c r="I14" s="7" t="s">
        <v>43</v>
      </c>
      <c r="J14" s="7" t="s">
        <v>38</v>
      </c>
      <c r="K14" s="7" t="s">
        <v>53</v>
      </c>
      <c r="L14" s="12"/>
      <c r="M14" s="12"/>
      <c r="N14" s="12"/>
      <c r="O14" s="12"/>
      <c r="P14" s="12"/>
    </row>
    <row r="15" spans="1:16" x14ac:dyDescent="0.4">
      <c r="A15" s="8" t="s">
        <v>1</v>
      </c>
      <c r="B15" s="9" t="s">
        <v>16</v>
      </c>
      <c r="C15" s="10">
        <v>1045000</v>
      </c>
      <c r="D15" s="11"/>
      <c r="E15" s="11"/>
      <c r="F15" s="10"/>
      <c r="G15" s="10"/>
      <c r="K15" s="23"/>
      <c r="M15" s="12"/>
      <c r="N15" s="12"/>
      <c r="O15" s="12"/>
      <c r="P15" s="12"/>
    </row>
    <row r="16" spans="1:16" ht="17.5" thickBot="1" x14ac:dyDescent="0.45">
      <c r="A16" s="8" t="s">
        <v>2</v>
      </c>
      <c r="B16" s="9" t="s">
        <v>17</v>
      </c>
      <c r="C16" s="10">
        <v>0</v>
      </c>
      <c r="D16" s="11"/>
      <c r="E16" s="11"/>
      <c r="F16" s="11"/>
      <c r="G16" s="11"/>
      <c r="I16" s="12"/>
      <c r="J16" s="12"/>
      <c r="K16" s="24"/>
      <c r="L16" s="12"/>
      <c r="M16" s="12"/>
      <c r="N16" s="12"/>
      <c r="O16" s="12"/>
      <c r="P16" s="12"/>
    </row>
    <row r="17" spans="1:16" ht="17.5" thickBot="1" x14ac:dyDescent="0.45">
      <c r="A17" s="4" t="s">
        <v>7</v>
      </c>
      <c r="B17" s="13"/>
      <c r="C17" s="6">
        <f>SUM(C18:C19)</f>
        <v>2889260</v>
      </c>
      <c r="D17" s="14"/>
      <c r="E17" s="7"/>
      <c r="F17" s="21">
        <f>SUM(C17:E17)</f>
        <v>2889260</v>
      </c>
      <c r="G17" s="7" t="s">
        <v>55</v>
      </c>
      <c r="H17" s="7" t="s">
        <v>56</v>
      </c>
      <c r="I17" s="7" t="s">
        <v>57</v>
      </c>
      <c r="J17" s="7" t="s">
        <v>38</v>
      </c>
      <c r="K17" s="7" t="s">
        <v>58</v>
      </c>
      <c r="L17" s="12"/>
      <c r="M17" s="12"/>
      <c r="N17" s="12"/>
      <c r="O17" s="12"/>
      <c r="P17" s="12"/>
    </row>
    <row r="18" spans="1:16" x14ac:dyDescent="0.4">
      <c r="A18" s="8" t="s">
        <v>1</v>
      </c>
      <c r="B18" s="9" t="s">
        <v>16</v>
      </c>
      <c r="C18" s="10">
        <v>2133000</v>
      </c>
      <c r="D18" s="10"/>
      <c r="E18" s="10"/>
      <c r="F18" s="10"/>
      <c r="K18" s="23"/>
      <c r="M18" s="12"/>
      <c r="N18" s="12"/>
      <c r="O18" s="12"/>
      <c r="P18" s="12"/>
    </row>
    <row r="19" spans="1:16" ht="17.5" thickBot="1" x14ac:dyDescent="0.45">
      <c r="A19" s="8" t="s">
        <v>2</v>
      </c>
      <c r="B19" s="9" t="s">
        <v>17</v>
      </c>
      <c r="C19" s="10">
        <v>756260</v>
      </c>
      <c r="D19" s="10"/>
      <c r="E19" s="10"/>
      <c r="F19" s="11"/>
      <c r="I19" s="12"/>
      <c r="J19" s="12"/>
      <c r="K19" s="24"/>
      <c r="L19" s="12"/>
      <c r="M19" s="12"/>
      <c r="N19" s="12"/>
      <c r="O19" s="12"/>
      <c r="P19" s="12"/>
    </row>
    <row r="20" spans="1:16" ht="17.5" thickBot="1" x14ac:dyDescent="0.45">
      <c r="A20" s="26" t="s">
        <v>24</v>
      </c>
      <c r="B20" s="27"/>
      <c r="C20" s="15">
        <f>C17+C14+C11+C8+C5</f>
        <v>26450732.09999999</v>
      </c>
      <c r="D20" s="15">
        <f>D17+D14+D11+D8+D5</f>
        <v>6163000</v>
      </c>
      <c r="E20" s="15">
        <f>E17+E14+E11+E8+E5</f>
        <v>0</v>
      </c>
      <c r="F20" s="22">
        <f>SUM(C20:E20)</f>
        <v>32613732.09999999</v>
      </c>
      <c r="G20" s="22"/>
      <c r="H20" s="22"/>
      <c r="I20" s="22"/>
      <c r="J20" s="22"/>
      <c r="K20" s="15"/>
      <c r="L20" s="12"/>
      <c r="M20" s="12"/>
      <c r="N20" s="12"/>
      <c r="O20" s="12"/>
      <c r="P20" s="12"/>
    </row>
    <row r="21" spans="1:16" x14ac:dyDescent="0.4">
      <c r="A21" s="16"/>
      <c r="B21" s="16"/>
      <c r="C21" s="17"/>
      <c r="D21" s="17"/>
      <c r="E21" s="17"/>
      <c r="I21" s="12"/>
      <c r="J21" s="12"/>
      <c r="K21" s="12"/>
      <c r="L21" s="12"/>
      <c r="M21" s="12"/>
      <c r="N21" s="12"/>
      <c r="O21" s="12"/>
      <c r="P21" s="12"/>
    </row>
    <row r="22" spans="1:16" ht="17.5" thickBot="1" x14ac:dyDescent="0.45">
      <c r="A22" s="16"/>
      <c r="B22" s="16"/>
      <c r="C22" s="17"/>
      <c r="D22" s="17"/>
      <c r="E22" s="17"/>
      <c r="I22" s="12"/>
      <c r="J22" s="12"/>
      <c r="K22" s="12"/>
      <c r="L22" s="12"/>
      <c r="M22" s="12"/>
      <c r="N22" s="12"/>
      <c r="O22" s="12"/>
      <c r="P22" s="12"/>
    </row>
    <row r="23" spans="1:16" ht="17.5" thickBot="1" x14ac:dyDescent="0.45">
      <c r="A23" s="28" t="s">
        <v>10</v>
      </c>
      <c r="B23" s="29"/>
      <c r="C23" s="29"/>
      <c r="D23" s="29"/>
      <c r="E23" s="29"/>
      <c r="F23" s="30" t="s">
        <v>15</v>
      </c>
      <c r="G23" s="30" t="s">
        <v>27</v>
      </c>
      <c r="H23" s="30" t="s">
        <v>28</v>
      </c>
      <c r="I23" s="30" t="s">
        <v>29</v>
      </c>
      <c r="J23" s="30" t="s">
        <v>30</v>
      </c>
      <c r="K23" s="30" t="s">
        <v>31</v>
      </c>
      <c r="L23" s="12"/>
      <c r="M23" s="12"/>
      <c r="N23" s="12"/>
      <c r="O23" s="12"/>
      <c r="P23" s="12"/>
    </row>
    <row r="24" spans="1:16" ht="17.5" thickBot="1" x14ac:dyDescent="0.45">
      <c r="A24" s="30" t="s">
        <v>21</v>
      </c>
      <c r="B24" s="30" t="s">
        <v>22</v>
      </c>
      <c r="C24" s="33" t="s">
        <v>23</v>
      </c>
      <c r="D24" s="34"/>
      <c r="E24" s="35"/>
      <c r="F24" s="31"/>
      <c r="G24" s="31"/>
      <c r="H24" s="31" t="s">
        <v>28</v>
      </c>
      <c r="I24" s="31" t="s">
        <v>29</v>
      </c>
      <c r="J24" s="31" t="s">
        <v>30</v>
      </c>
      <c r="K24" s="31" t="s">
        <v>31</v>
      </c>
      <c r="L24" s="12"/>
      <c r="M24" s="12"/>
      <c r="N24" s="12"/>
      <c r="O24" s="12"/>
      <c r="P24" s="12"/>
    </row>
    <row r="25" spans="1:16" ht="17.5" thickBot="1" x14ac:dyDescent="0.45">
      <c r="A25" s="32"/>
      <c r="B25" s="32"/>
      <c r="C25" s="3" t="s">
        <v>3</v>
      </c>
      <c r="D25" s="3" t="s">
        <v>4</v>
      </c>
      <c r="E25" s="3" t="s">
        <v>25</v>
      </c>
      <c r="F25" s="32"/>
      <c r="G25" s="31"/>
      <c r="H25" s="31" t="s">
        <v>28</v>
      </c>
      <c r="I25" s="31" t="s">
        <v>29</v>
      </c>
      <c r="J25" s="31" t="s">
        <v>30</v>
      </c>
      <c r="K25" s="31" t="s">
        <v>31</v>
      </c>
      <c r="L25" s="12"/>
      <c r="M25" s="12"/>
      <c r="N25" s="12"/>
      <c r="O25" s="12"/>
      <c r="P25" s="12"/>
    </row>
    <row r="26" spans="1:16" ht="17.5" thickBot="1" x14ac:dyDescent="0.45">
      <c r="A26" s="4" t="s">
        <v>26</v>
      </c>
      <c r="B26" s="13"/>
      <c r="C26" s="6">
        <f>SUM(C27:C28)</f>
        <v>2273000</v>
      </c>
      <c r="D26" s="14"/>
      <c r="E26" s="7"/>
      <c r="F26" s="6">
        <f>SUM(C26:E26)</f>
        <v>2273000</v>
      </c>
      <c r="G26" s="7" t="s">
        <v>66</v>
      </c>
      <c r="H26" s="7" t="s">
        <v>67</v>
      </c>
      <c r="I26" s="7" t="s">
        <v>43</v>
      </c>
      <c r="J26" s="7" t="s">
        <v>62</v>
      </c>
      <c r="K26" s="7" t="s">
        <v>68</v>
      </c>
      <c r="L26" s="12"/>
      <c r="M26" s="12"/>
      <c r="N26" s="12"/>
      <c r="O26" s="12"/>
      <c r="P26" s="12"/>
    </row>
    <row r="27" spans="1:16" x14ac:dyDescent="0.4">
      <c r="A27" s="8" t="s">
        <v>1</v>
      </c>
      <c r="B27" s="9" t="s">
        <v>16</v>
      </c>
      <c r="C27" s="10">
        <v>2273000</v>
      </c>
      <c r="D27" s="11"/>
      <c r="E27" s="11"/>
      <c r="F27" s="11"/>
      <c r="K27" s="23"/>
      <c r="L27" s="18"/>
      <c r="M27" s="12"/>
      <c r="N27" s="12"/>
      <c r="O27" s="12"/>
      <c r="P27" s="12"/>
    </row>
    <row r="28" spans="1:16" ht="17.5" thickBot="1" x14ac:dyDescent="0.45">
      <c r="A28" s="8" t="s">
        <v>2</v>
      </c>
      <c r="B28" s="9" t="s">
        <v>17</v>
      </c>
      <c r="C28" s="10">
        <v>0</v>
      </c>
      <c r="D28" s="11"/>
      <c r="E28" s="11"/>
      <c r="F28" s="11"/>
      <c r="I28" s="12"/>
      <c r="J28" s="12"/>
      <c r="K28" s="24"/>
      <c r="L28" s="12"/>
      <c r="M28" s="12"/>
      <c r="N28" s="12"/>
      <c r="O28" s="12"/>
      <c r="P28" s="12"/>
    </row>
    <row r="29" spans="1:16" ht="17.5" thickBot="1" x14ac:dyDescent="0.45">
      <c r="A29" s="4" t="s">
        <v>13</v>
      </c>
      <c r="B29" s="13"/>
      <c r="C29" s="6">
        <f>SUM(C30:C31)</f>
        <v>0</v>
      </c>
      <c r="D29" s="14"/>
      <c r="E29" s="7"/>
      <c r="F29" s="6">
        <f>SUM(C29:E29)</f>
        <v>0</v>
      </c>
      <c r="G29" s="7"/>
      <c r="H29" s="7"/>
      <c r="I29" s="7"/>
      <c r="J29" s="7"/>
      <c r="K29" s="7"/>
    </row>
    <row r="30" spans="1:16" x14ac:dyDescent="0.4">
      <c r="A30" s="8" t="s">
        <v>1</v>
      </c>
      <c r="B30" s="9" t="s">
        <v>17</v>
      </c>
      <c r="C30" s="10">
        <v>0</v>
      </c>
      <c r="D30" s="11"/>
      <c r="E30" s="11"/>
      <c r="F30" s="11"/>
      <c r="K30" s="23"/>
    </row>
    <row r="31" spans="1:16" ht="17.5" thickBot="1" x14ac:dyDescent="0.45">
      <c r="A31" s="8" t="s">
        <v>2</v>
      </c>
      <c r="B31" s="9" t="s">
        <v>17</v>
      </c>
      <c r="C31" s="10">
        <v>0</v>
      </c>
      <c r="D31" s="11"/>
      <c r="E31" s="11"/>
      <c r="F31" s="11"/>
      <c r="I31" s="12"/>
      <c r="J31" s="12"/>
      <c r="K31" s="24"/>
    </row>
    <row r="32" spans="1:16" ht="17.5" thickBot="1" x14ac:dyDescent="0.45">
      <c r="A32" s="4" t="s">
        <v>8</v>
      </c>
      <c r="B32" s="13"/>
      <c r="C32" s="6">
        <f>SUM(C33:C33)</f>
        <v>2057871.68</v>
      </c>
      <c r="D32" s="14"/>
      <c r="E32" s="7"/>
      <c r="F32" s="6">
        <f>SUM(C32:E32)</f>
        <v>2057871.68</v>
      </c>
      <c r="G32" s="7" t="s">
        <v>36</v>
      </c>
      <c r="H32" s="25" t="s">
        <v>40</v>
      </c>
      <c r="I32" s="7" t="s">
        <v>37</v>
      </c>
      <c r="J32" s="7" t="s">
        <v>38</v>
      </c>
      <c r="K32" s="7" t="s">
        <v>39</v>
      </c>
    </row>
    <row r="33" spans="1:11" ht="17.5" thickBot="1" x14ac:dyDescent="0.45">
      <c r="A33" s="8" t="s">
        <v>14</v>
      </c>
      <c r="B33" s="9" t="s">
        <v>16</v>
      </c>
      <c r="C33" s="10">
        <v>2057871.68</v>
      </c>
      <c r="D33" s="19"/>
      <c r="E33" s="11"/>
      <c r="F33" s="11"/>
      <c r="K33" s="23"/>
    </row>
    <row r="34" spans="1:11" ht="17.5" thickBot="1" x14ac:dyDescent="0.45">
      <c r="A34" s="4" t="s">
        <v>9</v>
      </c>
      <c r="B34" s="13"/>
      <c r="C34" s="6">
        <f>SUM(C35:C36)</f>
        <v>570000</v>
      </c>
      <c r="D34" s="14"/>
      <c r="E34" s="7"/>
      <c r="F34" s="6">
        <f>SUM(C34:E34)</f>
        <v>570000</v>
      </c>
      <c r="G34" s="7" t="s">
        <v>59</v>
      </c>
      <c r="H34" s="7" t="s">
        <v>61</v>
      </c>
      <c r="I34" s="7" t="s">
        <v>37</v>
      </c>
      <c r="J34" s="7" t="s">
        <v>62</v>
      </c>
      <c r="K34" s="7" t="s">
        <v>60</v>
      </c>
    </row>
    <row r="35" spans="1:11" x14ac:dyDescent="0.4">
      <c r="A35" s="8" t="s">
        <v>1</v>
      </c>
      <c r="B35" s="9" t="s">
        <v>16</v>
      </c>
      <c r="C35" s="10">
        <v>570000</v>
      </c>
      <c r="D35" s="11"/>
      <c r="E35" s="11"/>
      <c r="F35" s="11"/>
      <c r="G35" s="10"/>
      <c r="K35" s="23"/>
    </row>
    <row r="36" spans="1:11" ht="17.5" thickBot="1" x14ac:dyDescent="0.45">
      <c r="A36" s="8" t="s">
        <v>2</v>
      </c>
      <c r="B36" s="9" t="s">
        <v>17</v>
      </c>
      <c r="C36" s="10">
        <v>0</v>
      </c>
      <c r="D36" s="11"/>
      <c r="E36" s="11"/>
      <c r="F36" s="11"/>
      <c r="G36" s="11"/>
      <c r="I36" s="12"/>
      <c r="J36" s="12"/>
      <c r="K36" s="24"/>
    </row>
    <row r="37" spans="1:11" ht="17.5" thickBot="1" x14ac:dyDescent="0.45">
      <c r="A37" s="4" t="s">
        <v>11</v>
      </c>
      <c r="B37" s="13"/>
      <c r="C37" s="6">
        <f>C38</f>
        <v>0</v>
      </c>
      <c r="D37" s="14"/>
      <c r="E37" s="20">
        <f>SUM(E38:E41)</f>
        <v>4550000</v>
      </c>
      <c r="F37" s="6">
        <f>SUM(C37:E37)</f>
        <v>4550000</v>
      </c>
      <c r="G37" s="7" t="s">
        <v>33</v>
      </c>
      <c r="H37" s="7" t="s">
        <v>34</v>
      </c>
      <c r="I37" s="7"/>
      <c r="J37" s="7"/>
      <c r="K37" s="7" t="s">
        <v>35</v>
      </c>
    </row>
    <row r="38" spans="1:11" ht="17.5" thickBot="1" x14ac:dyDescent="0.45">
      <c r="A38" s="8" t="s">
        <v>1</v>
      </c>
      <c r="B38" s="9" t="s">
        <v>16</v>
      </c>
      <c r="C38" s="10">
        <v>0</v>
      </c>
      <c r="D38" s="11"/>
      <c r="E38" s="10">
        <v>4550000</v>
      </c>
      <c r="F38" s="10"/>
    </row>
    <row r="39" spans="1:11" ht="17.5" thickBot="1" x14ac:dyDescent="0.45">
      <c r="A39" s="4" t="s">
        <v>18</v>
      </c>
      <c r="B39" s="13"/>
      <c r="C39" s="6">
        <f>SUM(C40:C41)</f>
        <v>4245240</v>
      </c>
      <c r="D39" s="14"/>
      <c r="E39" s="20"/>
      <c r="F39" s="6">
        <f>SUM(C39:E39)</f>
        <v>4245240</v>
      </c>
      <c r="G39" s="7" t="s">
        <v>63</v>
      </c>
      <c r="H39" s="7" t="s">
        <v>64</v>
      </c>
      <c r="I39" s="7" t="s">
        <v>43</v>
      </c>
      <c r="J39" s="7" t="s">
        <v>38</v>
      </c>
      <c r="K39" s="7" t="s">
        <v>65</v>
      </c>
    </row>
    <row r="40" spans="1:11" x14ac:dyDescent="0.4">
      <c r="A40" s="8" t="s">
        <v>19</v>
      </c>
      <c r="B40" s="9" t="s">
        <v>16</v>
      </c>
      <c r="C40" s="10">
        <v>2401140</v>
      </c>
      <c r="D40" s="11"/>
      <c r="E40" s="11"/>
      <c r="F40" s="11"/>
      <c r="G40" s="10"/>
      <c r="K40" s="23"/>
    </row>
    <row r="41" spans="1:11" ht="17.5" thickBot="1" x14ac:dyDescent="0.45">
      <c r="A41" s="8" t="s">
        <v>20</v>
      </c>
      <c r="B41" s="9" t="s">
        <v>17</v>
      </c>
      <c r="C41" s="10">
        <v>1844100</v>
      </c>
      <c r="D41" s="11"/>
      <c r="E41" s="11"/>
      <c r="F41" s="11"/>
      <c r="G41" s="11"/>
      <c r="I41" s="12"/>
      <c r="J41" s="12"/>
      <c r="K41" s="24"/>
    </row>
    <row r="42" spans="1:11" ht="17.5" thickBot="1" x14ac:dyDescent="0.45">
      <c r="A42" s="26" t="s">
        <v>24</v>
      </c>
      <c r="B42" s="27"/>
      <c r="C42" s="15">
        <f>C39+C34+C32+C26+C37+C29</f>
        <v>9146111.6799999997</v>
      </c>
      <c r="D42" s="15">
        <f>D39+D34+D32+D26+D37+D29</f>
        <v>0</v>
      </c>
      <c r="E42" s="15">
        <f>E39+E34+E32+E26+E37+E29</f>
        <v>4550000</v>
      </c>
      <c r="F42" s="15">
        <f>SUM(C42:E42)</f>
        <v>13696111.68</v>
      </c>
      <c r="G42" s="22"/>
      <c r="H42" s="22"/>
      <c r="I42" s="22"/>
      <c r="J42" s="22"/>
      <c r="K42" s="15"/>
    </row>
    <row r="43" spans="1:11" ht="17.5" thickBot="1" x14ac:dyDescent="0.45">
      <c r="A43" s="26" t="s">
        <v>15</v>
      </c>
      <c r="B43" s="27"/>
      <c r="C43" s="15">
        <f>C42+C20</f>
        <v>35596843.779999986</v>
      </c>
      <c r="D43" s="15">
        <f>D42+D20</f>
        <v>6163000</v>
      </c>
      <c r="E43" s="15">
        <f>E42+E20</f>
        <v>4550000</v>
      </c>
      <c r="F43" s="15">
        <f>SUM(C43:E43)</f>
        <v>46309843.779999986</v>
      </c>
      <c r="G43" s="22"/>
      <c r="H43" s="22"/>
      <c r="I43" s="22"/>
      <c r="J43" s="22"/>
      <c r="K43" s="15"/>
    </row>
  </sheetData>
  <mergeCells count="23">
    <mergeCell ref="H23:H25"/>
    <mergeCell ref="I23:I25"/>
    <mergeCell ref="J23:J25"/>
    <mergeCell ref="K23:K25"/>
    <mergeCell ref="H2:H4"/>
    <mergeCell ref="I2:I4"/>
    <mergeCell ref="J2:J4"/>
    <mergeCell ref="K2:K4"/>
    <mergeCell ref="A43:B43"/>
    <mergeCell ref="A20:B20"/>
    <mergeCell ref="A23:E23"/>
    <mergeCell ref="A42:B42"/>
    <mergeCell ref="G2:G4"/>
    <mergeCell ref="G23:G25"/>
    <mergeCell ref="F2:F4"/>
    <mergeCell ref="A24:A25"/>
    <mergeCell ref="B24:B25"/>
    <mergeCell ref="C24:E24"/>
    <mergeCell ref="F23:F25"/>
    <mergeCell ref="A2:E2"/>
    <mergeCell ref="C3:E3"/>
    <mergeCell ref="B3:B4"/>
    <mergeCell ref="A3:A4"/>
  </mergeCells>
  <dataValidations disablePrompts="1" count="1">
    <dataValidation type="list" allowBlank="1" showInputMessage="1" showErrorMessage="1" sqref="B26:B41 C40:C41 B6:B19" xr:uid="{B6F81A8D-A1B4-48AB-B6E2-95CA9C55ADCF}">
      <formula1>"Contratado, A contratar"</formula1>
    </dataValidation>
  </dataValidation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Fernando Rolla</dc:creator>
  <cp:lastModifiedBy>Leandro Braga Alves</cp:lastModifiedBy>
  <dcterms:created xsi:type="dcterms:W3CDTF">2023-12-28T18:38:27Z</dcterms:created>
  <dcterms:modified xsi:type="dcterms:W3CDTF">2024-01-08T21:15:52Z</dcterms:modified>
</cp:coreProperties>
</file>