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74FEFCB4-0692-4FE7-99FC-0D490E7FC7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ct_investimento_por_perfil" sheetId="2" r:id="rId2"/>
    <sheet name="normalize_tipos_fii" sheetId="4" r:id="rId3"/>
    <sheet name="normalize_perfil" sheetId="3" r:id="rId4"/>
  </sheets>
  <definedNames>
    <definedName name="aporte">Planilha1!$D$14:$D$14</definedName>
    <definedName name="perfil">Planilha1!$D$29:$D$29</definedName>
    <definedName name="qtd_anos">Planilha1!$D$15:$D$15</definedName>
    <definedName name="rendimento_carteira">Planilha1!$D$10:$D$10</definedName>
    <definedName name="rendimento_mensal">Planilha1!$D$16:$D$16</definedName>
    <definedName name="salario">Planilha1!$D$9:$D$9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D30" i="1" a="1"/>
  <c r="D30" i="1"/>
  <c r="C36" i="1"/>
  <c r="D36" i="1" s="1" a="1"/>
  <c r="D36" i="1" s="1"/>
  <c r="C37" i="1"/>
  <c r="D37" i="1" s="1" a="1"/>
  <c r="D37" i="1" s="1"/>
  <c r="C38" i="1"/>
  <c r="D38" i="1" s="1" a="1"/>
  <c r="D38" i="1" s="1"/>
  <c r="A8" i="2"/>
  <c r="A9" i="2"/>
  <c r="A10" i="2"/>
  <c r="A11" i="2"/>
  <c r="A12" i="2"/>
  <c r="A13" i="2"/>
  <c r="A14" i="2"/>
  <c r="A15" i="2"/>
  <c r="A16" i="2"/>
  <c r="A17" i="2"/>
  <c r="A18" i="2"/>
  <c r="A19" i="2"/>
  <c r="A3" i="2"/>
  <c r="A4" i="2"/>
  <c r="C35" i="1" s="1"/>
  <c r="D35" i="1" s="1" a="1"/>
  <c r="D35" i="1" s="1"/>
  <c r="A5" i="2"/>
  <c r="A6" i="2"/>
  <c r="A7" i="2"/>
  <c r="A2" i="2"/>
  <c r="D33" i="1" s="1" a="1"/>
  <c r="D33" i="1" s="1"/>
  <c r="D17" i="1" a="1"/>
  <c r="D17" i="1"/>
  <c r="D18" i="1" s="1" a="1"/>
  <c r="D18" i="1" s="1"/>
  <c r="C21" i="1"/>
  <c r="D21" i="1" s="1" a="1"/>
  <c r="D21" i="1" s="1"/>
  <c r="D11" i="1"/>
  <c r="C22" i="1"/>
  <c r="D22" i="1" s="1" a="1"/>
  <c r="D22" i="1" s="1"/>
  <c r="C23" i="1"/>
  <c r="D23" i="1" s="1" a="1"/>
  <c r="D23" i="1" s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34" i="1" l="1"/>
  <c r="D34" i="1" s="1" a="1"/>
  <c r="D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<sst xmlns="http://schemas.openxmlformats.org/spreadsheetml/2006/main" count="82" uniqueCount="36">
  <si>
    <t>CONFIGURAÇÕES</t>
  </si>
  <si>
    <t>Salário</t>
  </si>
  <si>
    <t>Rendimento carteira</t>
  </si>
  <si>
    <t>Sugestão de investimento</t>
  </si>
  <si>
    <t>CALCULADORA DE INVESTIMENTO</t>
  </si>
  <si>
    <t xml:space="preserve">Quanto investir por mês?
</t>
  </si>
  <si>
    <t>Por quantos anos preciso investir?</t>
  </si>
  <si>
    <t>Qual a taxa de rendimento mensal?</t>
  </si>
  <si>
    <t>Quanto de patrimônio acumulado terei?</t>
  </si>
  <si>
    <t>Quanto serão os dividendos mensais?</t>
  </si>
  <si>
    <t>CENARIOS</t>
  </si>
  <si>
    <t>DIVIDENDOS</t>
  </si>
  <si>
    <t>Rendimento em 1 ano</t>
  </si>
  <si>
    <t>Rendimento em 2 anos</t>
  </si>
  <si>
    <t>Rendimento em 3 anos</t>
  </si>
  <si>
    <t>Rendimento em 5 anos</t>
  </si>
  <si>
    <t>Rendimento em 10 anos</t>
  </si>
  <si>
    <t>Rendimento em 20 anos</t>
  </si>
  <si>
    <t>Rendimento em 30 anos</t>
  </si>
  <si>
    <t>PERFIL</t>
  </si>
  <si>
    <t>Conservador</t>
  </si>
  <si>
    <t>Valor a ser investido por mês</t>
  </si>
  <si>
    <t>TIPO DE INVESTIMENTO</t>
  </si>
  <si>
    <t>PERCENTUAL SUGERIDO</t>
  </si>
  <si>
    <t>VALOR DE APORTE</t>
  </si>
  <si>
    <t>PAPEL</t>
  </si>
  <si>
    <t>TIJOLO</t>
  </si>
  <si>
    <t>HIBRIDOS</t>
  </si>
  <si>
    <t>FOFs</t>
  </si>
  <si>
    <t>DESENVOLVIMENTO</t>
  </si>
  <si>
    <t>HOTELARIA</t>
  </si>
  <si>
    <t>ID</t>
  </si>
  <si>
    <t>TIPOS DE FII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</si>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</sst>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1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0"/>
      <name val="Calibri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8D5D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000000"/>
      </right>
      <top/>
      <bottom style="thin">
        <color theme="2" tint="-9.9978637043366805E-2"/>
      </bottom>
      <diagonal/>
    </border>
    <border>
      <left style="medium">
        <color rgb="FF000000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000000"/>
      </left>
      <right style="thin">
        <color theme="2" tint="-9.9978637043366805E-2"/>
      </right>
      <top style="thin">
        <color theme="2" tint="-9.9978637043366805E-2"/>
      </top>
      <bottom style="medium">
        <color rgb="FF00000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rgb="FF000000"/>
      </bottom>
      <diagonal/>
    </border>
    <border>
      <left style="thin">
        <color theme="2" tint="-9.9978637043366805E-2"/>
      </left>
      <right style="medium">
        <color rgb="FF000000"/>
      </right>
      <top style="thin">
        <color theme="2" tint="-9.9978637043366805E-2"/>
      </top>
      <bottom style="medium">
        <color rgb="FF00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medium">
        <color theme="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2" tint="-9.9978637043366805E-2"/>
      </top>
      <bottom style="thin">
        <color theme="0" tint="-0.1499984740745262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1"/>
      </left>
      <right/>
      <top style="dashed">
        <color theme="1" tint="0.34998626667073579"/>
      </top>
      <bottom/>
      <diagonal/>
    </border>
    <border>
      <left/>
      <right/>
      <top style="dashed">
        <color theme="1" tint="0.34998626667073579"/>
      </top>
      <bottom/>
      <diagonal/>
    </border>
    <border>
      <left/>
      <right style="medium">
        <color theme="1"/>
      </right>
      <top style="dashed">
        <color theme="1" tint="0.34998626667073579"/>
      </top>
      <bottom/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 style="dashed">
        <color theme="0" tint="-0.14999847407452621"/>
      </bottom>
      <diagonal/>
    </border>
    <border>
      <left/>
      <right/>
      <top style="medium">
        <color theme="1"/>
      </top>
      <bottom style="dashed">
        <color theme="0" tint="-0.14999847407452621"/>
      </bottom>
      <diagonal/>
    </border>
    <border>
      <left/>
      <right style="medium">
        <color theme="1"/>
      </right>
      <top style="medium">
        <color theme="1"/>
      </top>
      <bottom style="dashed">
        <color theme="0" tint="-0.1499984740745262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4" fillId="3" borderId="14" xfId="0" applyFont="1" applyFill="1" applyBorder="1"/>
    <xf numFmtId="0" fontId="2" fillId="0" borderId="0" xfId="0" applyFont="1"/>
    <xf numFmtId="0" fontId="4" fillId="3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indent="2"/>
    </xf>
    <xf numFmtId="0" fontId="5" fillId="4" borderId="7" xfId="0" applyFont="1" applyFill="1" applyBorder="1" applyAlignment="1">
      <alignment horizontal="left" indent="2"/>
    </xf>
    <xf numFmtId="0" fontId="5" fillId="4" borderId="10" xfId="0" applyFont="1" applyFill="1" applyBorder="1" applyAlignment="1">
      <alignment horizontal="left" indent="2"/>
    </xf>
    <xf numFmtId="8" fontId="6" fillId="4" borderId="15" xfId="0" applyNumberFormat="1" applyFont="1" applyFill="1" applyBorder="1" applyAlignment="1">
      <alignment horizontal="center"/>
    </xf>
    <xf numFmtId="8" fontId="6" fillId="6" borderId="4" xfId="0" applyNumberFormat="1" applyFont="1" applyFill="1" applyBorder="1" applyAlignment="1">
      <alignment horizontal="center"/>
    </xf>
    <xf numFmtId="8" fontId="6" fillId="4" borderId="8" xfId="0" applyNumberFormat="1" applyFont="1" applyFill="1" applyBorder="1" applyAlignment="1">
      <alignment horizontal="center"/>
    </xf>
    <xf numFmtId="8" fontId="6" fillId="6" borderId="6" xfId="0" applyNumberFormat="1" applyFont="1" applyFill="1" applyBorder="1" applyAlignment="1">
      <alignment horizontal="center"/>
    </xf>
    <xf numFmtId="8" fontId="6" fillId="6" borderId="9" xfId="0" applyNumberFormat="1" applyFont="1" applyFill="1" applyBorder="1" applyAlignment="1">
      <alignment horizontal="center"/>
    </xf>
    <xf numFmtId="8" fontId="6" fillId="4" borderId="11" xfId="0" applyNumberFormat="1" applyFont="1" applyFill="1" applyBorder="1" applyAlignment="1">
      <alignment horizontal="center"/>
    </xf>
    <xf numFmtId="8" fontId="6" fillId="6" borderId="12" xfId="0" applyNumberFormat="1" applyFont="1" applyFill="1" applyBorder="1" applyAlignment="1">
      <alignment horizontal="center"/>
    </xf>
    <xf numFmtId="10" fontId="6" fillId="8" borderId="20" xfId="0" applyNumberFormat="1" applyFont="1" applyFill="1" applyBorder="1" applyAlignment="1">
      <alignment horizontal="center"/>
    </xf>
    <xf numFmtId="8" fontId="6" fillId="4" borderId="23" xfId="0" applyNumberFormat="1" applyFont="1" applyFill="1" applyBorder="1" applyAlignment="1">
      <alignment horizontal="center"/>
    </xf>
    <xf numFmtId="8" fontId="6" fillId="8" borderId="26" xfId="0" applyNumberFormat="1" applyFont="1" applyFill="1" applyBorder="1" applyAlignment="1">
      <alignment horizontal="center"/>
    </xf>
    <xf numFmtId="1" fontId="6" fillId="8" borderId="20" xfId="0" applyNumberFormat="1" applyFont="1" applyFill="1" applyBorder="1" applyAlignment="1">
      <alignment horizontal="center"/>
    </xf>
    <xf numFmtId="8" fontId="6" fillId="4" borderId="20" xfId="0" applyNumberFormat="1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 indent="2"/>
    </xf>
    <xf numFmtId="0" fontId="5" fillId="4" borderId="22" xfId="0" applyFont="1" applyFill="1" applyBorder="1" applyAlignment="1">
      <alignment horizontal="center" indent="2"/>
    </xf>
    <xf numFmtId="0" fontId="4" fillId="3" borderId="18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 indent="2"/>
    </xf>
    <xf numFmtId="0" fontId="5" fillId="4" borderId="25" xfId="0" applyFont="1" applyFill="1" applyBorder="1" applyAlignment="1">
      <alignment horizontal="center" indent="2"/>
    </xf>
    <xf numFmtId="0" fontId="5" fillId="4" borderId="19" xfId="0" applyFont="1" applyFill="1" applyBorder="1" applyAlignment="1">
      <alignment horizontal="center" indent="2"/>
    </xf>
    <xf numFmtId="0" fontId="5" fillId="4" borderId="17" xfId="0" applyFont="1" applyFill="1" applyBorder="1" applyAlignment="1">
      <alignment horizontal="center" indent="2"/>
    </xf>
    <xf numFmtId="9" fontId="0" fillId="0" borderId="0" xfId="0" applyNumberFormat="1" applyAlignment="1">
      <alignment horizontal="center"/>
    </xf>
    <xf numFmtId="0" fontId="0" fillId="0" borderId="27" xfId="0" applyBorder="1"/>
    <xf numFmtId="0" fontId="0" fillId="0" borderId="27" xfId="0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0" fillId="0" borderId="16" xfId="0" applyBorder="1"/>
    <xf numFmtId="0" fontId="0" fillId="0" borderId="28" xfId="0" applyBorder="1"/>
    <xf numFmtId="0" fontId="6" fillId="9" borderId="29" xfId="0" applyFont="1" applyFill="1" applyBorder="1" applyAlignment="1">
      <alignment horizontal="center" vertical="center"/>
    </xf>
    <xf numFmtId="0" fontId="6" fillId="9" borderId="27" xfId="0" applyFont="1" applyFill="1" applyBorder="1" applyAlignment="1">
      <alignment horizontal="center" vertical="center"/>
    </xf>
    <xf numFmtId="8" fontId="9" fillId="9" borderId="30" xfId="0" applyNumberFormat="1" applyFont="1" applyFill="1" applyBorder="1" applyAlignment="1">
      <alignment horizontal="center" vertical="center"/>
    </xf>
    <xf numFmtId="0" fontId="0" fillId="10" borderId="31" xfId="0" applyFill="1" applyBorder="1" applyAlignment="1">
      <alignment horizontal="left" indent="2"/>
    </xf>
    <xf numFmtId="8" fontId="6" fillId="10" borderId="33" xfId="0" applyNumberFormat="1" applyFont="1" applyFill="1" applyBorder="1" applyAlignment="1">
      <alignment horizontal="center"/>
    </xf>
    <xf numFmtId="0" fontId="0" fillId="10" borderId="34" xfId="0" applyFill="1" applyBorder="1" applyAlignment="1">
      <alignment horizontal="left" indent="2"/>
    </xf>
    <xf numFmtId="9" fontId="6" fillId="10" borderId="35" xfId="0" applyNumberFormat="1" applyFont="1" applyFill="1" applyBorder="1" applyAlignment="1">
      <alignment horizontal="center"/>
    </xf>
    <xf numFmtId="0" fontId="0" fillId="10" borderId="36" xfId="0" applyFill="1" applyBorder="1" applyAlignment="1">
      <alignment horizontal="left" indent="2"/>
    </xf>
    <xf numFmtId="9" fontId="6" fillId="10" borderId="37" xfId="0" applyNumberFormat="1" applyFont="1" applyFill="1" applyBorder="1" applyAlignment="1">
      <alignment horizontal="center"/>
    </xf>
    <xf numFmtId="0" fontId="6" fillId="9" borderId="38" xfId="0" applyFont="1" applyFill="1" applyBorder="1" applyAlignment="1">
      <alignment horizontal="center" vertical="center"/>
    </xf>
    <xf numFmtId="0" fontId="6" fillId="9" borderId="39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/>
    </xf>
    <xf numFmtId="8" fontId="6" fillId="8" borderId="41" xfId="0" applyNumberFormat="1" applyFont="1" applyFill="1" applyBorder="1" applyAlignment="1">
      <alignment horizontal="center"/>
    </xf>
    <xf numFmtId="0" fontId="0" fillId="5" borderId="44" xfId="0" applyFill="1" applyBorder="1"/>
    <xf numFmtId="0" fontId="0" fillId="11" borderId="18" xfId="0" applyFill="1" applyBorder="1"/>
    <xf numFmtId="0" fontId="4" fillId="11" borderId="13" xfId="0" applyFont="1" applyFill="1" applyBorder="1" applyAlignment="1">
      <alignment horizontal="center" indent="2"/>
    </xf>
    <xf numFmtId="0" fontId="8" fillId="5" borderId="45" xfId="1" applyFont="1" applyFill="1" applyBorder="1" applyAlignment="1">
      <alignment horizontal="center"/>
    </xf>
    <xf numFmtId="0" fontId="7" fillId="10" borderId="16" xfId="0" applyFont="1" applyFill="1" applyBorder="1" applyAlignment="1">
      <alignment horizontal="left" indent="2"/>
    </xf>
    <xf numFmtId="0" fontId="0" fillId="10" borderId="0" xfId="0" applyFill="1" applyBorder="1"/>
    <xf numFmtId="8" fontId="7" fillId="10" borderId="28" xfId="0" applyNumberFormat="1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10" fillId="12" borderId="0" xfId="0" applyFont="1" applyFill="1" applyAlignment="1">
      <alignment horizontal="center" vertical="center"/>
    </xf>
    <xf numFmtId="8" fontId="6" fillId="13" borderId="23" xfId="0" applyNumberFormat="1" applyFont="1" applyFill="1" applyBorder="1" applyAlignment="1">
      <alignment horizontal="center"/>
    </xf>
    <xf numFmtId="0" fontId="7" fillId="13" borderId="21" xfId="0" applyFont="1" applyFill="1" applyBorder="1" applyAlignment="1">
      <alignment horizontal="left" indent="2"/>
    </xf>
    <xf numFmtId="0" fontId="7" fillId="13" borderId="22" xfId="0" applyFont="1" applyFill="1" applyBorder="1" applyAlignment="1">
      <alignment horizontal="left" indent="2"/>
    </xf>
    <xf numFmtId="9" fontId="0" fillId="10" borderId="32" xfId="0" applyNumberFormat="1" applyFont="1" applyFill="1" applyBorder="1" applyAlignment="1">
      <alignment horizontal="center"/>
    </xf>
    <xf numFmtId="0" fontId="4" fillId="5" borderId="42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left" indent="2"/>
    </xf>
    <xf numFmtId="0" fontId="5" fillId="4" borderId="25" xfId="0" applyFont="1" applyFill="1" applyBorder="1" applyAlignment="1">
      <alignment horizontal="left" indent="2"/>
    </xf>
    <xf numFmtId="0" fontId="5" fillId="4" borderId="19" xfId="0" applyFont="1" applyFill="1" applyBorder="1" applyAlignment="1">
      <alignment horizontal="left" indent="2"/>
    </xf>
    <xf numFmtId="0" fontId="5" fillId="4" borderId="17" xfId="0" applyFont="1" applyFill="1" applyBorder="1" applyAlignment="1">
      <alignment horizontal="left" indent="2"/>
    </xf>
  </cellXfs>
  <cellStyles count="2">
    <cellStyle name="Neutro" xfId="1" builtinId="28"/>
    <cellStyle name="Normal" xfId="0" builtinId="0"/>
  </cellStyles>
  <dxfs count="3"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D98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0</xdr:colOff>
      <xdr:row>7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5B171DF-B519-C517-89CF-4C3510C9B3D1}"/>
            </a:ext>
            <a:ext uri="{147F2762-F138-4A5C-976F-8EAC2B608ADB}">
              <a16:predDERef xmlns:a16="http://schemas.microsoft.com/office/drawing/2014/main" pred="{A978B18C-4805-6642-B96D-26B860C23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0"/>
          <a:ext cx="457200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0</xdr:row>
      <xdr:rowOff>0</xdr:rowOff>
    </xdr:from>
    <xdr:to>
      <xdr:col>4</xdr:col>
      <xdr:colOff>19050</xdr:colOff>
      <xdr:row>5</xdr:row>
      <xdr:rowOff>180975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2951C69-FDBE-4D3E-B9D0-092C7CE562DB}"/>
            </a:ext>
            <a:ext uri="{147F2762-F138-4A5C-976F-8EAC2B608ADB}">
              <a16:predDERef xmlns:a16="http://schemas.microsoft.com/office/drawing/2014/main" pred="{35B171DF-B519-C517-89CF-4C3510C9B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671" r="224"/>
        <a:stretch/>
      </xdr:blipFill>
      <xdr:spPr>
        <a:xfrm>
          <a:off x="590550" y="0"/>
          <a:ext cx="5495925" cy="1133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9390C-9553-4A18-80F9-B20D50289A64}" name="Tabela1" displayName="Tabela1" ref="A1:D19" totalsRowShown="0" headerRowDxfId="2">
  <autoFilter ref="A1:D19" xr:uid="{DA39390C-9553-4A18-80F9-B20D50289A64}"/>
  <tableColumns count="4">
    <tableColumn id="1" xr3:uid="{ECF7D8DC-5E85-4AE4-A24F-8CF92604025F}" name="ID">
      <calculatedColumnFormula>C2&amp;"-"&amp;B2</calculatedColumnFormula>
    </tableColumn>
    <tableColumn id="2" xr3:uid="{E58D482A-82FB-460B-AF9B-EFFB5B7FC159}" name="TIPOS DE FII" dataDxfId="1"/>
    <tableColumn id="3" xr3:uid="{E030EC4B-C515-4EBA-AAF8-BC12918FE195}" name="PERFIL"/>
    <tableColumn id="4" xr3:uid="{2C01E99F-48A4-4301-AEF4-ED4B40F6AD93}" name="%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showRowColHeaders="0" tabSelected="1" topLeftCell="A20" workbookViewId="0">
      <selection activeCell="C41" sqref="C41"/>
    </sheetView>
  </sheetViews>
  <sheetFormatPr defaultColWidth="9.140625" defaultRowHeight="15"/>
  <cols>
    <col min="1" max="1" width="9.140625" customWidth="1"/>
    <col min="2" max="2" width="42.140625" bestFit="1" customWidth="1"/>
    <col min="3" max="3" width="22.5703125" bestFit="1" customWidth="1"/>
    <col min="4" max="4" width="17.140625" bestFit="1" customWidth="1"/>
    <col min="5" max="6" width="9.140625" customWidth="1"/>
    <col min="7" max="7" width="22.7109375" customWidth="1"/>
    <col min="8" max="8" width="12.85546875" customWidth="1"/>
  </cols>
  <sheetData>
    <row r="1" spans="2:4">
      <c r="B1" s="6"/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7" spans="2:4" ht="12" customHeight="1"/>
    <row r="8" spans="2:4" ht="15" customHeight="1">
      <c r="B8" s="64" t="s">
        <v>0</v>
      </c>
      <c r="C8" s="65"/>
      <c r="D8" s="51"/>
    </row>
    <row r="9" spans="2:4" ht="17.25" customHeight="1">
      <c r="B9" s="66" t="s">
        <v>1</v>
      </c>
      <c r="C9" s="67"/>
      <c r="D9" s="50">
        <v>1600</v>
      </c>
    </row>
    <row r="10" spans="2:4" ht="15.75">
      <c r="B10" s="68" t="s">
        <v>2</v>
      </c>
      <c r="C10" s="69"/>
      <c r="D10" s="20">
        <v>0.01</v>
      </c>
    </row>
    <row r="11" spans="2:4" ht="15.75">
      <c r="B11" s="61" t="s">
        <v>3</v>
      </c>
      <c r="C11" s="62"/>
      <c r="D11" s="60">
        <f>D9*30%</f>
        <v>480</v>
      </c>
    </row>
    <row r="13" spans="2:4" ht="18.75">
      <c r="B13" s="4" t="s">
        <v>4</v>
      </c>
      <c r="C13" s="27"/>
      <c r="D13" s="2"/>
    </row>
    <row r="14" spans="2:4" ht="15.75">
      <c r="B14" s="28" t="s">
        <v>5</v>
      </c>
      <c r="C14" s="29"/>
      <c r="D14" s="22">
        <v>480</v>
      </c>
    </row>
    <row r="15" spans="2:4" ht="17.25" customHeight="1">
      <c r="B15" s="30" t="s">
        <v>6</v>
      </c>
      <c r="C15" s="31"/>
      <c r="D15" s="23">
        <v>5</v>
      </c>
    </row>
    <row r="16" spans="2:4" ht="15.75">
      <c r="B16" s="30" t="s">
        <v>7</v>
      </c>
      <c r="C16" s="31"/>
      <c r="D16" s="20">
        <v>1.0789999999999999E-2</v>
      </c>
    </row>
    <row r="17" spans="1:4" ht="15.75">
      <c r="B17" s="30" t="s">
        <v>8</v>
      </c>
      <c r="C17" s="31"/>
      <c r="D17" s="24" cm="1">
        <f t="array" ref="D17">FV(rendimento_mensal,qtd_anos*12,aporte*-1)</f>
        <v>40212.918719274072</v>
      </c>
    </row>
    <row r="18" spans="1:4" ht="15.75">
      <c r="B18" s="25" t="s">
        <v>9</v>
      </c>
      <c r="C18" s="26"/>
      <c r="D18" s="21" cm="1">
        <f t="array" ref="D18">D17*rendimento_carteira</f>
        <v>402.12918719274074</v>
      </c>
    </row>
    <row r="19" spans="1:4">
      <c r="A19" s="3">
        <v>1</v>
      </c>
    </row>
    <row r="20" spans="1:4" ht="18.75">
      <c r="A20" s="3">
        <v>2</v>
      </c>
      <c r="B20" s="7" t="s">
        <v>10</v>
      </c>
      <c r="C20" s="8"/>
      <c r="D20" s="9" t="s">
        <v>11</v>
      </c>
    </row>
    <row r="21" spans="1:4" ht="15.75">
      <c r="A21" s="3">
        <v>3</v>
      </c>
      <c r="B21" s="10" t="s">
        <v>12</v>
      </c>
      <c r="C21" s="13">
        <f>FV($D$16,$A19*12,$D$14*-1)</f>
        <v>6114.425280267149</v>
      </c>
      <c r="D21" s="14" cm="1">
        <f t="array" ref="D21">$C21*rendimento_carteira</f>
        <v>61.144252802671488</v>
      </c>
    </row>
    <row r="22" spans="1:4" ht="15.75">
      <c r="A22" s="3">
        <v>5</v>
      </c>
      <c r="B22" s="11" t="s">
        <v>13</v>
      </c>
      <c r="C22" s="15">
        <f>FV($D$16,$A20*12,$D$14*-1)</f>
        <v>13069.261102869705</v>
      </c>
      <c r="D22" s="16" cm="1">
        <f t="array" ref="D22">$C22*rendimento_carteira</f>
        <v>130.69261102869706</v>
      </c>
    </row>
    <row r="23" spans="1:4" ht="15.75">
      <c r="A23" s="3">
        <v>10</v>
      </c>
      <c r="B23" s="11" t="s">
        <v>14</v>
      </c>
      <c r="C23" s="15">
        <f>FV($D$16,$A21*12,$D$14*-1)</f>
        <v>20980.019531050613</v>
      </c>
      <c r="D23" s="17" cm="1">
        <f t="array" ref="D23">$C23*rendimento_carteira</f>
        <v>209.80019531050613</v>
      </c>
    </row>
    <row r="24" spans="1:4" ht="15.75">
      <c r="A24" s="3">
        <v>20</v>
      </c>
      <c r="B24" s="11" t="s">
        <v>15</v>
      </c>
      <c r="C24" s="15">
        <f>FV($D$16,$A22*12,$D$14*-1)</f>
        <v>40212.918719274072</v>
      </c>
      <c r="D24" s="17" cm="1">
        <f t="array" ref="D24">$C24*rendimento_carteira</f>
        <v>402.12918719274074</v>
      </c>
    </row>
    <row r="25" spans="1:4" ht="15.75">
      <c r="A25" s="3">
        <v>30</v>
      </c>
      <c r="B25" s="11" t="s">
        <v>16</v>
      </c>
      <c r="C25" s="15">
        <f>FV($D$16,$A23*12,$D$14*-1)</f>
        <v>116776.42201448265</v>
      </c>
      <c r="D25" s="17" cm="1">
        <f t="array" ref="D25">$C25*rendimento_carteira</f>
        <v>1167.7642201448266</v>
      </c>
    </row>
    <row r="26" spans="1:4" ht="15.75">
      <c r="B26" s="11" t="s">
        <v>17</v>
      </c>
      <c r="C26" s="15">
        <f>FV($D$16,$A24*12,$D$14*-1)</f>
        <v>540095.23204659868</v>
      </c>
      <c r="D26" s="17" cm="1">
        <f t="array" ref="D26">$C26*rendimento_carteira</f>
        <v>5400.9523204659872</v>
      </c>
    </row>
    <row r="27" spans="1:4" ht="15.75">
      <c r="B27" s="12" t="s">
        <v>18</v>
      </c>
      <c r="C27" s="18">
        <f>FV($D$16,$A25*12,$D$14*-1)</f>
        <v>2074641.434402263</v>
      </c>
      <c r="D27" s="19" cm="1">
        <f t="array" ref="D27">$C27*rendimento_carteira</f>
        <v>20746.414344022629</v>
      </c>
    </row>
    <row r="29" spans="1:4" ht="18.75">
      <c r="B29" s="53" t="s">
        <v>19</v>
      </c>
      <c r="C29" s="52"/>
      <c r="D29" s="54" t="s">
        <v>20</v>
      </c>
    </row>
    <row r="30" spans="1:4" ht="15.75">
      <c r="B30" s="55" t="s">
        <v>21</v>
      </c>
      <c r="C30" s="56"/>
      <c r="D30" s="57" cm="1">
        <f t="array" ref="D30">aporte</f>
        <v>480</v>
      </c>
    </row>
    <row r="31" spans="1:4">
      <c r="B31" s="36"/>
      <c r="C31" s="1"/>
      <c r="D31" s="37"/>
    </row>
    <row r="32" spans="1:4">
      <c r="B32" s="47" t="s">
        <v>22</v>
      </c>
      <c r="C32" s="48" t="s">
        <v>23</v>
      </c>
      <c r="D32" s="49" t="s">
        <v>24</v>
      </c>
    </row>
    <row r="33" spans="2:4">
      <c r="B33" s="41" t="s">
        <v>25</v>
      </c>
      <c r="C33" s="63">
        <f>VLOOKUP($D$29&amp;"-"&amp;B33,pct_investimento_por_perfil!A2:D19,4,FALSE)</f>
        <v>0.2</v>
      </c>
      <c r="D33" s="42" cm="1">
        <f t="array" ref="D33">aporte*$C33</f>
        <v>96</v>
      </c>
    </row>
    <row r="34" spans="2:4">
      <c r="B34" s="43" t="s">
        <v>26</v>
      </c>
      <c r="C34" s="44">
        <f>VLOOKUP($D$29&amp;"-"&amp;B34,pct_investimento_por_perfil!A3:D20,4,FALSE)</f>
        <v>0.25</v>
      </c>
      <c r="D34" s="42" cm="1">
        <f t="array" ref="D34">aporte*$C34</f>
        <v>120</v>
      </c>
    </row>
    <row r="35" spans="2:4">
      <c r="B35" s="43" t="s">
        <v>27</v>
      </c>
      <c r="C35" s="44">
        <f>VLOOKUP($D$29&amp;"-"&amp;B35,pct_investimento_por_perfil!A4:D21,4,FALSE)</f>
        <v>0.15</v>
      </c>
      <c r="D35" s="42" cm="1">
        <f t="array" ref="D35">aporte*$C35</f>
        <v>72</v>
      </c>
    </row>
    <row r="36" spans="2:4">
      <c r="B36" s="43" t="s">
        <v>28</v>
      </c>
      <c r="C36" s="44">
        <f>VLOOKUP($D$29&amp;"-"&amp;B36,pct_investimento_por_perfil!A5:D22,4,FALSE)</f>
        <v>0.15</v>
      </c>
      <c r="D36" s="42" cm="1">
        <f t="array" ref="D36">aporte*$C36</f>
        <v>72</v>
      </c>
    </row>
    <row r="37" spans="2:4">
      <c r="B37" s="43" t="s">
        <v>29</v>
      </c>
      <c r="C37" s="44">
        <f>VLOOKUP($D$29&amp;"-"&amp;B37,pct_investimento_por_perfil!A6:D23,4,FALSE)</f>
        <v>0.05</v>
      </c>
      <c r="D37" s="42" cm="1">
        <f t="array" ref="D37">aporte*$C37</f>
        <v>24</v>
      </c>
    </row>
    <row r="38" spans="2:4">
      <c r="B38" s="45" t="s">
        <v>30</v>
      </c>
      <c r="C38" s="46">
        <f>VLOOKUP($D$29&amp;"-"&amp;B38,pct_investimento_por_perfil!A7:D24,4,FALSE)</f>
        <v>0.2</v>
      </c>
      <c r="D38" s="42" cm="1">
        <f t="array" ref="D38">aporte*$C38</f>
        <v>96</v>
      </c>
    </row>
    <row r="39" spans="2:4">
      <c r="B39" s="38"/>
      <c r="C39" s="39"/>
      <c r="D39" s="40"/>
    </row>
  </sheetData>
  <sheetProtection sheet="1" objects="1" scenarios="1"/>
  <protectedRanges>
    <protectedRange sqref="D9" name="salario"/>
    <protectedRange sqref="D10" name="rendimento carteira"/>
    <protectedRange sqref="D14:D16" name="aporteMensal qtdAnos e taxaRendimentoMensal"/>
    <protectedRange sqref="D29" name="selectPerfil"/>
  </protectedRanges>
  <mergeCells count="3">
    <mergeCell ref="B8:C8"/>
    <mergeCell ref="B9:C9"/>
    <mergeCell ref="B10:C1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09EF5D-84FF-4765-8BAE-09BB38A7A419}">
          <x14:formula1>
            <xm:f>normalize_perfil!$A$2:$A$4</xm:f>
          </x14:formula1>
          <xm:sqref>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62F8-175E-4FA8-A807-D8A5CFA81885}">
  <dimension ref="A1:D20"/>
  <sheetViews>
    <sheetView topLeftCell="B1" workbookViewId="0">
      <selection activeCell="H16" sqref="H16"/>
    </sheetView>
  </sheetViews>
  <sheetFormatPr defaultRowHeight="15"/>
  <cols>
    <col min="1" max="1" width="30.140625" hidden="1" customWidth="1"/>
    <col min="2" max="2" width="18.42578125" bestFit="1" customWidth="1"/>
    <col min="3" max="3" width="11.85546875" bestFit="1" customWidth="1"/>
    <col min="4" max="4" width="15" customWidth="1"/>
  </cols>
  <sheetData>
    <row r="1" spans="1:4">
      <c r="A1" s="59" t="s">
        <v>31</v>
      </c>
      <c r="B1" s="59" t="s">
        <v>32</v>
      </c>
      <c r="C1" s="59" t="s">
        <v>19</v>
      </c>
      <c r="D1" s="59" t="s">
        <v>33</v>
      </c>
    </row>
    <row r="2" spans="1:4">
      <c r="A2" t="str">
        <f>C2&amp;"-"&amp;B2</f>
        <v>Conservador-PAPEL</v>
      </c>
      <c r="B2" s="5" t="s">
        <v>25</v>
      </c>
      <c r="C2" s="5" t="s">
        <v>20</v>
      </c>
      <c r="D2" s="32">
        <v>0.2</v>
      </c>
    </row>
    <row r="3" spans="1:4">
      <c r="A3" t="str">
        <f t="shared" ref="A3:A19" si="0">C3&amp;"-"&amp;B3</f>
        <v>Conservador-TIJOLO</v>
      </c>
      <c r="B3" s="5" t="s">
        <v>26</v>
      </c>
      <c r="C3" s="5" t="s">
        <v>20</v>
      </c>
      <c r="D3" s="32">
        <v>0.25</v>
      </c>
    </row>
    <row r="4" spans="1:4">
      <c r="A4" t="str">
        <f t="shared" si="0"/>
        <v>Conservador-HIBRIDOS</v>
      </c>
      <c r="B4" s="5" t="s">
        <v>27</v>
      </c>
      <c r="C4" s="5" t="s">
        <v>20</v>
      </c>
      <c r="D4" s="32">
        <v>0.15</v>
      </c>
    </row>
    <row r="5" spans="1:4">
      <c r="A5" t="str">
        <f t="shared" si="0"/>
        <v>Conservador-FOFs</v>
      </c>
      <c r="B5" s="5" t="s">
        <v>28</v>
      </c>
      <c r="C5" s="5" t="s">
        <v>20</v>
      </c>
      <c r="D5" s="32">
        <v>0.15</v>
      </c>
    </row>
    <row r="6" spans="1:4">
      <c r="A6" t="str">
        <f t="shared" si="0"/>
        <v>Conservador-DESENVOLVIMENTO</v>
      </c>
      <c r="B6" s="5" t="s">
        <v>29</v>
      </c>
      <c r="C6" s="5" t="s">
        <v>20</v>
      </c>
      <c r="D6" s="32">
        <v>0.05</v>
      </c>
    </row>
    <row r="7" spans="1:4">
      <c r="A7" s="33" t="str">
        <f t="shared" si="0"/>
        <v>Conservador-HOTELARIA</v>
      </c>
      <c r="B7" s="34" t="s">
        <v>30</v>
      </c>
      <c r="C7" s="34" t="s">
        <v>20</v>
      </c>
      <c r="D7" s="35">
        <v>0.2</v>
      </c>
    </row>
    <row r="8" spans="1:4">
      <c r="A8" t="str">
        <f t="shared" si="0"/>
        <v>Moderado-PAPEL</v>
      </c>
      <c r="B8" s="5" t="s">
        <v>25</v>
      </c>
      <c r="C8" t="s">
        <v>34</v>
      </c>
      <c r="D8" s="32">
        <v>0.32</v>
      </c>
    </row>
    <row r="9" spans="1:4">
      <c r="A9" t="str">
        <f t="shared" si="0"/>
        <v>Moderado-TIJOLO</v>
      </c>
      <c r="B9" s="5" t="s">
        <v>26</v>
      </c>
      <c r="C9" t="s">
        <v>34</v>
      </c>
      <c r="D9" s="32">
        <v>0.23</v>
      </c>
    </row>
    <row r="10" spans="1:4">
      <c r="A10" t="str">
        <f t="shared" si="0"/>
        <v>Moderado-HIBRIDOS</v>
      </c>
      <c r="B10" s="5" t="s">
        <v>27</v>
      </c>
      <c r="C10" t="s">
        <v>34</v>
      </c>
      <c r="D10" s="32">
        <v>0.13</v>
      </c>
    </row>
    <row r="11" spans="1:4">
      <c r="A11" t="str">
        <f t="shared" si="0"/>
        <v>Moderado-FOFs</v>
      </c>
      <c r="B11" s="5" t="s">
        <v>28</v>
      </c>
      <c r="C11" t="s">
        <v>34</v>
      </c>
      <c r="D11" s="32">
        <v>0.12</v>
      </c>
    </row>
    <row r="12" spans="1:4">
      <c r="A12" t="str">
        <f t="shared" si="0"/>
        <v>Moderado-DESENVOLVIMENTO</v>
      </c>
      <c r="B12" s="5" t="s">
        <v>29</v>
      </c>
      <c r="C12" t="s">
        <v>34</v>
      </c>
      <c r="D12" s="32">
        <v>0.1</v>
      </c>
    </row>
    <row r="13" spans="1:4">
      <c r="A13" s="33" t="str">
        <f t="shared" si="0"/>
        <v>Moderado-HOTELARIA</v>
      </c>
      <c r="B13" s="34" t="s">
        <v>30</v>
      </c>
      <c r="C13" s="33" t="s">
        <v>34</v>
      </c>
      <c r="D13" s="35">
        <v>0.1</v>
      </c>
    </row>
    <row r="14" spans="1:4">
      <c r="A14" t="str">
        <f t="shared" si="0"/>
        <v>Agressivo-PAPEL</v>
      </c>
      <c r="B14" s="5" t="s">
        <v>25</v>
      </c>
      <c r="C14" t="s">
        <v>35</v>
      </c>
      <c r="D14" s="32">
        <v>0.35</v>
      </c>
    </row>
    <row r="15" spans="1:4">
      <c r="A15" t="str">
        <f t="shared" si="0"/>
        <v>Agressivo-TIJOLO</v>
      </c>
      <c r="B15" s="5" t="s">
        <v>26</v>
      </c>
      <c r="C15" t="s">
        <v>35</v>
      </c>
      <c r="D15" s="32">
        <v>0.08</v>
      </c>
    </row>
    <row r="16" spans="1:4">
      <c r="A16" t="str">
        <f t="shared" si="0"/>
        <v>Agressivo-HIBRIDOS</v>
      </c>
      <c r="B16" s="5" t="s">
        <v>27</v>
      </c>
      <c r="C16" t="s">
        <v>35</v>
      </c>
      <c r="D16" s="32">
        <v>0.05</v>
      </c>
    </row>
    <row r="17" spans="1:4">
      <c r="A17" t="str">
        <f t="shared" si="0"/>
        <v>Agressivo-FOFs</v>
      </c>
      <c r="B17" s="5" t="s">
        <v>28</v>
      </c>
      <c r="C17" t="s">
        <v>35</v>
      </c>
      <c r="D17" s="32">
        <v>7.0000000000000007E-2</v>
      </c>
    </row>
    <row r="18" spans="1:4">
      <c r="A18" t="str">
        <f t="shared" si="0"/>
        <v>Agressivo-DESENVOLVIMENTO</v>
      </c>
      <c r="B18" s="5" t="s">
        <v>29</v>
      </c>
      <c r="C18" t="s">
        <v>35</v>
      </c>
      <c r="D18" s="32">
        <v>0.32</v>
      </c>
    </row>
    <row r="19" spans="1:4">
      <c r="A19" t="str">
        <f t="shared" si="0"/>
        <v>Agressivo-HOTELARIA</v>
      </c>
      <c r="B19" s="5" t="s">
        <v>30</v>
      </c>
      <c r="C19" t="s">
        <v>35</v>
      </c>
      <c r="D19" s="32">
        <v>0.13</v>
      </c>
    </row>
    <row r="20" spans="1:4">
      <c r="B20" s="5"/>
      <c r="D20" s="3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A855C9-BF81-48A5-8716-919F804BD0B8}">
          <x14:formula1>
            <xm:f>normalize_perfil!$A$2:$A$4</xm:f>
          </x14:formula1>
          <xm:sqref>C1:C1048576</xm:sqref>
        </x14:dataValidation>
        <x14:dataValidation type="list" allowBlank="1" showInputMessage="1" showErrorMessage="1" xr:uid="{564A0C60-EF63-43E6-BA61-A8C8D0D748F2}">
          <x14:formula1>
            <xm:f>normalize_tipos_fii!$A$2:$A$7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38DD-D67B-47D8-AAC7-2E120C771031}">
  <dimension ref="A1:A7"/>
  <sheetViews>
    <sheetView workbookViewId="0">
      <selection activeCell="D12" sqref="D12"/>
    </sheetView>
  </sheetViews>
  <sheetFormatPr defaultRowHeight="15"/>
  <cols>
    <col min="1" max="1" width="19" customWidth="1"/>
  </cols>
  <sheetData>
    <row r="1" spans="1:1">
      <c r="A1" s="58" t="s">
        <v>32</v>
      </c>
    </row>
    <row r="2" spans="1:1">
      <c r="A2" s="5" t="s">
        <v>25</v>
      </c>
    </row>
    <row r="3" spans="1:1">
      <c r="A3" s="5" t="s">
        <v>26</v>
      </c>
    </row>
    <row r="4" spans="1:1">
      <c r="A4" s="5" t="s">
        <v>27</v>
      </c>
    </row>
    <row r="5" spans="1:1">
      <c r="A5" s="5" t="s">
        <v>28</v>
      </c>
    </row>
    <row r="6" spans="1:1">
      <c r="A6" s="5" t="s">
        <v>29</v>
      </c>
    </row>
    <row r="7" spans="1:1">
      <c r="A7" s="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EF25-0134-429D-8965-298EA4D6C18F}">
  <dimension ref="A1:A4"/>
  <sheetViews>
    <sheetView workbookViewId="0">
      <selection activeCell="B11" sqref="B11"/>
    </sheetView>
  </sheetViews>
  <sheetFormatPr defaultRowHeight="15"/>
  <cols>
    <col min="1" max="1" width="15.140625" customWidth="1"/>
  </cols>
  <sheetData>
    <row r="1" spans="1:1">
      <c r="A1" s="58" t="s">
        <v>19</v>
      </c>
    </row>
    <row r="2" spans="1:1">
      <c r="A2" s="5" t="s">
        <v>20</v>
      </c>
    </row>
    <row r="3" spans="1:1">
      <c r="A3" s="5" t="s">
        <v>34</v>
      </c>
    </row>
    <row r="4" spans="1:1">
      <c r="A4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2025-05-16T23:23:57Z</dcterms:created>
  <dcterms:modified xsi:type="dcterms:W3CDTF">2025-05-17T17:08:03Z</dcterms:modified>
  <cp:category/>
  <cp:contentStatus/>
</cp:coreProperties>
</file>