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Fatec\Desktop\"/>
    </mc:Choice>
  </mc:AlternateContent>
  <xr:revisionPtr revIDLastSave="0" documentId="8_{8AF50F69-919D-4BFB-BE09-B5BC5A67EC82}" xr6:coauthVersionLast="36" xr6:coauthVersionMax="36" xr10:uidLastSave="{00000000-0000-0000-0000-000000000000}"/>
  <bookViews>
    <workbookView xWindow="0" yWindow="0" windowWidth="28800" windowHeight="12105"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2" l="1"/>
  <c r="D25" i="2"/>
  <c r="D26" i="2"/>
  <c r="D27" i="2"/>
  <c r="D28" i="2"/>
  <c r="D29" i="2"/>
  <c r="D30" i="2"/>
  <c r="D31" i="2"/>
  <c r="D32" i="2"/>
  <c r="D33" i="2"/>
  <c r="D34" i="2"/>
  <c r="D35" i="2"/>
  <c r="D36" i="2"/>
  <c r="D37" i="2"/>
  <c r="D38" i="2"/>
  <c r="D39" i="2"/>
  <c r="D40" i="2"/>
  <c r="D41" i="2"/>
  <c r="D42" i="2"/>
  <c r="D23" i="2"/>
  <c r="M3" i="6"/>
  <c r="C23" i="2"/>
  <c r="C24" i="2"/>
  <c r="C25" i="2"/>
  <c r="C26" i="2"/>
  <c r="C27" i="2"/>
  <c r="C28" i="2"/>
  <c r="C29" i="2"/>
  <c r="C30" i="2"/>
  <c r="C31" i="2"/>
  <c r="C32" i="2"/>
  <c r="C33" i="2"/>
  <c r="C34" i="2"/>
  <c r="C35" i="2"/>
  <c r="C36" i="2"/>
  <c r="C37" i="2"/>
  <c r="C38" i="2"/>
  <c r="C39" i="2"/>
  <c r="C40" i="2"/>
  <c r="C41" i="2"/>
  <c r="C42" i="2"/>
  <c r="B24" i="2"/>
  <c r="B25" i="2"/>
  <c r="B26" i="2"/>
  <c r="B27" i="2"/>
  <c r="B28" i="2"/>
  <c r="B29" i="2"/>
  <c r="B30" i="2"/>
  <c r="B31" i="2"/>
  <c r="B32" i="2"/>
  <c r="B33" i="2"/>
  <c r="B34" i="2"/>
  <c r="B35" i="2"/>
  <c r="B36" i="2"/>
  <c r="B37" i="2"/>
  <c r="B38" i="2"/>
  <c r="B39" i="2"/>
  <c r="B40" i="2"/>
  <c r="B41" i="2"/>
  <c r="B42" i="2"/>
  <c r="B23" i="2"/>
  <c r="L3" i="6"/>
  <c r="K3" i="6"/>
  <c r="E17" i="2"/>
  <c r="B20" i="2"/>
  <c r="B19" i="2"/>
  <c r="O5" i="6"/>
  <c r="O4" i="6"/>
  <c r="L26" i="6"/>
  <c r="K27" i="6"/>
  <c r="L27" i="6"/>
  <c r="M27" i="6" s="1"/>
  <c r="O19" i="6"/>
  <c r="O18" i="6"/>
  <c r="M18" i="6"/>
  <c r="M19" i="6"/>
  <c r="M20" i="6"/>
  <c r="M21" i="6"/>
  <c r="M22" i="6"/>
  <c r="M23" i="6"/>
  <c r="M24" i="6"/>
  <c r="M25" i="6"/>
  <c r="M26" i="6"/>
  <c r="L19" i="6"/>
  <c r="L20" i="6"/>
  <c r="L21" i="6"/>
  <c r="L22" i="6"/>
  <c r="L23" i="6"/>
  <c r="L24" i="6"/>
  <c r="L25" i="6"/>
  <c r="L18" i="6"/>
  <c r="M10" i="6"/>
  <c r="K10" i="6"/>
  <c r="L10" i="6"/>
  <c r="K19" i="6"/>
  <c r="K20" i="6"/>
  <c r="K21" i="6"/>
  <c r="K22" i="6"/>
  <c r="K23" i="6"/>
  <c r="K24" i="6"/>
  <c r="K25" i="6"/>
  <c r="K26" i="6"/>
  <c r="K18" i="6"/>
  <c r="M4" i="6"/>
  <c r="M5" i="6"/>
  <c r="M6" i="6"/>
  <c r="M7" i="6"/>
  <c r="M8" i="6"/>
  <c r="M9" i="6"/>
  <c r="L4" i="6"/>
  <c r="L5" i="6"/>
  <c r="L6" i="6"/>
  <c r="L7" i="6"/>
  <c r="L8" i="6"/>
  <c r="L9" i="6"/>
  <c r="K4" i="6"/>
  <c r="K5" i="6"/>
  <c r="K6" i="6"/>
  <c r="K7" i="6"/>
  <c r="K8" i="6"/>
  <c r="K9" i="6"/>
  <c r="F25" i="6"/>
  <c r="D25" i="6"/>
  <c r="B18" i="5" l="1"/>
  <c r="C18" i="5"/>
  <c r="B19" i="5"/>
  <c r="C19" i="5"/>
  <c r="B20" i="5"/>
  <c r="C20" i="5"/>
  <c r="B21" i="5"/>
  <c r="C21" i="5"/>
  <c r="B22" i="5"/>
  <c r="C22" i="5"/>
  <c r="B23" i="5"/>
  <c r="C23" i="5"/>
  <c r="B24" i="5"/>
  <c r="C24" i="5"/>
  <c r="B25" i="5"/>
  <c r="C25" i="5"/>
  <c r="B26" i="5"/>
  <c r="C26" i="5"/>
  <c r="B27" i="5"/>
  <c r="C27" i="5"/>
  <c r="C17" i="5"/>
  <c r="B17" i="5"/>
  <c r="J14" i="6"/>
  <c r="J11" i="6"/>
  <c r="B18" i="2"/>
  <c r="B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2"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7"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<sst xmlns="http://schemas.openxmlformats.org/spreadsheetml/2006/main" count="48" uniqueCount="34">
  <si>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</si>
  <si>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</si>
  <si>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</si>
  <si>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</si>
  <si>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</si>
  <si>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</si>
  <si>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</si>
  <si>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</si>
  <si>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</si>
  <si>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</si>
  <si>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</si>
  <si>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</si>
  <si>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</si>
  <si>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</si>
  <si>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</si>
  <si>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</si>
  <si>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</si>
  <si>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</si>
  <si>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</si>
  <si>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</si>
  <si>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</si>
  <si>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</si>
  <si>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</si>
  <si>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</si>
  <si>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</si>
  <si>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</si>
  <si>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</si>
  <si>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</si>
  <si>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</si>
  <si>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</si>
  <si>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</si>
  <si>
    <t>Custo do produto A</t>
  </si>
  <si>
    <t>Custo do produto B</t>
  </si>
  <si>
    <t>Custo por unidade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</si>
</sst>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5" formatCode="&quot;R$&quot;\ #,##0.00"/>
    <numFmt numFmtId="166" formatCode="_-[$R$-416]* #,##0.00_-;\-[$R$-416]* #,##0.00_-;_-[$R$-416]* &quot;-&quot;??_-;_-@_-"/>
    <numFmt numFmtId="170" formatCode="_-&quot;R$&quot;\ * #,##0.00_-;\-&quot;R$&quot;\ * #,##0.00_-;_-&quot;R$&quot;\ * &quot;-&quot;??_-;_-@_-"/>
    <numFmt numFmtId="172" formatCode="_-[$R$-416]\ * #,##0.00_-;\-[$R$-416]\ * #,##0.00_-;_-[$R$-416]\ * &quot;-&quot;??_-;_-@_-"/>
  </numFmts>
  <fonts count="9"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
      <sz val="14"/>
      <color rgb="FFFF0000"/>
      <name val="Calibri"/>
      <family val="2"/>
      <scheme val="minor"/>
    </font>
    <font>
      <sz val="14"/>
      <color rgb="FF00B050"/>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170" fontId="1" fillId="0" borderId="0" applyFont="0" applyFill="0" applyBorder="0" applyAlignment="0" applyProtection="0"/>
  </cellStyleXfs>
  <cellXfs count="59">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0" fillId="0" borderId="1" xfId="0" applyNumberFormat="1" applyBorder="1"/>
    <xf numFmtId="166" fontId="0" fillId="0" borderId="0" xfId="0" applyNumberFormat="1"/>
    <xf numFmtId="9" fontId="0" fillId="0" borderId="0" xfId="0" applyNumberFormat="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xf numFmtId="44" fontId="0" fillId="0" borderId="0" xfId="1" applyFont="1"/>
    <xf numFmtId="0" fontId="0" fillId="0" borderId="0" xfId="0"/>
    <xf numFmtId="0" fontId="3" fillId="5" borderId="1" xfId="0" applyFont="1" applyFill="1" applyBorder="1" applyAlignment="1">
      <alignment horizontal="center" wrapText="1"/>
    </xf>
    <xf numFmtId="0" fontId="3" fillId="0" borderId="1" xfId="0" applyFont="1" applyBorder="1" applyAlignment="1">
      <alignment horizontal="center"/>
    </xf>
    <xf numFmtId="0" fontId="0" fillId="0" borderId="1" xfId="0" applyBorder="1" applyAlignment="1">
      <alignment horizontal="center"/>
    </xf>
    <xf numFmtId="0" fontId="3" fillId="5" borderId="1" xfId="0" applyFont="1" applyFill="1" applyBorder="1" applyAlignment="1">
      <alignment horizontal="center"/>
    </xf>
    <xf numFmtId="165" fontId="0" fillId="0" borderId="1" xfId="0" applyNumberFormat="1" applyBorder="1" applyAlignment="1">
      <alignment horizontal="center"/>
    </xf>
    <xf numFmtId="165" fontId="0" fillId="0" borderId="1" xfId="1" applyNumberFormat="1" applyFont="1" applyBorder="1" applyAlignment="1">
      <alignment horizontal="center"/>
    </xf>
    <xf numFmtId="0" fontId="7" fillId="0" borderId="1" xfId="0" applyFont="1" applyBorder="1" applyAlignment="1">
      <alignment horizontal="left" vertical="center"/>
    </xf>
    <xf numFmtId="0" fontId="7" fillId="0" borderId="8" xfId="0" applyFont="1" applyBorder="1" applyAlignment="1">
      <alignment horizontal="left" vertical="center"/>
    </xf>
    <xf numFmtId="165" fontId="7" fillId="0" borderId="1" xfId="1" applyNumberFormat="1" applyFont="1" applyBorder="1" applyAlignment="1">
      <alignment horizontal="left" vertical="center"/>
    </xf>
    <xf numFmtId="165" fontId="7" fillId="0" borderId="8" xfId="1" applyNumberFormat="1" applyFont="1" applyBorder="1" applyAlignment="1">
      <alignment horizontal="left" vertical="center"/>
    </xf>
    <xf numFmtId="165" fontId="8" fillId="0" borderId="1" xfId="1" applyNumberFormat="1" applyFont="1" applyBorder="1" applyAlignment="1">
      <alignment horizontal="left" vertical="center"/>
    </xf>
    <xf numFmtId="0" fontId="8" fillId="0" borderId="1" xfId="0" applyFont="1" applyBorder="1" applyAlignment="1">
      <alignment horizontal="left" vertical="center"/>
    </xf>
    <xf numFmtId="172" fontId="2" fillId="0" borderId="0" xfId="0" applyNumberFormat="1" applyFont="1" applyAlignment="1">
      <alignment wrapText="1"/>
    </xf>
    <xf numFmtId="165" fontId="2" fillId="0" borderId="1" xfId="0" applyNumberFormat="1" applyFont="1" applyBorder="1" applyAlignment="1">
      <alignment horizontal="center"/>
    </xf>
    <xf numFmtId="0" fontId="3" fillId="0" borderId="0" xfId="0" applyFont="1" applyBorder="1" applyAlignment="1">
      <alignment horizontal="center"/>
    </xf>
    <xf numFmtId="166" fontId="2" fillId="0" borderId="0" xfId="0" applyNumberFormat="1" applyFont="1" applyBorder="1" applyAlignment="1">
      <alignment horizontal="center"/>
    </xf>
    <xf numFmtId="0" fontId="2" fillId="0" borderId="0" xfId="0" applyFont="1" applyBorder="1"/>
    <xf numFmtId="0" fontId="3" fillId="6" borderId="1" xfId="0" applyFont="1" applyFill="1" applyBorder="1" applyAlignment="1">
      <alignment horizontal="center"/>
    </xf>
    <xf numFmtId="165" fontId="2" fillId="6" borderId="1" xfId="0" applyNumberFormat="1" applyFont="1" applyFill="1" applyBorder="1" applyAlignment="1">
      <alignment horizontal="center"/>
    </xf>
    <xf numFmtId="0" fontId="0" fillId="6" borderId="1" xfId="0" applyFill="1" applyBorder="1" applyAlignment="1">
      <alignment horizontal="center"/>
    </xf>
    <xf numFmtId="165" fontId="0" fillId="6" borderId="1" xfId="0" applyNumberFormat="1" applyFill="1" applyBorder="1" applyAlignment="1">
      <alignment horizontal="center"/>
    </xf>
    <xf numFmtId="165" fontId="0" fillId="6" borderId="1" xfId="1" applyNumberFormat="1" applyFont="1" applyFill="1" applyBorder="1" applyAlignment="1">
      <alignment horizontal="center"/>
    </xf>
  </cellXfs>
  <cellStyles count="3">
    <cellStyle name="Moeda" xfId="1" builtinId="4"/>
    <cellStyle name="Moeda 2" xfId="2" xr:uid="{00000000-0005-0000-0000-00002F000000}"/>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Panelas_pressao!$B$22</c:f>
              <c:strCache>
                <c:ptCount val="1"/>
                <c:pt idx="0">
                  <c:v>Custo de Fabricação f(x)</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Panelas_pressao!$B$23:$B$42</c:f>
              <c:numCache>
                <c:formatCode>"R$"\ #,##0.00</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yVal>
          <c:smooth val="0"/>
          <c:extLst>
            <c:ext xmlns:c16="http://schemas.microsoft.com/office/drawing/2014/chart" uri="{C3380CC4-5D6E-409C-BE32-E72D297353CC}">
              <c16:uniqueId val="{00000000-531D-4480-B47B-2FB2C47CD6E4}"/>
            </c:ext>
          </c:extLst>
        </c:ser>
        <c:ser>
          <c:idx val="1"/>
          <c:order val="1"/>
          <c:tx>
            <c:strRef>
              <c:f>Panelas_pressao!$C$22</c:f>
              <c:strCache>
                <c:ptCount val="1"/>
                <c:pt idx="0">
                  <c:v>Receita</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Panelas_pressao!$C$23:$C$42</c:f>
              <c:numCache>
                <c:formatCode>"R$"\ #,##0.00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yVal>
          <c:smooth val="0"/>
          <c:extLst>
            <c:ext xmlns:c16="http://schemas.microsoft.com/office/drawing/2014/chart" uri="{C3380CC4-5D6E-409C-BE32-E72D297353CC}">
              <c16:uniqueId val="{00000001-531D-4480-B47B-2FB2C47CD6E4}"/>
            </c:ext>
          </c:extLst>
        </c:ser>
        <c:ser>
          <c:idx val="2"/>
          <c:order val="2"/>
          <c:tx>
            <c:strRef>
              <c:f>Panelas_pressao!$D$22</c:f>
              <c:strCache>
                <c:ptCount val="1"/>
                <c:pt idx="0">
                  <c:v>Lucro</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Panelas_pressao!$D$23:$D$42</c:f>
              <c:numCache>
                <c:formatCode>"R$"\ #,##0.00</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yVal>
          <c:smooth val="0"/>
          <c:extLst>
            <c:ext xmlns:c16="http://schemas.microsoft.com/office/drawing/2014/chart" uri="{C3380CC4-5D6E-409C-BE32-E72D297353CC}">
              <c16:uniqueId val="{00000002-531D-4480-B47B-2FB2C47CD6E4}"/>
            </c:ext>
          </c:extLst>
        </c:ser>
        <c:dLbls>
          <c:showLegendKey val="0"/>
          <c:showVal val="0"/>
          <c:showCatName val="0"/>
          <c:showSerName val="0"/>
          <c:showPercent val="0"/>
          <c:showBubbleSize val="0"/>
        </c:dLbls>
        <c:axId val="2085493647"/>
        <c:axId val="2085524239"/>
      </c:scatterChart>
      <c:valAx>
        <c:axId val="2085493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85524239"/>
        <c:crosses val="autoZero"/>
        <c:crossBetween val="midCat"/>
      </c:valAx>
      <c:valAx>
        <c:axId val="2085524239"/>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854936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a:t>
            </a:r>
            <a:r>
              <a:rPr lang="pt-BR" baseline="0"/>
              <a:t> A</a:t>
            </a:r>
          </a:p>
        </c:rich>
      </c:tx>
      <c:layout>
        <c:manualLayout>
          <c:xMode val="edge"/>
          <c:yMode val="edge"/>
          <c:x val="0.41224300087489057"/>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Produtos!$K$2</c:f>
              <c:strCache>
                <c:ptCount val="1"/>
                <c:pt idx="0">
                  <c:v>Custo de Fabricação</c:v>
                </c:pt>
              </c:strCache>
            </c:strRef>
          </c:tx>
          <c:spPr>
            <a:ln w="19050" cap="rnd">
              <a:solidFill>
                <a:schemeClr val="accent4">
                  <a:shade val="65000"/>
                </a:schemeClr>
              </a:solidFill>
              <a:round/>
            </a:ln>
            <a:effectLst/>
          </c:spPr>
          <c:marker>
            <c:symbol val="circle"/>
            <c:size val="5"/>
            <c:spPr>
              <a:solidFill>
                <a:schemeClr val="accent4">
                  <a:shade val="65000"/>
                </a:schemeClr>
              </a:solidFill>
              <a:ln w="9525">
                <a:solidFill>
                  <a:schemeClr val="accent4">
                    <a:shade val="65000"/>
                  </a:schemeClr>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Produtos!$K$3:$K$10</c:f>
              <c:numCache>
                <c:formatCode>"R$"\ #,##0.00</c:formatCode>
                <c:ptCount val="8"/>
                <c:pt idx="0">
                  <c:v>132000</c:v>
                </c:pt>
                <c:pt idx="1">
                  <c:v>192000</c:v>
                </c:pt>
                <c:pt idx="2">
                  <c:v>252000</c:v>
                </c:pt>
                <c:pt idx="3">
                  <c:v>312000</c:v>
                </c:pt>
                <c:pt idx="4">
                  <c:v>372000</c:v>
                </c:pt>
                <c:pt idx="5">
                  <c:v>432000</c:v>
                </c:pt>
                <c:pt idx="6">
                  <c:v>492000</c:v>
                </c:pt>
                <c:pt idx="7">
                  <c:v>264000</c:v>
                </c:pt>
              </c:numCache>
            </c:numRef>
          </c:yVal>
          <c:smooth val="0"/>
          <c:extLst>
            <c:ext xmlns:c16="http://schemas.microsoft.com/office/drawing/2014/chart" uri="{C3380CC4-5D6E-409C-BE32-E72D297353CC}">
              <c16:uniqueId val="{00000000-5D10-450D-A2ED-4883B431B647}"/>
            </c:ext>
          </c:extLst>
        </c:ser>
        <c:ser>
          <c:idx val="1"/>
          <c:order val="1"/>
          <c:tx>
            <c:strRef>
              <c:f>Produtos!$L$2</c:f>
              <c:strCache>
                <c:ptCount val="1"/>
                <c:pt idx="0">
                  <c:v>Receita</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Produtos!$L$3:$L$10</c:f>
              <c:numCache>
                <c:formatCode>"R$"\ #,##0.00</c:formatCode>
                <c:ptCount val="8"/>
                <c:pt idx="0">
                  <c:v>0</c:v>
                </c:pt>
                <c:pt idx="1">
                  <c:v>120000</c:v>
                </c:pt>
                <c:pt idx="2">
                  <c:v>240000</c:v>
                </c:pt>
                <c:pt idx="3">
                  <c:v>360000</c:v>
                </c:pt>
                <c:pt idx="4">
                  <c:v>480000</c:v>
                </c:pt>
                <c:pt idx="5">
                  <c:v>600000</c:v>
                </c:pt>
                <c:pt idx="6">
                  <c:v>720000</c:v>
                </c:pt>
                <c:pt idx="7">
                  <c:v>264000</c:v>
                </c:pt>
              </c:numCache>
            </c:numRef>
          </c:yVal>
          <c:smooth val="0"/>
          <c:extLst>
            <c:ext xmlns:c16="http://schemas.microsoft.com/office/drawing/2014/chart" uri="{C3380CC4-5D6E-409C-BE32-E72D297353CC}">
              <c16:uniqueId val="{00000001-5D10-450D-A2ED-4883B431B647}"/>
            </c:ext>
          </c:extLst>
        </c:ser>
        <c:ser>
          <c:idx val="2"/>
          <c:order val="2"/>
          <c:tx>
            <c:strRef>
              <c:f>Produtos!$M$2</c:f>
              <c:strCache>
                <c:ptCount val="1"/>
                <c:pt idx="0">
                  <c:v>Lucro</c:v>
                </c:pt>
              </c:strCache>
            </c:strRef>
          </c:tx>
          <c:spPr>
            <a:ln w="19050" cap="rnd">
              <a:solidFill>
                <a:schemeClr val="accent4">
                  <a:tint val="65000"/>
                </a:schemeClr>
              </a:solidFill>
              <a:round/>
            </a:ln>
            <a:effectLst/>
          </c:spPr>
          <c:marker>
            <c:symbol val="circle"/>
            <c:size val="5"/>
            <c:spPr>
              <a:solidFill>
                <a:schemeClr val="accent4">
                  <a:tint val="65000"/>
                </a:schemeClr>
              </a:solidFill>
              <a:ln w="9525">
                <a:solidFill>
                  <a:schemeClr val="accent4">
                    <a:tint val="65000"/>
                  </a:schemeClr>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Produtos!$M$3:$M$10</c:f>
              <c:numCache>
                <c:formatCode>"R$"\ #,##0.00</c:formatCode>
                <c:ptCount val="8"/>
                <c:pt idx="0">
                  <c:v>-132000</c:v>
                </c:pt>
                <c:pt idx="1">
                  <c:v>-72000</c:v>
                </c:pt>
                <c:pt idx="2">
                  <c:v>-12000</c:v>
                </c:pt>
                <c:pt idx="3">
                  <c:v>48000</c:v>
                </c:pt>
                <c:pt idx="4">
                  <c:v>108000</c:v>
                </c:pt>
                <c:pt idx="5">
                  <c:v>168000</c:v>
                </c:pt>
                <c:pt idx="6">
                  <c:v>228000</c:v>
                </c:pt>
                <c:pt idx="7">
                  <c:v>0</c:v>
                </c:pt>
              </c:numCache>
            </c:numRef>
          </c:yVal>
          <c:smooth val="0"/>
          <c:extLst>
            <c:ext xmlns:c16="http://schemas.microsoft.com/office/drawing/2014/chart" uri="{C3380CC4-5D6E-409C-BE32-E72D297353CC}">
              <c16:uniqueId val="{00000002-5D10-450D-A2ED-4883B431B647}"/>
            </c:ext>
          </c:extLst>
        </c:ser>
        <c:dLbls>
          <c:showLegendKey val="0"/>
          <c:showVal val="0"/>
          <c:showCatName val="0"/>
          <c:showSerName val="0"/>
          <c:showPercent val="0"/>
          <c:showBubbleSize val="0"/>
        </c:dLbls>
        <c:axId val="1940898687"/>
        <c:axId val="1759602991"/>
      </c:scatterChart>
      <c:valAx>
        <c:axId val="1940898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59602991"/>
        <c:crosses val="autoZero"/>
        <c:crossBetween val="midCat"/>
      </c:valAx>
      <c:valAx>
        <c:axId val="1759602991"/>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408986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a:t>
            </a:r>
            <a:r>
              <a:rPr lang="pt-BR" baseline="0"/>
              <a:t>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Produtos!$K$17</c:f>
              <c:strCache>
                <c:ptCount val="1"/>
                <c:pt idx="0">
                  <c:v>Custo de Fabricação</c:v>
                </c:pt>
              </c:strCache>
            </c:strRef>
          </c:tx>
          <c:spPr>
            <a:ln w="19050"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xVal>
            <c:numRef>
              <c:f>Produtos!$J$18:$J$27</c:f>
              <c:numCache>
                <c:formatCode>"R$"\ #,##0.00</c:formatCode>
                <c:ptCount val="10"/>
                <c:pt idx="0">
                  <c:v>0</c:v>
                </c:pt>
                <c:pt idx="1">
                  <c:v>250</c:v>
                </c:pt>
                <c:pt idx="2">
                  <c:v>500</c:v>
                </c:pt>
                <c:pt idx="3">
                  <c:v>750</c:v>
                </c:pt>
                <c:pt idx="4">
                  <c:v>1000</c:v>
                </c:pt>
                <c:pt idx="5">
                  <c:v>1250</c:v>
                </c:pt>
                <c:pt idx="6">
                  <c:v>1500</c:v>
                </c:pt>
                <c:pt idx="7">
                  <c:v>1750</c:v>
                </c:pt>
                <c:pt idx="8">
                  <c:v>2000</c:v>
                </c:pt>
                <c:pt idx="9">
                  <c:v>1100</c:v>
                </c:pt>
              </c:numCache>
            </c:numRef>
          </c:xVal>
          <c:yVal>
            <c:numRef>
              <c:f>Produtos!$K$18:$K$27</c:f>
              <c:numCache>
                <c:formatCode>"R$"\ #,##0.00</c:formatCode>
                <c:ptCount val="10"/>
                <c:pt idx="0">
                  <c:v>44000</c:v>
                </c:pt>
                <c:pt idx="1">
                  <c:v>59000</c:v>
                </c:pt>
                <c:pt idx="2">
                  <c:v>74000</c:v>
                </c:pt>
                <c:pt idx="3">
                  <c:v>89000</c:v>
                </c:pt>
                <c:pt idx="4">
                  <c:v>104000</c:v>
                </c:pt>
                <c:pt idx="5">
                  <c:v>119000</c:v>
                </c:pt>
                <c:pt idx="6">
                  <c:v>134000</c:v>
                </c:pt>
                <c:pt idx="7">
                  <c:v>149000</c:v>
                </c:pt>
                <c:pt idx="8">
                  <c:v>164000</c:v>
                </c:pt>
                <c:pt idx="9">
                  <c:v>110000</c:v>
                </c:pt>
              </c:numCache>
            </c:numRef>
          </c:yVal>
          <c:smooth val="0"/>
          <c:extLst>
            <c:ext xmlns:c16="http://schemas.microsoft.com/office/drawing/2014/chart" uri="{C3380CC4-5D6E-409C-BE32-E72D297353CC}">
              <c16:uniqueId val="{00000000-FFF4-44B3-A8BE-81A0EA434FE5}"/>
            </c:ext>
          </c:extLst>
        </c:ser>
        <c:ser>
          <c:idx val="1"/>
          <c:order val="1"/>
          <c:tx>
            <c:strRef>
              <c:f>Produtos!$L$17</c:f>
              <c:strCache>
                <c:ptCount val="1"/>
                <c:pt idx="0">
                  <c:v>Receita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Produtos!$J$18:$J$27</c:f>
              <c:numCache>
                <c:formatCode>"R$"\ #,##0.00</c:formatCode>
                <c:ptCount val="10"/>
                <c:pt idx="0">
                  <c:v>0</c:v>
                </c:pt>
                <c:pt idx="1">
                  <c:v>250</c:v>
                </c:pt>
                <c:pt idx="2">
                  <c:v>500</c:v>
                </c:pt>
                <c:pt idx="3">
                  <c:v>750</c:v>
                </c:pt>
                <c:pt idx="4">
                  <c:v>1000</c:v>
                </c:pt>
                <c:pt idx="5">
                  <c:v>1250</c:v>
                </c:pt>
                <c:pt idx="6">
                  <c:v>1500</c:v>
                </c:pt>
                <c:pt idx="7">
                  <c:v>1750</c:v>
                </c:pt>
                <c:pt idx="8">
                  <c:v>2000</c:v>
                </c:pt>
                <c:pt idx="9">
                  <c:v>1100</c:v>
                </c:pt>
              </c:numCache>
            </c:numRef>
          </c:xVal>
          <c:yVal>
            <c:numRef>
              <c:f>Produtos!$L$18:$L$27</c:f>
              <c:numCache>
                <c:formatCode>"R$"\ #,##0.00</c:formatCode>
                <c:ptCount val="10"/>
                <c:pt idx="0">
                  <c:v>0</c:v>
                </c:pt>
                <c:pt idx="1">
                  <c:v>25000</c:v>
                </c:pt>
                <c:pt idx="2">
                  <c:v>50000</c:v>
                </c:pt>
                <c:pt idx="3">
                  <c:v>75000</c:v>
                </c:pt>
                <c:pt idx="4">
                  <c:v>100000</c:v>
                </c:pt>
                <c:pt idx="5">
                  <c:v>125000</c:v>
                </c:pt>
                <c:pt idx="6">
                  <c:v>150000</c:v>
                </c:pt>
                <c:pt idx="7">
                  <c:v>175000</c:v>
                </c:pt>
                <c:pt idx="8">
                  <c:v>200000</c:v>
                </c:pt>
                <c:pt idx="9">
                  <c:v>110000</c:v>
                </c:pt>
              </c:numCache>
            </c:numRef>
          </c:yVal>
          <c:smooth val="0"/>
          <c:extLst>
            <c:ext xmlns:c16="http://schemas.microsoft.com/office/drawing/2014/chart" uri="{C3380CC4-5D6E-409C-BE32-E72D297353CC}">
              <c16:uniqueId val="{00000001-FFF4-44B3-A8BE-81A0EA434FE5}"/>
            </c:ext>
          </c:extLst>
        </c:ser>
        <c:ser>
          <c:idx val="2"/>
          <c:order val="2"/>
          <c:tx>
            <c:strRef>
              <c:f>Produtos!$M$17</c:f>
              <c:strCache>
                <c:ptCount val="1"/>
                <c:pt idx="0">
                  <c:v>Lucro</c:v>
                </c:pt>
              </c:strCache>
            </c:strRef>
          </c:tx>
          <c:spPr>
            <a:ln w="19050" cap="rnd">
              <a:solidFill>
                <a:schemeClr val="accent1">
                  <a:shade val="65000"/>
                </a:schemeClr>
              </a:solidFill>
              <a:round/>
            </a:ln>
            <a:effectLst/>
          </c:spPr>
          <c:marker>
            <c:symbol val="circle"/>
            <c:size val="5"/>
            <c:spPr>
              <a:solidFill>
                <a:schemeClr val="accent1">
                  <a:shade val="65000"/>
                </a:schemeClr>
              </a:solidFill>
              <a:ln w="9525">
                <a:solidFill>
                  <a:schemeClr val="accent1">
                    <a:shade val="65000"/>
                  </a:schemeClr>
                </a:solidFill>
              </a:ln>
              <a:effectLst/>
            </c:spPr>
          </c:marker>
          <c:xVal>
            <c:numRef>
              <c:f>Produtos!$J$18:$J$27</c:f>
              <c:numCache>
                <c:formatCode>"R$"\ #,##0.00</c:formatCode>
                <c:ptCount val="10"/>
                <c:pt idx="0">
                  <c:v>0</c:v>
                </c:pt>
                <c:pt idx="1">
                  <c:v>250</c:v>
                </c:pt>
                <c:pt idx="2">
                  <c:v>500</c:v>
                </c:pt>
                <c:pt idx="3">
                  <c:v>750</c:v>
                </c:pt>
                <c:pt idx="4">
                  <c:v>1000</c:v>
                </c:pt>
                <c:pt idx="5">
                  <c:v>1250</c:v>
                </c:pt>
                <c:pt idx="6">
                  <c:v>1500</c:v>
                </c:pt>
                <c:pt idx="7">
                  <c:v>1750</c:v>
                </c:pt>
                <c:pt idx="8">
                  <c:v>2000</c:v>
                </c:pt>
                <c:pt idx="9">
                  <c:v>1100</c:v>
                </c:pt>
              </c:numCache>
            </c:numRef>
          </c:xVal>
          <c:yVal>
            <c:numRef>
              <c:f>Produtos!$M$18:$M$27</c:f>
              <c:numCache>
                <c:formatCode>"R$"\ #,##0.00</c:formatCode>
                <c:ptCount val="10"/>
                <c:pt idx="0">
                  <c:v>-44000</c:v>
                </c:pt>
                <c:pt idx="1">
                  <c:v>-34000</c:v>
                </c:pt>
                <c:pt idx="2">
                  <c:v>-24000</c:v>
                </c:pt>
                <c:pt idx="3">
                  <c:v>-14000</c:v>
                </c:pt>
                <c:pt idx="4">
                  <c:v>-4000</c:v>
                </c:pt>
                <c:pt idx="5">
                  <c:v>6000</c:v>
                </c:pt>
                <c:pt idx="6">
                  <c:v>16000</c:v>
                </c:pt>
                <c:pt idx="7">
                  <c:v>26000</c:v>
                </c:pt>
                <c:pt idx="8">
                  <c:v>36000</c:v>
                </c:pt>
                <c:pt idx="9">
                  <c:v>0</c:v>
                </c:pt>
              </c:numCache>
            </c:numRef>
          </c:yVal>
          <c:smooth val="0"/>
          <c:extLst>
            <c:ext xmlns:c16="http://schemas.microsoft.com/office/drawing/2014/chart" uri="{C3380CC4-5D6E-409C-BE32-E72D297353CC}">
              <c16:uniqueId val="{00000002-FFF4-44B3-A8BE-81A0EA434FE5}"/>
            </c:ext>
          </c:extLst>
        </c:ser>
        <c:dLbls>
          <c:showLegendKey val="0"/>
          <c:showVal val="0"/>
          <c:showCatName val="0"/>
          <c:showSerName val="0"/>
          <c:showPercent val="0"/>
          <c:showBubbleSize val="0"/>
        </c:dLbls>
        <c:axId val="2085466847"/>
        <c:axId val="1612390591"/>
      </c:scatterChart>
      <c:valAx>
        <c:axId val="2085466847"/>
        <c:scaling>
          <c:orientation val="minMax"/>
        </c:scaling>
        <c:delete val="0"/>
        <c:axPos val="b"/>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12390591"/>
        <c:crosses val="autoZero"/>
        <c:crossBetween val="midCat"/>
      </c:valAx>
      <c:valAx>
        <c:axId val="1612390591"/>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854668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strRef>
              <c:f>Sorvete!$B$16</c:f>
              <c:strCache>
                <c:ptCount val="1"/>
                <c:pt idx="0">
                  <c:v>Receita</c:v>
                </c:pt>
              </c:strCache>
            </c:strRef>
          </c:tx>
          <c:spPr>
            <a:ln w="19050" cap="rnd">
              <a:solidFill>
                <a:schemeClr val="accent1"/>
              </a:solidFill>
              <a:round/>
            </a:ln>
            <a:effectLst/>
          </c:spPr>
          <c:marker>
            <c:symbol val="none"/>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1"/>
          <c:extLst>
            <c:ext xmlns:c16="http://schemas.microsoft.com/office/drawing/2014/chart" uri="{C3380CC4-5D6E-409C-BE32-E72D297353CC}">
              <c16:uniqueId val="{00000001-F10F-4AAB-967A-CD7E7C1ABE65}"/>
            </c:ext>
          </c:extLst>
        </c:ser>
        <c:ser>
          <c:idx val="1"/>
          <c:order val="1"/>
          <c:tx>
            <c:strRef>
              <c:f>Sorvete!$C$16</c:f>
              <c:strCache>
                <c:ptCount val="1"/>
                <c:pt idx="0">
                  <c:v>Lucro</c:v>
                </c:pt>
              </c:strCache>
            </c:strRef>
          </c:tx>
          <c:spPr>
            <a:ln w="19050" cap="rnd">
              <a:solidFill>
                <a:schemeClr val="accent2"/>
              </a:solidFill>
              <a:round/>
            </a:ln>
            <a:effectLst/>
          </c:spPr>
          <c:marker>
            <c:symbol val="none"/>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1"/>
          <c:extLst>
            <c:ext xmlns:c16="http://schemas.microsoft.com/office/drawing/2014/chart" uri="{C3380CC4-5D6E-409C-BE32-E72D297353CC}">
              <c16:uniqueId val="{00000003-F10F-4AAB-967A-CD7E7C1ABE65}"/>
            </c:ext>
          </c:extLst>
        </c:ser>
        <c:dLbls>
          <c:showLegendKey val="0"/>
          <c:showVal val="0"/>
          <c:showCatName val="0"/>
          <c:showSerName val="0"/>
          <c:showPercent val="0"/>
          <c:showBubbleSize val="0"/>
        </c:dLbls>
        <c:axId val="66679815"/>
        <c:axId val="66681863"/>
      </c:scatterChart>
      <c:valAx>
        <c:axId val="66679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681863"/>
        <c:crosses val="autoZero"/>
        <c:crossBetween val="midCat"/>
      </c:valAx>
      <c:valAx>
        <c:axId val="66681863"/>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6798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369255</xdr:colOff>
      <xdr:row>21</xdr:row>
      <xdr:rowOff>233296</xdr:rowOff>
    </xdr:from>
    <xdr:to>
      <xdr:col>20</xdr:col>
      <xdr:colOff>365343</xdr:colOff>
      <xdr:row>41</xdr:row>
      <xdr:rowOff>65239</xdr:rowOff>
    </xdr:to>
    <xdr:graphicFrame macro="">
      <xdr:nvGraphicFramePr>
        <xdr:cNvPr id="2" name="Gráfico 1">
          <a:extLst>
            <a:ext uri="{FF2B5EF4-FFF2-40B4-BE49-F238E27FC236}">
              <a16:creationId xmlns:a16="http://schemas.microsoft.com/office/drawing/2014/main" id="{F7CCD9B5-132E-4D54-9377-B57EC8B0D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6</xdr:col>
      <xdr:colOff>523875</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15</xdr:col>
      <xdr:colOff>0</xdr:colOff>
      <xdr:row>0</xdr:row>
      <xdr:rowOff>42862</xdr:rowOff>
    </xdr:from>
    <xdr:to>
      <xdr:col>22</xdr:col>
      <xdr:colOff>76200</xdr:colOff>
      <xdr:row>12</xdr:row>
      <xdr:rowOff>180975</xdr:rowOff>
    </xdr:to>
    <xdr:graphicFrame macro="">
      <xdr:nvGraphicFramePr>
        <xdr:cNvPr id="2" name="Gráfico 1">
          <a:extLst>
            <a:ext uri="{FF2B5EF4-FFF2-40B4-BE49-F238E27FC236}">
              <a16:creationId xmlns:a16="http://schemas.microsoft.com/office/drawing/2014/main" id="{78B0A025-0D91-4E94-B2BD-A5A0AA5CA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600075</xdr:colOff>
      <xdr:row>15</xdr:row>
      <xdr:rowOff>204787</xdr:rowOff>
    </xdr:from>
    <xdr:to>
      <xdr:col>22</xdr:col>
      <xdr:colOff>66675</xdr:colOff>
      <xdr:row>28</xdr:row>
      <xdr:rowOff>19050</xdr:rowOff>
    </xdr:to>
    <xdr:graphicFrame macro="">
      <xdr:nvGraphicFramePr>
        <xdr:cNvPr id="3" name="Gráfico 2">
          <a:extLst>
            <a:ext uri="{FF2B5EF4-FFF2-40B4-BE49-F238E27FC236}">
              <a16:creationId xmlns:a16="http://schemas.microsoft.com/office/drawing/2014/main" id="{184304BA-041D-47CF-B823-20CF481E1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twoCellAnchor>
    <xdr:from>
      <xdr:col>5</xdr:col>
      <xdr:colOff>542925</xdr:colOff>
      <xdr:row>0</xdr:row>
      <xdr:rowOff>161925</xdr:rowOff>
    </xdr:from>
    <xdr:to>
      <xdr:col>13</xdr:col>
      <xdr:colOff>238125</xdr:colOff>
      <xdr:row>15</xdr:row>
      <xdr:rowOff>47625</xdr:rowOff>
    </xdr:to>
    <xdr:graphicFrame macro="">
      <xdr:nvGraphicFramePr>
        <xdr:cNvPr id="2" name="Gráfico 1">
          <a:extLst>
            <a:ext uri="{FF2B5EF4-FFF2-40B4-BE49-F238E27FC236}">
              <a16:creationId xmlns:a16="http://schemas.microsoft.com/office/drawing/2014/main" id="{161B05C0-7BD1-273B-F770-302ABDBB0B4A}"/>
            </a:ext>
            <a:ext uri="{147F2762-F138-4A5C-976F-8EAC2B608ADB}">
              <a16:predDERef xmlns:a16="http://schemas.microsoft.com/office/drawing/2014/main" pred="{8F5B390A-308A-4E65-A76D-C808EA8A9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abSelected="1" topLeftCell="A16" zoomScale="73" zoomScaleNormal="73" workbookViewId="0">
      <selection activeCell="T48" sqref="T48"/>
    </sheetView>
  </sheetViews>
  <sheetFormatPr defaultRowHeight="15" x14ac:dyDescent="0.25"/>
  <cols>
    <col min="1" max="1" width="34.7109375" customWidth="1"/>
    <col min="2" max="2" width="27.42578125" customWidth="1"/>
    <col min="3" max="3" width="23.7109375" customWidth="1"/>
    <col min="4" max="4" width="20.42578125" customWidth="1"/>
    <col min="5" max="5" width="12.28515625" bestFit="1" customWidth="1"/>
  </cols>
  <sheetData>
    <row r="1" spans="1:3" ht="14.45" customHeight="1" x14ac:dyDescent="0.25">
      <c r="A1" s="28" t="s">
        <v>0</v>
      </c>
      <c r="B1" s="29"/>
      <c r="C1" s="30"/>
    </row>
    <row r="2" spans="1:3" ht="14.45" customHeight="1" x14ac:dyDescent="0.25">
      <c r="A2" s="31"/>
      <c r="B2" s="32"/>
      <c r="C2" s="33"/>
    </row>
    <row r="3" spans="1:3" ht="14.45" customHeight="1" x14ac:dyDescent="0.25">
      <c r="A3" s="31"/>
      <c r="B3" s="32"/>
      <c r="C3" s="33"/>
    </row>
    <row r="4" spans="1:3" ht="14.45" customHeight="1" x14ac:dyDescent="0.25">
      <c r="A4" s="31"/>
      <c r="B4" s="32"/>
      <c r="C4" s="33"/>
    </row>
    <row r="5" spans="1:3" ht="326.45" customHeight="1" thickBot="1" x14ac:dyDescent="0.3">
      <c r="A5" s="31"/>
      <c r="B5" s="32"/>
      <c r="C5" s="33"/>
    </row>
    <row r="6" spans="1:3" s="3" customFormat="1" ht="54.75" thickBot="1" x14ac:dyDescent="0.35">
      <c r="A6" s="9" t="s">
        <v>1</v>
      </c>
      <c r="B6" s="10" t="s">
        <v>2</v>
      </c>
      <c r="C6" s="11" t="s">
        <v>3</v>
      </c>
    </row>
    <row r="7" spans="1:3" s="3" customFormat="1" ht="54" x14ac:dyDescent="0.3">
      <c r="A7" s="7" t="s">
        <v>4</v>
      </c>
      <c r="B7" s="47">
        <v>15</v>
      </c>
      <c r="C7" s="48" t="s">
        <v>5</v>
      </c>
    </row>
    <row r="8" spans="1:3" s="3" customFormat="1" ht="36" x14ac:dyDescent="0.3">
      <c r="A8" s="7" t="s">
        <v>6</v>
      </c>
      <c r="B8" s="45">
        <v>15000</v>
      </c>
      <c r="C8" s="43" t="s">
        <v>7</v>
      </c>
    </row>
    <row r="9" spans="1:3" s="3" customFormat="1" ht="36" x14ac:dyDescent="0.3">
      <c r="A9" s="7" t="s">
        <v>8</v>
      </c>
      <c r="B9" s="45">
        <v>25000</v>
      </c>
      <c r="C9" s="43" t="s">
        <v>7</v>
      </c>
    </row>
    <row r="10" spans="1:3" s="3" customFormat="1" ht="36" x14ac:dyDescent="0.3">
      <c r="A10" s="7" t="s">
        <v>9</v>
      </c>
      <c r="B10" s="47">
        <v>10</v>
      </c>
      <c r="C10" s="48" t="s">
        <v>5</v>
      </c>
    </row>
    <row r="11" spans="1:3" s="3" customFormat="1" ht="18.75" x14ac:dyDescent="0.3">
      <c r="A11" s="8" t="s">
        <v>10</v>
      </c>
      <c r="B11" s="46">
        <v>40000</v>
      </c>
      <c r="C11" s="44" t="s">
        <v>7</v>
      </c>
    </row>
    <row r="12" spans="1:3" s="3" customFormat="1" ht="54" x14ac:dyDescent="0.3">
      <c r="A12" s="7" t="s">
        <v>11</v>
      </c>
      <c r="B12" s="47">
        <v>15</v>
      </c>
      <c r="C12" s="48" t="s">
        <v>5</v>
      </c>
    </row>
    <row r="13" spans="1:3" s="3" customFormat="1" ht="18.75" x14ac:dyDescent="0.3">
      <c r="A13" s="7" t="s">
        <v>12</v>
      </c>
      <c r="B13" s="45">
        <v>20000</v>
      </c>
      <c r="C13" s="43" t="s">
        <v>7</v>
      </c>
    </row>
    <row r="14" spans="1:3" s="3" customFormat="1" ht="18.75" x14ac:dyDescent="0.3">
      <c r="A14" s="7" t="s">
        <v>13</v>
      </c>
      <c r="B14" s="47">
        <v>10</v>
      </c>
      <c r="C14" s="48" t="s">
        <v>5</v>
      </c>
    </row>
    <row r="15" spans="1:3" s="3" customFormat="1" ht="18.75" x14ac:dyDescent="0.3">
      <c r="A15" s="2"/>
      <c r="B15" s="4"/>
      <c r="C15" s="5"/>
    </row>
    <row r="16" spans="1:3" s="3" customFormat="1" ht="36" x14ac:dyDescent="0.3">
      <c r="A16" s="19" t="s">
        <v>14</v>
      </c>
      <c r="B16" s="6">
        <v>75</v>
      </c>
      <c r="C16" s="5"/>
    </row>
    <row r="17" spans="1:5" s="13" customFormat="1" ht="37.5" x14ac:dyDescent="0.3">
      <c r="A17" s="7" t="s">
        <v>15</v>
      </c>
      <c r="B17" s="15">
        <f>COUNTIF($C$7:C$14,"mensal")</f>
        <v>4</v>
      </c>
      <c r="C17" s="12"/>
      <c r="D17" s="13" t="s">
        <v>33</v>
      </c>
      <c r="E17" s="49">
        <f>B20/B18</f>
        <v>12.5</v>
      </c>
    </row>
    <row r="18" spans="1:5" s="13" customFormat="1" ht="36" x14ac:dyDescent="0.3">
      <c r="A18" s="7" t="s">
        <v>16</v>
      </c>
      <c r="B18" s="15">
        <f>COUNTIF($C$7:C$14,"por unidade")</f>
        <v>4</v>
      </c>
    </row>
    <row r="19" spans="1:5" s="13" customFormat="1" ht="18.75" x14ac:dyDescent="0.3">
      <c r="A19" s="14" t="s">
        <v>17</v>
      </c>
      <c r="B19" s="23">
        <f>B8+B9+B11+B13</f>
        <v>100000</v>
      </c>
    </row>
    <row r="20" spans="1:5" s="13" customFormat="1" ht="36" x14ac:dyDescent="0.3">
      <c r="A20" s="22" t="s">
        <v>18</v>
      </c>
      <c r="B20" s="24">
        <f>B7+B10+B12+B14</f>
        <v>50</v>
      </c>
    </row>
    <row r="21" spans="1:5" s="3" customFormat="1" ht="18.75" x14ac:dyDescent="0.3">
      <c r="A21" s="1"/>
    </row>
    <row r="22" spans="1:5" s="3" customFormat="1" ht="18.75" x14ac:dyDescent="0.3">
      <c r="A22" s="17" t="s">
        <v>19</v>
      </c>
      <c r="B22" s="18" t="s">
        <v>20</v>
      </c>
      <c r="C22" s="18" t="s">
        <v>21</v>
      </c>
      <c r="D22" s="18" t="s">
        <v>22</v>
      </c>
    </row>
    <row r="23" spans="1:5" s="3" customFormat="1" ht="18.75" x14ac:dyDescent="0.3">
      <c r="A23" s="38">
        <v>0</v>
      </c>
      <c r="B23" s="50">
        <f>$B$20*A23+$B$19</f>
        <v>100000</v>
      </c>
      <c r="C23" s="50">
        <f>75*A23</f>
        <v>0</v>
      </c>
      <c r="D23" s="50">
        <f>C23-B23</f>
        <v>-100000</v>
      </c>
    </row>
    <row r="24" spans="1:5" s="3" customFormat="1" ht="18.75" x14ac:dyDescent="0.3">
      <c r="A24" s="38">
        <v>500</v>
      </c>
      <c r="B24" s="50">
        <f t="shared" ref="B24:B42" si="0">$B$20*A24+$B$19</f>
        <v>125000</v>
      </c>
      <c r="C24" s="50">
        <f t="shared" ref="C24:C42" si="1">75*A24</f>
        <v>37500</v>
      </c>
      <c r="D24" s="50">
        <f t="shared" ref="D24:D42" si="2">C24-B24</f>
        <v>-87500</v>
      </c>
    </row>
    <row r="25" spans="1:5" s="3" customFormat="1" ht="18.75" x14ac:dyDescent="0.3">
      <c r="A25" s="38">
        <v>1000</v>
      </c>
      <c r="B25" s="50">
        <f t="shared" si="0"/>
        <v>150000</v>
      </c>
      <c r="C25" s="50">
        <f t="shared" si="1"/>
        <v>75000</v>
      </c>
      <c r="D25" s="50">
        <f t="shared" si="2"/>
        <v>-75000</v>
      </c>
    </row>
    <row r="26" spans="1:5" s="3" customFormat="1" ht="18.75" x14ac:dyDescent="0.3">
      <c r="A26" s="38">
        <v>1500</v>
      </c>
      <c r="B26" s="50">
        <f t="shared" si="0"/>
        <v>175000</v>
      </c>
      <c r="C26" s="50">
        <f t="shared" si="1"/>
        <v>112500</v>
      </c>
      <c r="D26" s="50">
        <f t="shared" si="2"/>
        <v>-62500</v>
      </c>
    </row>
    <row r="27" spans="1:5" s="3" customFormat="1" ht="18.75" x14ac:dyDescent="0.3">
      <c r="A27" s="38">
        <v>2000</v>
      </c>
      <c r="B27" s="50">
        <f t="shared" si="0"/>
        <v>200000</v>
      </c>
      <c r="C27" s="50">
        <f t="shared" si="1"/>
        <v>150000</v>
      </c>
      <c r="D27" s="50">
        <f t="shared" si="2"/>
        <v>-50000</v>
      </c>
    </row>
    <row r="28" spans="1:5" s="3" customFormat="1" ht="18.75" x14ac:dyDescent="0.3">
      <c r="A28" s="38">
        <v>2500</v>
      </c>
      <c r="B28" s="50">
        <f t="shared" si="0"/>
        <v>225000</v>
      </c>
      <c r="C28" s="50">
        <f t="shared" si="1"/>
        <v>187500</v>
      </c>
      <c r="D28" s="50">
        <f t="shared" si="2"/>
        <v>-37500</v>
      </c>
    </row>
    <row r="29" spans="1:5" s="3" customFormat="1" ht="18.75" x14ac:dyDescent="0.3">
      <c r="A29" s="38">
        <v>3000</v>
      </c>
      <c r="B29" s="50">
        <f t="shared" si="0"/>
        <v>250000</v>
      </c>
      <c r="C29" s="50">
        <f t="shared" si="1"/>
        <v>225000</v>
      </c>
      <c r="D29" s="50">
        <f t="shared" si="2"/>
        <v>-25000</v>
      </c>
    </row>
    <row r="30" spans="1:5" s="3" customFormat="1" ht="18.75" x14ac:dyDescent="0.3">
      <c r="A30" s="38">
        <v>3500</v>
      </c>
      <c r="B30" s="50">
        <f t="shared" si="0"/>
        <v>275000</v>
      </c>
      <c r="C30" s="50">
        <f t="shared" si="1"/>
        <v>262500</v>
      </c>
      <c r="D30" s="50">
        <f t="shared" si="2"/>
        <v>-12500</v>
      </c>
    </row>
    <row r="31" spans="1:5" s="3" customFormat="1" ht="18.75" x14ac:dyDescent="0.3">
      <c r="A31" s="54">
        <v>4000</v>
      </c>
      <c r="B31" s="55">
        <f t="shared" si="0"/>
        <v>300000</v>
      </c>
      <c r="C31" s="55">
        <f t="shared" si="1"/>
        <v>300000</v>
      </c>
      <c r="D31" s="55">
        <f t="shared" si="2"/>
        <v>0</v>
      </c>
    </row>
    <row r="32" spans="1:5" s="3" customFormat="1" ht="18.75" x14ac:dyDescent="0.3">
      <c r="A32" s="38">
        <v>4500</v>
      </c>
      <c r="B32" s="50">
        <f t="shared" si="0"/>
        <v>325000</v>
      </c>
      <c r="C32" s="50">
        <f t="shared" si="1"/>
        <v>337500</v>
      </c>
      <c r="D32" s="50">
        <f t="shared" si="2"/>
        <v>12500</v>
      </c>
    </row>
    <row r="33" spans="1:4" s="3" customFormat="1" ht="18.75" x14ac:dyDescent="0.3">
      <c r="A33" s="38">
        <v>5000</v>
      </c>
      <c r="B33" s="50">
        <f t="shared" si="0"/>
        <v>350000</v>
      </c>
      <c r="C33" s="50">
        <f t="shared" si="1"/>
        <v>375000</v>
      </c>
      <c r="D33" s="50">
        <f t="shared" si="2"/>
        <v>25000</v>
      </c>
    </row>
    <row r="34" spans="1:4" s="3" customFormat="1" ht="18.75" x14ac:dyDescent="0.3">
      <c r="A34" s="38">
        <v>5500</v>
      </c>
      <c r="B34" s="50">
        <f t="shared" si="0"/>
        <v>375000</v>
      </c>
      <c r="C34" s="50">
        <f t="shared" si="1"/>
        <v>412500</v>
      </c>
      <c r="D34" s="50">
        <f t="shared" si="2"/>
        <v>37500</v>
      </c>
    </row>
    <row r="35" spans="1:4" s="3" customFormat="1" ht="18.75" x14ac:dyDescent="0.3">
      <c r="A35" s="38">
        <v>6000</v>
      </c>
      <c r="B35" s="50">
        <f t="shared" si="0"/>
        <v>400000</v>
      </c>
      <c r="C35" s="50">
        <f t="shared" si="1"/>
        <v>450000</v>
      </c>
      <c r="D35" s="50">
        <f t="shared" si="2"/>
        <v>50000</v>
      </c>
    </row>
    <row r="36" spans="1:4" s="3" customFormat="1" ht="18.75" x14ac:dyDescent="0.3">
      <c r="A36" s="38">
        <v>6500</v>
      </c>
      <c r="B36" s="50">
        <f t="shared" si="0"/>
        <v>425000</v>
      </c>
      <c r="C36" s="50">
        <f t="shared" si="1"/>
        <v>487500</v>
      </c>
      <c r="D36" s="50">
        <f t="shared" si="2"/>
        <v>62500</v>
      </c>
    </row>
    <row r="37" spans="1:4" s="3" customFormat="1" ht="18.75" x14ac:dyDescent="0.3">
      <c r="A37" s="38">
        <v>7000</v>
      </c>
      <c r="B37" s="50">
        <f t="shared" si="0"/>
        <v>450000</v>
      </c>
      <c r="C37" s="50">
        <f t="shared" si="1"/>
        <v>525000</v>
      </c>
      <c r="D37" s="50">
        <f t="shared" si="2"/>
        <v>75000</v>
      </c>
    </row>
    <row r="38" spans="1:4" s="3" customFormat="1" ht="18.75" x14ac:dyDescent="0.3">
      <c r="A38" s="38">
        <v>7500</v>
      </c>
      <c r="B38" s="50">
        <f t="shared" si="0"/>
        <v>475000</v>
      </c>
      <c r="C38" s="50">
        <f t="shared" si="1"/>
        <v>562500</v>
      </c>
      <c r="D38" s="50">
        <f t="shared" si="2"/>
        <v>87500</v>
      </c>
    </row>
    <row r="39" spans="1:4" s="3" customFormat="1" ht="18.75" x14ac:dyDescent="0.3">
      <c r="A39" s="38">
        <v>8000</v>
      </c>
      <c r="B39" s="50">
        <f t="shared" si="0"/>
        <v>500000</v>
      </c>
      <c r="C39" s="50">
        <f t="shared" si="1"/>
        <v>600000</v>
      </c>
      <c r="D39" s="50">
        <f t="shared" si="2"/>
        <v>100000</v>
      </c>
    </row>
    <row r="40" spans="1:4" s="3" customFormat="1" ht="18.75" x14ac:dyDescent="0.3">
      <c r="A40" s="38">
        <v>8500</v>
      </c>
      <c r="B40" s="50">
        <f t="shared" si="0"/>
        <v>525000</v>
      </c>
      <c r="C40" s="50">
        <f t="shared" si="1"/>
        <v>637500</v>
      </c>
      <c r="D40" s="50">
        <f t="shared" si="2"/>
        <v>112500</v>
      </c>
    </row>
    <row r="41" spans="1:4" s="3" customFormat="1" ht="18.75" x14ac:dyDescent="0.3">
      <c r="A41" s="38">
        <v>9000</v>
      </c>
      <c r="B41" s="50">
        <f t="shared" si="0"/>
        <v>550000</v>
      </c>
      <c r="C41" s="50">
        <f t="shared" si="1"/>
        <v>675000</v>
      </c>
      <c r="D41" s="50">
        <f t="shared" si="2"/>
        <v>125000</v>
      </c>
    </row>
    <row r="42" spans="1:4" s="3" customFormat="1" ht="18.75" x14ac:dyDescent="0.3">
      <c r="A42" s="38">
        <v>9500</v>
      </c>
      <c r="B42" s="50">
        <f t="shared" si="0"/>
        <v>575000</v>
      </c>
      <c r="C42" s="50">
        <f t="shared" si="1"/>
        <v>712500</v>
      </c>
      <c r="D42" s="50">
        <f t="shared" si="2"/>
        <v>137500</v>
      </c>
    </row>
    <row r="43" spans="1:4" s="3" customFormat="1" ht="18.75" x14ac:dyDescent="0.3">
      <c r="A43" s="51"/>
      <c r="B43" s="52"/>
      <c r="C43" s="53"/>
      <c r="D43" s="53"/>
    </row>
    <row r="54" spans="11:11" x14ac:dyDescent="0.25">
      <c r="K54" t="s">
        <v>23</v>
      </c>
    </row>
  </sheetData>
  <mergeCells count="1">
    <mergeCell ref="A1:C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C1:O27"/>
  <sheetViews>
    <sheetView workbookViewId="0">
      <selection activeCell="C36" sqref="C36"/>
    </sheetView>
  </sheetViews>
  <sheetFormatPr defaultRowHeight="15" x14ac:dyDescent="0.25"/>
  <cols>
    <col min="3" max="3" width="18.28515625" bestFit="1" customWidth="1"/>
    <col min="4" max="4" width="9.5703125" bestFit="1" customWidth="1"/>
    <col min="5" max="5" width="18.140625" bestFit="1" customWidth="1"/>
    <col min="6" max="6" width="9.5703125" bestFit="1" customWidth="1"/>
    <col min="10" max="10" width="10.7109375" bestFit="1" customWidth="1"/>
    <col min="11" max="11" width="18" bestFit="1" customWidth="1"/>
    <col min="12" max="12" width="13.85546875" customWidth="1"/>
    <col min="13" max="13" width="15.140625" customWidth="1"/>
  </cols>
  <sheetData>
    <row r="1" spans="10:15" ht="18" x14ac:dyDescent="0.25">
      <c r="J1" s="34" t="s">
        <v>24</v>
      </c>
      <c r="K1" s="34"/>
      <c r="L1" s="34"/>
      <c r="M1" s="34"/>
    </row>
    <row r="2" spans="10:15" ht="36" x14ac:dyDescent="0.25">
      <c r="J2" s="40" t="s">
        <v>25</v>
      </c>
      <c r="K2" s="37" t="s">
        <v>26</v>
      </c>
      <c r="L2" s="37" t="s">
        <v>21</v>
      </c>
      <c r="M2" s="37" t="s">
        <v>22</v>
      </c>
    </row>
    <row r="3" spans="10:15" x14ac:dyDescent="0.25">
      <c r="J3" s="39">
        <v>0</v>
      </c>
      <c r="K3" s="41">
        <f>$J$11*J3+132000</f>
        <v>132000</v>
      </c>
      <c r="L3" s="41">
        <f>120*J3</f>
        <v>0</v>
      </c>
      <c r="M3" s="42">
        <f>L3-K3</f>
        <v>-132000</v>
      </c>
    </row>
    <row r="4" spans="10:15" x14ac:dyDescent="0.25">
      <c r="J4" s="39">
        <v>1000</v>
      </c>
      <c r="K4" s="41">
        <f t="shared" ref="K4:K10" si="0">$J$11*J4+132000</f>
        <v>192000</v>
      </c>
      <c r="L4" s="41">
        <f t="shared" ref="L4:L10" si="1">120*J4</f>
        <v>120000</v>
      </c>
      <c r="M4" s="42">
        <f t="shared" ref="M4:M10" si="2">L4-K4</f>
        <v>-72000</v>
      </c>
      <c r="O4" s="36">
        <f>120-60</f>
        <v>60</v>
      </c>
    </row>
    <row r="5" spans="10:15" x14ac:dyDescent="0.25">
      <c r="J5" s="39">
        <v>2000</v>
      </c>
      <c r="K5" s="41">
        <f t="shared" si="0"/>
        <v>252000</v>
      </c>
      <c r="L5" s="41">
        <f t="shared" si="1"/>
        <v>240000</v>
      </c>
      <c r="M5" s="42">
        <f t="shared" si="2"/>
        <v>-12000</v>
      </c>
      <c r="O5" s="36">
        <f>132000/60</f>
        <v>2200</v>
      </c>
    </row>
    <row r="6" spans="10:15" x14ac:dyDescent="0.25">
      <c r="J6" s="39">
        <v>3000</v>
      </c>
      <c r="K6" s="41">
        <f t="shared" si="0"/>
        <v>312000</v>
      </c>
      <c r="L6" s="41">
        <f t="shared" si="1"/>
        <v>360000</v>
      </c>
      <c r="M6" s="42">
        <f t="shared" si="2"/>
        <v>48000</v>
      </c>
    </row>
    <row r="7" spans="10:15" x14ac:dyDescent="0.25">
      <c r="J7" s="39">
        <v>4000</v>
      </c>
      <c r="K7" s="41">
        <f t="shared" si="0"/>
        <v>372000</v>
      </c>
      <c r="L7" s="41">
        <f t="shared" si="1"/>
        <v>480000</v>
      </c>
      <c r="M7" s="42">
        <f t="shared" si="2"/>
        <v>108000</v>
      </c>
    </row>
    <row r="8" spans="10:15" x14ac:dyDescent="0.25">
      <c r="J8" s="39">
        <v>5000</v>
      </c>
      <c r="K8" s="41">
        <f t="shared" si="0"/>
        <v>432000</v>
      </c>
      <c r="L8" s="41">
        <f t="shared" si="1"/>
        <v>600000</v>
      </c>
      <c r="M8" s="42">
        <f t="shared" si="2"/>
        <v>168000</v>
      </c>
    </row>
    <row r="9" spans="10:15" x14ac:dyDescent="0.25">
      <c r="J9" s="39">
        <v>6000</v>
      </c>
      <c r="K9" s="41">
        <f t="shared" si="0"/>
        <v>492000</v>
      </c>
      <c r="L9" s="41">
        <f t="shared" si="1"/>
        <v>720000</v>
      </c>
      <c r="M9" s="42">
        <f t="shared" si="2"/>
        <v>228000</v>
      </c>
    </row>
    <row r="10" spans="10:15" x14ac:dyDescent="0.25">
      <c r="J10" s="56">
        <v>2200</v>
      </c>
      <c r="K10" s="57">
        <f t="shared" si="0"/>
        <v>264000</v>
      </c>
      <c r="L10" s="57">
        <f t="shared" si="1"/>
        <v>264000</v>
      </c>
      <c r="M10" s="58">
        <f>L10-K10</f>
        <v>0</v>
      </c>
    </row>
    <row r="11" spans="10:15" x14ac:dyDescent="0.25">
      <c r="J11" s="26">
        <f>(300000+60000)/6000</f>
        <v>60</v>
      </c>
      <c r="K11" t="s">
        <v>27</v>
      </c>
      <c r="M11" s="27"/>
    </row>
    <row r="14" spans="10:15" x14ac:dyDescent="0.25">
      <c r="J14" s="26">
        <f>(80000+40000)/2000</f>
        <v>60</v>
      </c>
      <c r="K14" t="s">
        <v>28</v>
      </c>
    </row>
    <row r="16" spans="10:15" ht="18" x14ac:dyDescent="0.25">
      <c r="J16" s="34" t="s">
        <v>29</v>
      </c>
      <c r="K16" s="34"/>
      <c r="L16" s="34"/>
      <c r="M16" s="34"/>
    </row>
    <row r="17" spans="3:15" ht="36" x14ac:dyDescent="0.25">
      <c r="J17" s="21" t="s">
        <v>25</v>
      </c>
      <c r="K17" s="17" t="s">
        <v>26</v>
      </c>
      <c r="L17" s="17" t="s">
        <v>21</v>
      </c>
      <c r="M17" s="17" t="s">
        <v>22</v>
      </c>
    </row>
    <row r="18" spans="3:15" x14ac:dyDescent="0.25">
      <c r="J18" s="41">
        <v>0</v>
      </c>
      <c r="K18" s="41">
        <f>$J$14*J18+44000</f>
        <v>44000</v>
      </c>
      <c r="L18" s="41">
        <f>100*J18</f>
        <v>0</v>
      </c>
      <c r="M18" s="41">
        <f>L18-K18</f>
        <v>-44000</v>
      </c>
      <c r="O18">
        <f>100-60</f>
        <v>40</v>
      </c>
    </row>
    <row r="19" spans="3:15" x14ac:dyDescent="0.25">
      <c r="J19" s="41">
        <v>250</v>
      </c>
      <c r="K19" s="41">
        <f t="shared" ref="K19:K27" si="3">$J$14*J19+44000</f>
        <v>59000</v>
      </c>
      <c r="L19" s="41">
        <f t="shared" ref="L19:L27" si="4">100*J19</f>
        <v>25000</v>
      </c>
      <c r="M19" s="41">
        <f t="shared" ref="M19:M27" si="5">L19-K19</f>
        <v>-34000</v>
      </c>
      <c r="O19">
        <f>44000/40</f>
        <v>1100</v>
      </c>
    </row>
    <row r="20" spans="3:15" x14ac:dyDescent="0.25">
      <c r="J20" s="41">
        <v>500</v>
      </c>
      <c r="K20" s="41">
        <f t="shared" si="3"/>
        <v>74000</v>
      </c>
      <c r="L20" s="41">
        <f t="shared" si="4"/>
        <v>50000</v>
      </c>
      <c r="M20" s="41">
        <f t="shared" si="5"/>
        <v>-24000</v>
      </c>
    </row>
    <row r="21" spans="3:15" x14ac:dyDescent="0.25">
      <c r="J21" s="41">
        <v>750</v>
      </c>
      <c r="K21" s="41">
        <f t="shared" si="3"/>
        <v>89000</v>
      </c>
      <c r="L21" s="41">
        <f t="shared" si="4"/>
        <v>75000</v>
      </c>
      <c r="M21" s="41">
        <f t="shared" si="5"/>
        <v>-14000</v>
      </c>
    </row>
    <row r="22" spans="3:15" x14ac:dyDescent="0.25">
      <c r="J22" s="41">
        <v>1000</v>
      </c>
      <c r="K22" s="41">
        <f t="shared" si="3"/>
        <v>104000</v>
      </c>
      <c r="L22" s="41">
        <f t="shared" si="4"/>
        <v>100000</v>
      </c>
      <c r="M22" s="41">
        <f t="shared" si="5"/>
        <v>-4000</v>
      </c>
    </row>
    <row r="23" spans="3:15" x14ac:dyDescent="0.25">
      <c r="J23" s="41">
        <v>1250</v>
      </c>
      <c r="K23" s="41">
        <f t="shared" si="3"/>
        <v>119000</v>
      </c>
      <c r="L23" s="41">
        <f t="shared" si="4"/>
        <v>125000</v>
      </c>
      <c r="M23" s="41">
        <f t="shared" si="5"/>
        <v>6000</v>
      </c>
    </row>
    <row r="24" spans="3:15" x14ac:dyDescent="0.25">
      <c r="J24" s="41">
        <v>1500</v>
      </c>
      <c r="K24" s="41">
        <f t="shared" si="3"/>
        <v>134000</v>
      </c>
      <c r="L24" s="41">
        <f t="shared" si="4"/>
        <v>150000</v>
      </c>
      <c r="M24" s="41">
        <f t="shared" si="5"/>
        <v>16000</v>
      </c>
    </row>
    <row r="25" spans="3:15" x14ac:dyDescent="0.25">
      <c r="C25" s="36" t="s">
        <v>31</v>
      </c>
      <c r="D25" s="35">
        <f>360000/6000</f>
        <v>60</v>
      </c>
      <c r="E25" t="s">
        <v>32</v>
      </c>
      <c r="F25" s="35">
        <f>120000/2000</f>
        <v>60</v>
      </c>
      <c r="J25" s="41">
        <v>1750</v>
      </c>
      <c r="K25" s="41">
        <f t="shared" si="3"/>
        <v>149000</v>
      </c>
      <c r="L25" s="41">
        <f t="shared" si="4"/>
        <v>175000</v>
      </c>
      <c r="M25" s="41">
        <f t="shared" si="5"/>
        <v>26000</v>
      </c>
    </row>
    <row r="26" spans="3:15" x14ac:dyDescent="0.25">
      <c r="J26" s="41">
        <v>2000</v>
      </c>
      <c r="K26" s="41">
        <f t="shared" si="3"/>
        <v>164000</v>
      </c>
      <c r="L26" s="41">
        <f>100*J26</f>
        <v>200000</v>
      </c>
      <c r="M26" s="41">
        <f t="shared" si="5"/>
        <v>36000</v>
      </c>
    </row>
    <row r="27" spans="3:15" x14ac:dyDescent="0.25">
      <c r="J27" s="57">
        <v>1100</v>
      </c>
      <c r="K27" s="57">
        <f t="shared" si="3"/>
        <v>110000</v>
      </c>
      <c r="L27" s="57">
        <f t="shared" si="4"/>
        <v>110000</v>
      </c>
      <c r="M27" s="57">
        <f t="shared" si="5"/>
        <v>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4:G27"/>
  <sheetViews>
    <sheetView workbookViewId="0">
      <selection activeCell="E22" sqref="E22"/>
    </sheetView>
  </sheetViews>
  <sheetFormatPr defaultRowHeight="15" x14ac:dyDescent="0.25"/>
  <cols>
    <col min="1" max="1" width="21.140625" customWidth="1"/>
    <col min="2" max="2" width="28.140625" customWidth="1"/>
    <col min="3" max="3" width="21.7109375" customWidth="1"/>
  </cols>
  <sheetData>
    <row r="14" spans="1:7" x14ac:dyDescent="0.25">
      <c r="G14">
        <v>3</v>
      </c>
    </row>
    <row r="16" spans="1:7" ht="54" x14ac:dyDescent="0.25">
      <c r="A16" s="16" t="s">
        <v>30</v>
      </c>
      <c r="B16" s="16" t="s">
        <v>21</v>
      </c>
      <c r="C16" s="16" t="s">
        <v>22</v>
      </c>
    </row>
    <row r="17" spans="1:3" x14ac:dyDescent="0.25">
      <c r="A17" s="20">
        <v>0</v>
      </c>
      <c r="B17" s="25">
        <f>$G$14*A17</f>
        <v>0</v>
      </c>
      <c r="C17" s="25">
        <f>1.25*A17</f>
        <v>0</v>
      </c>
    </row>
    <row r="18" spans="1:3" x14ac:dyDescent="0.25">
      <c r="A18" s="20">
        <v>500</v>
      </c>
      <c r="B18" s="25">
        <f t="shared" ref="B18:B27" si="0">$G$14*A18</f>
        <v>1500</v>
      </c>
      <c r="C18" s="25">
        <f t="shared" ref="C18:C27" si="1">1.25*A18</f>
        <v>625</v>
      </c>
    </row>
    <row r="19" spans="1:3" x14ac:dyDescent="0.25">
      <c r="A19" s="20">
        <v>1000</v>
      </c>
      <c r="B19" s="25">
        <f t="shared" si="0"/>
        <v>3000</v>
      </c>
      <c r="C19" s="25">
        <f t="shared" si="1"/>
        <v>1250</v>
      </c>
    </row>
    <row r="20" spans="1:3" x14ac:dyDescent="0.25">
      <c r="A20" s="20">
        <v>1500</v>
      </c>
      <c r="B20" s="25">
        <f t="shared" si="0"/>
        <v>4500</v>
      </c>
      <c r="C20" s="25">
        <f t="shared" si="1"/>
        <v>1875</v>
      </c>
    </row>
    <row r="21" spans="1:3" x14ac:dyDescent="0.25">
      <c r="A21" s="20">
        <v>2000</v>
      </c>
      <c r="B21" s="25">
        <f t="shared" si="0"/>
        <v>6000</v>
      </c>
      <c r="C21" s="25">
        <f t="shared" si="1"/>
        <v>2500</v>
      </c>
    </row>
    <row r="22" spans="1:3" x14ac:dyDescent="0.25">
      <c r="A22" s="20">
        <v>2500</v>
      </c>
      <c r="B22" s="25">
        <f t="shared" si="0"/>
        <v>7500</v>
      </c>
      <c r="C22" s="25">
        <f t="shared" si="1"/>
        <v>3125</v>
      </c>
    </row>
    <row r="23" spans="1:3" x14ac:dyDescent="0.25">
      <c r="A23" s="20">
        <v>3000</v>
      </c>
      <c r="B23" s="25">
        <f t="shared" si="0"/>
        <v>9000</v>
      </c>
      <c r="C23" s="25">
        <f t="shared" si="1"/>
        <v>3750</v>
      </c>
    </row>
    <row r="24" spans="1:3" x14ac:dyDescent="0.25">
      <c r="A24" s="20">
        <v>3500</v>
      </c>
      <c r="B24" s="25">
        <f t="shared" si="0"/>
        <v>10500</v>
      </c>
      <c r="C24" s="25">
        <f t="shared" si="1"/>
        <v>4375</v>
      </c>
    </row>
    <row r="25" spans="1:3" x14ac:dyDescent="0.25">
      <c r="A25" s="20">
        <v>4000</v>
      </c>
      <c r="B25" s="25">
        <f t="shared" si="0"/>
        <v>12000</v>
      </c>
      <c r="C25" s="25">
        <f t="shared" si="1"/>
        <v>5000</v>
      </c>
    </row>
    <row r="26" spans="1:3" x14ac:dyDescent="0.25">
      <c r="A26" s="20">
        <v>4500</v>
      </c>
      <c r="B26" s="25">
        <f t="shared" si="0"/>
        <v>13500</v>
      </c>
      <c r="C26" s="25">
        <f t="shared" si="1"/>
        <v>5625</v>
      </c>
    </row>
    <row r="27" spans="1:3" x14ac:dyDescent="0.25">
      <c r="A27" s="20">
        <v>5000</v>
      </c>
      <c r="B27" s="25">
        <f t="shared" si="0"/>
        <v>15000</v>
      </c>
      <c r="C27" s="25">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DC5D6C75DD6B4181D80285272D742E" ma:contentTypeVersion="4" ma:contentTypeDescription="Create a new document." ma:contentTypeScope="" ma:versionID="958e97a341e01371bf06a3f8a95bab0a">
  <xsd:schema xmlns:xsd="http://www.w3.org/2001/XMLSchema" xmlns:xs="http://www.w3.org/2001/XMLSchema" xmlns:p="http://schemas.microsoft.com/office/2006/metadata/properties" xmlns:ns2="06cc2846-6aa0-416c-9bfd-0f6b68acea6f" targetNamespace="http://schemas.microsoft.com/office/2006/metadata/properties" ma:root="true" ma:fieldsID="2706ca8c226f19ccb9c42aacab33e779" ns2:_="">
    <xsd:import namespace="06cc2846-6aa0-416c-9bfd-0f6b68acea6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c2846-6aa0-416c-9bfd-0f6b68acea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C4CFD76-2059-4889-9982-E75BA983C5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c2846-6aa0-416c-9bfd-0f6b68acea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C10457-FDC5-4164-8990-905B53C3772D}">
  <ds:schemaRefs>
    <ds:schemaRef ds:uri="http://schemas.microsoft.com/sharepoint/v3/contenttype/forms"/>
  </ds:schemaRefs>
</ds:datastoreItem>
</file>

<file path=customXml/itemProps3.xml><?xml version="1.0" encoding="utf-8"?>
<ds:datastoreItem xmlns:ds="http://schemas.openxmlformats.org/officeDocument/2006/customXml" ds:itemID="{ECA5E77E-BF7F-4FBF-B270-F627B226C2A8}">
  <ds:schemaRefs>
    <ds:schemaRef ds:uri="http://www.w3.org/XML/1998/namespace"/>
    <ds:schemaRef ds:uri="http://purl.org/dc/terms/"/>
    <ds:schemaRef ds:uri="http://schemas.microsoft.com/office/2006/metadata/properties"/>
    <ds:schemaRef ds:uri="06cc2846-6aa0-416c-9bfd-0f6b68acea6f"/>
    <ds:schemaRef ds:uri="http://purl.org/dc/dcmitype/"/>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Fatec</cp:lastModifiedBy>
  <cp:revision/>
  <dcterms:created xsi:type="dcterms:W3CDTF">2019-09-11T19:52:07Z</dcterms:created>
  <dcterms:modified xsi:type="dcterms:W3CDTF">2023-09-15T01:34:54Z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0x010100CADC5D6C75DD6B4181D80285272D742E</vt:lpwstr>
  </property>
</Properties>
</file>